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6DA47835-6462-42FD-95B0-715085A73025}" xr6:coauthVersionLast="47" xr6:coauthVersionMax="47" xr10:uidLastSave="{00000000-0000-0000-0000-000000000000}"/>
  <bookViews>
    <workbookView xWindow="-120" yWindow="-120" windowWidth="29040" windowHeight="15720" xr2:uid="{00000000-000D-0000-FFFF-FFFF00000000}"/>
  </bookViews>
  <sheets>
    <sheet name="CONTRATAÇÕES PÚBLICAS SEFIN MA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88" i="1" l="1"/>
  <c r="BU88" i="1"/>
  <c r="BJ88" i="1"/>
  <c r="BH88" i="1"/>
  <c r="BF88" i="1"/>
  <c r="BE88" i="1"/>
  <c r="BB88" i="1"/>
  <c r="BA88" i="1"/>
  <c r="AX88" i="1"/>
  <c r="AW88" i="1"/>
  <c r="AK88" i="1"/>
  <c r="AJ88" i="1"/>
  <c r="AI88" i="1"/>
  <c r="X88" i="1"/>
  <c r="BL87" i="1"/>
  <c r="BI87" i="1"/>
  <c r="BL86" i="1"/>
  <c r="BI86" i="1"/>
  <c r="BL85" i="1"/>
  <c r="BI85" i="1"/>
  <c r="BL84" i="1"/>
  <c r="BI84" i="1"/>
  <c r="BL83" i="1"/>
  <c r="BI83" i="1"/>
  <c r="BL82" i="1"/>
  <c r="BI82" i="1"/>
  <c r="BK81" i="1"/>
  <c r="BI81" i="1"/>
  <c r="BL80" i="1"/>
  <c r="BI80" i="1"/>
  <c r="BK79" i="1"/>
  <c r="BI79" i="1"/>
  <c r="BL78" i="1"/>
  <c r="BI78" i="1"/>
  <c r="BK77" i="1"/>
  <c r="BI77" i="1"/>
  <c r="BK76" i="1"/>
  <c r="BI76" i="1"/>
  <c r="BK75" i="1"/>
  <c r="BJ75" i="1"/>
  <c r="BI75" i="1"/>
  <c r="BL74" i="1"/>
  <c r="BI74" i="1"/>
  <c r="BL73" i="1"/>
  <c r="BI73" i="1"/>
  <c r="BL72" i="1"/>
  <c r="BI72" i="1"/>
  <c r="BJ71" i="1"/>
  <c r="BI71" i="1"/>
  <c r="BL70" i="1"/>
  <c r="BI70" i="1"/>
  <c r="BJ69" i="1"/>
  <c r="BI69" i="1"/>
  <c r="BK68" i="1"/>
  <c r="BJ68" i="1"/>
  <c r="BI68" i="1"/>
  <c r="BL67" i="1"/>
  <c r="BI67" i="1"/>
  <c r="BJ66" i="1"/>
  <c r="BI66" i="1"/>
  <c r="BJ65" i="1"/>
  <c r="BI65" i="1"/>
  <c r="BJ64" i="1"/>
  <c r="BI64" i="1"/>
  <c r="BJ63" i="1"/>
  <c r="BI63" i="1"/>
  <c r="BJ62" i="1"/>
  <c r="BI62" i="1"/>
  <c r="BJ61" i="1"/>
  <c r="BI61" i="1"/>
  <c r="BJ59" i="1"/>
  <c r="BI59" i="1"/>
  <c r="BK57" i="1"/>
  <c r="BJ57" i="1"/>
  <c r="BI57" i="1"/>
  <c r="BK56" i="1"/>
  <c r="BJ56" i="1"/>
  <c r="BI56" i="1"/>
  <c r="BJ55" i="1"/>
  <c r="BI55" i="1"/>
  <c r="BK53" i="1"/>
  <c r="BJ53" i="1"/>
  <c r="BI53" i="1"/>
  <c r="BJ51" i="1"/>
  <c r="BI51" i="1"/>
  <c r="BJ48" i="1"/>
  <c r="BI48" i="1"/>
  <c r="BK44" i="1"/>
  <c r="BJ44" i="1"/>
  <c r="BI44" i="1"/>
  <c r="BJ41" i="1"/>
  <c r="BI41" i="1"/>
  <c r="BK38" i="1"/>
  <c r="BJ38" i="1"/>
  <c r="BI38" i="1"/>
  <c r="BJ37" i="1"/>
  <c r="BI37" i="1"/>
  <c r="BK26" i="1"/>
  <c r="BJ26" i="1"/>
  <c r="BI26" i="1"/>
  <c r="BK22" i="1"/>
  <c r="BJ22" i="1"/>
  <c r="BI22" i="1"/>
  <c r="BL59" i="1" l="1"/>
  <c r="BI88" i="1"/>
  <c r="BK88" i="1"/>
  <c r="BL81" i="1"/>
  <c r="BL79" i="1"/>
  <c r="BL77" i="1"/>
  <c r="BL76" i="1"/>
  <c r="BL53" i="1"/>
  <c r="BL48" i="1"/>
  <c r="BL37" i="1"/>
  <c r="BL75" i="1"/>
  <c r="BL71" i="1"/>
  <c r="BL69" i="1"/>
  <c r="BL68" i="1"/>
  <c r="BL66" i="1"/>
  <c r="BL65" i="1"/>
  <c r="BL64" i="1"/>
  <c r="BL61" i="1"/>
  <c r="BL63" i="1"/>
  <c r="BL62" i="1"/>
  <c r="BL51" i="1"/>
  <c r="BL26" i="1"/>
  <c r="BL57" i="1"/>
  <c r="BL56" i="1"/>
  <c r="BL55" i="1"/>
  <c r="BL44" i="1"/>
  <c r="BL41" i="1"/>
  <c r="BL38" i="1"/>
  <c r="BL22" i="1"/>
  <c r="BL88" i="1" l="1"/>
</calcChain>
</file>

<file path=xl/sharedStrings.xml><?xml version="1.0" encoding="utf-8"?>
<sst xmlns="http://schemas.openxmlformats.org/spreadsheetml/2006/main" count="3403" uniqueCount="503">
  <si>
    <t>PODER EXECUTIVO MUNICIPAL</t>
  </si>
  <si>
    <t>PRESTAÇÃO DE CONTAS MENSAL - EXERCÍCIO 2026</t>
  </si>
  <si>
    <t>RESOLUÇÃO Nº 87, DE 28 DE NOVEMBRO DE 2013 - TRIBUNAL DE CONTAS DO ESTADO DO ACRE</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</si>
  <si>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</si>
  <si>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</si>
  <si>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</si>
  <si>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</si>
  <si>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</si>
  <si>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</si>
  <si>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</si>
  <si>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</si>
  <si>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</si>
  <si>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</si>
  <si>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</si>
  <si>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</si>
  <si>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</si>
  <si>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</si>
  <si>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</si>
  <si>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</si>
  <si>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</si>
  <si>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</si>
  <si>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</si>
  <si>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</si>
  <si>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</si>
  <si>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</si>
  <si>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</si>
  <si>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</si>
  <si>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</si>
  <si>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</si>
  <si>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</si>
  <si>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</si>
  <si>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</si>
  <si>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</si>
  <si>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</si>
  <si>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</si>
  <si>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</si>
  <si>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</si>
  <si>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</si>
  <si>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</si>
  <si>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</si>
  <si>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</si>
  <si>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</si>
  <si>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</si>
  <si>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</si>
  <si>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</si>
  <si>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</si>
  <si>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</si>
  <si>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</si>
  <si>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</si>
  <si>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</si>
  <si>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</si>
  <si>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</si>
  <si>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</si>
  <si>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</si>
  <si>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</si>
  <si>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</si>
  <si>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</si>
  <si>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</si>
  <si>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</si>
  <si>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</si>
  <si>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</si>
  <si>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</si>
  <si>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</si>
  <si>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</si>
  <si>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</si>
  <si>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</si>
  <si>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</si>
  <si>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</si>
  <si>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</si>
  <si>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</si>
  <si>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</si>
  <si>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</si>
  <si>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</si>
  <si>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</si>
  <si>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</si>
  <si>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</si>
  <si>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</si>
  <si>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</si>
  <si>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</si>
  <si>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</si>
  <si>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</si>
  <si>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</si>
  <si>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</si>
  <si>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</si>
  <si>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</si>
  <si>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</si>
  <si>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</si>
  <si>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</si>
  <si>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</si>
  <si>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</si>
  <si>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</si>
  <si>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</si>
  <si>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</si>
  <si>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</si>
  <si>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</si>
  <si>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</si>
  <si>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</si>
  <si>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</si>
  <si>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</si>
  <si>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</si>
  <si>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</si>
  <si>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</si>
  <si>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</si>
  <si>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</si>
  <si>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</si>
  <si>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</si>
  <si>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</si>
  <si>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</si>
  <si>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</si>
  <si>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</si>
  <si>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</si>
  <si>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</si>
  <si>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</si>
  <si>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</si>
  <si>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</si>
  <si>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</si>
  <si>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</si>
  <si>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</si>
  <si>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</si>
  <si>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</si>
  <si>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</si>
  <si>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</si>
  <si>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</si>
  <si>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</si>
  <si>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</si>
  <si>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</si>
  <si>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</si>
  <si>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</si>
  <si>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</si>
  <si>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</si>
  <si>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</si>
  <si>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</si>
  <si>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</si>
  <si>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</si>
  <si>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</si>
  <si>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</si>
  <si>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</si>
  <si>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</si>
  <si>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</si>
  <si>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</si>
  <si>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</si>
  <si>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</si>
  <si>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</si>
  <si>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</si>
  <si>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</si>
  <si>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</si>
  <si>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</si>
  <si>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</si>
  <si>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</si>
  <si>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</si>
  <si>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</si>
  <si>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</si>
  <si>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</si>
  <si>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</si>
  <si>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</si>
  <si>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</si>
  <si>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</si>
  <si>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</si>
  <si>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</si>
  <si>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</si>
  <si>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</si>
  <si>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</si>
  <si>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</si>
  <si>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</si>
  <si>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</si>
  <si>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</si>
  <si>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</si>
  <si>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</si>
  <si>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</si>
  <si>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</si>
  <si>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</si>
  <si>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</si>
  <si>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</si>
  <si>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</si>
  <si>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</si>
  <si>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23716/2021</t>
  </si>
  <si>
    <t>003/2021</t>
  </si>
  <si>
    <t>Inexigibilidade de Licitação</t>
  </si>
  <si>
    <t>Item</t>
  </si>
  <si>
    <t>Produtos e serviços por meio de Pacote de Serviços dos CORREIOS</t>
  </si>
  <si>
    <t>-</t>
  </si>
  <si>
    <t>Lei 8.666/1993, art. 25, inciso II, cumulado com o art. 13</t>
  </si>
  <si>
    <t>01080014/2021</t>
  </si>
  <si>
    <t>EMPRESA BRASILEIRA DE CORREIOS E TELÉGRAFOS</t>
  </si>
  <si>
    <t>34.028.316/7709-95</t>
  </si>
  <si>
    <t>3.3.90.39.00</t>
  </si>
  <si>
    <t>Termo Aditivo</t>
  </si>
  <si>
    <t>I</t>
  </si>
  <si>
    <t>Prazo e Valor</t>
  </si>
  <si>
    <t>024/2023</t>
  </si>
  <si>
    <t>Elzira Maria Rodrigues Reis</t>
  </si>
  <si>
    <t>Suellen Souza Silva Sassagawa</t>
  </si>
  <si>
    <t>II</t>
  </si>
  <si>
    <t>Prazo</t>
  </si>
  <si>
    <t>III</t>
  </si>
  <si>
    <t>IV</t>
  </si>
  <si>
    <t>136/2021</t>
  </si>
  <si>
    <t>060/2021</t>
  </si>
  <si>
    <t>Pregão Eletrônico SRP</t>
  </si>
  <si>
    <t>Prestação de Serviços Terceirizados-Apoio Técnico Adminitrativo e Operacional (Atividade Meio) de Natureza Contínua</t>
  </si>
  <si>
    <t>004/2021</t>
  </si>
  <si>
    <t>01080003/2022</t>
  </si>
  <si>
    <t>F. M. TERCERIZAÇÃO EIRELI</t>
  </si>
  <si>
    <t>20.345.453/0001-67</t>
  </si>
  <si>
    <t>Valor</t>
  </si>
  <si>
    <t>27/2023</t>
  </si>
  <si>
    <t>Weverton D'avila de Farias</t>
  </si>
  <si>
    <t>Carliane Rodrigues do Nascimento</t>
  </si>
  <si>
    <t>V</t>
  </si>
  <si>
    <t>Apostilamento</t>
  </si>
  <si>
    <t>Alterar Elemento de Despesa</t>
  </si>
  <si>
    <t>VI</t>
  </si>
  <si>
    <t>VII</t>
  </si>
  <si>
    <t>VIII</t>
  </si>
  <si>
    <t>IX</t>
  </si>
  <si>
    <t>X</t>
  </si>
  <si>
    <t>1527/2022</t>
  </si>
  <si>
    <t>002/2022</t>
  </si>
  <si>
    <t>Contratação de Pessoa Jurídica para fornecimento de solução corporativa de geoprocessamento e serviços especializados.</t>
  </si>
  <si>
    <t>Lei 8.666/1993, art. 25, inciso I.</t>
  </si>
  <si>
    <t>01080007/2022</t>
  </si>
  <si>
    <t>IMAGEM GEOSISTEMAS E COMÉRCIO LTDA</t>
  </si>
  <si>
    <t>67.393.181/0001-34</t>
  </si>
  <si>
    <t>28/2023</t>
  </si>
  <si>
    <t>Uiara de Almeida Juca do Nascimento</t>
  </si>
  <si>
    <t>Peter Nascimento de Aquino Junior</t>
  </si>
  <si>
    <t>088/2022</t>
  </si>
  <si>
    <t>041/2022</t>
  </si>
  <si>
    <t>Adesão a Ata de Registro de Preços</t>
  </si>
  <si>
    <t>Prestação de Serviços de Manutenção Preventiva e Corretiva em aparelhos de ar-condicionados, bebedouros, geladeiras e frigobar, incluindo a substituição de peças</t>
  </si>
  <si>
    <t>003/2022</t>
  </si>
  <si>
    <t>Secretaria Municipal de Agropecuária - SEAGRO</t>
  </si>
  <si>
    <t>01080023/2022</t>
  </si>
  <si>
    <t>ACRE FRIO AR-CONDICIONADO LTDA</t>
  </si>
  <si>
    <t>10.889.815/0001-27</t>
  </si>
  <si>
    <t>30/2023</t>
  </si>
  <si>
    <t>212/2021</t>
  </si>
  <si>
    <t>056/2021</t>
  </si>
  <si>
    <t>Serviços de transporte, em veículo tipo ônibus, com capacidade mínima de 40 lugares, com condutor e combustível, para transporte de crianças participantes do XIII Concurso de Redação Educação Fiscal</t>
  </si>
  <si>
    <t>005/2021</t>
  </si>
  <si>
    <t>01080026/2022</t>
  </si>
  <si>
    <t>DAMASCENO &amp; CIA LTDA</t>
  </si>
  <si>
    <t>00.837.742/0001-76</t>
  </si>
  <si>
    <t>31/2023</t>
  </si>
  <si>
    <t>0860.012969.00041/2021-69</t>
  </si>
  <si>
    <t>091/2022</t>
  </si>
  <si>
    <t>Global</t>
  </si>
  <si>
    <t>Serviços de manutenção preventiva e corretiva, incluindo o fornecimento de peças/insumos, acessórios e mão de obra, da frota de veículos oficiais da Secretaria Municipal de Finanças – SEFIN</t>
  </si>
  <si>
    <t>004/2022</t>
  </si>
  <si>
    <t>Sec. De Estado de Assistência Social dos Direios humanos e de Políticas Para Mulheres - SEASDHM</t>
  </si>
  <si>
    <t>01080027/2022</t>
  </si>
  <si>
    <t>R. DE ALBUQUERQUE OLIVEIRA -ME</t>
  </si>
  <si>
    <t>12.515.614/0001-95</t>
  </si>
  <si>
    <t xml:space="preserve">3.3.90.39.00              3.3.90.30.00 </t>
  </si>
  <si>
    <t>32/2023</t>
  </si>
  <si>
    <t>018/2023</t>
  </si>
  <si>
    <t>001/2023</t>
  </si>
  <si>
    <t>Chamamento Público</t>
  </si>
  <si>
    <t>Lote</t>
  </si>
  <si>
    <t>Prestação de serviços de empresa operadora de cartão de crédito</t>
  </si>
  <si>
    <t>01080022/2023</t>
  </si>
  <si>
    <t>COOPERATIVA DE CRÉDITO DE LIVRE ADMISSÃO DO ESTADO DO ACRE LTDA / SICOOB</t>
  </si>
  <si>
    <t>01.608.685/0001-16</t>
  </si>
  <si>
    <t>Alteração de Dotação</t>
  </si>
  <si>
    <t>55/2023</t>
  </si>
  <si>
    <t>Francisco Tavares da Silva Neto</t>
  </si>
  <si>
    <t xml:space="preserve">Paulo Roney Tobu de Matos </t>
  </si>
  <si>
    <t>311/2023</t>
  </si>
  <si>
    <t>20/2023</t>
  </si>
  <si>
    <t>Pregão Presencial SRP</t>
  </si>
  <si>
    <t>Prestação de serviços comuns de engenharia de forma continuada, por demanda, para execução de reformas de pouca relevância material, serviços de adequação, adaptação, reparação ou revitalização, que consistam de atividades simples, típicas de intervenções isoladas, que possam ser objetivamente definidas conforme especificações usuais no mercado e preços da tabela SINAPI.</t>
  </si>
  <si>
    <t>007/2024</t>
  </si>
  <si>
    <t>01080022/2024</t>
  </si>
  <si>
    <t>INNOVE ARQUITETURA E ENGENHARIA EIRELI</t>
  </si>
  <si>
    <t>23.820.555/0001-85</t>
  </si>
  <si>
    <t>23.04.2024</t>
  </si>
  <si>
    <t xml:space="preserve">3.3.90.39.00 </t>
  </si>
  <si>
    <t>022/2024</t>
  </si>
  <si>
    <t>30952/2023</t>
  </si>
  <si>
    <t>009/2023</t>
  </si>
  <si>
    <t>Serviços de agenciamento de viagens, especializada em emissão de passagens aéreas nacionais e intermunicipais</t>
  </si>
  <si>
    <t>002/2024</t>
  </si>
  <si>
    <t>CÂMARA MUNICIPAL DE RIO BRANCO</t>
  </si>
  <si>
    <t>01080026/2024</t>
  </si>
  <si>
    <t>KENNEDY DE SOUZA OLIVEIRA – RIO BRANCO AGÊNCIA DE VIAGENS E TURISMO</t>
  </si>
  <si>
    <t>17.768.271/0001-94</t>
  </si>
  <si>
    <t xml:space="preserve">3.3.90.33.00 </t>
  </si>
  <si>
    <t>025/2024</t>
  </si>
  <si>
    <t>8744/2024</t>
  </si>
  <si>
    <t>Dispenda de Licitação</t>
  </si>
  <si>
    <t>Serviços de lavagem de veículos da frota da SEFIN</t>
  </si>
  <si>
    <t>Lei 14.133/2021, art. 75, inciso II</t>
  </si>
  <si>
    <t>01080027/2024</t>
  </si>
  <si>
    <t>A. L. P. GUTIERREZ ( GOLDCAR ESTETICA AUTOMOTIVA PREMIUM)</t>
  </si>
  <si>
    <t>42.193.390/0001-03</t>
  </si>
  <si>
    <t>07/06,/2025</t>
  </si>
  <si>
    <t>032/2024</t>
  </si>
  <si>
    <t>1590/2024</t>
  </si>
  <si>
    <t>009/2024</t>
  </si>
  <si>
    <t>Fornecimento de Ferramenta Gerencial para produzir cenários de acompanhamento e planejamento financeiro e tributário</t>
  </si>
  <si>
    <t>Lei 14.133/2021, art. 74, inciso III, alínea "c"</t>
  </si>
  <si>
    <t>01080030/2024</t>
  </si>
  <si>
    <t>AEQUUS CONSULTORIA ECONÔMICA E SISTEMAS S/S LTDA</t>
  </si>
  <si>
    <t>64.185.556/0001-82</t>
  </si>
  <si>
    <t>035/2024</t>
  </si>
  <si>
    <t xml:space="preserve">Josué Alexandre de Oliveira Junior </t>
  </si>
  <si>
    <t>Francisco Rodrigues Pedrosa</t>
  </si>
  <si>
    <t>112/2023</t>
  </si>
  <si>
    <t>125/2023</t>
  </si>
  <si>
    <t>Locação de Equipamentos de Informática (Desktop tipo I, II e III, Monitor, Notebook, Nobreak e Scanner), manutenção corretiva e preventiva e demais componentes</t>
  </si>
  <si>
    <t>003/2024</t>
  </si>
  <si>
    <t>Secretaria Municipal de Meio Ambiente - SEMEIA</t>
  </si>
  <si>
    <t>01080035/2024</t>
  </si>
  <si>
    <t>C. COM INFORMÁTICA IMP. EXP. COMÉRCIO E INDÚSTRIA LTDA</t>
  </si>
  <si>
    <t>07.471.301/0001-42</t>
  </si>
  <si>
    <t>43/2024</t>
  </si>
  <si>
    <t>094/2024</t>
  </si>
  <si>
    <t>Prestação de serviços de confecção de placas de inauguração em material acrílico e foto corrosão, letras em chapa de aço inox e galvanizada entre outros materiais</t>
  </si>
  <si>
    <t>01/11/205</t>
  </si>
  <si>
    <t>01080037/2024</t>
  </si>
  <si>
    <t>O. MILANIN NETO LTDA</t>
  </si>
  <si>
    <t>33.590.012/0001-72</t>
  </si>
  <si>
    <t>44/2024</t>
  </si>
  <si>
    <t>19.05.0360.0000002/2024-87</t>
  </si>
  <si>
    <t>001/2024</t>
  </si>
  <si>
    <t>Contratação de empresa para sob demanda prestar serviços de fornecimento de alimentação (almoço, jantar, coffee break, café da manhã e Kit lanche e outros)</t>
  </si>
  <si>
    <t>DEMPAC 1759</t>
  </si>
  <si>
    <t>031/2024</t>
  </si>
  <si>
    <t>DEMPAC 1764</t>
  </si>
  <si>
    <t>Ministério Público do Estado de Acre</t>
  </si>
  <si>
    <t>01080004/2025</t>
  </si>
  <si>
    <t>CELIO PEREIRA LTDA</t>
  </si>
  <si>
    <t>14.362842/0001-06</t>
  </si>
  <si>
    <t>004/2025</t>
  </si>
  <si>
    <t>123/2024</t>
  </si>
  <si>
    <t>Contratação de instituições bancárias, bancos múltiplos, cooperativas de crédito e similares com fornecimento de programa (software) para prestação de serviços de recebimentos de arrecadação de tributos municipais e demais receitas</t>
  </si>
  <si>
    <t>01080005/2025</t>
  </si>
  <si>
    <t>BANCO SANTANDER (BRASIL) S.A</t>
  </si>
  <si>
    <t>90.400.888/0001-42</t>
  </si>
  <si>
    <t>005/2025</t>
  </si>
  <si>
    <t>01080006/2025</t>
  </si>
  <si>
    <t>ITAÚ UNIBANCO S.A</t>
  </si>
  <si>
    <t>60.701.190/0001-04</t>
  </si>
  <si>
    <t>15/012027</t>
  </si>
  <si>
    <t>006/2025</t>
  </si>
  <si>
    <t>01080007/2025</t>
  </si>
  <si>
    <t>BANCO DA AMAZÔNIA S.A</t>
  </si>
  <si>
    <t>04.902.979/0134-75</t>
  </si>
  <si>
    <t>007/2025</t>
  </si>
  <si>
    <t>01080008/2025</t>
  </si>
  <si>
    <t>COOPERATIVA DE CRÉDITO, POUPANÇA E INVESTIMENTO DO NOROESTE DE MATO GROSSO, ACRE E AMAZONAS –
SICREDI BIOMAS</t>
  </si>
  <si>
    <t>33.022.690/0001-39</t>
  </si>
  <si>
    <t>008/2025</t>
  </si>
  <si>
    <t>01080010/2025</t>
  </si>
  <si>
    <t>BANCO BRADESCO S.A</t>
  </si>
  <si>
    <t>60.746.948/0001-12</t>
  </si>
  <si>
    <t>009/2025</t>
  </si>
  <si>
    <t>01080009/2025</t>
  </si>
  <si>
    <t>CREDIHOME SOCIEDADE DE CRÉDITO DIRETO S.A</t>
  </si>
  <si>
    <t>39.416.705/0001-20</t>
  </si>
  <si>
    <t>010/2025</t>
  </si>
  <si>
    <t>34279/2024</t>
  </si>
  <si>
    <t>001/2025</t>
  </si>
  <si>
    <t>Locação de um imóvel situado na Avenida Nações Unidas, s/n, Bairro Estação Experimental, no Município de Rio Branco/AC, objeto da matrícula nº 1878, do 1º Ofício de Registro de Imóveis da Comarca de Rio Branco, destinado à acomodação de materiais, equipamentos e mobiliários.</t>
  </si>
  <si>
    <t>art. 74, V da Lei Federal n° 14.133 de 1° de abril de 2021, Decreto Municipal 400 de 22 de março de 2023 e na Lei Federal n° 8.245/1991</t>
  </si>
  <si>
    <t>01080011/2025</t>
  </si>
  <si>
    <t>Etenge Empresa de Engenharia em Eletricidade e Com LTDA</t>
  </si>
  <si>
    <t>04.593.893/0001-87</t>
  </si>
  <si>
    <t>012/2025</t>
  </si>
  <si>
    <t>Prestação de serviços de recebimentos de arrecadação de tributos municipais e demais receitas públicas</t>
  </si>
  <si>
    <t>01080012/2025</t>
  </si>
  <si>
    <t>BANCO COOPERATIVO SICOOB S.A</t>
  </si>
  <si>
    <t>02.038.232/0001-64</t>
  </si>
  <si>
    <t>011/2025</t>
  </si>
  <si>
    <t>Contratação de empresa especializada para prestação de serviços de fornecimento de alimentação (almoço. Jantar, coffe break, café da manhã e kit lanche e outros.</t>
  </si>
  <si>
    <t>01080013/2025</t>
  </si>
  <si>
    <t>AFA ABRAHÃO LTDA</t>
  </si>
  <si>
    <t>84.304.765/0001-05</t>
  </si>
  <si>
    <t>021/2025</t>
  </si>
  <si>
    <t>507/2028</t>
  </si>
  <si>
    <t>Prestação de Serviços de Tecnologia da Informação e Comunicação</t>
  </si>
  <si>
    <t>artigo 75, inciso IX, da Lei Federal n.º 14.133/2021; na Lei Municipal n.º 400/2023</t>
  </si>
  <si>
    <t>01080015/2025</t>
  </si>
  <si>
    <t>CONSÓRCIO DE INFORMÁTICA DE GESTÃO PÚBLICA MUNICIPAL – CIGA (SIMPLES NACIONAL)</t>
  </si>
  <si>
    <t>09.427.503/0001-12</t>
  </si>
  <si>
    <t>023/2025</t>
  </si>
  <si>
    <t>5615/2025</t>
  </si>
  <si>
    <t>003/2023</t>
  </si>
  <si>
    <t>Fornecimento de assinatura de ferramenta (Banco de Preços) para pesquisa e comparação de preços praticados pela Administração Pública.</t>
  </si>
  <si>
    <t>003/2025</t>
  </si>
  <si>
    <t>art. 74, inciso I, da Lei Federal n° 14.133 de 1° de abril de 2021</t>
  </si>
  <si>
    <t>01080017/2025</t>
  </si>
  <si>
    <t>NP TECNOLOGIA E GESTAO DE DADOS LTDA</t>
  </si>
  <si>
    <t>07.797.967/0001-95</t>
  </si>
  <si>
    <t>025/2025</t>
  </si>
  <si>
    <t>0108.001669/2025-14</t>
  </si>
  <si>
    <t>Serviços de manutenção corretiva e preventiva do Veículo Aéreo não tripulado - VANT</t>
  </si>
  <si>
    <t>01080019/2025</t>
  </si>
  <si>
    <t>SANTIAGO E CINTRA IMPORTAÇÃO E EXPORTAÇÃO LTDA</t>
  </si>
  <si>
    <t>51.536.795/0006-00</t>
  </si>
  <si>
    <t>3.3.90.39.00 e 3.3.90.30.00</t>
  </si>
  <si>
    <t>034/2025</t>
  </si>
  <si>
    <t>Maicon Douglas Carneiro Souza</t>
  </si>
  <si>
    <t>0108.000029/2025-62</t>
  </si>
  <si>
    <t>Prestação de serviços de seguro total para veículo da Secretaria Municipal de Finanças, com cobertura compreensiva (colisão, incêndio e roubo), bem como ainda com cobertura a terceiros (danos materiais e morais), acidentes pessoais por passageiros, com assistência 24 (vinte e quatro) horas</t>
  </si>
  <si>
    <t xml:space="preserve"> artigo 72 e 75, inciso II, da Lei nº 14.133/2021.</t>
  </si>
  <si>
    <t>01080020/2025</t>
  </si>
  <si>
    <t>MAPFRE SEGUROS GERAIS S/A</t>
  </si>
  <si>
    <t>61.074.175/0001-38</t>
  </si>
  <si>
    <t>035/2025</t>
  </si>
  <si>
    <t>0108.003493/2025-42</t>
  </si>
  <si>
    <t>Prestação de serviços de outsourcing de impressão, compreendendo o fornecimento de equipamentos de reprografia/impressão/digitalização, manutenção preventiva e corretiva, assistência técnica e suprimentos necessários</t>
  </si>
  <si>
    <t>art. 75, inciso VIII, da Lei Federal n° 14.133 de 1° de abril de 2021</t>
  </si>
  <si>
    <t>01080021/2025</t>
  </si>
  <si>
    <t>AMAZONAS COPIADORAS LTDA</t>
  </si>
  <si>
    <t>01.657.353/0001-21</t>
  </si>
  <si>
    <t>036/2025</t>
  </si>
  <si>
    <t>0108.001521/2025-33</t>
  </si>
  <si>
    <t xml:space="preserve">contratação de produtos e serviços por meio de Pacote de Serviços dos CORREIOS </t>
  </si>
  <si>
    <t>01080022/2025</t>
  </si>
  <si>
    <t>037/2025</t>
  </si>
  <si>
    <t>0108.003479/2025-32</t>
  </si>
  <si>
    <t>Prestação de serviço de locação de equipamentos de informática (estações de trabalho, nobreaks e notebooks), com fornecimento de insumos (peças e outros), manutenção corretiva, manutenção preventiva e demais componentes para o perfeito funcionamento das mesmas</t>
  </si>
  <si>
    <t>01080023/2025</t>
  </si>
  <si>
    <t>038/2025</t>
  </si>
  <si>
    <t>0108.002861/2025-34</t>
  </si>
  <si>
    <t>Contratação de Acesso ao Sistema Web Gestão Tributária - GT Fácil, para atender as necessidades da Secretaria Municipal de Finanças – SEFIN</t>
  </si>
  <si>
    <t>01080024/2025</t>
  </si>
  <si>
    <t>OPEN SOLUÇÕES TRIBUTÁRIAS LTDA</t>
  </si>
  <si>
    <t>09.094.300/0001-51</t>
  </si>
  <si>
    <t>039/2025</t>
  </si>
  <si>
    <t>Marcos Lira Sobrinho Ribeiro Fraga</t>
  </si>
  <si>
    <t>Adalberto Rabelo de Freitas</t>
  </si>
  <si>
    <t>0108.003651/2025-44</t>
  </si>
  <si>
    <t>24/2025</t>
  </si>
  <si>
    <t>Contratação de pessoa jurídica especializada em serviços de sistema de informações geográficas, observatório do mercado imobiliário e cadastro Multifinalitário para gestão integrada do território do município de Rio Branco/Acre</t>
  </si>
  <si>
    <t>D.O.U. 121</t>
  </si>
  <si>
    <t>D.O.U. 141</t>
  </si>
  <si>
    <t>031/2025</t>
  </si>
  <si>
    <t>1677-7069</t>
  </si>
  <si>
    <t>Consórcio Intermunicipal Multifinalitário do Vale Paraibuna - CIMPAR</t>
  </si>
  <si>
    <t>contratação de pessoa jurídica especializada em serviços de sistema de informações geográficas, observatório do mercado imobiliário e cadastro Multifinalitário para gestão integrada do território do município de Rio Branco/Acre</t>
  </si>
  <si>
    <t>01080001/2026</t>
  </si>
  <si>
    <t>Topocart Topografia e Aerolevanatamento LTDA</t>
  </si>
  <si>
    <t>26.994.285/0001-17</t>
  </si>
  <si>
    <t>002/2026</t>
  </si>
  <si>
    <t>Josué Alexandre de Oliveira Junior</t>
  </si>
  <si>
    <t>Fabrício de Melo Souza</t>
  </si>
  <si>
    <t>0108.002455/2026-32</t>
  </si>
  <si>
    <t>042/2025</t>
  </si>
  <si>
    <t>Aquisição de material de consumo, água mineral, sem gás, acondicionada em garrafa pet, tampa com rosca e lacre contendo 500ml</t>
  </si>
  <si>
    <t>002/2025</t>
  </si>
  <si>
    <t>01080002/2026</t>
  </si>
  <si>
    <t>M. J. AUTO DA CRUZ</t>
  </si>
  <si>
    <t>08.886.977/0001-60</t>
  </si>
  <si>
    <t>3.3.90.30.00</t>
  </si>
  <si>
    <t>006/2026</t>
  </si>
  <si>
    <t>0108.004847-2025-53</t>
  </si>
  <si>
    <t>001/2026</t>
  </si>
  <si>
    <t>Prestação de serviços de cessão de uso de softwares para Gestão Pública, bem como serviços de implantação, hospedagem, operação assistida, suporte técnico, manutenção corretiva e evolutiva, migração de dados e disponibilização do Sistema Integrado de Gestão Pública – ERP</t>
  </si>
  <si>
    <t>art. 75, inciso VIIl, da Lei n. 14.133./2021</t>
  </si>
  <si>
    <t>01080003/2026</t>
  </si>
  <si>
    <t>E&amp;L PRODUCOES DE SOFTWARE LTDA</t>
  </si>
  <si>
    <t>39.781.752/0001-72</t>
  </si>
  <si>
    <t>004/2026</t>
  </si>
  <si>
    <t>Renata Pessoa da Costa</t>
  </si>
  <si>
    <t>Reus Peixoto Correa</t>
  </si>
  <si>
    <t>0108.003263/2025-44</t>
  </si>
  <si>
    <t>112/2025</t>
  </si>
  <si>
    <t>Aquisição de veículo tipo hatch passeio, para atender a Secretaria Municipal de Finanças – SEFIN, por ocasião da realização da Campanha denominada “IPTU EM DIA DÁ PRÊMIOS”</t>
  </si>
  <si>
    <t>01080004/2026</t>
  </si>
  <si>
    <t>TRM NUNES COMERCIO LTDA</t>
  </si>
  <si>
    <t>53.175.884/0001-81</t>
  </si>
  <si>
    <t>3.3.90.31.00</t>
  </si>
  <si>
    <t>011/2026</t>
  </si>
  <si>
    <t>0108.001777/2026-05</t>
  </si>
  <si>
    <t>Aquisição de material de consumo de água mineral em garrafão de 20L, Gelo em barra, Água mineral em garrafa pet contendo 500ml, Água em copos pet contendo 300ml, Garrafão plástico 20L retornável, Botijão para gás vazio de 13kg, Gás liquefeito acondicionada em botijão de 13kg mediante a sistema de troca de botija.</t>
  </si>
  <si>
    <t>01080005/2026</t>
  </si>
  <si>
    <t>AUGUSTO S. DE ARAÚJO LTDA</t>
  </si>
  <si>
    <t>05.511.061/0001-37</t>
  </si>
  <si>
    <t>010/2026</t>
  </si>
  <si>
    <t>0107.000735/2025-62</t>
  </si>
  <si>
    <t>087/2025</t>
  </si>
  <si>
    <t>Aquisição de material de consumo (expediente), para atender as demandas operacionais da Secretaria Municipal de Finanças – SEFIN, em Rio Branco/AC.</t>
  </si>
  <si>
    <t>01080007/2026</t>
  </si>
  <si>
    <t>PAPELARIA MUNDO IMPORTAÇÃO E EXPORTAÇÃO LTDA</t>
  </si>
  <si>
    <t>14.869.791/0001-03</t>
  </si>
  <si>
    <t>007/2026</t>
  </si>
  <si>
    <t>0108.003341/2026-69</t>
  </si>
  <si>
    <t>Aquisição de Material de consumo de água em copos pet contendo 300ml, garrafão plástico 20L retornável, botijão para gás vazio de 13kg, visando atender às necessidades da Secretaria Municipal de Finanças – SEFIN</t>
  </si>
  <si>
    <t>01080008/2026</t>
  </si>
  <si>
    <t>A. A. C. ROCHA</t>
  </si>
  <si>
    <t>10.496.033/0001-28</t>
  </si>
  <si>
    <t>015/2026</t>
  </si>
  <si>
    <t>TOTAL</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</si>
  <si>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</si>
  <si>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</si>
  <si>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09/06/2026</t>
  </si>
  <si>
    <t>Nome do responsável pela elaboração: Weverton D'avila de Farias</t>
  </si>
  <si>
    <t>Nome do titular do Órgão/Entidade/Fundo (no exercício do cargo): Wilson José das Chagas Sena Leite</t>
  </si>
  <si>
    <t>IDENTIFICAÇÃO DO ÓRGÃO/ENTIDADE/FUNDO: SECRETARIA MUNICIPAL DE FINANÇAS - SEFIN</t>
  </si>
  <si>
    <t xml:space="preserve">REALIZADO ATÉ O MÊS/ANO (ACUMULADO): JANEIRO A MAIO 2026 </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</si>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</sst>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 #,##0.00_-;\-&quot;R$&quot;\ * #,##0.00_-;_-&quot;R$&quot;\ * &quot;-&quot;??_-;_-@"/>
    <numFmt numFmtId="165" formatCode="0.000%"/>
  </numFmts>
  <fonts count="17">
    <font>
      <sz val="11"/>
      <color theme="1"/>
      <name val="Calibri"/>
      <scheme val="minor"/>
    </font>
    <font>
      <sz val="10"/>
      <color theme="1"/>
      <name val="Arial"/>
    </font>
    <font>
      <b/>
      <sz val="10"/>
      <color theme="1"/>
      <name val="Arial"/>
    </font>
    <font>
      <sz val="11"/>
      <name val="Calibri"/>
    </font>
    <font>
      <b/>
      <sz val="12"/>
      <color theme="1"/>
      <name val="Arial"/>
    </font>
    <font>
      <b/>
      <sz val="11"/>
      <color theme="1"/>
      <name val="Arial"/>
    </font>
    <font>
      <sz val="11"/>
      <color theme="1"/>
      <name val="Arial"/>
    </font>
    <font>
      <b/>
      <sz val="14"/>
      <color theme="1"/>
      <name val="Arial Black"/>
    </font>
    <font>
      <b/>
      <sz val="12"/>
      <color theme="1"/>
      <name val="Arial Black"/>
    </font>
    <font>
      <sz val="10"/>
      <color rgb="FF000000"/>
      <name val="Arial"/>
    </font>
    <font>
      <sz val="8"/>
      <color rgb="FF000000"/>
      <name val="Arial"/>
    </font>
    <font>
      <sz val="10"/>
      <color rgb="FF000000"/>
      <name val="Arial"/>
      <family val="2"/>
    </font>
    <font>
      <sz val="9"/>
      <color theme="1"/>
      <name val="Arial"/>
      <family val="2"/>
    </font>
    <font>
      <sz val="10"/>
      <color theme="1"/>
      <name val="Arial"/>
      <family val="2"/>
    </font>
    <font>
      <b/>
      <sz val="10"/>
      <color theme="1"/>
      <name val="Arial"/>
      <family val="2"/>
    </font>
    <font>
      <sz val="10"/>
      <name val="Calibri"/>
      <family val="2"/>
    </font>
    <font>
      <b/>
      <sz val="12"/>
      <color theme="1"/>
      <name val="Arial"/>
      <family val="2"/>
    </font>
  </fonts>
  <fills count="13">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rgb="FFFFFF00"/>
        <bgColor rgb="FFFFFF00"/>
      </patternFill>
    </fill>
  </fills>
  <borders count="61">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29">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wrapText="1"/>
    </xf>
    <xf numFmtId="164" fontId="5" fillId="0" borderId="0" xfId="0" applyNumberFormat="1"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5" fillId="7" borderId="39"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5" fillId="8" borderId="40" xfId="0" applyFont="1" applyFill="1" applyBorder="1" applyAlignment="1">
      <alignment horizontal="center" vertical="center" wrapText="1"/>
    </xf>
    <xf numFmtId="0" fontId="5" fillId="10" borderId="40" xfId="0" applyFont="1" applyFill="1" applyBorder="1" applyAlignment="1">
      <alignment horizontal="center" vertical="center" wrapText="1"/>
    </xf>
    <xf numFmtId="164" fontId="5" fillId="10" borderId="40" xfId="0" applyNumberFormat="1" applyFont="1" applyFill="1" applyBorder="1" applyAlignment="1">
      <alignment horizontal="center" vertical="center" wrapText="1"/>
    </xf>
    <xf numFmtId="164" fontId="5" fillId="10" borderId="41" xfId="0" applyNumberFormat="1" applyFont="1" applyFill="1" applyBorder="1" applyAlignment="1">
      <alignment horizontal="center" vertical="center" wrapText="1"/>
    </xf>
    <xf numFmtId="0" fontId="5" fillId="10" borderId="39" xfId="0" applyFont="1" applyFill="1" applyBorder="1" applyAlignment="1">
      <alignment horizontal="center" vertical="center" wrapText="1"/>
    </xf>
    <xf numFmtId="164" fontId="5" fillId="10" borderId="39" xfId="0" applyNumberFormat="1" applyFont="1" applyFill="1" applyBorder="1" applyAlignment="1">
      <alignment horizontal="center" vertical="center" wrapText="1"/>
    </xf>
    <xf numFmtId="0" fontId="5" fillId="5" borderId="40" xfId="0" applyFont="1" applyFill="1" applyBorder="1" applyAlignment="1">
      <alignment horizontal="center" vertical="center"/>
    </xf>
    <xf numFmtId="0" fontId="5" fillId="5" borderId="40" xfId="0" applyFont="1" applyFill="1" applyBorder="1" applyAlignment="1">
      <alignment horizontal="center" vertical="center" wrapText="1"/>
    </xf>
    <xf numFmtId="0" fontId="5" fillId="5" borderId="41" xfId="0" applyFont="1" applyFill="1" applyBorder="1" applyAlignment="1">
      <alignment horizontal="center" vertical="center"/>
    </xf>
    <xf numFmtId="0" fontId="5" fillId="6" borderId="39"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40" xfId="0" applyFont="1" applyFill="1" applyBorder="1" applyAlignment="1">
      <alignment horizontal="center" vertical="center"/>
    </xf>
    <xf numFmtId="0" fontId="5"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8"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wrapText="1"/>
    </xf>
    <xf numFmtId="17" fontId="1" fillId="0" borderId="22" xfId="0" applyNumberFormat="1" applyFont="1" applyBorder="1" applyAlignment="1">
      <alignment horizontal="center" vertical="center" wrapText="1"/>
    </xf>
    <xf numFmtId="0" fontId="1" fillId="0" borderId="22" xfId="0" applyFont="1" applyBorder="1" applyAlignment="1">
      <alignment horizontal="left" vertical="center" wrapText="1"/>
    </xf>
    <xf numFmtId="3" fontId="1" fillId="0" borderId="22" xfId="0" applyNumberFormat="1" applyFont="1" applyBorder="1" applyAlignment="1">
      <alignment horizontal="center" vertical="center" wrapText="1"/>
    </xf>
    <xf numFmtId="164" fontId="1" fillId="0" borderId="22" xfId="0" applyNumberFormat="1" applyFont="1" applyBorder="1" applyAlignment="1">
      <alignment horizontal="center" vertical="center" wrapText="1"/>
    </xf>
    <xf numFmtId="0" fontId="1" fillId="0" borderId="50" xfId="0" applyFont="1" applyBorder="1" applyAlignment="1">
      <alignment horizontal="center" vertical="center" wrapText="1"/>
    </xf>
    <xf numFmtId="14" fontId="1" fillId="0" borderId="50" xfId="0" applyNumberFormat="1" applyFont="1" applyBorder="1" applyAlignment="1">
      <alignment horizontal="center" vertical="center" wrapText="1"/>
    </xf>
    <xf numFmtId="3" fontId="1" fillId="0" borderId="50" xfId="0" applyNumberFormat="1" applyFont="1" applyBorder="1" applyAlignment="1">
      <alignment horizontal="center" vertical="center" wrapText="1"/>
    </xf>
    <xf numFmtId="10" fontId="1" fillId="0" borderId="50" xfId="0" applyNumberFormat="1" applyFont="1" applyBorder="1" applyAlignment="1">
      <alignment horizontal="center" vertical="center" wrapText="1"/>
    </xf>
    <xf numFmtId="164" fontId="1" fillId="0" borderId="50" xfId="0" applyNumberFormat="1" applyFont="1" applyBorder="1" applyAlignment="1">
      <alignment horizontal="center" vertical="center" wrapText="1"/>
    </xf>
    <xf numFmtId="0" fontId="1" fillId="0" borderId="50" xfId="0" applyFont="1" applyBorder="1" applyAlignment="1">
      <alignment horizontal="center" vertical="center"/>
    </xf>
    <xf numFmtId="0" fontId="1" fillId="0" borderId="22" xfId="0" applyFont="1" applyBorder="1" applyAlignment="1">
      <alignment horizontal="center" vertical="center"/>
    </xf>
    <xf numFmtId="3" fontId="1" fillId="0" borderId="22" xfId="0" applyNumberFormat="1" applyFont="1" applyBorder="1" applyAlignment="1">
      <alignment horizontal="center" vertical="center"/>
    </xf>
    <xf numFmtId="0" fontId="1" fillId="0" borderId="22" xfId="0" applyFont="1" applyBorder="1" applyAlignment="1">
      <alignment horizontal="left" vertical="center"/>
    </xf>
    <xf numFmtId="0" fontId="1" fillId="0" borderId="22" xfId="0" applyFont="1" applyBorder="1" applyAlignment="1">
      <alignment vertical="center"/>
    </xf>
    <xf numFmtId="0" fontId="1" fillId="0" borderId="29" xfId="0" applyFont="1" applyBorder="1" applyAlignment="1">
      <alignment horizontal="center" vertical="center"/>
    </xf>
    <xf numFmtId="14" fontId="1" fillId="0" borderId="22" xfId="0" applyNumberFormat="1" applyFont="1" applyBorder="1" applyAlignment="1">
      <alignment horizontal="center" vertical="center" wrapText="1"/>
    </xf>
    <xf numFmtId="164" fontId="1" fillId="0" borderId="50" xfId="0" applyNumberFormat="1" applyFont="1" applyBorder="1" applyAlignment="1">
      <alignment vertical="center" wrapText="1"/>
    </xf>
    <xf numFmtId="14" fontId="1" fillId="0" borderId="50" xfId="0" applyNumberFormat="1" applyFont="1" applyBorder="1" applyAlignment="1">
      <alignment horizontal="center" vertical="center"/>
    </xf>
    <xf numFmtId="0" fontId="1" fillId="0" borderId="55" xfId="0" applyFont="1" applyBorder="1" applyAlignment="1">
      <alignment horizontal="center" vertical="center"/>
    </xf>
    <xf numFmtId="17" fontId="1" fillId="0" borderId="50" xfId="0" applyNumberFormat="1" applyFont="1" applyBorder="1" applyAlignment="1">
      <alignment horizontal="center" vertical="center" wrapText="1"/>
    </xf>
    <xf numFmtId="164" fontId="1" fillId="11" borderId="50" xfId="0" applyNumberFormat="1" applyFont="1" applyFill="1" applyBorder="1" applyAlignment="1">
      <alignment horizontal="center" vertical="center" wrapText="1"/>
    </xf>
    <xf numFmtId="164" fontId="1" fillId="12" borderId="50" xfId="0" applyNumberFormat="1" applyFont="1" applyFill="1" applyBorder="1" applyAlignment="1">
      <alignment horizontal="center" vertical="center" wrapText="1"/>
    </xf>
    <xf numFmtId="164" fontId="1" fillId="10" borderId="50" xfId="0" applyNumberFormat="1" applyFont="1" applyFill="1" applyBorder="1" applyAlignment="1">
      <alignment horizontal="center" vertical="center" wrapText="1"/>
    </xf>
    <xf numFmtId="3" fontId="1" fillId="0" borderId="50" xfId="0" applyNumberFormat="1" applyFont="1" applyBorder="1" applyAlignment="1">
      <alignment horizontal="center" vertical="center"/>
    </xf>
    <xf numFmtId="0" fontId="1" fillId="0" borderId="56" xfId="0" applyFont="1" applyBorder="1" applyAlignment="1">
      <alignment horizontal="center" vertical="center"/>
    </xf>
    <xf numFmtId="165" fontId="1" fillId="0" borderId="50" xfId="0" applyNumberFormat="1" applyFont="1" applyBorder="1" applyAlignment="1">
      <alignment horizontal="center" vertical="center" wrapText="1"/>
    </xf>
    <xf numFmtId="164" fontId="1" fillId="0" borderId="22" xfId="0" applyNumberFormat="1" applyFont="1" applyBorder="1" applyAlignment="1">
      <alignment horizontal="center" vertical="center"/>
    </xf>
    <xf numFmtId="0" fontId="1" fillId="0" borderId="24" xfId="0" applyFont="1" applyBorder="1" applyAlignment="1">
      <alignment horizontal="center" vertical="center"/>
    </xf>
    <xf numFmtId="9" fontId="1" fillId="0" borderId="22" xfId="0" applyNumberFormat="1" applyFont="1" applyBorder="1" applyAlignment="1">
      <alignment horizontal="center" vertical="center" wrapText="1"/>
    </xf>
    <xf numFmtId="49" fontId="1" fillId="0" borderId="50" xfId="0" applyNumberFormat="1" applyFont="1" applyBorder="1" applyAlignment="1">
      <alignment horizontal="center" vertical="center"/>
    </xf>
    <xf numFmtId="164" fontId="1" fillId="11" borderId="57" xfId="0" applyNumberFormat="1" applyFont="1" applyFill="1" applyBorder="1" applyAlignment="1">
      <alignment horizontal="center" vertical="center" wrapText="1"/>
    </xf>
    <xf numFmtId="164" fontId="1" fillId="12" borderId="57" xfId="0" applyNumberFormat="1" applyFont="1" applyFill="1" applyBorder="1" applyAlignment="1">
      <alignment horizontal="center" vertical="center" wrapText="1"/>
    </xf>
    <xf numFmtId="164" fontId="1" fillId="10" borderId="57" xfId="0" applyNumberFormat="1" applyFont="1" applyFill="1" applyBorder="1" applyAlignment="1">
      <alignment horizontal="center" vertical="center" wrapText="1"/>
    </xf>
    <xf numFmtId="0" fontId="1" fillId="0" borderId="39" xfId="0" applyFont="1" applyBorder="1" applyAlignment="1">
      <alignment horizontal="center" vertical="center"/>
    </xf>
    <xf numFmtId="0" fontId="1" fillId="0" borderId="40" xfId="0" applyFont="1" applyBorder="1" applyAlignment="1">
      <alignment horizontal="center" vertical="center" wrapText="1"/>
    </xf>
    <xf numFmtId="17" fontId="1" fillId="0" borderId="40" xfId="0" applyNumberFormat="1" applyFont="1" applyBorder="1" applyAlignment="1">
      <alignment horizontal="center" vertical="center" wrapText="1"/>
    </xf>
    <xf numFmtId="0" fontId="1" fillId="0" borderId="40" xfId="0" applyFont="1" applyBorder="1" applyAlignment="1">
      <alignment horizontal="left" vertical="center" wrapText="1"/>
    </xf>
    <xf numFmtId="3" fontId="1" fillId="0" borderId="40" xfId="0" applyNumberFormat="1" applyFont="1" applyBorder="1" applyAlignment="1">
      <alignment horizontal="center" vertical="center" wrapText="1"/>
    </xf>
    <xf numFmtId="164" fontId="1" fillId="0" borderId="40" xfId="0" applyNumberFormat="1" applyFont="1" applyBorder="1" applyAlignment="1">
      <alignment horizontal="center" vertical="center" wrapText="1"/>
    </xf>
    <xf numFmtId="0" fontId="1" fillId="0" borderId="40" xfId="0" applyFont="1" applyBorder="1" applyAlignment="1">
      <alignment horizontal="center" vertical="center"/>
    </xf>
    <xf numFmtId="14" fontId="1" fillId="0" borderId="40" xfId="0" applyNumberFormat="1" applyFont="1" applyBorder="1" applyAlignment="1">
      <alignment horizontal="center" vertical="center" wrapText="1"/>
    </xf>
    <xf numFmtId="164" fontId="1" fillId="11" borderId="40" xfId="0" applyNumberFormat="1" applyFont="1" applyFill="1" applyBorder="1" applyAlignment="1">
      <alignment horizontal="center" vertical="center" wrapText="1"/>
    </xf>
    <xf numFmtId="164" fontId="1" fillId="0" borderId="40" xfId="0" applyNumberFormat="1" applyFont="1" applyBorder="1" applyAlignment="1">
      <alignment horizontal="center" vertical="center"/>
    </xf>
    <xf numFmtId="49" fontId="1" fillId="0" borderId="40" xfId="0" applyNumberFormat="1" applyFont="1" applyBorder="1" applyAlignment="1">
      <alignment horizontal="center" vertical="center"/>
    </xf>
    <xf numFmtId="3" fontId="1" fillId="0" borderId="40" xfId="0" applyNumberFormat="1" applyFont="1" applyBorder="1" applyAlignment="1">
      <alignment horizontal="center" vertical="center"/>
    </xf>
    <xf numFmtId="0" fontId="1" fillId="0" borderId="40" xfId="0" applyFont="1" applyBorder="1" applyAlignment="1">
      <alignment horizontal="left" vertical="center"/>
    </xf>
    <xf numFmtId="0" fontId="1" fillId="0" borderId="40" xfId="0" applyFont="1" applyBorder="1" applyAlignment="1">
      <alignment vertical="center"/>
    </xf>
    <xf numFmtId="0" fontId="1" fillId="0" borderId="41" xfId="0" applyFont="1" applyBorder="1" applyAlignment="1">
      <alignment horizontal="center" vertical="center"/>
    </xf>
    <xf numFmtId="164" fontId="2" fillId="0" borderId="44" xfId="0" applyNumberFormat="1" applyFont="1" applyBorder="1" applyAlignment="1">
      <alignment vertical="center" wrapText="1"/>
    </xf>
    <xf numFmtId="0" fontId="2" fillId="0" borderId="12" xfId="0" applyFont="1" applyBorder="1" applyAlignment="1">
      <alignment vertical="center" wrapText="1"/>
    </xf>
    <xf numFmtId="164" fontId="2" fillId="11" borderId="59" xfId="0" applyNumberFormat="1" applyFont="1" applyFill="1" applyBorder="1" applyAlignment="1">
      <alignment vertical="center" wrapText="1"/>
    </xf>
    <xf numFmtId="164" fontId="2" fillId="10" borderId="59" xfId="0" applyNumberFormat="1" applyFont="1" applyFill="1" applyBorder="1" applyAlignment="1">
      <alignment vertical="center" wrapText="1"/>
    </xf>
    <xf numFmtId="0" fontId="2" fillId="0" borderId="58" xfId="0" applyFont="1" applyBorder="1" applyAlignment="1">
      <alignment horizontal="center" vertical="center" wrapText="1"/>
    </xf>
    <xf numFmtId="0" fontId="2" fillId="0" borderId="44" xfId="0" applyFont="1" applyBorder="1" applyAlignment="1">
      <alignment horizontal="center" vertical="center"/>
    </xf>
    <xf numFmtId="0" fontId="2" fillId="0" borderId="44" xfId="0" applyFont="1" applyBorder="1" applyAlignment="1">
      <alignment vertical="center"/>
    </xf>
    <xf numFmtId="0" fontId="2" fillId="0" borderId="43" xfId="0" applyFont="1" applyBorder="1" applyAlignment="1">
      <alignmen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0" fontId="10" fillId="0" borderId="60" xfId="0" applyFont="1" applyBorder="1" applyAlignment="1">
      <alignment vertical="center" wrapText="1"/>
    </xf>
    <xf numFmtId="0" fontId="11" fillId="0" borderId="50"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50"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50" xfId="0" applyFont="1" applyBorder="1" applyAlignment="1">
      <alignment horizontal="center" vertical="center" wrapText="1"/>
    </xf>
    <xf numFmtId="164" fontId="13" fillId="0" borderId="50" xfId="0" applyNumberFormat="1" applyFont="1" applyBorder="1" applyAlignment="1">
      <alignment horizontal="center" vertical="center" wrapText="1"/>
    </xf>
    <xf numFmtId="0" fontId="9" fillId="0" borderId="50" xfId="0" applyFont="1" applyBorder="1" applyAlignment="1">
      <alignment horizontal="center" vertical="center"/>
    </xf>
    <xf numFmtId="0" fontId="9" fillId="0" borderId="22" xfId="0" applyFont="1" applyBorder="1" applyAlignment="1">
      <alignment horizontal="center" vertical="center"/>
    </xf>
    <xf numFmtId="14" fontId="13" fillId="0" borderId="50" xfId="0" applyNumberFormat="1" applyFont="1" applyBorder="1" applyAlignment="1">
      <alignment horizontal="center" vertical="center" wrapText="1"/>
    </xf>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 fillId="0" borderId="22" xfId="0" applyFont="1" applyBorder="1" applyAlignment="1">
      <alignment horizontal="center" vertical="center" wrapText="1"/>
    </xf>
    <xf numFmtId="0" fontId="3" fillId="0" borderId="35" xfId="0" applyFont="1" applyBorder="1"/>
    <xf numFmtId="0" fontId="3" fillId="0" borderId="53" xfId="0" applyFont="1" applyBorder="1"/>
    <xf numFmtId="164" fontId="1" fillId="0" borderId="22" xfId="0" applyNumberFormat="1" applyFont="1" applyBorder="1" applyAlignment="1">
      <alignment horizontal="center" vertical="center" wrapText="1"/>
    </xf>
    <xf numFmtId="0" fontId="1" fillId="0" borderId="5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53" xfId="0" applyFont="1" applyBorder="1" applyAlignment="1">
      <alignment horizontal="center" vertical="center" wrapText="1"/>
    </xf>
    <xf numFmtId="14" fontId="1" fillId="0" borderId="22" xfId="0" applyNumberFormat="1" applyFont="1" applyBorder="1" applyAlignment="1">
      <alignment horizontal="center" vertical="center" wrapText="1"/>
    </xf>
    <xf numFmtId="3" fontId="1" fillId="0" borderId="22" xfId="0" applyNumberFormat="1" applyFont="1" applyBorder="1" applyAlignment="1">
      <alignment horizontal="center" vertical="center" wrapText="1"/>
    </xf>
    <xf numFmtId="0" fontId="13" fillId="0" borderId="22" xfId="0" applyFont="1" applyBorder="1" applyAlignment="1">
      <alignment horizontal="center" vertical="center" wrapText="1"/>
    </xf>
    <xf numFmtId="0" fontId="3" fillId="0" borderId="35" xfId="0" applyFont="1" applyBorder="1" applyAlignment="1">
      <alignment horizontal="center"/>
    </xf>
    <xf numFmtId="0" fontId="3" fillId="0" borderId="53" xfId="0" applyFont="1" applyBorder="1" applyAlignment="1">
      <alignment horizontal="center"/>
    </xf>
    <xf numFmtId="164" fontId="1" fillId="0" borderId="57" xfId="0" applyNumberFormat="1" applyFont="1" applyBorder="1" applyAlignment="1">
      <alignment horizontal="center" vertical="center" wrapText="1"/>
    </xf>
    <xf numFmtId="164" fontId="1" fillId="0" borderId="35" xfId="0" applyNumberFormat="1" applyFont="1" applyBorder="1" applyAlignment="1">
      <alignment horizontal="center" vertical="center" wrapText="1"/>
    </xf>
    <xf numFmtId="164" fontId="1" fillId="0" borderId="53" xfId="0" applyNumberFormat="1" applyFont="1" applyBorder="1" applyAlignment="1">
      <alignment horizontal="center" vertical="center" wrapText="1"/>
    </xf>
    <xf numFmtId="0" fontId="1" fillId="0" borderId="21" xfId="0" applyFont="1" applyBorder="1" applyAlignment="1">
      <alignment horizontal="center" vertical="center"/>
    </xf>
    <xf numFmtId="0" fontId="3" fillId="0" borderId="34" xfId="0" applyFont="1" applyBorder="1"/>
    <xf numFmtId="0" fontId="3" fillId="0" borderId="52" xfId="0" applyFont="1" applyBorder="1"/>
    <xf numFmtId="17" fontId="1" fillId="0" borderId="22" xfId="0" applyNumberFormat="1" applyFont="1" applyBorder="1" applyAlignment="1">
      <alignment horizontal="center" vertical="center" wrapText="1"/>
    </xf>
    <xf numFmtId="0" fontId="1" fillId="0" borderId="22" xfId="0" applyFont="1" applyBorder="1" applyAlignment="1">
      <alignment horizontal="center" vertical="center"/>
    </xf>
    <xf numFmtId="164" fontId="13" fillId="0" borderId="22" xfId="0" applyNumberFormat="1" applyFont="1" applyBorder="1" applyAlignment="1">
      <alignment horizontal="center" vertical="center" wrapText="1"/>
    </xf>
    <xf numFmtId="164" fontId="5" fillId="7" borderId="29" xfId="0" applyNumberFormat="1" applyFont="1" applyFill="1" applyBorder="1" applyAlignment="1">
      <alignment horizontal="center" vertical="center" wrapText="1"/>
    </xf>
    <xf numFmtId="0" fontId="3" fillId="0" borderId="43" xfId="0" applyFont="1" applyBorder="1"/>
    <xf numFmtId="0" fontId="5" fillId="8" borderId="29"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3" fillId="0" borderId="42" xfId="0" applyFont="1" applyBorder="1"/>
    <xf numFmtId="0" fontId="7" fillId="7"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0" fillId="0" borderId="0" xfId="0"/>
    <xf numFmtId="0" fontId="3" fillId="0" borderId="10" xfId="0" applyFont="1" applyBorder="1"/>
    <xf numFmtId="0" fontId="3" fillId="0" borderId="14" xfId="0" applyFont="1" applyBorder="1"/>
    <xf numFmtId="0" fontId="3" fillId="0" borderId="15" xfId="0" applyFont="1" applyBorder="1"/>
    <xf numFmtId="0" fontId="3" fillId="0" borderId="16" xfId="0" applyFont="1" applyBorder="1"/>
    <xf numFmtId="0" fontId="7" fillId="8" borderId="5"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3" fillId="0" borderId="28" xfId="0" applyFont="1" applyBorder="1"/>
    <xf numFmtId="0" fontId="5" fillId="2" borderId="22" xfId="0" applyFont="1" applyFill="1" applyBorder="1" applyAlignment="1">
      <alignment horizontal="center" vertical="center" wrapText="1"/>
    </xf>
    <xf numFmtId="0" fontId="3" fillId="0" borderId="44" xfId="0" applyFont="1" applyBorder="1"/>
    <xf numFmtId="0" fontId="14" fillId="2" borderId="22" xfId="0" applyFont="1" applyFill="1" applyBorder="1" applyAlignment="1">
      <alignment horizontal="center" vertical="center" wrapText="1"/>
    </xf>
    <xf numFmtId="0" fontId="15" fillId="0" borderId="44" xfId="0" applyFont="1" applyBorder="1"/>
    <xf numFmtId="0" fontId="14" fillId="2" borderId="29" xfId="0" applyFont="1" applyFill="1" applyBorder="1" applyAlignment="1">
      <alignment horizontal="center" vertical="center" wrapText="1"/>
    </xf>
    <xf numFmtId="0" fontId="15" fillId="0" borderId="43" xfId="0" applyFont="1" applyBorder="1"/>
    <xf numFmtId="0" fontId="5" fillId="7" borderId="21" xfId="0" applyFont="1" applyFill="1" applyBorder="1" applyAlignment="1">
      <alignment horizontal="center" vertical="center" wrapText="1"/>
    </xf>
    <xf numFmtId="0" fontId="13" fillId="0" borderId="57"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2" xfId="0" applyFont="1" applyBorder="1"/>
    <xf numFmtId="0" fontId="3" fillId="0" borderId="58" xfId="0" applyFont="1" applyBorder="1"/>
    <xf numFmtId="0" fontId="2" fillId="0" borderId="0" xfId="0" applyFont="1" applyAlignment="1">
      <alignment horizontal="left" vertical="center" wrapText="1"/>
    </xf>
    <xf numFmtId="3" fontId="1" fillId="0" borderId="57" xfId="0" applyNumberFormat="1" applyFont="1" applyBorder="1" applyAlignment="1">
      <alignment horizontal="center" vertical="center" wrapText="1"/>
    </xf>
    <xf numFmtId="3" fontId="1" fillId="0" borderId="53" xfId="0" applyNumberFormat="1" applyFont="1" applyBorder="1" applyAlignment="1">
      <alignment horizontal="center" vertical="center" wrapText="1"/>
    </xf>
    <xf numFmtId="164" fontId="1" fillId="12" borderId="22" xfId="0" applyNumberFormat="1" applyFont="1" applyFill="1" applyBorder="1" applyAlignment="1">
      <alignment horizontal="center" vertical="center" wrapText="1"/>
    </xf>
    <xf numFmtId="164" fontId="1" fillId="10" borderId="22" xfId="0" applyNumberFormat="1" applyFont="1" applyFill="1" applyBorder="1" applyAlignment="1">
      <alignment horizontal="center" vertical="center" wrapText="1"/>
    </xf>
    <xf numFmtId="164" fontId="1" fillId="11" borderId="22" xfId="0" applyNumberFormat="1" applyFont="1" applyFill="1" applyBorder="1" applyAlignment="1">
      <alignment horizontal="center" vertical="center" wrapText="1"/>
    </xf>
    <xf numFmtId="3" fontId="1" fillId="0" borderId="22" xfId="0" applyNumberFormat="1" applyFont="1" applyBorder="1" applyAlignment="1">
      <alignment horizontal="center" vertical="center"/>
    </xf>
    <xf numFmtId="0" fontId="1" fillId="0" borderId="29" xfId="0" applyFont="1" applyBorder="1" applyAlignment="1">
      <alignment horizontal="center" vertical="center"/>
    </xf>
    <xf numFmtId="0" fontId="3" fillId="0" borderId="51" xfId="0" applyFont="1" applyBorder="1"/>
    <xf numFmtId="0" fontId="3" fillId="0" borderId="54" xfId="0" applyFont="1" applyBorder="1"/>
    <xf numFmtId="49" fontId="1" fillId="0" borderId="22" xfId="0" applyNumberFormat="1" applyFont="1" applyBorder="1" applyAlignment="1">
      <alignment horizontal="center" vertical="center"/>
    </xf>
    <xf numFmtId="0" fontId="5" fillId="8" borderId="21" xfId="0" applyFont="1" applyFill="1" applyBorder="1" applyAlignment="1">
      <alignment horizontal="center" vertical="center" wrapText="1"/>
    </xf>
    <xf numFmtId="0" fontId="5" fillId="10" borderId="22"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3" fillId="0" borderId="30" xfId="0" applyFont="1" applyBorder="1"/>
    <xf numFmtId="0" fontId="3" fillId="0" borderId="31" xfId="0" applyFont="1" applyBorder="1"/>
    <xf numFmtId="0" fontId="5" fillId="10" borderId="3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8" xfId="0" applyFont="1" applyBorder="1"/>
    <xf numFmtId="0" fontId="3" fillId="0" borderId="38" xfId="0" applyFont="1" applyBorder="1"/>
    <xf numFmtId="0" fontId="7" fillId="3" borderId="1" xfId="0" applyFont="1" applyFill="1" applyBorder="1" applyAlignment="1">
      <alignment horizontal="center" vertical="center" wrapText="1"/>
    </xf>
    <xf numFmtId="0" fontId="3" fillId="0" borderId="4" xfId="0" applyFont="1" applyBorder="1"/>
    <xf numFmtId="0" fontId="3" fillId="0" borderId="2" xfId="0" applyFont="1" applyBorder="1"/>
    <xf numFmtId="0" fontId="7" fillId="4" borderId="5" xfId="0" applyFont="1" applyFill="1" applyBorder="1" applyAlignment="1">
      <alignment horizontal="center" vertical="center" wrapText="1"/>
    </xf>
    <xf numFmtId="0" fontId="3" fillId="0" borderId="11" xfId="0" applyFont="1" applyBorder="1"/>
    <xf numFmtId="0" fontId="3" fillId="0" borderId="13" xfId="0" applyFont="1" applyBorder="1"/>
    <xf numFmtId="0" fontId="7" fillId="5" borderId="5" xfId="0" applyFont="1" applyFill="1" applyBorder="1" applyAlignment="1">
      <alignment horizontal="center" vertical="center" wrapText="1"/>
    </xf>
    <xf numFmtId="0" fontId="7" fillId="6" borderId="5" xfId="0" applyFont="1" applyFill="1" applyBorder="1" applyAlignment="1">
      <alignment horizontal="center" vertical="center"/>
    </xf>
    <xf numFmtId="0" fontId="5" fillId="5" borderId="23" xfId="0" applyFont="1" applyFill="1" applyBorder="1" applyAlignment="1">
      <alignment horizontal="center" vertical="center"/>
    </xf>
    <xf numFmtId="0" fontId="3" fillId="0" borderId="24" xfId="0" applyFont="1" applyBorder="1"/>
    <xf numFmtId="0" fontId="3" fillId="0" borderId="26" xfId="0" applyFont="1" applyBorder="1"/>
    <xf numFmtId="0" fontId="3" fillId="0" borderId="36" xfId="0" applyFont="1" applyBorder="1"/>
    <xf numFmtId="164" fontId="5" fillId="10" borderId="32" xfId="0" applyNumberFormat="1" applyFont="1" applyFill="1" applyBorder="1" applyAlignment="1">
      <alignment horizontal="center" vertical="center" wrapText="1"/>
    </xf>
    <xf numFmtId="0" fontId="5" fillId="9" borderId="29" xfId="0" applyFont="1" applyFill="1" applyBorder="1" applyAlignment="1">
      <alignment horizontal="center" vertical="center" wrapText="1"/>
    </xf>
    <xf numFmtId="0" fontId="5" fillId="10" borderId="21" xfId="0" applyFont="1" applyFill="1" applyBorder="1" applyAlignment="1">
      <alignment horizontal="center" vertical="center" wrapText="1"/>
    </xf>
    <xf numFmtId="0" fontId="5" fillId="9" borderId="22" xfId="0" applyFont="1" applyFill="1" applyBorder="1" applyAlignment="1">
      <alignment horizontal="center" vertical="center" wrapText="1"/>
    </xf>
    <xf numFmtId="164" fontId="5" fillId="9" borderId="22" xfId="0" applyNumberFormat="1" applyFont="1" applyFill="1" applyBorder="1" applyAlignment="1">
      <alignment horizontal="center" vertical="center" wrapText="1"/>
    </xf>
    <xf numFmtId="0" fontId="8" fillId="9"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8" fillId="10" borderId="17" xfId="0" applyFont="1" applyFill="1" applyBorder="1" applyAlignment="1">
      <alignment horizontal="center" vertical="center" wrapText="1"/>
    </xf>
    <xf numFmtId="164" fontId="5" fillId="11" borderId="20" xfId="0" applyNumberFormat="1" applyFont="1" applyFill="1" applyBorder="1" applyAlignment="1">
      <alignment horizontal="center" vertical="center" wrapText="1"/>
    </xf>
    <xf numFmtId="0" fontId="3" fillId="0" borderId="33" xfId="0" applyFont="1" applyBorder="1"/>
    <xf numFmtId="0" fontId="3" fillId="0" borderId="45" xfId="0" applyFont="1" applyBorder="1"/>
    <xf numFmtId="164" fontId="8" fillId="10" borderId="17" xfId="0" applyNumberFormat="1"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22" xfId="0" applyFont="1" applyFill="1" applyBorder="1" applyAlignment="1">
      <alignment horizontal="center" vertical="center" wrapText="1"/>
    </xf>
    <xf numFmtId="0" fontId="5" fillId="7" borderId="27" xfId="0" applyFont="1" applyFill="1" applyBorder="1" applyAlignment="1">
      <alignment horizontal="center" vertical="center" wrapText="1"/>
    </xf>
    <xf numFmtId="0" fontId="3" fillId="0" borderId="25" xfId="0" applyFont="1" applyBorder="1"/>
    <xf numFmtId="0" fontId="3" fillId="0" borderId="37" xfId="0" applyFont="1" applyBorder="1"/>
    <xf numFmtId="164" fontId="5" fillId="5" borderId="22"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9" borderId="21" xfId="0" applyFont="1" applyFill="1" applyBorder="1" applyAlignment="1">
      <alignment horizontal="center" vertical="center" wrapText="1"/>
    </xf>
    <xf numFmtId="0" fontId="5" fillId="7" borderId="22"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 fillId="0" borderId="49" xfId="0" applyFont="1" applyBorder="1" applyAlignment="1">
      <alignment horizontal="center" vertical="center" wrapText="1"/>
    </xf>
    <xf numFmtId="14" fontId="1" fillId="0" borderId="49" xfId="0" applyNumberFormat="1" applyFont="1" applyBorder="1" applyAlignment="1">
      <alignment horizontal="center" vertical="center" wrapText="1"/>
    </xf>
    <xf numFmtId="3" fontId="1" fillId="0" borderId="49" xfId="0" applyNumberFormat="1" applyFont="1" applyBorder="1" applyAlignment="1">
      <alignment horizontal="center" vertical="center" wrapText="1"/>
    </xf>
    <xf numFmtId="0" fontId="13" fillId="0" borderId="49" xfId="0" applyFont="1" applyBorder="1" applyAlignment="1">
      <alignment horizontal="center" vertical="center" wrapText="1"/>
    </xf>
    <xf numFmtId="164" fontId="1" fillId="0" borderId="49" xfId="0" applyNumberFormat="1" applyFont="1" applyBorder="1" applyAlignment="1">
      <alignment horizontal="center" vertical="center" wrapText="1"/>
    </xf>
    <xf numFmtId="49" fontId="1" fillId="0" borderId="22" xfId="0" applyNumberFormat="1" applyFont="1" applyBorder="1" applyAlignment="1">
      <alignment horizontal="center" vertical="center" wrapText="1"/>
    </xf>
    <xf numFmtId="0" fontId="1" fillId="0" borderId="29" xfId="0" applyFont="1" applyBorder="1" applyAlignment="1">
      <alignment horizontal="center" vertical="center" wrapText="1"/>
    </xf>
    <xf numFmtId="164" fontId="13" fillId="0" borderId="5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000"/>
  <sheetViews>
    <sheetView tabSelected="1" workbookViewId="0">
      <pane ySplit="1" topLeftCell="A2" activePane="bottomLeft" state="frozen"/>
      <selection pane="bottomLeft" activeCell="H8" sqref="H8"/>
    </sheetView>
  </sheetViews>
  <sheetFormatPr defaultColWidth="14.42578125" defaultRowHeight="15" customHeight="1"/>
  <cols>
    <col min="1" max="1" width="6.85546875" customWidth="1"/>
    <col min="2" max="2" width="21.28515625" customWidth="1"/>
    <col min="3" max="3" width="16.42578125" customWidth="1"/>
    <col min="4" max="4" width="14.85546875" customWidth="1"/>
    <col min="5" max="5" width="12.7109375" customWidth="1"/>
    <col min="6" max="6" width="72.7109375" customWidth="1"/>
    <col min="7" max="7" width="16.85546875" customWidth="1"/>
    <col min="8" max="8" width="15.28515625" customWidth="1"/>
    <col min="9" max="9" width="16.7109375" customWidth="1"/>
    <col min="10" max="10" width="12" customWidth="1"/>
    <col min="11" max="11" width="11" customWidth="1"/>
    <col min="12" max="12" width="17.42578125" customWidth="1"/>
    <col min="13" max="13" width="17.85546875" customWidth="1"/>
    <col min="14" max="14" width="56.28515625" customWidth="1"/>
    <col min="15" max="15" width="15.140625" customWidth="1"/>
    <col min="16" max="16" width="20.42578125" customWidth="1"/>
    <col min="17" max="19" width="12.85546875" customWidth="1"/>
    <col min="20" max="20" width="15.28515625" customWidth="1"/>
    <col min="21" max="21" width="31" customWidth="1"/>
    <col min="22" max="22" width="20.7109375" customWidth="1"/>
    <col min="23" max="23" width="49.7109375" customWidth="1"/>
    <col min="24" max="24" width="18.5703125" customWidth="1"/>
    <col min="25" max="25" width="17" customWidth="1"/>
    <col min="26" max="26" width="52" customWidth="1"/>
    <col min="27" max="27" width="22.42578125" customWidth="1"/>
    <col min="28" max="28" width="14.28515625" customWidth="1"/>
    <col min="29" max="29" width="15.140625" customWidth="1"/>
    <col min="30" max="30" width="12.85546875" customWidth="1"/>
    <col min="31" max="31" width="16.85546875" customWidth="1"/>
    <col min="32" max="32" width="12.85546875" customWidth="1"/>
    <col min="33" max="33" width="13.28515625" customWidth="1"/>
    <col min="34" max="34" width="14.42578125" customWidth="1"/>
    <col min="35" max="35" width="14.5703125" customWidth="1"/>
    <col min="36" max="36" width="16.28515625" customWidth="1"/>
    <col min="37" max="37" width="17.5703125" customWidth="1"/>
    <col min="38" max="38" width="19.140625" customWidth="1"/>
    <col min="39" max="41" width="12.85546875" customWidth="1"/>
    <col min="42" max="42" width="28" customWidth="1"/>
    <col min="43" max="45" width="14.7109375" customWidth="1"/>
    <col min="46" max="46" width="16.7109375" customWidth="1"/>
    <col min="47" max="48" width="12.85546875" customWidth="1"/>
    <col min="49" max="49" width="17" customWidth="1"/>
    <col min="50" max="50" width="14.5703125" customWidth="1"/>
    <col min="51" max="52" width="12.85546875" customWidth="1"/>
    <col min="53" max="54" width="14.85546875" customWidth="1"/>
    <col min="55" max="56" width="12.85546875" customWidth="1"/>
    <col min="57" max="58" width="14.7109375" customWidth="1"/>
    <col min="59" max="59" width="12.85546875" customWidth="1"/>
    <col min="60" max="60" width="14.7109375" customWidth="1"/>
    <col min="61" max="61" width="18.85546875" customWidth="1"/>
    <col min="62" max="62" width="18.7109375" customWidth="1"/>
    <col min="63" max="63" width="17.5703125" customWidth="1"/>
    <col min="64" max="64" width="20.85546875" customWidth="1"/>
    <col min="65" max="65" width="11.42578125" customWidth="1"/>
    <col min="66" max="72" width="14.7109375" customWidth="1"/>
    <col min="73" max="73" width="17.28515625" customWidth="1"/>
    <col min="74" max="74" width="16" customWidth="1"/>
    <col min="75" max="77" width="14.7109375" customWidth="1"/>
    <col min="78" max="79" width="14.5703125" customWidth="1"/>
    <col min="80" max="80" width="35.140625" customWidth="1"/>
    <col min="81" max="81" width="14.5703125" customWidth="1"/>
    <col min="82" max="82" width="32" customWidth="1"/>
    <col min="83" max="83" width="14.5703125" customWidth="1"/>
  </cols>
  <sheetData>
    <row r="1" spans="1:83"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3"/>
      <c r="CA1" s="1"/>
      <c r="CB1" s="1"/>
      <c r="CC1" s="1"/>
      <c r="CD1" s="1"/>
      <c r="CE1" s="1"/>
    </row>
    <row r="2" spans="1:83"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3"/>
      <c r="CA2" s="1"/>
      <c r="CB2" s="1"/>
      <c r="CC2" s="1"/>
      <c r="CD2" s="1"/>
      <c r="CE2" s="1"/>
    </row>
    <row r="3" spans="1:83"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3"/>
      <c r="CA3" s="1"/>
      <c r="CB3" s="1"/>
      <c r="CC3" s="1"/>
      <c r="CD3" s="1"/>
      <c r="CE3" s="1"/>
    </row>
    <row r="4" spans="1:83"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3"/>
      <c r="CA4" s="1"/>
      <c r="CB4" s="1"/>
      <c r="CC4" s="1"/>
      <c r="CD4" s="1"/>
      <c r="CE4" s="1"/>
    </row>
    <row r="5" spans="1:83" ht="12.75" customHeight="1">
      <c r="A5" s="114" t="s">
        <v>0</v>
      </c>
      <c r="B5" s="4"/>
      <c r="C5" s="4"/>
      <c r="D5" s="4"/>
      <c r="E5" s="4"/>
      <c r="F5" s="4"/>
      <c r="G5" s="4"/>
      <c r="H5" s="4"/>
      <c r="I5" s="4"/>
      <c r="J5" s="4"/>
      <c r="K5" s="4"/>
      <c r="L5" s="4"/>
      <c r="M5" s="4"/>
      <c r="N5" s="4"/>
      <c r="O5" s="4"/>
      <c r="P5" s="4"/>
      <c r="Q5" s="4"/>
      <c r="R5" s="4"/>
      <c r="S5" s="4"/>
      <c r="T5" s="4"/>
      <c r="U5" s="4"/>
      <c r="V5" s="4"/>
      <c r="W5" s="4"/>
      <c r="X5" s="5"/>
      <c r="Y5" s="4"/>
      <c r="Z5" s="4"/>
      <c r="AA5" s="4"/>
      <c r="AB5" s="4"/>
      <c r="AC5" s="4"/>
      <c r="AD5" s="4"/>
      <c r="AE5" s="4"/>
      <c r="AF5" s="4"/>
      <c r="AG5" s="4"/>
      <c r="AH5" s="4"/>
      <c r="AI5" s="5"/>
      <c r="AJ5" s="5"/>
      <c r="AK5" s="4"/>
      <c r="AL5" s="4"/>
      <c r="AM5" s="4"/>
      <c r="AN5" s="4"/>
      <c r="AO5" s="4"/>
      <c r="AP5" s="4"/>
      <c r="AQ5" s="4"/>
      <c r="AR5" s="4"/>
      <c r="AS5" s="4"/>
      <c r="AT5" s="4"/>
      <c r="AU5" s="4"/>
      <c r="AV5" s="4"/>
      <c r="AW5" s="5"/>
      <c r="AX5" s="5"/>
      <c r="AY5" s="4"/>
      <c r="AZ5" s="4"/>
      <c r="BA5" s="5"/>
      <c r="BB5" s="5"/>
      <c r="BC5" s="4"/>
      <c r="BD5" s="4"/>
      <c r="BE5" s="5"/>
      <c r="BF5" s="5"/>
      <c r="BG5" s="4"/>
      <c r="BH5" s="5"/>
      <c r="BI5" s="5"/>
      <c r="BJ5" s="5"/>
      <c r="BK5" s="5"/>
      <c r="BL5" s="5"/>
      <c r="BM5" s="4"/>
      <c r="BN5" s="4"/>
      <c r="BO5" s="4"/>
      <c r="BP5" s="4"/>
      <c r="BQ5" s="4"/>
      <c r="BR5" s="4"/>
      <c r="BS5" s="4"/>
      <c r="BT5" s="4"/>
      <c r="BU5" s="5"/>
      <c r="BV5" s="5"/>
      <c r="BW5" s="4"/>
      <c r="BX5" s="4"/>
      <c r="BY5" s="4"/>
      <c r="BZ5" s="6"/>
      <c r="CA5" s="4"/>
      <c r="CB5" s="4"/>
      <c r="CC5" s="4"/>
      <c r="CD5" s="4"/>
      <c r="CE5" s="4"/>
    </row>
    <row r="6" spans="1:83" ht="12.75" customHeight="1">
      <c r="A6" s="1"/>
      <c r="B6" s="3"/>
      <c r="C6" s="3"/>
      <c r="D6" s="3"/>
      <c r="E6" s="3"/>
      <c r="F6" s="3"/>
      <c r="G6" s="3"/>
      <c r="H6" s="3"/>
      <c r="I6" s="3"/>
      <c r="J6" s="3"/>
      <c r="K6" s="3"/>
      <c r="L6" s="3"/>
      <c r="M6" s="3"/>
      <c r="N6" s="3"/>
      <c r="O6" s="3"/>
      <c r="P6" s="3"/>
      <c r="Q6" s="3"/>
      <c r="R6" s="3"/>
      <c r="S6" s="3"/>
      <c r="T6" s="3"/>
      <c r="U6" s="3"/>
      <c r="V6" s="3"/>
      <c r="W6" s="3"/>
      <c r="X6" s="7"/>
      <c r="Y6" s="3"/>
      <c r="Z6" s="3"/>
      <c r="AA6" s="3"/>
      <c r="AB6" s="3"/>
      <c r="AC6" s="3"/>
      <c r="AD6" s="3"/>
      <c r="AE6" s="3"/>
      <c r="AF6" s="3"/>
      <c r="AG6" s="3"/>
      <c r="AH6" s="3"/>
      <c r="AI6" s="7"/>
      <c r="AJ6" s="7"/>
      <c r="AK6" s="3"/>
      <c r="AL6" s="3"/>
      <c r="AM6" s="3"/>
      <c r="AN6" s="3"/>
      <c r="AO6" s="3"/>
      <c r="AP6" s="3"/>
      <c r="AQ6" s="3"/>
      <c r="AR6" s="3"/>
      <c r="AS6" s="3"/>
      <c r="AT6" s="3"/>
      <c r="AU6" s="3"/>
      <c r="AV6" s="3"/>
      <c r="AW6" s="7"/>
      <c r="AX6" s="7"/>
      <c r="AY6" s="3"/>
      <c r="AZ6" s="3"/>
      <c r="BA6" s="7"/>
      <c r="BB6" s="7"/>
      <c r="BC6" s="3"/>
      <c r="BD6" s="3"/>
      <c r="BE6" s="7"/>
      <c r="BF6" s="7"/>
      <c r="BG6" s="3"/>
      <c r="BH6" s="7"/>
      <c r="BI6" s="7"/>
      <c r="BJ6" s="7"/>
      <c r="BK6" s="7"/>
      <c r="BL6" s="7"/>
      <c r="BM6" s="1"/>
      <c r="BN6" s="1"/>
      <c r="BO6" s="1"/>
      <c r="BP6" s="1"/>
      <c r="BQ6" s="1"/>
      <c r="BR6" s="1"/>
      <c r="BS6" s="1"/>
      <c r="BT6" s="1"/>
      <c r="BU6" s="2"/>
      <c r="BV6" s="2"/>
      <c r="BW6" s="1"/>
      <c r="BX6" s="1"/>
      <c r="BY6" s="1"/>
      <c r="BZ6" s="3"/>
      <c r="CA6" s="1"/>
      <c r="CB6" s="1"/>
      <c r="CC6" s="1"/>
      <c r="CD6" s="1"/>
      <c r="CE6" s="1"/>
    </row>
    <row r="7" spans="1:83" ht="12.75" customHeight="1">
      <c r="A7" s="114" t="s">
        <v>1</v>
      </c>
      <c r="B7" s="114"/>
      <c r="C7" s="114"/>
      <c r="D7" s="114"/>
      <c r="E7" s="4"/>
      <c r="F7" s="4"/>
      <c r="G7" s="4"/>
      <c r="H7" s="4"/>
      <c r="I7" s="4"/>
      <c r="J7" s="4"/>
      <c r="K7" s="4"/>
      <c r="L7" s="4"/>
      <c r="M7" s="4"/>
      <c r="N7" s="4"/>
      <c r="O7" s="4"/>
      <c r="P7" s="4"/>
      <c r="Q7" s="4"/>
      <c r="R7" s="4"/>
      <c r="S7" s="4"/>
      <c r="T7" s="4"/>
      <c r="U7" s="4"/>
      <c r="V7" s="4"/>
      <c r="W7" s="4"/>
      <c r="X7" s="5"/>
      <c r="Y7" s="4"/>
      <c r="Z7" s="4"/>
      <c r="AA7" s="4"/>
      <c r="AB7" s="4"/>
      <c r="AC7" s="4"/>
      <c r="AD7" s="4"/>
      <c r="AE7" s="4"/>
      <c r="AF7" s="4"/>
      <c r="AG7" s="4"/>
      <c r="AH7" s="4"/>
      <c r="AI7" s="5"/>
      <c r="AJ7" s="5"/>
      <c r="AK7" s="4"/>
      <c r="AL7" s="4"/>
      <c r="AM7" s="4"/>
      <c r="AN7" s="4"/>
      <c r="AO7" s="4"/>
      <c r="AP7" s="4"/>
      <c r="AQ7" s="4"/>
      <c r="AR7" s="4"/>
      <c r="AS7" s="4"/>
      <c r="AT7" s="4"/>
      <c r="AU7" s="4"/>
      <c r="AV7" s="4"/>
      <c r="AW7" s="5"/>
      <c r="AX7" s="5"/>
      <c r="AY7" s="4"/>
      <c r="AZ7" s="4"/>
      <c r="BA7" s="5"/>
      <c r="BB7" s="5"/>
      <c r="BC7" s="4"/>
      <c r="BD7" s="4"/>
      <c r="BE7" s="5"/>
      <c r="BF7" s="5"/>
      <c r="BG7" s="4"/>
      <c r="BH7" s="5"/>
      <c r="BI7" s="5"/>
      <c r="BJ7" s="5"/>
      <c r="BK7" s="5"/>
      <c r="BL7" s="5"/>
      <c r="BM7" s="4"/>
      <c r="BN7" s="4"/>
      <c r="BO7" s="4"/>
      <c r="BP7" s="4"/>
      <c r="BQ7" s="4"/>
      <c r="BR7" s="4"/>
      <c r="BS7" s="4"/>
      <c r="BT7" s="4"/>
      <c r="BU7" s="5"/>
      <c r="BV7" s="5"/>
      <c r="BW7" s="4"/>
      <c r="BX7" s="4"/>
      <c r="BY7" s="4"/>
      <c r="BZ7" s="6"/>
      <c r="CA7" s="4"/>
      <c r="CB7" s="4"/>
      <c r="CC7" s="4"/>
      <c r="CD7" s="4"/>
      <c r="CE7" s="4"/>
    </row>
    <row r="8" spans="1:83" ht="12.75" customHeight="1">
      <c r="A8" s="114" t="s">
        <v>2</v>
      </c>
      <c r="B8" s="114"/>
      <c r="C8" s="114"/>
      <c r="D8" s="114"/>
      <c r="E8" s="114"/>
      <c r="F8" s="114"/>
      <c r="G8" s="1"/>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8"/>
      <c r="BK8" s="8"/>
      <c r="BL8" s="8"/>
      <c r="BM8" s="9"/>
      <c r="BN8" s="1"/>
      <c r="BO8" s="1"/>
      <c r="BP8" s="1"/>
      <c r="BQ8" s="1"/>
      <c r="BR8" s="1"/>
      <c r="BS8" s="1"/>
      <c r="BT8" s="1"/>
      <c r="BU8" s="2"/>
      <c r="BV8" s="2"/>
      <c r="BW8" s="1"/>
      <c r="BX8" s="1"/>
      <c r="BY8" s="1"/>
      <c r="BZ8" s="3"/>
      <c r="CA8" s="1"/>
      <c r="CB8" s="1"/>
      <c r="CC8" s="1"/>
      <c r="CD8" s="1"/>
      <c r="CE8" s="1"/>
    </row>
    <row r="9" spans="1:83" ht="12.75" customHeight="1">
      <c r="A9" s="114" t="s">
        <v>502</v>
      </c>
      <c r="B9" s="114"/>
      <c r="C9" s="114"/>
      <c r="D9" s="114"/>
      <c r="E9" s="114"/>
      <c r="F9" s="115"/>
      <c r="G9" s="9"/>
      <c r="H9" s="9"/>
      <c r="I9" s="9"/>
      <c r="J9" s="9"/>
      <c r="K9" s="9"/>
      <c r="L9" s="9"/>
      <c r="M9" s="9"/>
      <c r="N9" s="9"/>
      <c r="O9" s="9"/>
      <c r="P9" s="9"/>
      <c r="Q9" s="9"/>
      <c r="R9" s="9"/>
      <c r="S9" s="9"/>
      <c r="T9" s="9"/>
      <c r="U9" s="9"/>
      <c r="V9" s="9"/>
      <c r="W9" s="9"/>
      <c r="X9" s="8"/>
      <c r="Y9" s="9"/>
      <c r="Z9" s="9"/>
      <c r="AA9" s="9"/>
      <c r="AB9" s="9"/>
      <c r="AC9" s="9"/>
      <c r="AD9" s="9"/>
      <c r="AE9" s="9"/>
      <c r="AF9" s="9"/>
      <c r="AG9" s="9"/>
      <c r="AH9" s="9"/>
      <c r="AI9" s="8"/>
      <c r="AJ9" s="8"/>
      <c r="AK9" s="9"/>
      <c r="AL9" s="9"/>
      <c r="AM9" s="9"/>
      <c r="AN9" s="9"/>
      <c r="AO9" s="9"/>
      <c r="AP9" s="9"/>
      <c r="AQ9" s="9"/>
      <c r="AR9" s="9"/>
      <c r="AS9" s="9"/>
      <c r="AT9" s="9"/>
      <c r="AU9" s="9"/>
      <c r="AV9" s="9"/>
      <c r="AW9" s="8"/>
      <c r="AX9" s="8"/>
      <c r="AY9" s="9"/>
      <c r="AZ9" s="9"/>
      <c r="BA9" s="8"/>
      <c r="BB9" s="8"/>
      <c r="BC9" s="9"/>
      <c r="BD9" s="9"/>
      <c r="BE9" s="8"/>
      <c r="BF9" s="8"/>
      <c r="BG9" s="9"/>
      <c r="BH9" s="8"/>
      <c r="BI9" s="8"/>
      <c r="BJ9" s="8"/>
      <c r="BK9" s="8"/>
      <c r="BL9" s="8"/>
      <c r="BM9" s="9"/>
      <c r="BN9" s="1"/>
      <c r="BO9" s="1"/>
      <c r="BP9" s="1"/>
      <c r="BQ9" s="1"/>
      <c r="BR9" s="1"/>
      <c r="BS9" s="1"/>
      <c r="BT9" s="1"/>
      <c r="BU9" s="2"/>
      <c r="BV9" s="2"/>
      <c r="BW9" s="1"/>
      <c r="BX9" s="1"/>
      <c r="BY9" s="1"/>
      <c r="BZ9" s="3"/>
      <c r="CA9" s="1"/>
      <c r="CB9" s="1"/>
      <c r="CC9" s="1"/>
      <c r="CD9" s="1"/>
      <c r="CE9" s="1"/>
    </row>
    <row r="10" spans="1:83" ht="12.75" customHeight="1">
      <c r="A10" s="114"/>
      <c r="B10" s="116"/>
      <c r="C10" s="116"/>
      <c r="D10" s="116"/>
      <c r="E10" s="116"/>
      <c r="F10" s="116"/>
      <c r="G10" s="3"/>
      <c r="H10" s="3"/>
      <c r="I10" s="3"/>
      <c r="J10" s="3"/>
      <c r="K10" s="3"/>
      <c r="L10" s="3"/>
      <c r="M10" s="3"/>
      <c r="N10" s="3"/>
      <c r="O10" s="3"/>
      <c r="P10" s="3"/>
      <c r="Q10" s="3"/>
      <c r="R10" s="3"/>
      <c r="S10" s="3"/>
      <c r="T10" s="3"/>
      <c r="U10" s="3"/>
      <c r="V10" s="3"/>
      <c r="W10" s="3"/>
      <c r="X10" s="7"/>
      <c r="Y10" s="3"/>
      <c r="Z10" s="3"/>
      <c r="AA10" s="3"/>
      <c r="AB10" s="3"/>
      <c r="AC10" s="3"/>
      <c r="AD10" s="3"/>
      <c r="AE10" s="3"/>
      <c r="AF10" s="3"/>
      <c r="AG10" s="3"/>
      <c r="AH10" s="3"/>
      <c r="AI10" s="7"/>
      <c r="AJ10" s="7"/>
      <c r="AK10" s="3"/>
      <c r="AL10" s="3"/>
      <c r="AM10" s="3"/>
      <c r="AN10" s="3"/>
      <c r="AO10" s="3"/>
      <c r="AP10" s="3"/>
      <c r="AQ10" s="3"/>
      <c r="AR10" s="3"/>
      <c r="AS10" s="3"/>
      <c r="AT10" s="3"/>
      <c r="AU10" s="3"/>
      <c r="AV10" s="3"/>
      <c r="AW10" s="7"/>
      <c r="AX10" s="7"/>
      <c r="AY10" s="3"/>
      <c r="AZ10" s="3"/>
      <c r="BA10" s="7"/>
      <c r="BB10" s="7"/>
      <c r="BC10" s="3"/>
      <c r="BD10" s="3"/>
      <c r="BE10" s="7"/>
      <c r="BF10" s="7"/>
      <c r="BG10" s="3"/>
      <c r="BH10" s="7"/>
      <c r="BI10" s="7"/>
      <c r="BJ10" s="7"/>
      <c r="BK10" s="7"/>
      <c r="BL10" s="7"/>
      <c r="BM10" s="3"/>
      <c r="BN10" s="1"/>
      <c r="BO10" s="1"/>
      <c r="BP10" s="1"/>
      <c r="BQ10" s="1"/>
      <c r="BR10" s="1"/>
      <c r="BS10" s="1"/>
      <c r="BT10" s="1"/>
      <c r="BU10" s="2"/>
      <c r="BV10" s="2"/>
      <c r="BW10" s="1"/>
      <c r="BX10" s="1"/>
      <c r="BY10" s="1"/>
      <c r="BZ10" s="3"/>
      <c r="CA10" s="1"/>
      <c r="CB10" s="1"/>
      <c r="CC10" s="1"/>
      <c r="CD10" s="1"/>
      <c r="CE10" s="1"/>
    </row>
    <row r="11" spans="1:83" ht="12.75" customHeight="1">
      <c r="A11" s="114" t="s">
        <v>500</v>
      </c>
      <c r="B11" s="114"/>
      <c r="C11" s="114"/>
      <c r="D11" s="114"/>
      <c r="E11" s="114"/>
      <c r="F11" s="114"/>
      <c r="G11" s="1"/>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3"/>
      <c r="BY11" s="1"/>
      <c r="BZ11" s="1"/>
      <c r="CA11" s="1"/>
      <c r="CB11" s="1"/>
      <c r="CC11" s="1"/>
    </row>
    <row r="12" spans="1:83" ht="12.75" customHeight="1">
      <c r="A12" s="114" t="s">
        <v>501</v>
      </c>
      <c r="B12" s="114"/>
      <c r="C12" s="114"/>
      <c r="D12" s="114"/>
      <c r="E12" s="114"/>
      <c r="F12" s="114"/>
      <c r="G12" s="1"/>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3"/>
      <c r="BY12" s="1"/>
      <c r="BZ12" s="1"/>
      <c r="CA12" s="1"/>
      <c r="CB12" s="1"/>
      <c r="CC12" s="1"/>
    </row>
    <row r="13" spans="1:83" ht="12.75" customHeight="1">
      <c r="A13" s="1"/>
      <c r="B13" s="3"/>
      <c r="C13" s="3"/>
      <c r="D13" s="3"/>
      <c r="E13" s="3"/>
      <c r="F13" s="3"/>
      <c r="G13" s="3"/>
      <c r="H13" s="3"/>
      <c r="I13" s="3"/>
      <c r="J13" s="3"/>
      <c r="K13" s="3"/>
      <c r="L13" s="3"/>
      <c r="M13" s="3"/>
      <c r="N13" s="3"/>
      <c r="O13" s="3"/>
      <c r="P13" s="3"/>
      <c r="Q13" s="3"/>
      <c r="R13" s="3"/>
      <c r="S13" s="3"/>
      <c r="T13" s="3"/>
      <c r="U13" s="3"/>
      <c r="V13" s="3"/>
      <c r="W13" s="3"/>
      <c r="X13" s="7"/>
      <c r="Y13" s="3"/>
      <c r="Z13" s="3"/>
      <c r="AA13" s="3"/>
      <c r="AB13" s="3"/>
      <c r="AC13" s="3"/>
      <c r="AD13" s="3"/>
      <c r="AE13" s="3"/>
      <c r="AF13" s="3"/>
      <c r="AG13" s="3"/>
      <c r="AH13" s="3"/>
      <c r="AI13" s="7"/>
      <c r="AJ13" s="7"/>
      <c r="AK13" s="3"/>
      <c r="AL13" s="3"/>
      <c r="AM13" s="3"/>
      <c r="AN13" s="3"/>
      <c r="AO13" s="3"/>
      <c r="AP13" s="3"/>
      <c r="AQ13" s="3"/>
      <c r="AR13" s="3"/>
      <c r="AS13" s="3"/>
      <c r="AT13" s="3"/>
      <c r="AU13" s="3"/>
      <c r="AV13" s="3"/>
      <c r="AW13" s="7"/>
      <c r="AX13" s="7"/>
      <c r="AY13" s="3"/>
      <c r="AZ13" s="3"/>
      <c r="BA13" s="7"/>
      <c r="BB13" s="7"/>
      <c r="BC13" s="3"/>
      <c r="BD13" s="3"/>
      <c r="BE13" s="7"/>
      <c r="BF13" s="7"/>
      <c r="BG13" s="3"/>
      <c r="BH13" s="7"/>
      <c r="BI13" s="7"/>
      <c r="BJ13" s="7"/>
      <c r="BK13" s="7"/>
      <c r="BL13" s="7"/>
      <c r="BM13" s="1"/>
      <c r="BN13" s="1"/>
      <c r="BO13" s="1"/>
      <c r="BP13" s="1"/>
      <c r="BQ13" s="1"/>
      <c r="BR13" s="1"/>
      <c r="BS13" s="1"/>
      <c r="BT13" s="1"/>
      <c r="BU13" s="2"/>
      <c r="BV13" s="2"/>
      <c r="BW13" s="1"/>
      <c r="BX13" s="1"/>
      <c r="BY13" s="1"/>
      <c r="BZ13" s="3"/>
      <c r="CA13" s="1"/>
      <c r="CB13" s="1"/>
      <c r="CC13" s="1"/>
      <c r="CD13" s="1"/>
      <c r="CE13" s="1"/>
    </row>
    <row r="14" spans="1:83" ht="12.75" customHeight="1">
      <c r="A14" s="10" t="s">
        <v>3</v>
      </c>
      <c r="B14" s="11"/>
      <c r="C14" s="11"/>
      <c r="D14" s="11"/>
      <c r="E14" s="11"/>
      <c r="F14" s="11"/>
      <c r="G14" s="11"/>
      <c r="H14" s="11"/>
      <c r="I14" s="11"/>
      <c r="J14" s="11"/>
      <c r="K14" s="11"/>
      <c r="L14" s="11"/>
      <c r="M14" s="11"/>
      <c r="N14" s="11"/>
      <c r="O14" s="11"/>
      <c r="P14" s="11"/>
      <c r="Q14" s="11"/>
      <c r="R14" s="11"/>
      <c r="S14" s="11"/>
      <c r="T14" s="11"/>
      <c r="U14" s="11"/>
      <c r="V14" s="11"/>
      <c r="W14" s="11"/>
      <c r="X14" s="12"/>
      <c r="Y14" s="11"/>
      <c r="Z14" s="11"/>
      <c r="AA14" s="11"/>
      <c r="AB14" s="11"/>
      <c r="AC14" s="11"/>
      <c r="AD14" s="11"/>
      <c r="AE14" s="11"/>
      <c r="AF14" s="11"/>
      <c r="AG14" s="11"/>
      <c r="AH14" s="11"/>
      <c r="AI14" s="12"/>
      <c r="AJ14" s="12"/>
      <c r="AK14" s="11"/>
      <c r="AL14" s="11"/>
      <c r="AM14" s="11"/>
      <c r="AN14" s="11"/>
      <c r="AO14" s="11"/>
      <c r="AP14" s="11"/>
      <c r="AQ14" s="11"/>
      <c r="AR14" s="11"/>
      <c r="AS14" s="11"/>
      <c r="AT14" s="11"/>
      <c r="AU14" s="11"/>
      <c r="AV14" s="11"/>
      <c r="AW14" s="12"/>
      <c r="AX14" s="12"/>
      <c r="AY14" s="11"/>
      <c r="AZ14" s="11"/>
      <c r="BA14" s="12"/>
      <c r="BB14" s="12"/>
      <c r="BC14" s="11"/>
      <c r="BD14" s="11"/>
      <c r="BE14" s="12"/>
      <c r="BF14" s="12"/>
      <c r="BG14" s="11"/>
      <c r="BH14" s="12"/>
      <c r="BI14" s="12"/>
      <c r="BJ14" s="12"/>
      <c r="BK14" s="12"/>
      <c r="BL14" s="12"/>
      <c r="BM14" s="11"/>
      <c r="BN14" s="11"/>
      <c r="BO14" s="11"/>
      <c r="BP14" s="11"/>
      <c r="BQ14" s="11"/>
      <c r="BR14" s="11"/>
      <c r="BS14" s="11"/>
      <c r="BT14" s="11"/>
      <c r="BU14" s="12"/>
      <c r="BV14" s="12"/>
      <c r="BW14" s="11"/>
      <c r="BX14" s="11"/>
      <c r="BY14" s="11"/>
      <c r="BZ14" s="13"/>
      <c r="CA14" s="14"/>
      <c r="CB14" s="14"/>
      <c r="CC14" s="14"/>
      <c r="CD14" s="14"/>
      <c r="CE14" s="14"/>
    </row>
    <row r="15" spans="1:83" ht="30.75" customHeight="1">
      <c r="A15" s="183" t="s">
        <v>4</v>
      </c>
      <c r="B15" s="186" t="s">
        <v>5</v>
      </c>
      <c r="C15" s="187"/>
      <c r="D15" s="187"/>
      <c r="E15" s="187"/>
      <c r="F15" s="187"/>
      <c r="G15" s="187"/>
      <c r="H15" s="187"/>
      <c r="I15" s="187"/>
      <c r="J15" s="187"/>
      <c r="K15" s="187"/>
      <c r="L15" s="187"/>
      <c r="M15" s="187"/>
      <c r="N15" s="187"/>
      <c r="O15" s="187"/>
      <c r="P15" s="187"/>
      <c r="Q15" s="187"/>
      <c r="R15" s="187"/>
      <c r="S15" s="187"/>
      <c r="T15" s="187"/>
      <c r="U15" s="187"/>
      <c r="V15" s="187"/>
      <c r="W15" s="187"/>
      <c r="X15" s="188"/>
      <c r="Y15" s="189" t="s">
        <v>6</v>
      </c>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4"/>
      <c r="AZ15" s="144"/>
      <c r="BA15" s="144"/>
      <c r="BB15" s="144"/>
      <c r="BC15" s="144"/>
      <c r="BD15" s="144"/>
      <c r="BE15" s="144"/>
      <c r="BF15" s="144"/>
      <c r="BG15" s="144"/>
      <c r="BH15" s="144"/>
      <c r="BI15" s="144"/>
      <c r="BJ15" s="144"/>
      <c r="BK15" s="144"/>
      <c r="BL15" s="145"/>
      <c r="BM15" s="192" t="s">
        <v>7</v>
      </c>
      <c r="BN15" s="144"/>
      <c r="BO15" s="144"/>
      <c r="BP15" s="144"/>
      <c r="BQ15" s="144"/>
      <c r="BR15" s="144"/>
      <c r="BS15" s="144"/>
      <c r="BT15" s="144"/>
      <c r="BU15" s="144"/>
      <c r="BV15" s="144"/>
      <c r="BW15" s="144"/>
      <c r="BX15" s="144"/>
      <c r="BY15" s="145"/>
      <c r="BZ15" s="193" t="s">
        <v>8</v>
      </c>
      <c r="CA15" s="144"/>
      <c r="CB15" s="144"/>
      <c r="CC15" s="144"/>
      <c r="CD15" s="144"/>
      <c r="CE15" s="145"/>
    </row>
    <row r="16" spans="1:83" ht="30.75" customHeight="1">
      <c r="A16" s="184"/>
      <c r="B16" s="143" t="s">
        <v>9</v>
      </c>
      <c r="C16" s="144"/>
      <c r="D16" s="144"/>
      <c r="E16" s="144"/>
      <c r="F16" s="144"/>
      <c r="G16" s="144"/>
      <c r="H16" s="145"/>
      <c r="I16" s="152" t="s">
        <v>10</v>
      </c>
      <c r="J16" s="144"/>
      <c r="K16" s="144"/>
      <c r="L16" s="145"/>
      <c r="M16" s="217" t="s">
        <v>11</v>
      </c>
      <c r="N16" s="144"/>
      <c r="O16" s="144"/>
      <c r="P16" s="145"/>
      <c r="Q16" s="143" t="s">
        <v>12</v>
      </c>
      <c r="R16" s="144"/>
      <c r="S16" s="144"/>
      <c r="T16" s="144"/>
      <c r="U16" s="144"/>
      <c r="V16" s="144"/>
      <c r="W16" s="144"/>
      <c r="X16" s="145"/>
      <c r="Y16" s="146"/>
      <c r="Z16" s="147"/>
      <c r="AA16" s="147"/>
      <c r="AB16" s="147"/>
      <c r="AC16" s="147"/>
      <c r="AD16" s="147"/>
      <c r="AE16" s="147"/>
      <c r="AF16" s="147"/>
      <c r="AG16" s="147"/>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c r="BI16" s="147"/>
      <c r="BJ16" s="147"/>
      <c r="BK16" s="147"/>
      <c r="BL16" s="148"/>
      <c r="BM16" s="146"/>
      <c r="BN16" s="147"/>
      <c r="BO16" s="147"/>
      <c r="BP16" s="147"/>
      <c r="BQ16" s="147"/>
      <c r="BR16" s="147"/>
      <c r="BS16" s="147"/>
      <c r="BT16" s="147"/>
      <c r="BU16" s="147"/>
      <c r="BV16" s="147"/>
      <c r="BW16" s="147"/>
      <c r="BX16" s="147"/>
      <c r="BY16" s="148"/>
      <c r="BZ16" s="146"/>
      <c r="CA16" s="147"/>
      <c r="CB16" s="147"/>
      <c r="CC16" s="147"/>
      <c r="CD16" s="147"/>
      <c r="CE16" s="148"/>
    </row>
    <row r="17" spans="1:83" ht="25.5" customHeight="1">
      <c r="A17" s="184"/>
      <c r="B17" s="146"/>
      <c r="C17" s="147"/>
      <c r="D17" s="147"/>
      <c r="E17" s="147"/>
      <c r="F17" s="147"/>
      <c r="G17" s="147"/>
      <c r="H17" s="148"/>
      <c r="I17" s="146"/>
      <c r="J17" s="147"/>
      <c r="K17" s="147"/>
      <c r="L17" s="148"/>
      <c r="M17" s="146"/>
      <c r="N17" s="147"/>
      <c r="O17" s="147"/>
      <c r="P17" s="148"/>
      <c r="Q17" s="146"/>
      <c r="R17" s="147"/>
      <c r="S17" s="147"/>
      <c r="T17" s="147"/>
      <c r="U17" s="147"/>
      <c r="V17" s="147"/>
      <c r="W17" s="147"/>
      <c r="X17" s="148"/>
      <c r="Y17" s="190"/>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91"/>
      <c r="BM17" s="149"/>
      <c r="BN17" s="150"/>
      <c r="BO17" s="150"/>
      <c r="BP17" s="150"/>
      <c r="BQ17" s="150"/>
      <c r="BR17" s="150"/>
      <c r="BS17" s="150"/>
      <c r="BT17" s="150"/>
      <c r="BU17" s="150"/>
      <c r="BV17" s="150"/>
      <c r="BW17" s="150"/>
      <c r="BX17" s="150"/>
      <c r="BY17" s="151"/>
      <c r="BZ17" s="146"/>
      <c r="CA17" s="147"/>
      <c r="CB17" s="147"/>
      <c r="CC17" s="147"/>
      <c r="CD17" s="147"/>
      <c r="CE17" s="148"/>
    </row>
    <row r="18" spans="1:83" ht="12.75" customHeight="1">
      <c r="A18" s="184"/>
      <c r="B18" s="146"/>
      <c r="C18" s="147"/>
      <c r="D18" s="147"/>
      <c r="E18" s="147"/>
      <c r="F18" s="147"/>
      <c r="G18" s="147"/>
      <c r="H18" s="148"/>
      <c r="I18" s="149"/>
      <c r="J18" s="150"/>
      <c r="K18" s="150"/>
      <c r="L18" s="151"/>
      <c r="M18" s="149"/>
      <c r="N18" s="150"/>
      <c r="O18" s="150"/>
      <c r="P18" s="151"/>
      <c r="Q18" s="149"/>
      <c r="R18" s="150"/>
      <c r="S18" s="150"/>
      <c r="T18" s="150"/>
      <c r="U18" s="150"/>
      <c r="V18" s="150"/>
      <c r="W18" s="150"/>
      <c r="X18" s="151"/>
      <c r="Y18" s="203" t="s">
        <v>13</v>
      </c>
      <c r="Z18" s="204"/>
      <c r="AA18" s="204"/>
      <c r="AB18" s="204"/>
      <c r="AC18" s="204"/>
      <c r="AD18" s="204"/>
      <c r="AE18" s="204"/>
      <c r="AF18" s="204"/>
      <c r="AG18" s="204"/>
      <c r="AH18" s="204"/>
      <c r="AI18" s="204"/>
      <c r="AJ18" s="204"/>
      <c r="AK18" s="205"/>
      <c r="AL18" s="206" t="s">
        <v>14</v>
      </c>
      <c r="AM18" s="204"/>
      <c r="AN18" s="204"/>
      <c r="AO18" s="204"/>
      <c r="AP18" s="204"/>
      <c r="AQ18" s="204"/>
      <c r="AR18" s="204"/>
      <c r="AS18" s="204"/>
      <c r="AT18" s="204"/>
      <c r="AU18" s="204"/>
      <c r="AV18" s="204"/>
      <c r="AW18" s="204"/>
      <c r="AX18" s="204"/>
      <c r="AY18" s="204"/>
      <c r="AZ18" s="204"/>
      <c r="BA18" s="204"/>
      <c r="BB18" s="205"/>
      <c r="BC18" s="206" t="s">
        <v>15</v>
      </c>
      <c r="BD18" s="204"/>
      <c r="BE18" s="204"/>
      <c r="BF18" s="204"/>
      <c r="BG18" s="204"/>
      <c r="BH18" s="205"/>
      <c r="BI18" s="207" t="s">
        <v>16</v>
      </c>
      <c r="BJ18" s="210" t="s">
        <v>17</v>
      </c>
      <c r="BK18" s="204"/>
      <c r="BL18" s="205"/>
      <c r="BM18" s="211" t="s">
        <v>18</v>
      </c>
      <c r="BN18" s="212" t="s">
        <v>19</v>
      </c>
      <c r="BO18" s="194" t="s">
        <v>20</v>
      </c>
      <c r="BP18" s="195"/>
      <c r="BQ18" s="214"/>
      <c r="BR18" s="194" t="s">
        <v>21</v>
      </c>
      <c r="BS18" s="214"/>
      <c r="BT18" s="212" t="s">
        <v>22</v>
      </c>
      <c r="BU18" s="216" t="s">
        <v>23</v>
      </c>
      <c r="BV18" s="216" t="s">
        <v>24</v>
      </c>
      <c r="BW18" s="194" t="s">
        <v>25</v>
      </c>
      <c r="BX18" s="195"/>
      <c r="BY18" s="196"/>
      <c r="BZ18" s="146"/>
      <c r="CA18" s="147"/>
      <c r="CB18" s="147"/>
      <c r="CC18" s="147"/>
      <c r="CD18" s="147"/>
      <c r="CE18" s="148"/>
    </row>
    <row r="19" spans="1:83" ht="12.75" customHeight="1">
      <c r="A19" s="184"/>
      <c r="B19" s="149"/>
      <c r="C19" s="150"/>
      <c r="D19" s="150"/>
      <c r="E19" s="150"/>
      <c r="F19" s="150"/>
      <c r="G19" s="150"/>
      <c r="H19" s="151"/>
      <c r="I19" s="177" t="s">
        <v>26</v>
      </c>
      <c r="J19" s="153" t="s">
        <v>27</v>
      </c>
      <c r="K19" s="154"/>
      <c r="L19" s="140" t="s">
        <v>28</v>
      </c>
      <c r="M19" s="141" t="s">
        <v>29</v>
      </c>
      <c r="N19" s="155" t="s">
        <v>30</v>
      </c>
      <c r="O19" s="157" t="s">
        <v>31</v>
      </c>
      <c r="P19" s="159" t="s">
        <v>32</v>
      </c>
      <c r="Q19" s="161" t="s">
        <v>33</v>
      </c>
      <c r="R19" s="213" t="s">
        <v>27</v>
      </c>
      <c r="S19" s="154"/>
      <c r="T19" s="219" t="s">
        <v>34</v>
      </c>
      <c r="U19" s="219" t="s">
        <v>35</v>
      </c>
      <c r="V19" s="220" t="s">
        <v>36</v>
      </c>
      <c r="W19" s="219" t="s">
        <v>37</v>
      </c>
      <c r="X19" s="138" t="s">
        <v>38</v>
      </c>
      <c r="Y19" s="218" t="s">
        <v>39</v>
      </c>
      <c r="Z19" s="201" t="s">
        <v>40</v>
      </c>
      <c r="AA19" s="201" t="s">
        <v>41</v>
      </c>
      <c r="AB19" s="201" t="s">
        <v>42</v>
      </c>
      <c r="AC19" s="201" t="s">
        <v>43</v>
      </c>
      <c r="AD19" s="201" t="s">
        <v>44</v>
      </c>
      <c r="AE19" s="201" t="s">
        <v>45</v>
      </c>
      <c r="AF19" s="201" t="s">
        <v>46</v>
      </c>
      <c r="AG19" s="201" t="s">
        <v>47</v>
      </c>
      <c r="AH19" s="201" t="s">
        <v>48</v>
      </c>
      <c r="AI19" s="202" t="s">
        <v>49</v>
      </c>
      <c r="AJ19" s="202" t="s">
        <v>50</v>
      </c>
      <c r="AK19" s="199" t="s">
        <v>51</v>
      </c>
      <c r="AL19" s="200" t="s">
        <v>52</v>
      </c>
      <c r="AM19" s="178" t="s">
        <v>53</v>
      </c>
      <c r="AN19" s="178" t="s">
        <v>54</v>
      </c>
      <c r="AO19" s="178" t="s">
        <v>43</v>
      </c>
      <c r="AP19" s="178" t="s">
        <v>55</v>
      </c>
      <c r="AQ19" s="179" t="s">
        <v>56</v>
      </c>
      <c r="AR19" s="154"/>
      <c r="AS19" s="179" t="s">
        <v>57</v>
      </c>
      <c r="AT19" s="154"/>
      <c r="AU19" s="179" t="s">
        <v>58</v>
      </c>
      <c r="AV19" s="180"/>
      <c r="AW19" s="180"/>
      <c r="AX19" s="154"/>
      <c r="AY19" s="179" t="s">
        <v>59</v>
      </c>
      <c r="AZ19" s="180"/>
      <c r="BA19" s="180"/>
      <c r="BB19" s="181"/>
      <c r="BC19" s="182" t="s">
        <v>60</v>
      </c>
      <c r="BD19" s="180"/>
      <c r="BE19" s="154"/>
      <c r="BF19" s="179" t="s">
        <v>61</v>
      </c>
      <c r="BG19" s="180"/>
      <c r="BH19" s="181"/>
      <c r="BI19" s="208"/>
      <c r="BJ19" s="198" t="s">
        <v>62</v>
      </c>
      <c r="BK19" s="180"/>
      <c r="BL19" s="181"/>
      <c r="BM19" s="133"/>
      <c r="BN19" s="118"/>
      <c r="BO19" s="197"/>
      <c r="BP19" s="150"/>
      <c r="BQ19" s="215"/>
      <c r="BR19" s="197"/>
      <c r="BS19" s="215"/>
      <c r="BT19" s="118"/>
      <c r="BU19" s="118"/>
      <c r="BV19" s="118"/>
      <c r="BW19" s="197"/>
      <c r="BX19" s="150"/>
      <c r="BY19" s="151"/>
      <c r="BZ19" s="149"/>
      <c r="CA19" s="150"/>
      <c r="CB19" s="150"/>
      <c r="CC19" s="150"/>
      <c r="CD19" s="150"/>
      <c r="CE19" s="151"/>
    </row>
    <row r="20" spans="1:83" ht="12.75" customHeight="1">
      <c r="A20" s="185"/>
      <c r="B20" s="15" t="s">
        <v>63</v>
      </c>
      <c r="C20" s="16" t="s">
        <v>64</v>
      </c>
      <c r="D20" s="16" t="s">
        <v>65</v>
      </c>
      <c r="E20" s="16" t="s">
        <v>18</v>
      </c>
      <c r="F20" s="16" t="s">
        <v>37</v>
      </c>
      <c r="G20" s="16" t="s">
        <v>66</v>
      </c>
      <c r="H20" s="17" t="s">
        <v>28</v>
      </c>
      <c r="I20" s="142"/>
      <c r="J20" s="18" t="s">
        <v>67</v>
      </c>
      <c r="K20" s="18" t="s">
        <v>68</v>
      </c>
      <c r="L20" s="139"/>
      <c r="M20" s="142"/>
      <c r="N20" s="156"/>
      <c r="O20" s="158"/>
      <c r="P20" s="160"/>
      <c r="Q20" s="142"/>
      <c r="R20" s="16" t="s">
        <v>67</v>
      </c>
      <c r="S20" s="16" t="s">
        <v>68</v>
      </c>
      <c r="T20" s="156"/>
      <c r="U20" s="156"/>
      <c r="V20" s="158"/>
      <c r="W20" s="156"/>
      <c r="X20" s="139"/>
      <c r="Y20" s="142"/>
      <c r="Z20" s="156"/>
      <c r="AA20" s="156"/>
      <c r="AB20" s="156"/>
      <c r="AC20" s="156"/>
      <c r="AD20" s="156"/>
      <c r="AE20" s="156"/>
      <c r="AF20" s="156"/>
      <c r="AG20" s="156"/>
      <c r="AH20" s="156"/>
      <c r="AI20" s="156"/>
      <c r="AJ20" s="156"/>
      <c r="AK20" s="139"/>
      <c r="AL20" s="142"/>
      <c r="AM20" s="156"/>
      <c r="AN20" s="156"/>
      <c r="AO20" s="156"/>
      <c r="AP20" s="156"/>
      <c r="AQ20" s="19" t="s">
        <v>69</v>
      </c>
      <c r="AR20" s="19" t="s">
        <v>45</v>
      </c>
      <c r="AS20" s="19" t="s">
        <v>70</v>
      </c>
      <c r="AT20" s="19" t="s">
        <v>45</v>
      </c>
      <c r="AU20" s="19" t="s">
        <v>71</v>
      </c>
      <c r="AV20" s="19" t="s">
        <v>72</v>
      </c>
      <c r="AW20" s="20" t="s">
        <v>73</v>
      </c>
      <c r="AX20" s="20" t="s">
        <v>74</v>
      </c>
      <c r="AY20" s="19" t="s">
        <v>71</v>
      </c>
      <c r="AZ20" s="19" t="s">
        <v>72</v>
      </c>
      <c r="BA20" s="20" t="s">
        <v>73</v>
      </c>
      <c r="BB20" s="21" t="s">
        <v>74</v>
      </c>
      <c r="BC20" s="22" t="s">
        <v>75</v>
      </c>
      <c r="BD20" s="19" t="s">
        <v>76</v>
      </c>
      <c r="BE20" s="20" t="s">
        <v>77</v>
      </c>
      <c r="BF20" s="20" t="s">
        <v>75</v>
      </c>
      <c r="BG20" s="19" t="s">
        <v>76</v>
      </c>
      <c r="BH20" s="21" t="s">
        <v>77</v>
      </c>
      <c r="BI20" s="209"/>
      <c r="BJ20" s="23" t="s">
        <v>78</v>
      </c>
      <c r="BK20" s="20" t="s">
        <v>79</v>
      </c>
      <c r="BL20" s="21" t="s">
        <v>80</v>
      </c>
      <c r="BM20" s="142"/>
      <c r="BN20" s="156"/>
      <c r="BO20" s="24" t="s">
        <v>67</v>
      </c>
      <c r="BP20" s="24" t="s">
        <v>68</v>
      </c>
      <c r="BQ20" s="24" t="s">
        <v>81</v>
      </c>
      <c r="BR20" s="24" t="s">
        <v>82</v>
      </c>
      <c r="BS20" s="25" t="s">
        <v>83</v>
      </c>
      <c r="BT20" s="156"/>
      <c r="BU20" s="156"/>
      <c r="BV20" s="156"/>
      <c r="BW20" s="24" t="s">
        <v>67</v>
      </c>
      <c r="BX20" s="24" t="s">
        <v>84</v>
      </c>
      <c r="BY20" s="26" t="s">
        <v>85</v>
      </c>
      <c r="BZ20" s="27" t="s">
        <v>86</v>
      </c>
      <c r="CA20" s="28" t="s">
        <v>87</v>
      </c>
      <c r="CB20" s="29" t="s">
        <v>88</v>
      </c>
      <c r="CC20" s="29" t="s">
        <v>89</v>
      </c>
      <c r="CD20" s="29" t="s">
        <v>90</v>
      </c>
      <c r="CE20" s="30" t="s">
        <v>91</v>
      </c>
    </row>
    <row r="21" spans="1:83" ht="12.75" customHeight="1">
      <c r="A21" s="31" t="s">
        <v>92</v>
      </c>
      <c r="B21" s="32" t="s">
        <v>93</v>
      </c>
      <c r="C21" s="32" t="s">
        <v>94</v>
      </c>
      <c r="D21" s="33" t="s">
        <v>95</v>
      </c>
      <c r="E21" s="32" t="s">
        <v>96</v>
      </c>
      <c r="F21" s="32" t="s">
        <v>97</v>
      </c>
      <c r="G21" s="32" t="s">
        <v>98</v>
      </c>
      <c r="H21" s="32" t="s">
        <v>99</v>
      </c>
      <c r="I21" s="32" t="s">
        <v>100</v>
      </c>
      <c r="J21" s="32" t="s">
        <v>101</v>
      </c>
      <c r="K21" s="32" t="s">
        <v>102</v>
      </c>
      <c r="L21" s="32" t="s">
        <v>103</v>
      </c>
      <c r="M21" s="32" t="s">
        <v>104</v>
      </c>
      <c r="N21" s="32" t="s">
        <v>105</v>
      </c>
      <c r="O21" s="32" t="s">
        <v>106</v>
      </c>
      <c r="P21" s="32" t="s">
        <v>107</v>
      </c>
      <c r="Q21" s="32" t="s">
        <v>108</v>
      </c>
      <c r="R21" s="32" t="s">
        <v>109</v>
      </c>
      <c r="S21" s="32" t="s">
        <v>110</v>
      </c>
      <c r="T21" s="32" t="s">
        <v>111</v>
      </c>
      <c r="U21" s="32" t="s">
        <v>112</v>
      </c>
      <c r="V21" s="32" t="s">
        <v>113</v>
      </c>
      <c r="W21" s="32" t="s">
        <v>114</v>
      </c>
      <c r="X21" s="34" t="s">
        <v>115</v>
      </c>
      <c r="Y21" s="32" t="s">
        <v>116</v>
      </c>
      <c r="Z21" s="32" t="s">
        <v>117</v>
      </c>
      <c r="AA21" s="32" t="s">
        <v>118</v>
      </c>
      <c r="AB21" s="32" t="s">
        <v>119</v>
      </c>
      <c r="AC21" s="32" t="s">
        <v>120</v>
      </c>
      <c r="AD21" s="32" t="s">
        <v>121</v>
      </c>
      <c r="AE21" s="32" t="s">
        <v>122</v>
      </c>
      <c r="AF21" s="32" t="s">
        <v>123</v>
      </c>
      <c r="AG21" s="32" t="s">
        <v>124</v>
      </c>
      <c r="AH21" s="32" t="s">
        <v>125</v>
      </c>
      <c r="AI21" s="34" t="s">
        <v>126</v>
      </c>
      <c r="AJ21" s="34" t="s">
        <v>127</v>
      </c>
      <c r="AK21" s="32" t="s">
        <v>128</v>
      </c>
      <c r="AL21" s="32" t="s">
        <v>129</v>
      </c>
      <c r="AM21" s="32" t="s">
        <v>130</v>
      </c>
      <c r="AN21" s="32" t="s">
        <v>131</v>
      </c>
      <c r="AO21" s="32" t="s">
        <v>132</v>
      </c>
      <c r="AP21" s="32" t="s">
        <v>133</v>
      </c>
      <c r="AQ21" s="32" t="s">
        <v>134</v>
      </c>
      <c r="AR21" s="32" t="s">
        <v>135</v>
      </c>
      <c r="AS21" s="32" t="s">
        <v>136</v>
      </c>
      <c r="AT21" s="32" t="s">
        <v>137</v>
      </c>
      <c r="AU21" s="32" t="s">
        <v>138</v>
      </c>
      <c r="AV21" s="32" t="s">
        <v>139</v>
      </c>
      <c r="AW21" s="34" t="s">
        <v>140</v>
      </c>
      <c r="AX21" s="34" t="s">
        <v>141</v>
      </c>
      <c r="AY21" s="32" t="s">
        <v>142</v>
      </c>
      <c r="AZ21" s="32" t="s">
        <v>143</v>
      </c>
      <c r="BA21" s="34" t="s">
        <v>144</v>
      </c>
      <c r="BB21" s="34" t="s">
        <v>145</v>
      </c>
      <c r="BC21" s="32" t="s">
        <v>146</v>
      </c>
      <c r="BD21" s="32" t="s">
        <v>147</v>
      </c>
      <c r="BE21" s="34" t="s">
        <v>148</v>
      </c>
      <c r="BF21" s="34" t="s">
        <v>149</v>
      </c>
      <c r="BG21" s="32" t="s">
        <v>150</v>
      </c>
      <c r="BH21" s="34" t="s">
        <v>151</v>
      </c>
      <c r="BI21" s="35" t="s">
        <v>152</v>
      </c>
      <c r="BJ21" s="34" t="s">
        <v>153</v>
      </c>
      <c r="BK21" s="34" t="s">
        <v>154</v>
      </c>
      <c r="BL21" s="36" t="s">
        <v>155</v>
      </c>
      <c r="BM21" s="37" t="s">
        <v>156</v>
      </c>
      <c r="BN21" s="37" t="s">
        <v>157</v>
      </c>
      <c r="BO21" s="37" t="s">
        <v>158</v>
      </c>
      <c r="BP21" s="37" t="s">
        <v>159</v>
      </c>
      <c r="BQ21" s="37" t="s">
        <v>160</v>
      </c>
      <c r="BR21" s="37" t="s">
        <v>161</v>
      </c>
      <c r="BS21" s="37" t="s">
        <v>162</v>
      </c>
      <c r="BT21" s="37" t="s">
        <v>163</v>
      </c>
      <c r="BU21" s="38" t="s">
        <v>164</v>
      </c>
      <c r="BV21" s="38" t="s">
        <v>165</v>
      </c>
      <c r="BW21" s="37" t="s">
        <v>166</v>
      </c>
      <c r="BX21" s="37" t="s">
        <v>167</v>
      </c>
      <c r="BY21" s="37" t="s">
        <v>168</v>
      </c>
      <c r="BZ21" s="37" t="s">
        <v>169</v>
      </c>
      <c r="CA21" s="37" t="s">
        <v>170</v>
      </c>
      <c r="CB21" s="37" t="s">
        <v>171</v>
      </c>
      <c r="CC21" s="37" t="s">
        <v>172</v>
      </c>
      <c r="CD21" s="37" t="s">
        <v>173</v>
      </c>
      <c r="CE21" s="39" t="s">
        <v>174</v>
      </c>
    </row>
    <row r="22" spans="1:83" ht="15" customHeight="1">
      <c r="A22" s="132">
        <v>1</v>
      </c>
      <c r="B22" s="117" t="s">
        <v>175</v>
      </c>
      <c r="C22" s="135" t="s">
        <v>176</v>
      </c>
      <c r="D22" s="117" t="s">
        <v>177</v>
      </c>
      <c r="E22" s="117" t="s">
        <v>178</v>
      </c>
      <c r="F22" s="117" t="s">
        <v>179</v>
      </c>
      <c r="G22" s="125" t="s">
        <v>180</v>
      </c>
      <c r="H22" s="125" t="s">
        <v>180</v>
      </c>
      <c r="I22" s="125" t="s">
        <v>180</v>
      </c>
      <c r="J22" s="125" t="s">
        <v>180</v>
      </c>
      <c r="K22" s="125" t="s">
        <v>180</v>
      </c>
      <c r="L22" s="125" t="s">
        <v>180</v>
      </c>
      <c r="M22" s="117" t="s">
        <v>176</v>
      </c>
      <c r="N22" s="125" t="s">
        <v>181</v>
      </c>
      <c r="O22" s="125">
        <v>13124</v>
      </c>
      <c r="P22" s="125">
        <v>13124</v>
      </c>
      <c r="Q22" s="117" t="s">
        <v>180</v>
      </c>
      <c r="R22" s="117" t="s">
        <v>180</v>
      </c>
      <c r="S22" s="117" t="s">
        <v>180</v>
      </c>
      <c r="T22" s="117" t="s">
        <v>180</v>
      </c>
      <c r="U22" s="117" t="s">
        <v>180</v>
      </c>
      <c r="V22" s="117" t="s">
        <v>180</v>
      </c>
      <c r="W22" s="117" t="s">
        <v>180</v>
      </c>
      <c r="X22" s="120" t="s">
        <v>180</v>
      </c>
      <c r="Y22" s="117" t="s">
        <v>182</v>
      </c>
      <c r="Z22" s="117" t="s">
        <v>183</v>
      </c>
      <c r="AA22" s="221" t="s">
        <v>184</v>
      </c>
      <c r="AB22" s="222">
        <v>44424</v>
      </c>
      <c r="AC22" s="223">
        <v>13144</v>
      </c>
      <c r="AD22" s="222">
        <v>44424</v>
      </c>
      <c r="AE22" s="222">
        <v>44779</v>
      </c>
      <c r="AF22" s="221">
        <v>1500</v>
      </c>
      <c r="AG22" s="221" t="s">
        <v>185</v>
      </c>
      <c r="AH22" s="224" t="s">
        <v>180</v>
      </c>
      <c r="AI22" s="224" t="s">
        <v>180</v>
      </c>
      <c r="AJ22" s="224" t="s">
        <v>180</v>
      </c>
      <c r="AK22" s="225">
        <v>350000</v>
      </c>
      <c r="AL22" s="46" t="s">
        <v>186</v>
      </c>
      <c r="AM22" s="46" t="s">
        <v>187</v>
      </c>
      <c r="AN22" s="47">
        <v>44803</v>
      </c>
      <c r="AO22" s="48">
        <v>13919</v>
      </c>
      <c r="AP22" s="46" t="s">
        <v>188</v>
      </c>
      <c r="AQ22" s="47">
        <v>44790</v>
      </c>
      <c r="AR22" s="47">
        <v>45154</v>
      </c>
      <c r="AS22" s="110" t="s">
        <v>180</v>
      </c>
      <c r="AT22" s="110" t="s">
        <v>180</v>
      </c>
      <c r="AU22" s="110" t="s">
        <v>180</v>
      </c>
      <c r="AV22" s="110" t="s">
        <v>180</v>
      </c>
      <c r="AW22" s="110" t="s">
        <v>180</v>
      </c>
      <c r="AX22" s="110" t="s">
        <v>180</v>
      </c>
      <c r="AY22" s="110" t="s">
        <v>180</v>
      </c>
      <c r="AZ22" s="110" t="s">
        <v>180</v>
      </c>
      <c r="BA22" s="110" t="s">
        <v>180</v>
      </c>
      <c r="BB22" s="110" t="s">
        <v>180</v>
      </c>
      <c r="BC22" s="110" t="s">
        <v>180</v>
      </c>
      <c r="BD22" s="110" t="s">
        <v>180</v>
      </c>
      <c r="BE22" s="110" t="s">
        <v>180</v>
      </c>
      <c r="BF22" s="110" t="s">
        <v>180</v>
      </c>
      <c r="BG22" s="110" t="s">
        <v>180</v>
      </c>
      <c r="BH22" s="110" t="s">
        <v>180</v>
      </c>
      <c r="BI22" s="171" t="e">
        <f>AK22+AW23+AW25</f>
        <v>#VALUE!</v>
      </c>
      <c r="BJ22" s="120">
        <f>174.51+3902.31+151083.36+311.18+2048+3584.09+3402.46+754.6+1709.4+3080+86921.52+3280.2+7147+1155+1440.07+329.11+152693.4+14227.78+5157.32+7302.4+3005.5+11057.12+8871.68+2350.4+330.7+157799.51+1495.23+1877.19+1837.83+998.21+87497.67+748.54+5532.71+6703.28+214.32</f>
        <v>740023.6</v>
      </c>
      <c r="BK22" s="169">
        <f>1215.97</f>
        <v>1215.97</v>
      </c>
      <c r="BL22" s="170">
        <f>BJ22+BK22</f>
        <v>741239.57</v>
      </c>
      <c r="BM22" s="110" t="s">
        <v>180</v>
      </c>
      <c r="BN22" s="110" t="s">
        <v>180</v>
      </c>
      <c r="BO22" s="110" t="s">
        <v>180</v>
      </c>
      <c r="BP22" s="110" t="s">
        <v>180</v>
      </c>
      <c r="BQ22" s="110" t="s">
        <v>180</v>
      </c>
      <c r="BR22" s="110" t="s">
        <v>180</v>
      </c>
      <c r="BS22" s="110" t="s">
        <v>180</v>
      </c>
      <c r="BT22" s="110" t="s">
        <v>180</v>
      </c>
      <c r="BU22" s="110" t="s">
        <v>180</v>
      </c>
      <c r="BV22" s="110" t="s">
        <v>180</v>
      </c>
      <c r="BW22" s="110" t="s">
        <v>180</v>
      </c>
      <c r="BX22" s="110" t="s">
        <v>180</v>
      </c>
      <c r="BY22" s="110" t="s">
        <v>180</v>
      </c>
      <c r="BZ22" s="136" t="s">
        <v>189</v>
      </c>
      <c r="CA22" s="172">
        <v>13575</v>
      </c>
      <c r="CB22" s="136" t="s">
        <v>190</v>
      </c>
      <c r="CC22" s="136">
        <v>358883</v>
      </c>
      <c r="CD22" s="136" t="s">
        <v>191</v>
      </c>
      <c r="CE22" s="173">
        <v>701609</v>
      </c>
    </row>
    <row r="23" spans="1:83" ht="15" customHeight="1">
      <c r="A23" s="133"/>
      <c r="B23" s="118"/>
      <c r="C23" s="118"/>
      <c r="D23" s="118"/>
      <c r="E23" s="118"/>
      <c r="F23" s="127"/>
      <c r="G23" s="118"/>
      <c r="H23" s="118"/>
      <c r="I23" s="118"/>
      <c r="J23" s="118"/>
      <c r="K23" s="118"/>
      <c r="L23" s="118"/>
      <c r="M23" s="118"/>
      <c r="N23" s="118"/>
      <c r="O23" s="118"/>
      <c r="P23" s="118"/>
      <c r="Q23" s="118"/>
      <c r="R23" s="118"/>
      <c r="S23" s="118"/>
      <c r="T23" s="118"/>
      <c r="U23" s="118"/>
      <c r="V23" s="118"/>
      <c r="W23" s="118"/>
      <c r="X23" s="118"/>
      <c r="Y23" s="118"/>
      <c r="Z23" s="127"/>
      <c r="AA23" s="118"/>
      <c r="AB23" s="118"/>
      <c r="AC23" s="118"/>
      <c r="AD23" s="118"/>
      <c r="AE23" s="118"/>
      <c r="AF23" s="118"/>
      <c r="AG23" s="118"/>
      <c r="AH23" s="118"/>
      <c r="AI23" s="118"/>
      <c r="AJ23" s="118"/>
      <c r="AK23" s="118"/>
      <c r="AL23" s="46" t="s">
        <v>186</v>
      </c>
      <c r="AM23" s="46" t="s">
        <v>192</v>
      </c>
      <c r="AN23" s="47">
        <v>45152</v>
      </c>
      <c r="AO23" s="48">
        <v>13602</v>
      </c>
      <c r="AP23" s="46" t="s">
        <v>193</v>
      </c>
      <c r="AQ23" s="47">
        <v>45155</v>
      </c>
      <c r="AR23" s="47">
        <v>45520</v>
      </c>
      <c r="AS23" s="110" t="s">
        <v>180</v>
      </c>
      <c r="AT23" s="110" t="s">
        <v>180</v>
      </c>
      <c r="AU23" s="110" t="s">
        <v>180</v>
      </c>
      <c r="AV23" s="110" t="s">
        <v>180</v>
      </c>
      <c r="AW23" s="110" t="s">
        <v>180</v>
      </c>
      <c r="AX23" s="110" t="s">
        <v>180</v>
      </c>
      <c r="AY23" s="110" t="s">
        <v>180</v>
      </c>
      <c r="AZ23" s="110" t="s">
        <v>180</v>
      </c>
      <c r="BA23" s="110" t="s">
        <v>180</v>
      </c>
      <c r="BB23" s="110" t="s">
        <v>180</v>
      </c>
      <c r="BC23" s="110" t="s">
        <v>180</v>
      </c>
      <c r="BD23" s="110" t="s">
        <v>180</v>
      </c>
      <c r="BE23" s="110" t="s">
        <v>180</v>
      </c>
      <c r="BF23" s="110" t="s">
        <v>180</v>
      </c>
      <c r="BG23" s="110" t="s">
        <v>180</v>
      </c>
      <c r="BH23" s="110" t="s">
        <v>180</v>
      </c>
      <c r="BI23" s="118"/>
      <c r="BJ23" s="118"/>
      <c r="BK23" s="118"/>
      <c r="BL23" s="118"/>
      <c r="BM23" s="110" t="s">
        <v>180</v>
      </c>
      <c r="BN23" s="110" t="s">
        <v>180</v>
      </c>
      <c r="BO23" s="110" t="s">
        <v>180</v>
      </c>
      <c r="BP23" s="110" t="s">
        <v>180</v>
      </c>
      <c r="BQ23" s="110" t="s">
        <v>180</v>
      </c>
      <c r="BR23" s="110" t="s">
        <v>180</v>
      </c>
      <c r="BS23" s="110" t="s">
        <v>180</v>
      </c>
      <c r="BT23" s="110" t="s">
        <v>180</v>
      </c>
      <c r="BU23" s="110" t="s">
        <v>180</v>
      </c>
      <c r="BV23" s="110" t="s">
        <v>180</v>
      </c>
      <c r="BW23" s="110" t="s">
        <v>180</v>
      </c>
      <c r="BX23" s="110" t="s">
        <v>180</v>
      </c>
      <c r="BY23" s="110" t="s">
        <v>180</v>
      </c>
      <c r="BZ23" s="118"/>
      <c r="CA23" s="118"/>
      <c r="CB23" s="127"/>
      <c r="CC23" s="118"/>
      <c r="CD23" s="127"/>
      <c r="CE23" s="174"/>
    </row>
    <row r="24" spans="1:83" ht="15" customHeight="1">
      <c r="A24" s="133"/>
      <c r="B24" s="118"/>
      <c r="C24" s="118"/>
      <c r="D24" s="118"/>
      <c r="E24" s="118"/>
      <c r="F24" s="127"/>
      <c r="G24" s="118"/>
      <c r="H24" s="118"/>
      <c r="I24" s="118"/>
      <c r="J24" s="118"/>
      <c r="K24" s="118"/>
      <c r="L24" s="118"/>
      <c r="M24" s="118"/>
      <c r="N24" s="118"/>
      <c r="O24" s="118"/>
      <c r="P24" s="118"/>
      <c r="Q24" s="118"/>
      <c r="R24" s="118"/>
      <c r="S24" s="118"/>
      <c r="T24" s="118"/>
      <c r="U24" s="118"/>
      <c r="V24" s="118"/>
      <c r="W24" s="118"/>
      <c r="X24" s="118"/>
      <c r="Y24" s="118"/>
      <c r="Z24" s="127"/>
      <c r="AA24" s="118"/>
      <c r="AB24" s="118"/>
      <c r="AC24" s="118"/>
      <c r="AD24" s="118"/>
      <c r="AE24" s="118"/>
      <c r="AF24" s="118"/>
      <c r="AG24" s="118"/>
      <c r="AH24" s="118"/>
      <c r="AI24" s="118"/>
      <c r="AJ24" s="118"/>
      <c r="AK24" s="118"/>
      <c r="AL24" s="46" t="s">
        <v>186</v>
      </c>
      <c r="AM24" s="46" t="s">
        <v>194</v>
      </c>
      <c r="AN24" s="47">
        <v>45481</v>
      </c>
      <c r="AO24" s="48">
        <v>13819</v>
      </c>
      <c r="AP24" s="46" t="s">
        <v>193</v>
      </c>
      <c r="AQ24" s="47">
        <v>45521</v>
      </c>
      <c r="AR24" s="47">
        <v>45885</v>
      </c>
      <c r="AS24" s="110" t="s">
        <v>180</v>
      </c>
      <c r="AT24" s="110" t="s">
        <v>180</v>
      </c>
      <c r="AU24" s="110" t="s">
        <v>180</v>
      </c>
      <c r="AV24" s="110" t="s">
        <v>180</v>
      </c>
      <c r="AW24" s="110" t="s">
        <v>180</v>
      </c>
      <c r="AX24" s="110" t="s">
        <v>180</v>
      </c>
      <c r="AY24" s="110" t="s">
        <v>180</v>
      </c>
      <c r="AZ24" s="110" t="s">
        <v>180</v>
      </c>
      <c r="BA24" s="110" t="s">
        <v>180</v>
      </c>
      <c r="BB24" s="110" t="s">
        <v>180</v>
      </c>
      <c r="BC24" s="110" t="s">
        <v>180</v>
      </c>
      <c r="BD24" s="110" t="s">
        <v>180</v>
      </c>
      <c r="BE24" s="110" t="s">
        <v>180</v>
      </c>
      <c r="BF24" s="110" t="s">
        <v>180</v>
      </c>
      <c r="BG24" s="110" t="s">
        <v>180</v>
      </c>
      <c r="BH24" s="110" t="s">
        <v>180</v>
      </c>
      <c r="BI24" s="118"/>
      <c r="BJ24" s="118"/>
      <c r="BK24" s="118"/>
      <c r="BL24" s="118"/>
      <c r="BM24" s="110" t="s">
        <v>180</v>
      </c>
      <c r="BN24" s="110" t="s">
        <v>180</v>
      </c>
      <c r="BO24" s="110" t="s">
        <v>180</v>
      </c>
      <c r="BP24" s="110" t="s">
        <v>180</v>
      </c>
      <c r="BQ24" s="110" t="s">
        <v>180</v>
      </c>
      <c r="BR24" s="110" t="s">
        <v>180</v>
      </c>
      <c r="BS24" s="110" t="s">
        <v>180</v>
      </c>
      <c r="BT24" s="110" t="s">
        <v>180</v>
      </c>
      <c r="BU24" s="110" t="s">
        <v>180</v>
      </c>
      <c r="BV24" s="110" t="s">
        <v>180</v>
      </c>
      <c r="BW24" s="110" t="s">
        <v>180</v>
      </c>
      <c r="BX24" s="110" t="s">
        <v>180</v>
      </c>
      <c r="BY24" s="110" t="s">
        <v>180</v>
      </c>
      <c r="BZ24" s="118"/>
      <c r="CA24" s="118"/>
      <c r="CB24" s="127"/>
      <c r="CC24" s="118"/>
      <c r="CD24" s="127"/>
      <c r="CE24" s="174"/>
    </row>
    <row r="25" spans="1:83" ht="15" customHeight="1">
      <c r="A25" s="134"/>
      <c r="B25" s="119"/>
      <c r="C25" s="119"/>
      <c r="D25" s="119"/>
      <c r="E25" s="119"/>
      <c r="F25" s="128"/>
      <c r="G25" s="119"/>
      <c r="H25" s="119"/>
      <c r="I25" s="119"/>
      <c r="J25" s="119"/>
      <c r="K25" s="119"/>
      <c r="L25" s="119"/>
      <c r="M25" s="119"/>
      <c r="N25" s="119"/>
      <c r="O25" s="119"/>
      <c r="P25" s="119"/>
      <c r="Q25" s="119"/>
      <c r="R25" s="119"/>
      <c r="S25" s="119"/>
      <c r="T25" s="119"/>
      <c r="U25" s="119"/>
      <c r="V25" s="119"/>
      <c r="W25" s="119"/>
      <c r="X25" s="119"/>
      <c r="Y25" s="119"/>
      <c r="Z25" s="128"/>
      <c r="AA25" s="119"/>
      <c r="AB25" s="119"/>
      <c r="AC25" s="119"/>
      <c r="AD25" s="119"/>
      <c r="AE25" s="119"/>
      <c r="AF25" s="119"/>
      <c r="AG25" s="119"/>
      <c r="AH25" s="119"/>
      <c r="AI25" s="119"/>
      <c r="AJ25" s="119"/>
      <c r="AK25" s="119"/>
      <c r="AL25" s="46" t="s">
        <v>186</v>
      </c>
      <c r="AM25" s="46" t="s">
        <v>195</v>
      </c>
      <c r="AN25" s="47">
        <v>45874</v>
      </c>
      <c r="AO25" s="48">
        <v>14084</v>
      </c>
      <c r="AP25" s="46" t="s">
        <v>193</v>
      </c>
      <c r="AQ25" s="47">
        <v>45886</v>
      </c>
      <c r="AR25" s="47">
        <v>45946</v>
      </c>
      <c r="AS25" s="110" t="s">
        <v>180</v>
      </c>
      <c r="AT25" s="110" t="s">
        <v>180</v>
      </c>
      <c r="AU25" s="110" t="s">
        <v>180</v>
      </c>
      <c r="AV25" s="110" t="s">
        <v>180</v>
      </c>
      <c r="AW25" s="110" t="s">
        <v>180</v>
      </c>
      <c r="AX25" s="110" t="s">
        <v>180</v>
      </c>
      <c r="AY25" s="110" t="s">
        <v>180</v>
      </c>
      <c r="AZ25" s="110" t="s">
        <v>180</v>
      </c>
      <c r="BA25" s="110" t="s">
        <v>180</v>
      </c>
      <c r="BB25" s="110" t="s">
        <v>180</v>
      </c>
      <c r="BC25" s="110" t="s">
        <v>180</v>
      </c>
      <c r="BD25" s="110" t="s">
        <v>180</v>
      </c>
      <c r="BE25" s="110" t="s">
        <v>180</v>
      </c>
      <c r="BF25" s="110" t="s">
        <v>180</v>
      </c>
      <c r="BG25" s="110" t="s">
        <v>180</v>
      </c>
      <c r="BH25" s="110" t="s">
        <v>180</v>
      </c>
      <c r="BI25" s="119"/>
      <c r="BJ25" s="119"/>
      <c r="BK25" s="119"/>
      <c r="BL25" s="119"/>
      <c r="BM25" s="110" t="s">
        <v>180</v>
      </c>
      <c r="BN25" s="110" t="s">
        <v>180</v>
      </c>
      <c r="BO25" s="110" t="s">
        <v>180</v>
      </c>
      <c r="BP25" s="110" t="s">
        <v>180</v>
      </c>
      <c r="BQ25" s="110" t="s">
        <v>180</v>
      </c>
      <c r="BR25" s="110" t="s">
        <v>180</v>
      </c>
      <c r="BS25" s="110" t="s">
        <v>180</v>
      </c>
      <c r="BT25" s="110" t="s">
        <v>180</v>
      </c>
      <c r="BU25" s="110" t="s">
        <v>180</v>
      </c>
      <c r="BV25" s="110" t="s">
        <v>180</v>
      </c>
      <c r="BW25" s="110" t="s">
        <v>180</v>
      </c>
      <c r="BX25" s="110" t="s">
        <v>180</v>
      </c>
      <c r="BY25" s="110" t="s">
        <v>180</v>
      </c>
      <c r="BZ25" s="119"/>
      <c r="CA25" s="119"/>
      <c r="CB25" s="128"/>
      <c r="CC25" s="119"/>
      <c r="CD25" s="128"/>
      <c r="CE25" s="175"/>
    </row>
    <row r="26" spans="1:83" ht="18" customHeight="1">
      <c r="A26" s="132">
        <v>2</v>
      </c>
      <c r="B26" s="117" t="s">
        <v>196</v>
      </c>
      <c r="C26" s="135" t="s">
        <v>197</v>
      </c>
      <c r="D26" s="117" t="s">
        <v>198</v>
      </c>
      <c r="E26" s="117" t="s">
        <v>178</v>
      </c>
      <c r="F26" s="117" t="s">
        <v>199</v>
      </c>
      <c r="G26" s="125">
        <v>13123</v>
      </c>
      <c r="H26" s="125">
        <v>13155</v>
      </c>
      <c r="I26" s="117" t="s">
        <v>200</v>
      </c>
      <c r="J26" s="124">
        <v>44496</v>
      </c>
      <c r="K26" s="124">
        <v>44861</v>
      </c>
      <c r="L26" s="125">
        <v>13157</v>
      </c>
      <c r="M26" s="162" t="s">
        <v>180</v>
      </c>
      <c r="N26" s="162" t="s">
        <v>180</v>
      </c>
      <c r="O26" s="162" t="s">
        <v>180</v>
      </c>
      <c r="P26" s="162" t="s">
        <v>180</v>
      </c>
      <c r="Q26" s="162" t="s">
        <v>180</v>
      </c>
      <c r="R26" s="162" t="s">
        <v>180</v>
      </c>
      <c r="S26" s="162" t="s">
        <v>180</v>
      </c>
      <c r="T26" s="162" t="s">
        <v>180</v>
      </c>
      <c r="U26" s="162" t="s">
        <v>180</v>
      </c>
      <c r="V26" s="162" t="s">
        <v>180</v>
      </c>
      <c r="W26" s="162" t="s">
        <v>180</v>
      </c>
      <c r="X26" s="162" t="s">
        <v>180</v>
      </c>
      <c r="Y26" s="117" t="s">
        <v>201</v>
      </c>
      <c r="Z26" s="117" t="s">
        <v>202</v>
      </c>
      <c r="AA26" s="117" t="s">
        <v>203</v>
      </c>
      <c r="AB26" s="124">
        <v>44603</v>
      </c>
      <c r="AC26" s="125">
        <v>13225</v>
      </c>
      <c r="AD26" s="124">
        <v>44603</v>
      </c>
      <c r="AE26" s="124">
        <v>44968</v>
      </c>
      <c r="AF26" s="117">
        <v>1500</v>
      </c>
      <c r="AG26" s="117" t="s">
        <v>185</v>
      </c>
      <c r="AH26" s="117" t="s">
        <v>180</v>
      </c>
      <c r="AI26" s="120" t="s">
        <v>180</v>
      </c>
      <c r="AJ26" s="120" t="s">
        <v>180</v>
      </c>
      <c r="AK26" s="120">
        <v>4090270.8</v>
      </c>
      <c r="AL26" s="46" t="s">
        <v>186</v>
      </c>
      <c r="AM26" s="46" t="s">
        <v>187</v>
      </c>
      <c r="AN26" s="47">
        <v>44771</v>
      </c>
      <c r="AO26" s="48">
        <v>13340</v>
      </c>
      <c r="AP26" s="46" t="s">
        <v>204</v>
      </c>
      <c r="AQ26" s="47">
        <v>44771</v>
      </c>
      <c r="AR26" s="47">
        <v>44968</v>
      </c>
      <c r="AS26" s="110" t="s">
        <v>180</v>
      </c>
      <c r="AT26" s="110" t="s">
        <v>180</v>
      </c>
      <c r="AU26" s="49">
        <v>0.22950000000000001</v>
      </c>
      <c r="AV26" s="46"/>
      <c r="AW26" s="58">
        <v>938629.68</v>
      </c>
      <c r="AX26" s="110" t="s">
        <v>180</v>
      </c>
      <c r="AY26" s="110" t="s">
        <v>180</v>
      </c>
      <c r="AZ26" s="110" t="s">
        <v>180</v>
      </c>
      <c r="BA26" s="110" t="s">
        <v>180</v>
      </c>
      <c r="BB26" s="110" t="s">
        <v>180</v>
      </c>
      <c r="BC26" s="110" t="s">
        <v>180</v>
      </c>
      <c r="BD26" s="110" t="s">
        <v>180</v>
      </c>
      <c r="BE26" s="110" t="s">
        <v>180</v>
      </c>
      <c r="BF26" s="110" t="s">
        <v>180</v>
      </c>
      <c r="BG26" s="110" t="s">
        <v>180</v>
      </c>
      <c r="BH26" s="110" t="s">
        <v>180</v>
      </c>
      <c r="BI26" s="171">
        <f>AK26+AW26+AW28+AW30+AW32+AW35</f>
        <v>6072645.4799999995</v>
      </c>
      <c r="BJ26" s="120">
        <f>2244978.25+377493.06+375773.08+379973.09+404292.5+834170.01+438458.84+437474.07+440442.05+826936.17+471912.11+471912.11+471912.11+471912.11+471912.11+469475.65+469679.06+469679.06+103970.16+11612.24+434380.07+423727.31+342445.89+366900.39+368671.62+375234.51+393848.28+409499.66+408194.51+423077.26+395004.61+415025.61</f>
        <v>15399977.560000001</v>
      </c>
      <c r="BK26" s="169">
        <f>430693.79+188228.48+426478.92+436214.74+438686.72</f>
        <v>1920302.65</v>
      </c>
      <c r="BL26" s="170">
        <f>BJ26++BK26</f>
        <v>17320280.210000001</v>
      </c>
      <c r="BM26" s="110" t="s">
        <v>180</v>
      </c>
      <c r="BN26" s="110" t="s">
        <v>180</v>
      </c>
      <c r="BO26" s="110" t="s">
        <v>180</v>
      </c>
      <c r="BP26" s="110" t="s">
        <v>180</v>
      </c>
      <c r="BQ26" s="110" t="s">
        <v>180</v>
      </c>
      <c r="BR26" s="110" t="s">
        <v>180</v>
      </c>
      <c r="BS26" s="110" t="s">
        <v>180</v>
      </c>
      <c r="BT26" s="110" t="s">
        <v>180</v>
      </c>
      <c r="BU26" s="110" t="s">
        <v>180</v>
      </c>
      <c r="BV26" s="110" t="s">
        <v>180</v>
      </c>
      <c r="BW26" s="110" t="s">
        <v>180</v>
      </c>
      <c r="BX26" s="110" t="s">
        <v>180</v>
      </c>
      <c r="BY26" s="110" t="s">
        <v>180</v>
      </c>
      <c r="BZ26" s="136" t="s">
        <v>205</v>
      </c>
      <c r="CA26" s="172">
        <v>13575</v>
      </c>
      <c r="CB26" s="136" t="s">
        <v>206</v>
      </c>
      <c r="CC26" s="136">
        <v>702800</v>
      </c>
      <c r="CD26" s="136" t="s">
        <v>207</v>
      </c>
      <c r="CE26" s="173">
        <v>701971</v>
      </c>
    </row>
    <row r="27" spans="1:83" ht="12.75" customHeight="1">
      <c r="A27" s="133"/>
      <c r="B27" s="118"/>
      <c r="C27" s="118"/>
      <c r="D27" s="118"/>
      <c r="E27" s="118"/>
      <c r="F27" s="127"/>
      <c r="G27" s="118"/>
      <c r="H27" s="118"/>
      <c r="I27" s="118"/>
      <c r="J27" s="118"/>
      <c r="K27" s="118"/>
      <c r="L27" s="118"/>
      <c r="M27" s="122"/>
      <c r="N27" s="122"/>
      <c r="O27" s="122"/>
      <c r="P27" s="122"/>
      <c r="Q27" s="122"/>
      <c r="R27" s="122"/>
      <c r="S27" s="122"/>
      <c r="T27" s="122"/>
      <c r="U27" s="122"/>
      <c r="V27" s="122"/>
      <c r="W27" s="122"/>
      <c r="X27" s="122"/>
      <c r="Y27" s="118"/>
      <c r="Z27" s="127"/>
      <c r="AA27" s="118"/>
      <c r="AB27" s="118"/>
      <c r="AC27" s="118"/>
      <c r="AD27" s="118"/>
      <c r="AE27" s="118"/>
      <c r="AF27" s="118"/>
      <c r="AG27" s="118"/>
      <c r="AH27" s="118"/>
      <c r="AI27" s="118"/>
      <c r="AJ27" s="118"/>
      <c r="AK27" s="118"/>
      <c r="AL27" s="46" t="s">
        <v>186</v>
      </c>
      <c r="AM27" s="46" t="s">
        <v>192</v>
      </c>
      <c r="AN27" s="47">
        <v>44966</v>
      </c>
      <c r="AO27" s="48">
        <v>13473</v>
      </c>
      <c r="AP27" s="46" t="s">
        <v>193</v>
      </c>
      <c r="AQ27" s="47">
        <v>44969</v>
      </c>
      <c r="AR27" s="47">
        <v>45333</v>
      </c>
      <c r="AS27" s="110" t="s">
        <v>180</v>
      </c>
      <c r="AT27" s="110" t="s">
        <v>180</v>
      </c>
      <c r="AU27" s="49"/>
      <c r="AV27" s="46"/>
      <c r="AW27" s="58"/>
      <c r="AX27" s="110" t="s">
        <v>180</v>
      </c>
      <c r="AY27" s="110" t="s">
        <v>180</v>
      </c>
      <c r="AZ27" s="110" t="s">
        <v>180</v>
      </c>
      <c r="BA27" s="110" t="s">
        <v>180</v>
      </c>
      <c r="BB27" s="110" t="s">
        <v>180</v>
      </c>
      <c r="BC27" s="110" t="s">
        <v>180</v>
      </c>
      <c r="BD27" s="110" t="s">
        <v>180</v>
      </c>
      <c r="BE27" s="110" t="s">
        <v>180</v>
      </c>
      <c r="BF27" s="110" t="s">
        <v>180</v>
      </c>
      <c r="BG27" s="110" t="s">
        <v>180</v>
      </c>
      <c r="BH27" s="110" t="s">
        <v>180</v>
      </c>
      <c r="BI27" s="118"/>
      <c r="BJ27" s="118"/>
      <c r="BK27" s="118"/>
      <c r="BL27" s="118"/>
      <c r="BM27" s="110" t="s">
        <v>180</v>
      </c>
      <c r="BN27" s="110" t="s">
        <v>180</v>
      </c>
      <c r="BO27" s="110" t="s">
        <v>180</v>
      </c>
      <c r="BP27" s="110" t="s">
        <v>180</v>
      </c>
      <c r="BQ27" s="110" t="s">
        <v>180</v>
      </c>
      <c r="BR27" s="110" t="s">
        <v>180</v>
      </c>
      <c r="BS27" s="110" t="s">
        <v>180</v>
      </c>
      <c r="BT27" s="110" t="s">
        <v>180</v>
      </c>
      <c r="BU27" s="110" t="s">
        <v>180</v>
      </c>
      <c r="BV27" s="110" t="s">
        <v>180</v>
      </c>
      <c r="BW27" s="110" t="s">
        <v>180</v>
      </c>
      <c r="BX27" s="110" t="s">
        <v>180</v>
      </c>
      <c r="BY27" s="110" t="s">
        <v>180</v>
      </c>
      <c r="BZ27" s="118"/>
      <c r="CA27" s="118"/>
      <c r="CB27" s="127"/>
      <c r="CC27" s="118"/>
      <c r="CD27" s="127"/>
      <c r="CE27" s="174"/>
    </row>
    <row r="28" spans="1:83" ht="12.75" customHeight="1">
      <c r="A28" s="133"/>
      <c r="B28" s="118"/>
      <c r="C28" s="118"/>
      <c r="D28" s="118"/>
      <c r="E28" s="118"/>
      <c r="F28" s="127"/>
      <c r="G28" s="118"/>
      <c r="H28" s="118"/>
      <c r="I28" s="118"/>
      <c r="J28" s="118"/>
      <c r="K28" s="118"/>
      <c r="L28" s="118"/>
      <c r="M28" s="122"/>
      <c r="N28" s="122"/>
      <c r="O28" s="122"/>
      <c r="P28" s="122"/>
      <c r="Q28" s="122"/>
      <c r="R28" s="122"/>
      <c r="S28" s="122"/>
      <c r="T28" s="122"/>
      <c r="U28" s="122"/>
      <c r="V28" s="122"/>
      <c r="W28" s="122"/>
      <c r="X28" s="122"/>
      <c r="Y28" s="118"/>
      <c r="Z28" s="127"/>
      <c r="AA28" s="118"/>
      <c r="AB28" s="118"/>
      <c r="AC28" s="118"/>
      <c r="AD28" s="118"/>
      <c r="AE28" s="118"/>
      <c r="AF28" s="118"/>
      <c r="AG28" s="118"/>
      <c r="AH28" s="118"/>
      <c r="AI28" s="118"/>
      <c r="AJ28" s="118"/>
      <c r="AK28" s="118"/>
      <c r="AL28" s="46" t="s">
        <v>186</v>
      </c>
      <c r="AM28" s="46" t="s">
        <v>194</v>
      </c>
      <c r="AN28" s="47">
        <v>45096</v>
      </c>
      <c r="AO28" s="48">
        <v>13561</v>
      </c>
      <c r="AP28" s="46" t="s">
        <v>204</v>
      </c>
      <c r="AQ28" s="47">
        <v>44969</v>
      </c>
      <c r="AR28" s="47">
        <v>45333</v>
      </c>
      <c r="AS28" s="110" t="s">
        <v>180</v>
      </c>
      <c r="AT28" s="110" t="s">
        <v>180</v>
      </c>
      <c r="AU28" s="49">
        <v>6.08E-2</v>
      </c>
      <c r="AV28" s="46"/>
      <c r="AW28" s="50">
        <v>305587.8</v>
      </c>
      <c r="AX28" s="110" t="s">
        <v>180</v>
      </c>
      <c r="AY28" s="110" t="s">
        <v>180</v>
      </c>
      <c r="AZ28" s="110" t="s">
        <v>180</v>
      </c>
      <c r="BA28" s="110" t="s">
        <v>180</v>
      </c>
      <c r="BB28" s="110" t="s">
        <v>180</v>
      </c>
      <c r="BC28" s="110" t="s">
        <v>180</v>
      </c>
      <c r="BD28" s="110" t="s">
        <v>180</v>
      </c>
      <c r="BE28" s="110" t="s">
        <v>180</v>
      </c>
      <c r="BF28" s="110" t="s">
        <v>180</v>
      </c>
      <c r="BG28" s="110" t="s">
        <v>180</v>
      </c>
      <c r="BH28" s="110" t="s">
        <v>180</v>
      </c>
      <c r="BI28" s="118"/>
      <c r="BJ28" s="118"/>
      <c r="BK28" s="118"/>
      <c r="BL28" s="118"/>
      <c r="BM28" s="110" t="s">
        <v>180</v>
      </c>
      <c r="BN28" s="110" t="s">
        <v>180</v>
      </c>
      <c r="BO28" s="110" t="s">
        <v>180</v>
      </c>
      <c r="BP28" s="110" t="s">
        <v>180</v>
      </c>
      <c r="BQ28" s="110" t="s">
        <v>180</v>
      </c>
      <c r="BR28" s="110" t="s">
        <v>180</v>
      </c>
      <c r="BS28" s="110" t="s">
        <v>180</v>
      </c>
      <c r="BT28" s="110" t="s">
        <v>180</v>
      </c>
      <c r="BU28" s="110" t="s">
        <v>180</v>
      </c>
      <c r="BV28" s="110" t="s">
        <v>180</v>
      </c>
      <c r="BW28" s="110" t="s">
        <v>180</v>
      </c>
      <c r="BX28" s="110" t="s">
        <v>180</v>
      </c>
      <c r="BY28" s="110" t="s">
        <v>180</v>
      </c>
      <c r="BZ28" s="118"/>
      <c r="CA28" s="118"/>
      <c r="CB28" s="127"/>
      <c r="CC28" s="118"/>
      <c r="CD28" s="127"/>
      <c r="CE28" s="174"/>
    </row>
    <row r="29" spans="1:83" ht="12.75" customHeight="1">
      <c r="A29" s="133"/>
      <c r="B29" s="118"/>
      <c r="C29" s="118"/>
      <c r="D29" s="118"/>
      <c r="E29" s="118"/>
      <c r="F29" s="127"/>
      <c r="G29" s="118"/>
      <c r="H29" s="118"/>
      <c r="I29" s="118"/>
      <c r="J29" s="118"/>
      <c r="K29" s="118"/>
      <c r="L29" s="118"/>
      <c r="M29" s="122"/>
      <c r="N29" s="122"/>
      <c r="O29" s="122"/>
      <c r="P29" s="122"/>
      <c r="Q29" s="122"/>
      <c r="R29" s="122"/>
      <c r="S29" s="122"/>
      <c r="T29" s="122"/>
      <c r="U29" s="122"/>
      <c r="V29" s="122"/>
      <c r="W29" s="122"/>
      <c r="X29" s="122"/>
      <c r="Y29" s="118"/>
      <c r="Z29" s="127"/>
      <c r="AA29" s="118"/>
      <c r="AB29" s="118"/>
      <c r="AC29" s="118"/>
      <c r="AD29" s="118"/>
      <c r="AE29" s="118"/>
      <c r="AF29" s="118"/>
      <c r="AG29" s="118"/>
      <c r="AH29" s="118"/>
      <c r="AI29" s="118"/>
      <c r="AJ29" s="118"/>
      <c r="AK29" s="118"/>
      <c r="AL29" s="46" t="s">
        <v>186</v>
      </c>
      <c r="AM29" s="46" t="s">
        <v>195</v>
      </c>
      <c r="AN29" s="47">
        <v>45287</v>
      </c>
      <c r="AO29" s="48">
        <v>13703</v>
      </c>
      <c r="AP29" s="46" t="s">
        <v>193</v>
      </c>
      <c r="AQ29" s="47">
        <v>45334</v>
      </c>
      <c r="AR29" s="47">
        <v>45699</v>
      </c>
      <c r="AS29" s="110" t="s">
        <v>180</v>
      </c>
      <c r="AT29" s="110" t="s">
        <v>180</v>
      </c>
      <c r="AU29" s="49"/>
      <c r="AV29" s="46"/>
      <c r="AW29" s="58"/>
      <c r="AX29" s="110" t="s">
        <v>180</v>
      </c>
      <c r="AY29" s="110" t="s">
        <v>180</v>
      </c>
      <c r="AZ29" s="110" t="s">
        <v>180</v>
      </c>
      <c r="BA29" s="110" t="s">
        <v>180</v>
      </c>
      <c r="BB29" s="110" t="s">
        <v>180</v>
      </c>
      <c r="BC29" s="110" t="s">
        <v>180</v>
      </c>
      <c r="BD29" s="110" t="s">
        <v>180</v>
      </c>
      <c r="BE29" s="110" t="s">
        <v>180</v>
      </c>
      <c r="BF29" s="110" t="s">
        <v>180</v>
      </c>
      <c r="BG29" s="110" t="s">
        <v>180</v>
      </c>
      <c r="BH29" s="110" t="s">
        <v>180</v>
      </c>
      <c r="BI29" s="118"/>
      <c r="BJ29" s="118"/>
      <c r="BK29" s="118"/>
      <c r="BL29" s="118"/>
      <c r="BM29" s="110" t="s">
        <v>180</v>
      </c>
      <c r="BN29" s="110" t="s">
        <v>180</v>
      </c>
      <c r="BO29" s="110" t="s">
        <v>180</v>
      </c>
      <c r="BP29" s="110" t="s">
        <v>180</v>
      </c>
      <c r="BQ29" s="110" t="s">
        <v>180</v>
      </c>
      <c r="BR29" s="110" t="s">
        <v>180</v>
      </c>
      <c r="BS29" s="110" t="s">
        <v>180</v>
      </c>
      <c r="BT29" s="110" t="s">
        <v>180</v>
      </c>
      <c r="BU29" s="110" t="s">
        <v>180</v>
      </c>
      <c r="BV29" s="110" t="s">
        <v>180</v>
      </c>
      <c r="BW29" s="110" t="s">
        <v>180</v>
      </c>
      <c r="BX29" s="110" t="s">
        <v>180</v>
      </c>
      <c r="BY29" s="110" t="s">
        <v>180</v>
      </c>
      <c r="BZ29" s="118"/>
      <c r="CA29" s="118"/>
      <c r="CB29" s="127"/>
      <c r="CC29" s="118"/>
      <c r="CD29" s="127"/>
      <c r="CE29" s="174"/>
    </row>
    <row r="30" spans="1:83" ht="12.75" customHeight="1">
      <c r="A30" s="133"/>
      <c r="B30" s="118"/>
      <c r="C30" s="118"/>
      <c r="D30" s="118"/>
      <c r="E30" s="118"/>
      <c r="F30" s="127"/>
      <c r="G30" s="118"/>
      <c r="H30" s="118"/>
      <c r="I30" s="118"/>
      <c r="J30" s="118"/>
      <c r="K30" s="118"/>
      <c r="L30" s="118"/>
      <c r="M30" s="122"/>
      <c r="N30" s="122"/>
      <c r="O30" s="122"/>
      <c r="P30" s="122"/>
      <c r="Q30" s="122"/>
      <c r="R30" s="122"/>
      <c r="S30" s="122"/>
      <c r="T30" s="122"/>
      <c r="U30" s="122"/>
      <c r="V30" s="122"/>
      <c r="W30" s="122"/>
      <c r="X30" s="122"/>
      <c r="Y30" s="118"/>
      <c r="Z30" s="127"/>
      <c r="AA30" s="118"/>
      <c r="AB30" s="118"/>
      <c r="AC30" s="118"/>
      <c r="AD30" s="118"/>
      <c r="AE30" s="118"/>
      <c r="AF30" s="118"/>
      <c r="AG30" s="118"/>
      <c r="AH30" s="118"/>
      <c r="AI30" s="118"/>
      <c r="AJ30" s="118"/>
      <c r="AK30" s="118"/>
      <c r="AL30" s="46" t="s">
        <v>186</v>
      </c>
      <c r="AM30" s="46" t="s">
        <v>208</v>
      </c>
      <c r="AN30" s="59">
        <v>45393</v>
      </c>
      <c r="AO30" s="48">
        <v>13763</v>
      </c>
      <c r="AP30" s="46" t="s">
        <v>204</v>
      </c>
      <c r="AQ30" s="47">
        <v>45334</v>
      </c>
      <c r="AR30" s="47">
        <v>45699</v>
      </c>
      <c r="AS30" s="110" t="s">
        <v>180</v>
      </c>
      <c r="AT30" s="110" t="s">
        <v>180</v>
      </c>
      <c r="AU30" s="49">
        <v>6.1499999999999999E-2</v>
      </c>
      <c r="AV30" s="46"/>
      <c r="AW30" s="58">
        <v>328457.03999999998</v>
      </c>
      <c r="AX30" s="110" t="s">
        <v>180</v>
      </c>
      <c r="AY30" s="110" t="s">
        <v>180</v>
      </c>
      <c r="AZ30" s="110" t="s">
        <v>180</v>
      </c>
      <c r="BA30" s="110" t="s">
        <v>180</v>
      </c>
      <c r="BB30" s="110" t="s">
        <v>180</v>
      </c>
      <c r="BC30" s="110" t="s">
        <v>180</v>
      </c>
      <c r="BD30" s="110" t="s">
        <v>180</v>
      </c>
      <c r="BE30" s="110" t="s">
        <v>180</v>
      </c>
      <c r="BF30" s="110" t="s">
        <v>180</v>
      </c>
      <c r="BG30" s="110" t="s">
        <v>180</v>
      </c>
      <c r="BH30" s="110" t="s">
        <v>180</v>
      </c>
      <c r="BI30" s="118"/>
      <c r="BJ30" s="118"/>
      <c r="BK30" s="118"/>
      <c r="BL30" s="118"/>
      <c r="BM30" s="110" t="s">
        <v>180</v>
      </c>
      <c r="BN30" s="110" t="s">
        <v>180</v>
      </c>
      <c r="BO30" s="110" t="s">
        <v>180</v>
      </c>
      <c r="BP30" s="110" t="s">
        <v>180</v>
      </c>
      <c r="BQ30" s="110" t="s">
        <v>180</v>
      </c>
      <c r="BR30" s="110" t="s">
        <v>180</v>
      </c>
      <c r="BS30" s="110" t="s">
        <v>180</v>
      </c>
      <c r="BT30" s="110" t="s">
        <v>180</v>
      </c>
      <c r="BU30" s="110" t="s">
        <v>180</v>
      </c>
      <c r="BV30" s="110" t="s">
        <v>180</v>
      </c>
      <c r="BW30" s="110" t="s">
        <v>180</v>
      </c>
      <c r="BX30" s="110" t="s">
        <v>180</v>
      </c>
      <c r="BY30" s="110" t="s">
        <v>180</v>
      </c>
      <c r="BZ30" s="118"/>
      <c r="CA30" s="118"/>
      <c r="CB30" s="127"/>
      <c r="CC30" s="118"/>
      <c r="CD30" s="127"/>
      <c r="CE30" s="174"/>
    </row>
    <row r="31" spans="1:83" ht="12.75" customHeight="1">
      <c r="A31" s="133"/>
      <c r="B31" s="118"/>
      <c r="C31" s="118"/>
      <c r="D31" s="118"/>
      <c r="E31" s="118"/>
      <c r="F31" s="127"/>
      <c r="G31" s="118"/>
      <c r="H31" s="118"/>
      <c r="I31" s="118"/>
      <c r="J31" s="118"/>
      <c r="K31" s="118"/>
      <c r="L31" s="118"/>
      <c r="M31" s="122"/>
      <c r="N31" s="122"/>
      <c r="O31" s="122"/>
      <c r="P31" s="122"/>
      <c r="Q31" s="122"/>
      <c r="R31" s="122"/>
      <c r="S31" s="122"/>
      <c r="T31" s="122"/>
      <c r="U31" s="122"/>
      <c r="V31" s="122"/>
      <c r="W31" s="122"/>
      <c r="X31" s="122"/>
      <c r="Y31" s="118"/>
      <c r="Z31" s="127"/>
      <c r="AA31" s="118"/>
      <c r="AB31" s="118"/>
      <c r="AC31" s="118"/>
      <c r="AD31" s="118"/>
      <c r="AE31" s="118"/>
      <c r="AF31" s="118"/>
      <c r="AG31" s="118"/>
      <c r="AH31" s="118"/>
      <c r="AI31" s="118"/>
      <c r="AJ31" s="118"/>
      <c r="AK31" s="118"/>
      <c r="AL31" s="46" t="s">
        <v>209</v>
      </c>
      <c r="AM31" s="46" t="s">
        <v>187</v>
      </c>
      <c r="AN31" s="59">
        <v>45410</v>
      </c>
      <c r="AO31" s="48">
        <v>13761</v>
      </c>
      <c r="AP31" s="46" t="s">
        <v>210</v>
      </c>
      <c r="AQ31" s="47">
        <v>45334</v>
      </c>
      <c r="AR31" s="47">
        <v>45699</v>
      </c>
      <c r="AS31" s="110" t="s">
        <v>180</v>
      </c>
      <c r="AT31" s="110" t="s">
        <v>180</v>
      </c>
      <c r="AU31" s="49"/>
      <c r="AV31" s="46"/>
      <c r="AW31" s="58"/>
      <c r="AX31" s="110" t="s">
        <v>180</v>
      </c>
      <c r="AY31" s="110" t="s">
        <v>180</v>
      </c>
      <c r="AZ31" s="110" t="s">
        <v>180</v>
      </c>
      <c r="BA31" s="110" t="s">
        <v>180</v>
      </c>
      <c r="BB31" s="110" t="s">
        <v>180</v>
      </c>
      <c r="BC31" s="110" t="s">
        <v>180</v>
      </c>
      <c r="BD31" s="110" t="s">
        <v>180</v>
      </c>
      <c r="BE31" s="110" t="s">
        <v>180</v>
      </c>
      <c r="BF31" s="110" t="s">
        <v>180</v>
      </c>
      <c r="BG31" s="110" t="s">
        <v>180</v>
      </c>
      <c r="BH31" s="110" t="s">
        <v>180</v>
      </c>
      <c r="BI31" s="118"/>
      <c r="BJ31" s="118"/>
      <c r="BK31" s="118"/>
      <c r="BL31" s="118"/>
      <c r="BM31" s="110" t="s">
        <v>180</v>
      </c>
      <c r="BN31" s="110" t="s">
        <v>180</v>
      </c>
      <c r="BO31" s="110" t="s">
        <v>180</v>
      </c>
      <c r="BP31" s="110" t="s">
        <v>180</v>
      </c>
      <c r="BQ31" s="110" t="s">
        <v>180</v>
      </c>
      <c r="BR31" s="110" t="s">
        <v>180</v>
      </c>
      <c r="BS31" s="110" t="s">
        <v>180</v>
      </c>
      <c r="BT31" s="110" t="s">
        <v>180</v>
      </c>
      <c r="BU31" s="110" t="s">
        <v>180</v>
      </c>
      <c r="BV31" s="110" t="s">
        <v>180</v>
      </c>
      <c r="BW31" s="110" t="s">
        <v>180</v>
      </c>
      <c r="BX31" s="110" t="s">
        <v>180</v>
      </c>
      <c r="BY31" s="110" t="s">
        <v>180</v>
      </c>
      <c r="BZ31" s="118"/>
      <c r="CA31" s="118"/>
      <c r="CB31" s="127"/>
      <c r="CC31" s="118"/>
      <c r="CD31" s="127"/>
      <c r="CE31" s="174"/>
    </row>
    <row r="32" spans="1:83" ht="12.75" customHeight="1">
      <c r="A32" s="133"/>
      <c r="B32" s="118"/>
      <c r="C32" s="118"/>
      <c r="D32" s="118"/>
      <c r="E32" s="118"/>
      <c r="F32" s="127"/>
      <c r="G32" s="118"/>
      <c r="H32" s="118"/>
      <c r="I32" s="118"/>
      <c r="J32" s="118"/>
      <c r="K32" s="118"/>
      <c r="L32" s="118"/>
      <c r="M32" s="122"/>
      <c r="N32" s="122"/>
      <c r="O32" s="122"/>
      <c r="P32" s="122"/>
      <c r="Q32" s="122"/>
      <c r="R32" s="122"/>
      <c r="S32" s="122"/>
      <c r="T32" s="122"/>
      <c r="U32" s="122"/>
      <c r="V32" s="122"/>
      <c r="W32" s="122"/>
      <c r="X32" s="122"/>
      <c r="Y32" s="118"/>
      <c r="Z32" s="127"/>
      <c r="AA32" s="118"/>
      <c r="AB32" s="118"/>
      <c r="AC32" s="118"/>
      <c r="AD32" s="118"/>
      <c r="AE32" s="118"/>
      <c r="AF32" s="118"/>
      <c r="AG32" s="118"/>
      <c r="AH32" s="118"/>
      <c r="AI32" s="118"/>
      <c r="AJ32" s="118"/>
      <c r="AK32" s="118"/>
      <c r="AL32" s="46" t="s">
        <v>186</v>
      </c>
      <c r="AM32" s="46" t="s">
        <v>211</v>
      </c>
      <c r="AN32" s="59">
        <v>45615</v>
      </c>
      <c r="AO32" s="48">
        <v>13909</v>
      </c>
      <c r="AP32" s="46" t="s">
        <v>204</v>
      </c>
      <c r="AQ32" s="47">
        <v>45334</v>
      </c>
      <c r="AR32" s="47">
        <v>45699</v>
      </c>
      <c r="AS32" s="110" t="s">
        <v>180</v>
      </c>
      <c r="AT32" s="110" t="s">
        <v>180</v>
      </c>
      <c r="AU32" s="49">
        <v>2.46E-2</v>
      </c>
      <c r="AV32" s="46"/>
      <c r="AW32" s="58">
        <v>139346.88</v>
      </c>
      <c r="AX32" s="110" t="s">
        <v>180</v>
      </c>
      <c r="AY32" s="110" t="s">
        <v>180</v>
      </c>
      <c r="AZ32" s="110" t="s">
        <v>180</v>
      </c>
      <c r="BA32" s="110" t="s">
        <v>180</v>
      </c>
      <c r="BB32" s="110" t="s">
        <v>180</v>
      </c>
      <c r="BC32" s="110" t="s">
        <v>180</v>
      </c>
      <c r="BD32" s="110" t="s">
        <v>180</v>
      </c>
      <c r="BE32" s="110" t="s">
        <v>180</v>
      </c>
      <c r="BF32" s="110" t="s">
        <v>180</v>
      </c>
      <c r="BG32" s="110" t="s">
        <v>180</v>
      </c>
      <c r="BH32" s="110" t="s">
        <v>180</v>
      </c>
      <c r="BI32" s="118"/>
      <c r="BJ32" s="118"/>
      <c r="BK32" s="118"/>
      <c r="BL32" s="118"/>
      <c r="BM32" s="110" t="s">
        <v>180</v>
      </c>
      <c r="BN32" s="110" t="s">
        <v>180</v>
      </c>
      <c r="BO32" s="110" t="s">
        <v>180</v>
      </c>
      <c r="BP32" s="110" t="s">
        <v>180</v>
      </c>
      <c r="BQ32" s="110" t="s">
        <v>180</v>
      </c>
      <c r="BR32" s="110" t="s">
        <v>180</v>
      </c>
      <c r="BS32" s="110" t="s">
        <v>180</v>
      </c>
      <c r="BT32" s="110" t="s">
        <v>180</v>
      </c>
      <c r="BU32" s="110" t="s">
        <v>180</v>
      </c>
      <c r="BV32" s="110" t="s">
        <v>180</v>
      </c>
      <c r="BW32" s="110" t="s">
        <v>180</v>
      </c>
      <c r="BX32" s="110" t="s">
        <v>180</v>
      </c>
      <c r="BY32" s="110" t="s">
        <v>180</v>
      </c>
      <c r="BZ32" s="118"/>
      <c r="CA32" s="118"/>
      <c r="CB32" s="127"/>
      <c r="CC32" s="118"/>
      <c r="CD32" s="127"/>
      <c r="CE32" s="174"/>
    </row>
    <row r="33" spans="1:83" ht="12.75" customHeight="1">
      <c r="A33" s="133"/>
      <c r="B33" s="118"/>
      <c r="C33" s="118"/>
      <c r="D33" s="118"/>
      <c r="E33" s="118"/>
      <c r="F33" s="127"/>
      <c r="G33" s="118"/>
      <c r="H33" s="118"/>
      <c r="I33" s="118"/>
      <c r="J33" s="118"/>
      <c r="K33" s="118"/>
      <c r="L33" s="118"/>
      <c r="M33" s="122"/>
      <c r="N33" s="122"/>
      <c r="O33" s="122"/>
      <c r="P33" s="122"/>
      <c r="Q33" s="122"/>
      <c r="R33" s="122"/>
      <c r="S33" s="122"/>
      <c r="T33" s="122"/>
      <c r="U33" s="122"/>
      <c r="V33" s="122"/>
      <c r="W33" s="122"/>
      <c r="X33" s="122"/>
      <c r="Y33" s="118"/>
      <c r="Z33" s="127"/>
      <c r="AA33" s="118"/>
      <c r="AB33" s="118"/>
      <c r="AC33" s="118"/>
      <c r="AD33" s="118"/>
      <c r="AE33" s="118"/>
      <c r="AF33" s="118"/>
      <c r="AG33" s="118"/>
      <c r="AH33" s="118"/>
      <c r="AI33" s="118"/>
      <c r="AJ33" s="118"/>
      <c r="AK33" s="118"/>
      <c r="AL33" s="46" t="s">
        <v>186</v>
      </c>
      <c r="AM33" s="46" t="s">
        <v>212</v>
      </c>
      <c r="AN33" s="59">
        <v>45698</v>
      </c>
      <c r="AO33" s="48">
        <v>13962</v>
      </c>
      <c r="AP33" s="46" t="s">
        <v>193</v>
      </c>
      <c r="AQ33" s="47">
        <v>45700</v>
      </c>
      <c r="AR33" s="47">
        <v>45880</v>
      </c>
      <c r="AS33" s="110" t="s">
        <v>180</v>
      </c>
      <c r="AT33" s="110" t="s">
        <v>180</v>
      </c>
      <c r="AU33" s="49"/>
      <c r="AV33" s="46"/>
      <c r="AW33" s="58"/>
      <c r="AX33" s="110" t="s">
        <v>180</v>
      </c>
      <c r="AY33" s="110" t="s">
        <v>180</v>
      </c>
      <c r="AZ33" s="110" t="s">
        <v>180</v>
      </c>
      <c r="BA33" s="110" t="s">
        <v>180</v>
      </c>
      <c r="BB33" s="110" t="s">
        <v>180</v>
      </c>
      <c r="BC33" s="110" t="s">
        <v>180</v>
      </c>
      <c r="BD33" s="110" t="s">
        <v>180</v>
      </c>
      <c r="BE33" s="110" t="s">
        <v>180</v>
      </c>
      <c r="BF33" s="110" t="s">
        <v>180</v>
      </c>
      <c r="BG33" s="110" t="s">
        <v>180</v>
      </c>
      <c r="BH33" s="110" t="s">
        <v>180</v>
      </c>
      <c r="BI33" s="118"/>
      <c r="BJ33" s="118"/>
      <c r="BK33" s="118"/>
      <c r="BL33" s="118"/>
      <c r="BM33" s="110" t="s">
        <v>180</v>
      </c>
      <c r="BN33" s="110" t="s">
        <v>180</v>
      </c>
      <c r="BO33" s="110" t="s">
        <v>180</v>
      </c>
      <c r="BP33" s="110" t="s">
        <v>180</v>
      </c>
      <c r="BQ33" s="110" t="s">
        <v>180</v>
      </c>
      <c r="BR33" s="110" t="s">
        <v>180</v>
      </c>
      <c r="BS33" s="110" t="s">
        <v>180</v>
      </c>
      <c r="BT33" s="110" t="s">
        <v>180</v>
      </c>
      <c r="BU33" s="110" t="s">
        <v>180</v>
      </c>
      <c r="BV33" s="110" t="s">
        <v>180</v>
      </c>
      <c r="BW33" s="110" t="s">
        <v>180</v>
      </c>
      <c r="BX33" s="110" t="s">
        <v>180</v>
      </c>
      <c r="BY33" s="110" t="s">
        <v>180</v>
      </c>
      <c r="BZ33" s="118"/>
      <c r="CA33" s="118"/>
      <c r="CB33" s="127"/>
      <c r="CC33" s="118"/>
      <c r="CD33" s="127"/>
      <c r="CE33" s="174"/>
    </row>
    <row r="34" spans="1:83" ht="12.75" customHeight="1">
      <c r="A34" s="133"/>
      <c r="B34" s="118"/>
      <c r="C34" s="118"/>
      <c r="D34" s="118"/>
      <c r="E34" s="118"/>
      <c r="F34" s="127"/>
      <c r="G34" s="118"/>
      <c r="H34" s="118"/>
      <c r="I34" s="118"/>
      <c r="J34" s="118"/>
      <c r="K34" s="118"/>
      <c r="L34" s="118"/>
      <c r="M34" s="122"/>
      <c r="N34" s="122"/>
      <c r="O34" s="122"/>
      <c r="P34" s="122"/>
      <c r="Q34" s="122"/>
      <c r="R34" s="122"/>
      <c r="S34" s="122"/>
      <c r="T34" s="122"/>
      <c r="U34" s="122"/>
      <c r="V34" s="122"/>
      <c r="W34" s="122"/>
      <c r="X34" s="122"/>
      <c r="Y34" s="118"/>
      <c r="Z34" s="127"/>
      <c r="AA34" s="118"/>
      <c r="AB34" s="118"/>
      <c r="AC34" s="118"/>
      <c r="AD34" s="118"/>
      <c r="AE34" s="118"/>
      <c r="AF34" s="118"/>
      <c r="AG34" s="118"/>
      <c r="AH34" s="118"/>
      <c r="AI34" s="118"/>
      <c r="AJ34" s="118"/>
      <c r="AK34" s="118"/>
      <c r="AL34" s="46" t="s">
        <v>186</v>
      </c>
      <c r="AM34" s="46" t="s">
        <v>213</v>
      </c>
      <c r="AN34" s="59">
        <v>45866</v>
      </c>
      <c r="AO34" s="48">
        <v>14075</v>
      </c>
      <c r="AP34" s="46" t="s">
        <v>193</v>
      </c>
      <c r="AQ34" s="47">
        <v>45881</v>
      </c>
      <c r="AR34" s="47">
        <v>46022</v>
      </c>
      <c r="AS34" s="110" t="s">
        <v>180</v>
      </c>
      <c r="AT34" s="110" t="s">
        <v>180</v>
      </c>
      <c r="AU34" s="49"/>
      <c r="AV34" s="46"/>
      <c r="AW34" s="58"/>
      <c r="AX34" s="110" t="s">
        <v>180</v>
      </c>
      <c r="AY34" s="110" t="s">
        <v>180</v>
      </c>
      <c r="AZ34" s="110" t="s">
        <v>180</v>
      </c>
      <c r="BA34" s="110" t="s">
        <v>180</v>
      </c>
      <c r="BB34" s="110" t="s">
        <v>180</v>
      </c>
      <c r="BC34" s="110" t="s">
        <v>180</v>
      </c>
      <c r="BD34" s="110" t="s">
        <v>180</v>
      </c>
      <c r="BE34" s="110" t="s">
        <v>180</v>
      </c>
      <c r="BF34" s="110" t="s">
        <v>180</v>
      </c>
      <c r="BG34" s="110" t="s">
        <v>180</v>
      </c>
      <c r="BH34" s="110" t="s">
        <v>180</v>
      </c>
      <c r="BI34" s="118"/>
      <c r="BJ34" s="118"/>
      <c r="BK34" s="118"/>
      <c r="BL34" s="118"/>
      <c r="BM34" s="110" t="s">
        <v>180</v>
      </c>
      <c r="BN34" s="110" t="s">
        <v>180</v>
      </c>
      <c r="BO34" s="110" t="s">
        <v>180</v>
      </c>
      <c r="BP34" s="110" t="s">
        <v>180</v>
      </c>
      <c r="BQ34" s="110" t="s">
        <v>180</v>
      </c>
      <c r="BR34" s="110" t="s">
        <v>180</v>
      </c>
      <c r="BS34" s="110" t="s">
        <v>180</v>
      </c>
      <c r="BT34" s="110" t="s">
        <v>180</v>
      </c>
      <c r="BU34" s="110" t="s">
        <v>180</v>
      </c>
      <c r="BV34" s="110" t="s">
        <v>180</v>
      </c>
      <c r="BW34" s="110" t="s">
        <v>180</v>
      </c>
      <c r="BX34" s="110" t="s">
        <v>180</v>
      </c>
      <c r="BY34" s="110" t="s">
        <v>180</v>
      </c>
      <c r="BZ34" s="118"/>
      <c r="CA34" s="118"/>
      <c r="CB34" s="127"/>
      <c r="CC34" s="118"/>
      <c r="CD34" s="127"/>
      <c r="CE34" s="174"/>
    </row>
    <row r="35" spans="1:83" ht="12.75" customHeight="1">
      <c r="A35" s="133"/>
      <c r="B35" s="118"/>
      <c r="C35" s="118"/>
      <c r="D35" s="118"/>
      <c r="E35" s="118"/>
      <c r="F35" s="127"/>
      <c r="G35" s="118"/>
      <c r="H35" s="118"/>
      <c r="I35" s="118"/>
      <c r="J35" s="118"/>
      <c r="K35" s="118"/>
      <c r="L35" s="118"/>
      <c r="M35" s="122"/>
      <c r="N35" s="122"/>
      <c r="O35" s="122"/>
      <c r="P35" s="122"/>
      <c r="Q35" s="122"/>
      <c r="R35" s="122"/>
      <c r="S35" s="122"/>
      <c r="T35" s="122"/>
      <c r="U35" s="122"/>
      <c r="V35" s="122"/>
      <c r="W35" s="122"/>
      <c r="X35" s="122"/>
      <c r="Y35" s="118"/>
      <c r="Z35" s="127"/>
      <c r="AA35" s="118"/>
      <c r="AB35" s="118"/>
      <c r="AC35" s="118"/>
      <c r="AD35" s="118"/>
      <c r="AE35" s="118"/>
      <c r="AF35" s="118"/>
      <c r="AG35" s="118"/>
      <c r="AH35" s="118"/>
      <c r="AI35" s="118"/>
      <c r="AJ35" s="118"/>
      <c r="AK35" s="118"/>
      <c r="AL35" s="46" t="s">
        <v>186</v>
      </c>
      <c r="AM35" s="46" t="s">
        <v>214</v>
      </c>
      <c r="AN35" s="59">
        <v>46010</v>
      </c>
      <c r="AO35" s="48">
        <v>14179</v>
      </c>
      <c r="AP35" s="46" t="s">
        <v>188</v>
      </c>
      <c r="AQ35" s="47">
        <v>46023</v>
      </c>
      <c r="AR35" s="47">
        <v>46112</v>
      </c>
      <c r="AS35" s="110" t="s">
        <v>180</v>
      </c>
      <c r="AT35" s="110" t="s">
        <v>180</v>
      </c>
      <c r="AU35" s="49">
        <v>4.65E-2</v>
      </c>
      <c r="AV35" s="46"/>
      <c r="AW35" s="58">
        <v>270353.28000000003</v>
      </c>
      <c r="AX35" s="110" t="s">
        <v>180</v>
      </c>
      <c r="AY35" s="110" t="s">
        <v>180</v>
      </c>
      <c r="AZ35" s="110" t="s">
        <v>180</v>
      </c>
      <c r="BA35" s="110" t="s">
        <v>180</v>
      </c>
      <c r="BB35" s="110" t="s">
        <v>180</v>
      </c>
      <c r="BC35" s="110" t="s">
        <v>180</v>
      </c>
      <c r="BD35" s="110" t="s">
        <v>180</v>
      </c>
      <c r="BE35" s="110" t="s">
        <v>180</v>
      </c>
      <c r="BF35" s="110" t="s">
        <v>180</v>
      </c>
      <c r="BG35" s="110" t="s">
        <v>180</v>
      </c>
      <c r="BH35" s="110" t="s">
        <v>180</v>
      </c>
      <c r="BI35" s="118"/>
      <c r="BJ35" s="118"/>
      <c r="BK35" s="118"/>
      <c r="BL35" s="118"/>
      <c r="BM35" s="110" t="s">
        <v>180</v>
      </c>
      <c r="BN35" s="110" t="s">
        <v>180</v>
      </c>
      <c r="BO35" s="110" t="s">
        <v>180</v>
      </c>
      <c r="BP35" s="110" t="s">
        <v>180</v>
      </c>
      <c r="BQ35" s="110" t="s">
        <v>180</v>
      </c>
      <c r="BR35" s="110" t="s">
        <v>180</v>
      </c>
      <c r="BS35" s="110" t="s">
        <v>180</v>
      </c>
      <c r="BT35" s="110" t="s">
        <v>180</v>
      </c>
      <c r="BU35" s="110" t="s">
        <v>180</v>
      </c>
      <c r="BV35" s="110" t="s">
        <v>180</v>
      </c>
      <c r="BW35" s="110" t="s">
        <v>180</v>
      </c>
      <c r="BX35" s="110" t="s">
        <v>180</v>
      </c>
      <c r="BY35" s="110" t="s">
        <v>180</v>
      </c>
      <c r="BZ35" s="118"/>
      <c r="CA35" s="118"/>
      <c r="CB35" s="127"/>
      <c r="CC35" s="118"/>
      <c r="CD35" s="127"/>
      <c r="CE35" s="174"/>
    </row>
    <row r="36" spans="1:83" ht="12.75" customHeight="1">
      <c r="A36" s="134"/>
      <c r="B36" s="119"/>
      <c r="C36" s="119"/>
      <c r="D36" s="119"/>
      <c r="E36" s="119"/>
      <c r="F36" s="128"/>
      <c r="G36" s="119"/>
      <c r="H36" s="119"/>
      <c r="I36" s="119"/>
      <c r="J36" s="119"/>
      <c r="K36" s="119"/>
      <c r="L36" s="119"/>
      <c r="M36" s="123"/>
      <c r="N36" s="123"/>
      <c r="O36" s="123"/>
      <c r="P36" s="123"/>
      <c r="Q36" s="123"/>
      <c r="R36" s="123"/>
      <c r="S36" s="123"/>
      <c r="T36" s="123"/>
      <c r="U36" s="123"/>
      <c r="V36" s="123"/>
      <c r="W36" s="123"/>
      <c r="X36" s="123"/>
      <c r="Y36" s="119"/>
      <c r="Z36" s="128"/>
      <c r="AA36" s="119"/>
      <c r="AB36" s="119"/>
      <c r="AC36" s="119"/>
      <c r="AD36" s="119"/>
      <c r="AE36" s="119"/>
      <c r="AF36" s="119"/>
      <c r="AG36" s="119"/>
      <c r="AH36" s="119"/>
      <c r="AI36" s="119"/>
      <c r="AJ36" s="119"/>
      <c r="AK36" s="119"/>
      <c r="AL36" s="46" t="s">
        <v>186</v>
      </c>
      <c r="AM36" s="46" t="s">
        <v>215</v>
      </c>
      <c r="AN36" s="59">
        <v>46107</v>
      </c>
      <c r="AO36" s="48">
        <v>14234</v>
      </c>
      <c r="AP36" s="46" t="s">
        <v>193</v>
      </c>
      <c r="AQ36" s="47">
        <v>46113</v>
      </c>
      <c r="AR36" s="47">
        <v>46429</v>
      </c>
      <c r="AS36" s="110" t="s">
        <v>180</v>
      </c>
      <c r="AT36" s="110" t="s">
        <v>180</v>
      </c>
      <c r="AU36" s="49"/>
      <c r="AV36" s="46"/>
      <c r="AW36" s="58"/>
      <c r="AX36" s="110" t="s">
        <v>180</v>
      </c>
      <c r="AY36" s="110" t="s">
        <v>180</v>
      </c>
      <c r="AZ36" s="110" t="s">
        <v>180</v>
      </c>
      <c r="BA36" s="110" t="s">
        <v>180</v>
      </c>
      <c r="BB36" s="110" t="s">
        <v>180</v>
      </c>
      <c r="BC36" s="110" t="s">
        <v>180</v>
      </c>
      <c r="BD36" s="110" t="s">
        <v>180</v>
      </c>
      <c r="BE36" s="110" t="s">
        <v>180</v>
      </c>
      <c r="BF36" s="110" t="s">
        <v>180</v>
      </c>
      <c r="BG36" s="110" t="s">
        <v>180</v>
      </c>
      <c r="BH36" s="110" t="s">
        <v>180</v>
      </c>
      <c r="BI36" s="119"/>
      <c r="BJ36" s="119"/>
      <c r="BK36" s="119"/>
      <c r="BL36" s="119"/>
      <c r="BM36" s="110" t="s">
        <v>180</v>
      </c>
      <c r="BN36" s="110" t="s">
        <v>180</v>
      </c>
      <c r="BO36" s="110" t="s">
        <v>180</v>
      </c>
      <c r="BP36" s="110" t="s">
        <v>180</v>
      </c>
      <c r="BQ36" s="110" t="s">
        <v>180</v>
      </c>
      <c r="BR36" s="110" t="s">
        <v>180</v>
      </c>
      <c r="BS36" s="110" t="s">
        <v>180</v>
      </c>
      <c r="BT36" s="110" t="s">
        <v>180</v>
      </c>
      <c r="BU36" s="110" t="s">
        <v>180</v>
      </c>
      <c r="BV36" s="110" t="s">
        <v>180</v>
      </c>
      <c r="BW36" s="110" t="s">
        <v>180</v>
      </c>
      <c r="BX36" s="110" t="s">
        <v>180</v>
      </c>
      <c r="BY36" s="110" t="s">
        <v>180</v>
      </c>
      <c r="BZ36" s="119"/>
      <c r="CA36" s="119"/>
      <c r="CB36" s="128"/>
      <c r="CC36" s="119"/>
      <c r="CD36" s="128"/>
      <c r="CE36" s="175"/>
    </row>
    <row r="37" spans="1:83" ht="30" customHeight="1">
      <c r="A37" s="60">
        <v>3</v>
      </c>
      <c r="B37" s="46" t="s">
        <v>216</v>
      </c>
      <c r="C37" s="61" t="s">
        <v>217</v>
      </c>
      <c r="D37" s="46" t="s">
        <v>177</v>
      </c>
      <c r="E37" s="46" t="s">
        <v>178</v>
      </c>
      <c r="F37" s="46" t="s">
        <v>218</v>
      </c>
      <c r="G37" s="46" t="s">
        <v>180</v>
      </c>
      <c r="H37" s="46" t="s">
        <v>180</v>
      </c>
      <c r="I37" s="46" t="s">
        <v>180</v>
      </c>
      <c r="J37" s="46" t="s">
        <v>180</v>
      </c>
      <c r="K37" s="46" t="s">
        <v>180</v>
      </c>
      <c r="L37" s="46" t="s">
        <v>180</v>
      </c>
      <c r="M37" s="46" t="s">
        <v>217</v>
      </c>
      <c r="N37" s="46" t="s">
        <v>219</v>
      </c>
      <c r="O37" s="48">
        <v>13235</v>
      </c>
      <c r="P37" s="48">
        <v>13235</v>
      </c>
      <c r="Q37" s="109" t="s">
        <v>180</v>
      </c>
      <c r="R37" s="113" t="s">
        <v>180</v>
      </c>
      <c r="S37" s="113" t="s">
        <v>180</v>
      </c>
      <c r="T37" s="109" t="s">
        <v>180</v>
      </c>
      <c r="U37" s="109" t="s">
        <v>180</v>
      </c>
      <c r="V37" s="109" t="s">
        <v>180</v>
      </c>
      <c r="W37" s="109" t="s">
        <v>180</v>
      </c>
      <c r="X37" s="110" t="s">
        <v>180</v>
      </c>
      <c r="Y37" s="46" t="s">
        <v>220</v>
      </c>
      <c r="Z37" s="46" t="s">
        <v>221</v>
      </c>
      <c r="AA37" s="46" t="s">
        <v>222</v>
      </c>
      <c r="AB37" s="47">
        <v>44634</v>
      </c>
      <c r="AC37" s="48">
        <v>13248</v>
      </c>
      <c r="AD37" s="47">
        <v>44634</v>
      </c>
      <c r="AE37" s="47">
        <v>46095</v>
      </c>
      <c r="AF37" s="46">
        <v>1500</v>
      </c>
      <c r="AG37" s="46" t="s">
        <v>185</v>
      </c>
      <c r="AH37" s="109" t="s">
        <v>180</v>
      </c>
      <c r="AI37" s="110" t="s">
        <v>180</v>
      </c>
      <c r="AJ37" s="110" t="s">
        <v>180</v>
      </c>
      <c r="AK37" s="50">
        <v>2470424.5</v>
      </c>
      <c r="AL37" s="110" t="s">
        <v>180</v>
      </c>
      <c r="AM37" s="110" t="s">
        <v>180</v>
      </c>
      <c r="AN37" s="110" t="s">
        <v>180</v>
      </c>
      <c r="AO37" s="110" t="s">
        <v>180</v>
      </c>
      <c r="AP37" s="110" t="s">
        <v>180</v>
      </c>
      <c r="AQ37" s="110" t="s">
        <v>180</v>
      </c>
      <c r="AR37" s="110" t="s">
        <v>180</v>
      </c>
      <c r="AS37" s="110" t="s">
        <v>180</v>
      </c>
      <c r="AT37" s="110" t="s">
        <v>180</v>
      </c>
      <c r="AU37" s="110" t="s">
        <v>180</v>
      </c>
      <c r="AV37" s="110" t="s">
        <v>180</v>
      </c>
      <c r="AW37" s="110" t="s">
        <v>180</v>
      </c>
      <c r="AX37" s="110" t="s">
        <v>180</v>
      </c>
      <c r="AY37" s="110" t="s">
        <v>180</v>
      </c>
      <c r="AZ37" s="110" t="s">
        <v>180</v>
      </c>
      <c r="BA37" s="110" t="s">
        <v>180</v>
      </c>
      <c r="BB37" s="110" t="s">
        <v>180</v>
      </c>
      <c r="BC37" s="110" t="s">
        <v>180</v>
      </c>
      <c r="BD37" s="110" t="s">
        <v>180</v>
      </c>
      <c r="BE37" s="110" t="s">
        <v>180</v>
      </c>
      <c r="BF37" s="110" t="s">
        <v>180</v>
      </c>
      <c r="BG37" s="110" t="s">
        <v>180</v>
      </c>
      <c r="BH37" s="110" t="s">
        <v>180</v>
      </c>
      <c r="BI37" s="62">
        <f t="shared" ref="BI37:BI38" si="0">AK37</f>
        <v>2470424.5</v>
      </c>
      <c r="BJ37" s="50">
        <f>57395.6+63135.16+44057.83+47499.71+51656.04+19227.53+26847.6</f>
        <v>309819.46999999997</v>
      </c>
      <c r="BK37" s="63">
        <v>0</v>
      </c>
      <c r="BL37" s="64">
        <f t="shared" ref="BL37:BL38" si="1">BJ37+BK37</f>
        <v>309819.46999999997</v>
      </c>
      <c r="BM37" s="110" t="s">
        <v>180</v>
      </c>
      <c r="BN37" s="110" t="s">
        <v>180</v>
      </c>
      <c r="BO37" s="110" t="s">
        <v>180</v>
      </c>
      <c r="BP37" s="110" t="s">
        <v>180</v>
      </c>
      <c r="BQ37" s="110" t="s">
        <v>180</v>
      </c>
      <c r="BR37" s="110" t="s">
        <v>180</v>
      </c>
      <c r="BS37" s="110" t="s">
        <v>180</v>
      </c>
      <c r="BT37" s="110" t="s">
        <v>180</v>
      </c>
      <c r="BU37" s="110" t="s">
        <v>180</v>
      </c>
      <c r="BV37" s="110" t="s">
        <v>180</v>
      </c>
      <c r="BW37" s="110" t="s">
        <v>180</v>
      </c>
      <c r="BX37" s="110" t="s">
        <v>180</v>
      </c>
      <c r="BY37" s="110" t="s">
        <v>180</v>
      </c>
      <c r="BZ37" s="51" t="s">
        <v>223</v>
      </c>
      <c r="CA37" s="65">
        <v>13575</v>
      </c>
      <c r="CB37" s="51" t="s">
        <v>224</v>
      </c>
      <c r="CC37" s="51">
        <v>703155</v>
      </c>
      <c r="CD37" s="51" t="s">
        <v>225</v>
      </c>
      <c r="CE37" s="66">
        <v>701709</v>
      </c>
    </row>
    <row r="38" spans="1:83" ht="12.75" customHeight="1">
      <c r="A38" s="132">
        <v>4</v>
      </c>
      <c r="B38" s="117" t="s">
        <v>226</v>
      </c>
      <c r="C38" s="117" t="s">
        <v>227</v>
      </c>
      <c r="D38" s="226" t="s">
        <v>228</v>
      </c>
      <c r="E38" s="117" t="s">
        <v>178</v>
      </c>
      <c r="F38" s="117" t="s">
        <v>229</v>
      </c>
      <c r="G38" s="125">
        <v>13322</v>
      </c>
      <c r="H38" s="125">
        <v>13306</v>
      </c>
      <c r="I38" s="117" t="s">
        <v>180</v>
      </c>
      <c r="J38" s="117" t="s">
        <v>180</v>
      </c>
      <c r="K38" s="117" t="s">
        <v>180</v>
      </c>
      <c r="L38" s="117" t="s">
        <v>180</v>
      </c>
      <c r="M38" s="117" t="s">
        <v>180</v>
      </c>
      <c r="N38" s="117" t="s">
        <v>180</v>
      </c>
      <c r="O38" s="117" t="s">
        <v>180</v>
      </c>
      <c r="P38" s="117" t="s">
        <v>180</v>
      </c>
      <c r="Q38" s="121" t="s">
        <v>230</v>
      </c>
      <c r="R38" s="124">
        <v>44726</v>
      </c>
      <c r="S38" s="124">
        <v>45091</v>
      </c>
      <c r="T38" s="125">
        <v>13312</v>
      </c>
      <c r="U38" s="117" t="s">
        <v>231</v>
      </c>
      <c r="V38" s="125">
        <v>13365</v>
      </c>
      <c r="W38" s="126" t="s">
        <v>229</v>
      </c>
      <c r="X38" s="129">
        <v>72500</v>
      </c>
      <c r="Y38" s="117" t="s">
        <v>232</v>
      </c>
      <c r="Z38" s="117" t="s">
        <v>233</v>
      </c>
      <c r="AA38" s="117" t="s">
        <v>234</v>
      </c>
      <c r="AB38" s="124">
        <v>44816</v>
      </c>
      <c r="AC38" s="125">
        <v>13370</v>
      </c>
      <c r="AD38" s="124">
        <v>44816</v>
      </c>
      <c r="AE38" s="124">
        <v>45181</v>
      </c>
      <c r="AF38" s="117">
        <v>1500</v>
      </c>
      <c r="AG38" s="117" t="s">
        <v>185</v>
      </c>
      <c r="AH38" s="121" t="s">
        <v>180</v>
      </c>
      <c r="AI38" s="120" t="s">
        <v>180</v>
      </c>
      <c r="AJ38" s="129" t="s">
        <v>180</v>
      </c>
      <c r="AK38" s="120">
        <v>72500</v>
      </c>
      <c r="AL38" s="46" t="s">
        <v>186</v>
      </c>
      <c r="AM38" s="46" t="s">
        <v>187</v>
      </c>
      <c r="AN38" s="47">
        <v>45180</v>
      </c>
      <c r="AO38" s="48">
        <v>13620</v>
      </c>
      <c r="AP38" s="46" t="s">
        <v>193</v>
      </c>
      <c r="AQ38" s="47">
        <v>45181</v>
      </c>
      <c r="AR38" s="47">
        <v>45546</v>
      </c>
      <c r="AS38" s="110" t="s">
        <v>180</v>
      </c>
      <c r="AT38" s="110" t="s">
        <v>180</v>
      </c>
      <c r="AU38" s="110" t="s">
        <v>180</v>
      </c>
      <c r="AV38" s="110" t="s">
        <v>180</v>
      </c>
      <c r="AW38" s="110" t="s">
        <v>180</v>
      </c>
      <c r="AX38" s="110" t="s">
        <v>180</v>
      </c>
      <c r="AY38" s="110" t="s">
        <v>180</v>
      </c>
      <c r="AZ38" s="110" t="s">
        <v>180</v>
      </c>
      <c r="BA38" s="110" t="s">
        <v>180</v>
      </c>
      <c r="BB38" s="110" t="s">
        <v>180</v>
      </c>
      <c r="BC38" s="110" t="s">
        <v>180</v>
      </c>
      <c r="BD38" s="110" t="s">
        <v>180</v>
      </c>
      <c r="BE38" s="110" t="s">
        <v>180</v>
      </c>
      <c r="BF38" s="110" t="s">
        <v>180</v>
      </c>
      <c r="BG38" s="110" t="s">
        <v>180</v>
      </c>
      <c r="BH38" s="110" t="s">
        <v>180</v>
      </c>
      <c r="BI38" s="171">
        <f t="shared" si="0"/>
        <v>72500</v>
      </c>
      <c r="BJ38" s="120">
        <f>13143.4+7083.2+2324.8+7636+5075.2+5092.8+4683.2+9319.72+2655.96+7412.4+8416.9+8291.24+18431.08+21850.36+5620.36+3968.12+4242+11668.12+20864.04</f>
        <v>167778.9</v>
      </c>
      <c r="BK38" s="169">
        <f>2789+4639.6+5552.56</f>
        <v>12981.16</v>
      </c>
      <c r="BL38" s="170">
        <f t="shared" si="1"/>
        <v>180760.06</v>
      </c>
      <c r="BM38" s="110" t="s">
        <v>180</v>
      </c>
      <c r="BN38" s="110" t="s">
        <v>180</v>
      </c>
      <c r="BO38" s="110" t="s">
        <v>180</v>
      </c>
      <c r="BP38" s="110" t="s">
        <v>180</v>
      </c>
      <c r="BQ38" s="110" t="s">
        <v>180</v>
      </c>
      <c r="BR38" s="110" t="s">
        <v>180</v>
      </c>
      <c r="BS38" s="110" t="s">
        <v>180</v>
      </c>
      <c r="BT38" s="110" t="s">
        <v>180</v>
      </c>
      <c r="BU38" s="110" t="s">
        <v>180</v>
      </c>
      <c r="BV38" s="110" t="s">
        <v>180</v>
      </c>
      <c r="BW38" s="110" t="s">
        <v>180</v>
      </c>
      <c r="BX38" s="110" t="s">
        <v>180</v>
      </c>
      <c r="BY38" s="110" t="s">
        <v>180</v>
      </c>
      <c r="BZ38" s="136" t="s">
        <v>235</v>
      </c>
      <c r="CA38" s="172">
        <v>13575</v>
      </c>
      <c r="CB38" s="136" t="s">
        <v>206</v>
      </c>
      <c r="CC38" s="136">
        <v>702800</v>
      </c>
      <c r="CD38" s="136" t="s">
        <v>190</v>
      </c>
      <c r="CE38" s="227">
        <v>358883</v>
      </c>
    </row>
    <row r="39" spans="1:83" ht="12.75" customHeight="1">
      <c r="A39" s="133"/>
      <c r="B39" s="118"/>
      <c r="C39" s="118"/>
      <c r="D39" s="118"/>
      <c r="E39" s="118"/>
      <c r="F39" s="127"/>
      <c r="G39" s="118"/>
      <c r="H39" s="118"/>
      <c r="I39" s="118"/>
      <c r="J39" s="118"/>
      <c r="K39" s="118"/>
      <c r="L39" s="118"/>
      <c r="M39" s="118"/>
      <c r="N39" s="118"/>
      <c r="O39" s="118"/>
      <c r="P39" s="118"/>
      <c r="Q39" s="122"/>
      <c r="R39" s="118"/>
      <c r="S39" s="118"/>
      <c r="T39" s="118"/>
      <c r="U39" s="118"/>
      <c r="V39" s="118"/>
      <c r="W39" s="127"/>
      <c r="X39" s="130"/>
      <c r="Y39" s="118"/>
      <c r="Z39" s="127"/>
      <c r="AA39" s="118"/>
      <c r="AB39" s="118"/>
      <c r="AC39" s="118"/>
      <c r="AD39" s="118"/>
      <c r="AE39" s="118"/>
      <c r="AF39" s="118"/>
      <c r="AG39" s="118"/>
      <c r="AH39" s="122"/>
      <c r="AI39" s="118"/>
      <c r="AJ39" s="130"/>
      <c r="AK39" s="118"/>
      <c r="AL39" s="46" t="s">
        <v>186</v>
      </c>
      <c r="AM39" s="46" t="s">
        <v>192</v>
      </c>
      <c r="AN39" s="47">
        <v>45546</v>
      </c>
      <c r="AO39" s="48">
        <v>13865</v>
      </c>
      <c r="AP39" s="46" t="s">
        <v>193</v>
      </c>
      <c r="AQ39" s="47">
        <v>45547</v>
      </c>
      <c r="AR39" s="47">
        <v>45911</v>
      </c>
      <c r="AS39" s="110" t="s">
        <v>180</v>
      </c>
      <c r="AT39" s="110" t="s">
        <v>180</v>
      </c>
      <c r="AU39" s="110" t="s">
        <v>180</v>
      </c>
      <c r="AV39" s="110" t="s">
        <v>180</v>
      </c>
      <c r="AW39" s="110" t="s">
        <v>180</v>
      </c>
      <c r="AX39" s="110" t="s">
        <v>180</v>
      </c>
      <c r="AY39" s="110" t="s">
        <v>180</v>
      </c>
      <c r="AZ39" s="110" t="s">
        <v>180</v>
      </c>
      <c r="BA39" s="110" t="s">
        <v>180</v>
      </c>
      <c r="BB39" s="110" t="s">
        <v>180</v>
      </c>
      <c r="BC39" s="110" t="s">
        <v>180</v>
      </c>
      <c r="BD39" s="110" t="s">
        <v>180</v>
      </c>
      <c r="BE39" s="110" t="s">
        <v>180</v>
      </c>
      <c r="BF39" s="110" t="s">
        <v>180</v>
      </c>
      <c r="BG39" s="110" t="s">
        <v>180</v>
      </c>
      <c r="BH39" s="110" t="s">
        <v>180</v>
      </c>
      <c r="BI39" s="118"/>
      <c r="BJ39" s="118"/>
      <c r="BK39" s="118"/>
      <c r="BL39" s="118"/>
      <c r="BM39" s="110" t="s">
        <v>180</v>
      </c>
      <c r="BN39" s="110" t="s">
        <v>180</v>
      </c>
      <c r="BO39" s="110" t="s">
        <v>180</v>
      </c>
      <c r="BP39" s="110" t="s">
        <v>180</v>
      </c>
      <c r="BQ39" s="110" t="s">
        <v>180</v>
      </c>
      <c r="BR39" s="110" t="s">
        <v>180</v>
      </c>
      <c r="BS39" s="110" t="s">
        <v>180</v>
      </c>
      <c r="BT39" s="110" t="s">
        <v>180</v>
      </c>
      <c r="BU39" s="110" t="s">
        <v>180</v>
      </c>
      <c r="BV39" s="110" t="s">
        <v>180</v>
      </c>
      <c r="BW39" s="110" t="s">
        <v>180</v>
      </c>
      <c r="BX39" s="110" t="s">
        <v>180</v>
      </c>
      <c r="BY39" s="110" t="s">
        <v>180</v>
      </c>
      <c r="BZ39" s="118"/>
      <c r="CA39" s="118"/>
      <c r="CB39" s="127"/>
      <c r="CC39" s="118"/>
      <c r="CD39" s="127"/>
      <c r="CE39" s="174"/>
    </row>
    <row r="40" spans="1:83" ht="12.75" customHeight="1">
      <c r="A40" s="134"/>
      <c r="B40" s="119"/>
      <c r="C40" s="119"/>
      <c r="D40" s="119"/>
      <c r="E40" s="119"/>
      <c r="F40" s="128"/>
      <c r="G40" s="119"/>
      <c r="H40" s="119"/>
      <c r="I40" s="119"/>
      <c r="J40" s="119"/>
      <c r="K40" s="119"/>
      <c r="L40" s="119"/>
      <c r="M40" s="119"/>
      <c r="N40" s="119"/>
      <c r="O40" s="119"/>
      <c r="P40" s="119"/>
      <c r="Q40" s="123"/>
      <c r="R40" s="119"/>
      <c r="S40" s="119"/>
      <c r="T40" s="119"/>
      <c r="U40" s="119"/>
      <c r="V40" s="119"/>
      <c r="W40" s="128"/>
      <c r="X40" s="131"/>
      <c r="Y40" s="119"/>
      <c r="Z40" s="128"/>
      <c r="AA40" s="119"/>
      <c r="AB40" s="119"/>
      <c r="AC40" s="119"/>
      <c r="AD40" s="119"/>
      <c r="AE40" s="119"/>
      <c r="AF40" s="119"/>
      <c r="AG40" s="119"/>
      <c r="AH40" s="123"/>
      <c r="AI40" s="119"/>
      <c r="AJ40" s="131"/>
      <c r="AK40" s="119"/>
      <c r="AL40" s="46" t="s">
        <v>186</v>
      </c>
      <c r="AM40" s="46" t="s">
        <v>194</v>
      </c>
      <c r="AN40" s="47">
        <v>45902</v>
      </c>
      <c r="AO40" s="48">
        <v>14101</v>
      </c>
      <c r="AP40" s="46" t="s">
        <v>193</v>
      </c>
      <c r="AQ40" s="47">
        <v>45913</v>
      </c>
      <c r="AR40" s="47">
        <v>46277</v>
      </c>
      <c r="AS40" s="110" t="s">
        <v>180</v>
      </c>
      <c r="AT40" s="110" t="s">
        <v>180</v>
      </c>
      <c r="AU40" s="110" t="s">
        <v>180</v>
      </c>
      <c r="AV40" s="110" t="s">
        <v>180</v>
      </c>
      <c r="AW40" s="110" t="s">
        <v>180</v>
      </c>
      <c r="AX40" s="110" t="s">
        <v>180</v>
      </c>
      <c r="AY40" s="110" t="s">
        <v>180</v>
      </c>
      <c r="AZ40" s="110" t="s">
        <v>180</v>
      </c>
      <c r="BA40" s="110" t="s">
        <v>180</v>
      </c>
      <c r="BB40" s="110" t="s">
        <v>180</v>
      </c>
      <c r="BC40" s="110" t="s">
        <v>180</v>
      </c>
      <c r="BD40" s="110" t="s">
        <v>180</v>
      </c>
      <c r="BE40" s="110" t="s">
        <v>180</v>
      </c>
      <c r="BF40" s="110" t="s">
        <v>180</v>
      </c>
      <c r="BG40" s="110" t="s">
        <v>180</v>
      </c>
      <c r="BH40" s="110" t="s">
        <v>180</v>
      </c>
      <c r="BI40" s="119"/>
      <c r="BJ40" s="119"/>
      <c r="BK40" s="119"/>
      <c r="BL40" s="119"/>
      <c r="BM40" s="110" t="s">
        <v>180</v>
      </c>
      <c r="BN40" s="110" t="s">
        <v>180</v>
      </c>
      <c r="BO40" s="110" t="s">
        <v>180</v>
      </c>
      <c r="BP40" s="110" t="s">
        <v>180</v>
      </c>
      <c r="BQ40" s="110" t="s">
        <v>180</v>
      </c>
      <c r="BR40" s="110" t="s">
        <v>180</v>
      </c>
      <c r="BS40" s="110" t="s">
        <v>180</v>
      </c>
      <c r="BT40" s="110" t="s">
        <v>180</v>
      </c>
      <c r="BU40" s="110" t="s">
        <v>180</v>
      </c>
      <c r="BV40" s="110" t="s">
        <v>180</v>
      </c>
      <c r="BW40" s="110" t="s">
        <v>180</v>
      </c>
      <c r="BX40" s="110" t="s">
        <v>180</v>
      </c>
      <c r="BY40" s="110" t="s">
        <v>180</v>
      </c>
      <c r="BZ40" s="119"/>
      <c r="CA40" s="119"/>
      <c r="CB40" s="128"/>
      <c r="CC40" s="119"/>
      <c r="CD40" s="128"/>
      <c r="CE40" s="175"/>
    </row>
    <row r="41" spans="1:83" ht="12.75" customHeight="1">
      <c r="A41" s="132">
        <v>5</v>
      </c>
      <c r="B41" s="117" t="s">
        <v>236</v>
      </c>
      <c r="C41" s="117" t="s">
        <v>237</v>
      </c>
      <c r="D41" s="226" t="s">
        <v>198</v>
      </c>
      <c r="E41" s="117" t="s">
        <v>178</v>
      </c>
      <c r="F41" s="117" t="s">
        <v>238</v>
      </c>
      <c r="G41" s="125">
        <v>13160</v>
      </c>
      <c r="H41" s="125">
        <v>13177</v>
      </c>
      <c r="I41" s="117" t="s">
        <v>239</v>
      </c>
      <c r="J41" s="124">
        <v>44543</v>
      </c>
      <c r="K41" s="124">
        <v>44908</v>
      </c>
      <c r="L41" s="125">
        <v>13188</v>
      </c>
      <c r="M41" s="136" t="s">
        <v>180</v>
      </c>
      <c r="N41" s="117" t="s">
        <v>180</v>
      </c>
      <c r="O41" s="117" t="s">
        <v>180</v>
      </c>
      <c r="P41" s="117" t="s">
        <v>180</v>
      </c>
      <c r="Q41" s="162" t="s">
        <v>180</v>
      </c>
      <c r="R41" s="126" t="s">
        <v>180</v>
      </c>
      <c r="S41" s="126" t="s">
        <v>180</v>
      </c>
      <c r="T41" s="126" t="s">
        <v>180</v>
      </c>
      <c r="U41" s="126" t="s">
        <v>180</v>
      </c>
      <c r="V41" s="126" t="s">
        <v>180</v>
      </c>
      <c r="W41" s="126" t="s">
        <v>180</v>
      </c>
      <c r="X41" s="228" t="s">
        <v>180</v>
      </c>
      <c r="Y41" s="117" t="s">
        <v>240</v>
      </c>
      <c r="Z41" s="117" t="s">
        <v>241</v>
      </c>
      <c r="AA41" s="117" t="s">
        <v>242</v>
      </c>
      <c r="AB41" s="124">
        <v>44895</v>
      </c>
      <c r="AC41" s="125">
        <v>13423</v>
      </c>
      <c r="AD41" s="124">
        <v>44896</v>
      </c>
      <c r="AE41" s="124">
        <v>45261</v>
      </c>
      <c r="AF41" s="117">
        <v>1500</v>
      </c>
      <c r="AG41" s="117" t="s">
        <v>185</v>
      </c>
      <c r="AH41" s="117" t="s">
        <v>180</v>
      </c>
      <c r="AI41" s="120" t="s">
        <v>180</v>
      </c>
      <c r="AJ41" s="120" t="s">
        <v>180</v>
      </c>
      <c r="AK41" s="120">
        <v>100000</v>
      </c>
      <c r="AL41" s="46" t="s">
        <v>186</v>
      </c>
      <c r="AM41" s="46" t="s">
        <v>187</v>
      </c>
      <c r="AN41" s="47">
        <v>45260</v>
      </c>
      <c r="AO41" s="48">
        <v>13666</v>
      </c>
      <c r="AP41" s="46" t="s">
        <v>193</v>
      </c>
      <c r="AQ41" s="47">
        <v>45260</v>
      </c>
      <c r="AR41" s="47">
        <v>45627</v>
      </c>
      <c r="AS41" s="110" t="s">
        <v>180</v>
      </c>
      <c r="AT41" s="110" t="s">
        <v>180</v>
      </c>
      <c r="AU41" s="110" t="s">
        <v>180</v>
      </c>
      <c r="AV41" s="110" t="s">
        <v>180</v>
      </c>
      <c r="AW41" s="110" t="s">
        <v>180</v>
      </c>
      <c r="AX41" s="110" t="s">
        <v>180</v>
      </c>
      <c r="AY41" s="110" t="s">
        <v>180</v>
      </c>
      <c r="AZ41" s="110" t="s">
        <v>180</v>
      </c>
      <c r="BA41" s="110" t="s">
        <v>180</v>
      </c>
      <c r="BB41" s="110" t="s">
        <v>180</v>
      </c>
      <c r="BC41" s="110" t="s">
        <v>180</v>
      </c>
      <c r="BD41" s="110" t="s">
        <v>180</v>
      </c>
      <c r="BE41" s="110" t="s">
        <v>180</v>
      </c>
      <c r="BF41" s="110" t="s">
        <v>180</v>
      </c>
      <c r="BG41" s="110" t="s">
        <v>180</v>
      </c>
      <c r="BH41" s="110" t="s">
        <v>180</v>
      </c>
      <c r="BI41" s="171">
        <f>AK41+AW43</f>
        <v>104859</v>
      </c>
      <c r="BJ41" s="120">
        <f>56000+52000+60818.22</f>
        <v>168818.22</v>
      </c>
      <c r="BK41" s="169">
        <v>0</v>
      </c>
      <c r="BL41" s="170">
        <f>BJ41+BK41</f>
        <v>168818.22</v>
      </c>
      <c r="BM41" s="110" t="s">
        <v>180</v>
      </c>
      <c r="BN41" s="110" t="s">
        <v>180</v>
      </c>
      <c r="BO41" s="110" t="s">
        <v>180</v>
      </c>
      <c r="BP41" s="110" t="s">
        <v>180</v>
      </c>
      <c r="BQ41" s="110" t="s">
        <v>180</v>
      </c>
      <c r="BR41" s="110" t="s">
        <v>180</v>
      </c>
      <c r="BS41" s="110" t="s">
        <v>180</v>
      </c>
      <c r="BT41" s="110" t="s">
        <v>180</v>
      </c>
      <c r="BU41" s="110" t="s">
        <v>180</v>
      </c>
      <c r="BV41" s="110" t="s">
        <v>180</v>
      </c>
      <c r="BW41" s="110" t="s">
        <v>180</v>
      </c>
      <c r="BX41" s="110" t="s">
        <v>180</v>
      </c>
      <c r="BY41" s="110" t="s">
        <v>180</v>
      </c>
      <c r="BZ41" s="136" t="s">
        <v>243</v>
      </c>
      <c r="CA41" s="172">
        <v>13575</v>
      </c>
      <c r="CB41" s="136" t="s">
        <v>190</v>
      </c>
      <c r="CC41" s="117">
        <v>358883</v>
      </c>
      <c r="CD41" s="136" t="s">
        <v>206</v>
      </c>
      <c r="CE41" s="173">
        <v>702800</v>
      </c>
    </row>
    <row r="42" spans="1:83" ht="12.75" customHeight="1">
      <c r="A42" s="133"/>
      <c r="B42" s="118"/>
      <c r="C42" s="118"/>
      <c r="D42" s="118"/>
      <c r="E42" s="118"/>
      <c r="F42" s="127"/>
      <c r="G42" s="118"/>
      <c r="H42" s="118"/>
      <c r="I42" s="118"/>
      <c r="J42" s="118"/>
      <c r="K42" s="118"/>
      <c r="L42" s="118"/>
      <c r="M42" s="118"/>
      <c r="N42" s="118"/>
      <c r="O42" s="118"/>
      <c r="P42" s="118"/>
      <c r="Q42" s="122"/>
      <c r="R42" s="118"/>
      <c r="S42" s="118"/>
      <c r="T42" s="118"/>
      <c r="U42" s="118"/>
      <c r="V42" s="118"/>
      <c r="W42" s="127"/>
      <c r="X42" s="130"/>
      <c r="Y42" s="118"/>
      <c r="Z42" s="127"/>
      <c r="AA42" s="118"/>
      <c r="AB42" s="118"/>
      <c r="AC42" s="118"/>
      <c r="AD42" s="118"/>
      <c r="AE42" s="118"/>
      <c r="AF42" s="118"/>
      <c r="AG42" s="118"/>
      <c r="AH42" s="118"/>
      <c r="AI42" s="118"/>
      <c r="AJ42" s="118"/>
      <c r="AK42" s="118"/>
      <c r="AL42" s="46" t="s">
        <v>186</v>
      </c>
      <c r="AM42" s="46" t="s">
        <v>192</v>
      </c>
      <c r="AN42" s="47">
        <v>45596</v>
      </c>
      <c r="AO42" s="48">
        <v>13895</v>
      </c>
      <c r="AP42" s="46" t="s">
        <v>193</v>
      </c>
      <c r="AQ42" s="47">
        <v>45628</v>
      </c>
      <c r="AR42" s="47">
        <v>45992</v>
      </c>
      <c r="AS42" s="110" t="s">
        <v>180</v>
      </c>
      <c r="AT42" s="110" t="s">
        <v>180</v>
      </c>
      <c r="AU42" s="110" t="s">
        <v>180</v>
      </c>
      <c r="AV42" s="110" t="s">
        <v>180</v>
      </c>
      <c r="AW42" s="110" t="s">
        <v>180</v>
      </c>
      <c r="AX42" s="110" t="s">
        <v>180</v>
      </c>
      <c r="AY42" s="110" t="s">
        <v>180</v>
      </c>
      <c r="AZ42" s="110" t="s">
        <v>180</v>
      </c>
      <c r="BA42" s="110" t="s">
        <v>180</v>
      </c>
      <c r="BB42" s="110" t="s">
        <v>180</v>
      </c>
      <c r="BC42" s="110" t="s">
        <v>180</v>
      </c>
      <c r="BD42" s="110" t="s">
        <v>180</v>
      </c>
      <c r="BE42" s="110" t="s">
        <v>180</v>
      </c>
      <c r="BF42" s="110" t="s">
        <v>180</v>
      </c>
      <c r="BG42" s="110" t="s">
        <v>180</v>
      </c>
      <c r="BH42" s="110" t="s">
        <v>180</v>
      </c>
      <c r="BI42" s="118"/>
      <c r="BJ42" s="118"/>
      <c r="BK42" s="118"/>
      <c r="BL42" s="118"/>
      <c r="BM42" s="110" t="s">
        <v>180</v>
      </c>
      <c r="BN42" s="110" t="s">
        <v>180</v>
      </c>
      <c r="BO42" s="110" t="s">
        <v>180</v>
      </c>
      <c r="BP42" s="110" t="s">
        <v>180</v>
      </c>
      <c r="BQ42" s="110" t="s">
        <v>180</v>
      </c>
      <c r="BR42" s="110" t="s">
        <v>180</v>
      </c>
      <c r="BS42" s="110" t="s">
        <v>180</v>
      </c>
      <c r="BT42" s="110" t="s">
        <v>180</v>
      </c>
      <c r="BU42" s="110" t="s">
        <v>180</v>
      </c>
      <c r="BV42" s="110" t="s">
        <v>180</v>
      </c>
      <c r="BW42" s="110" t="s">
        <v>180</v>
      </c>
      <c r="BX42" s="110" t="s">
        <v>180</v>
      </c>
      <c r="BY42" s="110" t="s">
        <v>180</v>
      </c>
      <c r="BZ42" s="118"/>
      <c r="CA42" s="118"/>
      <c r="CB42" s="127"/>
      <c r="CC42" s="118"/>
      <c r="CD42" s="127"/>
      <c r="CE42" s="174"/>
    </row>
    <row r="43" spans="1:83" ht="12.75" customHeight="1">
      <c r="A43" s="134"/>
      <c r="B43" s="119"/>
      <c r="C43" s="119"/>
      <c r="D43" s="119"/>
      <c r="E43" s="119"/>
      <c r="F43" s="128"/>
      <c r="G43" s="119"/>
      <c r="H43" s="119"/>
      <c r="I43" s="119"/>
      <c r="J43" s="119"/>
      <c r="K43" s="119"/>
      <c r="L43" s="119"/>
      <c r="M43" s="119"/>
      <c r="N43" s="119"/>
      <c r="O43" s="119"/>
      <c r="P43" s="119"/>
      <c r="Q43" s="123"/>
      <c r="R43" s="119"/>
      <c r="S43" s="119"/>
      <c r="T43" s="119"/>
      <c r="U43" s="119"/>
      <c r="V43" s="119"/>
      <c r="W43" s="128"/>
      <c r="X43" s="131"/>
      <c r="Y43" s="119"/>
      <c r="Z43" s="128"/>
      <c r="AA43" s="119"/>
      <c r="AB43" s="119"/>
      <c r="AC43" s="119"/>
      <c r="AD43" s="119"/>
      <c r="AE43" s="119"/>
      <c r="AF43" s="119"/>
      <c r="AG43" s="119"/>
      <c r="AH43" s="119"/>
      <c r="AI43" s="119"/>
      <c r="AJ43" s="119"/>
      <c r="AK43" s="119"/>
      <c r="AL43" s="46" t="s">
        <v>186</v>
      </c>
      <c r="AM43" s="46" t="s">
        <v>194</v>
      </c>
      <c r="AN43" s="47">
        <v>45987</v>
      </c>
      <c r="AO43" s="48">
        <v>14156</v>
      </c>
      <c r="AP43" s="46" t="s">
        <v>188</v>
      </c>
      <c r="AQ43" s="47">
        <v>45993</v>
      </c>
      <c r="AR43" s="47">
        <v>46357</v>
      </c>
      <c r="AS43" s="110" t="s">
        <v>180</v>
      </c>
      <c r="AT43" s="110" t="s">
        <v>180</v>
      </c>
      <c r="AU43" s="67">
        <v>4.8590000000000001E-2</v>
      </c>
      <c r="AV43" s="46"/>
      <c r="AW43" s="50">
        <v>4859</v>
      </c>
      <c r="AX43" s="50"/>
      <c r="AY43" s="46"/>
      <c r="AZ43" s="46"/>
      <c r="BA43" s="50"/>
      <c r="BB43" s="50"/>
      <c r="BC43" s="46"/>
      <c r="BD43" s="46"/>
      <c r="BE43" s="110" t="s">
        <v>180</v>
      </c>
      <c r="BF43" s="110" t="s">
        <v>180</v>
      </c>
      <c r="BG43" s="110" t="s">
        <v>180</v>
      </c>
      <c r="BH43" s="110" t="s">
        <v>180</v>
      </c>
      <c r="BI43" s="119"/>
      <c r="BJ43" s="119"/>
      <c r="BK43" s="119"/>
      <c r="BL43" s="119"/>
      <c r="BM43" s="110" t="s">
        <v>180</v>
      </c>
      <c r="BN43" s="110" t="s">
        <v>180</v>
      </c>
      <c r="BO43" s="110" t="s">
        <v>180</v>
      </c>
      <c r="BP43" s="110" t="s">
        <v>180</v>
      </c>
      <c r="BQ43" s="110" t="s">
        <v>180</v>
      </c>
      <c r="BR43" s="110" t="s">
        <v>180</v>
      </c>
      <c r="BS43" s="110" t="s">
        <v>180</v>
      </c>
      <c r="BT43" s="110" t="s">
        <v>180</v>
      </c>
      <c r="BU43" s="110" t="s">
        <v>180</v>
      </c>
      <c r="BV43" s="110" t="s">
        <v>180</v>
      </c>
      <c r="BW43" s="110" t="s">
        <v>180</v>
      </c>
      <c r="BX43" s="110" t="s">
        <v>180</v>
      </c>
      <c r="BY43" s="110" t="s">
        <v>180</v>
      </c>
      <c r="BZ43" s="119"/>
      <c r="CA43" s="119"/>
      <c r="CB43" s="128"/>
      <c r="CC43" s="119"/>
      <c r="CD43" s="128"/>
      <c r="CE43" s="175"/>
    </row>
    <row r="44" spans="1:83" ht="12.75" customHeight="1">
      <c r="A44" s="132">
        <v>6</v>
      </c>
      <c r="B44" s="117" t="s">
        <v>244</v>
      </c>
      <c r="C44" s="135" t="s">
        <v>245</v>
      </c>
      <c r="D44" s="117" t="s">
        <v>228</v>
      </c>
      <c r="E44" s="117" t="s">
        <v>246</v>
      </c>
      <c r="F44" s="117" t="s">
        <v>247</v>
      </c>
      <c r="G44" s="125">
        <v>13242</v>
      </c>
      <c r="H44" s="125">
        <v>13281</v>
      </c>
      <c r="I44" s="117" t="s">
        <v>180</v>
      </c>
      <c r="J44" s="117" t="s">
        <v>180</v>
      </c>
      <c r="K44" s="117" t="s">
        <v>180</v>
      </c>
      <c r="L44" s="117" t="s">
        <v>180</v>
      </c>
      <c r="M44" s="117" t="s">
        <v>180</v>
      </c>
      <c r="N44" s="117" t="s">
        <v>180</v>
      </c>
      <c r="O44" s="117" t="s">
        <v>180</v>
      </c>
      <c r="P44" s="117" t="s">
        <v>180</v>
      </c>
      <c r="Q44" s="121" t="s">
        <v>248</v>
      </c>
      <c r="R44" s="124">
        <v>44692</v>
      </c>
      <c r="S44" s="124">
        <v>45057</v>
      </c>
      <c r="T44" s="125">
        <v>13281</v>
      </c>
      <c r="U44" s="126" t="s">
        <v>249</v>
      </c>
      <c r="V44" s="125">
        <v>13399</v>
      </c>
      <c r="W44" s="126" t="s">
        <v>247</v>
      </c>
      <c r="X44" s="129">
        <v>149500</v>
      </c>
      <c r="Y44" s="117" t="s">
        <v>250</v>
      </c>
      <c r="Z44" s="117" t="s">
        <v>251</v>
      </c>
      <c r="AA44" s="117" t="s">
        <v>252</v>
      </c>
      <c r="AB44" s="124">
        <v>44896</v>
      </c>
      <c r="AC44" s="125">
        <v>13427</v>
      </c>
      <c r="AD44" s="124">
        <v>44897</v>
      </c>
      <c r="AE44" s="124">
        <v>45262</v>
      </c>
      <c r="AF44" s="117">
        <v>1500</v>
      </c>
      <c r="AG44" s="117" t="s">
        <v>253</v>
      </c>
      <c r="AH44" s="117" t="s">
        <v>180</v>
      </c>
      <c r="AI44" s="117" t="s">
        <v>180</v>
      </c>
      <c r="AJ44" s="117" t="s">
        <v>180</v>
      </c>
      <c r="AK44" s="120">
        <v>149500</v>
      </c>
      <c r="AL44" s="46" t="s">
        <v>186</v>
      </c>
      <c r="AM44" s="46" t="s">
        <v>187</v>
      </c>
      <c r="AN44" s="47">
        <v>45261</v>
      </c>
      <c r="AO44" s="48">
        <v>13666</v>
      </c>
      <c r="AP44" s="46" t="s">
        <v>193</v>
      </c>
      <c r="AQ44" s="47">
        <v>45262</v>
      </c>
      <c r="AR44" s="47">
        <v>45627</v>
      </c>
      <c r="AS44" s="110" t="s">
        <v>180</v>
      </c>
      <c r="AT44" s="110" t="s">
        <v>180</v>
      </c>
      <c r="AU44" s="110" t="s">
        <v>180</v>
      </c>
      <c r="AV44" s="110" t="s">
        <v>180</v>
      </c>
      <c r="AW44" s="110" t="s">
        <v>180</v>
      </c>
      <c r="AX44" s="110" t="s">
        <v>180</v>
      </c>
      <c r="AY44" s="110" t="s">
        <v>180</v>
      </c>
      <c r="AZ44" s="110" t="s">
        <v>180</v>
      </c>
      <c r="BA44" s="110" t="s">
        <v>180</v>
      </c>
      <c r="BB44" s="110" t="s">
        <v>180</v>
      </c>
      <c r="BC44" s="110" t="s">
        <v>180</v>
      </c>
      <c r="BD44" s="110" t="s">
        <v>180</v>
      </c>
      <c r="BE44" s="110" t="s">
        <v>180</v>
      </c>
      <c r="BF44" s="110" t="s">
        <v>180</v>
      </c>
      <c r="BG44" s="110" t="s">
        <v>180</v>
      </c>
      <c r="BH44" s="110" t="s">
        <v>180</v>
      </c>
      <c r="BI44" s="171">
        <f>AK44</f>
        <v>149500</v>
      </c>
      <c r="BJ44" s="120">
        <f>7495.35+2814.3+945.1+20622.48+495+1184.72+4419.1+3960+20797.5+990+330+1442.55+445.5+2065</f>
        <v>68006.600000000006</v>
      </c>
      <c r="BK44" s="169">
        <f>4125+20077.7+825+3398.4</f>
        <v>28426.100000000002</v>
      </c>
      <c r="BL44" s="170">
        <f>BJ44+BK44</f>
        <v>96432.700000000012</v>
      </c>
      <c r="BM44" s="110" t="s">
        <v>180</v>
      </c>
      <c r="BN44" s="110" t="s">
        <v>180</v>
      </c>
      <c r="BO44" s="110" t="s">
        <v>180</v>
      </c>
      <c r="BP44" s="110" t="s">
        <v>180</v>
      </c>
      <c r="BQ44" s="110" t="s">
        <v>180</v>
      </c>
      <c r="BR44" s="110" t="s">
        <v>180</v>
      </c>
      <c r="BS44" s="110" t="s">
        <v>180</v>
      </c>
      <c r="BT44" s="110" t="s">
        <v>180</v>
      </c>
      <c r="BU44" s="110" t="s">
        <v>180</v>
      </c>
      <c r="BV44" s="110" t="s">
        <v>180</v>
      </c>
      <c r="BW44" s="110" t="s">
        <v>180</v>
      </c>
      <c r="BX44" s="110" t="s">
        <v>180</v>
      </c>
      <c r="BY44" s="110" t="s">
        <v>180</v>
      </c>
      <c r="BZ44" s="136" t="s">
        <v>254</v>
      </c>
      <c r="CA44" s="172">
        <v>13575</v>
      </c>
      <c r="CB44" s="136" t="s">
        <v>206</v>
      </c>
      <c r="CC44" s="136">
        <v>702800</v>
      </c>
      <c r="CD44" s="136" t="s">
        <v>190</v>
      </c>
      <c r="CE44" s="173">
        <v>358883</v>
      </c>
    </row>
    <row r="45" spans="1:83" ht="12.75" customHeight="1">
      <c r="A45" s="133"/>
      <c r="B45" s="118"/>
      <c r="C45" s="118"/>
      <c r="D45" s="118"/>
      <c r="E45" s="118"/>
      <c r="F45" s="127"/>
      <c r="G45" s="118"/>
      <c r="H45" s="118"/>
      <c r="I45" s="118"/>
      <c r="J45" s="118"/>
      <c r="K45" s="118"/>
      <c r="L45" s="118"/>
      <c r="M45" s="118"/>
      <c r="N45" s="118"/>
      <c r="O45" s="118"/>
      <c r="P45" s="118"/>
      <c r="Q45" s="122"/>
      <c r="R45" s="118"/>
      <c r="S45" s="118"/>
      <c r="T45" s="118"/>
      <c r="U45" s="118"/>
      <c r="V45" s="118"/>
      <c r="W45" s="127"/>
      <c r="X45" s="130"/>
      <c r="Y45" s="118"/>
      <c r="Z45" s="127"/>
      <c r="AA45" s="118"/>
      <c r="AB45" s="118"/>
      <c r="AC45" s="118"/>
      <c r="AD45" s="118"/>
      <c r="AE45" s="118"/>
      <c r="AF45" s="118"/>
      <c r="AG45" s="118"/>
      <c r="AH45" s="118"/>
      <c r="AI45" s="118"/>
      <c r="AJ45" s="118"/>
      <c r="AK45" s="118"/>
      <c r="AL45" s="46" t="s">
        <v>186</v>
      </c>
      <c r="AM45" s="46" t="s">
        <v>192</v>
      </c>
      <c r="AN45" s="47">
        <v>45623</v>
      </c>
      <c r="AO45" s="48">
        <v>13914</v>
      </c>
      <c r="AP45" s="46" t="s">
        <v>193</v>
      </c>
      <c r="AQ45" s="47">
        <v>45628</v>
      </c>
      <c r="AR45" s="47">
        <v>45992</v>
      </c>
      <c r="AS45" s="110" t="s">
        <v>180</v>
      </c>
      <c r="AT45" s="110" t="s">
        <v>180</v>
      </c>
      <c r="AU45" s="110" t="s">
        <v>180</v>
      </c>
      <c r="AV45" s="110" t="s">
        <v>180</v>
      </c>
      <c r="AW45" s="110" t="s">
        <v>180</v>
      </c>
      <c r="AX45" s="110" t="s">
        <v>180</v>
      </c>
      <c r="AY45" s="110" t="s">
        <v>180</v>
      </c>
      <c r="AZ45" s="110" t="s">
        <v>180</v>
      </c>
      <c r="BA45" s="110" t="s">
        <v>180</v>
      </c>
      <c r="BB45" s="110" t="s">
        <v>180</v>
      </c>
      <c r="BC45" s="110" t="s">
        <v>180</v>
      </c>
      <c r="BD45" s="110" t="s">
        <v>180</v>
      </c>
      <c r="BE45" s="110" t="s">
        <v>180</v>
      </c>
      <c r="BF45" s="110" t="s">
        <v>180</v>
      </c>
      <c r="BG45" s="110" t="s">
        <v>180</v>
      </c>
      <c r="BH45" s="110" t="s">
        <v>180</v>
      </c>
      <c r="BI45" s="118"/>
      <c r="BJ45" s="118"/>
      <c r="BK45" s="118"/>
      <c r="BL45" s="118"/>
      <c r="BM45" s="110" t="s">
        <v>180</v>
      </c>
      <c r="BN45" s="110" t="s">
        <v>180</v>
      </c>
      <c r="BO45" s="110" t="s">
        <v>180</v>
      </c>
      <c r="BP45" s="110" t="s">
        <v>180</v>
      </c>
      <c r="BQ45" s="110" t="s">
        <v>180</v>
      </c>
      <c r="BR45" s="110" t="s">
        <v>180</v>
      </c>
      <c r="BS45" s="110" t="s">
        <v>180</v>
      </c>
      <c r="BT45" s="110" t="s">
        <v>180</v>
      </c>
      <c r="BU45" s="110" t="s">
        <v>180</v>
      </c>
      <c r="BV45" s="110" t="s">
        <v>180</v>
      </c>
      <c r="BW45" s="110" t="s">
        <v>180</v>
      </c>
      <c r="BX45" s="110" t="s">
        <v>180</v>
      </c>
      <c r="BY45" s="110" t="s">
        <v>180</v>
      </c>
      <c r="BZ45" s="118"/>
      <c r="CA45" s="118"/>
      <c r="CB45" s="127"/>
      <c r="CC45" s="118"/>
      <c r="CD45" s="127"/>
      <c r="CE45" s="174"/>
    </row>
    <row r="46" spans="1:83" ht="12.75" customHeight="1">
      <c r="A46" s="133"/>
      <c r="B46" s="118"/>
      <c r="C46" s="118"/>
      <c r="D46" s="118"/>
      <c r="E46" s="118"/>
      <c r="F46" s="127"/>
      <c r="G46" s="118"/>
      <c r="H46" s="118"/>
      <c r="I46" s="118"/>
      <c r="J46" s="118"/>
      <c r="K46" s="118"/>
      <c r="L46" s="118"/>
      <c r="M46" s="118"/>
      <c r="N46" s="118"/>
      <c r="O46" s="118"/>
      <c r="P46" s="118"/>
      <c r="Q46" s="122"/>
      <c r="R46" s="118"/>
      <c r="S46" s="118"/>
      <c r="T46" s="118"/>
      <c r="U46" s="118"/>
      <c r="V46" s="118"/>
      <c r="W46" s="127"/>
      <c r="X46" s="130"/>
      <c r="Y46" s="118"/>
      <c r="Z46" s="127"/>
      <c r="AA46" s="118"/>
      <c r="AB46" s="118"/>
      <c r="AC46" s="118"/>
      <c r="AD46" s="118"/>
      <c r="AE46" s="118"/>
      <c r="AF46" s="118"/>
      <c r="AG46" s="118"/>
      <c r="AH46" s="118"/>
      <c r="AI46" s="118"/>
      <c r="AJ46" s="118"/>
      <c r="AK46" s="118"/>
      <c r="AL46" s="46" t="s">
        <v>186</v>
      </c>
      <c r="AM46" s="46" t="s">
        <v>194</v>
      </c>
      <c r="AN46" s="47">
        <v>45988</v>
      </c>
      <c r="AO46" s="48">
        <v>14158</v>
      </c>
      <c r="AP46" s="46" t="s">
        <v>193</v>
      </c>
      <c r="AQ46" s="47">
        <v>45993</v>
      </c>
      <c r="AR46" s="47">
        <v>46113</v>
      </c>
      <c r="AS46" s="110" t="s">
        <v>180</v>
      </c>
      <c r="AT46" s="110" t="s">
        <v>180</v>
      </c>
      <c r="AU46" s="110" t="s">
        <v>180</v>
      </c>
      <c r="AV46" s="110" t="s">
        <v>180</v>
      </c>
      <c r="AW46" s="110" t="s">
        <v>180</v>
      </c>
      <c r="AX46" s="110" t="s">
        <v>180</v>
      </c>
      <c r="AY46" s="110" t="s">
        <v>180</v>
      </c>
      <c r="AZ46" s="110" t="s">
        <v>180</v>
      </c>
      <c r="BA46" s="110" t="s">
        <v>180</v>
      </c>
      <c r="BB46" s="110" t="s">
        <v>180</v>
      </c>
      <c r="BC46" s="110" t="s">
        <v>180</v>
      </c>
      <c r="BD46" s="110" t="s">
        <v>180</v>
      </c>
      <c r="BE46" s="110" t="s">
        <v>180</v>
      </c>
      <c r="BF46" s="110" t="s">
        <v>180</v>
      </c>
      <c r="BG46" s="110" t="s">
        <v>180</v>
      </c>
      <c r="BH46" s="110" t="s">
        <v>180</v>
      </c>
      <c r="BI46" s="118"/>
      <c r="BJ46" s="118"/>
      <c r="BK46" s="118"/>
      <c r="BL46" s="118"/>
      <c r="BM46" s="110" t="s">
        <v>180</v>
      </c>
      <c r="BN46" s="110" t="s">
        <v>180</v>
      </c>
      <c r="BO46" s="110" t="s">
        <v>180</v>
      </c>
      <c r="BP46" s="110" t="s">
        <v>180</v>
      </c>
      <c r="BQ46" s="110" t="s">
        <v>180</v>
      </c>
      <c r="BR46" s="110" t="s">
        <v>180</v>
      </c>
      <c r="BS46" s="110" t="s">
        <v>180</v>
      </c>
      <c r="BT46" s="110" t="s">
        <v>180</v>
      </c>
      <c r="BU46" s="110" t="s">
        <v>180</v>
      </c>
      <c r="BV46" s="110" t="s">
        <v>180</v>
      </c>
      <c r="BW46" s="110" t="s">
        <v>180</v>
      </c>
      <c r="BX46" s="110" t="s">
        <v>180</v>
      </c>
      <c r="BY46" s="110" t="s">
        <v>180</v>
      </c>
      <c r="BZ46" s="118"/>
      <c r="CA46" s="118"/>
      <c r="CB46" s="127"/>
      <c r="CC46" s="118"/>
      <c r="CD46" s="127"/>
      <c r="CE46" s="174"/>
    </row>
    <row r="47" spans="1:83" ht="12.75" customHeight="1">
      <c r="A47" s="134"/>
      <c r="B47" s="119"/>
      <c r="C47" s="119"/>
      <c r="D47" s="119"/>
      <c r="E47" s="119"/>
      <c r="F47" s="128"/>
      <c r="G47" s="119"/>
      <c r="H47" s="119"/>
      <c r="I47" s="119"/>
      <c r="J47" s="119"/>
      <c r="K47" s="119"/>
      <c r="L47" s="119"/>
      <c r="M47" s="119"/>
      <c r="N47" s="119"/>
      <c r="O47" s="119"/>
      <c r="P47" s="119"/>
      <c r="Q47" s="123"/>
      <c r="R47" s="119"/>
      <c r="S47" s="119"/>
      <c r="T47" s="119"/>
      <c r="U47" s="119"/>
      <c r="V47" s="119"/>
      <c r="W47" s="128"/>
      <c r="X47" s="131"/>
      <c r="Y47" s="119"/>
      <c r="Z47" s="128"/>
      <c r="AA47" s="119"/>
      <c r="AB47" s="119"/>
      <c r="AC47" s="119"/>
      <c r="AD47" s="119"/>
      <c r="AE47" s="119"/>
      <c r="AF47" s="119"/>
      <c r="AG47" s="119"/>
      <c r="AH47" s="119"/>
      <c r="AI47" s="119"/>
      <c r="AJ47" s="119"/>
      <c r="AK47" s="119"/>
      <c r="AL47" s="46" t="s">
        <v>186</v>
      </c>
      <c r="AM47" s="46" t="s">
        <v>195</v>
      </c>
      <c r="AN47" s="47">
        <v>46108</v>
      </c>
      <c r="AO47" s="48">
        <v>14240</v>
      </c>
      <c r="AP47" s="46" t="s">
        <v>193</v>
      </c>
      <c r="AQ47" s="47">
        <v>46359</v>
      </c>
      <c r="AR47" s="47">
        <v>46723</v>
      </c>
      <c r="AS47" s="110" t="s">
        <v>180</v>
      </c>
      <c r="AT47" s="110" t="s">
        <v>180</v>
      </c>
      <c r="AU47" s="110" t="s">
        <v>180</v>
      </c>
      <c r="AV47" s="110" t="s">
        <v>180</v>
      </c>
      <c r="AW47" s="110" t="s">
        <v>180</v>
      </c>
      <c r="AX47" s="110" t="s">
        <v>180</v>
      </c>
      <c r="AY47" s="110" t="s">
        <v>180</v>
      </c>
      <c r="AZ47" s="110" t="s">
        <v>180</v>
      </c>
      <c r="BA47" s="110" t="s">
        <v>180</v>
      </c>
      <c r="BB47" s="110" t="s">
        <v>180</v>
      </c>
      <c r="BC47" s="110" t="s">
        <v>180</v>
      </c>
      <c r="BD47" s="110" t="s">
        <v>180</v>
      </c>
      <c r="BE47" s="110" t="s">
        <v>180</v>
      </c>
      <c r="BF47" s="110" t="s">
        <v>180</v>
      </c>
      <c r="BG47" s="110" t="s">
        <v>180</v>
      </c>
      <c r="BH47" s="110" t="s">
        <v>180</v>
      </c>
      <c r="BI47" s="119"/>
      <c r="BJ47" s="119"/>
      <c r="BK47" s="119"/>
      <c r="BL47" s="119"/>
      <c r="BM47" s="110" t="s">
        <v>180</v>
      </c>
      <c r="BN47" s="110" t="s">
        <v>180</v>
      </c>
      <c r="BO47" s="110" t="s">
        <v>180</v>
      </c>
      <c r="BP47" s="110" t="s">
        <v>180</v>
      </c>
      <c r="BQ47" s="110" t="s">
        <v>180</v>
      </c>
      <c r="BR47" s="110" t="s">
        <v>180</v>
      </c>
      <c r="BS47" s="110" t="s">
        <v>180</v>
      </c>
      <c r="BT47" s="110" t="s">
        <v>180</v>
      </c>
      <c r="BU47" s="110" t="s">
        <v>180</v>
      </c>
      <c r="BV47" s="110" t="s">
        <v>180</v>
      </c>
      <c r="BW47" s="110" t="s">
        <v>180</v>
      </c>
      <c r="BX47" s="110" t="s">
        <v>180</v>
      </c>
      <c r="BY47" s="110" t="s">
        <v>180</v>
      </c>
      <c r="BZ47" s="119"/>
      <c r="CA47" s="119"/>
      <c r="CB47" s="128"/>
      <c r="CC47" s="119"/>
      <c r="CD47" s="128"/>
      <c r="CE47" s="175"/>
    </row>
    <row r="48" spans="1:83" ht="12.75" customHeight="1">
      <c r="A48" s="132">
        <v>7</v>
      </c>
      <c r="B48" s="117" t="s">
        <v>255</v>
      </c>
      <c r="C48" s="135" t="s">
        <v>256</v>
      </c>
      <c r="D48" s="117" t="s">
        <v>257</v>
      </c>
      <c r="E48" s="117" t="s">
        <v>258</v>
      </c>
      <c r="F48" s="117" t="s">
        <v>259</v>
      </c>
      <c r="G48" s="125">
        <v>13549</v>
      </c>
      <c r="H48" s="125">
        <v>13567</v>
      </c>
      <c r="I48" s="117" t="s">
        <v>180</v>
      </c>
      <c r="J48" s="117" t="s">
        <v>180</v>
      </c>
      <c r="K48" s="117" t="s">
        <v>180</v>
      </c>
      <c r="L48" s="117" t="s">
        <v>180</v>
      </c>
      <c r="M48" s="117" t="s">
        <v>180</v>
      </c>
      <c r="N48" s="117" t="s">
        <v>180</v>
      </c>
      <c r="O48" s="117" t="s">
        <v>180</v>
      </c>
      <c r="P48" s="117" t="s">
        <v>180</v>
      </c>
      <c r="Q48" s="117" t="s">
        <v>180</v>
      </c>
      <c r="R48" s="117" t="s">
        <v>180</v>
      </c>
      <c r="S48" s="117" t="s">
        <v>180</v>
      </c>
      <c r="T48" s="117" t="s">
        <v>180</v>
      </c>
      <c r="U48" s="117" t="s">
        <v>180</v>
      </c>
      <c r="V48" s="117" t="s">
        <v>180</v>
      </c>
      <c r="W48" s="117" t="s">
        <v>180</v>
      </c>
      <c r="X48" s="120" t="s">
        <v>180</v>
      </c>
      <c r="Y48" s="136" t="s">
        <v>260</v>
      </c>
      <c r="Z48" s="117" t="s">
        <v>261</v>
      </c>
      <c r="AA48" s="117" t="s">
        <v>262</v>
      </c>
      <c r="AB48" s="124">
        <v>45195</v>
      </c>
      <c r="AC48" s="125">
        <v>13632</v>
      </c>
      <c r="AD48" s="124">
        <v>45195</v>
      </c>
      <c r="AE48" s="124">
        <v>45561</v>
      </c>
      <c r="AF48" s="117">
        <v>1500</v>
      </c>
      <c r="AG48" s="117" t="s">
        <v>185</v>
      </c>
      <c r="AH48" s="120" t="s">
        <v>180</v>
      </c>
      <c r="AI48" s="120" t="s">
        <v>180</v>
      </c>
      <c r="AJ48" s="120" t="s">
        <v>180</v>
      </c>
      <c r="AK48" s="120">
        <v>251754.88</v>
      </c>
      <c r="AL48" s="41" t="s">
        <v>209</v>
      </c>
      <c r="AM48" s="41" t="s">
        <v>187</v>
      </c>
      <c r="AN48" s="57">
        <v>45210</v>
      </c>
      <c r="AO48" s="44">
        <v>13636</v>
      </c>
      <c r="AP48" s="41" t="s">
        <v>263</v>
      </c>
      <c r="AQ48" s="57">
        <v>45195</v>
      </c>
      <c r="AR48" s="57">
        <v>45561</v>
      </c>
      <c r="AS48" s="110" t="s">
        <v>180</v>
      </c>
      <c r="AT48" s="110" t="s">
        <v>180</v>
      </c>
      <c r="AU48" s="110" t="s">
        <v>180</v>
      </c>
      <c r="AV48" s="110" t="s">
        <v>180</v>
      </c>
      <c r="AW48" s="110" t="s">
        <v>180</v>
      </c>
      <c r="AX48" s="110" t="s">
        <v>180</v>
      </c>
      <c r="AY48" s="110" t="s">
        <v>180</v>
      </c>
      <c r="AZ48" s="110" t="s">
        <v>180</v>
      </c>
      <c r="BA48" s="110" t="s">
        <v>180</v>
      </c>
      <c r="BB48" s="110" t="s">
        <v>180</v>
      </c>
      <c r="BC48" s="110" t="s">
        <v>180</v>
      </c>
      <c r="BD48" s="110" t="s">
        <v>180</v>
      </c>
      <c r="BE48" s="110" t="s">
        <v>180</v>
      </c>
      <c r="BF48" s="110" t="s">
        <v>180</v>
      </c>
      <c r="BG48" s="110" t="s">
        <v>180</v>
      </c>
      <c r="BH48" s="110" t="s">
        <v>180</v>
      </c>
      <c r="BI48" s="171">
        <f>AK48+AW50</f>
        <v>314693.59999999998</v>
      </c>
      <c r="BJ48" s="120">
        <f>106926.34+43801.54+48273.68+50710.4+49841.84+45974.59+35408.16+4336.68+8498.97+16784.42+23861.22+63149+177791.39+40577.81+7404.72+39931.93+37984.07</f>
        <v>801256.76</v>
      </c>
      <c r="BK48" s="169">
        <v>0</v>
      </c>
      <c r="BL48" s="170">
        <f>BJ48+BK48</f>
        <v>801256.76</v>
      </c>
      <c r="BM48" s="110" t="s">
        <v>180</v>
      </c>
      <c r="BN48" s="110" t="s">
        <v>180</v>
      </c>
      <c r="BO48" s="110" t="s">
        <v>180</v>
      </c>
      <c r="BP48" s="110" t="s">
        <v>180</v>
      </c>
      <c r="BQ48" s="110" t="s">
        <v>180</v>
      </c>
      <c r="BR48" s="110" t="s">
        <v>180</v>
      </c>
      <c r="BS48" s="110" t="s">
        <v>180</v>
      </c>
      <c r="BT48" s="110" t="s">
        <v>180</v>
      </c>
      <c r="BU48" s="110" t="s">
        <v>180</v>
      </c>
      <c r="BV48" s="110" t="s">
        <v>180</v>
      </c>
      <c r="BW48" s="110" t="s">
        <v>180</v>
      </c>
      <c r="BX48" s="110" t="s">
        <v>180</v>
      </c>
      <c r="BY48" s="110" t="s">
        <v>180</v>
      </c>
      <c r="BZ48" s="136" t="s">
        <v>264</v>
      </c>
      <c r="CA48" s="172">
        <v>13656</v>
      </c>
      <c r="CB48" s="136" t="s">
        <v>265</v>
      </c>
      <c r="CC48" s="136">
        <v>7016116</v>
      </c>
      <c r="CD48" s="136" t="s">
        <v>266</v>
      </c>
      <c r="CE48" s="173">
        <v>25181</v>
      </c>
    </row>
    <row r="49" spans="1:83" ht="12.75" customHeight="1">
      <c r="A49" s="133"/>
      <c r="B49" s="118"/>
      <c r="C49" s="118"/>
      <c r="D49" s="118"/>
      <c r="E49" s="118"/>
      <c r="F49" s="127"/>
      <c r="G49" s="118"/>
      <c r="H49" s="118"/>
      <c r="I49" s="118"/>
      <c r="J49" s="118"/>
      <c r="K49" s="118"/>
      <c r="L49" s="118"/>
      <c r="M49" s="118"/>
      <c r="N49" s="118"/>
      <c r="O49" s="118"/>
      <c r="P49" s="118"/>
      <c r="Q49" s="118"/>
      <c r="R49" s="118"/>
      <c r="S49" s="118"/>
      <c r="T49" s="118"/>
      <c r="U49" s="118"/>
      <c r="V49" s="118"/>
      <c r="W49" s="127"/>
      <c r="X49" s="118"/>
      <c r="Y49" s="118"/>
      <c r="Z49" s="127"/>
      <c r="AA49" s="118"/>
      <c r="AB49" s="118"/>
      <c r="AC49" s="118"/>
      <c r="AD49" s="118"/>
      <c r="AE49" s="118"/>
      <c r="AF49" s="118"/>
      <c r="AG49" s="118"/>
      <c r="AH49" s="118"/>
      <c r="AI49" s="118"/>
      <c r="AJ49" s="118"/>
      <c r="AK49" s="118"/>
      <c r="AL49" s="46" t="s">
        <v>186</v>
      </c>
      <c r="AM49" s="46" t="s">
        <v>187</v>
      </c>
      <c r="AN49" s="57">
        <v>45558</v>
      </c>
      <c r="AO49" s="44">
        <v>13869</v>
      </c>
      <c r="AP49" s="46" t="s">
        <v>193</v>
      </c>
      <c r="AQ49" s="57">
        <v>45562</v>
      </c>
      <c r="AR49" s="57">
        <v>45926</v>
      </c>
      <c r="AS49" s="110" t="s">
        <v>180</v>
      </c>
      <c r="AT49" s="110" t="s">
        <v>180</v>
      </c>
      <c r="AU49" s="110" t="s">
        <v>180</v>
      </c>
      <c r="AV49" s="110" t="s">
        <v>180</v>
      </c>
      <c r="AW49" s="110" t="s">
        <v>180</v>
      </c>
      <c r="AX49" s="110" t="s">
        <v>180</v>
      </c>
      <c r="AY49" s="110" t="s">
        <v>180</v>
      </c>
      <c r="AZ49" s="110" t="s">
        <v>180</v>
      </c>
      <c r="BA49" s="110" t="s">
        <v>180</v>
      </c>
      <c r="BB49" s="110" t="s">
        <v>180</v>
      </c>
      <c r="BC49" s="110" t="s">
        <v>180</v>
      </c>
      <c r="BD49" s="110" t="s">
        <v>180</v>
      </c>
      <c r="BE49" s="110" t="s">
        <v>180</v>
      </c>
      <c r="BF49" s="110" t="s">
        <v>180</v>
      </c>
      <c r="BG49" s="110" t="s">
        <v>180</v>
      </c>
      <c r="BH49" s="110" t="s">
        <v>180</v>
      </c>
      <c r="BI49" s="118"/>
      <c r="BJ49" s="118"/>
      <c r="BK49" s="118"/>
      <c r="BL49" s="118"/>
      <c r="BM49" s="110" t="s">
        <v>180</v>
      </c>
      <c r="BN49" s="110" t="s">
        <v>180</v>
      </c>
      <c r="BO49" s="110" t="s">
        <v>180</v>
      </c>
      <c r="BP49" s="110" t="s">
        <v>180</v>
      </c>
      <c r="BQ49" s="110" t="s">
        <v>180</v>
      </c>
      <c r="BR49" s="110" t="s">
        <v>180</v>
      </c>
      <c r="BS49" s="110" t="s">
        <v>180</v>
      </c>
      <c r="BT49" s="110" t="s">
        <v>180</v>
      </c>
      <c r="BU49" s="110" t="s">
        <v>180</v>
      </c>
      <c r="BV49" s="110" t="s">
        <v>180</v>
      </c>
      <c r="BW49" s="110" t="s">
        <v>180</v>
      </c>
      <c r="BX49" s="110" t="s">
        <v>180</v>
      </c>
      <c r="BY49" s="110" t="s">
        <v>180</v>
      </c>
      <c r="BZ49" s="118"/>
      <c r="CA49" s="118"/>
      <c r="CB49" s="127"/>
      <c r="CC49" s="118"/>
      <c r="CD49" s="127"/>
      <c r="CE49" s="174"/>
    </row>
    <row r="50" spans="1:83" ht="12.75" customHeight="1">
      <c r="A50" s="134"/>
      <c r="B50" s="119"/>
      <c r="C50" s="119"/>
      <c r="D50" s="119"/>
      <c r="E50" s="119"/>
      <c r="F50" s="128"/>
      <c r="G50" s="119"/>
      <c r="H50" s="119"/>
      <c r="I50" s="119"/>
      <c r="J50" s="119"/>
      <c r="K50" s="119"/>
      <c r="L50" s="119"/>
      <c r="M50" s="119"/>
      <c r="N50" s="119"/>
      <c r="O50" s="119"/>
      <c r="P50" s="119"/>
      <c r="Q50" s="119"/>
      <c r="R50" s="119"/>
      <c r="S50" s="119"/>
      <c r="T50" s="119"/>
      <c r="U50" s="119"/>
      <c r="V50" s="119"/>
      <c r="W50" s="128"/>
      <c r="X50" s="119"/>
      <c r="Y50" s="119"/>
      <c r="Z50" s="128"/>
      <c r="AA50" s="119"/>
      <c r="AB50" s="119"/>
      <c r="AC50" s="119"/>
      <c r="AD50" s="119"/>
      <c r="AE50" s="119"/>
      <c r="AF50" s="119"/>
      <c r="AG50" s="119"/>
      <c r="AH50" s="119"/>
      <c r="AI50" s="119"/>
      <c r="AJ50" s="119"/>
      <c r="AK50" s="119"/>
      <c r="AL50" s="46" t="s">
        <v>186</v>
      </c>
      <c r="AM50" s="46" t="s">
        <v>192</v>
      </c>
      <c r="AN50" s="57">
        <v>45898</v>
      </c>
      <c r="AO50" s="44">
        <v>14103</v>
      </c>
      <c r="AP50" s="46" t="s">
        <v>188</v>
      </c>
      <c r="AQ50" s="57">
        <v>45927</v>
      </c>
      <c r="AR50" s="57">
        <v>46291</v>
      </c>
      <c r="AS50" s="110" t="s">
        <v>180</v>
      </c>
      <c r="AT50" s="110" t="s">
        <v>180</v>
      </c>
      <c r="AU50" s="70">
        <v>0.25</v>
      </c>
      <c r="AV50" s="41"/>
      <c r="AW50" s="45">
        <v>62938.720000000001</v>
      </c>
      <c r="AX50" s="110" t="s">
        <v>180</v>
      </c>
      <c r="AY50" s="110" t="s">
        <v>180</v>
      </c>
      <c r="AZ50" s="110" t="s">
        <v>180</v>
      </c>
      <c r="BA50" s="110" t="s">
        <v>180</v>
      </c>
      <c r="BB50" s="110" t="s">
        <v>180</v>
      </c>
      <c r="BC50" s="110" t="s">
        <v>180</v>
      </c>
      <c r="BD50" s="110" t="s">
        <v>180</v>
      </c>
      <c r="BE50" s="110" t="s">
        <v>180</v>
      </c>
      <c r="BF50" s="110" t="s">
        <v>180</v>
      </c>
      <c r="BG50" s="110" t="s">
        <v>180</v>
      </c>
      <c r="BH50" s="110" t="s">
        <v>180</v>
      </c>
      <c r="BI50" s="119"/>
      <c r="BJ50" s="119"/>
      <c r="BK50" s="119"/>
      <c r="BL50" s="119"/>
      <c r="BM50" s="110" t="s">
        <v>180</v>
      </c>
      <c r="BN50" s="110" t="s">
        <v>180</v>
      </c>
      <c r="BO50" s="110" t="s">
        <v>180</v>
      </c>
      <c r="BP50" s="110" t="s">
        <v>180</v>
      </c>
      <c r="BQ50" s="110" t="s">
        <v>180</v>
      </c>
      <c r="BR50" s="110" t="s">
        <v>180</v>
      </c>
      <c r="BS50" s="110" t="s">
        <v>180</v>
      </c>
      <c r="BT50" s="110" t="s">
        <v>180</v>
      </c>
      <c r="BU50" s="110" t="s">
        <v>180</v>
      </c>
      <c r="BV50" s="110" t="s">
        <v>180</v>
      </c>
      <c r="BW50" s="110" t="s">
        <v>180</v>
      </c>
      <c r="BX50" s="110" t="s">
        <v>180</v>
      </c>
      <c r="BY50" s="110" t="s">
        <v>180</v>
      </c>
      <c r="BZ50" s="119"/>
      <c r="CA50" s="119"/>
      <c r="CB50" s="128"/>
      <c r="CC50" s="119"/>
      <c r="CD50" s="128"/>
      <c r="CE50" s="175"/>
    </row>
    <row r="51" spans="1:83" ht="35.1" customHeight="1">
      <c r="A51" s="132">
        <v>8</v>
      </c>
      <c r="B51" s="117" t="s">
        <v>267</v>
      </c>
      <c r="C51" s="135" t="s">
        <v>268</v>
      </c>
      <c r="D51" s="117" t="s">
        <v>269</v>
      </c>
      <c r="E51" s="117" t="s">
        <v>258</v>
      </c>
      <c r="F51" s="117" t="s">
        <v>270</v>
      </c>
      <c r="G51" s="125">
        <v>13681</v>
      </c>
      <c r="H51" s="125">
        <v>13723</v>
      </c>
      <c r="I51" s="117" t="s">
        <v>271</v>
      </c>
      <c r="J51" s="124">
        <v>45358</v>
      </c>
      <c r="K51" s="124">
        <v>45723</v>
      </c>
      <c r="L51" s="125">
        <v>13732</v>
      </c>
      <c r="M51" s="117" t="s">
        <v>180</v>
      </c>
      <c r="N51" s="117" t="s">
        <v>180</v>
      </c>
      <c r="O51" s="117" t="s">
        <v>180</v>
      </c>
      <c r="P51" s="117" t="s">
        <v>180</v>
      </c>
      <c r="Q51" s="117" t="s">
        <v>180</v>
      </c>
      <c r="R51" s="117" t="s">
        <v>180</v>
      </c>
      <c r="S51" s="117" t="s">
        <v>180</v>
      </c>
      <c r="T51" s="117" t="s">
        <v>180</v>
      </c>
      <c r="U51" s="117" t="s">
        <v>180</v>
      </c>
      <c r="V51" s="117" t="s">
        <v>180</v>
      </c>
      <c r="W51" s="117" t="s">
        <v>180</v>
      </c>
      <c r="X51" s="120" t="s">
        <v>180</v>
      </c>
      <c r="Y51" s="136" t="s">
        <v>272</v>
      </c>
      <c r="Z51" s="136" t="s">
        <v>273</v>
      </c>
      <c r="AA51" s="117" t="s">
        <v>274</v>
      </c>
      <c r="AB51" s="124" t="s">
        <v>275</v>
      </c>
      <c r="AC51" s="125">
        <v>13767</v>
      </c>
      <c r="AD51" s="124">
        <v>45405</v>
      </c>
      <c r="AE51" s="124">
        <v>45770</v>
      </c>
      <c r="AF51" s="117">
        <v>1500</v>
      </c>
      <c r="AG51" s="136" t="s">
        <v>276</v>
      </c>
      <c r="AH51" s="117" t="s">
        <v>180</v>
      </c>
      <c r="AI51" s="120" t="s">
        <v>180</v>
      </c>
      <c r="AJ51" s="120" t="s">
        <v>180</v>
      </c>
      <c r="AK51" s="120">
        <v>1000000</v>
      </c>
      <c r="AL51" s="46" t="s">
        <v>186</v>
      </c>
      <c r="AM51" s="46" t="s">
        <v>187</v>
      </c>
      <c r="AN51" s="47">
        <v>45761</v>
      </c>
      <c r="AO51" s="48">
        <v>14007</v>
      </c>
      <c r="AP51" s="46" t="s">
        <v>193</v>
      </c>
      <c r="AQ51" s="47">
        <v>45771</v>
      </c>
      <c r="AR51" s="47">
        <v>46135</v>
      </c>
      <c r="AS51" s="110" t="s">
        <v>180</v>
      </c>
      <c r="AT51" s="110" t="s">
        <v>180</v>
      </c>
      <c r="AU51" s="110" t="s">
        <v>180</v>
      </c>
      <c r="AV51" s="110" t="s">
        <v>180</v>
      </c>
      <c r="AW51" s="110" t="s">
        <v>180</v>
      </c>
      <c r="AX51" s="110" t="s">
        <v>180</v>
      </c>
      <c r="AY51" s="110" t="s">
        <v>180</v>
      </c>
      <c r="AZ51" s="110" t="s">
        <v>180</v>
      </c>
      <c r="BA51" s="110" t="s">
        <v>180</v>
      </c>
      <c r="BB51" s="110" t="s">
        <v>180</v>
      </c>
      <c r="BC51" s="110" t="s">
        <v>180</v>
      </c>
      <c r="BD51" s="110" t="s">
        <v>180</v>
      </c>
      <c r="BE51" s="110" t="s">
        <v>180</v>
      </c>
      <c r="BF51" s="110" t="s">
        <v>180</v>
      </c>
      <c r="BG51" s="110" t="s">
        <v>180</v>
      </c>
      <c r="BH51" s="110" t="s">
        <v>180</v>
      </c>
      <c r="BI51" s="171">
        <f>AK51</f>
        <v>1000000</v>
      </c>
      <c r="BJ51" s="120">
        <f>93816+109472.21+501994.76+118634.43+181365.57</f>
        <v>1005282.97</v>
      </c>
      <c r="BK51" s="169">
        <v>121525.8</v>
      </c>
      <c r="BL51" s="170">
        <f>BJ51+BK51</f>
        <v>1126808.77</v>
      </c>
      <c r="BM51" s="110" t="s">
        <v>180</v>
      </c>
      <c r="BN51" s="110" t="s">
        <v>180</v>
      </c>
      <c r="BO51" s="110" t="s">
        <v>180</v>
      </c>
      <c r="BP51" s="110" t="s">
        <v>180</v>
      </c>
      <c r="BQ51" s="110" t="s">
        <v>180</v>
      </c>
      <c r="BR51" s="110" t="s">
        <v>180</v>
      </c>
      <c r="BS51" s="110" t="s">
        <v>180</v>
      </c>
      <c r="BT51" s="110" t="s">
        <v>180</v>
      </c>
      <c r="BU51" s="110" t="s">
        <v>180</v>
      </c>
      <c r="BV51" s="110" t="s">
        <v>180</v>
      </c>
      <c r="BW51" s="110" t="s">
        <v>180</v>
      </c>
      <c r="BX51" s="110" t="s">
        <v>180</v>
      </c>
      <c r="BY51" s="110" t="s">
        <v>180</v>
      </c>
      <c r="BZ51" s="176" t="s">
        <v>277</v>
      </c>
      <c r="CA51" s="172">
        <v>13763</v>
      </c>
      <c r="CB51" s="136" t="s">
        <v>206</v>
      </c>
      <c r="CC51" s="136">
        <v>702800</v>
      </c>
      <c r="CD51" s="136" t="s">
        <v>190</v>
      </c>
      <c r="CE51" s="173">
        <v>358883</v>
      </c>
    </row>
    <row r="52" spans="1:83" ht="35.1" customHeight="1">
      <c r="A52" s="134"/>
      <c r="B52" s="119"/>
      <c r="C52" s="119"/>
      <c r="D52" s="119"/>
      <c r="E52" s="119"/>
      <c r="F52" s="128"/>
      <c r="G52" s="119"/>
      <c r="H52" s="119"/>
      <c r="I52" s="119"/>
      <c r="J52" s="119"/>
      <c r="K52" s="119"/>
      <c r="L52" s="119"/>
      <c r="M52" s="119"/>
      <c r="N52" s="119"/>
      <c r="O52" s="119"/>
      <c r="P52" s="119"/>
      <c r="Q52" s="119"/>
      <c r="R52" s="119"/>
      <c r="S52" s="119"/>
      <c r="T52" s="119"/>
      <c r="U52" s="119"/>
      <c r="V52" s="119"/>
      <c r="W52" s="128"/>
      <c r="X52" s="119"/>
      <c r="Y52" s="119"/>
      <c r="Z52" s="128"/>
      <c r="AA52" s="119"/>
      <c r="AB52" s="119"/>
      <c r="AC52" s="119"/>
      <c r="AD52" s="119"/>
      <c r="AE52" s="119"/>
      <c r="AF52" s="119"/>
      <c r="AG52" s="119"/>
      <c r="AH52" s="119"/>
      <c r="AI52" s="119"/>
      <c r="AJ52" s="119"/>
      <c r="AK52" s="119"/>
      <c r="AL52" s="46" t="s">
        <v>186</v>
      </c>
      <c r="AM52" s="46" t="s">
        <v>192</v>
      </c>
      <c r="AN52" s="47">
        <v>46134</v>
      </c>
      <c r="AO52" s="48">
        <v>14253</v>
      </c>
      <c r="AP52" s="46" t="s">
        <v>193</v>
      </c>
      <c r="AQ52" s="47">
        <v>46136</v>
      </c>
      <c r="AR52" s="47">
        <v>46500</v>
      </c>
      <c r="AS52" s="110" t="s">
        <v>180</v>
      </c>
      <c r="AT52" s="110" t="s">
        <v>180</v>
      </c>
      <c r="AU52" s="110" t="s">
        <v>180</v>
      </c>
      <c r="AV52" s="110" t="s">
        <v>180</v>
      </c>
      <c r="AW52" s="110" t="s">
        <v>180</v>
      </c>
      <c r="AX52" s="110" t="s">
        <v>180</v>
      </c>
      <c r="AY52" s="110" t="s">
        <v>180</v>
      </c>
      <c r="AZ52" s="110" t="s">
        <v>180</v>
      </c>
      <c r="BA52" s="110" t="s">
        <v>180</v>
      </c>
      <c r="BB52" s="110" t="s">
        <v>180</v>
      </c>
      <c r="BC52" s="110" t="s">
        <v>180</v>
      </c>
      <c r="BD52" s="110" t="s">
        <v>180</v>
      </c>
      <c r="BE52" s="110" t="s">
        <v>180</v>
      </c>
      <c r="BF52" s="110" t="s">
        <v>180</v>
      </c>
      <c r="BG52" s="110" t="s">
        <v>180</v>
      </c>
      <c r="BH52" s="110" t="s">
        <v>180</v>
      </c>
      <c r="BI52" s="119"/>
      <c r="BJ52" s="119"/>
      <c r="BK52" s="119"/>
      <c r="BL52" s="119"/>
      <c r="BM52" s="110" t="s">
        <v>180</v>
      </c>
      <c r="BN52" s="110" t="s">
        <v>180</v>
      </c>
      <c r="BO52" s="110" t="s">
        <v>180</v>
      </c>
      <c r="BP52" s="110" t="s">
        <v>180</v>
      </c>
      <c r="BQ52" s="110" t="s">
        <v>180</v>
      </c>
      <c r="BR52" s="110" t="s">
        <v>180</v>
      </c>
      <c r="BS52" s="110" t="s">
        <v>180</v>
      </c>
      <c r="BT52" s="110" t="s">
        <v>180</v>
      </c>
      <c r="BU52" s="110" t="s">
        <v>180</v>
      </c>
      <c r="BV52" s="110" t="s">
        <v>180</v>
      </c>
      <c r="BW52" s="110" t="s">
        <v>180</v>
      </c>
      <c r="BX52" s="110" t="s">
        <v>180</v>
      </c>
      <c r="BY52" s="110" t="s">
        <v>180</v>
      </c>
      <c r="BZ52" s="119"/>
      <c r="CA52" s="119"/>
      <c r="CB52" s="128"/>
      <c r="CC52" s="119"/>
      <c r="CD52" s="128"/>
      <c r="CE52" s="175"/>
    </row>
    <row r="53" spans="1:83" ht="20.100000000000001" customHeight="1">
      <c r="A53" s="132">
        <v>9</v>
      </c>
      <c r="B53" s="117" t="s">
        <v>278</v>
      </c>
      <c r="C53" s="135" t="s">
        <v>279</v>
      </c>
      <c r="D53" s="126" t="s">
        <v>228</v>
      </c>
      <c r="E53" s="117" t="s">
        <v>258</v>
      </c>
      <c r="F53" s="117" t="s">
        <v>280</v>
      </c>
      <c r="G53" s="125">
        <v>13678</v>
      </c>
      <c r="H53" s="125">
        <v>13501</v>
      </c>
      <c r="I53" s="117" t="s">
        <v>180</v>
      </c>
      <c r="J53" s="117" t="s">
        <v>180</v>
      </c>
      <c r="K53" s="117" t="s">
        <v>180</v>
      </c>
      <c r="L53" s="117" t="s">
        <v>180</v>
      </c>
      <c r="M53" s="117" t="s">
        <v>180</v>
      </c>
      <c r="N53" s="117" t="s">
        <v>180</v>
      </c>
      <c r="O53" s="117" t="s">
        <v>180</v>
      </c>
      <c r="P53" s="117" t="s">
        <v>180</v>
      </c>
      <c r="Q53" s="117" t="s">
        <v>281</v>
      </c>
      <c r="R53" s="124">
        <v>45320</v>
      </c>
      <c r="S53" s="124">
        <v>45686</v>
      </c>
      <c r="T53" s="125">
        <v>13704</v>
      </c>
      <c r="U53" s="117" t="s">
        <v>282</v>
      </c>
      <c r="V53" s="125">
        <v>13758</v>
      </c>
      <c r="W53" s="126" t="s">
        <v>280</v>
      </c>
      <c r="X53" s="120">
        <v>250000</v>
      </c>
      <c r="Y53" s="136" t="s">
        <v>283</v>
      </c>
      <c r="Z53" s="117" t="s">
        <v>284</v>
      </c>
      <c r="AA53" s="117" t="s">
        <v>285</v>
      </c>
      <c r="AB53" s="124">
        <v>45415</v>
      </c>
      <c r="AC53" s="125">
        <v>13777</v>
      </c>
      <c r="AD53" s="124">
        <v>45415</v>
      </c>
      <c r="AE53" s="124">
        <v>45780</v>
      </c>
      <c r="AF53" s="117">
        <v>1500</v>
      </c>
      <c r="AG53" s="136" t="s">
        <v>286</v>
      </c>
      <c r="AH53" s="117" t="s">
        <v>180</v>
      </c>
      <c r="AI53" s="120" t="s">
        <v>180</v>
      </c>
      <c r="AJ53" s="120" t="s">
        <v>180</v>
      </c>
      <c r="AK53" s="120">
        <v>250000</v>
      </c>
      <c r="AL53" s="46" t="s">
        <v>186</v>
      </c>
      <c r="AM53" s="46" t="s">
        <v>187</v>
      </c>
      <c r="AN53" s="47">
        <v>45782</v>
      </c>
      <c r="AO53" s="48">
        <v>14015</v>
      </c>
      <c r="AP53" s="46" t="s">
        <v>193</v>
      </c>
      <c r="AQ53" s="47">
        <v>45784</v>
      </c>
      <c r="AR53" s="47">
        <v>46148</v>
      </c>
      <c r="AS53" s="110" t="s">
        <v>180</v>
      </c>
      <c r="AT53" s="110" t="s">
        <v>180</v>
      </c>
      <c r="AU53" s="110" t="s">
        <v>180</v>
      </c>
      <c r="AV53" s="110" t="s">
        <v>180</v>
      </c>
      <c r="AW53" s="110" t="s">
        <v>180</v>
      </c>
      <c r="AX53" s="110" t="s">
        <v>180</v>
      </c>
      <c r="AY53" s="110" t="s">
        <v>180</v>
      </c>
      <c r="AZ53" s="110" t="s">
        <v>180</v>
      </c>
      <c r="BA53" s="110" t="s">
        <v>180</v>
      </c>
      <c r="BB53" s="110" t="s">
        <v>180</v>
      </c>
      <c r="BC53" s="110" t="s">
        <v>180</v>
      </c>
      <c r="BD53" s="110" t="s">
        <v>180</v>
      </c>
      <c r="BE53" s="110" t="s">
        <v>180</v>
      </c>
      <c r="BF53" s="110" t="s">
        <v>180</v>
      </c>
      <c r="BG53" s="110" t="s">
        <v>180</v>
      </c>
      <c r="BH53" s="110" t="s">
        <v>180</v>
      </c>
      <c r="BI53" s="171">
        <f>AK53</f>
        <v>250000</v>
      </c>
      <c r="BJ53" s="120">
        <f>9582.7+8388.51+5596.48+6785.44+4880.9+2566.69+9458.89+8925.33+3913.72+6216.45+5865.44+8629.46+5169.57+5982.22+6909.36+6205.96+7831.34</f>
        <v>112908.46000000002</v>
      </c>
      <c r="BK53" s="169">
        <f>44590.66</f>
        <v>44590.66</v>
      </c>
      <c r="BL53" s="170">
        <f>BJ53+BK53</f>
        <v>157499.12000000002</v>
      </c>
      <c r="BM53" s="110" t="s">
        <v>180</v>
      </c>
      <c r="BN53" s="110" t="s">
        <v>180</v>
      </c>
      <c r="BO53" s="110" t="s">
        <v>180</v>
      </c>
      <c r="BP53" s="110" t="s">
        <v>180</v>
      </c>
      <c r="BQ53" s="110" t="s">
        <v>180</v>
      </c>
      <c r="BR53" s="110" t="s">
        <v>180</v>
      </c>
      <c r="BS53" s="110" t="s">
        <v>180</v>
      </c>
      <c r="BT53" s="110" t="s">
        <v>180</v>
      </c>
      <c r="BU53" s="110" t="s">
        <v>180</v>
      </c>
      <c r="BV53" s="110" t="s">
        <v>180</v>
      </c>
      <c r="BW53" s="110" t="s">
        <v>180</v>
      </c>
      <c r="BX53" s="110" t="s">
        <v>180</v>
      </c>
      <c r="BY53" s="110" t="s">
        <v>180</v>
      </c>
      <c r="BZ53" s="176" t="s">
        <v>287</v>
      </c>
      <c r="CA53" s="172">
        <v>13771</v>
      </c>
      <c r="CB53" s="136" t="s">
        <v>206</v>
      </c>
      <c r="CC53" s="136">
        <v>702800</v>
      </c>
      <c r="CD53" s="136" t="s">
        <v>191</v>
      </c>
      <c r="CE53" s="173">
        <v>701609</v>
      </c>
    </row>
    <row r="54" spans="1:83" ht="20.100000000000001" customHeight="1">
      <c r="A54" s="134"/>
      <c r="B54" s="119"/>
      <c r="C54" s="119"/>
      <c r="D54" s="119"/>
      <c r="E54" s="119"/>
      <c r="F54" s="128"/>
      <c r="G54" s="119"/>
      <c r="H54" s="119"/>
      <c r="I54" s="119"/>
      <c r="J54" s="119"/>
      <c r="K54" s="119"/>
      <c r="L54" s="119"/>
      <c r="M54" s="119"/>
      <c r="N54" s="119"/>
      <c r="O54" s="119"/>
      <c r="P54" s="119"/>
      <c r="Q54" s="119"/>
      <c r="R54" s="119"/>
      <c r="S54" s="119"/>
      <c r="T54" s="119"/>
      <c r="U54" s="119"/>
      <c r="V54" s="119"/>
      <c r="W54" s="128"/>
      <c r="X54" s="119"/>
      <c r="Y54" s="119"/>
      <c r="Z54" s="128"/>
      <c r="AA54" s="119"/>
      <c r="AB54" s="119"/>
      <c r="AC54" s="119"/>
      <c r="AD54" s="119"/>
      <c r="AE54" s="119"/>
      <c r="AF54" s="119"/>
      <c r="AG54" s="119"/>
      <c r="AH54" s="119"/>
      <c r="AI54" s="119"/>
      <c r="AJ54" s="119"/>
      <c r="AK54" s="119"/>
      <c r="AL54" s="46" t="s">
        <v>186</v>
      </c>
      <c r="AM54" s="46" t="s">
        <v>192</v>
      </c>
      <c r="AN54" s="47">
        <v>46136</v>
      </c>
      <c r="AO54" s="48">
        <v>14255</v>
      </c>
      <c r="AP54" s="46" t="s">
        <v>193</v>
      </c>
      <c r="AQ54" s="47">
        <v>46148</v>
      </c>
      <c r="AR54" s="47">
        <v>46514</v>
      </c>
      <c r="AS54" s="110" t="s">
        <v>180</v>
      </c>
      <c r="AT54" s="110" t="s">
        <v>180</v>
      </c>
      <c r="AU54" s="110" t="s">
        <v>180</v>
      </c>
      <c r="AV54" s="110" t="s">
        <v>180</v>
      </c>
      <c r="AW54" s="110" t="s">
        <v>180</v>
      </c>
      <c r="AX54" s="110" t="s">
        <v>180</v>
      </c>
      <c r="AY54" s="110" t="s">
        <v>180</v>
      </c>
      <c r="AZ54" s="110" t="s">
        <v>180</v>
      </c>
      <c r="BA54" s="110" t="s">
        <v>180</v>
      </c>
      <c r="BB54" s="110" t="s">
        <v>180</v>
      </c>
      <c r="BC54" s="110" t="s">
        <v>180</v>
      </c>
      <c r="BD54" s="110" t="s">
        <v>180</v>
      </c>
      <c r="BE54" s="110" t="s">
        <v>180</v>
      </c>
      <c r="BF54" s="110" t="s">
        <v>180</v>
      </c>
      <c r="BG54" s="110" t="s">
        <v>180</v>
      </c>
      <c r="BH54" s="110" t="s">
        <v>180</v>
      </c>
      <c r="BI54" s="119"/>
      <c r="BJ54" s="119"/>
      <c r="BK54" s="119"/>
      <c r="BL54" s="119"/>
      <c r="BM54" s="110" t="s">
        <v>180</v>
      </c>
      <c r="BN54" s="110" t="s">
        <v>180</v>
      </c>
      <c r="BO54" s="110" t="s">
        <v>180</v>
      </c>
      <c r="BP54" s="110" t="s">
        <v>180</v>
      </c>
      <c r="BQ54" s="110" t="s">
        <v>180</v>
      </c>
      <c r="BR54" s="110" t="s">
        <v>180</v>
      </c>
      <c r="BS54" s="110" t="s">
        <v>180</v>
      </c>
      <c r="BT54" s="110" t="s">
        <v>180</v>
      </c>
      <c r="BU54" s="110" t="s">
        <v>180</v>
      </c>
      <c r="BV54" s="110" t="s">
        <v>180</v>
      </c>
      <c r="BW54" s="110" t="s">
        <v>180</v>
      </c>
      <c r="BX54" s="110" t="s">
        <v>180</v>
      </c>
      <c r="BY54" s="110" t="s">
        <v>180</v>
      </c>
      <c r="BZ54" s="119"/>
      <c r="CA54" s="119"/>
      <c r="CB54" s="128"/>
      <c r="CC54" s="119"/>
      <c r="CD54" s="128"/>
      <c r="CE54" s="175"/>
    </row>
    <row r="55" spans="1:83" ht="24.95" customHeight="1">
      <c r="A55" s="60">
        <v>10</v>
      </c>
      <c r="B55" s="46" t="s">
        <v>288</v>
      </c>
      <c r="C55" s="61" t="s">
        <v>281</v>
      </c>
      <c r="D55" s="46" t="s">
        <v>289</v>
      </c>
      <c r="E55" s="46" t="s">
        <v>180</v>
      </c>
      <c r="F55" s="109" t="s">
        <v>290</v>
      </c>
      <c r="G55" s="48" t="s">
        <v>180</v>
      </c>
      <c r="H55" s="48" t="s">
        <v>180</v>
      </c>
      <c r="I55" s="48" t="s">
        <v>180</v>
      </c>
      <c r="J55" s="48" t="s">
        <v>180</v>
      </c>
      <c r="K55" s="48" t="s">
        <v>180</v>
      </c>
      <c r="L55" s="48" t="s">
        <v>180</v>
      </c>
      <c r="M55" s="61" t="s">
        <v>281</v>
      </c>
      <c r="N55" s="46" t="s">
        <v>291</v>
      </c>
      <c r="O55" s="65">
        <v>13792</v>
      </c>
      <c r="P55" s="65">
        <v>13792</v>
      </c>
      <c r="Q55" s="48" t="s">
        <v>180</v>
      </c>
      <c r="R55" s="48" t="s">
        <v>180</v>
      </c>
      <c r="S55" s="48" t="s">
        <v>180</v>
      </c>
      <c r="T55" s="48" t="s">
        <v>180</v>
      </c>
      <c r="U55" s="48" t="s">
        <v>180</v>
      </c>
      <c r="V55" s="48" t="s">
        <v>180</v>
      </c>
      <c r="W55" s="48" t="s">
        <v>180</v>
      </c>
      <c r="X55" s="48" t="s">
        <v>180</v>
      </c>
      <c r="Y55" s="51" t="s">
        <v>292</v>
      </c>
      <c r="Z55" s="109" t="s">
        <v>293</v>
      </c>
      <c r="AA55" s="46" t="s">
        <v>294</v>
      </c>
      <c r="AB55" s="47">
        <v>45449</v>
      </c>
      <c r="AC55" s="48">
        <v>13796</v>
      </c>
      <c r="AD55" s="47">
        <v>45449</v>
      </c>
      <c r="AE55" s="47">
        <v>45814</v>
      </c>
      <c r="AF55" s="46">
        <v>1500</v>
      </c>
      <c r="AG55" s="51" t="s">
        <v>276</v>
      </c>
      <c r="AH55" s="109" t="s">
        <v>180</v>
      </c>
      <c r="AI55" s="110" t="s">
        <v>180</v>
      </c>
      <c r="AJ55" s="110" t="s">
        <v>180</v>
      </c>
      <c r="AK55" s="50">
        <v>9050</v>
      </c>
      <c r="AL55" s="46" t="s">
        <v>186</v>
      </c>
      <c r="AM55" s="46" t="s">
        <v>187</v>
      </c>
      <c r="AN55" s="47">
        <v>45813</v>
      </c>
      <c r="AO55" s="48">
        <v>14039</v>
      </c>
      <c r="AP55" s="46" t="s">
        <v>193</v>
      </c>
      <c r="AQ55" s="47" t="s">
        <v>295</v>
      </c>
      <c r="AR55" s="47">
        <v>46179</v>
      </c>
      <c r="AS55" s="110" t="s">
        <v>180</v>
      </c>
      <c r="AT55" s="110" t="s">
        <v>180</v>
      </c>
      <c r="AU55" s="110" t="s">
        <v>180</v>
      </c>
      <c r="AV55" s="110" t="s">
        <v>180</v>
      </c>
      <c r="AW55" s="110" t="s">
        <v>180</v>
      </c>
      <c r="AX55" s="110" t="s">
        <v>180</v>
      </c>
      <c r="AY55" s="110" t="s">
        <v>180</v>
      </c>
      <c r="AZ55" s="110" t="s">
        <v>180</v>
      </c>
      <c r="BA55" s="110" t="s">
        <v>180</v>
      </c>
      <c r="BB55" s="110" t="s">
        <v>180</v>
      </c>
      <c r="BC55" s="110" t="s">
        <v>180</v>
      </c>
      <c r="BD55" s="110" t="s">
        <v>180</v>
      </c>
      <c r="BE55" s="110" t="s">
        <v>180</v>
      </c>
      <c r="BF55" s="110" t="s">
        <v>180</v>
      </c>
      <c r="BG55" s="110" t="s">
        <v>180</v>
      </c>
      <c r="BH55" s="110" t="s">
        <v>180</v>
      </c>
      <c r="BI55" s="62">
        <f t="shared" ref="BI55:BI57" si="2">AK55</f>
        <v>9050</v>
      </c>
      <c r="BJ55" s="50">
        <f>360+180+920+670+480+630+750</f>
        <v>3990</v>
      </c>
      <c r="BK55" s="63">
        <v>0</v>
      </c>
      <c r="BL55" s="64">
        <f t="shared" ref="BL55:BL57" si="3">BJ55+BK55</f>
        <v>3990</v>
      </c>
      <c r="BM55" s="110" t="s">
        <v>180</v>
      </c>
      <c r="BN55" s="110" t="s">
        <v>180</v>
      </c>
      <c r="BO55" s="110" t="s">
        <v>180</v>
      </c>
      <c r="BP55" s="110" t="s">
        <v>180</v>
      </c>
      <c r="BQ55" s="110" t="s">
        <v>180</v>
      </c>
      <c r="BR55" s="110" t="s">
        <v>180</v>
      </c>
      <c r="BS55" s="110" t="s">
        <v>180</v>
      </c>
      <c r="BT55" s="110" t="s">
        <v>180</v>
      </c>
      <c r="BU55" s="110" t="s">
        <v>180</v>
      </c>
      <c r="BV55" s="110" t="s">
        <v>180</v>
      </c>
      <c r="BW55" s="110" t="s">
        <v>180</v>
      </c>
      <c r="BX55" s="110" t="s">
        <v>180</v>
      </c>
      <c r="BY55" s="110" t="s">
        <v>180</v>
      </c>
      <c r="BZ55" s="71" t="s">
        <v>296</v>
      </c>
      <c r="CA55" s="65">
        <v>13795</v>
      </c>
      <c r="CB55" s="51" t="s">
        <v>206</v>
      </c>
      <c r="CC55" s="51">
        <v>702800</v>
      </c>
      <c r="CD55" s="51" t="s">
        <v>190</v>
      </c>
      <c r="CE55" s="66">
        <v>358883</v>
      </c>
    </row>
    <row r="56" spans="1:83" ht="30" customHeight="1">
      <c r="A56" s="60">
        <v>11</v>
      </c>
      <c r="B56" s="46" t="s">
        <v>297</v>
      </c>
      <c r="C56" s="61" t="s">
        <v>298</v>
      </c>
      <c r="D56" s="46" t="s">
        <v>177</v>
      </c>
      <c r="E56" s="46" t="s">
        <v>180</v>
      </c>
      <c r="F56" s="46" t="s">
        <v>299</v>
      </c>
      <c r="G56" s="48" t="s">
        <v>180</v>
      </c>
      <c r="H56" s="48" t="s">
        <v>180</v>
      </c>
      <c r="I56" s="48" t="s">
        <v>180</v>
      </c>
      <c r="J56" s="48" t="s">
        <v>180</v>
      </c>
      <c r="K56" s="48" t="s">
        <v>180</v>
      </c>
      <c r="L56" s="48" t="s">
        <v>180</v>
      </c>
      <c r="M56" s="61" t="s">
        <v>298</v>
      </c>
      <c r="N56" s="46" t="s">
        <v>300</v>
      </c>
      <c r="O56" s="65">
        <v>13809</v>
      </c>
      <c r="P56" s="65">
        <v>13809</v>
      </c>
      <c r="Q56" s="48" t="s">
        <v>180</v>
      </c>
      <c r="R56" s="48" t="s">
        <v>180</v>
      </c>
      <c r="S56" s="48" t="s">
        <v>180</v>
      </c>
      <c r="T56" s="48" t="s">
        <v>180</v>
      </c>
      <c r="U56" s="48" t="s">
        <v>180</v>
      </c>
      <c r="V56" s="48" t="s">
        <v>180</v>
      </c>
      <c r="W56" s="48" t="s">
        <v>180</v>
      </c>
      <c r="X56" s="48" t="s">
        <v>180</v>
      </c>
      <c r="Y56" s="51" t="s">
        <v>301</v>
      </c>
      <c r="Z56" s="109" t="s">
        <v>302</v>
      </c>
      <c r="AA56" s="46" t="s">
        <v>303</v>
      </c>
      <c r="AB56" s="47">
        <v>45475</v>
      </c>
      <c r="AC56" s="48">
        <v>13811</v>
      </c>
      <c r="AD56" s="47">
        <v>45475</v>
      </c>
      <c r="AE56" s="47">
        <v>45840</v>
      </c>
      <c r="AF56" s="46">
        <v>1500</v>
      </c>
      <c r="AG56" s="51" t="s">
        <v>276</v>
      </c>
      <c r="AH56" s="109" t="s">
        <v>180</v>
      </c>
      <c r="AI56" s="110" t="s">
        <v>180</v>
      </c>
      <c r="AJ56" s="110" t="s">
        <v>180</v>
      </c>
      <c r="AK56" s="50">
        <v>378000</v>
      </c>
      <c r="AL56" s="46" t="s">
        <v>186</v>
      </c>
      <c r="AM56" s="46" t="s">
        <v>187</v>
      </c>
      <c r="AN56" s="47">
        <v>45838</v>
      </c>
      <c r="AO56" s="48">
        <v>14057</v>
      </c>
      <c r="AP56" s="46" t="s">
        <v>193</v>
      </c>
      <c r="AQ56" s="47">
        <v>45841</v>
      </c>
      <c r="AR56" s="47">
        <v>46205</v>
      </c>
      <c r="AS56" s="110" t="s">
        <v>180</v>
      </c>
      <c r="AT56" s="110" t="s">
        <v>180</v>
      </c>
      <c r="AU56" s="110" t="s">
        <v>180</v>
      </c>
      <c r="AV56" s="110" t="s">
        <v>180</v>
      </c>
      <c r="AW56" s="110" t="s">
        <v>180</v>
      </c>
      <c r="AX56" s="110" t="s">
        <v>180</v>
      </c>
      <c r="AY56" s="110" t="s">
        <v>180</v>
      </c>
      <c r="AZ56" s="110" t="s">
        <v>180</v>
      </c>
      <c r="BA56" s="110" t="s">
        <v>180</v>
      </c>
      <c r="BB56" s="110" t="s">
        <v>180</v>
      </c>
      <c r="BC56" s="110" t="s">
        <v>180</v>
      </c>
      <c r="BD56" s="110" t="s">
        <v>180</v>
      </c>
      <c r="BE56" s="110" t="s">
        <v>180</v>
      </c>
      <c r="BF56" s="110" t="s">
        <v>180</v>
      </c>
      <c r="BG56" s="110" t="s">
        <v>180</v>
      </c>
      <c r="BH56" s="110" t="s">
        <v>180</v>
      </c>
      <c r="BI56" s="62">
        <f t="shared" si="2"/>
        <v>378000</v>
      </c>
      <c r="BJ56" s="50">
        <f>31500+31500+31500+31500+31500+31500+31500+31500+31500+31500+31500+31500+31500+31500+31500+31500</f>
        <v>504000</v>
      </c>
      <c r="BK56" s="63">
        <f>31500+31500</f>
        <v>63000</v>
      </c>
      <c r="BL56" s="64">
        <f t="shared" si="3"/>
        <v>567000</v>
      </c>
      <c r="BM56" s="110" t="s">
        <v>180</v>
      </c>
      <c r="BN56" s="110" t="s">
        <v>180</v>
      </c>
      <c r="BO56" s="110" t="s">
        <v>180</v>
      </c>
      <c r="BP56" s="110" t="s">
        <v>180</v>
      </c>
      <c r="BQ56" s="110" t="s">
        <v>180</v>
      </c>
      <c r="BR56" s="110" t="s">
        <v>180</v>
      </c>
      <c r="BS56" s="110" t="s">
        <v>180</v>
      </c>
      <c r="BT56" s="110" t="s">
        <v>180</v>
      </c>
      <c r="BU56" s="110" t="s">
        <v>180</v>
      </c>
      <c r="BV56" s="110" t="s">
        <v>180</v>
      </c>
      <c r="BW56" s="110" t="s">
        <v>180</v>
      </c>
      <c r="BX56" s="110" t="s">
        <v>180</v>
      </c>
      <c r="BY56" s="110" t="s">
        <v>180</v>
      </c>
      <c r="BZ56" s="71" t="s">
        <v>304</v>
      </c>
      <c r="CA56" s="65">
        <v>13834</v>
      </c>
      <c r="CB56" s="51" t="s">
        <v>305</v>
      </c>
      <c r="CC56" s="51">
        <v>702406</v>
      </c>
      <c r="CD56" s="51" t="s">
        <v>306</v>
      </c>
      <c r="CE56" s="66">
        <v>702352</v>
      </c>
    </row>
    <row r="57" spans="1:83" ht="24.95" customHeight="1">
      <c r="A57" s="132">
        <v>12</v>
      </c>
      <c r="B57" s="117" t="s">
        <v>307</v>
      </c>
      <c r="C57" s="135" t="s">
        <v>308</v>
      </c>
      <c r="D57" s="117" t="s">
        <v>228</v>
      </c>
      <c r="E57" s="117" t="s">
        <v>258</v>
      </c>
      <c r="F57" s="117" t="s">
        <v>309</v>
      </c>
      <c r="G57" s="125">
        <v>13575</v>
      </c>
      <c r="H57" s="125">
        <v>13829</v>
      </c>
      <c r="I57" s="117" t="s">
        <v>180</v>
      </c>
      <c r="J57" s="117" t="s">
        <v>180</v>
      </c>
      <c r="K57" s="117" t="s">
        <v>180</v>
      </c>
      <c r="L57" s="121" t="s">
        <v>180</v>
      </c>
      <c r="M57" s="117" t="s">
        <v>180</v>
      </c>
      <c r="N57" s="117" t="s">
        <v>180</v>
      </c>
      <c r="O57" s="117" t="s">
        <v>180</v>
      </c>
      <c r="P57" s="117" t="s">
        <v>180</v>
      </c>
      <c r="Q57" s="117" t="s">
        <v>310</v>
      </c>
      <c r="R57" s="124">
        <v>45506</v>
      </c>
      <c r="S57" s="124">
        <v>45871</v>
      </c>
      <c r="T57" s="125">
        <v>13835</v>
      </c>
      <c r="U57" s="117" t="s">
        <v>311</v>
      </c>
      <c r="V57" s="125">
        <v>13886</v>
      </c>
      <c r="W57" s="126" t="s">
        <v>309</v>
      </c>
      <c r="X57" s="120">
        <v>239732.52</v>
      </c>
      <c r="Y57" s="136" t="s">
        <v>312</v>
      </c>
      <c r="Z57" s="117" t="s">
        <v>313</v>
      </c>
      <c r="AA57" s="117" t="s">
        <v>314</v>
      </c>
      <c r="AB57" s="124">
        <v>45597</v>
      </c>
      <c r="AC57" s="125">
        <v>13899</v>
      </c>
      <c r="AD57" s="124">
        <v>45597</v>
      </c>
      <c r="AE57" s="124">
        <v>45962</v>
      </c>
      <c r="AF57" s="117">
        <v>1500</v>
      </c>
      <c r="AG57" s="136" t="s">
        <v>185</v>
      </c>
      <c r="AH57" s="126" t="s">
        <v>180</v>
      </c>
      <c r="AI57" s="137" t="s">
        <v>180</v>
      </c>
      <c r="AJ57" s="137" t="s">
        <v>180</v>
      </c>
      <c r="AK57" s="120">
        <v>239732.52</v>
      </c>
      <c r="AL57" s="46" t="s">
        <v>186</v>
      </c>
      <c r="AM57" s="46" t="s">
        <v>187</v>
      </c>
      <c r="AN57" s="47">
        <v>45960</v>
      </c>
      <c r="AO57" s="48">
        <v>14143</v>
      </c>
      <c r="AP57" s="46" t="s">
        <v>193</v>
      </c>
      <c r="AQ57" s="47">
        <v>45963</v>
      </c>
      <c r="AR57" s="47">
        <v>46082</v>
      </c>
      <c r="AS57" s="110" t="s">
        <v>180</v>
      </c>
      <c r="AT57" s="110" t="s">
        <v>180</v>
      </c>
      <c r="AU57" s="110" t="s">
        <v>180</v>
      </c>
      <c r="AV57" s="110" t="s">
        <v>180</v>
      </c>
      <c r="AW57" s="110" t="s">
        <v>180</v>
      </c>
      <c r="AX57" s="110" t="s">
        <v>180</v>
      </c>
      <c r="AY57" s="110" t="s">
        <v>180</v>
      </c>
      <c r="AZ57" s="110" t="s">
        <v>180</v>
      </c>
      <c r="BA57" s="110" t="s">
        <v>180</v>
      </c>
      <c r="BB57" s="110" t="s">
        <v>180</v>
      </c>
      <c r="BC57" s="110" t="s">
        <v>180</v>
      </c>
      <c r="BD57" s="110" t="s">
        <v>180</v>
      </c>
      <c r="BE57" s="110" t="s">
        <v>180</v>
      </c>
      <c r="BF57" s="110" t="s">
        <v>180</v>
      </c>
      <c r="BG57" s="110" t="s">
        <v>180</v>
      </c>
      <c r="BH57" s="110" t="s">
        <v>180</v>
      </c>
      <c r="BI57" s="171">
        <f t="shared" si="2"/>
        <v>239732.52</v>
      </c>
      <c r="BJ57" s="120">
        <f>16010.31+16010.31+15216.89+15216.89+15216.89+15216.89+15216.89+15924.47+15699.77+15699.77+14834.04+13513.52+13512.98+14834.04</f>
        <v>212123.66</v>
      </c>
      <c r="BK57" s="169">
        <f>13513.52+25423.91+13513.52</f>
        <v>52450.95</v>
      </c>
      <c r="BL57" s="170">
        <f t="shared" si="3"/>
        <v>264574.61</v>
      </c>
      <c r="BM57" s="110" t="s">
        <v>180</v>
      </c>
      <c r="BN57" s="110" t="s">
        <v>180</v>
      </c>
      <c r="BO57" s="110" t="s">
        <v>180</v>
      </c>
      <c r="BP57" s="110" t="s">
        <v>180</v>
      </c>
      <c r="BQ57" s="110" t="s">
        <v>180</v>
      </c>
      <c r="BR57" s="110" t="s">
        <v>180</v>
      </c>
      <c r="BS57" s="110" t="s">
        <v>180</v>
      </c>
      <c r="BT57" s="110" t="s">
        <v>180</v>
      </c>
      <c r="BU57" s="110" t="s">
        <v>180</v>
      </c>
      <c r="BV57" s="110" t="s">
        <v>180</v>
      </c>
      <c r="BW57" s="110" t="s">
        <v>180</v>
      </c>
      <c r="BX57" s="110" t="s">
        <v>180</v>
      </c>
      <c r="BY57" s="110" t="s">
        <v>180</v>
      </c>
      <c r="BZ57" s="176" t="s">
        <v>315</v>
      </c>
      <c r="CA57" s="172">
        <v>13904</v>
      </c>
      <c r="CB57" s="136" t="s">
        <v>206</v>
      </c>
      <c r="CC57" s="136">
        <v>702800</v>
      </c>
      <c r="CD57" s="136" t="s">
        <v>207</v>
      </c>
      <c r="CE57" s="173">
        <v>701971</v>
      </c>
    </row>
    <row r="58" spans="1:83" ht="24.95" customHeight="1">
      <c r="A58" s="134"/>
      <c r="B58" s="119"/>
      <c r="C58" s="119"/>
      <c r="D58" s="119"/>
      <c r="E58" s="119"/>
      <c r="F58" s="128"/>
      <c r="G58" s="119"/>
      <c r="H58" s="119"/>
      <c r="I58" s="119"/>
      <c r="J58" s="119"/>
      <c r="K58" s="119"/>
      <c r="L58" s="123"/>
      <c r="M58" s="119"/>
      <c r="N58" s="119"/>
      <c r="O58" s="119"/>
      <c r="P58" s="119"/>
      <c r="Q58" s="119"/>
      <c r="R58" s="119"/>
      <c r="S58" s="119"/>
      <c r="T58" s="119"/>
      <c r="U58" s="119"/>
      <c r="V58" s="119"/>
      <c r="W58" s="128"/>
      <c r="X58" s="119"/>
      <c r="Y58" s="119"/>
      <c r="Z58" s="128"/>
      <c r="AA58" s="119"/>
      <c r="AB58" s="119"/>
      <c r="AC58" s="119"/>
      <c r="AD58" s="119"/>
      <c r="AE58" s="119"/>
      <c r="AF58" s="119"/>
      <c r="AG58" s="119"/>
      <c r="AH58" s="119"/>
      <c r="AI58" s="119"/>
      <c r="AJ58" s="119"/>
      <c r="AK58" s="119"/>
      <c r="AL58" s="46" t="s">
        <v>186</v>
      </c>
      <c r="AM58" s="46" t="s">
        <v>192</v>
      </c>
      <c r="AN58" s="47">
        <v>46079</v>
      </c>
      <c r="AO58" s="48">
        <v>14215</v>
      </c>
      <c r="AP58" s="46" t="s">
        <v>193</v>
      </c>
      <c r="AQ58" s="47">
        <v>46083</v>
      </c>
      <c r="AR58" s="47">
        <v>46387</v>
      </c>
      <c r="AS58" s="110" t="s">
        <v>180</v>
      </c>
      <c r="AT58" s="110" t="s">
        <v>180</v>
      </c>
      <c r="AU58" s="110" t="s">
        <v>180</v>
      </c>
      <c r="AV58" s="110" t="s">
        <v>180</v>
      </c>
      <c r="AW58" s="110" t="s">
        <v>180</v>
      </c>
      <c r="AX58" s="110" t="s">
        <v>180</v>
      </c>
      <c r="AY58" s="110" t="s">
        <v>180</v>
      </c>
      <c r="AZ58" s="110" t="s">
        <v>180</v>
      </c>
      <c r="BA58" s="110" t="s">
        <v>180</v>
      </c>
      <c r="BB58" s="110" t="s">
        <v>180</v>
      </c>
      <c r="BC58" s="110" t="s">
        <v>180</v>
      </c>
      <c r="BD58" s="110" t="s">
        <v>180</v>
      </c>
      <c r="BE58" s="110" t="s">
        <v>180</v>
      </c>
      <c r="BF58" s="110" t="s">
        <v>180</v>
      </c>
      <c r="BG58" s="110" t="s">
        <v>180</v>
      </c>
      <c r="BH58" s="110" t="s">
        <v>180</v>
      </c>
      <c r="BI58" s="119"/>
      <c r="BJ58" s="119"/>
      <c r="BK58" s="119"/>
      <c r="BL58" s="119"/>
      <c r="BM58" s="110" t="s">
        <v>180</v>
      </c>
      <c r="BN58" s="110" t="s">
        <v>180</v>
      </c>
      <c r="BO58" s="110" t="s">
        <v>180</v>
      </c>
      <c r="BP58" s="110" t="s">
        <v>180</v>
      </c>
      <c r="BQ58" s="110" t="s">
        <v>180</v>
      </c>
      <c r="BR58" s="110" t="s">
        <v>180</v>
      </c>
      <c r="BS58" s="110" t="s">
        <v>180</v>
      </c>
      <c r="BT58" s="110" t="s">
        <v>180</v>
      </c>
      <c r="BU58" s="110" t="s">
        <v>180</v>
      </c>
      <c r="BV58" s="110" t="s">
        <v>180</v>
      </c>
      <c r="BW58" s="110" t="s">
        <v>180</v>
      </c>
      <c r="BX58" s="110" t="s">
        <v>180</v>
      </c>
      <c r="BY58" s="110" t="s">
        <v>180</v>
      </c>
      <c r="BZ58" s="119"/>
      <c r="CA58" s="119"/>
      <c r="CB58" s="128"/>
      <c r="CC58" s="119"/>
      <c r="CD58" s="128"/>
      <c r="CE58" s="175"/>
    </row>
    <row r="59" spans="1:83" ht="18" customHeight="1">
      <c r="A59" s="132">
        <v>13</v>
      </c>
      <c r="B59" s="117" t="s">
        <v>316</v>
      </c>
      <c r="C59" s="135" t="s">
        <v>281</v>
      </c>
      <c r="D59" s="117" t="s">
        <v>269</v>
      </c>
      <c r="E59" s="117" t="s">
        <v>178</v>
      </c>
      <c r="F59" s="117" t="s">
        <v>317</v>
      </c>
      <c r="G59" s="125">
        <v>13868</v>
      </c>
      <c r="H59" s="125">
        <v>13900</v>
      </c>
      <c r="I59" s="117" t="s">
        <v>310</v>
      </c>
      <c r="J59" s="124">
        <v>45597</v>
      </c>
      <c r="K59" s="117" t="s">
        <v>318</v>
      </c>
      <c r="L59" s="167">
        <v>13900</v>
      </c>
      <c r="M59" s="117" t="s">
        <v>180</v>
      </c>
      <c r="N59" s="117" t="s">
        <v>180</v>
      </c>
      <c r="O59" s="125" t="s">
        <v>180</v>
      </c>
      <c r="P59" s="125" t="s">
        <v>180</v>
      </c>
      <c r="Q59" s="117" t="s">
        <v>180</v>
      </c>
      <c r="R59" s="117" t="s">
        <v>180</v>
      </c>
      <c r="S59" s="117" t="s">
        <v>180</v>
      </c>
      <c r="T59" s="117" t="s">
        <v>180</v>
      </c>
      <c r="U59" s="117" t="s">
        <v>180</v>
      </c>
      <c r="V59" s="117" t="s">
        <v>180</v>
      </c>
      <c r="W59" s="117" t="s">
        <v>180</v>
      </c>
      <c r="X59" s="120" t="s">
        <v>180</v>
      </c>
      <c r="Y59" s="136" t="s">
        <v>319</v>
      </c>
      <c r="Z59" s="117" t="s">
        <v>320</v>
      </c>
      <c r="AA59" s="117" t="s">
        <v>321</v>
      </c>
      <c r="AB59" s="124">
        <v>45604</v>
      </c>
      <c r="AC59" s="125">
        <v>13902</v>
      </c>
      <c r="AD59" s="124">
        <v>45604</v>
      </c>
      <c r="AE59" s="124">
        <v>45969</v>
      </c>
      <c r="AF59" s="46">
        <v>1500</v>
      </c>
      <c r="AG59" s="51" t="s">
        <v>185</v>
      </c>
      <c r="AH59" s="109" t="s">
        <v>180</v>
      </c>
      <c r="AI59" s="110" t="s">
        <v>180</v>
      </c>
      <c r="AJ59" s="110" t="s">
        <v>180</v>
      </c>
      <c r="AK59" s="50">
        <v>212120</v>
      </c>
      <c r="AL59" s="46" t="s">
        <v>186</v>
      </c>
      <c r="AM59" s="46" t="s">
        <v>187</v>
      </c>
      <c r="AN59" s="47">
        <v>45967</v>
      </c>
      <c r="AO59" s="48">
        <v>14145</v>
      </c>
      <c r="AP59" s="46" t="s">
        <v>193</v>
      </c>
      <c r="AQ59" s="47">
        <v>45970</v>
      </c>
      <c r="AR59" s="47">
        <v>46334</v>
      </c>
      <c r="AS59" s="110" t="s">
        <v>180</v>
      </c>
      <c r="AT59" s="110" t="s">
        <v>180</v>
      </c>
      <c r="AU59" s="49">
        <v>0.24360000000000001</v>
      </c>
      <c r="AV59" s="110" t="s">
        <v>180</v>
      </c>
      <c r="AW59" s="50">
        <v>51682</v>
      </c>
      <c r="AX59" s="110" t="s">
        <v>180</v>
      </c>
      <c r="AY59" s="110" t="s">
        <v>180</v>
      </c>
      <c r="AZ59" s="110" t="s">
        <v>180</v>
      </c>
      <c r="BA59" s="110" t="s">
        <v>180</v>
      </c>
      <c r="BB59" s="110" t="s">
        <v>180</v>
      </c>
      <c r="BC59" s="110" t="s">
        <v>180</v>
      </c>
      <c r="BD59" s="110" t="s">
        <v>180</v>
      </c>
      <c r="BE59" s="110" t="s">
        <v>180</v>
      </c>
      <c r="BF59" s="110" t="s">
        <v>180</v>
      </c>
      <c r="BG59" s="110" t="s">
        <v>180</v>
      </c>
      <c r="BH59" s="110" t="s">
        <v>180</v>
      </c>
      <c r="BI59" s="171">
        <f>AK59+AW59</f>
        <v>263802</v>
      </c>
      <c r="BJ59" s="120">
        <f>44978+5550+14807+3496+17927+40438+32669</f>
        <v>159865</v>
      </c>
      <c r="BK59" s="169">
        <v>52255</v>
      </c>
      <c r="BL59" s="170">
        <f>BJ59+BK59</f>
        <v>212120</v>
      </c>
      <c r="BM59" s="110" t="s">
        <v>180</v>
      </c>
      <c r="BN59" s="110" t="s">
        <v>180</v>
      </c>
      <c r="BO59" s="110" t="s">
        <v>180</v>
      </c>
      <c r="BP59" s="110" t="s">
        <v>180</v>
      </c>
      <c r="BQ59" s="110" t="s">
        <v>180</v>
      </c>
      <c r="BR59" s="110" t="s">
        <v>180</v>
      </c>
      <c r="BS59" s="110" t="s">
        <v>180</v>
      </c>
      <c r="BT59" s="110" t="s">
        <v>180</v>
      </c>
      <c r="BU59" s="110" t="s">
        <v>180</v>
      </c>
      <c r="BV59" s="110" t="s">
        <v>180</v>
      </c>
      <c r="BW59" s="110" t="s">
        <v>180</v>
      </c>
      <c r="BX59" s="110" t="s">
        <v>180</v>
      </c>
      <c r="BY59" s="110" t="s">
        <v>180</v>
      </c>
      <c r="BZ59" s="71" t="s">
        <v>322</v>
      </c>
      <c r="CA59" s="65">
        <v>13904</v>
      </c>
      <c r="CB59" s="51" t="s">
        <v>206</v>
      </c>
      <c r="CC59" s="51">
        <v>702800</v>
      </c>
      <c r="CD59" s="51" t="s">
        <v>191</v>
      </c>
      <c r="CE59" s="66">
        <v>701609</v>
      </c>
    </row>
    <row r="60" spans="1:83" ht="18" customHeight="1">
      <c r="A60" s="134"/>
      <c r="B60" s="119"/>
      <c r="C60" s="119"/>
      <c r="D60" s="119"/>
      <c r="E60" s="119"/>
      <c r="F60" s="128"/>
      <c r="G60" s="119"/>
      <c r="H60" s="119"/>
      <c r="I60" s="119"/>
      <c r="J60" s="119"/>
      <c r="K60" s="119"/>
      <c r="L60" s="168"/>
      <c r="M60" s="119"/>
      <c r="N60" s="119"/>
      <c r="O60" s="119"/>
      <c r="P60" s="119"/>
      <c r="Q60" s="119"/>
      <c r="R60" s="119"/>
      <c r="S60" s="119"/>
      <c r="T60" s="119"/>
      <c r="U60" s="119"/>
      <c r="V60" s="119"/>
      <c r="W60" s="128"/>
      <c r="X60" s="119"/>
      <c r="Y60" s="119"/>
      <c r="Z60" s="128"/>
      <c r="AA60" s="119"/>
      <c r="AB60" s="119"/>
      <c r="AC60" s="119"/>
      <c r="AD60" s="119"/>
      <c r="AE60" s="119"/>
      <c r="AF60" s="41"/>
      <c r="AG60" s="52"/>
      <c r="AH60" s="110" t="s">
        <v>180</v>
      </c>
      <c r="AI60" s="110" t="s">
        <v>180</v>
      </c>
      <c r="AJ60" s="110" t="s">
        <v>180</v>
      </c>
      <c r="AK60" s="45"/>
      <c r="AL60" s="46" t="s">
        <v>186</v>
      </c>
      <c r="AM60" s="46" t="s">
        <v>192</v>
      </c>
      <c r="AN60" s="57">
        <v>46155</v>
      </c>
      <c r="AO60" s="44">
        <v>14267</v>
      </c>
      <c r="AP60" s="41" t="s">
        <v>204</v>
      </c>
      <c r="AQ60" s="47">
        <v>46155</v>
      </c>
      <c r="AR60" s="47">
        <v>46334</v>
      </c>
      <c r="AS60" s="110" t="s">
        <v>180</v>
      </c>
      <c r="AT60" s="110" t="s">
        <v>180</v>
      </c>
      <c r="AU60" s="110" t="s">
        <v>180</v>
      </c>
      <c r="AV60" s="110" t="s">
        <v>180</v>
      </c>
      <c r="AW60" s="110" t="s">
        <v>180</v>
      </c>
      <c r="AX60" s="110" t="s">
        <v>180</v>
      </c>
      <c r="AY60" s="110" t="s">
        <v>180</v>
      </c>
      <c r="AZ60" s="110" t="s">
        <v>180</v>
      </c>
      <c r="BA60" s="110" t="s">
        <v>180</v>
      </c>
      <c r="BB60" s="110" t="s">
        <v>180</v>
      </c>
      <c r="BC60" s="110" t="s">
        <v>180</v>
      </c>
      <c r="BD60" s="110" t="s">
        <v>180</v>
      </c>
      <c r="BE60" s="110" t="s">
        <v>180</v>
      </c>
      <c r="BF60" s="110" t="s">
        <v>180</v>
      </c>
      <c r="BG60" s="110" t="s">
        <v>180</v>
      </c>
      <c r="BH60" s="110" t="s">
        <v>180</v>
      </c>
      <c r="BI60" s="119"/>
      <c r="BJ60" s="119"/>
      <c r="BK60" s="119"/>
      <c r="BL60" s="119"/>
      <c r="BM60" s="110" t="s">
        <v>180</v>
      </c>
      <c r="BN60" s="110" t="s">
        <v>180</v>
      </c>
      <c r="BO60" s="110" t="s">
        <v>180</v>
      </c>
      <c r="BP60" s="110" t="s">
        <v>180</v>
      </c>
      <c r="BQ60" s="110" t="s">
        <v>180</v>
      </c>
      <c r="BR60" s="110" t="s">
        <v>180</v>
      </c>
      <c r="BS60" s="110" t="s">
        <v>180</v>
      </c>
      <c r="BT60" s="110" t="s">
        <v>180</v>
      </c>
      <c r="BU60" s="110" t="s">
        <v>180</v>
      </c>
      <c r="BV60" s="110" t="s">
        <v>180</v>
      </c>
      <c r="BW60" s="110" t="s">
        <v>180</v>
      </c>
      <c r="BX60" s="110" t="s">
        <v>180</v>
      </c>
      <c r="BY60" s="110" t="s">
        <v>180</v>
      </c>
      <c r="BZ60" s="71"/>
      <c r="CA60" s="53"/>
      <c r="CB60" s="52"/>
      <c r="CC60" s="52"/>
      <c r="CD60" s="52"/>
      <c r="CE60" s="56"/>
    </row>
    <row r="61" spans="1:83" ht="48" customHeight="1">
      <c r="A61" s="60">
        <v>14</v>
      </c>
      <c r="B61" s="41" t="s">
        <v>323</v>
      </c>
      <c r="C61" s="42" t="s">
        <v>324</v>
      </c>
      <c r="D61" s="41" t="s">
        <v>269</v>
      </c>
      <c r="E61" s="41" t="s">
        <v>258</v>
      </c>
      <c r="F61" s="41" t="s">
        <v>325</v>
      </c>
      <c r="G61" s="44">
        <v>13761</v>
      </c>
      <c r="H61" s="53" t="s">
        <v>326</v>
      </c>
      <c r="I61" s="44" t="s">
        <v>180</v>
      </c>
      <c r="J61" s="44" t="s">
        <v>180</v>
      </c>
      <c r="K61" s="44" t="s">
        <v>180</v>
      </c>
      <c r="L61" s="44" t="s">
        <v>180</v>
      </c>
      <c r="M61" s="44" t="s">
        <v>180</v>
      </c>
      <c r="N61" s="44" t="s">
        <v>180</v>
      </c>
      <c r="O61" s="48" t="s">
        <v>180</v>
      </c>
      <c r="P61" s="48" t="s">
        <v>180</v>
      </c>
      <c r="Q61" s="41" t="s">
        <v>327</v>
      </c>
      <c r="R61" s="57">
        <v>45455</v>
      </c>
      <c r="S61" s="57">
        <v>45820</v>
      </c>
      <c r="T61" s="53" t="s">
        <v>328</v>
      </c>
      <c r="U61" s="41" t="s">
        <v>329</v>
      </c>
      <c r="V61" s="44">
        <v>13953</v>
      </c>
      <c r="W61" s="108" t="s">
        <v>325</v>
      </c>
      <c r="X61" s="45">
        <v>146250</v>
      </c>
      <c r="Y61" s="51" t="s">
        <v>330</v>
      </c>
      <c r="Z61" s="51" t="s">
        <v>331</v>
      </c>
      <c r="AA61" s="46" t="s">
        <v>332</v>
      </c>
      <c r="AB61" s="57">
        <v>45670</v>
      </c>
      <c r="AC61" s="44">
        <v>13958</v>
      </c>
      <c r="AD61" s="57">
        <v>45670</v>
      </c>
      <c r="AE61" s="57">
        <v>46035</v>
      </c>
      <c r="AF61" s="41">
        <v>1500</v>
      </c>
      <c r="AG61" s="41" t="s">
        <v>185</v>
      </c>
      <c r="AH61" s="110" t="s">
        <v>180</v>
      </c>
      <c r="AI61" s="110" t="s">
        <v>180</v>
      </c>
      <c r="AJ61" s="110" t="s">
        <v>180</v>
      </c>
      <c r="AK61" s="45">
        <v>158900</v>
      </c>
      <c r="AL61" s="41" t="s">
        <v>186</v>
      </c>
      <c r="AM61" s="41" t="s">
        <v>187</v>
      </c>
      <c r="AN61" s="57">
        <v>46027</v>
      </c>
      <c r="AO61" s="44">
        <v>14184</v>
      </c>
      <c r="AP61" s="41" t="s">
        <v>193</v>
      </c>
      <c r="AQ61" s="57">
        <v>46036</v>
      </c>
      <c r="AR61" s="57">
        <v>46400</v>
      </c>
      <c r="AS61" s="110" t="s">
        <v>180</v>
      </c>
      <c r="AT61" s="110" t="s">
        <v>180</v>
      </c>
      <c r="AU61" s="110" t="s">
        <v>180</v>
      </c>
      <c r="AV61" s="110" t="s">
        <v>180</v>
      </c>
      <c r="AW61" s="110" t="s">
        <v>180</v>
      </c>
      <c r="AX61" s="110" t="s">
        <v>180</v>
      </c>
      <c r="AY61" s="110" t="s">
        <v>180</v>
      </c>
      <c r="AZ61" s="110" t="s">
        <v>180</v>
      </c>
      <c r="BA61" s="110" t="s">
        <v>180</v>
      </c>
      <c r="BB61" s="110" t="s">
        <v>180</v>
      </c>
      <c r="BC61" s="110" t="s">
        <v>180</v>
      </c>
      <c r="BD61" s="110" t="s">
        <v>180</v>
      </c>
      <c r="BE61" s="110" t="s">
        <v>180</v>
      </c>
      <c r="BF61" s="110" t="s">
        <v>180</v>
      </c>
      <c r="BG61" s="110" t="s">
        <v>180</v>
      </c>
      <c r="BH61" s="110" t="s">
        <v>180</v>
      </c>
      <c r="BI61" s="72">
        <f t="shared" ref="BI61:BI87" si="4">AK61</f>
        <v>158900</v>
      </c>
      <c r="BJ61" s="45">
        <f>6840+17176+8500+32480</f>
        <v>64996</v>
      </c>
      <c r="BK61" s="73">
        <v>24618.3</v>
      </c>
      <c r="BL61" s="64">
        <f t="shared" ref="BL61:BL87" si="5">BJ61+BK61</f>
        <v>89614.3</v>
      </c>
      <c r="BM61" s="110" t="s">
        <v>180</v>
      </c>
      <c r="BN61" s="110" t="s">
        <v>180</v>
      </c>
      <c r="BO61" s="110" t="s">
        <v>180</v>
      </c>
      <c r="BP61" s="110" t="s">
        <v>180</v>
      </c>
      <c r="BQ61" s="110" t="s">
        <v>180</v>
      </c>
      <c r="BR61" s="110" t="s">
        <v>180</v>
      </c>
      <c r="BS61" s="110" t="s">
        <v>180</v>
      </c>
      <c r="BT61" s="110" t="s">
        <v>180</v>
      </c>
      <c r="BU61" s="110" t="s">
        <v>180</v>
      </c>
      <c r="BV61" s="110" t="s">
        <v>180</v>
      </c>
      <c r="BW61" s="110" t="s">
        <v>180</v>
      </c>
      <c r="BX61" s="110" t="s">
        <v>180</v>
      </c>
      <c r="BY61" s="110" t="s">
        <v>180</v>
      </c>
      <c r="BZ61" s="71" t="s">
        <v>333</v>
      </c>
      <c r="CA61" s="53">
        <v>13954</v>
      </c>
      <c r="CB61" s="52" t="s">
        <v>206</v>
      </c>
      <c r="CC61" s="52">
        <v>702800</v>
      </c>
      <c r="CD61" s="52" t="s">
        <v>191</v>
      </c>
      <c r="CE61" s="56">
        <v>701609</v>
      </c>
    </row>
    <row r="62" spans="1:83" ht="39.950000000000003" customHeight="1">
      <c r="A62" s="60">
        <v>15</v>
      </c>
      <c r="B62" s="46" t="s">
        <v>334</v>
      </c>
      <c r="C62" s="61" t="s">
        <v>324</v>
      </c>
      <c r="D62" s="46" t="s">
        <v>257</v>
      </c>
      <c r="E62" s="46" t="s">
        <v>258</v>
      </c>
      <c r="F62" s="46" t="s">
        <v>335</v>
      </c>
      <c r="G62" s="48">
        <v>13879</v>
      </c>
      <c r="H62" s="44">
        <v>13941</v>
      </c>
      <c r="I62" s="44" t="s">
        <v>180</v>
      </c>
      <c r="J62" s="44" t="s">
        <v>180</v>
      </c>
      <c r="K62" s="44" t="s">
        <v>180</v>
      </c>
      <c r="L62" s="44" t="s">
        <v>180</v>
      </c>
      <c r="M62" s="44" t="s">
        <v>180</v>
      </c>
      <c r="N62" s="44" t="s">
        <v>180</v>
      </c>
      <c r="O62" s="44" t="s">
        <v>180</v>
      </c>
      <c r="P62" s="44" t="s">
        <v>180</v>
      </c>
      <c r="Q62" s="44" t="s">
        <v>180</v>
      </c>
      <c r="R62" s="44" t="s">
        <v>180</v>
      </c>
      <c r="S62" s="44" t="s">
        <v>180</v>
      </c>
      <c r="T62" s="44" t="s">
        <v>180</v>
      </c>
      <c r="U62" s="44" t="s">
        <v>180</v>
      </c>
      <c r="V62" s="44" t="s">
        <v>180</v>
      </c>
      <c r="W62" s="44" t="s">
        <v>180</v>
      </c>
      <c r="X62" s="44" t="s">
        <v>180</v>
      </c>
      <c r="Y62" s="41" t="s">
        <v>336</v>
      </c>
      <c r="Z62" s="46" t="s">
        <v>337</v>
      </c>
      <c r="AA62" s="46" t="s">
        <v>338</v>
      </c>
      <c r="AB62" s="57">
        <v>45670</v>
      </c>
      <c r="AC62" s="44">
        <v>13953</v>
      </c>
      <c r="AD62" s="57">
        <v>45670</v>
      </c>
      <c r="AE62" s="57">
        <v>46035</v>
      </c>
      <c r="AF62" s="41">
        <v>1500</v>
      </c>
      <c r="AG62" s="41" t="s">
        <v>185</v>
      </c>
      <c r="AH62" s="110" t="s">
        <v>180</v>
      </c>
      <c r="AI62" s="110" t="s">
        <v>180</v>
      </c>
      <c r="AJ62" s="110" t="s">
        <v>180</v>
      </c>
      <c r="AK62" s="45">
        <v>130747</v>
      </c>
      <c r="AL62" s="41" t="s">
        <v>186</v>
      </c>
      <c r="AM62" s="41" t="s">
        <v>187</v>
      </c>
      <c r="AN62" s="57">
        <v>46035</v>
      </c>
      <c r="AO62" s="44">
        <v>14187</v>
      </c>
      <c r="AP62" s="41" t="s">
        <v>193</v>
      </c>
      <c r="AQ62" s="57">
        <v>46036</v>
      </c>
      <c r="AR62" s="57">
        <v>46400</v>
      </c>
      <c r="AS62" s="110" t="s">
        <v>180</v>
      </c>
      <c r="AT62" s="110" t="s">
        <v>180</v>
      </c>
      <c r="AU62" s="110" t="s">
        <v>180</v>
      </c>
      <c r="AV62" s="110" t="s">
        <v>180</v>
      </c>
      <c r="AW62" s="110" t="s">
        <v>180</v>
      </c>
      <c r="AX62" s="110" t="s">
        <v>180</v>
      </c>
      <c r="AY62" s="110" t="s">
        <v>180</v>
      </c>
      <c r="AZ62" s="110" t="s">
        <v>180</v>
      </c>
      <c r="BA62" s="110" t="s">
        <v>180</v>
      </c>
      <c r="BB62" s="110" t="s">
        <v>180</v>
      </c>
      <c r="BC62" s="110" t="s">
        <v>180</v>
      </c>
      <c r="BD62" s="110" t="s">
        <v>180</v>
      </c>
      <c r="BE62" s="110" t="s">
        <v>180</v>
      </c>
      <c r="BF62" s="110" t="s">
        <v>180</v>
      </c>
      <c r="BG62" s="110" t="s">
        <v>180</v>
      </c>
      <c r="BH62" s="110" t="s">
        <v>180</v>
      </c>
      <c r="BI62" s="72">
        <f t="shared" si="4"/>
        <v>130747</v>
      </c>
      <c r="BJ62" s="45">
        <f>496.04+453.44+1069.64+1681.6+1452+1293.7+1192.8+1409.9+1135.6+954.9</f>
        <v>11139.62</v>
      </c>
      <c r="BK62" s="73">
        <v>0</v>
      </c>
      <c r="BL62" s="74">
        <f t="shared" si="5"/>
        <v>11139.62</v>
      </c>
      <c r="BM62" s="110" t="s">
        <v>180</v>
      </c>
      <c r="BN62" s="110" t="s">
        <v>180</v>
      </c>
      <c r="BO62" s="110" t="s">
        <v>180</v>
      </c>
      <c r="BP62" s="110" t="s">
        <v>180</v>
      </c>
      <c r="BQ62" s="110" t="s">
        <v>180</v>
      </c>
      <c r="BR62" s="110" t="s">
        <v>180</v>
      </c>
      <c r="BS62" s="110" t="s">
        <v>180</v>
      </c>
      <c r="BT62" s="110" t="s">
        <v>180</v>
      </c>
      <c r="BU62" s="110" t="s">
        <v>180</v>
      </c>
      <c r="BV62" s="110" t="s">
        <v>180</v>
      </c>
      <c r="BW62" s="110" t="s">
        <v>180</v>
      </c>
      <c r="BX62" s="110" t="s">
        <v>180</v>
      </c>
      <c r="BY62" s="110" t="s">
        <v>180</v>
      </c>
      <c r="BZ62" s="52" t="s">
        <v>339</v>
      </c>
      <c r="CA62" s="53">
        <v>13964</v>
      </c>
      <c r="CB62" s="52" t="s">
        <v>265</v>
      </c>
      <c r="CC62" s="52">
        <v>7016116</v>
      </c>
      <c r="CD62" s="52" t="s">
        <v>266</v>
      </c>
      <c r="CE62" s="56">
        <v>25181</v>
      </c>
    </row>
    <row r="63" spans="1:83" ht="39.950000000000003" customHeight="1">
      <c r="A63" s="60">
        <v>16</v>
      </c>
      <c r="B63" s="46" t="s">
        <v>334</v>
      </c>
      <c r="C63" s="61" t="s">
        <v>324</v>
      </c>
      <c r="D63" s="46" t="s">
        <v>257</v>
      </c>
      <c r="E63" s="46" t="s">
        <v>258</v>
      </c>
      <c r="F63" s="46" t="s">
        <v>335</v>
      </c>
      <c r="G63" s="48">
        <v>13879</v>
      </c>
      <c r="H63" s="44">
        <v>13941</v>
      </c>
      <c r="I63" s="44" t="s">
        <v>180</v>
      </c>
      <c r="J63" s="44" t="s">
        <v>180</v>
      </c>
      <c r="K63" s="44" t="s">
        <v>180</v>
      </c>
      <c r="L63" s="44" t="s">
        <v>180</v>
      </c>
      <c r="M63" s="44" t="s">
        <v>180</v>
      </c>
      <c r="N63" s="44" t="s">
        <v>180</v>
      </c>
      <c r="O63" s="44" t="s">
        <v>180</v>
      </c>
      <c r="P63" s="44" t="s">
        <v>180</v>
      </c>
      <c r="Q63" s="44" t="s">
        <v>180</v>
      </c>
      <c r="R63" s="44" t="s">
        <v>180</v>
      </c>
      <c r="S63" s="44" t="s">
        <v>180</v>
      </c>
      <c r="T63" s="44" t="s">
        <v>180</v>
      </c>
      <c r="U63" s="44" t="s">
        <v>180</v>
      </c>
      <c r="V63" s="44" t="s">
        <v>180</v>
      </c>
      <c r="W63" s="44" t="s">
        <v>180</v>
      </c>
      <c r="X63" s="44" t="s">
        <v>180</v>
      </c>
      <c r="Y63" s="41" t="s">
        <v>340</v>
      </c>
      <c r="Z63" s="46" t="s">
        <v>341</v>
      </c>
      <c r="AA63" s="46" t="s">
        <v>342</v>
      </c>
      <c r="AB63" s="57">
        <v>45672</v>
      </c>
      <c r="AC63" s="44">
        <v>13953</v>
      </c>
      <c r="AD63" s="57">
        <v>45672</v>
      </c>
      <c r="AE63" s="57">
        <v>46037</v>
      </c>
      <c r="AF63" s="41">
        <v>1500</v>
      </c>
      <c r="AG63" s="41" t="s">
        <v>185</v>
      </c>
      <c r="AH63" s="110" t="s">
        <v>180</v>
      </c>
      <c r="AI63" s="110" t="s">
        <v>180</v>
      </c>
      <c r="AJ63" s="110" t="s">
        <v>180</v>
      </c>
      <c r="AK63" s="45">
        <v>130746</v>
      </c>
      <c r="AL63" s="41" t="s">
        <v>186</v>
      </c>
      <c r="AM63" s="41" t="s">
        <v>187</v>
      </c>
      <c r="AN63" s="57">
        <v>46031</v>
      </c>
      <c r="AO63" s="44">
        <v>17189</v>
      </c>
      <c r="AP63" s="41" t="s">
        <v>193</v>
      </c>
      <c r="AQ63" s="57">
        <v>46038</v>
      </c>
      <c r="AR63" s="57" t="s">
        <v>343</v>
      </c>
      <c r="AS63" s="110" t="s">
        <v>180</v>
      </c>
      <c r="AT63" s="110" t="s">
        <v>180</v>
      </c>
      <c r="AU63" s="110" t="s">
        <v>180</v>
      </c>
      <c r="AV63" s="110" t="s">
        <v>180</v>
      </c>
      <c r="AW63" s="110" t="s">
        <v>180</v>
      </c>
      <c r="AX63" s="110" t="s">
        <v>180</v>
      </c>
      <c r="AY63" s="110" t="s">
        <v>180</v>
      </c>
      <c r="AZ63" s="110" t="s">
        <v>180</v>
      </c>
      <c r="BA63" s="110" t="s">
        <v>180</v>
      </c>
      <c r="BB63" s="110" t="s">
        <v>180</v>
      </c>
      <c r="BC63" s="110" t="s">
        <v>180</v>
      </c>
      <c r="BD63" s="110" t="s">
        <v>180</v>
      </c>
      <c r="BE63" s="110" t="s">
        <v>180</v>
      </c>
      <c r="BF63" s="110" t="s">
        <v>180</v>
      </c>
      <c r="BG63" s="110" t="s">
        <v>180</v>
      </c>
      <c r="BH63" s="110" t="s">
        <v>180</v>
      </c>
      <c r="BI63" s="72">
        <f t="shared" si="4"/>
        <v>130746</v>
      </c>
      <c r="BJ63" s="45">
        <f>1609.91+20.15+20.15+3178.7</f>
        <v>4828.91</v>
      </c>
      <c r="BK63" s="73">
        <v>0</v>
      </c>
      <c r="BL63" s="74">
        <f t="shared" si="5"/>
        <v>4828.91</v>
      </c>
      <c r="BM63" s="110" t="s">
        <v>180</v>
      </c>
      <c r="BN63" s="110" t="s">
        <v>180</v>
      </c>
      <c r="BO63" s="110" t="s">
        <v>180</v>
      </c>
      <c r="BP63" s="110" t="s">
        <v>180</v>
      </c>
      <c r="BQ63" s="110" t="s">
        <v>180</v>
      </c>
      <c r="BR63" s="110" t="s">
        <v>180</v>
      </c>
      <c r="BS63" s="110" t="s">
        <v>180</v>
      </c>
      <c r="BT63" s="110" t="s">
        <v>180</v>
      </c>
      <c r="BU63" s="110" t="s">
        <v>180</v>
      </c>
      <c r="BV63" s="110" t="s">
        <v>180</v>
      </c>
      <c r="BW63" s="110" t="s">
        <v>180</v>
      </c>
      <c r="BX63" s="110" t="s">
        <v>180</v>
      </c>
      <c r="BY63" s="110" t="s">
        <v>180</v>
      </c>
      <c r="BZ63" s="52" t="s">
        <v>344</v>
      </c>
      <c r="CA63" s="53">
        <v>13964</v>
      </c>
      <c r="CB63" s="52" t="s">
        <v>265</v>
      </c>
      <c r="CC63" s="52">
        <v>7016116</v>
      </c>
      <c r="CD63" s="52" t="s">
        <v>266</v>
      </c>
      <c r="CE63" s="56">
        <v>25181</v>
      </c>
    </row>
    <row r="64" spans="1:83" ht="39.950000000000003" customHeight="1">
      <c r="A64" s="60">
        <v>17</v>
      </c>
      <c r="B64" s="46" t="s">
        <v>334</v>
      </c>
      <c r="C64" s="61" t="s">
        <v>324</v>
      </c>
      <c r="D64" s="46" t="s">
        <v>257</v>
      </c>
      <c r="E64" s="46" t="s">
        <v>258</v>
      </c>
      <c r="F64" s="46" t="s">
        <v>335</v>
      </c>
      <c r="G64" s="48">
        <v>13879</v>
      </c>
      <c r="H64" s="44">
        <v>13941</v>
      </c>
      <c r="I64" s="44" t="s">
        <v>180</v>
      </c>
      <c r="J64" s="44" t="s">
        <v>180</v>
      </c>
      <c r="K64" s="44" t="s">
        <v>180</v>
      </c>
      <c r="L64" s="44" t="s">
        <v>180</v>
      </c>
      <c r="M64" s="44" t="s">
        <v>180</v>
      </c>
      <c r="N64" s="44" t="s">
        <v>180</v>
      </c>
      <c r="O64" s="44" t="s">
        <v>180</v>
      </c>
      <c r="P64" s="44" t="s">
        <v>180</v>
      </c>
      <c r="Q64" s="44" t="s">
        <v>180</v>
      </c>
      <c r="R64" s="44" t="s">
        <v>180</v>
      </c>
      <c r="S64" s="44" t="s">
        <v>180</v>
      </c>
      <c r="T64" s="44" t="s">
        <v>180</v>
      </c>
      <c r="U64" s="44" t="s">
        <v>180</v>
      </c>
      <c r="V64" s="44" t="s">
        <v>180</v>
      </c>
      <c r="W64" s="44" t="s">
        <v>180</v>
      </c>
      <c r="X64" s="44" t="s">
        <v>180</v>
      </c>
      <c r="Y64" s="41" t="s">
        <v>345</v>
      </c>
      <c r="Z64" s="46" t="s">
        <v>346</v>
      </c>
      <c r="AA64" s="46" t="s">
        <v>347</v>
      </c>
      <c r="AB64" s="57">
        <v>45670</v>
      </c>
      <c r="AC64" s="44">
        <v>13953</v>
      </c>
      <c r="AD64" s="57">
        <v>45670</v>
      </c>
      <c r="AE64" s="57">
        <v>46035</v>
      </c>
      <c r="AF64" s="41">
        <v>1500</v>
      </c>
      <c r="AG64" s="41" t="s">
        <v>185</v>
      </c>
      <c r="AH64" s="110" t="s">
        <v>180</v>
      </c>
      <c r="AI64" s="110" t="s">
        <v>180</v>
      </c>
      <c r="AJ64" s="110" t="s">
        <v>180</v>
      </c>
      <c r="AK64" s="45">
        <v>130746</v>
      </c>
      <c r="AL64" s="110" t="s">
        <v>180</v>
      </c>
      <c r="AM64" s="110" t="s">
        <v>180</v>
      </c>
      <c r="AN64" s="110" t="s">
        <v>180</v>
      </c>
      <c r="AO64" s="110" t="s">
        <v>180</v>
      </c>
      <c r="AP64" s="110" t="s">
        <v>180</v>
      </c>
      <c r="AQ64" s="110" t="s">
        <v>180</v>
      </c>
      <c r="AR64" s="110" t="s">
        <v>180</v>
      </c>
      <c r="AS64" s="110" t="s">
        <v>180</v>
      </c>
      <c r="AT64" s="110" t="s">
        <v>180</v>
      </c>
      <c r="AU64" s="110" t="s">
        <v>180</v>
      </c>
      <c r="AV64" s="110" t="s">
        <v>180</v>
      </c>
      <c r="AW64" s="110" t="s">
        <v>180</v>
      </c>
      <c r="AX64" s="110" t="s">
        <v>180</v>
      </c>
      <c r="AY64" s="110" t="s">
        <v>180</v>
      </c>
      <c r="AZ64" s="110" t="s">
        <v>180</v>
      </c>
      <c r="BA64" s="110" t="s">
        <v>180</v>
      </c>
      <c r="BB64" s="110" t="s">
        <v>180</v>
      </c>
      <c r="BC64" s="110" t="s">
        <v>180</v>
      </c>
      <c r="BD64" s="110" t="s">
        <v>180</v>
      </c>
      <c r="BE64" s="110" t="s">
        <v>180</v>
      </c>
      <c r="BF64" s="110" t="s">
        <v>180</v>
      </c>
      <c r="BG64" s="110" t="s">
        <v>180</v>
      </c>
      <c r="BH64" s="110" t="s">
        <v>180</v>
      </c>
      <c r="BI64" s="72">
        <f t="shared" si="4"/>
        <v>130746</v>
      </c>
      <c r="BJ64" s="45">
        <f>26.7+95.2+220.5+1097.55+183.5+126.2+178.8+139.2+161.4+111+54.8</f>
        <v>2394.85</v>
      </c>
      <c r="BK64" s="73">
        <v>0</v>
      </c>
      <c r="BL64" s="74">
        <f t="shared" si="5"/>
        <v>2394.85</v>
      </c>
      <c r="BM64" s="110" t="s">
        <v>180</v>
      </c>
      <c r="BN64" s="110" t="s">
        <v>180</v>
      </c>
      <c r="BO64" s="110" t="s">
        <v>180</v>
      </c>
      <c r="BP64" s="110" t="s">
        <v>180</v>
      </c>
      <c r="BQ64" s="110" t="s">
        <v>180</v>
      </c>
      <c r="BR64" s="110" t="s">
        <v>180</v>
      </c>
      <c r="BS64" s="110" t="s">
        <v>180</v>
      </c>
      <c r="BT64" s="110" t="s">
        <v>180</v>
      </c>
      <c r="BU64" s="110" t="s">
        <v>180</v>
      </c>
      <c r="BV64" s="110" t="s">
        <v>180</v>
      </c>
      <c r="BW64" s="110" t="s">
        <v>180</v>
      </c>
      <c r="BX64" s="110" t="s">
        <v>180</v>
      </c>
      <c r="BY64" s="110" t="s">
        <v>180</v>
      </c>
      <c r="BZ64" s="52" t="s">
        <v>348</v>
      </c>
      <c r="CA64" s="53">
        <v>13964</v>
      </c>
      <c r="CB64" s="52" t="s">
        <v>265</v>
      </c>
      <c r="CC64" s="52">
        <v>7016116</v>
      </c>
      <c r="CD64" s="52" t="s">
        <v>266</v>
      </c>
      <c r="CE64" s="56">
        <v>25181</v>
      </c>
    </row>
    <row r="65" spans="1:83" ht="39.950000000000003" customHeight="1">
      <c r="A65" s="60">
        <v>18</v>
      </c>
      <c r="B65" s="46" t="s">
        <v>334</v>
      </c>
      <c r="C65" s="61" t="s">
        <v>324</v>
      </c>
      <c r="D65" s="46" t="s">
        <v>257</v>
      </c>
      <c r="E65" s="46" t="s">
        <v>258</v>
      </c>
      <c r="F65" s="46" t="s">
        <v>335</v>
      </c>
      <c r="G65" s="48">
        <v>13879</v>
      </c>
      <c r="H65" s="44">
        <v>13941</v>
      </c>
      <c r="I65" s="44" t="s">
        <v>180</v>
      </c>
      <c r="J65" s="44" t="s">
        <v>180</v>
      </c>
      <c r="K65" s="44" t="s">
        <v>180</v>
      </c>
      <c r="L65" s="44" t="s">
        <v>180</v>
      </c>
      <c r="M65" s="44" t="s">
        <v>180</v>
      </c>
      <c r="N65" s="44" t="s">
        <v>180</v>
      </c>
      <c r="O65" s="44" t="s">
        <v>180</v>
      </c>
      <c r="P65" s="44" t="s">
        <v>180</v>
      </c>
      <c r="Q65" s="44" t="s">
        <v>180</v>
      </c>
      <c r="R65" s="44" t="s">
        <v>180</v>
      </c>
      <c r="S65" s="44" t="s">
        <v>180</v>
      </c>
      <c r="T65" s="44" t="s">
        <v>180</v>
      </c>
      <c r="U65" s="44" t="s">
        <v>180</v>
      </c>
      <c r="V65" s="44" t="s">
        <v>180</v>
      </c>
      <c r="W65" s="44" t="s">
        <v>180</v>
      </c>
      <c r="X65" s="44" t="s">
        <v>180</v>
      </c>
      <c r="Y65" s="41" t="s">
        <v>349</v>
      </c>
      <c r="Z65" s="107" t="s">
        <v>350</v>
      </c>
      <c r="AA65" s="46" t="s">
        <v>351</v>
      </c>
      <c r="AB65" s="57">
        <v>45672</v>
      </c>
      <c r="AC65" s="44">
        <v>13978</v>
      </c>
      <c r="AD65" s="57">
        <v>45672</v>
      </c>
      <c r="AE65" s="57">
        <v>46037</v>
      </c>
      <c r="AF65" s="41">
        <v>1500</v>
      </c>
      <c r="AG65" s="41" t="s">
        <v>185</v>
      </c>
      <c r="AH65" s="110" t="s">
        <v>180</v>
      </c>
      <c r="AI65" s="110" t="s">
        <v>180</v>
      </c>
      <c r="AJ65" s="110" t="s">
        <v>180</v>
      </c>
      <c r="AK65" s="45">
        <v>130746</v>
      </c>
      <c r="AL65" s="110" t="s">
        <v>180</v>
      </c>
      <c r="AM65" s="110" t="s">
        <v>180</v>
      </c>
      <c r="AN65" s="110" t="s">
        <v>180</v>
      </c>
      <c r="AO65" s="110" t="s">
        <v>180</v>
      </c>
      <c r="AP65" s="110" t="s">
        <v>180</v>
      </c>
      <c r="AQ65" s="110" t="s">
        <v>180</v>
      </c>
      <c r="AR65" s="110" t="s">
        <v>180</v>
      </c>
      <c r="AS65" s="110" t="s">
        <v>180</v>
      </c>
      <c r="AT65" s="110" t="s">
        <v>180</v>
      </c>
      <c r="AU65" s="110" t="s">
        <v>180</v>
      </c>
      <c r="AV65" s="110" t="s">
        <v>180</v>
      </c>
      <c r="AW65" s="110" t="s">
        <v>180</v>
      </c>
      <c r="AX65" s="110" t="s">
        <v>180</v>
      </c>
      <c r="AY65" s="110" t="s">
        <v>180</v>
      </c>
      <c r="AZ65" s="110" t="s">
        <v>180</v>
      </c>
      <c r="BA65" s="110" t="s">
        <v>180</v>
      </c>
      <c r="BB65" s="110" t="s">
        <v>180</v>
      </c>
      <c r="BC65" s="110" t="s">
        <v>180</v>
      </c>
      <c r="BD65" s="110" t="s">
        <v>180</v>
      </c>
      <c r="BE65" s="110" t="s">
        <v>180</v>
      </c>
      <c r="BF65" s="110" t="s">
        <v>180</v>
      </c>
      <c r="BG65" s="110" t="s">
        <v>180</v>
      </c>
      <c r="BH65" s="110" t="s">
        <v>180</v>
      </c>
      <c r="BI65" s="72">
        <f t="shared" si="4"/>
        <v>130746</v>
      </c>
      <c r="BJ65" s="45">
        <f>366.33+507+696+1366.98+1164.33+912.15+1077+1141.23+1186.9</f>
        <v>8417.9199999999983</v>
      </c>
      <c r="BK65" s="73">
        <v>0</v>
      </c>
      <c r="BL65" s="74">
        <f t="shared" si="5"/>
        <v>8417.9199999999983</v>
      </c>
      <c r="BM65" s="110" t="s">
        <v>180</v>
      </c>
      <c r="BN65" s="110" t="s">
        <v>180</v>
      </c>
      <c r="BO65" s="110" t="s">
        <v>180</v>
      </c>
      <c r="BP65" s="110" t="s">
        <v>180</v>
      </c>
      <c r="BQ65" s="110" t="s">
        <v>180</v>
      </c>
      <c r="BR65" s="110" t="s">
        <v>180</v>
      </c>
      <c r="BS65" s="110" t="s">
        <v>180</v>
      </c>
      <c r="BT65" s="110" t="s">
        <v>180</v>
      </c>
      <c r="BU65" s="110" t="s">
        <v>180</v>
      </c>
      <c r="BV65" s="110" t="s">
        <v>180</v>
      </c>
      <c r="BW65" s="110" t="s">
        <v>180</v>
      </c>
      <c r="BX65" s="110" t="s">
        <v>180</v>
      </c>
      <c r="BY65" s="110" t="s">
        <v>180</v>
      </c>
      <c r="BZ65" s="52" t="s">
        <v>352</v>
      </c>
      <c r="CA65" s="65">
        <v>13964</v>
      </c>
      <c r="CB65" s="51" t="s">
        <v>265</v>
      </c>
      <c r="CC65" s="51">
        <v>7016116</v>
      </c>
      <c r="CD65" s="51" t="s">
        <v>266</v>
      </c>
      <c r="CE65" s="66">
        <v>25181</v>
      </c>
    </row>
    <row r="66" spans="1:83" ht="39.950000000000003" customHeight="1">
      <c r="A66" s="60">
        <v>19</v>
      </c>
      <c r="B66" s="46" t="s">
        <v>334</v>
      </c>
      <c r="C66" s="61" t="s">
        <v>324</v>
      </c>
      <c r="D66" s="46" t="s">
        <v>257</v>
      </c>
      <c r="E66" s="46" t="s">
        <v>258</v>
      </c>
      <c r="F66" s="46" t="s">
        <v>335</v>
      </c>
      <c r="G66" s="48">
        <v>13879</v>
      </c>
      <c r="H66" s="44">
        <v>13941</v>
      </c>
      <c r="I66" s="44" t="s">
        <v>180</v>
      </c>
      <c r="J66" s="44" t="s">
        <v>180</v>
      </c>
      <c r="K66" s="44" t="s">
        <v>180</v>
      </c>
      <c r="L66" s="44" t="s">
        <v>180</v>
      </c>
      <c r="M66" s="44" t="s">
        <v>180</v>
      </c>
      <c r="N66" s="44" t="s">
        <v>180</v>
      </c>
      <c r="O66" s="44" t="s">
        <v>180</v>
      </c>
      <c r="P66" s="44" t="s">
        <v>180</v>
      </c>
      <c r="Q66" s="44" t="s">
        <v>180</v>
      </c>
      <c r="R66" s="44" t="s">
        <v>180</v>
      </c>
      <c r="S66" s="44" t="s">
        <v>180</v>
      </c>
      <c r="T66" s="44" t="s">
        <v>180</v>
      </c>
      <c r="U66" s="44" t="s">
        <v>180</v>
      </c>
      <c r="V66" s="44" t="s">
        <v>180</v>
      </c>
      <c r="W66" s="44" t="s">
        <v>180</v>
      </c>
      <c r="X66" s="44" t="s">
        <v>180</v>
      </c>
      <c r="Y66" s="41" t="s">
        <v>353</v>
      </c>
      <c r="Z66" s="46" t="s">
        <v>354</v>
      </c>
      <c r="AA66" s="46" t="s">
        <v>355</v>
      </c>
      <c r="AB66" s="57">
        <v>45670</v>
      </c>
      <c r="AC66" s="44">
        <v>13953</v>
      </c>
      <c r="AD66" s="57">
        <v>45670</v>
      </c>
      <c r="AE66" s="57">
        <v>46035</v>
      </c>
      <c r="AF66" s="41">
        <v>1500</v>
      </c>
      <c r="AG66" s="41" t="s">
        <v>185</v>
      </c>
      <c r="AH66" s="110" t="s">
        <v>180</v>
      </c>
      <c r="AI66" s="110" t="s">
        <v>180</v>
      </c>
      <c r="AJ66" s="110" t="s">
        <v>180</v>
      </c>
      <c r="AK66" s="45">
        <v>130746</v>
      </c>
      <c r="AL66" s="41" t="s">
        <v>186</v>
      </c>
      <c r="AM66" s="41" t="s">
        <v>187</v>
      </c>
      <c r="AN66" s="57">
        <v>46021</v>
      </c>
      <c r="AO66" s="44">
        <v>14180</v>
      </c>
      <c r="AP66" s="41" t="s">
        <v>193</v>
      </c>
      <c r="AQ66" s="57">
        <v>46036</v>
      </c>
      <c r="AR66" s="57">
        <v>46400</v>
      </c>
      <c r="AS66" s="110" t="s">
        <v>180</v>
      </c>
      <c r="AT66" s="110" t="s">
        <v>180</v>
      </c>
      <c r="AU66" s="110" t="s">
        <v>180</v>
      </c>
      <c r="AV66" s="110" t="s">
        <v>180</v>
      </c>
      <c r="AW66" s="110" t="s">
        <v>180</v>
      </c>
      <c r="AX66" s="110" t="s">
        <v>180</v>
      </c>
      <c r="AY66" s="110" t="s">
        <v>180</v>
      </c>
      <c r="AZ66" s="110" t="s">
        <v>180</v>
      </c>
      <c r="BA66" s="110" t="s">
        <v>180</v>
      </c>
      <c r="BB66" s="110" t="s">
        <v>180</v>
      </c>
      <c r="BC66" s="110" t="s">
        <v>180</v>
      </c>
      <c r="BD66" s="110" t="s">
        <v>180</v>
      </c>
      <c r="BE66" s="110" t="s">
        <v>180</v>
      </c>
      <c r="BF66" s="110" t="s">
        <v>180</v>
      </c>
      <c r="BG66" s="110" t="s">
        <v>180</v>
      </c>
      <c r="BH66" s="110" t="s">
        <v>180</v>
      </c>
      <c r="BI66" s="72">
        <f t="shared" si="4"/>
        <v>130746</v>
      </c>
      <c r="BJ66" s="45">
        <f>1356.77+1662.88</f>
        <v>3019.65</v>
      </c>
      <c r="BK66" s="73">
        <v>0</v>
      </c>
      <c r="BL66" s="74">
        <f t="shared" si="5"/>
        <v>3019.65</v>
      </c>
      <c r="BM66" s="110" t="s">
        <v>180</v>
      </c>
      <c r="BN66" s="110" t="s">
        <v>180</v>
      </c>
      <c r="BO66" s="110" t="s">
        <v>180</v>
      </c>
      <c r="BP66" s="110" t="s">
        <v>180</v>
      </c>
      <c r="BQ66" s="110" t="s">
        <v>180</v>
      </c>
      <c r="BR66" s="110" t="s">
        <v>180</v>
      </c>
      <c r="BS66" s="110" t="s">
        <v>180</v>
      </c>
      <c r="BT66" s="110" t="s">
        <v>180</v>
      </c>
      <c r="BU66" s="110" t="s">
        <v>180</v>
      </c>
      <c r="BV66" s="110" t="s">
        <v>180</v>
      </c>
      <c r="BW66" s="110" t="s">
        <v>180</v>
      </c>
      <c r="BX66" s="110" t="s">
        <v>180</v>
      </c>
      <c r="BY66" s="110" t="s">
        <v>180</v>
      </c>
      <c r="BZ66" s="52" t="s">
        <v>356</v>
      </c>
      <c r="CA66" s="65">
        <v>13964</v>
      </c>
      <c r="CB66" s="51" t="s">
        <v>265</v>
      </c>
      <c r="CC66" s="51">
        <v>7016116</v>
      </c>
      <c r="CD66" s="51" t="s">
        <v>266</v>
      </c>
      <c r="CE66" s="66">
        <v>25181</v>
      </c>
    </row>
    <row r="67" spans="1:83" ht="39.950000000000003" customHeight="1">
      <c r="A67" s="60">
        <v>20</v>
      </c>
      <c r="B67" s="46" t="s">
        <v>334</v>
      </c>
      <c r="C67" s="61" t="s">
        <v>324</v>
      </c>
      <c r="D67" s="46" t="s">
        <v>257</v>
      </c>
      <c r="E67" s="46" t="s">
        <v>258</v>
      </c>
      <c r="F67" s="46" t="s">
        <v>335</v>
      </c>
      <c r="G67" s="48">
        <v>13879</v>
      </c>
      <c r="H67" s="44">
        <v>13941</v>
      </c>
      <c r="I67" s="44" t="s">
        <v>180</v>
      </c>
      <c r="J67" s="44" t="s">
        <v>180</v>
      </c>
      <c r="K67" s="44" t="s">
        <v>180</v>
      </c>
      <c r="L67" s="44" t="s">
        <v>180</v>
      </c>
      <c r="M67" s="44" t="s">
        <v>180</v>
      </c>
      <c r="N67" s="44" t="s">
        <v>180</v>
      </c>
      <c r="O67" s="44" t="s">
        <v>180</v>
      </c>
      <c r="P67" s="44" t="s">
        <v>180</v>
      </c>
      <c r="Q67" s="44" t="s">
        <v>180</v>
      </c>
      <c r="R67" s="44" t="s">
        <v>180</v>
      </c>
      <c r="S67" s="44" t="s">
        <v>180</v>
      </c>
      <c r="T67" s="44" t="s">
        <v>180</v>
      </c>
      <c r="U67" s="44" t="s">
        <v>180</v>
      </c>
      <c r="V67" s="44" t="s">
        <v>180</v>
      </c>
      <c r="W67" s="44" t="s">
        <v>180</v>
      </c>
      <c r="X67" s="44" t="s">
        <v>180</v>
      </c>
      <c r="Y67" s="41" t="s">
        <v>357</v>
      </c>
      <c r="Z67" s="46" t="s">
        <v>358</v>
      </c>
      <c r="AA67" s="46" t="s">
        <v>359</v>
      </c>
      <c r="AB67" s="57">
        <v>45670</v>
      </c>
      <c r="AC67" s="44">
        <v>13968</v>
      </c>
      <c r="AD67" s="57">
        <v>45671</v>
      </c>
      <c r="AE67" s="57">
        <v>46036</v>
      </c>
      <c r="AF67" s="46">
        <v>1500</v>
      </c>
      <c r="AG67" s="41" t="s">
        <v>185</v>
      </c>
      <c r="AH67" s="110" t="s">
        <v>180</v>
      </c>
      <c r="AI67" s="110" t="s">
        <v>180</v>
      </c>
      <c r="AJ67" s="110" t="s">
        <v>180</v>
      </c>
      <c r="AK67" s="45">
        <v>130746</v>
      </c>
      <c r="AL67" s="110" t="s">
        <v>180</v>
      </c>
      <c r="AM67" s="110" t="s">
        <v>180</v>
      </c>
      <c r="AN67" s="110" t="s">
        <v>180</v>
      </c>
      <c r="AO67" s="110" t="s">
        <v>180</v>
      </c>
      <c r="AP67" s="110" t="s">
        <v>180</v>
      </c>
      <c r="AQ67" s="110" t="s">
        <v>180</v>
      </c>
      <c r="AR67" s="110" t="s">
        <v>180</v>
      </c>
      <c r="AS67" s="110" t="s">
        <v>180</v>
      </c>
      <c r="AT67" s="110" t="s">
        <v>180</v>
      </c>
      <c r="AU67" s="110" t="s">
        <v>180</v>
      </c>
      <c r="AV67" s="110" t="s">
        <v>180</v>
      </c>
      <c r="AW67" s="110" t="s">
        <v>180</v>
      </c>
      <c r="AX67" s="110" t="s">
        <v>180</v>
      </c>
      <c r="AY67" s="110" t="s">
        <v>180</v>
      </c>
      <c r="AZ67" s="110" t="s">
        <v>180</v>
      </c>
      <c r="BA67" s="110" t="s">
        <v>180</v>
      </c>
      <c r="BB67" s="110" t="s">
        <v>180</v>
      </c>
      <c r="BC67" s="110" t="s">
        <v>180</v>
      </c>
      <c r="BD67" s="110" t="s">
        <v>180</v>
      </c>
      <c r="BE67" s="110" t="s">
        <v>180</v>
      </c>
      <c r="BF67" s="110" t="s">
        <v>180</v>
      </c>
      <c r="BG67" s="110" t="s">
        <v>180</v>
      </c>
      <c r="BH67" s="110" t="s">
        <v>180</v>
      </c>
      <c r="BI67" s="72">
        <f t="shared" si="4"/>
        <v>130746</v>
      </c>
      <c r="BJ67" s="45">
        <v>0</v>
      </c>
      <c r="BK67" s="73">
        <v>0</v>
      </c>
      <c r="BL67" s="74">
        <f t="shared" si="5"/>
        <v>0</v>
      </c>
      <c r="BM67" s="110" t="s">
        <v>180</v>
      </c>
      <c r="BN67" s="110" t="s">
        <v>180</v>
      </c>
      <c r="BO67" s="110" t="s">
        <v>180</v>
      </c>
      <c r="BP67" s="110" t="s">
        <v>180</v>
      </c>
      <c r="BQ67" s="110" t="s">
        <v>180</v>
      </c>
      <c r="BR67" s="110" t="s">
        <v>180</v>
      </c>
      <c r="BS67" s="110" t="s">
        <v>180</v>
      </c>
      <c r="BT67" s="110" t="s">
        <v>180</v>
      </c>
      <c r="BU67" s="110" t="s">
        <v>180</v>
      </c>
      <c r="BV67" s="110" t="s">
        <v>180</v>
      </c>
      <c r="BW67" s="110" t="s">
        <v>180</v>
      </c>
      <c r="BX67" s="110" t="s">
        <v>180</v>
      </c>
      <c r="BY67" s="110" t="s">
        <v>180</v>
      </c>
      <c r="BZ67" s="52" t="s">
        <v>360</v>
      </c>
      <c r="CA67" s="65">
        <v>13971</v>
      </c>
      <c r="CB67" s="51" t="s">
        <v>266</v>
      </c>
      <c r="CC67" s="51">
        <v>25181</v>
      </c>
      <c r="CD67" s="51" t="s">
        <v>265</v>
      </c>
      <c r="CE67" s="66">
        <v>7016116</v>
      </c>
    </row>
    <row r="68" spans="1:83" ht="54.95" customHeight="1">
      <c r="A68" s="60">
        <v>21</v>
      </c>
      <c r="B68" s="46" t="s">
        <v>361</v>
      </c>
      <c r="C68" s="61" t="s">
        <v>362</v>
      </c>
      <c r="D68" s="46" t="s">
        <v>177</v>
      </c>
      <c r="E68" s="46" t="s">
        <v>180</v>
      </c>
      <c r="F68" s="46" t="s">
        <v>363</v>
      </c>
      <c r="G68" s="48" t="s">
        <v>180</v>
      </c>
      <c r="H68" s="44" t="s">
        <v>180</v>
      </c>
      <c r="I68" s="44" t="s">
        <v>180</v>
      </c>
      <c r="J68" s="44" t="s">
        <v>180</v>
      </c>
      <c r="K68" s="44" t="s">
        <v>180</v>
      </c>
      <c r="L68" s="44" t="s">
        <v>180</v>
      </c>
      <c r="M68" s="61" t="s">
        <v>362</v>
      </c>
      <c r="N68" s="46" t="s">
        <v>364</v>
      </c>
      <c r="O68" s="65">
        <v>13965</v>
      </c>
      <c r="P68" s="65">
        <v>13965</v>
      </c>
      <c r="Q68" s="44" t="s">
        <v>180</v>
      </c>
      <c r="R68" s="44" t="s">
        <v>180</v>
      </c>
      <c r="S68" s="44" t="s">
        <v>180</v>
      </c>
      <c r="T68" s="44" t="s">
        <v>180</v>
      </c>
      <c r="U68" s="44" t="s">
        <v>180</v>
      </c>
      <c r="V68" s="44" t="s">
        <v>180</v>
      </c>
      <c r="W68" s="44" t="s">
        <v>180</v>
      </c>
      <c r="X68" s="44" t="s">
        <v>180</v>
      </c>
      <c r="Y68" s="51" t="s">
        <v>365</v>
      </c>
      <c r="Z68" s="46" t="s">
        <v>366</v>
      </c>
      <c r="AA68" s="46" t="s">
        <v>367</v>
      </c>
      <c r="AB68" s="47">
        <v>45693</v>
      </c>
      <c r="AC68" s="48">
        <v>13959</v>
      </c>
      <c r="AD68" s="47">
        <v>45693</v>
      </c>
      <c r="AE68" s="47">
        <v>46058</v>
      </c>
      <c r="AF68" s="41">
        <v>1500</v>
      </c>
      <c r="AG68" s="51" t="s">
        <v>276</v>
      </c>
      <c r="AH68" s="110" t="s">
        <v>180</v>
      </c>
      <c r="AI68" s="110" t="s">
        <v>180</v>
      </c>
      <c r="AJ68" s="110" t="s">
        <v>180</v>
      </c>
      <c r="AK68" s="50">
        <v>196692.36</v>
      </c>
      <c r="AL68" s="41" t="s">
        <v>186</v>
      </c>
      <c r="AM68" s="41" t="s">
        <v>187</v>
      </c>
      <c r="AN68" s="57">
        <v>46055</v>
      </c>
      <c r="AO68" s="44">
        <v>14199</v>
      </c>
      <c r="AP68" s="41" t="s">
        <v>193</v>
      </c>
      <c r="AQ68" s="57">
        <v>46059</v>
      </c>
      <c r="AR68" s="57">
        <v>46423</v>
      </c>
      <c r="AS68" s="110" t="s">
        <v>180</v>
      </c>
      <c r="AT68" s="110" t="s">
        <v>180</v>
      </c>
      <c r="AU68" s="110" t="s">
        <v>180</v>
      </c>
      <c r="AV68" s="110" t="s">
        <v>180</v>
      </c>
      <c r="AW68" s="110" t="s">
        <v>180</v>
      </c>
      <c r="AX68" s="110" t="s">
        <v>180</v>
      </c>
      <c r="AY68" s="110" t="s">
        <v>180</v>
      </c>
      <c r="AZ68" s="110" t="s">
        <v>180</v>
      </c>
      <c r="BA68" s="110" t="s">
        <v>180</v>
      </c>
      <c r="BB68" s="110" t="s">
        <v>180</v>
      </c>
      <c r="BC68" s="110" t="s">
        <v>180</v>
      </c>
      <c r="BD68" s="110" t="s">
        <v>180</v>
      </c>
      <c r="BE68" s="110" t="s">
        <v>180</v>
      </c>
      <c r="BF68" s="110" t="s">
        <v>180</v>
      </c>
      <c r="BG68" s="110" t="s">
        <v>180</v>
      </c>
      <c r="BH68" s="110" t="s">
        <v>180</v>
      </c>
      <c r="BI68" s="62">
        <f t="shared" si="4"/>
        <v>196692.36</v>
      </c>
      <c r="BJ68" s="50">
        <f>49173.09+32782.06+16391.03+16391.03+16391.03+16391.03+16391.03</f>
        <v>163910.29999999999</v>
      </c>
      <c r="BK68" s="73">
        <f>16391.03+16391.03+16391.03+16391.03+16391.03</f>
        <v>81955.149999999994</v>
      </c>
      <c r="BL68" s="64">
        <f t="shared" si="5"/>
        <v>245865.44999999998</v>
      </c>
      <c r="BM68" s="110" t="s">
        <v>180</v>
      </c>
      <c r="BN68" s="110" t="s">
        <v>180</v>
      </c>
      <c r="BO68" s="110" t="s">
        <v>180</v>
      </c>
      <c r="BP68" s="110" t="s">
        <v>180</v>
      </c>
      <c r="BQ68" s="110" t="s">
        <v>180</v>
      </c>
      <c r="BR68" s="110" t="s">
        <v>180</v>
      </c>
      <c r="BS68" s="110" t="s">
        <v>180</v>
      </c>
      <c r="BT68" s="110" t="s">
        <v>180</v>
      </c>
      <c r="BU68" s="110" t="s">
        <v>180</v>
      </c>
      <c r="BV68" s="110" t="s">
        <v>180</v>
      </c>
      <c r="BW68" s="110" t="s">
        <v>180</v>
      </c>
      <c r="BX68" s="110" t="s">
        <v>180</v>
      </c>
      <c r="BY68" s="110" t="s">
        <v>180</v>
      </c>
      <c r="BZ68" s="71" t="s">
        <v>368</v>
      </c>
      <c r="CA68" s="65">
        <v>13971</v>
      </c>
      <c r="CB68" s="51" t="s">
        <v>190</v>
      </c>
      <c r="CC68" s="51">
        <v>358883</v>
      </c>
      <c r="CD68" s="51" t="s">
        <v>206</v>
      </c>
      <c r="CE68" s="66">
        <v>702800</v>
      </c>
    </row>
    <row r="69" spans="1:83" ht="24.95" customHeight="1">
      <c r="A69" s="60">
        <v>22</v>
      </c>
      <c r="B69" s="46" t="s">
        <v>334</v>
      </c>
      <c r="C69" s="61" t="s">
        <v>324</v>
      </c>
      <c r="D69" s="46" t="s">
        <v>257</v>
      </c>
      <c r="E69" s="46" t="s">
        <v>258</v>
      </c>
      <c r="F69" s="46" t="s">
        <v>369</v>
      </c>
      <c r="G69" s="48">
        <v>13879</v>
      </c>
      <c r="H69" s="44">
        <v>13941</v>
      </c>
      <c r="I69" s="44" t="s">
        <v>180</v>
      </c>
      <c r="J69" s="44" t="s">
        <v>180</v>
      </c>
      <c r="K69" s="44" t="s">
        <v>180</v>
      </c>
      <c r="L69" s="44" t="s">
        <v>180</v>
      </c>
      <c r="M69" s="44" t="s">
        <v>180</v>
      </c>
      <c r="N69" s="44" t="s">
        <v>180</v>
      </c>
      <c r="O69" s="44" t="s">
        <v>180</v>
      </c>
      <c r="P69" s="44" t="s">
        <v>180</v>
      </c>
      <c r="Q69" s="44" t="s">
        <v>180</v>
      </c>
      <c r="R69" s="44" t="s">
        <v>180</v>
      </c>
      <c r="S69" s="44" t="s">
        <v>180</v>
      </c>
      <c r="T69" s="44" t="s">
        <v>180</v>
      </c>
      <c r="U69" s="44" t="s">
        <v>180</v>
      </c>
      <c r="V69" s="44" t="s">
        <v>180</v>
      </c>
      <c r="W69" s="44" t="s">
        <v>180</v>
      </c>
      <c r="X69" s="44" t="s">
        <v>180</v>
      </c>
      <c r="Y69" s="41" t="s">
        <v>370</v>
      </c>
      <c r="Z69" s="46" t="s">
        <v>371</v>
      </c>
      <c r="AA69" s="46" t="s">
        <v>372</v>
      </c>
      <c r="AB69" s="57">
        <v>45695</v>
      </c>
      <c r="AC69" s="44">
        <v>13630</v>
      </c>
      <c r="AD69" s="57">
        <v>45695</v>
      </c>
      <c r="AE69" s="57">
        <v>46060</v>
      </c>
      <c r="AF69" s="41">
        <v>1500</v>
      </c>
      <c r="AG69" s="41" t="s">
        <v>185</v>
      </c>
      <c r="AH69" s="110" t="s">
        <v>180</v>
      </c>
      <c r="AI69" s="110" t="s">
        <v>180</v>
      </c>
      <c r="AJ69" s="110" t="s">
        <v>180</v>
      </c>
      <c r="AK69" s="45">
        <v>130746</v>
      </c>
      <c r="AL69" s="110" t="s">
        <v>180</v>
      </c>
      <c r="AM69" s="110" t="s">
        <v>180</v>
      </c>
      <c r="AN69" s="110" t="s">
        <v>180</v>
      </c>
      <c r="AO69" s="110" t="s">
        <v>180</v>
      </c>
      <c r="AP69" s="110" t="s">
        <v>180</v>
      </c>
      <c r="AQ69" s="110" t="s">
        <v>180</v>
      </c>
      <c r="AR69" s="110" t="s">
        <v>180</v>
      </c>
      <c r="AS69" s="110" t="s">
        <v>180</v>
      </c>
      <c r="AT69" s="110" t="s">
        <v>180</v>
      </c>
      <c r="AU69" s="110" t="s">
        <v>180</v>
      </c>
      <c r="AV69" s="110" t="s">
        <v>180</v>
      </c>
      <c r="AW69" s="110" t="s">
        <v>180</v>
      </c>
      <c r="AX69" s="110" t="s">
        <v>180</v>
      </c>
      <c r="AY69" s="110" t="s">
        <v>180</v>
      </c>
      <c r="AZ69" s="110" t="s">
        <v>180</v>
      </c>
      <c r="BA69" s="110" t="s">
        <v>180</v>
      </c>
      <c r="BB69" s="110" t="s">
        <v>180</v>
      </c>
      <c r="BC69" s="110" t="s">
        <v>180</v>
      </c>
      <c r="BD69" s="110" t="s">
        <v>180</v>
      </c>
      <c r="BE69" s="110" t="s">
        <v>180</v>
      </c>
      <c r="BF69" s="110" t="s">
        <v>180</v>
      </c>
      <c r="BG69" s="110" t="s">
        <v>180</v>
      </c>
      <c r="BH69" s="110" t="s">
        <v>180</v>
      </c>
      <c r="BI69" s="72">
        <f t="shared" si="4"/>
        <v>130746</v>
      </c>
      <c r="BJ69" s="45">
        <f>14.5+14.5+14.5+14.5+14.5+14.5+14.5+14.5+14.5+26.9</f>
        <v>157.4</v>
      </c>
      <c r="BK69" s="73">
        <v>0</v>
      </c>
      <c r="BL69" s="74">
        <f t="shared" si="5"/>
        <v>157.4</v>
      </c>
      <c r="BM69" s="110" t="s">
        <v>180</v>
      </c>
      <c r="BN69" s="110" t="s">
        <v>180</v>
      </c>
      <c r="BO69" s="110" t="s">
        <v>180</v>
      </c>
      <c r="BP69" s="110" t="s">
        <v>180</v>
      </c>
      <c r="BQ69" s="110" t="s">
        <v>180</v>
      </c>
      <c r="BR69" s="110" t="s">
        <v>180</v>
      </c>
      <c r="BS69" s="110" t="s">
        <v>180</v>
      </c>
      <c r="BT69" s="110" t="s">
        <v>180</v>
      </c>
      <c r="BU69" s="110" t="s">
        <v>180</v>
      </c>
      <c r="BV69" s="110" t="s">
        <v>180</v>
      </c>
      <c r="BW69" s="110" t="s">
        <v>180</v>
      </c>
      <c r="BX69" s="110" t="s">
        <v>180</v>
      </c>
      <c r="BY69" s="110" t="s">
        <v>180</v>
      </c>
      <c r="BZ69" s="52" t="s">
        <v>373</v>
      </c>
      <c r="CA69" s="65">
        <v>13971</v>
      </c>
      <c r="CB69" s="51" t="s">
        <v>266</v>
      </c>
      <c r="CC69" s="51">
        <v>25181</v>
      </c>
      <c r="CD69" s="51" t="s">
        <v>265</v>
      </c>
      <c r="CE69" s="66">
        <v>7016116</v>
      </c>
    </row>
    <row r="70" spans="1:83" ht="37.5" customHeight="1">
      <c r="A70" s="40">
        <v>23</v>
      </c>
      <c r="B70" s="41" t="s">
        <v>323</v>
      </c>
      <c r="C70" s="42" t="s">
        <v>324</v>
      </c>
      <c r="D70" s="41" t="s">
        <v>269</v>
      </c>
      <c r="E70" s="41" t="s">
        <v>258</v>
      </c>
      <c r="F70" s="41" t="s">
        <v>374</v>
      </c>
      <c r="G70" s="44">
        <v>13761</v>
      </c>
      <c r="H70" s="53" t="s">
        <v>326</v>
      </c>
      <c r="I70" s="44" t="s">
        <v>180</v>
      </c>
      <c r="J70" s="44" t="s">
        <v>180</v>
      </c>
      <c r="K70" s="44" t="s">
        <v>180</v>
      </c>
      <c r="L70" s="44" t="s">
        <v>180</v>
      </c>
      <c r="M70" s="44" t="s">
        <v>180</v>
      </c>
      <c r="N70" s="44" t="s">
        <v>180</v>
      </c>
      <c r="O70" s="41"/>
      <c r="P70" s="41"/>
      <c r="Q70" s="41" t="s">
        <v>327</v>
      </c>
      <c r="R70" s="57">
        <v>45455</v>
      </c>
      <c r="S70" s="57">
        <v>45820</v>
      </c>
      <c r="T70" s="53" t="s">
        <v>328</v>
      </c>
      <c r="U70" s="41" t="s">
        <v>329</v>
      </c>
      <c r="V70" s="44">
        <v>13953</v>
      </c>
      <c r="W70" s="108" t="s">
        <v>325</v>
      </c>
      <c r="X70" s="45">
        <v>83375</v>
      </c>
      <c r="Y70" s="51" t="s">
        <v>375</v>
      </c>
      <c r="Z70" s="46" t="s">
        <v>376</v>
      </c>
      <c r="AA70" s="46" t="s">
        <v>377</v>
      </c>
      <c r="AB70" s="57">
        <v>45797</v>
      </c>
      <c r="AC70" s="44">
        <v>14042</v>
      </c>
      <c r="AD70" s="57">
        <v>45797</v>
      </c>
      <c r="AE70" s="57">
        <v>46162</v>
      </c>
      <c r="AF70" s="41">
        <v>1500</v>
      </c>
      <c r="AG70" s="41" t="s">
        <v>185</v>
      </c>
      <c r="AH70" s="110" t="s">
        <v>180</v>
      </c>
      <c r="AI70" s="110" t="s">
        <v>180</v>
      </c>
      <c r="AJ70" s="110" t="s">
        <v>180</v>
      </c>
      <c r="AK70" s="45">
        <v>83375</v>
      </c>
      <c r="AL70" s="46" t="s">
        <v>186</v>
      </c>
      <c r="AM70" s="46" t="s">
        <v>187</v>
      </c>
      <c r="AN70" s="57">
        <v>46160</v>
      </c>
      <c r="AO70" s="44">
        <v>14270</v>
      </c>
      <c r="AP70" s="46" t="s">
        <v>193</v>
      </c>
      <c r="AQ70" s="57">
        <v>46163</v>
      </c>
      <c r="AR70" s="57">
        <v>46527</v>
      </c>
      <c r="AS70" s="110" t="s">
        <v>180</v>
      </c>
      <c r="AT70" s="110" t="s">
        <v>180</v>
      </c>
      <c r="AU70" s="110" t="s">
        <v>180</v>
      </c>
      <c r="AV70" s="110" t="s">
        <v>180</v>
      </c>
      <c r="AW70" s="110" t="s">
        <v>180</v>
      </c>
      <c r="AX70" s="110" t="s">
        <v>180</v>
      </c>
      <c r="AY70" s="110" t="s">
        <v>180</v>
      </c>
      <c r="AZ70" s="110" t="s">
        <v>180</v>
      </c>
      <c r="BA70" s="110" t="s">
        <v>180</v>
      </c>
      <c r="BB70" s="110" t="s">
        <v>180</v>
      </c>
      <c r="BC70" s="110" t="s">
        <v>180</v>
      </c>
      <c r="BD70" s="110" t="s">
        <v>180</v>
      </c>
      <c r="BE70" s="110" t="s">
        <v>180</v>
      </c>
      <c r="BF70" s="110" t="s">
        <v>180</v>
      </c>
      <c r="BG70" s="110" t="s">
        <v>180</v>
      </c>
      <c r="BH70" s="110" t="s">
        <v>180</v>
      </c>
      <c r="BI70" s="72">
        <f t="shared" si="4"/>
        <v>83375</v>
      </c>
      <c r="BJ70" s="45">
        <v>0</v>
      </c>
      <c r="BK70" s="73">
        <v>0</v>
      </c>
      <c r="BL70" s="64">
        <f t="shared" si="5"/>
        <v>0</v>
      </c>
      <c r="BM70" s="110" t="s">
        <v>180</v>
      </c>
      <c r="BN70" s="110" t="s">
        <v>180</v>
      </c>
      <c r="BO70" s="110" t="s">
        <v>180</v>
      </c>
      <c r="BP70" s="110" t="s">
        <v>180</v>
      </c>
      <c r="BQ70" s="110" t="s">
        <v>180</v>
      </c>
      <c r="BR70" s="110" t="s">
        <v>180</v>
      </c>
      <c r="BS70" s="110" t="s">
        <v>180</v>
      </c>
      <c r="BT70" s="110" t="s">
        <v>180</v>
      </c>
      <c r="BU70" s="110" t="s">
        <v>180</v>
      </c>
      <c r="BV70" s="110" t="s">
        <v>180</v>
      </c>
      <c r="BW70" s="110" t="s">
        <v>180</v>
      </c>
      <c r="BX70" s="110" t="s">
        <v>180</v>
      </c>
      <c r="BY70" s="110" t="s">
        <v>180</v>
      </c>
      <c r="BZ70" s="71" t="s">
        <v>378</v>
      </c>
      <c r="CA70" s="65">
        <v>14028</v>
      </c>
      <c r="CB70" s="51" t="s">
        <v>190</v>
      </c>
      <c r="CC70" s="51">
        <v>358883</v>
      </c>
      <c r="CD70" s="51" t="s">
        <v>191</v>
      </c>
      <c r="CE70" s="66">
        <v>701609</v>
      </c>
    </row>
    <row r="71" spans="1:83" ht="24.95" customHeight="1">
      <c r="A71" s="40">
        <v>24</v>
      </c>
      <c r="B71" s="41" t="s">
        <v>379</v>
      </c>
      <c r="C71" s="42" t="s">
        <v>362</v>
      </c>
      <c r="D71" s="41" t="s">
        <v>289</v>
      </c>
      <c r="E71" s="41" t="s">
        <v>180</v>
      </c>
      <c r="F71" s="41" t="s">
        <v>380</v>
      </c>
      <c r="G71" s="44" t="s">
        <v>180</v>
      </c>
      <c r="H71" s="44" t="s">
        <v>180</v>
      </c>
      <c r="I71" s="44" t="s">
        <v>180</v>
      </c>
      <c r="J71" s="44" t="s">
        <v>180</v>
      </c>
      <c r="K71" s="44" t="s">
        <v>180</v>
      </c>
      <c r="L71" s="44" t="s">
        <v>180</v>
      </c>
      <c r="M71" s="41" t="s">
        <v>362</v>
      </c>
      <c r="N71" s="41" t="s">
        <v>381</v>
      </c>
      <c r="O71" s="44">
        <v>13989</v>
      </c>
      <c r="P71" s="44">
        <v>13989</v>
      </c>
      <c r="Q71" s="44" t="s">
        <v>180</v>
      </c>
      <c r="R71" s="44" t="s">
        <v>180</v>
      </c>
      <c r="S71" s="44" t="s">
        <v>180</v>
      </c>
      <c r="T71" s="44" t="s">
        <v>180</v>
      </c>
      <c r="U71" s="44" t="s">
        <v>180</v>
      </c>
      <c r="V71" s="44" t="s">
        <v>180</v>
      </c>
      <c r="W71" s="44" t="s">
        <v>180</v>
      </c>
      <c r="X71" s="44" t="s">
        <v>180</v>
      </c>
      <c r="Y71" s="51" t="s">
        <v>382</v>
      </c>
      <c r="Z71" s="41" t="s">
        <v>383</v>
      </c>
      <c r="AA71" s="41" t="s">
        <v>384</v>
      </c>
      <c r="AB71" s="57">
        <v>45776</v>
      </c>
      <c r="AC71" s="44">
        <v>14016</v>
      </c>
      <c r="AD71" s="57">
        <v>45779</v>
      </c>
      <c r="AE71" s="57">
        <v>46022</v>
      </c>
      <c r="AF71" s="41">
        <v>1500</v>
      </c>
      <c r="AG71" s="41" t="s">
        <v>185</v>
      </c>
      <c r="AH71" s="110" t="s">
        <v>180</v>
      </c>
      <c r="AI71" s="110" t="s">
        <v>180</v>
      </c>
      <c r="AJ71" s="110" t="s">
        <v>180</v>
      </c>
      <c r="AK71" s="45">
        <v>20120.16</v>
      </c>
      <c r="AL71" s="46" t="s">
        <v>186</v>
      </c>
      <c r="AM71" s="46" t="s">
        <v>187</v>
      </c>
      <c r="AN71" s="47">
        <v>46021</v>
      </c>
      <c r="AO71" s="48">
        <v>14180</v>
      </c>
      <c r="AP71" s="46" t="s">
        <v>193</v>
      </c>
      <c r="AQ71" s="47">
        <v>46023</v>
      </c>
      <c r="AR71" s="47">
        <v>46387</v>
      </c>
      <c r="AS71" s="110" t="s">
        <v>180</v>
      </c>
      <c r="AT71" s="110" t="s">
        <v>180</v>
      </c>
      <c r="AU71" s="110" t="s">
        <v>180</v>
      </c>
      <c r="AV71" s="110" t="s">
        <v>180</v>
      </c>
      <c r="AW71" s="110" t="s">
        <v>180</v>
      </c>
      <c r="AX71" s="110" t="s">
        <v>180</v>
      </c>
      <c r="AY71" s="110" t="s">
        <v>180</v>
      </c>
      <c r="AZ71" s="110" t="s">
        <v>180</v>
      </c>
      <c r="BA71" s="110" t="s">
        <v>180</v>
      </c>
      <c r="BB71" s="110" t="s">
        <v>180</v>
      </c>
      <c r="BC71" s="110" t="s">
        <v>180</v>
      </c>
      <c r="BD71" s="110" t="s">
        <v>180</v>
      </c>
      <c r="BE71" s="110" t="s">
        <v>180</v>
      </c>
      <c r="BF71" s="110" t="s">
        <v>180</v>
      </c>
      <c r="BG71" s="110" t="s">
        <v>180</v>
      </c>
      <c r="BH71" s="110" t="s">
        <v>180</v>
      </c>
      <c r="BI71" s="72">
        <f t="shared" si="4"/>
        <v>20120.16</v>
      </c>
      <c r="BJ71" s="45">
        <f>20120.16</f>
        <v>20120.16</v>
      </c>
      <c r="BK71" s="73">
        <v>36479.160000000003</v>
      </c>
      <c r="BL71" s="64">
        <f t="shared" si="5"/>
        <v>56599.320000000007</v>
      </c>
      <c r="BM71" s="110" t="s">
        <v>180</v>
      </c>
      <c r="BN71" s="110" t="s">
        <v>180</v>
      </c>
      <c r="BO71" s="110" t="s">
        <v>180</v>
      </c>
      <c r="BP71" s="110" t="s">
        <v>180</v>
      </c>
      <c r="BQ71" s="110" t="s">
        <v>180</v>
      </c>
      <c r="BR71" s="110" t="s">
        <v>180</v>
      </c>
      <c r="BS71" s="110" t="s">
        <v>180</v>
      </c>
      <c r="BT71" s="110" t="s">
        <v>180</v>
      </c>
      <c r="BU71" s="110" t="s">
        <v>180</v>
      </c>
      <c r="BV71" s="110" t="s">
        <v>180</v>
      </c>
      <c r="BW71" s="110" t="s">
        <v>180</v>
      </c>
      <c r="BX71" s="110" t="s">
        <v>180</v>
      </c>
      <c r="BY71" s="110" t="s">
        <v>180</v>
      </c>
      <c r="BZ71" s="52" t="s">
        <v>385</v>
      </c>
      <c r="CA71" s="53">
        <v>14028</v>
      </c>
      <c r="CB71" s="51" t="s">
        <v>305</v>
      </c>
      <c r="CC71" s="51">
        <v>702406</v>
      </c>
      <c r="CD71" s="51" t="s">
        <v>306</v>
      </c>
      <c r="CE71" s="66">
        <v>702352</v>
      </c>
    </row>
    <row r="72" spans="1:83" ht="24.95" customHeight="1">
      <c r="A72" s="40">
        <v>25</v>
      </c>
      <c r="B72" s="41" t="s">
        <v>386</v>
      </c>
      <c r="C72" s="42" t="s">
        <v>387</v>
      </c>
      <c r="D72" s="41" t="s">
        <v>177</v>
      </c>
      <c r="E72" s="41" t="s">
        <v>180</v>
      </c>
      <c r="F72" s="41" t="s">
        <v>388</v>
      </c>
      <c r="G72" s="44" t="s">
        <v>180</v>
      </c>
      <c r="H72" s="44" t="s">
        <v>180</v>
      </c>
      <c r="I72" s="44" t="s">
        <v>180</v>
      </c>
      <c r="J72" s="44" t="s">
        <v>180</v>
      </c>
      <c r="K72" s="44" t="s">
        <v>180</v>
      </c>
      <c r="L72" s="44" t="s">
        <v>180</v>
      </c>
      <c r="M72" s="41" t="s">
        <v>389</v>
      </c>
      <c r="N72" s="41" t="s">
        <v>390</v>
      </c>
      <c r="O72" s="44">
        <v>14034</v>
      </c>
      <c r="P72" s="44">
        <v>14034</v>
      </c>
      <c r="Q72" s="44" t="s">
        <v>180</v>
      </c>
      <c r="R72" s="44" t="s">
        <v>180</v>
      </c>
      <c r="S72" s="44" t="s">
        <v>180</v>
      </c>
      <c r="T72" s="44" t="s">
        <v>180</v>
      </c>
      <c r="U72" s="44" t="s">
        <v>180</v>
      </c>
      <c r="V72" s="44" t="s">
        <v>180</v>
      </c>
      <c r="W72" s="44" t="s">
        <v>180</v>
      </c>
      <c r="X72" s="44" t="s">
        <v>180</v>
      </c>
      <c r="Y72" s="51" t="s">
        <v>391</v>
      </c>
      <c r="Z72" s="41" t="s">
        <v>392</v>
      </c>
      <c r="AA72" s="41" t="s">
        <v>393</v>
      </c>
      <c r="AB72" s="57">
        <v>45814</v>
      </c>
      <c r="AC72" s="44">
        <v>14042</v>
      </c>
      <c r="AD72" s="57">
        <v>45814</v>
      </c>
      <c r="AE72" s="57">
        <v>46179</v>
      </c>
      <c r="AF72" s="41">
        <v>1500</v>
      </c>
      <c r="AG72" s="41" t="s">
        <v>185</v>
      </c>
      <c r="AH72" s="110" t="s">
        <v>180</v>
      </c>
      <c r="AI72" s="110" t="s">
        <v>180</v>
      </c>
      <c r="AJ72" s="110" t="s">
        <v>180</v>
      </c>
      <c r="AK72" s="45">
        <v>15375</v>
      </c>
      <c r="AL72" s="46" t="s">
        <v>186</v>
      </c>
      <c r="AM72" s="46" t="s">
        <v>187</v>
      </c>
      <c r="AN72" s="57">
        <v>46160</v>
      </c>
      <c r="AO72" s="44">
        <v>14270</v>
      </c>
      <c r="AP72" s="46" t="s">
        <v>193</v>
      </c>
      <c r="AQ72" s="57">
        <v>46180</v>
      </c>
      <c r="AR72" s="57">
        <v>46544</v>
      </c>
      <c r="AS72" s="110" t="s">
        <v>180</v>
      </c>
      <c r="AT72" s="110" t="s">
        <v>180</v>
      </c>
      <c r="AU72" s="110" t="s">
        <v>180</v>
      </c>
      <c r="AV72" s="110" t="s">
        <v>180</v>
      </c>
      <c r="AW72" s="110" t="s">
        <v>180</v>
      </c>
      <c r="AX72" s="110" t="s">
        <v>180</v>
      </c>
      <c r="AY72" s="110" t="s">
        <v>180</v>
      </c>
      <c r="AZ72" s="110" t="s">
        <v>180</v>
      </c>
      <c r="BA72" s="110" t="s">
        <v>180</v>
      </c>
      <c r="BB72" s="110" t="s">
        <v>180</v>
      </c>
      <c r="BC72" s="110" t="s">
        <v>180</v>
      </c>
      <c r="BD72" s="110" t="s">
        <v>180</v>
      </c>
      <c r="BE72" s="110" t="s">
        <v>180</v>
      </c>
      <c r="BF72" s="110" t="s">
        <v>180</v>
      </c>
      <c r="BG72" s="110" t="s">
        <v>180</v>
      </c>
      <c r="BH72" s="110" t="s">
        <v>180</v>
      </c>
      <c r="BI72" s="72">
        <f t="shared" si="4"/>
        <v>15375</v>
      </c>
      <c r="BJ72" s="45">
        <v>15350</v>
      </c>
      <c r="BK72" s="73">
        <v>0</v>
      </c>
      <c r="BL72" s="64">
        <f t="shared" si="5"/>
        <v>15350</v>
      </c>
      <c r="BM72" s="110" t="s">
        <v>180</v>
      </c>
      <c r="BN72" s="110" t="s">
        <v>180</v>
      </c>
      <c r="BO72" s="110" t="s">
        <v>180</v>
      </c>
      <c r="BP72" s="110" t="s">
        <v>180</v>
      </c>
      <c r="BQ72" s="110" t="s">
        <v>180</v>
      </c>
      <c r="BR72" s="110" t="s">
        <v>180</v>
      </c>
      <c r="BS72" s="110" t="s">
        <v>180</v>
      </c>
      <c r="BT72" s="110" t="s">
        <v>180</v>
      </c>
      <c r="BU72" s="110" t="s">
        <v>180</v>
      </c>
      <c r="BV72" s="110" t="s">
        <v>180</v>
      </c>
      <c r="BW72" s="110" t="s">
        <v>180</v>
      </c>
      <c r="BX72" s="110" t="s">
        <v>180</v>
      </c>
      <c r="BY72" s="110" t="s">
        <v>180</v>
      </c>
      <c r="BZ72" s="52" t="s">
        <v>394</v>
      </c>
      <c r="CA72" s="65">
        <v>14028</v>
      </c>
      <c r="CB72" s="51" t="s">
        <v>206</v>
      </c>
      <c r="CC72" s="51">
        <v>702800</v>
      </c>
      <c r="CD72" s="51" t="s">
        <v>191</v>
      </c>
      <c r="CE72" s="66">
        <v>701609</v>
      </c>
    </row>
    <row r="73" spans="1:83" ht="50.1" customHeight="1">
      <c r="A73" s="40">
        <v>26</v>
      </c>
      <c r="B73" s="41" t="s">
        <v>395</v>
      </c>
      <c r="C73" s="42" t="s">
        <v>339</v>
      </c>
      <c r="D73" s="41" t="s">
        <v>177</v>
      </c>
      <c r="E73" s="41" t="s">
        <v>180</v>
      </c>
      <c r="F73" s="41" t="s">
        <v>396</v>
      </c>
      <c r="G73" s="44" t="s">
        <v>180</v>
      </c>
      <c r="H73" s="44" t="s">
        <v>180</v>
      </c>
      <c r="I73" s="44" t="s">
        <v>180</v>
      </c>
      <c r="J73" s="44" t="s">
        <v>180</v>
      </c>
      <c r="K73" s="44" t="s">
        <v>180</v>
      </c>
      <c r="L73" s="44" t="s">
        <v>180</v>
      </c>
      <c r="M73" s="41" t="s">
        <v>339</v>
      </c>
      <c r="N73" s="41" t="s">
        <v>390</v>
      </c>
      <c r="O73" s="44">
        <v>14146</v>
      </c>
      <c r="P73" s="44">
        <v>14146</v>
      </c>
      <c r="Q73" s="44" t="s">
        <v>180</v>
      </c>
      <c r="R73" s="44" t="s">
        <v>180</v>
      </c>
      <c r="S73" s="44" t="s">
        <v>180</v>
      </c>
      <c r="T73" s="44" t="s">
        <v>180</v>
      </c>
      <c r="U73" s="44" t="s">
        <v>180</v>
      </c>
      <c r="V73" s="44" t="s">
        <v>180</v>
      </c>
      <c r="W73" s="44" t="s">
        <v>180</v>
      </c>
      <c r="X73" s="44" t="s">
        <v>180</v>
      </c>
      <c r="Y73" s="51" t="s">
        <v>397</v>
      </c>
      <c r="Z73" s="41" t="s">
        <v>398</v>
      </c>
      <c r="AA73" s="41" t="s">
        <v>399</v>
      </c>
      <c r="AB73" s="57">
        <v>45975</v>
      </c>
      <c r="AC73" s="44">
        <v>14152</v>
      </c>
      <c r="AD73" s="57">
        <v>45975</v>
      </c>
      <c r="AE73" s="57">
        <v>46036</v>
      </c>
      <c r="AF73" s="41">
        <v>1500</v>
      </c>
      <c r="AG73" s="41" t="s">
        <v>400</v>
      </c>
      <c r="AH73" s="110" t="s">
        <v>180</v>
      </c>
      <c r="AI73" s="110" t="s">
        <v>180</v>
      </c>
      <c r="AJ73" s="110" t="s">
        <v>180</v>
      </c>
      <c r="AK73" s="45">
        <v>4968</v>
      </c>
      <c r="AL73" s="110" t="s">
        <v>180</v>
      </c>
      <c r="AM73" s="110" t="s">
        <v>180</v>
      </c>
      <c r="AN73" s="110" t="s">
        <v>180</v>
      </c>
      <c r="AO73" s="110" t="s">
        <v>180</v>
      </c>
      <c r="AP73" s="110" t="s">
        <v>180</v>
      </c>
      <c r="AQ73" s="110" t="s">
        <v>180</v>
      </c>
      <c r="AR73" s="110" t="s">
        <v>180</v>
      </c>
      <c r="AS73" s="110" t="s">
        <v>180</v>
      </c>
      <c r="AT73" s="110" t="s">
        <v>180</v>
      </c>
      <c r="AU73" s="110" t="s">
        <v>180</v>
      </c>
      <c r="AV73" s="110" t="s">
        <v>180</v>
      </c>
      <c r="AW73" s="110" t="s">
        <v>180</v>
      </c>
      <c r="AX73" s="110" t="s">
        <v>180</v>
      </c>
      <c r="AY73" s="110" t="s">
        <v>180</v>
      </c>
      <c r="AZ73" s="110" t="s">
        <v>180</v>
      </c>
      <c r="BA73" s="110" t="s">
        <v>180</v>
      </c>
      <c r="BB73" s="110" t="s">
        <v>180</v>
      </c>
      <c r="BC73" s="110" t="s">
        <v>180</v>
      </c>
      <c r="BD73" s="110" t="s">
        <v>180</v>
      </c>
      <c r="BE73" s="110" t="s">
        <v>180</v>
      </c>
      <c r="BF73" s="110" t="s">
        <v>180</v>
      </c>
      <c r="BG73" s="110" t="s">
        <v>180</v>
      </c>
      <c r="BH73" s="110" t="s">
        <v>180</v>
      </c>
      <c r="BI73" s="72">
        <f t="shared" si="4"/>
        <v>4968</v>
      </c>
      <c r="BJ73" s="45">
        <v>4968</v>
      </c>
      <c r="BK73" s="73">
        <v>0</v>
      </c>
      <c r="BL73" s="64">
        <f t="shared" si="5"/>
        <v>4968</v>
      </c>
      <c r="BM73" s="110" t="s">
        <v>180</v>
      </c>
      <c r="BN73" s="110" t="s">
        <v>180</v>
      </c>
      <c r="BO73" s="110" t="s">
        <v>180</v>
      </c>
      <c r="BP73" s="110" t="s">
        <v>180</v>
      </c>
      <c r="BQ73" s="110" t="s">
        <v>180</v>
      </c>
      <c r="BR73" s="110" t="s">
        <v>180</v>
      </c>
      <c r="BS73" s="110" t="s">
        <v>180</v>
      </c>
      <c r="BT73" s="110" t="s">
        <v>180</v>
      </c>
      <c r="BU73" s="110" t="s">
        <v>180</v>
      </c>
      <c r="BV73" s="110" t="s">
        <v>180</v>
      </c>
      <c r="BW73" s="110" t="s">
        <v>180</v>
      </c>
      <c r="BX73" s="110" t="s">
        <v>180</v>
      </c>
      <c r="BY73" s="110" t="s">
        <v>180</v>
      </c>
      <c r="BZ73" s="51" t="s">
        <v>401</v>
      </c>
      <c r="CA73" s="65">
        <v>14156</v>
      </c>
      <c r="CB73" s="51" t="s">
        <v>206</v>
      </c>
      <c r="CC73" s="51">
        <v>702800</v>
      </c>
      <c r="CD73" s="51" t="s">
        <v>402</v>
      </c>
      <c r="CE73" s="66">
        <v>716231</v>
      </c>
    </row>
    <row r="74" spans="1:83" ht="50.1" customHeight="1">
      <c r="A74" s="40">
        <v>27</v>
      </c>
      <c r="B74" s="41" t="s">
        <v>403</v>
      </c>
      <c r="C74" s="42" t="s">
        <v>348</v>
      </c>
      <c r="D74" s="41" t="s">
        <v>289</v>
      </c>
      <c r="E74" s="41" t="s">
        <v>180</v>
      </c>
      <c r="F74" s="41" t="s">
        <v>404</v>
      </c>
      <c r="G74" s="44" t="s">
        <v>180</v>
      </c>
      <c r="H74" s="44" t="s">
        <v>180</v>
      </c>
      <c r="I74" s="44" t="s">
        <v>180</v>
      </c>
      <c r="J74" s="44" t="s">
        <v>180</v>
      </c>
      <c r="K74" s="44" t="s">
        <v>180</v>
      </c>
      <c r="L74" s="44" t="s">
        <v>180</v>
      </c>
      <c r="M74" s="41" t="s">
        <v>348</v>
      </c>
      <c r="N74" s="41" t="s">
        <v>405</v>
      </c>
      <c r="O74" s="44">
        <v>14124</v>
      </c>
      <c r="P74" s="44">
        <v>14124</v>
      </c>
      <c r="Q74" s="44" t="s">
        <v>180</v>
      </c>
      <c r="R74" s="44" t="s">
        <v>180</v>
      </c>
      <c r="S74" s="44" t="s">
        <v>180</v>
      </c>
      <c r="T74" s="44" t="s">
        <v>180</v>
      </c>
      <c r="U74" s="44" t="s">
        <v>180</v>
      </c>
      <c r="V74" s="44" t="s">
        <v>180</v>
      </c>
      <c r="W74" s="44" t="s">
        <v>180</v>
      </c>
      <c r="X74" s="44" t="s">
        <v>180</v>
      </c>
      <c r="Y74" s="51" t="s">
        <v>406</v>
      </c>
      <c r="Z74" s="52" t="s">
        <v>407</v>
      </c>
      <c r="AA74" s="41" t="s">
        <v>408</v>
      </c>
      <c r="AB74" s="57">
        <v>45975</v>
      </c>
      <c r="AC74" s="44">
        <v>14159</v>
      </c>
      <c r="AD74" s="57">
        <v>45975</v>
      </c>
      <c r="AE74" s="57">
        <v>46340</v>
      </c>
      <c r="AF74" s="41">
        <v>1500</v>
      </c>
      <c r="AG74" s="41" t="s">
        <v>185</v>
      </c>
      <c r="AH74" s="110" t="s">
        <v>180</v>
      </c>
      <c r="AI74" s="110" t="s">
        <v>180</v>
      </c>
      <c r="AJ74" s="110" t="s">
        <v>180</v>
      </c>
      <c r="AK74" s="45">
        <v>41878.31</v>
      </c>
      <c r="AL74" s="110" t="s">
        <v>180</v>
      </c>
      <c r="AM74" s="110" t="s">
        <v>180</v>
      </c>
      <c r="AN74" s="110" t="s">
        <v>180</v>
      </c>
      <c r="AO74" s="110" t="s">
        <v>180</v>
      </c>
      <c r="AP74" s="110" t="s">
        <v>180</v>
      </c>
      <c r="AQ74" s="110" t="s">
        <v>180</v>
      </c>
      <c r="AR74" s="110" t="s">
        <v>180</v>
      </c>
      <c r="AS74" s="110" t="s">
        <v>180</v>
      </c>
      <c r="AT74" s="110" t="s">
        <v>180</v>
      </c>
      <c r="AU74" s="110" t="s">
        <v>180</v>
      </c>
      <c r="AV74" s="110" t="s">
        <v>180</v>
      </c>
      <c r="AW74" s="110" t="s">
        <v>180</v>
      </c>
      <c r="AX74" s="110" t="s">
        <v>180</v>
      </c>
      <c r="AY74" s="110" t="s">
        <v>180</v>
      </c>
      <c r="AZ74" s="110" t="s">
        <v>180</v>
      </c>
      <c r="BA74" s="110" t="s">
        <v>180</v>
      </c>
      <c r="BB74" s="110" t="s">
        <v>180</v>
      </c>
      <c r="BC74" s="110" t="s">
        <v>180</v>
      </c>
      <c r="BD74" s="110" t="s">
        <v>180</v>
      </c>
      <c r="BE74" s="110" t="s">
        <v>180</v>
      </c>
      <c r="BF74" s="110" t="s">
        <v>180</v>
      </c>
      <c r="BG74" s="110" t="s">
        <v>180</v>
      </c>
      <c r="BH74" s="110" t="s">
        <v>180</v>
      </c>
      <c r="BI74" s="72">
        <f t="shared" si="4"/>
        <v>41878.31</v>
      </c>
      <c r="BJ74" s="45">
        <v>5732.39</v>
      </c>
      <c r="BK74" s="73">
        <v>0</v>
      </c>
      <c r="BL74" s="64">
        <f t="shared" si="5"/>
        <v>5732.39</v>
      </c>
      <c r="BM74" s="110" t="s">
        <v>180</v>
      </c>
      <c r="BN74" s="110" t="s">
        <v>180</v>
      </c>
      <c r="BO74" s="110" t="s">
        <v>180</v>
      </c>
      <c r="BP74" s="110" t="s">
        <v>180</v>
      </c>
      <c r="BQ74" s="110" t="s">
        <v>180</v>
      </c>
      <c r="BR74" s="110" t="s">
        <v>180</v>
      </c>
      <c r="BS74" s="110" t="s">
        <v>180</v>
      </c>
      <c r="BT74" s="110" t="s">
        <v>180</v>
      </c>
      <c r="BU74" s="110" t="s">
        <v>180</v>
      </c>
      <c r="BV74" s="110" t="s">
        <v>180</v>
      </c>
      <c r="BW74" s="110" t="s">
        <v>180</v>
      </c>
      <c r="BX74" s="110" t="s">
        <v>180</v>
      </c>
      <c r="BY74" s="110" t="s">
        <v>180</v>
      </c>
      <c r="BZ74" s="51" t="s">
        <v>409</v>
      </c>
      <c r="CA74" s="65">
        <v>14159</v>
      </c>
      <c r="CB74" s="51" t="s">
        <v>206</v>
      </c>
      <c r="CC74" s="51">
        <v>702800</v>
      </c>
      <c r="CD74" s="51" t="s">
        <v>402</v>
      </c>
      <c r="CE74" s="66">
        <v>716231</v>
      </c>
    </row>
    <row r="75" spans="1:83" ht="39.950000000000003" customHeight="1">
      <c r="A75" s="40">
        <v>28</v>
      </c>
      <c r="B75" s="41" t="s">
        <v>410</v>
      </c>
      <c r="C75" s="42" t="s">
        <v>352</v>
      </c>
      <c r="D75" s="41" t="s">
        <v>289</v>
      </c>
      <c r="E75" s="41" t="s">
        <v>180</v>
      </c>
      <c r="F75" s="41" t="s">
        <v>411</v>
      </c>
      <c r="G75" s="44" t="s">
        <v>180</v>
      </c>
      <c r="H75" s="44" t="s">
        <v>180</v>
      </c>
      <c r="I75" s="44" t="s">
        <v>180</v>
      </c>
      <c r="J75" s="44" t="s">
        <v>180</v>
      </c>
      <c r="K75" s="44" t="s">
        <v>180</v>
      </c>
      <c r="L75" s="44" t="s">
        <v>180</v>
      </c>
      <c r="M75" s="41" t="s">
        <v>352</v>
      </c>
      <c r="N75" s="41" t="s">
        <v>412</v>
      </c>
      <c r="O75" s="44">
        <v>14153</v>
      </c>
      <c r="P75" s="44">
        <v>14153</v>
      </c>
      <c r="Q75" s="44" t="s">
        <v>180</v>
      </c>
      <c r="R75" s="44" t="s">
        <v>180</v>
      </c>
      <c r="S75" s="44" t="s">
        <v>180</v>
      </c>
      <c r="T75" s="44" t="s">
        <v>180</v>
      </c>
      <c r="U75" s="44" t="s">
        <v>180</v>
      </c>
      <c r="V75" s="44" t="s">
        <v>180</v>
      </c>
      <c r="W75" s="44" t="s">
        <v>180</v>
      </c>
      <c r="X75" s="44" t="s">
        <v>180</v>
      </c>
      <c r="Y75" s="51" t="s">
        <v>413</v>
      </c>
      <c r="Z75" s="52" t="s">
        <v>414</v>
      </c>
      <c r="AA75" s="41" t="s">
        <v>415</v>
      </c>
      <c r="AB75" s="57">
        <v>45986</v>
      </c>
      <c r="AC75" s="44">
        <v>14156</v>
      </c>
      <c r="AD75" s="57">
        <v>45976</v>
      </c>
      <c r="AE75" s="57">
        <v>46078</v>
      </c>
      <c r="AF75" s="41">
        <v>1500</v>
      </c>
      <c r="AG75" s="41" t="s">
        <v>185</v>
      </c>
      <c r="AH75" s="110" t="s">
        <v>180</v>
      </c>
      <c r="AI75" s="110" t="s">
        <v>180</v>
      </c>
      <c r="AJ75" s="110" t="s">
        <v>180</v>
      </c>
      <c r="AK75" s="45">
        <v>82400</v>
      </c>
      <c r="AL75" s="110" t="s">
        <v>180</v>
      </c>
      <c r="AM75" s="110" t="s">
        <v>180</v>
      </c>
      <c r="AN75" s="110" t="s">
        <v>180</v>
      </c>
      <c r="AO75" s="110" t="s">
        <v>180</v>
      </c>
      <c r="AP75" s="110" t="s">
        <v>180</v>
      </c>
      <c r="AQ75" s="110" t="s">
        <v>180</v>
      </c>
      <c r="AR75" s="110" t="s">
        <v>180</v>
      </c>
      <c r="AS75" s="110" t="s">
        <v>180</v>
      </c>
      <c r="AT75" s="110" t="s">
        <v>180</v>
      </c>
      <c r="AU75" s="110" t="s">
        <v>180</v>
      </c>
      <c r="AV75" s="110" t="s">
        <v>180</v>
      </c>
      <c r="AW75" s="110" t="s">
        <v>180</v>
      </c>
      <c r="AX75" s="110" t="s">
        <v>180</v>
      </c>
      <c r="AY75" s="110" t="s">
        <v>180</v>
      </c>
      <c r="AZ75" s="110" t="s">
        <v>180</v>
      </c>
      <c r="BA75" s="110" t="s">
        <v>180</v>
      </c>
      <c r="BB75" s="110" t="s">
        <v>180</v>
      </c>
      <c r="BC75" s="110" t="s">
        <v>180</v>
      </c>
      <c r="BD75" s="110" t="s">
        <v>180</v>
      </c>
      <c r="BE75" s="110" t="s">
        <v>180</v>
      </c>
      <c r="BF75" s="110" t="s">
        <v>180</v>
      </c>
      <c r="BG75" s="110" t="s">
        <v>180</v>
      </c>
      <c r="BH75" s="110" t="s">
        <v>180</v>
      </c>
      <c r="BI75" s="72">
        <f t="shared" si="4"/>
        <v>82400</v>
      </c>
      <c r="BJ75" s="45">
        <f>16145.47+10300</f>
        <v>26445.47</v>
      </c>
      <c r="BK75" s="73">
        <f>10300+16749.05</f>
        <v>27049.05</v>
      </c>
      <c r="BL75" s="64">
        <f t="shared" si="5"/>
        <v>53494.520000000004</v>
      </c>
      <c r="BM75" s="110" t="s">
        <v>180</v>
      </c>
      <c r="BN75" s="110" t="s">
        <v>180</v>
      </c>
      <c r="BO75" s="110" t="s">
        <v>180</v>
      </c>
      <c r="BP75" s="110" t="s">
        <v>180</v>
      </c>
      <c r="BQ75" s="110" t="s">
        <v>180</v>
      </c>
      <c r="BR75" s="110" t="s">
        <v>180</v>
      </c>
      <c r="BS75" s="110" t="s">
        <v>180</v>
      </c>
      <c r="BT75" s="110" t="s">
        <v>180</v>
      </c>
      <c r="BU75" s="110" t="s">
        <v>180</v>
      </c>
      <c r="BV75" s="110" t="s">
        <v>180</v>
      </c>
      <c r="BW75" s="110" t="s">
        <v>180</v>
      </c>
      <c r="BX75" s="110" t="s">
        <v>180</v>
      </c>
      <c r="BY75" s="110" t="s">
        <v>180</v>
      </c>
      <c r="BZ75" s="51" t="s">
        <v>416</v>
      </c>
      <c r="CA75" s="65">
        <v>14156</v>
      </c>
      <c r="CB75" s="51" t="s">
        <v>402</v>
      </c>
      <c r="CC75" s="51">
        <v>716231</v>
      </c>
      <c r="CD75" s="51" t="s">
        <v>206</v>
      </c>
      <c r="CE75" s="66">
        <v>702800</v>
      </c>
    </row>
    <row r="76" spans="1:83" ht="24.95" customHeight="1">
      <c r="A76" s="40">
        <v>29</v>
      </c>
      <c r="B76" s="41" t="s">
        <v>417</v>
      </c>
      <c r="C76" s="42" t="s">
        <v>333</v>
      </c>
      <c r="D76" s="41" t="s">
        <v>177</v>
      </c>
      <c r="E76" s="41" t="s">
        <v>180</v>
      </c>
      <c r="F76" s="41" t="s">
        <v>418</v>
      </c>
      <c r="G76" s="44" t="s">
        <v>180</v>
      </c>
      <c r="H76" s="44" t="s">
        <v>180</v>
      </c>
      <c r="I76" s="44" t="s">
        <v>180</v>
      </c>
      <c r="J76" s="44" t="s">
        <v>180</v>
      </c>
      <c r="K76" s="44" t="s">
        <v>180</v>
      </c>
      <c r="L76" s="44" t="s">
        <v>180</v>
      </c>
      <c r="M76" s="41" t="s">
        <v>333</v>
      </c>
      <c r="N76" s="41" t="s">
        <v>390</v>
      </c>
      <c r="O76" s="44">
        <v>14147</v>
      </c>
      <c r="P76" s="44">
        <v>14147</v>
      </c>
      <c r="Q76" s="44" t="s">
        <v>180</v>
      </c>
      <c r="R76" s="44" t="s">
        <v>180</v>
      </c>
      <c r="S76" s="44" t="s">
        <v>180</v>
      </c>
      <c r="T76" s="44" t="s">
        <v>180</v>
      </c>
      <c r="U76" s="44" t="s">
        <v>180</v>
      </c>
      <c r="V76" s="44" t="s">
        <v>180</v>
      </c>
      <c r="W76" s="44" t="s">
        <v>180</v>
      </c>
      <c r="X76" s="44" t="s">
        <v>180</v>
      </c>
      <c r="Y76" s="51" t="s">
        <v>419</v>
      </c>
      <c r="Z76" s="52" t="s">
        <v>183</v>
      </c>
      <c r="AA76" s="41" t="s">
        <v>184</v>
      </c>
      <c r="AB76" s="57">
        <v>45985</v>
      </c>
      <c r="AC76" s="44">
        <v>14159</v>
      </c>
      <c r="AD76" s="57">
        <v>45992</v>
      </c>
      <c r="AE76" s="57">
        <v>46357</v>
      </c>
      <c r="AF76" s="41">
        <v>1500</v>
      </c>
      <c r="AG76" s="41" t="s">
        <v>185</v>
      </c>
      <c r="AH76" s="110" t="s">
        <v>180</v>
      </c>
      <c r="AI76" s="110" t="s">
        <v>180</v>
      </c>
      <c r="AJ76" s="110" t="s">
        <v>180</v>
      </c>
      <c r="AK76" s="45">
        <v>350000</v>
      </c>
      <c r="AL76" s="110" t="s">
        <v>180</v>
      </c>
      <c r="AM76" s="110" t="s">
        <v>180</v>
      </c>
      <c r="AN76" s="110" t="s">
        <v>180</v>
      </c>
      <c r="AO76" s="110" t="s">
        <v>180</v>
      </c>
      <c r="AP76" s="110" t="s">
        <v>180</v>
      </c>
      <c r="AQ76" s="110" t="s">
        <v>180</v>
      </c>
      <c r="AR76" s="110" t="s">
        <v>180</v>
      </c>
      <c r="AS76" s="110" t="s">
        <v>180</v>
      </c>
      <c r="AT76" s="110" t="s">
        <v>180</v>
      </c>
      <c r="AU76" s="110" t="s">
        <v>180</v>
      </c>
      <c r="AV76" s="110" t="s">
        <v>180</v>
      </c>
      <c r="AW76" s="110" t="s">
        <v>180</v>
      </c>
      <c r="AX76" s="110" t="s">
        <v>180</v>
      </c>
      <c r="AY76" s="110" t="s">
        <v>180</v>
      </c>
      <c r="AZ76" s="110" t="s">
        <v>180</v>
      </c>
      <c r="BA76" s="110" t="s">
        <v>180</v>
      </c>
      <c r="BB76" s="110" t="s">
        <v>180</v>
      </c>
      <c r="BC76" s="110" t="s">
        <v>180</v>
      </c>
      <c r="BD76" s="110" t="s">
        <v>180</v>
      </c>
      <c r="BE76" s="110" t="s">
        <v>180</v>
      </c>
      <c r="BF76" s="110" t="s">
        <v>180</v>
      </c>
      <c r="BG76" s="110" t="s">
        <v>180</v>
      </c>
      <c r="BH76" s="110" t="s">
        <v>180</v>
      </c>
      <c r="BI76" s="72">
        <f t="shared" si="4"/>
        <v>350000</v>
      </c>
      <c r="BJ76" s="45">
        <v>0</v>
      </c>
      <c r="BK76" s="73">
        <f>113.1+128.55+187665.66+8880.77</f>
        <v>196788.08</v>
      </c>
      <c r="BL76" s="64">
        <f t="shared" si="5"/>
        <v>196788.08</v>
      </c>
      <c r="BM76" s="110" t="s">
        <v>180</v>
      </c>
      <c r="BN76" s="110" t="s">
        <v>180</v>
      </c>
      <c r="BO76" s="110" t="s">
        <v>180</v>
      </c>
      <c r="BP76" s="110" t="s">
        <v>180</v>
      </c>
      <c r="BQ76" s="110" t="s">
        <v>180</v>
      </c>
      <c r="BR76" s="110" t="s">
        <v>180</v>
      </c>
      <c r="BS76" s="110" t="s">
        <v>180</v>
      </c>
      <c r="BT76" s="110" t="s">
        <v>180</v>
      </c>
      <c r="BU76" s="110" t="s">
        <v>180</v>
      </c>
      <c r="BV76" s="110" t="s">
        <v>180</v>
      </c>
      <c r="BW76" s="110" t="s">
        <v>180</v>
      </c>
      <c r="BX76" s="110" t="s">
        <v>180</v>
      </c>
      <c r="BY76" s="110" t="s">
        <v>180</v>
      </c>
      <c r="BZ76" s="51" t="s">
        <v>420</v>
      </c>
      <c r="CA76" s="65">
        <v>14159</v>
      </c>
      <c r="CB76" s="51" t="s">
        <v>206</v>
      </c>
      <c r="CC76" s="51">
        <v>702800</v>
      </c>
      <c r="CD76" s="51" t="s">
        <v>402</v>
      </c>
      <c r="CE76" s="66">
        <v>716231</v>
      </c>
    </row>
    <row r="77" spans="1:83" ht="50.1" customHeight="1">
      <c r="A77" s="40">
        <v>30</v>
      </c>
      <c r="B77" s="41" t="s">
        <v>421</v>
      </c>
      <c r="C77" s="42" t="s">
        <v>360</v>
      </c>
      <c r="D77" s="41" t="s">
        <v>289</v>
      </c>
      <c r="E77" s="41" t="s">
        <v>180</v>
      </c>
      <c r="F77" s="41" t="s">
        <v>422</v>
      </c>
      <c r="G77" s="44" t="s">
        <v>180</v>
      </c>
      <c r="H77" s="44" t="s">
        <v>180</v>
      </c>
      <c r="I77" s="44" t="s">
        <v>180</v>
      </c>
      <c r="J77" s="44" t="s">
        <v>180</v>
      </c>
      <c r="K77" s="44" t="s">
        <v>180</v>
      </c>
      <c r="L77" s="44" t="s">
        <v>180</v>
      </c>
      <c r="M77" s="41" t="s">
        <v>360</v>
      </c>
      <c r="N77" s="41" t="s">
        <v>412</v>
      </c>
      <c r="O77" s="44">
        <v>14156</v>
      </c>
      <c r="P77" s="44">
        <v>14156</v>
      </c>
      <c r="Q77" s="44" t="s">
        <v>180</v>
      </c>
      <c r="R77" s="44" t="s">
        <v>180</v>
      </c>
      <c r="S77" s="44" t="s">
        <v>180</v>
      </c>
      <c r="T77" s="44" t="s">
        <v>180</v>
      </c>
      <c r="U77" s="44" t="s">
        <v>180</v>
      </c>
      <c r="V77" s="44" t="s">
        <v>180</v>
      </c>
      <c r="W77" s="44" t="s">
        <v>180</v>
      </c>
      <c r="X77" s="44" t="s">
        <v>180</v>
      </c>
      <c r="Y77" s="51" t="s">
        <v>423</v>
      </c>
      <c r="Z77" s="46" t="s">
        <v>313</v>
      </c>
      <c r="AA77" s="46" t="s">
        <v>314</v>
      </c>
      <c r="AB77" s="57">
        <v>45992</v>
      </c>
      <c r="AC77" s="44">
        <v>14161</v>
      </c>
      <c r="AD77" s="57">
        <v>45993</v>
      </c>
      <c r="AE77" s="57">
        <v>46083</v>
      </c>
      <c r="AF77" s="41">
        <v>1500</v>
      </c>
      <c r="AG77" s="41" t="s">
        <v>185</v>
      </c>
      <c r="AH77" s="110" t="s">
        <v>180</v>
      </c>
      <c r="AI77" s="110" t="s">
        <v>180</v>
      </c>
      <c r="AJ77" s="110" t="s">
        <v>180</v>
      </c>
      <c r="AK77" s="45">
        <v>89257.32</v>
      </c>
      <c r="AL77" s="110" t="s">
        <v>180</v>
      </c>
      <c r="AM77" s="110" t="s">
        <v>180</v>
      </c>
      <c r="AN77" s="110" t="s">
        <v>180</v>
      </c>
      <c r="AO77" s="110" t="s">
        <v>180</v>
      </c>
      <c r="AP77" s="110" t="s">
        <v>180</v>
      </c>
      <c r="AQ77" s="110" t="s">
        <v>180</v>
      </c>
      <c r="AR77" s="110" t="s">
        <v>180</v>
      </c>
      <c r="AS77" s="110" t="s">
        <v>180</v>
      </c>
      <c r="AT77" s="110" t="s">
        <v>180</v>
      </c>
      <c r="AU77" s="110" t="s">
        <v>180</v>
      </c>
      <c r="AV77" s="110" t="s">
        <v>180</v>
      </c>
      <c r="AW77" s="110" t="s">
        <v>180</v>
      </c>
      <c r="AX77" s="110" t="s">
        <v>180</v>
      </c>
      <c r="AY77" s="110" t="s">
        <v>180</v>
      </c>
      <c r="AZ77" s="110" t="s">
        <v>180</v>
      </c>
      <c r="BA77" s="110" t="s">
        <v>180</v>
      </c>
      <c r="BB77" s="110" t="s">
        <v>180</v>
      </c>
      <c r="BC77" s="110" t="s">
        <v>180</v>
      </c>
      <c r="BD77" s="110" t="s">
        <v>180</v>
      </c>
      <c r="BE77" s="110" t="s">
        <v>180</v>
      </c>
      <c r="BF77" s="110" t="s">
        <v>180</v>
      </c>
      <c r="BG77" s="110" t="s">
        <v>180</v>
      </c>
      <c r="BH77" s="110" t="s">
        <v>180</v>
      </c>
      <c r="BI77" s="72">
        <f t="shared" si="4"/>
        <v>89257.32</v>
      </c>
      <c r="BJ77" s="45">
        <v>29752.44</v>
      </c>
      <c r="BK77" s="73">
        <f>29752.44+29752.44</f>
        <v>59504.88</v>
      </c>
      <c r="BL77" s="64">
        <f t="shared" si="5"/>
        <v>89257.319999999992</v>
      </c>
      <c r="BM77" s="110" t="s">
        <v>180</v>
      </c>
      <c r="BN77" s="110" t="s">
        <v>180</v>
      </c>
      <c r="BO77" s="110" t="s">
        <v>180</v>
      </c>
      <c r="BP77" s="110" t="s">
        <v>180</v>
      </c>
      <c r="BQ77" s="110" t="s">
        <v>180</v>
      </c>
      <c r="BR77" s="110" t="s">
        <v>180</v>
      </c>
      <c r="BS77" s="110" t="s">
        <v>180</v>
      </c>
      <c r="BT77" s="110" t="s">
        <v>180</v>
      </c>
      <c r="BU77" s="110" t="s">
        <v>180</v>
      </c>
      <c r="BV77" s="110" t="s">
        <v>180</v>
      </c>
      <c r="BW77" s="110" t="s">
        <v>180</v>
      </c>
      <c r="BX77" s="110" t="s">
        <v>180</v>
      </c>
      <c r="BY77" s="110" t="s">
        <v>180</v>
      </c>
      <c r="BZ77" s="52" t="s">
        <v>424</v>
      </c>
      <c r="CA77" s="53">
        <v>14162</v>
      </c>
      <c r="CB77" s="51" t="s">
        <v>206</v>
      </c>
      <c r="CC77" s="51">
        <v>702800</v>
      </c>
      <c r="CD77" s="51" t="s">
        <v>402</v>
      </c>
      <c r="CE77" s="66">
        <v>716231</v>
      </c>
    </row>
    <row r="78" spans="1:83" ht="39.950000000000003" customHeight="1">
      <c r="A78" s="40">
        <v>31</v>
      </c>
      <c r="B78" s="41" t="s">
        <v>425</v>
      </c>
      <c r="C78" s="42" t="s">
        <v>333</v>
      </c>
      <c r="D78" s="41" t="s">
        <v>177</v>
      </c>
      <c r="E78" s="41" t="s">
        <v>180</v>
      </c>
      <c r="F78" s="41" t="s">
        <v>426</v>
      </c>
      <c r="G78" s="44" t="s">
        <v>180</v>
      </c>
      <c r="H78" s="44" t="s">
        <v>180</v>
      </c>
      <c r="I78" s="44" t="s">
        <v>180</v>
      </c>
      <c r="J78" s="44" t="s">
        <v>180</v>
      </c>
      <c r="K78" s="44" t="s">
        <v>180</v>
      </c>
      <c r="L78" s="44" t="s">
        <v>180</v>
      </c>
      <c r="M78" s="41" t="s">
        <v>333</v>
      </c>
      <c r="N78" s="41" t="s">
        <v>390</v>
      </c>
      <c r="O78" s="44">
        <v>14162</v>
      </c>
      <c r="P78" s="44">
        <v>14162</v>
      </c>
      <c r="Q78" s="44" t="s">
        <v>180</v>
      </c>
      <c r="R78" s="44" t="s">
        <v>180</v>
      </c>
      <c r="S78" s="44" t="s">
        <v>180</v>
      </c>
      <c r="T78" s="44" t="s">
        <v>180</v>
      </c>
      <c r="U78" s="44" t="s">
        <v>180</v>
      </c>
      <c r="V78" s="44" t="s">
        <v>180</v>
      </c>
      <c r="W78" s="44" t="s">
        <v>180</v>
      </c>
      <c r="X78" s="44" t="s">
        <v>180</v>
      </c>
      <c r="Y78" s="51" t="s">
        <v>427</v>
      </c>
      <c r="Z78" s="41" t="s">
        <v>428</v>
      </c>
      <c r="AA78" s="41" t="s">
        <v>429</v>
      </c>
      <c r="AB78" s="57">
        <v>45994</v>
      </c>
      <c r="AC78" s="44">
        <v>14165</v>
      </c>
      <c r="AD78" s="57">
        <v>45994</v>
      </c>
      <c r="AE78" s="57">
        <v>46359</v>
      </c>
      <c r="AF78" s="41">
        <v>1500</v>
      </c>
      <c r="AG78" s="41" t="s">
        <v>185</v>
      </c>
      <c r="AH78" s="110" t="s">
        <v>180</v>
      </c>
      <c r="AI78" s="110" t="s">
        <v>180</v>
      </c>
      <c r="AJ78" s="110" t="s">
        <v>180</v>
      </c>
      <c r="AK78" s="45">
        <v>14388</v>
      </c>
      <c r="AL78" s="110" t="s">
        <v>180</v>
      </c>
      <c r="AM78" s="110" t="s">
        <v>180</v>
      </c>
      <c r="AN78" s="110" t="s">
        <v>180</v>
      </c>
      <c r="AO78" s="110" t="s">
        <v>180</v>
      </c>
      <c r="AP78" s="110" t="s">
        <v>180</v>
      </c>
      <c r="AQ78" s="110" t="s">
        <v>180</v>
      </c>
      <c r="AR78" s="110" t="s">
        <v>180</v>
      </c>
      <c r="AS78" s="110" t="s">
        <v>180</v>
      </c>
      <c r="AT78" s="110" t="s">
        <v>180</v>
      </c>
      <c r="AU78" s="110" t="s">
        <v>180</v>
      </c>
      <c r="AV78" s="110" t="s">
        <v>180</v>
      </c>
      <c r="AW78" s="110" t="s">
        <v>180</v>
      </c>
      <c r="AX78" s="110" t="s">
        <v>180</v>
      </c>
      <c r="AY78" s="110" t="s">
        <v>180</v>
      </c>
      <c r="AZ78" s="110" t="s">
        <v>180</v>
      </c>
      <c r="BA78" s="110" t="s">
        <v>180</v>
      </c>
      <c r="BB78" s="110" t="s">
        <v>180</v>
      </c>
      <c r="BC78" s="110" t="s">
        <v>180</v>
      </c>
      <c r="BD78" s="110" t="s">
        <v>180</v>
      </c>
      <c r="BE78" s="110" t="s">
        <v>180</v>
      </c>
      <c r="BF78" s="110" t="s">
        <v>180</v>
      </c>
      <c r="BG78" s="110" t="s">
        <v>180</v>
      </c>
      <c r="BH78" s="110" t="s">
        <v>180</v>
      </c>
      <c r="BI78" s="72">
        <f t="shared" si="4"/>
        <v>14388</v>
      </c>
      <c r="BJ78" s="45">
        <v>14388</v>
      </c>
      <c r="BK78" s="73">
        <v>0</v>
      </c>
      <c r="BL78" s="64">
        <f t="shared" si="5"/>
        <v>14388</v>
      </c>
      <c r="BM78" s="110" t="s">
        <v>180</v>
      </c>
      <c r="BN78" s="110" t="s">
        <v>180</v>
      </c>
      <c r="BO78" s="110" t="s">
        <v>180</v>
      </c>
      <c r="BP78" s="110" t="s">
        <v>180</v>
      </c>
      <c r="BQ78" s="110" t="s">
        <v>180</v>
      </c>
      <c r="BR78" s="110" t="s">
        <v>180</v>
      </c>
      <c r="BS78" s="110" t="s">
        <v>180</v>
      </c>
      <c r="BT78" s="110" t="s">
        <v>180</v>
      </c>
      <c r="BU78" s="110" t="s">
        <v>180</v>
      </c>
      <c r="BV78" s="110" t="s">
        <v>180</v>
      </c>
      <c r="BW78" s="110" t="s">
        <v>180</v>
      </c>
      <c r="BX78" s="110" t="s">
        <v>180</v>
      </c>
      <c r="BY78" s="110" t="s">
        <v>180</v>
      </c>
      <c r="BZ78" s="52" t="s">
        <v>430</v>
      </c>
      <c r="CA78" s="53">
        <v>14165</v>
      </c>
      <c r="CB78" s="52" t="s">
        <v>431</v>
      </c>
      <c r="CC78" s="52">
        <v>715629</v>
      </c>
      <c r="CD78" s="52" t="s">
        <v>432</v>
      </c>
      <c r="CE78" s="66">
        <v>71563</v>
      </c>
    </row>
    <row r="79" spans="1:83" ht="51.75" customHeight="1">
      <c r="A79" s="40">
        <v>32</v>
      </c>
      <c r="B79" s="41" t="s">
        <v>433</v>
      </c>
      <c r="C79" s="42" t="s">
        <v>434</v>
      </c>
      <c r="D79" s="41" t="s">
        <v>228</v>
      </c>
      <c r="E79" s="41" t="s">
        <v>258</v>
      </c>
      <c r="F79" s="46" t="s">
        <v>435</v>
      </c>
      <c r="G79" s="44" t="s">
        <v>436</v>
      </c>
      <c r="H79" s="44" t="s">
        <v>437</v>
      </c>
      <c r="I79" s="44" t="s">
        <v>180</v>
      </c>
      <c r="J79" s="44" t="s">
        <v>180</v>
      </c>
      <c r="K79" s="44" t="s">
        <v>180</v>
      </c>
      <c r="L79" s="44" t="s">
        <v>180</v>
      </c>
      <c r="M79" s="44" t="s">
        <v>180</v>
      </c>
      <c r="N79" s="44" t="s">
        <v>180</v>
      </c>
      <c r="O79" s="44" t="s">
        <v>180</v>
      </c>
      <c r="P79" s="44" t="s">
        <v>180</v>
      </c>
      <c r="Q79" s="41" t="s">
        <v>438</v>
      </c>
      <c r="R79" s="57">
        <v>45866</v>
      </c>
      <c r="S79" s="57">
        <v>46231</v>
      </c>
      <c r="T79" s="41" t="s">
        <v>439</v>
      </c>
      <c r="U79" s="41" t="s">
        <v>440</v>
      </c>
      <c r="V79" s="44">
        <v>14180</v>
      </c>
      <c r="W79" s="109" t="s">
        <v>441</v>
      </c>
      <c r="X79" s="45">
        <v>1809000</v>
      </c>
      <c r="Y79" s="52" t="s">
        <v>442</v>
      </c>
      <c r="Z79" s="105" t="s">
        <v>443</v>
      </c>
      <c r="AA79" s="41" t="s">
        <v>444</v>
      </c>
      <c r="AB79" s="57">
        <v>46029</v>
      </c>
      <c r="AC79" s="44">
        <v>14184</v>
      </c>
      <c r="AD79" s="57">
        <v>46029</v>
      </c>
      <c r="AE79" s="57">
        <v>46394</v>
      </c>
      <c r="AF79" s="41">
        <v>1500</v>
      </c>
      <c r="AG79" s="41" t="s">
        <v>185</v>
      </c>
      <c r="AH79" s="110" t="s">
        <v>180</v>
      </c>
      <c r="AI79" s="110" t="s">
        <v>180</v>
      </c>
      <c r="AJ79" s="110" t="s">
        <v>180</v>
      </c>
      <c r="AK79" s="45">
        <v>1809000</v>
      </c>
      <c r="AL79" s="110" t="s">
        <v>180</v>
      </c>
      <c r="AM79" s="110" t="s">
        <v>180</v>
      </c>
      <c r="AN79" s="110" t="s">
        <v>180</v>
      </c>
      <c r="AO79" s="110" t="s">
        <v>180</v>
      </c>
      <c r="AP79" s="110" t="s">
        <v>180</v>
      </c>
      <c r="AQ79" s="110" t="s">
        <v>180</v>
      </c>
      <c r="AR79" s="110" t="s">
        <v>180</v>
      </c>
      <c r="AS79" s="110" t="s">
        <v>180</v>
      </c>
      <c r="AT79" s="110" t="s">
        <v>180</v>
      </c>
      <c r="AU79" s="110" t="s">
        <v>180</v>
      </c>
      <c r="AV79" s="110" t="s">
        <v>180</v>
      </c>
      <c r="AW79" s="110" t="s">
        <v>180</v>
      </c>
      <c r="AX79" s="110" t="s">
        <v>180</v>
      </c>
      <c r="AY79" s="110" t="s">
        <v>180</v>
      </c>
      <c r="AZ79" s="110" t="s">
        <v>180</v>
      </c>
      <c r="BA79" s="110" t="s">
        <v>180</v>
      </c>
      <c r="BB79" s="110" t="s">
        <v>180</v>
      </c>
      <c r="BC79" s="110" t="s">
        <v>180</v>
      </c>
      <c r="BD79" s="110" t="s">
        <v>180</v>
      </c>
      <c r="BE79" s="110" t="s">
        <v>180</v>
      </c>
      <c r="BF79" s="110" t="s">
        <v>180</v>
      </c>
      <c r="BG79" s="110" t="s">
        <v>180</v>
      </c>
      <c r="BH79" s="110" t="s">
        <v>180</v>
      </c>
      <c r="BI79" s="72">
        <f t="shared" si="4"/>
        <v>1809000</v>
      </c>
      <c r="BJ79" s="45">
        <v>0</v>
      </c>
      <c r="BK79" s="73">
        <f>281250+301250+321250+4818.75</f>
        <v>908568.75</v>
      </c>
      <c r="BL79" s="64">
        <f t="shared" si="5"/>
        <v>908568.75</v>
      </c>
      <c r="BM79" s="110" t="s">
        <v>180</v>
      </c>
      <c r="BN79" s="110" t="s">
        <v>180</v>
      </c>
      <c r="BO79" s="110" t="s">
        <v>180</v>
      </c>
      <c r="BP79" s="110" t="s">
        <v>180</v>
      </c>
      <c r="BQ79" s="110" t="s">
        <v>180</v>
      </c>
      <c r="BR79" s="110" t="s">
        <v>180</v>
      </c>
      <c r="BS79" s="110" t="s">
        <v>180</v>
      </c>
      <c r="BT79" s="110" t="s">
        <v>180</v>
      </c>
      <c r="BU79" s="110" t="s">
        <v>180</v>
      </c>
      <c r="BV79" s="110" t="s">
        <v>180</v>
      </c>
      <c r="BW79" s="110" t="s">
        <v>180</v>
      </c>
      <c r="BX79" s="110" t="s">
        <v>180</v>
      </c>
      <c r="BY79" s="110" t="s">
        <v>180</v>
      </c>
      <c r="BZ79" s="52" t="s">
        <v>445</v>
      </c>
      <c r="CA79" s="53">
        <v>14196</v>
      </c>
      <c r="CB79" s="111" t="s">
        <v>446</v>
      </c>
      <c r="CC79" s="52">
        <v>702406</v>
      </c>
      <c r="CD79" s="52" t="s">
        <v>447</v>
      </c>
      <c r="CE79" s="56">
        <v>702975</v>
      </c>
    </row>
    <row r="80" spans="1:83" ht="45" customHeight="1">
      <c r="A80" s="40">
        <v>33</v>
      </c>
      <c r="B80" s="41" t="s">
        <v>448</v>
      </c>
      <c r="C80" s="42" t="s">
        <v>449</v>
      </c>
      <c r="D80" s="41" t="s">
        <v>198</v>
      </c>
      <c r="E80" s="41" t="s">
        <v>178</v>
      </c>
      <c r="F80" s="41" t="s">
        <v>450</v>
      </c>
      <c r="G80" s="44">
        <v>14013</v>
      </c>
      <c r="H80" s="44">
        <v>14046</v>
      </c>
      <c r="I80" s="41" t="s">
        <v>451</v>
      </c>
      <c r="J80" s="57">
        <v>45825</v>
      </c>
      <c r="K80" s="57">
        <v>46190</v>
      </c>
      <c r="L80" s="44">
        <v>14050</v>
      </c>
      <c r="M80" s="44" t="s">
        <v>180</v>
      </c>
      <c r="N80" s="44" t="s">
        <v>180</v>
      </c>
      <c r="O80" s="44" t="s">
        <v>180</v>
      </c>
      <c r="P80" s="44" t="s">
        <v>180</v>
      </c>
      <c r="Q80" s="44" t="s">
        <v>180</v>
      </c>
      <c r="R80" s="44" t="s">
        <v>180</v>
      </c>
      <c r="S80" s="44" t="s">
        <v>180</v>
      </c>
      <c r="T80" s="44" t="s">
        <v>180</v>
      </c>
      <c r="U80" s="44" t="s">
        <v>180</v>
      </c>
      <c r="V80" s="44" t="s">
        <v>180</v>
      </c>
      <c r="W80" s="44" t="s">
        <v>180</v>
      </c>
      <c r="X80" s="44" t="s">
        <v>180</v>
      </c>
      <c r="Y80" s="52" t="s">
        <v>452</v>
      </c>
      <c r="Z80" s="106" t="s">
        <v>453</v>
      </c>
      <c r="AA80" s="41" t="s">
        <v>454</v>
      </c>
      <c r="AB80" s="57">
        <v>46029</v>
      </c>
      <c r="AC80" s="44">
        <v>14182</v>
      </c>
      <c r="AD80" s="57">
        <v>46029</v>
      </c>
      <c r="AE80" s="57">
        <v>46387</v>
      </c>
      <c r="AF80" s="41">
        <v>1500</v>
      </c>
      <c r="AG80" s="41" t="s">
        <v>455</v>
      </c>
      <c r="AH80" s="110" t="s">
        <v>180</v>
      </c>
      <c r="AI80" s="110" t="s">
        <v>180</v>
      </c>
      <c r="AJ80" s="110" t="s">
        <v>180</v>
      </c>
      <c r="AK80" s="45">
        <v>11244</v>
      </c>
      <c r="AL80" s="110" t="s">
        <v>180</v>
      </c>
      <c r="AM80" s="110" t="s">
        <v>180</v>
      </c>
      <c r="AN80" s="110" t="s">
        <v>180</v>
      </c>
      <c r="AO80" s="110" t="s">
        <v>180</v>
      </c>
      <c r="AP80" s="110" t="s">
        <v>180</v>
      </c>
      <c r="AQ80" s="110" t="s">
        <v>180</v>
      </c>
      <c r="AR80" s="110" t="s">
        <v>180</v>
      </c>
      <c r="AS80" s="110" t="s">
        <v>180</v>
      </c>
      <c r="AT80" s="110" t="s">
        <v>180</v>
      </c>
      <c r="AU80" s="110" t="s">
        <v>180</v>
      </c>
      <c r="AV80" s="110" t="s">
        <v>180</v>
      </c>
      <c r="AW80" s="110" t="s">
        <v>180</v>
      </c>
      <c r="AX80" s="110" t="s">
        <v>180</v>
      </c>
      <c r="AY80" s="110" t="s">
        <v>180</v>
      </c>
      <c r="AZ80" s="110" t="s">
        <v>180</v>
      </c>
      <c r="BA80" s="110" t="s">
        <v>180</v>
      </c>
      <c r="BB80" s="110" t="s">
        <v>180</v>
      </c>
      <c r="BC80" s="110" t="s">
        <v>180</v>
      </c>
      <c r="BD80" s="110" t="s">
        <v>180</v>
      </c>
      <c r="BE80" s="110" t="s">
        <v>180</v>
      </c>
      <c r="BF80" s="110" t="s">
        <v>180</v>
      </c>
      <c r="BG80" s="110" t="s">
        <v>180</v>
      </c>
      <c r="BH80" s="110" t="s">
        <v>180</v>
      </c>
      <c r="BI80" s="72">
        <f t="shared" si="4"/>
        <v>11244</v>
      </c>
      <c r="BJ80" s="45">
        <v>0</v>
      </c>
      <c r="BK80" s="73">
        <v>0</v>
      </c>
      <c r="BL80" s="64">
        <f t="shared" si="5"/>
        <v>0</v>
      </c>
      <c r="BM80" s="110" t="s">
        <v>180</v>
      </c>
      <c r="BN80" s="110" t="s">
        <v>180</v>
      </c>
      <c r="BO80" s="110" t="s">
        <v>180</v>
      </c>
      <c r="BP80" s="110" t="s">
        <v>180</v>
      </c>
      <c r="BQ80" s="110" t="s">
        <v>180</v>
      </c>
      <c r="BR80" s="110" t="s">
        <v>180</v>
      </c>
      <c r="BS80" s="110" t="s">
        <v>180</v>
      </c>
      <c r="BT80" s="110" t="s">
        <v>180</v>
      </c>
      <c r="BU80" s="110" t="s">
        <v>180</v>
      </c>
      <c r="BV80" s="110" t="s">
        <v>180</v>
      </c>
      <c r="BW80" s="110" t="s">
        <v>180</v>
      </c>
      <c r="BX80" s="110" t="s">
        <v>180</v>
      </c>
      <c r="BY80" s="110" t="s">
        <v>180</v>
      </c>
      <c r="BZ80" s="52" t="s">
        <v>456</v>
      </c>
      <c r="CA80" s="53">
        <v>14222</v>
      </c>
      <c r="CB80" s="51" t="s">
        <v>190</v>
      </c>
      <c r="CC80" s="51">
        <v>358883</v>
      </c>
      <c r="CD80" s="52" t="s">
        <v>402</v>
      </c>
      <c r="CE80" s="66">
        <v>716231</v>
      </c>
    </row>
    <row r="81" spans="1:83" ht="50.1" customHeight="1">
      <c r="A81" s="40">
        <v>34</v>
      </c>
      <c r="B81" s="41" t="s">
        <v>457</v>
      </c>
      <c r="C81" s="42" t="s">
        <v>458</v>
      </c>
      <c r="D81" s="41" t="s">
        <v>289</v>
      </c>
      <c r="E81" s="41" t="s">
        <v>180</v>
      </c>
      <c r="F81" s="41" t="s">
        <v>459</v>
      </c>
      <c r="G81" s="44" t="s">
        <v>180</v>
      </c>
      <c r="H81" s="44" t="s">
        <v>180</v>
      </c>
      <c r="I81" s="44" t="s">
        <v>180</v>
      </c>
      <c r="J81" s="44" t="s">
        <v>180</v>
      </c>
      <c r="K81" s="44" t="s">
        <v>180</v>
      </c>
      <c r="L81" s="44" t="s">
        <v>180</v>
      </c>
      <c r="M81" s="41" t="s">
        <v>458</v>
      </c>
      <c r="N81" s="41" t="s">
        <v>460</v>
      </c>
      <c r="O81" s="44">
        <v>14187</v>
      </c>
      <c r="P81" s="44">
        <v>14187</v>
      </c>
      <c r="Q81" s="44" t="s">
        <v>180</v>
      </c>
      <c r="R81" s="44" t="s">
        <v>180</v>
      </c>
      <c r="S81" s="44" t="s">
        <v>180</v>
      </c>
      <c r="T81" s="44" t="s">
        <v>180</v>
      </c>
      <c r="U81" s="44" t="s">
        <v>180</v>
      </c>
      <c r="V81" s="44" t="s">
        <v>180</v>
      </c>
      <c r="W81" s="44" t="s">
        <v>180</v>
      </c>
      <c r="X81" s="44" t="s">
        <v>180</v>
      </c>
      <c r="Y81" s="52" t="s">
        <v>461</v>
      </c>
      <c r="Z81" s="106" t="s">
        <v>462</v>
      </c>
      <c r="AA81" s="41" t="s">
        <v>463</v>
      </c>
      <c r="AB81" s="57">
        <v>46037</v>
      </c>
      <c r="AC81" s="44">
        <v>14192</v>
      </c>
      <c r="AD81" s="57">
        <v>46037</v>
      </c>
      <c r="AE81" s="57">
        <v>46402</v>
      </c>
      <c r="AF81" s="41">
        <v>1500</v>
      </c>
      <c r="AG81" s="41" t="s">
        <v>185</v>
      </c>
      <c r="AH81" s="110" t="s">
        <v>180</v>
      </c>
      <c r="AI81" s="110" t="s">
        <v>180</v>
      </c>
      <c r="AJ81" s="110" t="s">
        <v>180</v>
      </c>
      <c r="AK81" s="45">
        <v>4476000</v>
      </c>
      <c r="AL81" s="110" t="s">
        <v>180</v>
      </c>
      <c r="AM81" s="110" t="s">
        <v>180</v>
      </c>
      <c r="AN81" s="110" t="s">
        <v>180</v>
      </c>
      <c r="AO81" s="110" t="s">
        <v>180</v>
      </c>
      <c r="AP81" s="110" t="s">
        <v>180</v>
      </c>
      <c r="AQ81" s="110" t="s">
        <v>180</v>
      </c>
      <c r="AR81" s="110" t="s">
        <v>180</v>
      </c>
      <c r="AS81" s="110" t="s">
        <v>180</v>
      </c>
      <c r="AT81" s="110" t="s">
        <v>180</v>
      </c>
      <c r="AU81" s="110" t="s">
        <v>180</v>
      </c>
      <c r="AV81" s="110" t="s">
        <v>180</v>
      </c>
      <c r="AW81" s="110" t="s">
        <v>180</v>
      </c>
      <c r="AX81" s="110" t="s">
        <v>180</v>
      </c>
      <c r="AY81" s="110" t="s">
        <v>180</v>
      </c>
      <c r="AZ81" s="110" t="s">
        <v>180</v>
      </c>
      <c r="BA81" s="110" t="s">
        <v>180</v>
      </c>
      <c r="BB81" s="110" t="s">
        <v>180</v>
      </c>
      <c r="BC81" s="110" t="s">
        <v>180</v>
      </c>
      <c r="BD81" s="110" t="s">
        <v>180</v>
      </c>
      <c r="BE81" s="110" t="s">
        <v>180</v>
      </c>
      <c r="BF81" s="110" t="s">
        <v>180</v>
      </c>
      <c r="BG81" s="110" t="s">
        <v>180</v>
      </c>
      <c r="BH81" s="110" t="s">
        <v>180</v>
      </c>
      <c r="BI81" s="72">
        <f t="shared" si="4"/>
        <v>4476000</v>
      </c>
      <c r="BJ81" s="45">
        <v>0</v>
      </c>
      <c r="BK81" s="73">
        <f>390000+167000</f>
        <v>557000</v>
      </c>
      <c r="BL81" s="64">
        <f t="shared" si="5"/>
        <v>557000</v>
      </c>
      <c r="BM81" s="110" t="s">
        <v>180</v>
      </c>
      <c r="BN81" s="110" t="s">
        <v>180</v>
      </c>
      <c r="BO81" s="110" t="s">
        <v>180</v>
      </c>
      <c r="BP81" s="110" t="s">
        <v>180</v>
      </c>
      <c r="BQ81" s="110" t="s">
        <v>180</v>
      </c>
      <c r="BR81" s="110" t="s">
        <v>180</v>
      </c>
      <c r="BS81" s="110" t="s">
        <v>180</v>
      </c>
      <c r="BT81" s="110" t="s">
        <v>180</v>
      </c>
      <c r="BU81" s="110" t="s">
        <v>180</v>
      </c>
      <c r="BV81" s="110" t="s">
        <v>180</v>
      </c>
      <c r="BW81" s="110" t="s">
        <v>180</v>
      </c>
      <c r="BX81" s="110" t="s">
        <v>180</v>
      </c>
      <c r="BY81" s="110" t="s">
        <v>180</v>
      </c>
      <c r="BZ81" s="52" t="s">
        <v>464</v>
      </c>
      <c r="CA81" s="53">
        <v>14218</v>
      </c>
      <c r="CB81" s="112" t="s">
        <v>465</v>
      </c>
      <c r="CC81" s="52">
        <v>703587</v>
      </c>
      <c r="CD81" s="52" t="s">
        <v>466</v>
      </c>
      <c r="CE81" s="56">
        <v>701595</v>
      </c>
    </row>
    <row r="82" spans="1:83" ht="45" customHeight="1">
      <c r="A82" s="40">
        <v>35</v>
      </c>
      <c r="B82" s="41" t="s">
        <v>467</v>
      </c>
      <c r="C82" s="42" t="s">
        <v>468</v>
      </c>
      <c r="D82" s="41" t="s">
        <v>198</v>
      </c>
      <c r="E82" s="41" t="s">
        <v>178</v>
      </c>
      <c r="F82" s="41" t="s">
        <v>469</v>
      </c>
      <c r="G82" s="44">
        <v>14165</v>
      </c>
      <c r="H82" s="44">
        <v>14192</v>
      </c>
      <c r="I82" s="41" t="s">
        <v>458</v>
      </c>
      <c r="J82" s="57">
        <v>46048</v>
      </c>
      <c r="K82" s="57">
        <v>46413</v>
      </c>
      <c r="L82" s="44">
        <v>14196</v>
      </c>
      <c r="M82" s="44" t="s">
        <v>180</v>
      </c>
      <c r="N82" s="44" t="s">
        <v>180</v>
      </c>
      <c r="O82" s="44" t="s">
        <v>180</v>
      </c>
      <c r="P82" s="44" t="s">
        <v>180</v>
      </c>
      <c r="Q82" s="44" t="s">
        <v>180</v>
      </c>
      <c r="R82" s="44" t="s">
        <v>180</v>
      </c>
      <c r="S82" s="44" t="s">
        <v>180</v>
      </c>
      <c r="T82" s="44" t="s">
        <v>180</v>
      </c>
      <c r="U82" s="44" t="s">
        <v>180</v>
      </c>
      <c r="V82" s="44" t="s">
        <v>180</v>
      </c>
      <c r="W82" s="44" t="s">
        <v>180</v>
      </c>
      <c r="X82" s="44" t="s">
        <v>180</v>
      </c>
      <c r="Y82" s="52" t="s">
        <v>470</v>
      </c>
      <c r="Z82" s="41" t="s">
        <v>471</v>
      </c>
      <c r="AA82" s="41" t="s">
        <v>472</v>
      </c>
      <c r="AB82" s="57">
        <v>46052</v>
      </c>
      <c r="AC82" s="44">
        <v>14203</v>
      </c>
      <c r="AD82" s="57">
        <v>46052</v>
      </c>
      <c r="AE82" s="57">
        <v>46387</v>
      </c>
      <c r="AF82" s="41">
        <v>1500</v>
      </c>
      <c r="AG82" s="41" t="s">
        <v>473</v>
      </c>
      <c r="AH82" s="110" t="s">
        <v>180</v>
      </c>
      <c r="AI82" s="110" t="s">
        <v>180</v>
      </c>
      <c r="AJ82" s="110" t="s">
        <v>180</v>
      </c>
      <c r="AK82" s="45">
        <v>100000</v>
      </c>
      <c r="AL82" s="110" t="s">
        <v>180</v>
      </c>
      <c r="AM82" s="110" t="s">
        <v>180</v>
      </c>
      <c r="AN82" s="110" t="s">
        <v>180</v>
      </c>
      <c r="AO82" s="110" t="s">
        <v>180</v>
      </c>
      <c r="AP82" s="110" t="s">
        <v>180</v>
      </c>
      <c r="AQ82" s="110" t="s">
        <v>180</v>
      </c>
      <c r="AR82" s="110" t="s">
        <v>180</v>
      </c>
      <c r="AS82" s="110" t="s">
        <v>180</v>
      </c>
      <c r="AT82" s="110" t="s">
        <v>180</v>
      </c>
      <c r="AU82" s="110" t="s">
        <v>180</v>
      </c>
      <c r="AV82" s="110" t="s">
        <v>180</v>
      </c>
      <c r="AW82" s="110" t="s">
        <v>180</v>
      </c>
      <c r="AX82" s="110" t="s">
        <v>180</v>
      </c>
      <c r="AY82" s="110" t="s">
        <v>180</v>
      </c>
      <c r="AZ82" s="110" t="s">
        <v>180</v>
      </c>
      <c r="BA82" s="110" t="s">
        <v>180</v>
      </c>
      <c r="BB82" s="110" t="s">
        <v>180</v>
      </c>
      <c r="BC82" s="110" t="s">
        <v>180</v>
      </c>
      <c r="BD82" s="110" t="s">
        <v>180</v>
      </c>
      <c r="BE82" s="110" t="s">
        <v>180</v>
      </c>
      <c r="BF82" s="110" t="s">
        <v>180</v>
      </c>
      <c r="BG82" s="110" t="s">
        <v>180</v>
      </c>
      <c r="BH82" s="110" t="s">
        <v>180</v>
      </c>
      <c r="BI82" s="72">
        <f t="shared" si="4"/>
        <v>100000</v>
      </c>
      <c r="BJ82" s="45">
        <v>0</v>
      </c>
      <c r="BK82" s="73">
        <v>100000</v>
      </c>
      <c r="BL82" s="64">
        <f t="shared" si="5"/>
        <v>100000</v>
      </c>
      <c r="BM82" s="110" t="s">
        <v>180</v>
      </c>
      <c r="BN82" s="110" t="s">
        <v>180</v>
      </c>
      <c r="BO82" s="110" t="s">
        <v>180</v>
      </c>
      <c r="BP82" s="110" t="s">
        <v>180</v>
      </c>
      <c r="BQ82" s="110" t="s">
        <v>180</v>
      </c>
      <c r="BR82" s="110" t="s">
        <v>180</v>
      </c>
      <c r="BS82" s="110" t="s">
        <v>180</v>
      </c>
      <c r="BT82" s="110" t="s">
        <v>180</v>
      </c>
      <c r="BU82" s="110" t="s">
        <v>180</v>
      </c>
      <c r="BV82" s="110" t="s">
        <v>180</v>
      </c>
      <c r="BW82" s="110" t="s">
        <v>180</v>
      </c>
      <c r="BX82" s="110" t="s">
        <v>180</v>
      </c>
      <c r="BY82" s="110" t="s">
        <v>180</v>
      </c>
      <c r="BZ82" s="52" t="s">
        <v>474</v>
      </c>
      <c r="CA82" s="53">
        <v>14227</v>
      </c>
      <c r="CB82" s="52" t="s">
        <v>191</v>
      </c>
      <c r="CC82" s="52">
        <v>701609</v>
      </c>
      <c r="CD82" s="52" t="s">
        <v>402</v>
      </c>
      <c r="CE82" s="66">
        <v>716231</v>
      </c>
    </row>
    <row r="83" spans="1:83" ht="64.5" customHeight="1">
      <c r="A83" s="40">
        <v>36</v>
      </c>
      <c r="B83" s="41" t="s">
        <v>475</v>
      </c>
      <c r="C83" s="42" t="s">
        <v>449</v>
      </c>
      <c r="D83" s="41" t="s">
        <v>198</v>
      </c>
      <c r="E83" s="41" t="s">
        <v>178</v>
      </c>
      <c r="F83" s="41" t="s">
        <v>476</v>
      </c>
      <c r="G83" s="44">
        <v>14013</v>
      </c>
      <c r="H83" s="44">
        <v>14046</v>
      </c>
      <c r="I83" s="41" t="s">
        <v>451</v>
      </c>
      <c r="J83" s="57">
        <v>45825</v>
      </c>
      <c r="K83" s="57">
        <v>46190</v>
      </c>
      <c r="L83" s="44">
        <v>14050</v>
      </c>
      <c r="M83" s="44" t="s">
        <v>180</v>
      </c>
      <c r="N83" s="44" t="s">
        <v>180</v>
      </c>
      <c r="O83" s="44" t="s">
        <v>180</v>
      </c>
      <c r="P83" s="44" t="s">
        <v>180</v>
      </c>
      <c r="Q83" s="44" t="s">
        <v>180</v>
      </c>
      <c r="R83" s="44" t="s">
        <v>180</v>
      </c>
      <c r="S83" s="44" t="s">
        <v>180</v>
      </c>
      <c r="T83" s="44" t="s">
        <v>180</v>
      </c>
      <c r="U83" s="44" t="s">
        <v>180</v>
      </c>
      <c r="V83" s="44" t="s">
        <v>180</v>
      </c>
      <c r="W83" s="44" t="s">
        <v>180</v>
      </c>
      <c r="X83" s="44" t="s">
        <v>180</v>
      </c>
      <c r="Y83" s="52" t="s">
        <v>477</v>
      </c>
      <c r="Z83" s="41" t="s">
        <v>478</v>
      </c>
      <c r="AA83" s="41" t="s">
        <v>479</v>
      </c>
      <c r="AB83" s="57">
        <v>46078</v>
      </c>
      <c r="AC83" s="44">
        <v>14213</v>
      </c>
      <c r="AD83" s="57">
        <v>46078</v>
      </c>
      <c r="AE83" s="57">
        <v>46387</v>
      </c>
      <c r="AF83" s="41">
        <v>1500</v>
      </c>
      <c r="AG83" s="41" t="s">
        <v>455</v>
      </c>
      <c r="AH83" s="110" t="s">
        <v>180</v>
      </c>
      <c r="AI83" s="110" t="s">
        <v>180</v>
      </c>
      <c r="AJ83" s="110" t="s">
        <v>180</v>
      </c>
      <c r="AK83" s="45">
        <v>5580</v>
      </c>
      <c r="AL83" s="110" t="s">
        <v>180</v>
      </c>
      <c r="AM83" s="110" t="s">
        <v>180</v>
      </c>
      <c r="AN83" s="110" t="s">
        <v>180</v>
      </c>
      <c r="AO83" s="110" t="s">
        <v>180</v>
      </c>
      <c r="AP83" s="110" t="s">
        <v>180</v>
      </c>
      <c r="AQ83" s="110" t="s">
        <v>180</v>
      </c>
      <c r="AR83" s="110" t="s">
        <v>180</v>
      </c>
      <c r="AS83" s="110" t="s">
        <v>180</v>
      </c>
      <c r="AT83" s="110" t="s">
        <v>180</v>
      </c>
      <c r="AU83" s="110" t="s">
        <v>180</v>
      </c>
      <c r="AV83" s="110" t="s">
        <v>180</v>
      </c>
      <c r="AW83" s="110" t="s">
        <v>180</v>
      </c>
      <c r="AX83" s="110" t="s">
        <v>180</v>
      </c>
      <c r="AY83" s="110" t="s">
        <v>180</v>
      </c>
      <c r="AZ83" s="110" t="s">
        <v>180</v>
      </c>
      <c r="BA83" s="110" t="s">
        <v>180</v>
      </c>
      <c r="BB83" s="110" t="s">
        <v>180</v>
      </c>
      <c r="BC83" s="110" t="s">
        <v>180</v>
      </c>
      <c r="BD83" s="110" t="s">
        <v>180</v>
      </c>
      <c r="BE83" s="110" t="s">
        <v>180</v>
      </c>
      <c r="BF83" s="110" t="s">
        <v>180</v>
      </c>
      <c r="BG83" s="110" t="s">
        <v>180</v>
      </c>
      <c r="BH83" s="110" t="s">
        <v>180</v>
      </c>
      <c r="BI83" s="72">
        <f t="shared" si="4"/>
        <v>5580</v>
      </c>
      <c r="BJ83" s="45">
        <v>0</v>
      </c>
      <c r="BK83" s="73">
        <v>0</v>
      </c>
      <c r="BL83" s="64">
        <f t="shared" si="5"/>
        <v>0</v>
      </c>
      <c r="BM83" s="110" t="s">
        <v>180</v>
      </c>
      <c r="BN83" s="110" t="s">
        <v>180</v>
      </c>
      <c r="BO83" s="110" t="s">
        <v>180</v>
      </c>
      <c r="BP83" s="110" t="s">
        <v>180</v>
      </c>
      <c r="BQ83" s="110" t="s">
        <v>180</v>
      </c>
      <c r="BR83" s="110" t="s">
        <v>180</v>
      </c>
      <c r="BS83" s="110" t="s">
        <v>180</v>
      </c>
      <c r="BT83" s="110" t="s">
        <v>180</v>
      </c>
      <c r="BU83" s="110" t="s">
        <v>180</v>
      </c>
      <c r="BV83" s="110" t="s">
        <v>180</v>
      </c>
      <c r="BW83" s="110" t="s">
        <v>180</v>
      </c>
      <c r="BX83" s="110" t="s">
        <v>180</v>
      </c>
      <c r="BY83" s="110" t="s">
        <v>180</v>
      </c>
      <c r="BZ83" s="52" t="s">
        <v>480</v>
      </c>
      <c r="CA83" s="53">
        <v>14222</v>
      </c>
      <c r="CB83" s="52" t="s">
        <v>191</v>
      </c>
      <c r="CC83" s="52">
        <v>701609</v>
      </c>
      <c r="CD83" s="52" t="s">
        <v>402</v>
      </c>
      <c r="CE83" s="66">
        <v>716231</v>
      </c>
    </row>
    <row r="84" spans="1:83" ht="24.95" customHeight="1">
      <c r="A84" s="40">
        <v>37</v>
      </c>
      <c r="B84" s="41" t="s">
        <v>481</v>
      </c>
      <c r="C84" s="42" t="s">
        <v>482</v>
      </c>
      <c r="D84" s="41" t="s">
        <v>198</v>
      </c>
      <c r="E84" s="41" t="s">
        <v>178</v>
      </c>
      <c r="F84" s="41" t="s">
        <v>483</v>
      </c>
      <c r="G84" s="44">
        <v>14148</v>
      </c>
      <c r="H84" s="44">
        <v>14192</v>
      </c>
      <c r="I84" s="41" t="s">
        <v>445</v>
      </c>
      <c r="J84" s="57">
        <v>46049</v>
      </c>
      <c r="K84" s="57">
        <v>46414</v>
      </c>
      <c r="L84" s="44">
        <v>14198</v>
      </c>
      <c r="M84" s="44" t="s">
        <v>180</v>
      </c>
      <c r="N84" s="44" t="s">
        <v>180</v>
      </c>
      <c r="O84" s="44" t="s">
        <v>180</v>
      </c>
      <c r="P84" s="44" t="s">
        <v>180</v>
      </c>
      <c r="Q84" s="44" t="s">
        <v>180</v>
      </c>
      <c r="R84" s="44" t="s">
        <v>180</v>
      </c>
      <c r="S84" s="44" t="s">
        <v>180</v>
      </c>
      <c r="T84" s="44" t="s">
        <v>180</v>
      </c>
      <c r="U84" s="44" t="s">
        <v>180</v>
      </c>
      <c r="V84" s="44" t="s">
        <v>180</v>
      </c>
      <c r="W84" s="44" t="s">
        <v>180</v>
      </c>
      <c r="X84" s="44" t="s">
        <v>180</v>
      </c>
      <c r="Y84" s="52" t="s">
        <v>484</v>
      </c>
      <c r="Z84" s="41" t="s">
        <v>485</v>
      </c>
      <c r="AA84" s="41" t="s">
        <v>486</v>
      </c>
      <c r="AB84" s="57">
        <v>46091</v>
      </c>
      <c r="AC84" s="44">
        <v>14228</v>
      </c>
      <c r="AD84" s="57">
        <v>46091</v>
      </c>
      <c r="AE84" s="57">
        <v>46456</v>
      </c>
      <c r="AF84" s="41">
        <v>1500</v>
      </c>
      <c r="AG84" s="41" t="s">
        <v>455</v>
      </c>
      <c r="AH84" s="110" t="s">
        <v>180</v>
      </c>
      <c r="AI84" s="110" t="s">
        <v>180</v>
      </c>
      <c r="AJ84" s="110" t="s">
        <v>180</v>
      </c>
      <c r="AK84" s="45">
        <v>7897.85</v>
      </c>
      <c r="AL84" s="110" t="s">
        <v>180</v>
      </c>
      <c r="AM84" s="110" t="s">
        <v>180</v>
      </c>
      <c r="AN84" s="110" t="s">
        <v>180</v>
      </c>
      <c r="AO84" s="110" t="s">
        <v>180</v>
      </c>
      <c r="AP84" s="110" t="s">
        <v>180</v>
      </c>
      <c r="AQ84" s="110" t="s">
        <v>180</v>
      </c>
      <c r="AR84" s="110" t="s">
        <v>180</v>
      </c>
      <c r="AS84" s="110" t="s">
        <v>180</v>
      </c>
      <c r="AT84" s="110" t="s">
        <v>180</v>
      </c>
      <c r="AU84" s="110" t="s">
        <v>180</v>
      </c>
      <c r="AV84" s="110" t="s">
        <v>180</v>
      </c>
      <c r="AW84" s="110" t="s">
        <v>180</v>
      </c>
      <c r="AX84" s="110" t="s">
        <v>180</v>
      </c>
      <c r="AY84" s="110" t="s">
        <v>180</v>
      </c>
      <c r="AZ84" s="110" t="s">
        <v>180</v>
      </c>
      <c r="BA84" s="110" t="s">
        <v>180</v>
      </c>
      <c r="BB84" s="110" t="s">
        <v>180</v>
      </c>
      <c r="BC84" s="110" t="s">
        <v>180</v>
      </c>
      <c r="BD84" s="110" t="s">
        <v>180</v>
      </c>
      <c r="BE84" s="110" t="s">
        <v>180</v>
      </c>
      <c r="BF84" s="110" t="s">
        <v>180</v>
      </c>
      <c r="BG84" s="110" t="s">
        <v>180</v>
      </c>
      <c r="BH84" s="110" t="s">
        <v>180</v>
      </c>
      <c r="BI84" s="72">
        <f t="shared" si="4"/>
        <v>7897.85</v>
      </c>
      <c r="BJ84" s="45">
        <v>0</v>
      </c>
      <c r="BK84" s="73">
        <v>0</v>
      </c>
      <c r="BL84" s="64">
        <f t="shared" si="5"/>
        <v>0</v>
      </c>
      <c r="BM84" s="110" t="s">
        <v>180</v>
      </c>
      <c r="BN84" s="110" t="s">
        <v>180</v>
      </c>
      <c r="BO84" s="110" t="s">
        <v>180</v>
      </c>
      <c r="BP84" s="110" t="s">
        <v>180</v>
      </c>
      <c r="BQ84" s="110" t="s">
        <v>180</v>
      </c>
      <c r="BR84" s="110" t="s">
        <v>180</v>
      </c>
      <c r="BS84" s="110" t="s">
        <v>180</v>
      </c>
      <c r="BT84" s="110" t="s">
        <v>180</v>
      </c>
      <c r="BU84" s="110" t="s">
        <v>180</v>
      </c>
      <c r="BV84" s="110" t="s">
        <v>180</v>
      </c>
      <c r="BW84" s="110" t="s">
        <v>180</v>
      </c>
      <c r="BX84" s="110" t="s">
        <v>180</v>
      </c>
      <c r="BY84" s="110" t="s">
        <v>180</v>
      </c>
      <c r="BZ84" s="52" t="s">
        <v>487</v>
      </c>
      <c r="CA84" s="53">
        <v>14228</v>
      </c>
      <c r="CB84" s="52" t="s">
        <v>191</v>
      </c>
      <c r="CC84" s="52">
        <v>701609</v>
      </c>
      <c r="CD84" s="52" t="s">
        <v>402</v>
      </c>
      <c r="CE84" s="66">
        <v>716231</v>
      </c>
    </row>
    <row r="85" spans="1:83" ht="39.950000000000003" customHeight="1">
      <c r="A85" s="40">
        <v>38</v>
      </c>
      <c r="B85" s="41" t="s">
        <v>488</v>
      </c>
      <c r="C85" s="42" t="s">
        <v>449</v>
      </c>
      <c r="D85" s="41" t="s">
        <v>198</v>
      </c>
      <c r="E85" s="41" t="s">
        <v>178</v>
      </c>
      <c r="F85" s="41" t="s">
        <v>489</v>
      </c>
      <c r="G85" s="44">
        <v>14013</v>
      </c>
      <c r="H85" s="44">
        <v>14046</v>
      </c>
      <c r="I85" s="41" t="s">
        <v>451</v>
      </c>
      <c r="J85" s="57">
        <v>45825</v>
      </c>
      <c r="K85" s="57">
        <v>46190</v>
      </c>
      <c r="L85" s="44">
        <v>14050</v>
      </c>
      <c r="M85" s="44" t="s">
        <v>180</v>
      </c>
      <c r="N85" s="44" t="s">
        <v>180</v>
      </c>
      <c r="O85" s="44" t="s">
        <v>180</v>
      </c>
      <c r="P85" s="44" t="s">
        <v>180</v>
      </c>
      <c r="Q85" s="44" t="s">
        <v>180</v>
      </c>
      <c r="R85" s="44" t="s">
        <v>180</v>
      </c>
      <c r="S85" s="44" t="s">
        <v>180</v>
      </c>
      <c r="T85" s="44" t="s">
        <v>180</v>
      </c>
      <c r="U85" s="44" t="s">
        <v>180</v>
      </c>
      <c r="V85" s="44" t="s">
        <v>180</v>
      </c>
      <c r="W85" s="44" t="s">
        <v>180</v>
      </c>
      <c r="X85" s="44" t="s">
        <v>180</v>
      </c>
      <c r="Y85" s="52" t="s">
        <v>490</v>
      </c>
      <c r="Z85" s="41" t="s">
        <v>491</v>
      </c>
      <c r="AA85" s="41" t="s">
        <v>492</v>
      </c>
      <c r="AB85" s="57">
        <v>46121</v>
      </c>
      <c r="AC85" s="44">
        <v>14249</v>
      </c>
      <c r="AD85" s="57">
        <v>46121</v>
      </c>
      <c r="AE85" s="57">
        <v>46387</v>
      </c>
      <c r="AF85" s="41"/>
      <c r="AG85" s="41" t="s">
        <v>455</v>
      </c>
      <c r="AH85" s="110" t="s">
        <v>180</v>
      </c>
      <c r="AI85" s="110" t="s">
        <v>180</v>
      </c>
      <c r="AJ85" s="110" t="s">
        <v>180</v>
      </c>
      <c r="AK85" s="45">
        <v>9672.2000000000007</v>
      </c>
      <c r="AL85" s="110" t="s">
        <v>180</v>
      </c>
      <c r="AM85" s="110" t="s">
        <v>180</v>
      </c>
      <c r="AN85" s="110" t="s">
        <v>180</v>
      </c>
      <c r="AO85" s="110" t="s">
        <v>180</v>
      </c>
      <c r="AP85" s="110" t="s">
        <v>180</v>
      </c>
      <c r="AQ85" s="110" t="s">
        <v>180</v>
      </c>
      <c r="AR85" s="110" t="s">
        <v>180</v>
      </c>
      <c r="AS85" s="110" t="s">
        <v>180</v>
      </c>
      <c r="AT85" s="110" t="s">
        <v>180</v>
      </c>
      <c r="AU85" s="110" t="s">
        <v>180</v>
      </c>
      <c r="AV85" s="110" t="s">
        <v>180</v>
      </c>
      <c r="AW85" s="110" t="s">
        <v>180</v>
      </c>
      <c r="AX85" s="110" t="s">
        <v>180</v>
      </c>
      <c r="AY85" s="110" t="s">
        <v>180</v>
      </c>
      <c r="AZ85" s="110" t="s">
        <v>180</v>
      </c>
      <c r="BA85" s="110" t="s">
        <v>180</v>
      </c>
      <c r="BB85" s="110" t="s">
        <v>180</v>
      </c>
      <c r="BC85" s="110" t="s">
        <v>180</v>
      </c>
      <c r="BD85" s="110" t="s">
        <v>180</v>
      </c>
      <c r="BE85" s="110" t="s">
        <v>180</v>
      </c>
      <c r="BF85" s="110" t="s">
        <v>180</v>
      </c>
      <c r="BG85" s="110" t="s">
        <v>180</v>
      </c>
      <c r="BH85" s="110" t="s">
        <v>180</v>
      </c>
      <c r="BI85" s="72">
        <f t="shared" si="4"/>
        <v>9672.2000000000007</v>
      </c>
      <c r="BJ85" s="45">
        <v>0</v>
      </c>
      <c r="BK85" s="73">
        <v>0</v>
      </c>
      <c r="BL85" s="64">
        <f t="shared" si="5"/>
        <v>0</v>
      </c>
      <c r="BM85" s="110" t="s">
        <v>180</v>
      </c>
      <c r="BN85" s="110" t="s">
        <v>180</v>
      </c>
      <c r="BO85" s="110" t="s">
        <v>180</v>
      </c>
      <c r="BP85" s="110" t="s">
        <v>180</v>
      </c>
      <c r="BQ85" s="110" t="s">
        <v>180</v>
      </c>
      <c r="BR85" s="110" t="s">
        <v>180</v>
      </c>
      <c r="BS85" s="110" t="s">
        <v>180</v>
      </c>
      <c r="BT85" s="110" t="s">
        <v>180</v>
      </c>
      <c r="BU85" s="110" t="s">
        <v>180</v>
      </c>
      <c r="BV85" s="110" t="s">
        <v>180</v>
      </c>
      <c r="BW85" s="110" t="s">
        <v>180</v>
      </c>
      <c r="BX85" s="110" t="s">
        <v>180</v>
      </c>
      <c r="BY85" s="110" t="s">
        <v>180</v>
      </c>
      <c r="BZ85" s="52" t="s">
        <v>493</v>
      </c>
      <c r="CA85" s="53">
        <v>14249</v>
      </c>
      <c r="CB85" s="51" t="s">
        <v>190</v>
      </c>
      <c r="CC85" s="51">
        <v>358883</v>
      </c>
      <c r="CD85" s="52" t="s">
        <v>402</v>
      </c>
      <c r="CE85" s="66">
        <v>716231</v>
      </c>
    </row>
    <row r="86" spans="1:83" ht="12.75" customHeight="1" thickBot="1">
      <c r="A86" s="40"/>
      <c r="B86" s="41"/>
      <c r="C86" s="42"/>
      <c r="D86" s="41"/>
      <c r="E86" s="41"/>
      <c r="F86" s="43"/>
      <c r="G86" s="44"/>
      <c r="H86" s="44"/>
      <c r="I86" s="41"/>
      <c r="J86" s="41"/>
      <c r="K86" s="41"/>
      <c r="L86" s="41"/>
      <c r="M86" s="41"/>
      <c r="N86" s="41"/>
      <c r="O86" s="44"/>
      <c r="P86" s="44"/>
      <c r="Q86" s="41"/>
      <c r="R86" s="41"/>
      <c r="S86" s="41"/>
      <c r="T86" s="41"/>
      <c r="U86" s="41"/>
      <c r="V86" s="41"/>
      <c r="W86" s="41"/>
      <c r="X86" s="45"/>
      <c r="Y86" s="52"/>
      <c r="Z86" s="43"/>
      <c r="AA86" s="41"/>
      <c r="AB86" s="57"/>
      <c r="AC86" s="44"/>
      <c r="AD86" s="57"/>
      <c r="AE86" s="57"/>
      <c r="AF86" s="76"/>
      <c r="AG86" s="41"/>
      <c r="AH86" s="41"/>
      <c r="AI86" s="45"/>
      <c r="AJ86" s="45"/>
      <c r="AK86" s="45"/>
      <c r="AL86" s="41"/>
      <c r="AM86" s="41"/>
      <c r="AN86" s="57"/>
      <c r="AO86" s="44"/>
      <c r="AP86" s="41"/>
      <c r="AQ86" s="57"/>
      <c r="AR86" s="57"/>
      <c r="AS86" s="41"/>
      <c r="AT86" s="41"/>
      <c r="AU86" s="41"/>
      <c r="AV86" s="41"/>
      <c r="AW86" s="45"/>
      <c r="AX86" s="45"/>
      <c r="AY86" s="41"/>
      <c r="AZ86" s="41"/>
      <c r="BA86" s="45"/>
      <c r="BB86" s="45"/>
      <c r="BC86" s="41"/>
      <c r="BD86" s="41"/>
      <c r="BE86" s="45"/>
      <c r="BF86" s="45"/>
      <c r="BG86" s="41"/>
      <c r="BH86" s="45"/>
      <c r="BI86" s="72">
        <f t="shared" si="4"/>
        <v>0</v>
      </c>
      <c r="BJ86" s="45">
        <v>0</v>
      </c>
      <c r="BK86" s="73">
        <v>0</v>
      </c>
      <c r="BL86" s="64">
        <f t="shared" si="5"/>
        <v>0</v>
      </c>
      <c r="BM86" s="52"/>
      <c r="BN86" s="52"/>
      <c r="BO86" s="52"/>
      <c r="BP86" s="52"/>
      <c r="BQ86" s="52"/>
      <c r="BR86" s="52"/>
      <c r="BS86" s="52"/>
      <c r="BT86" s="52"/>
      <c r="BU86" s="68"/>
      <c r="BV86" s="68"/>
      <c r="BW86" s="52"/>
      <c r="BX86" s="69"/>
      <c r="BY86" s="52"/>
      <c r="BZ86" s="52"/>
      <c r="CA86" s="53"/>
      <c r="CB86" s="54"/>
      <c r="CC86" s="52"/>
      <c r="CD86" s="55"/>
      <c r="CE86" s="56"/>
    </row>
    <row r="87" spans="1:83" ht="12.75" customHeight="1" thickBot="1">
      <c r="A87" s="75"/>
      <c r="B87" s="76"/>
      <c r="C87" s="77"/>
      <c r="D87" s="76"/>
      <c r="E87" s="76"/>
      <c r="F87" s="78"/>
      <c r="G87" s="79"/>
      <c r="H87" s="76"/>
      <c r="I87" s="76"/>
      <c r="J87" s="76"/>
      <c r="K87" s="76"/>
      <c r="L87" s="76"/>
      <c r="M87" s="77"/>
      <c r="N87" s="76"/>
      <c r="O87" s="79"/>
      <c r="P87" s="79"/>
      <c r="Q87" s="76"/>
      <c r="R87" s="76"/>
      <c r="S87" s="76"/>
      <c r="T87" s="76"/>
      <c r="U87" s="76"/>
      <c r="V87" s="76"/>
      <c r="W87" s="76"/>
      <c r="X87" s="80"/>
      <c r="Y87" s="81"/>
      <c r="Z87" s="78"/>
      <c r="AA87" s="76"/>
      <c r="AB87" s="82"/>
      <c r="AC87" s="76"/>
      <c r="AD87" s="82"/>
      <c r="AE87" s="82"/>
      <c r="AF87" s="91"/>
      <c r="AG87" s="81"/>
      <c r="AH87" s="76"/>
      <c r="AI87" s="80"/>
      <c r="AJ87" s="80"/>
      <c r="AK87" s="80"/>
      <c r="AL87" s="76"/>
      <c r="AM87" s="76"/>
      <c r="AN87" s="76"/>
      <c r="AO87" s="79"/>
      <c r="AP87" s="76"/>
      <c r="AQ87" s="76"/>
      <c r="AR87" s="76"/>
      <c r="AS87" s="76"/>
      <c r="AT87" s="76"/>
      <c r="AU87" s="76"/>
      <c r="AV87" s="76"/>
      <c r="AW87" s="80"/>
      <c r="AX87" s="80"/>
      <c r="AY87" s="76"/>
      <c r="AZ87" s="76"/>
      <c r="BA87" s="80"/>
      <c r="BB87" s="80"/>
      <c r="BC87" s="76"/>
      <c r="BD87" s="76"/>
      <c r="BE87" s="80"/>
      <c r="BF87" s="80"/>
      <c r="BG87" s="76"/>
      <c r="BH87" s="80"/>
      <c r="BI87" s="83">
        <f t="shared" si="4"/>
        <v>0</v>
      </c>
      <c r="BJ87" s="80">
        <v>0</v>
      </c>
      <c r="BK87" s="73">
        <v>0</v>
      </c>
      <c r="BL87" s="64">
        <f t="shared" si="5"/>
        <v>0</v>
      </c>
      <c r="BM87" s="81"/>
      <c r="BN87" s="81"/>
      <c r="BO87" s="81"/>
      <c r="BP87" s="81"/>
      <c r="BQ87" s="81"/>
      <c r="BR87" s="81"/>
      <c r="BS87" s="81"/>
      <c r="BT87" s="81"/>
      <c r="BU87" s="84"/>
      <c r="BV87" s="84"/>
      <c r="BW87" s="81"/>
      <c r="BX87" s="81"/>
      <c r="BY87" s="81"/>
      <c r="BZ87" s="85"/>
      <c r="CA87" s="86"/>
      <c r="CB87" s="87"/>
      <c r="CC87" s="81"/>
      <c r="CD87" s="88"/>
      <c r="CE87" s="89"/>
    </row>
    <row r="88" spans="1:83" ht="13.5" customHeight="1" thickBot="1">
      <c r="A88" s="163" t="s">
        <v>494</v>
      </c>
      <c r="B88" s="164"/>
      <c r="C88" s="164"/>
      <c r="D88" s="164"/>
      <c r="E88" s="164"/>
      <c r="F88" s="164"/>
      <c r="G88" s="164"/>
      <c r="H88" s="164"/>
      <c r="I88" s="164"/>
      <c r="J88" s="164"/>
      <c r="K88" s="164"/>
      <c r="L88" s="164"/>
      <c r="M88" s="164"/>
      <c r="N88" s="164"/>
      <c r="O88" s="164"/>
      <c r="P88" s="164"/>
      <c r="Q88" s="164"/>
      <c r="R88" s="164"/>
      <c r="S88" s="164"/>
      <c r="T88" s="164"/>
      <c r="U88" s="164"/>
      <c r="V88" s="164"/>
      <c r="W88" s="165"/>
      <c r="X88" s="90">
        <f>SUM(X21:X87)</f>
        <v>2750357.52</v>
      </c>
      <c r="Y88" s="91"/>
      <c r="Z88" s="91"/>
      <c r="AA88" s="91"/>
      <c r="AB88" s="91"/>
      <c r="AC88" s="91"/>
      <c r="AD88" s="91"/>
      <c r="AE88" s="91"/>
      <c r="AF88" s="98"/>
      <c r="AG88" s="91"/>
      <c r="AH88" s="91"/>
      <c r="AI88" s="90">
        <f t="shared" ref="AI88:AK88" si="6">SUM(AI21:AI87)</f>
        <v>0</v>
      </c>
      <c r="AJ88" s="90">
        <f t="shared" si="6"/>
        <v>0</v>
      </c>
      <c r="AK88" s="90">
        <f t="shared" si="6"/>
        <v>17965323.900000002</v>
      </c>
      <c r="AL88" s="91"/>
      <c r="AM88" s="91"/>
      <c r="AN88" s="91"/>
      <c r="AO88" s="91"/>
      <c r="AP88" s="91"/>
      <c r="AQ88" s="91"/>
      <c r="AR88" s="91"/>
      <c r="AS88" s="91"/>
      <c r="AT88" s="91"/>
      <c r="AU88" s="91"/>
      <c r="AV88" s="91"/>
      <c r="AW88" s="90">
        <f t="shared" ref="AW88:AX88" si="7">SUM(AW21:AW87)</f>
        <v>2101854.4</v>
      </c>
      <c r="AX88" s="90">
        <f t="shared" si="7"/>
        <v>0</v>
      </c>
      <c r="AY88" s="91"/>
      <c r="AZ88" s="91"/>
      <c r="BA88" s="90">
        <f t="shared" ref="BA88:BB88" si="8">SUM(BA21:BA87)</f>
        <v>0</v>
      </c>
      <c r="BB88" s="90">
        <f t="shared" si="8"/>
        <v>0</v>
      </c>
      <c r="BC88" s="91"/>
      <c r="BD88" s="91"/>
      <c r="BE88" s="90">
        <f t="shared" ref="BE88:BF88" si="9">SUM(BE21:BE87)</f>
        <v>0</v>
      </c>
      <c r="BF88" s="90">
        <f t="shared" si="9"/>
        <v>0</v>
      </c>
      <c r="BG88" s="91"/>
      <c r="BH88" s="90">
        <f t="shared" ref="BH88:BL88" si="10">SUM(BH21:BH87)</f>
        <v>0</v>
      </c>
      <c r="BI88" s="92" t="e">
        <f t="shared" si="10"/>
        <v>#VALUE!</v>
      </c>
      <c r="BJ88" s="90">
        <f t="shared" si="10"/>
        <v>20029472.310000006</v>
      </c>
      <c r="BK88" s="90">
        <f t="shared" si="10"/>
        <v>4288711.66</v>
      </c>
      <c r="BL88" s="93">
        <f t="shared" si="10"/>
        <v>24318183.969999999</v>
      </c>
      <c r="BM88" s="94"/>
      <c r="BN88" s="95"/>
      <c r="BO88" s="95"/>
      <c r="BP88" s="95"/>
      <c r="BQ88" s="95"/>
      <c r="BR88" s="95"/>
      <c r="BS88" s="95"/>
      <c r="BT88" s="95"/>
      <c r="BU88" s="90">
        <f t="shared" ref="BU88:BV88" si="11">SUM(BU21:BU87)</f>
        <v>0</v>
      </c>
      <c r="BV88" s="90">
        <f t="shared" si="11"/>
        <v>0</v>
      </c>
      <c r="BW88" s="95"/>
      <c r="BX88" s="95"/>
      <c r="BY88" s="95"/>
      <c r="BZ88" s="95"/>
      <c r="CA88" s="96"/>
      <c r="CB88" s="96"/>
      <c r="CC88" s="96"/>
      <c r="CD88" s="96"/>
      <c r="CE88" s="97"/>
    </row>
    <row r="89" spans="1:83" ht="12.75" customHeight="1">
      <c r="A89" s="98"/>
      <c r="B89" s="98"/>
      <c r="C89" s="98"/>
      <c r="D89" s="98"/>
      <c r="E89" s="98"/>
      <c r="F89" s="98"/>
      <c r="G89" s="98"/>
      <c r="H89" s="98"/>
      <c r="I89" s="98"/>
      <c r="J89" s="98"/>
      <c r="K89" s="98"/>
      <c r="L89" s="98"/>
      <c r="M89" s="98"/>
      <c r="N89" s="98"/>
      <c r="O89" s="98"/>
      <c r="P89" s="98"/>
      <c r="Q89" s="98"/>
      <c r="R89" s="98"/>
      <c r="S89" s="98"/>
      <c r="T89" s="98"/>
      <c r="U89" s="98"/>
      <c r="V89" s="98"/>
      <c r="W89" s="98"/>
      <c r="X89" s="99"/>
      <c r="Y89" s="98"/>
      <c r="Z89" s="98"/>
      <c r="AA89" s="98"/>
      <c r="AB89" s="98"/>
      <c r="AC89" s="98"/>
      <c r="AD89" s="98"/>
      <c r="AE89" s="98"/>
      <c r="AF89" s="98"/>
      <c r="AG89" s="98"/>
      <c r="AH89" s="98"/>
      <c r="AI89" s="99"/>
      <c r="AJ89" s="99"/>
      <c r="AK89" s="98"/>
      <c r="AL89" s="98"/>
      <c r="AM89" s="98"/>
      <c r="AN89" s="98"/>
      <c r="AO89" s="98"/>
      <c r="AP89" s="98"/>
      <c r="AQ89" s="98"/>
      <c r="AR89" s="98"/>
      <c r="AS89" s="98"/>
      <c r="AT89" s="98"/>
      <c r="AU89" s="98"/>
      <c r="AV89" s="98"/>
      <c r="AW89" s="99"/>
      <c r="AX89" s="99"/>
      <c r="AY89" s="98"/>
      <c r="AZ89" s="98"/>
      <c r="BA89" s="99"/>
      <c r="BB89" s="99"/>
      <c r="BC89" s="98"/>
      <c r="BD89" s="98"/>
      <c r="BE89" s="99"/>
      <c r="BF89" s="99"/>
      <c r="BG89" s="98"/>
      <c r="BH89" s="99"/>
      <c r="BI89" s="99"/>
      <c r="BJ89" s="100"/>
      <c r="BK89" s="100"/>
      <c r="BL89" s="100"/>
      <c r="BM89" s="101"/>
      <c r="BN89" s="3"/>
      <c r="BO89" s="3"/>
      <c r="BP89" s="3"/>
      <c r="BQ89" s="3"/>
      <c r="BR89" s="3"/>
      <c r="BS89" s="3"/>
      <c r="BT89" s="3"/>
      <c r="BU89" s="7"/>
      <c r="BV89" s="7"/>
      <c r="BW89" s="3"/>
      <c r="BX89" s="3"/>
      <c r="BY89" s="3"/>
      <c r="BZ89" s="3"/>
      <c r="CA89" s="1"/>
      <c r="CB89" s="1"/>
      <c r="CC89" s="1"/>
      <c r="CD89" s="1"/>
      <c r="CE89" s="1"/>
    </row>
    <row r="90" spans="1:83" ht="37.5" customHeight="1">
      <c r="A90" s="98" t="s">
        <v>495</v>
      </c>
      <c r="B90" s="166" t="s">
        <v>496</v>
      </c>
      <c r="C90" s="147"/>
      <c r="D90" s="147"/>
      <c r="E90" s="147"/>
      <c r="F90" s="147"/>
      <c r="G90" s="147"/>
      <c r="H90" s="147"/>
      <c r="I90" s="147"/>
      <c r="J90" s="147"/>
      <c r="K90" s="147"/>
      <c r="L90" s="147"/>
      <c r="M90" s="98"/>
      <c r="N90" s="98"/>
      <c r="O90" s="98"/>
      <c r="P90" s="98"/>
      <c r="Q90" s="98"/>
      <c r="R90" s="98"/>
      <c r="S90" s="98"/>
      <c r="T90" s="98"/>
      <c r="U90" s="98"/>
      <c r="V90" s="98"/>
      <c r="W90" s="98"/>
      <c r="X90" s="99"/>
      <c r="Y90" s="98"/>
      <c r="Z90" s="98"/>
      <c r="AA90" s="98"/>
      <c r="AB90" s="98"/>
      <c r="AC90" s="98"/>
      <c r="AD90" s="98"/>
      <c r="AE90" s="98"/>
      <c r="AF90" s="98"/>
      <c r="AG90" s="98"/>
      <c r="AH90" s="98"/>
      <c r="AI90" s="99"/>
      <c r="AJ90" s="99"/>
      <c r="AK90" s="98"/>
      <c r="AL90" s="98"/>
      <c r="AM90" s="98"/>
      <c r="AN90" s="98"/>
      <c r="AO90" s="98"/>
      <c r="AP90" s="98"/>
      <c r="AQ90" s="98"/>
      <c r="AR90" s="98"/>
      <c r="AS90" s="98"/>
      <c r="AT90" s="98"/>
      <c r="AU90" s="98"/>
      <c r="AV90" s="98"/>
      <c r="AW90" s="99"/>
      <c r="AX90" s="99"/>
      <c r="AY90" s="98"/>
      <c r="AZ90" s="98"/>
      <c r="BA90" s="99"/>
      <c r="BB90" s="99"/>
      <c r="BC90" s="98"/>
      <c r="BD90" s="98"/>
      <c r="BE90" s="99"/>
      <c r="BF90" s="99"/>
      <c r="BG90" s="98"/>
      <c r="BH90" s="99"/>
      <c r="BI90" s="99"/>
      <c r="BJ90" s="100"/>
      <c r="BK90" s="100"/>
      <c r="BL90" s="100"/>
      <c r="BM90" s="101"/>
      <c r="BN90" s="3"/>
      <c r="BO90" s="3"/>
      <c r="BP90" s="3"/>
      <c r="BQ90" s="3"/>
      <c r="BR90" s="3"/>
      <c r="BS90" s="3"/>
      <c r="BT90" s="3"/>
      <c r="BU90" s="7"/>
      <c r="BV90" s="7"/>
      <c r="BW90" s="3"/>
      <c r="BX90" s="3"/>
      <c r="BY90" s="3"/>
      <c r="BZ90" s="3"/>
      <c r="CA90" s="1"/>
      <c r="CB90" s="1"/>
      <c r="CC90" s="1"/>
      <c r="CD90" s="1"/>
      <c r="CE90" s="1"/>
    </row>
    <row r="91" spans="1:83" ht="12.75" customHeight="1">
      <c r="A91" s="98"/>
      <c r="B91" s="98"/>
      <c r="C91" s="98"/>
      <c r="D91" s="98"/>
      <c r="E91" s="98"/>
      <c r="F91" s="98"/>
      <c r="G91" s="98"/>
      <c r="H91" s="98"/>
      <c r="I91" s="98"/>
      <c r="J91" s="98"/>
      <c r="K91" s="98"/>
      <c r="L91" s="98"/>
      <c r="M91" s="98"/>
      <c r="N91" s="98"/>
      <c r="O91" s="98"/>
      <c r="P91" s="98"/>
      <c r="Q91" s="98"/>
      <c r="R91" s="98"/>
      <c r="S91" s="98"/>
      <c r="T91" s="98"/>
      <c r="U91" s="98"/>
      <c r="V91" s="98"/>
      <c r="W91" s="98"/>
      <c r="X91" s="99"/>
      <c r="Y91" s="98"/>
      <c r="Z91" s="98"/>
      <c r="AA91" s="98"/>
      <c r="AB91" s="98"/>
      <c r="AC91" s="98"/>
      <c r="AD91" s="98"/>
      <c r="AE91" s="98"/>
      <c r="AF91" s="4"/>
      <c r="AG91" s="98"/>
      <c r="AH91" s="98"/>
      <c r="AI91" s="99"/>
      <c r="AJ91" s="99"/>
      <c r="AK91" s="98"/>
      <c r="AL91" s="98"/>
      <c r="AM91" s="98"/>
      <c r="AN91" s="98"/>
      <c r="AO91" s="98"/>
      <c r="AP91" s="98"/>
      <c r="AQ91" s="98"/>
      <c r="AR91" s="98"/>
      <c r="AS91" s="98"/>
      <c r="AT91" s="98"/>
      <c r="AU91" s="98"/>
      <c r="AV91" s="98"/>
      <c r="AW91" s="99"/>
      <c r="AX91" s="99"/>
      <c r="AY91" s="98"/>
      <c r="AZ91" s="98"/>
      <c r="BA91" s="99"/>
      <c r="BB91" s="99"/>
      <c r="BC91" s="98"/>
      <c r="BD91" s="98"/>
      <c r="BE91" s="99"/>
      <c r="BF91" s="99"/>
      <c r="BG91" s="98"/>
      <c r="BH91" s="99"/>
      <c r="BI91" s="99"/>
      <c r="BJ91" s="100"/>
      <c r="BK91" s="100"/>
      <c r="BL91" s="100"/>
      <c r="BM91" s="101"/>
      <c r="BN91" s="3"/>
      <c r="BO91" s="3"/>
      <c r="BP91" s="3"/>
      <c r="BQ91" s="3"/>
      <c r="BR91" s="3"/>
      <c r="BS91" s="3"/>
      <c r="BT91" s="3"/>
      <c r="BU91" s="7"/>
      <c r="BV91" s="7"/>
      <c r="BW91" s="3"/>
      <c r="BX91" s="3"/>
      <c r="BY91" s="3"/>
      <c r="BZ91" s="3"/>
      <c r="CA91" s="1"/>
      <c r="CB91" s="1"/>
      <c r="CC91" s="1"/>
      <c r="CD91" s="1"/>
      <c r="CE91" s="1"/>
    </row>
    <row r="92" spans="1:83" ht="12.75" customHeight="1">
      <c r="A92" s="4" t="s">
        <v>497</v>
      </c>
      <c r="B92" s="4"/>
      <c r="C92" s="4"/>
      <c r="D92" s="4"/>
      <c r="E92" s="4"/>
      <c r="F92" s="4"/>
      <c r="G92" s="4"/>
      <c r="H92" s="4"/>
      <c r="I92" s="4"/>
      <c r="J92" s="4"/>
      <c r="K92" s="4"/>
      <c r="L92" s="4"/>
      <c r="M92" s="4"/>
      <c r="N92" s="4"/>
      <c r="O92" s="4"/>
      <c r="P92" s="4"/>
      <c r="Q92" s="4"/>
      <c r="R92" s="4"/>
      <c r="S92" s="4"/>
      <c r="T92" s="4"/>
      <c r="U92" s="4"/>
      <c r="V92" s="4"/>
      <c r="W92" s="4"/>
      <c r="X92" s="5"/>
      <c r="Y92" s="4"/>
      <c r="Z92" s="4"/>
      <c r="AA92" s="4"/>
      <c r="AB92" s="4"/>
      <c r="AC92" s="4"/>
      <c r="AD92" s="4"/>
      <c r="AE92" s="4"/>
      <c r="AF92" s="4"/>
      <c r="AG92" s="4"/>
      <c r="AH92" s="4"/>
      <c r="AI92" s="5"/>
      <c r="AJ92" s="5"/>
      <c r="AK92" s="4"/>
      <c r="AL92" s="4"/>
      <c r="AM92" s="4"/>
      <c r="AN92" s="4"/>
      <c r="AO92" s="4"/>
      <c r="AP92" s="4"/>
      <c r="AQ92" s="4"/>
      <c r="AR92" s="4"/>
      <c r="AS92" s="4"/>
      <c r="AT92" s="4"/>
      <c r="AU92" s="4"/>
      <c r="AV92" s="4"/>
      <c r="AW92" s="5"/>
      <c r="AX92" s="5"/>
      <c r="AY92" s="4"/>
      <c r="AZ92" s="4"/>
      <c r="BA92" s="5"/>
      <c r="BB92" s="5"/>
      <c r="BC92" s="4"/>
      <c r="BD92" s="4"/>
      <c r="BE92" s="5"/>
      <c r="BF92" s="5"/>
      <c r="BG92" s="4"/>
      <c r="BH92" s="5"/>
      <c r="BI92" s="5"/>
      <c r="BJ92" s="5"/>
      <c r="BK92" s="5"/>
      <c r="BL92" s="5"/>
      <c r="BM92" s="4"/>
      <c r="BN92" s="1"/>
      <c r="BO92" s="1"/>
      <c r="BP92" s="1"/>
      <c r="BQ92" s="1"/>
      <c r="BR92" s="1"/>
      <c r="BS92" s="1"/>
      <c r="BT92" s="1"/>
      <c r="BU92" s="2"/>
      <c r="BV92" s="2"/>
      <c r="BW92" s="1"/>
      <c r="BX92" s="1"/>
      <c r="BY92" s="1"/>
      <c r="BZ92" s="3"/>
      <c r="CA92" s="1"/>
      <c r="CB92" s="1"/>
      <c r="CC92" s="1"/>
      <c r="CD92" s="1"/>
      <c r="CE92" s="1"/>
    </row>
    <row r="93" spans="1:83" ht="12.75" customHeight="1">
      <c r="A93" s="102" t="s">
        <v>498</v>
      </c>
      <c r="B93" s="102"/>
      <c r="C93" s="102"/>
      <c r="D93" s="102"/>
      <c r="E93" s="4"/>
      <c r="F93" s="4"/>
      <c r="G93" s="4"/>
      <c r="H93" s="4"/>
      <c r="I93" s="4"/>
      <c r="J93" s="4"/>
      <c r="K93" s="4"/>
      <c r="L93" s="4"/>
      <c r="M93" s="4"/>
      <c r="N93" s="4"/>
      <c r="O93" s="4"/>
      <c r="P93" s="4"/>
      <c r="Q93" s="4"/>
      <c r="R93" s="4"/>
      <c r="S93" s="4"/>
      <c r="T93" s="4"/>
      <c r="U93" s="4"/>
      <c r="V93" s="4"/>
      <c r="W93" s="4"/>
      <c r="X93" s="5"/>
      <c r="Y93" s="4"/>
      <c r="Z93" s="4"/>
      <c r="AA93" s="4"/>
      <c r="AB93" s="4"/>
      <c r="AC93" s="4"/>
      <c r="AD93" s="4"/>
      <c r="AE93" s="4"/>
      <c r="AF93" s="102"/>
      <c r="AG93" s="4"/>
      <c r="AH93" s="4"/>
      <c r="AI93" s="5"/>
      <c r="AJ93" s="5"/>
      <c r="AK93" s="4"/>
      <c r="AL93" s="4"/>
      <c r="AM93" s="4"/>
      <c r="AN93" s="4"/>
      <c r="AO93" s="4"/>
      <c r="AP93" s="4"/>
      <c r="AQ93" s="4"/>
      <c r="AR93" s="4"/>
      <c r="AS93" s="4"/>
      <c r="AT93" s="4"/>
      <c r="AU93" s="4"/>
      <c r="AV93" s="4"/>
      <c r="AW93" s="5"/>
      <c r="AX93" s="5"/>
      <c r="AY93" s="4"/>
      <c r="AZ93" s="4"/>
      <c r="BA93" s="5"/>
      <c r="BB93" s="5"/>
      <c r="BC93" s="4"/>
      <c r="BD93" s="4"/>
      <c r="BE93" s="5"/>
      <c r="BF93" s="5"/>
      <c r="BG93" s="4"/>
      <c r="BH93" s="5"/>
      <c r="BI93" s="5"/>
      <c r="BJ93" s="5"/>
      <c r="BK93" s="5"/>
      <c r="BL93" s="5"/>
      <c r="BM93" s="4"/>
      <c r="BN93" s="1"/>
      <c r="BO93" s="1"/>
      <c r="BP93" s="1"/>
      <c r="BQ93" s="1"/>
      <c r="BR93" s="1"/>
      <c r="BS93" s="1"/>
      <c r="BT93" s="1"/>
      <c r="BU93" s="2"/>
      <c r="BV93" s="2"/>
      <c r="BW93" s="1"/>
      <c r="BX93" s="1"/>
      <c r="BY93" s="1"/>
      <c r="BZ93" s="3"/>
      <c r="CA93" s="1"/>
      <c r="CB93" s="1"/>
      <c r="CC93" s="1"/>
      <c r="CD93" s="1"/>
      <c r="CE93" s="1"/>
    </row>
    <row r="94" spans="1:83" ht="12.75" customHeight="1" thickBot="1">
      <c r="A94" s="4" t="s">
        <v>499</v>
      </c>
      <c r="B94" s="4"/>
      <c r="C94" s="4"/>
      <c r="D94" s="4"/>
      <c r="E94" s="4"/>
      <c r="F94" s="4"/>
      <c r="G94" s="4"/>
      <c r="H94" s="102"/>
      <c r="I94" s="102"/>
      <c r="J94" s="102"/>
      <c r="K94" s="102"/>
      <c r="L94" s="102"/>
      <c r="M94" s="102"/>
      <c r="N94" s="102"/>
      <c r="O94" s="102"/>
      <c r="P94" s="102"/>
      <c r="Q94" s="102"/>
      <c r="R94" s="102"/>
      <c r="S94" s="102"/>
      <c r="T94" s="102"/>
      <c r="U94" s="102"/>
      <c r="V94" s="102"/>
      <c r="W94" s="102"/>
      <c r="X94" s="103"/>
      <c r="Y94" s="102"/>
      <c r="Z94" s="102"/>
      <c r="AA94" s="102"/>
      <c r="AB94" s="102"/>
      <c r="AC94" s="102"/>
      <c r="AD94" s="102"/>
      <c r="AE94" s="102"/>
      <c r="AF94" s="9"/>
      <c r="AG94" s="102"/>
      <c r="AH94" s="102"/>
      <c r="AI94" s="103"/>
      <c r="AJ94" s="103"/>
      <c r="AK94" s="102"/>
      <c r="AL94" s="102"/>
      <c r="AM94" s="102"/>
      <c r="AN94" s="102"/>
      <c r="AO94" s="102"/>
      <c r="AP94" s="102"/>
      <c r="AQ94" s="102"/>
      <c r="AR94" s="102"/>
      <c r="AS94" s="102"/>
      <c r="AT94" s="102"/>
      <c r="AU94" s="102"/>
      <c r="AV94" s="102"/>
      <c r="AW94" s="103"/>
      <c r="AX94" s="103"/>
      <c r="AY94" s="102"/>
      <c r="AZ94" s="102"/>
      <c r="BA94" s="103"/>
      <c r="BB94" s="103"/>
      <c r="BC94" s="102"/>
      <c r="BD94" s="102"/>
      <c r="BE94" s="103"/>
      <c r="BF94" s="103"/>
      <c r="BG94" s="102"/>
      <c r="BH94" s="103"/>
      <c r="BI94" s="103"/>
      <c r="BJ94" s="5"/>
      <c r="BK94" s="5"/>
      <c r="BL94" s="5"/>
      <c r="BM94" s="4"/>
      <c r="BN94" s="1"/>
      <c r="BO94" s="1"/>
      <c r="BP94" s="1"/>
      <c r="BQ94" s="1"/>
      <c r="BR94" s="1"/>
      <c r="BS94" s="1"/>
      <c r="BT94" s="1"/>
      <c r="BU94" s="2"/>
      <c r="BV94" s="2"/>
      <c r="BW94" s="1"/>
      <c r="BX94" s="1"/>
      <c r="BY94" s="1"/>
      <c r="BZ94" s="3"/>
      <c r="CA94" s="1"/>
      <c r="CB94" s="1"/>
      <c r="CC94" s="1"/>
      <c r="CD94" s="1"/>
      <c r="CE94" s="1"/>
    </row>
    <row r="95" spans="1:83" ht="12.75" customHeight="1" thickBot="1">
      <c r="A95" s="9"/>
      <c r="B95" s="9"/>
      <c r="C95" s="9"/>
      <c r="D95" s="9"/>
      <c r="E95" s="9"/>
      <c r="F95" s="9"/>
      <c r="G95" s="9"/>
      <c r="H95" s="9"/>
      <c r="I95" s="9"/>
      <c r="J95" s="9"/>
      <c r="K95" s="9"/>
      <c r="L95" s="9"/>
      <c r="M95" s="9"/>
      <c r="N95" s="9"/>
      <c r="O95" s="1"/>
      <c r="P95" s="1"/>
      <c r="Q95" s="9"/>
      <c r="R95" s="9"/>
      <c r="S95" s="9"/>
      <c r="T95" s="9"/>
      <c r="U95" s="9"/>
      <c r="V95" s="9"/>
      <c r="W95" s="9"/>
      <c r="X95" s="8"/>
      <c r="Y95" s="9"/>
      <c r="Z95" s="9"/>
      <c r="AA95" s="9"/>
      <c r="AB95" s="9"/>
      <c r="AC95" s="9"/>
      <c r="AD95" s="9"/>
      <c r="AE95" s="9"/>
      <c r="AF95" s="1"/>
      <c r="AG95" s="9"/>
      <c r="AH95" s="9"/>
      <c r="AI95" s="8"/>
      <c r="AJ95" s="8"/>
      <c r="AK95" s="9"/>
      <c r="AL95" s="9"/>
      <c r="AM95" s="9"/>
      <c r="AN95" s="9"/>
      <c r="AO95" s="9"/>
      <c r="AP95" s="9"/>
      <c r="AQ95" s="9"/>
      <c r="AR95" s="9"/>
      <c r="AS95" s="9"/>
      <c r="AT95" s="9"/>
      <c r="AU95" s="9"/>
      <c r="AV95" s="9"/>
      <c r="AW95" s="8"/>
      <c r="AX95" s="8"/>
      <c r="AY95" s="9"/>
      <c r="AZ95" s="9"/>
      <c r="BA95" s="8"/>
      <c r="BB95" s="8"/>
      <c r="BC95" s="9"/>
      <c r="BD95" s="9"/>
      <c r="BE95" s="8"/>
      <c r="BF95" s="8"/>
      <c r="BG95" s="9"/>
      <c r="BH95" s="8"/>
      <c r="BI95" s="8"/>
      <c r="BJ95" s="104"/>
      <c r="BK95" s="2"/>
      <c r="BL95" s="2"/>
      <c r="BM95" s="1"/>
      <c r="BN95" s="1"/>
      <c r="BO95" s="1"/>
      <c r="BP95" s="1"/>
      <c r="BQ95" s="1"/>
      <c r="BR95" s="1"/>
      <c r="BS95" s="1"/>
      <c r="BT95" s="1"/>
      <c r="BU95" s="2"/>
      <c r="BV95" s="2"/>
      <c r="BW95" s="1"/>
      <c r="BX95" s="1"/>
      <c r="BY95" s="1"/>
      <c r="BZ95" s="3"/>
      <c r="CA95" s="1"/>
      <c r="CB95" s="1"/>
      <c r="CC95" s="1"/>
      <c r="CD95" s="1"/>
      <c r="CE95" s="1"/>
    </row>
    <row r="96" spans="1:83" ht="12.75" customHeight="1">
      <c r="A96" s="1"/>
      <c r="B96" s="1"/>
      <c r="C96" s="1"/>
      <c r="D96" s="1"/>
      <c r="E96" s="1"/>
      <c r="F96" s="1"/>
      <c r="G96" s="1"/>
      <c r="H96" s="1"/>
      <c r="I96" s="1"/>
      <c r="J96" s="1"/>
      <c r="K96" s="1"/>
      <c r="L96" s="1"/>
      <c r="M96" s="1"/>
      <c r="N96" s="1"/>
      <c r="O96" s="1"/>
      <c r="P96" s="1"/>
      <c r="Q96" s="1"/>
      <c r="R96" s="1"/>
      <c r="S96" s="1"/>
      <c r="T96" s="1"/>
      <c r="U96" s="1"/>
      <c r="V96" s="1"/>
      <c r="W96" s="1"/>
      <c r="X96" s="2"/>
      <c r="Y96" s="1"/>
      <c r="Z96" s="1"/>
      <c r="AA96" s="1"/>
      <c r="AB96" s="1"/>
      <c r="AC96" s="1"/>
      <c r="AD96" s="1"/>
      <c r="AE96" s="1"/>
      <c r="AF96" s="1"/>
      <c r="AG96" s="1"/>
      <c r="AH96" s="1"/>
      <c r="AI96" s="2"/>
      <c r="AJ96" s="2"/>
      <c r="AK96" s="1"/>
      <c r="AL96" s="1"/>
      <c r="AM96" s="1"/>
      <c r="AN96" s="1"/>
      <c r="AO96" s="1"/>
      <c r="AP96" s="1"/>
      <c r="AQ96" s="1"/>
      <c r="AR96" s="1"/>
      <c r="AS96" s="1"/>
      <c r="AT96" s="1"/>
      <c r="AU96" s="1"/>
      <c r="AV96" s="1"/>
      <c r="AW96" s="2"/>
      <c r="AX96" s="2"/>
      <c r="AY96" s="1"/>
      <c r="AZ96" s="1"/>
      <c r="BA96" s="2"/>
      <c r="BB96" s="2"/>
      <c r="BC96" s="1"/>
      <c r="BD96" s="1"/>
      <c r="BE96" s="2"/>
      <c r="BF96" s="2"/>
      <c r="BG96" s="1"/>
      <c r="BH96" s="2"/>
      <c r="BI96" s="2"/>
      <c r="BJ96" s="2"/>
      <c r="BK96" s="2"/>
      <c r="BL96" s="2"/>
      <c r="BM96" s="1"/>
      <c r="BN96" s="1"/>
      <c r="BO96" s="1"/>
      <c r="BP96" s="1"/>
      <c r="BQ96" s="1"/>
      <c r="BR96" s="1"/>
      <c r="BS96" s="1"/>
      <c r="BT96" s="1"/>
      <c r="BU96" s="2"/>
      <c r="BV96" s="2"/>
      <c r="BW96" s="1"/>
      <c r="BX96" s="1"/>
      <c r="BY96" s="1"/>
      <c r="BZ96" s="3"/>
      <c r="CA96" s="1"/>
      <c r="CB96" s="1"/>
      <c r="CC96" s="1"/>
      <c r="CD96" s="1"/>
      <c r="CE96" s="1"/>
    </row>
    <row r="97" spans="1:83" ht="12.75" customHeight="1">
      <c r="A97" s="1"/>
      <c r="B97" s="1"/>
      <c r="C97" s="1"/>
      <c r="D97" s="1"/>
      <c r="E97" s="1"/>
      <c r="F97" s="1"/>
      <c r="G97" s="1"/>
      <c r="H97" s="1"/>
      <c r="I97" s="1"/>
      <c r="J97" s="1"/>
      <c r="K97" s="1"/>
      <c r="L97" s="1"/>
      <c r="M97" s="1"/>
      <c r="N97" s="1"/>
      <c r="O97" s="1"/>
      <c r="P97" s="1"/>
      <c r="Q97" s="1"/>
      <c r="R97" s="1"/>
      <c r="S97" s="1"/>
      <c r="T97" s="1"/>
      <c r="U97" s="1"/>
      <c r="V97" s="1"/>
      <c r="W97" s="1"/>
      <c r="X97" s="2"/>
      <c r="Y97" s="1"/>
      <c r="Z97" s="1"/>
      <c r="AA97" s="1"/>
      <c r="AB97" s="1"/>
      <c r="AC97" s="1"/>
      <c r="AD97" s="1"/>
      <c r="AE97" s="1"/>
      <c r="AF97" s="1"/>
      <c r="AG97" s="1"/>
      <c r="AH97" s="1"/>
      <c r="AI97" s="2"/>
      <c r="AJ97" s="2"/>
      <c r="AK97" s="1"/>
      <c r="AL97" s="1"/>
      <c r="AM97" s="1"/>
      <c r="AN97" s="1"/>
      <c r="AO97" s="1"/>
      <c r="AP97" s="1"/>
      <c r="AQ97" s="1"/>
      <c r="AR97" s="1"/>
      <c r="AS97" s="1"/>
      <c r="AT97" s="1"/>
      <c r="AU97" s="1"/>
      <c r="AV97" s="1"/>
      <c r="AW97" s="2"/>
      <c r="AX97" s="2"/>
      <c r="AY97" s="1"/>
      <c r="AZ97" s="1"/>
      <c r="BA97" s="2"/>
      <c r="BB97" s="2"/>
      <c r="BC97" s="1"/>
      <c r="BD97" s="1"/>
      <c r="BE97" s="2"/>
      <c r="BF97" s="2"/>
      <c r="BG97" s="1"/>
      <c r="BH97" s="2"/>
      <c r="BI97" s="2"/>
      <c r="BJ97" s="2"/>
      <c r="BK97" s="2"/>
      <c r="BL97" s="2"/>
      <c r="BM97" s="1"/>
      <c r="BN97" s="1"/>
      <c r="BO97" s="1"/>
      <c r="BP97" s="1"/>
      <c r="BQ97" s="1"/>
      <c r="BR97" s="1"/>
      <c r="BS97" s="1"/>
      <c r="BT97" s="1"/>
      <c r="BU97" s="2"/>
      <c r="BV97" s="2"/>
      <c r="BW97" s="1"/>
      <c r="BX97" s="1"/>
      <c r="BY97" s="1"/>
      <c r="BZ97" s="3"/>
      <c r="CA97" s="1"/>
      <c r="CB97" s="1"/>
      <c r="CC97" s="1"/>
      <c r="CD97" s="1"/>
      <c r="CE97" s="1"/>
    </row>
    <row r="98" spans="1:83" ht="12.75" customHeight="1">
      <c r="A98" s="1"/>
      <c r="B98" s="1"/>
      <c r="C98" s="1"/>
      <c r="D98" s="1"/>
      <c r="E98" s="1"/>
      <c r="F98" s="1"/>
      <c r="G98" s="1"/>
      <c r="H98" s="1"/>
      <c r="I98" s="1"/>
      <c r="J98" s="1"/>
      <c r="K98" s="1"/>
      <c r="L98" s="1"/>
      <c r="M98" s="1"/>
      <c r="N98" s="1"/>
      <c r="O98" s="1"/>
      <c r="P98" s="1"/>
      <c r="Q98" s="1"/>
      <c r="R98" s="1"/>
      <c r="S98" s="1"/>
      <c r="T98" s="1"/>
      <c r="U98" s="1"/>
      <c r="V98" s="1"/>
      <c r="W98" s="1"/>
      <c r="X98" s="2"/>
      <c r="Y98" s="1"/>
      <c r="Z98" s="1"/>
      <c r="AA98" s="1"/>
      <c r="AB98" s="1"/>
      <c r="AC98" s="1"/>
      <c r="AD98" s="1"/>
      <c r="AE98" s="1"/>
      <c r="AF98" s="1"/>
      <c r="AG98" s="1"/>
      <c r="AH98" s="1"/>
      <c r="AI98" s="2"/>
      <c r="AJ98" s="2"/>
      <c r="AK98" s="1"/>
      <c r="AL98" s="1"/>
      <c r="AM98" s="1"/>
      <c r="AN98" s="1"/>
      <c r="AO98" s="1"/>
      <c r="AP98" s="1"/>
      <c r="AQ98" s="1"/>
      <c r="AR98" s="1"/>
      <c r="AS98" s="1"/>
      <c r="AT98" s="1"/>
      <c r="AU98" s="1"/>
      <c r="AV98" s="1"/>
      <c r="AW98" s="2"/>
      <c r="AX98" s="2"/>
      <c r="AY98" s="1"/>
      <c r="AZ98" s="1"/>
      <c r="BA98" s="2"/>
      <c r="BB98" s="2"/>
      <c r="BC98" s="1"/>
      <c r="BD98" s="1"/>
      <c r="BE98" s="2"/>
      <c r="BF98" s="2"/>
      <c r="BG98" s="1"/>
      <c r="BH98" s="2"/>
      <c r="BI98" s="2"/>
      <c r="BJ98" s="2"/>
      <c r="BK98" s="2"/>
      <c r="BL98" s="2"/>
      <c r="BM98" s="1"/>
      <c r="BN98" s="1"/>
      <c r="BO98" s="1"/>
      <c r="BP98" s="1"/>
      <c r="BQ98" s="1"/>
      <c r="BR98" s="1"/>
      <c r="BS98" s="1"/>
      <c r="BT98" s="1"/>
      <c r="BU98" s="2"/>
      <c r="BV98" s="2"/>
      <c r="BW98" s="1"/>
      <c r="BX98" s="1"/>
      <c r="BY98" s="1"/>
      <c r="BZ98" s="3"/>
      <c r="CA98" s="1"/>
      <c r="CB98" s="1"/>
      <c r="CC98" s="1"/>
      <c r="CD98" s="1"/>
      <c r="CE98" s="1"/>
    </row>
    <row r="99" spans="1:83" ht="12.75" customHeight="1">
      <c r="A99" s="1"/>
      <c r="B99" s="1"/>
      <c r="C99" s="1"/>
      <c r="D99" s="1"/>
      <c r="E99" s="1"/>
      <c r="F99" s="1"/>
      <c r="G99" s="1"/>
      <c r="H99" s="1"/>
      <c r="I99" s="1"/>
      <c r="J99" s="1"/>
      <c r="K99" s="1"/>
      <c r="L99" s="1"/>
      <c r="M99" s="1"/>
      <c r="N99" s="1"/>
      <c r="O99" s="1"/>
      <c r="P99" s="1"/>
      <c r="Q99" s="1"/>
      <c r="R99" s="1"/>
      <c r="S99" s="1"/>
      <c r="T99" s="1"/>
      <c r="U99" s="1"/>
      <c r="V99" s="1"/>
      <c r="W99" s="1"/>
      <c r="X99" s="2"/>
      <c r="Y99" s="1"/>
      <c r="Z99" s="1"/>
      <c r="AA99" s="1"/>
      <c r="AB99" s="1"/>
      <c r="AC99" s="1"/>
      <c r="AD99" s="1"/>
      <c r="AE99" s="1"/>
      <c r="AF99" s="1"/>
      <c r="AG99" s="1"/>
      <c r="AH99" s="1"/>
      <c r="AI99" s="2"/>
      <c r="AJ99" s="2"/>
      <c r="AK99" s="1"/>
      <c r="AL99" s="1"/>
      <c r="AM99" s="1"/>
      <c r="AN99" s="1"/>
      <c r="AO99" s="1"/>
      <c r="AP99" s="1"/>
      <c r="AQ99" s="1"/>
      <c r="AR99" s="1"/>
      <c r="AS99" s="1"/>
      <c r="AT99" s="1"/>
      <c r="AU99" s="1"/>
      <c r="AV99" s="1"/>
      <c r="AW99" s="2"/>
      <c r="AX99" s="2"/>
      <c r="AY99" s="1"/>
      <c r="AZ99" s="1"/>
      <c r="BA99" s="2"/>
      <c r="BB99" s="2"/>
      <c r="BC99" s="1"/>
      <c r="BD99" s="1"/>
      <c r="BE99" s="2"/>
      <c r="BF99" s="2"/>
      <c r="BG99" s="1"/>
      <c r="BH99" s="2"/>
      <c r="BI99" s="2"/>
      <c r="BJ99" s="2"/>
      <c r="BK99" s="2"/>
      <c r="BL99" s="2"/>
      <c r="BM99" s="1"/>
      <c r="BN99" s="1"/>
      <c r="BO99" s="1"/>
      <c r="BP99" s="1"/>
      <c r="BQ99" s="1"/>
      <c r="BR99" s="1"/>
      <c r="BS99" s="1"/>
      <c r="BT99" s="1"/>
      <c r="BU99" s="2"/>
      <c r="BV99" s="2"/>
      <c r="BW99" s="1"/>
      <c r="BX99" s="1"/>
      <c r="BY99" s="1"/>
      <c r="BZ99" s="3"/>
      <c r="CA99" s="1"/>
      <c r="CB99" s="1"/>
      <c r="CC99" s="1"/>
      <c r="CD99" s="1"/>
      <c r="CE99" s="1"/>
    </row>
    <row r="100" spans="1:83"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2"/>
      <c r="Y100" s="1"/>
      <c r="Z100" s="1"/>
      <c r="AA100" s="1"/>
      <c r="AB100" s="1"/>
      <c r="AC100" s="1"/>
      <c r="AD100" s="1"/>
      <c r="AE100" s="1"/>
      <c r="AF100" s="1"/>
      <c r="AG100" s="1"/>
      <c r="AH100" s="1"/>
      <c r="AI100" s="2"/>
      <c r="AJ100" s="2"/>
      <c r="AK100" s="1"/>
      <c r="AL100" s="1"/>
      <c r="AM100" s="1"/>
      <c r="AN100" s="1"/>
      <c r="AO100" s="1"/>
      <c r="AP100" s="1"/>
      <c r="AQ100" s="1"/>
      <c r="AR100" s="1"/>
      <c r="AS100" s="1"/>
      <c r="AT100" s="1"/>
      <c r="AU100" s="1"/>
      <c r="AV100" s="1"/>
      <c r="AW100" s="2"/>
      <c r="AX100" s="2"/>
      <c r="AY100" s="1"/>
      <c r="AZ100" s="1"/>
      <c r="BA100" s="2"/>
      <c r="BB100" s="2"/>
      <c r="BC100" s="1"/>
      <c r="BD100" s="1"/>
      <c r="BE100" s="2"/>
      <c r="BF100" s="2"/>
      <c r="BG100" s="1"/>
      <c r="BH100" s="2"/>
      <c r="BI100" s="2"/>
      <c r="BJ100" s="2"/>
      <c r="BK100" s="2"/>
      <c r="BL100" s="2"/>
      <c r="BM100" s="1"/>
      <c r="BN100" s="1"/>
      <c r="BO100" s="1"/>
      <c r="BP100" s="1"/>
      <c r="BQ100" s="1"/>
      <c r="BR100" s="1"/>
      <c r="BS100" s="1"/>
      <c r="BT100" s="1"/>
      <c r="BU100" s="2"/>
      <c r="BV100" s="2"/>
      <c r="BW100" s="1"/>
      <c r="BX100" s="1"/>
      <c r="BY100" s="1"/>
      <c r="BZ100" s="3"/>
      <c r="CA100" s="1"/>
      <c r="CB100" s="1"/>
      <c r="CC100" s="1"/>
      <c r="CD100" s="1"/>
      <c r="CE100" s="1"/>
    </row>
    <row r="101" spans="1:83"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2"/>
      <c r="Y101" s="1"/>
      <c r="Z101" s="1"/>
      <c r="AA101" s="1"/>
      <c r="AB101" s="1"/>
      <c r="AC101" s="1"/>
      <c r="AD101" s="1"/>
      <c r="AE101" s="1"/>
      <c r="AF101" s="1"/>
      <c r="AG101" s="1"/>
      <c r="AH101" s="1"/>
      <c r="AI101" s="2"/>
      <c r="AJ101" s="2"/>
      <c r="AK101" s="1"/>
      <c r="AL101" s="1"/>
      <c r="AM101" s="1"/>
      <c r="AN101" s="1"/>
      <c r="AO101" s="1"/>
      <c r="AP101" s="1"/>
      <c r="AQ101" s="1"/>
      <c r="AR101" s="1"/>
      <c r="AS101" s="1"/>
      <c r="AT101" s="1"/>
      <c r="AU101" s="1"/>
      <c r="AV101" s="1"/>
      <c r="AW101" s="2"/>
      <c r="AX101" s="2"/>
      <c r="AY101" s="1"/>
      <c r="AZ101" s="1"/>
      <c r="BA101" s="2"/>
      <c r="BB101" s="2"/>
      <c r="BC101" s="1"/>
      <c r="BD101" s="1"/>
      <c r="BE101" s="2"/>
      <c r="BF101" s="2"/>
      <c r="BG101" s="1"/>
      <c r="BH101" s="2"/>
      <c r="BI101" s="2"/>
      <c r="BJ101" s="2"/>
      <c r="BK101" s="2"/>
      <c r="BL101" s="2"/>
      <c r="BM101" s="1"/>
      <c r="BN101" s="1"/>
      <c r="BO101" s="1"/>
      <c r="BP101" s="1"/>
      <c r="BQ101" s="1"/>
      <c r="BR101" s="1"/>
      <c r="BS101" s="1"/>
      <c r="BT101" s="1"/>
      <c r="BU101" s="2"/>
      <c r="BV101" s="2"/>
      <c r="BW101" s="1"/>
      <c r="BX101" s="1"/>
      <c r="BY101" s="1"/>
      <c r="BZ101" s="3"/>
      <c r="CA101" s="1"/>
      <c r="CB101" s="1"/>
      <c r="CC101" s="1"/>
      <c r="CD101" s="1"/>
      <c r="CE101" s="1"/>
    </row>
    <row r="102" spans="1:83"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2"/>
      <c r="Y102" s="1"/>
      <c r="Z102" s="1"/>
      <c r="AA102" s="1"/>
      <c r="AB102" s="1"/>
      <c r="AC102" s="1"/>
      <c r="AD102" s="1"/>
      <c r="AE102" s="1"/>
      <c r="AF102" s="1"/>
      <c r="AG102" s="1"/>
      <c r="AH102" s="1"/>
      <c r="AI102" s="2"/>
      <c r="AJ102" s="2"/>
      <c r="AK102" s="1"/>
      <c r="AL102" s="1"/>
      <c r="AM102" s="1"/>
      <c r="AN102" s="1"/>
      <c r="AO102" s="1"/>
      <c r="AP102" s="1"/>
      <c r="AQ102" s="1"/>
      <c r="AR102" s="1"/>
      <c r="AS102" s="1"/>
      <c r="AT102" s="1"/>
      <c r="AU102" s="1"/>
      <c r="AV102" s="1"/>
      <c r="AW102" s="2"/>
      <c r="AX102" s="2"/>
      <c r="AY102" s="1"/>
      <c r="AZ102" s="1"/>
      <c r="BA102" s="2"/>
      <c r="BB102" s="2"/>
      <c r="BC102" s="1"/>
      <c r="BD102" s="1"/>
      <c r="BE102" s="2"/>
      <c r="BF102" s="2"/>
      <c r="BG102" s="1"/>
      <c r="BH102" s="2"/>
      <c r="BI102" s="2"/>
      <c r="BJ102" s="2"/>
      <c r="BK102" s="2"/>
      <c r="BL102" s="2"/>
      <c r="BM102" s="1"/>
      <c r="BN102" s="1"/>
      <c r="BO102" s="1"/>
      <c r="BP102" s="1"/>
      <c r="BQ102" s="1"/>
      <c r="BR102" s="1"/>
      <c r="BS102" s="1"/>
      <c r="BT102" s="1"/>
      <c r="BU102" s="2"/>
      <c r="BV102" s="2"/>
      <c r="BW102" s="1"/>
      <c r="BX102" s="1"/>
      <c r="BY102" s="1"/>
      <c r="BZ102" s="3"/>
      <c r="CA102" s="1"/>
      <c r="CB102" s="1"/>
      <c r="CC102" s="1"/>
      <c r="CD102" s="1"/>
      <c r="CE102" s="1"/>
    </row>
    <row r="103" spans="1:8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2"/>
      <c r="Y103" s="1"/>
      <c r="Z103" s="1"/>
      <c r="AA103" s="1"/>
      <c r="AB103" s="1"/>
      <c r="AC103" s="1"/>
      <c r="AD103" s="1"/>
      <c r="AE103" s="1"/>
      <c r="AF103" s="1"/>
      <c r="AG103" s="1"/>
      <c r="AH103" s="1"/>
      <c r="AI103" s="2"/>
      <c r="AJ103" s="2"/>
      <c r="AK103" s="1"/>
      <c r="AL103" s="1"/>
      <c r="AM103" s="1"/>
      <c r="AN103" s="1"/>
      <c r="AO103" s="1"/>
      <c r="AP103" s="1"/>
      <c r="AQ103" s="1"/>
      <c r="AR103" s="1"/>
      <c r="AS103" s="1"/>
      <c r="AT103" s="1"/>
      <c r="AU103" s="1"/>
      <c r="AV103" s="1"/>
      <c r="AW103" s="2"/>
      <c r="AX103" s="2"/>
      <c r="AY103" s="1"/>
      <c r="AZ103" s="1"/>
      <c r="BA103" s="2"/>
      <c r="BB103" s="2"/>
      <c r="BC103" s="1"/>
      <c r="BD103" s="1"/>
      <c r="BE103" s="2"/>
      <c r="BF103" s="2"/>
      <c r="BG103" s="1"/>
      <c r="BH103" s="2"/>
      <c r="BI103" s="2"/>
      <c r="BJ103" s="2"/>
      <c r="BK103" s="2"/>
      <c r="BL103" s="2"/>
      <c r="BM103" s="1"/>
      <c r="BN103" s="1"/>
      <c r="BO103" s="1"/>
      <c r="BP103" s="1"/>
      <c r="BQ103" s="1"/>
      <c r="BR103" s="1"/>
      <c r="BS103" s="1"/>
      <c r="BT103" s="1"/>
      <c r="BU103" s="2"/>
      <c r="BV103" s="2"/>
      <c r="BW103" s="1"/>
      <c r="BX103" s="1"/>
      <c r="BY103" s="1"/>
      <c r="BZ103" s="3"/>
      <c r="CA103" s="1"/>
      <c r="CB103" s="1"/>
      <c r="CC103" s="1"/>
      <c r="CD103" s="1"/>
      <c r="CE103" s="1"/>
    </row>
    <row r="104" spans="1:83"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2"/>
      <c r="Y104" s="1"/>
      <c r="Z104" s="1"/>
      <c r="AA104" s="1"/>
      <c r="AB104" s="1"/>
      <c r="AC104" s="1"/>
      <c r="AD104" s="1"/>
      <c r="AE104" s="1"/>
      <c r="AF104" s="1"/>
      <c r="AG104" s="1"/>
      <c r="AH104" s="1"/>
      <c r="AI104" s="2"/>
      <c r="AJ104" s="2"/>
      <c r="AK104" s="1"/>
      <c r="AL104" s="1"/>
      <c r="AM104" s="1"/>
      <c r="AN104" s="1"/>
      <c r="AO104" s="1"/>
      <c r="AP104" s="1"/>
      <c r="AQ104" s="1"/>
      <c r="AR104" s="1"/>
      <c r="AS104" s="1"/>
      <c r="AT104" s="1"/>
      <c r="AU104" s="1"/>
      <c r="AV104" s="1"/>
      <c r="AW104" s="2"/>
      <c r="AX104" s="2"/>
      <c r="AY104" s="1"/>
      <c r="AZ104" s="1"/>
      <c r="BA104" s="2"/>
      <c r="BB104" s="2"/>
      <c r="BC104" s="1"/>
      <c r="BD104" s="1"/>
      <c r="BE104" s="2"/>
      <c r="BF104" s="2"/>
      <c r="BG104" s="1"/>
      <c r="BH104" s="2"/>
      <c r="BI104" s="2"/>
      <c r="BJ104" s="2"/>
      <c r="BK104" s="2"/>
      <c r="BL104" s="2"/>
      <c r="BM104" s="1"/>
      <c r="BN104" s="1"/>
      <c r="BO104" s="1"/>
      <c r="BP104" s="1"/>
      <c r="BQ104" s="1"/>
      <c r="BR104" s="1"/>
      <c r="BS104" s="1"/>
      <c r="BT104" s="1"/>
      <c r="BU104" s="2"/>
      <c r="BV104" s="2"/>
      <c r="BW104" s="1"/>
      <c r="BX104" s="1"/>
      <c r="BY104" s="1"/>
      <c r="BZ104" s="3"/>
      <c r="CA104" s="1"/>
      <c r="CB104" s="1"/>
      <c r="CC104" s="1"/>
      <c r="CD104" s="1"/>
      <c r="CE104" s="1"/>
    </row>
    <row r="105" spans="1:83"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2"/>
      <c r="Y105" s="1"/>
      <c r="Z105" s="1"/>
      <c r="AA105" s="1"/>
      <c r="AB105" s="1"/>
      <c r="AC105" s="1"/>
      <c r="AD105" s="1"/>
      <c r="AE105" s="1"/>
      <c r="AF105" s="1"/>
      <c r="AG105" s="1"/>
      <c r="AH105" s="1"/>
      <c r="AI105" s="2"/>
      <c r="AJ105" s="2"/>
      <c r="AK105" s="1"/>
      <c r="AL105" s="1"/>
      <c r="AM105" s="1"/>
      <c r="AN105" s="1"/>
      <c r="AO105" s="1"/>
      <c r="AP105" s="1"/>
      <c r="AQ105" s="1"/>
      <c r="AR105" s="1"/>
      <c r="AS105" s="1"/>
      <c r="AT105" s="1"/>
      <c r="AU105" s="1"/>
      <c r="AV105" s="1"/>
      <c r="AW105" s="2"/>
      <c r="AX105" s="2"/>
      <c r="AY105" s="1"/>
      <c r="AZ105" s="1"/>
      <c r="BA105" s="2"/>
      <c r="BB105" s="2"/>
      <c r="BC105" s="1"/>
      <c r="BD105" s="1"/>
      <c r="BE105" s="2"/>
      <c r="BF105" s="2"/>
      <c r="BG105" s="1"/>
      <c r="BH105" s="2"/>
      <c r="BI105" s="2"/>
      <c r="BJ105" s="2"/>
      <c r="BK105" s="2"/>
      <c r="BL105" s="2"/>
      <c r="BM105" s="1"/>
      <c r="BN105" s="1"/>
      <c r="BO105" s="1"/>
      <c r="BP105" s="1"/>
      <c r="BQ105" s="1"/>
      <c r="BR105" s="1"/>
      <c r="BS105" s="1"/>
      <c r="BT105" s="1"/>
      <c r="BU105" s="2"/>
      <c r="BV105" s="2"/>
      <c r="BW105" s="1"/>
      <c r="BX105" s="1"/>
      <c r="BY105" s="1"/>
      <c r="BZ105" s="3"/>
      <c r="CA105" s="1"/>
      <c r="CB105" s="1"/>
      <c r="CC105" s="1"/>
      <c r="CD105" s="1"/>
      <c r="CE105" s="1"/>
    </row>
    <row r="106" spans="1:83"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2"/>
      <c r="Y106" s="1"/>
      <c r="Z106" s="1"/>
      <c r="AA106" s="1"/>
      <c r="AB106" s="1"/>
      <c r="AC106" s="1"/>
      <c r="AD106" s="1"/>
      <c r="AE106" s="1"/>
      <c r="AF106" s="1"/>
      <c r="AG106" s="1"/>
      <c r="AH106" s="1"/>
      <c r="AI106" s="2"/>
      <c r="AJ106" s="2"/>
      <c r="AK106" s="1"/>
      <c r="AL106" s="1"/>
      <c r="AM106" s="1"/>
      <c r="AN106" s="1"/>
      <c r="AO106" s="1"/>
      <c r="AP106" s="1"/>
      <c r="AQ106" s="1"/>
      <c r="AR106" s="1"/>
      <c r="AS106" s="1"/>
      <c r="AT106" s="1"/>
      <c r="AU106" s="1"/>
      <c r="AV106" s="1"/>
      <c r="AW106" s="2"/>
      <c r="AX106" s="2"/>
      <c r="AY106" s="1"/>
      <c r="AZ106" s="1"/>
      <c r="BA106" s="2"/>
      <c r="BB106" s="2"/>
      <c r="BC106" s="1"/>
      <c r="BD106" s="1"/>
      <c r="BE106" s="2"/>
      <c r="BF106" s="2"/>
      <c r="BG106" s="1"/>
      <c r="BH106" s="2"/>
      <c r="BI106" s="2"/>
      <c r="BJ106" s="2"/>
      <c r="BK106" s="2"/>
      <c r="BL106" s="2"/>
      <c r="BM106" s="1"/>
      <c r="BN106" s="1"/>
      <c r="BO106" s="1"/>
      <c r="BP106" s="1"/>
      <c r="BQ106" s="1"/>
      <c r="BR106" s="1"/>
      <c r="BS106" s="1"/>
      <c r="BT106" s="1"/>
      <c r="BU106" s="2"/>
      <c r="BV106" s="2"/>
      <c r="BW106" s="1"/>
      <c r="BX106" s="1"/>
      <c r="BY106" s="1"/>
      <c r="BZ106" s="3"/>
      <c r="CA106" s="1"/>
      <c r="CB106" s="1"/>
      <c r="CC106" s="1"/>
      <c r="CD106" s="1"/>
      <c r="CE106" s="1"/>
    </row>
    <row r="107" spans="1:83"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2"/>
      <c r="Y107" s="1"/>
      <c r="Z107" s="1"/>
      <c r="AA107" s="1"/>
      <c r="AB107" s="1"/>
      <c r="AC107" s="1"/>
      <c r="AD107" s="1"/>
      <c r="AE107" s="1"/>
      <c r="AF107" s="1"/>
      <c r="AG107" s="1"/>
      <c r="AH107" s="1"/>
      <c r="AI107" s="2"/>
      <c r="AJ107" s="2"/>
      <c r="AK107" s="1"/>
      <c r="AL107" s="1"/>
      <c r="AM107" s="1"/>
      <c r="AN107" s="1"/>
      <c r="AO107" s="1"/>
      <c r="AP107" s="1"/>
      <c r="AQ107" s="1"/>
      <c r="AR107" s="1"/>
      <c r="AS107" s="1"/>
      <c r="AT107" s="1"/>
      <c r="AU107" s="1"/>
      <c r="AV107" s="1"/>
      <c r="AW107" s="2"/>
      <c r="AX107" s="2"/>
      <c r="AY107" s="1"/>
      <c r="AZ107" s="1"/>
      <c r="BA107" s="2"/>
      <c r="BB107" s="2"/>
      <c r="BC107" s="1"/>
      <c r="BD107" s="1"/>
      <c r="BE107" s="2"/>
      <c r="BF107" s="2"/>
      <c r="BG107" s="1"/>
      <c r="BH107" s="2"/>
      <c r="BI107" s="2"/>
      <c r="BJ107" s="2"/>
      <c r="BK107" s="2"/>
      <c r="BL107" s="2"/>
      <c r="BM107" s="1"/>
      <c r="BN107" s="1"/>
      <c r="BO107" s="1"/>
      <c r="BP107" s="1"/>
      <c r="BQ107" s="1"/>
      <c r="BR107" s="1"/>
      <c r="BS107" s="1"/>
      <c r="BT107" s="1"/>
      <c r="BU107" s="2"/>
      <c r="BV107" s="2"/>
      <c r="BW107" s="1"/>
      <c r="BX107" s="1"/>
      <c r="BY107" s="1"/>
      <c r="BZ107" s="3"/>
      <c r="CA107" s="1"/>
      <c r="CB107" s="1"/>
      <c r="CC107" s="1"/>
      <c r="CD107" s="1"/>
      <c r="CE107" s="1"/>
    </row>
    <row r="108" spans="1:83"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2"/>
      <c r="Y108" s="1"/>
      <c r="Z108" s="1"/>
      <c r="AA108" s="1"/>
      <c r="AB108" s="1"/>
      <c r="AC108" s="1"/>
      <c r="AD108" s="1"/>
      <c r="AE108" s="1"/>
      <c r="AF108" s="1"/>
      <c r="AG108" s="1"/>
      <c r="AH108" s="1"/>
      <c r="AI108" s="2"/>
      <c r="AJ108" s="2"/>
      <c r="AK108" s="1"/>
      <c r="AL108" s="1"/>
      <c r="AM108" s="1"/>
      <c r="AN108" s="1"/>
      <c r="AO108" s="1"/>
      <c r="AP108" s="1"/>
      <c r="AQ108" s="1"/>
      <c r="AR108" s="1"/>
      <c r="AS108" s="1"/>
      <c r="AT108" s="1"/>
      <c r="AU108" s="1"/>
      <c r="AV108" s="1"/>
      <c r="AW108" s="2"/>
      <c r="AX108" s="2"/>
      <c r="AY108" s="1"/>
      <c r="AZ108" s="1"/>
      <c r="BA108" s="2"/>
      <c r="BB108" s="2"/>
      <c r="BC108" s="1"/>
      <c r="BD108" s="1"/>
      <c r="BE108" s="2"/>
      <c r="BF108" s="2"/>
      <c r="BG108" s="1"/>
      <c r="BH108" s="2"/>
      <c r="BI108" s="2"/>
      <c r="BJ108" s="2"/>
      <c r="BK108" s="2"/>
      <c r="BL108" s="2"/>
      <c r="BM108" s="1"/>
      <c r="BN108" s="1"/>
      <c r="BO108" s="1"/>
      <c r="BP108" s="1"/>
      <c r="BQ108" s="1"/>
      <c r="BR108" s="1"/>
      <c r="BS108" s="1"/>
      <c r="BT108" s="1"/>
      <c r="BU108" s="2"/>
      <c r="BV108" s="2"/>
      <c r="BW108" s="1"/>
      <c r="BX108" s="1"/>
      <c r="BY108" s="1"/>
      <c r="BZ108" s="3"/>
      <c r="CA108" s="1"/>
      <c r="CB108" s="1"/>
      <c r="CC108" s="1"/>
      <c r="CD108" s="1"/>
      <c r="CE108" s="1"/>
    </row>
    <row r="109" spans="1:83"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2"/>
      <c r="Y109" s="1"/>
      <c r="Z109" s="1"/>
      <c r="AA109" s="1"/>
      <c r="AB109" s="1"/>
      <c r="AC109" s="1"/>
      <c r="AD109" s="1"/>
      <c r="AE109" s="1"/>
      <c r="AF109" s="1"/>
      <c r="AG109" s="1"/>
      <c r="AH109" s="1"/>
      <c r="AI109" s="2"/>
      <c r="AJ109" s="2"/>
      <c r="AK109" s="1"/>
      <c r="AL109" s="1"/>
      <c r="AM109" s="1"/>
      <c r="AN109" s="1"/>
      <c r="AO109" s="1"/>
      <c r="AP109" s="1"/>
      <c r="AQ109" s="1"/>
      <c r="AR109" s="1"/>
      <c r="AS109" s="1"/>
      <c r="AT109" s="1"/>
      <c r="AU109" s="1"/>
      <c r="AV109" s="1"/>
      <c r="AW109" s="2"/>
      <c r="AX109" s="2"/>
      <c r="AY109" s="1"/>
      <c r="AZ109" s="1"/>
      <c r="BA109" s="2"/>
      <c r="BB109" s="2"/>
      <c r="BC109" s="1"/>
      <c r="BD109" s="1"/>
      <c r="BE109" s="2"/>
      <c r="BF109" s="2"/>
      <c r="BG109" s="1"/>
      <c r="BH109" s="2"/>
      <c r="BI109" s="2"/>
      <c r="BJ109" s="2"/>
      <c r="BK109" s="2"/>
      <c r="BL109" s="2"/>
      <c r="BM109" s="1"/>
      <c r="BN109" s="1"/>
      <c r="BO109" s="1"/>
      <c r="BP109" s="1"/>
      <c r="BQ109" s="1"/>
      <c r="BR109" s="1"/>
      <c r="BS109" s="1"/>
      <c r="BT109" s="1"/>
      <c r="BU109" s="2"/>
      <c r="BV109" s="2"/>
      <c r="BW109" s="1"/>
      <c r="BX109" s="1"/>
      <c r="BY109" s="1"/>
      <c r="BZ109" s="3"/>
      <c r="CA109" s="1"/>
      <c r="CB109" s="1"/>
      <c r="CC109" s="1"/>
      <c r="CD109" s="1"/>
      <c r="CE109" s="1"/>
    </row>
    <row r="110" spans="1:83"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2"/>
      <c r="Y110" s="1"/>
      <c r="Z110" s="1"/>
      <c r="AA110" s="1"/>
      <c r="AB110" s="1"/>
      <c r="AC110" s="1"/>
      <c r="AD110" s="1"/>
      <c r="AE110" s="1"/>
      <c r="AF110" s="1"/>
      <c r="AG110" s="1"/>
      <c r="AH110" s="1"/>
      <c r="AI110" s="2"/>
      <c r="AJ110" s="2"/>
      <c r="AK110" s="1"/>
      <c r="AL110" s="1"/>
      <c r="AM110" s="1"/>
      <c r="AN110" s="1"/>
      <c r="AO110" s="1"/>
      <c r="AP110" s="1"/>
      <c r="AQ110" s="1"/>
      <c r="AR110" s="1"/>
      <c r="AS110" s="1"/>
      <c r="AT110" s="1"/>
      <c r="AU110" s="1"/>
      <c r="AV110" s="1"/>
      <c r="AW110" s="2"/>
      <c r="AX110" s="2"/>
      <c r="AY110" s="1"/>
      <c r="AZ110" s="1"/>
      <c r="BA110" s="2"/>
      <c r="BB110" s="2"/>
      <c r="BC110" s="1"/>
      <c r="BD110" s="1"/>
      <c r="BE110" s="2"/>
      <c r="BF110" s="2"/>
      <c r="BG110" s="1"/>
      <c r="BH110" s="2"/>
      <c r="BI110" s="2"/>
      <c r="BJ110" s="2"/>
      <c r="BK110" s="2"/>
      <c r="BL110" s="2"/>
      <c r="BM110" s="1"/>
      <c r="BN110" s="1"/>
      <c r="BO110" s="1"/>
      <c r="BP110" s="1"/>
      <c r="BQ110" s="1"/>
      <c r="BR110" s="1"/>
      <c r="BS110" s="1"/>
      <c r="BT110" s="1"/>
      <c r="BU110" s="2"/>
      <c r="BV110" s="2"/>
      <c r="BW110" s="1"/>
      <c r="BX110" s="1"/>
      <c r="BY110" s="1"/>
      <c r="BZ110" s="3"/>
      <c r="CA110" s="1"/>
      <c r="CB110" s="1"/>
      <c r="CC110" s="1"/>
      <c r="CD110" s="1"/>
      <c r="CE110" s="1"/>
    </row>
    <row r="111" spans="1:83"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2"/>
      <c r="Y111" s="1"/>
      <c r="Z111" s="1"/>
      <c r="AA111" s="1"/>
      <c r="AB111" s="1"/>
      <c r="AC111" s="1"/>
      <c r="AD111" s="1"/>
      <c r="AE111" s="1"/>
      <c r="AF111" s="1"/>
      <c r="AG111" s="1"/>
      <c r="AH111" s="1"/>
      <c r="AI111" s="2"/>
      <c r="AJ111" s="2"/>
      <c r="AK111" s="1"/>
      <c r="AL111" s="1"/>
      <c r="AM111" s="1"/>
      <c r="AN111" s="1"/>
      <c r="AO111" s="1"/>
      <c r="AP111" s="1"/>
      <c r="AQ111" s="1"/>
      <c r="AR111" s="1"/>
      <c r="AS111" s="1"/>
      <c r="AT111" s="1"/>
      <c r="AU111" s="1"/>
      <c r="AV111" s="1"/>
      <c r="AW111" s="2"/>
      <c r="AX111" s="2"/>
      <c r="AY111" s="1"/>
      <c r="AZ111" s="1"/>
      <c r="BA111" s="2"/>
      <c r="BB111" s="2"/>
      <c r="BC111" s="1"/>
      <c r="BD111" s="1"/>
      <c r="BE111" s="2"/>
      <c r="BF111" s="2"/>
      <c r="BG111" s="1"/>
      <c r="BH111" s="2"/>
      <c r="BI111" s="2"/>
      <c r="BJ111" s="2"/>
      <c r="BK111" s="2"/>
      <c r="BL111" s="2"/>
      <c r="BM111" s="1"/>
      <c r="BN111" s="1"/>
      <c r="BO111" s="1"/>
      <c r="BP111" s="1"/>
      <c r="BQ111" s="1"/>
      <c r="BR111" s="1"/>
      <c r="BS111" s="1"/>
      <c r="BT111" s="1"/>
      <c r="BU111" s="2"/>
      <c r="BV111" s="2"/>
      <c r="BW111" s="1"/>
      <c r="BX111" s="1"/>
      <c r="BY111" s="1"/>
      <c r="BZ111" s="3"/>
      <c r="CA111" s="1"/>
      <c r="CB111" s="1"/>
      <c r="CC111" s="1"/>
      <c r="CD111" s="1"/>
      <c r="CE111" s="1"/>
    </row>
    <row r="112" spans="1:83"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2"/>
      <c r="Y112" s="1"/>
      <c r="Z112" s="1"/>
      <c r="AA112" s="1"/>
      <c r="AB112" s="1"/>
      <c r="AC112" s="1"/>
      <c r="AD112" s="1"/>
      <c r="AE112" s="1"/>
      <c r="AF112" s="1"/>
      <c r="AG112" s="1"/>
      <c r="AH112" s="1"/>
      <c r="AI112" s="2"/>
      <c r="AJ112" s="2"/>
      <c r="AK112" s="1"/>
      <c r="AL112" s="1"/>
      <c r="AM112" s="1"/>
      <c r="AN112" s="1"/>
      <c r="AO112" s="1"/>
      <c r="AP112" s="1"/>
      <c r="AQ112" s="1"/>
      <c r="AR112" s="1"/>
      <c r="AS112" s="1"/>
      <c r="AT112" s="1"/>
      <c r="AU112" s="1"/>
      <c r="AV112" s="1"/>
      <c r="AW112" s="2"/>
      <c r="AX112" s="2"/>
      <c r="AY112" s="1"/>
      <c r="AZ112" s="1"/>
      <c r="BA112" s="2"/>
      <c r="BB112" s="2"/>
      <c r="BC112" s="1"/>
      <c r="BD112" s="1"/>
      <c r="BE112" s="2"/>
      <c r="BF112" s="2"/>
      <c r="BG112" s="1"/>
      <c r="BH112" s="2"/>
      <c r="BI112" s="2"/>
      <c r="BJ112" s="2"/>
      <c r="BK112" s="2"/>
      <c r="BL112" s="2"/>
      <c r="BM112" s="1"/>
      <c r="BN112" s="1"/>
      <c r="BO112" s="1"/>
      <c r="BP112" s="1"/>
      <c r="BQ112" s="1"/>
      <c r="BR112" s="1"/>
      <c r="BS112" s="1"/>
      <c r="BT112" s="1"/>
      <c r="BU112" s="2"/>
      <c r="BV112" s="2"/>
      <c r="BW112" s="1"/>
      <c r="BX112" s="1"/>
      <c r="BY112" s="1"/>
      <c r="BZ112" s="3"/>
      <c r="CA112" s="1"/>
      <c r="CB112" s="1"/>
      <c r="CC112" s="1"/>
      <c r="CD112" s="1"/>
      <c r="CE112" s="1"/>
    </row>
    <row r="113" spans="1:8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2"/>
      <c r="Y113" s="1"/>
      <c r="Z113" s="1"/>
      <c r="AA113" s="1"/>
      <c r="AB113" s="1"/>
      <c r="AC113" s="1"/>
      <c r="AD113" s="1"/>
      <c r="AE113" s="1"/>
      <c r="AF113" s="1"/>
      <c r="AG113" s="1"/>
      <c r="AH113" s="1"/>
      <c r="AI113" s="2"/>
      <c r="AJ113" s="2"/>
      <c r="AK113" s="1"/>
      <c r="AL113" s="1"/>
      <c r="AM113" s="1"/>
      <c r="AN113" s="1"/>
      <c r="AO113" s="1"/>
      <c r="AP113" s="1"/>
      <c r="AQ113" s="1"/>
      <c r="AR113" s="1"/>
      <c r="AS113" s="1"/>
      <c r="AT113" s="1"/>
      <c r="AU113" s="1"/>
      <c r="AV113" s="1"/>
      <c r="AW113" s="2"/>
      <c r="AX113" s="2"/>
      <c r="AY113" s="1"/>
      <c r="AZ113" s="1"/>
      <c r="BA113" s="2"/>
      <c r="BB113" s="2"/>
      <c r="BC113" s="1"/>
      <c r="BD113" s="1"/>
      <c r="BE113" s="2"/>
      <c r="BF113" s="2"/>
      <c r="BG113" s="1"/>
      <c r="BH113" s="2"/>
      <c r="BI113" s="2"/>
      <c r="BJ113" s="2"/>
      <c r="BK113" s="2"/>
      <c r="BL113" s="2"/>
      <c r="BM113" s="1"/>
      <c r="BN113" s="1"/>
      <c r="BO113" s="1"/>
      <c r="BP113" s="1"/>
      <c r="BQ113" s="1"/>
      <c r="BR113" s="1"/>
      <c r="BS113" s="1"/>
      <c r="BT113" s="1"/>
      <c r="BU113" s="2"/>
      <c r="BV113" s="2"/>
      <c r="BW113" s="1"/>
      <c r="BX113" s="1"/>
      <c r="BY113" s="1"/>
      <c r="BZ113" s="3"/>
      <c r="CA113" s="1"/>
      <c r="CB113" s="1"/>
      <c r="CC113" s="1"/>
      <c r="CD113" s="1"/>
      <c r="CE113" s="1"/>
    </row>
    <row r="114" spans="1:83"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2"/>
      <c r="Y114" s="1"/>
      <c r="Z114" s="1"/>
      <c r="AA114" s="1"/>
      <c r="AB114" s="1"/>
      <c r="AC114" s="1"/>
      <c r="AD114" s="1"/>
      <c r="AE114" s="1"/>
      <c r="AF114" s="1"/>
      <c r="AG114" s="1"/>
      <c r="AH114" s="1"/>
      <c r="AI114" s="2"/>
      <c r="AJ114" s="2"/>
      <c r="AK114" s="1"/>
      <c r="AL114" s="1"/>
      <c r="AM114" s="1"/>
      <c r="AN114" s="1"/>
      <c r="AO114" s="1"/>
      <c r="AP114" s="1"/>
      <c r="AQ114" s="1"/>
      <c r="AR114" s="1"/>
      <c r="AS114" s="1"/>
      <c r="AT114" s="1"/>
      <c r="AU114" s="1"/>
      <c r="AV114" s="1"/>
      <c r="AW114" s="2"/>
      <c r="AX114" s="2"/>
      <c r="AY114" s="1"/>
      <c r="AZ114" s="1"/>
      <c r="BA114" s="2"/>
      <c r="BB114" s="2"/>
      <c r="BC114" s="1"/>
      <c r="BD114" s="1"/>
      <c r="BE114" s="2"/>
      <c r="BF114" s="2"/>
      <c r="BG114" s="1"/>
      <c r="BH114" s="2"/>
      <c r="BI114" s="2"/>
      <c r="BJ114" s="2"/>
      <c r="BK114" s="2"/>
      <c r="BL114" s="2"/>
      <c r="BM114" s="1"/>
      <c r="BN114" s="1"/>
      <c r="BO114" s="1"/>
      <c r="BP114" s="1"/>
      <c r="BQ114" s="1"/>
      <c r="BR114" s="1"/>
      <c r="BS114" s="1"/>
      <c r="BT114" s="1"/>
      <c r="BU114" s="2"/>
      <c r="BV114" s="2"/>
      <c r="BW114" s="1"/>
      <c r="BX114" s="1"/>
      <c r="BY114" s="1"/>
      <c r="BZ114" s="3"/>
      <c r="CA114" s="1"/>
      <c r="CB114" s="1"/>
      <c r="CC114" s="1"/>
      <c r="CD114" s="1"/>
      <c r="CE114" s="1"/>
    </row>
    <row r="115" spans="1:83"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2"/>
      <c r="Y115" s="1"/>
      <c r="Z115" s="1"/>
      <c r="AA115" s="1"/>
      <c r="AB115" s="1"/>
      <c r="AC115" s="1"/>
      <c r="AD115" s="1"/>
      <c r="AE115" s="1"/>
      <c r="AF115" s="1"/>
      <c r="AG115" s="1"/>
      <c r="AH115" s="1"/>
      <c r="AI115" s="2"/>
      <c r="AJ115" s="2"/>
      <c r="AK115" s="1"/>
      <c r="AL115" s="1"/>
      <c r="AM115" s="1"/>
      <c r="AN115" s="1"/>
      <c r="AO115" s="1"/>
      <c r="AP115" s="1"/>
      <c r="AQ115" s="1"/>
      <c r="AR115" s="1"/>
      <c r="AS115" s="1"/>
      <c r="AT115" s="1"/>
      <c r="AU115" s="1"/>
      <c r="AV115" s="1"/>
      <c r="AW115" s="2"/>
      <c r="AX115" s="2"/>
      <c r="AY115" s="1"/>
      <c r="AZ115" s="1"/>
      <c r="BA115" s="2"/>
      <c r="BB115" s="2"/>
      <c r="BC115" s="1"/>
      <c r="BD115" s="1"/>
      <c r="BE115" s="2"/>
      <c r="BF115" s="2"/>
      <c r="BG115" s="1"/>
      <c r="BH115" s="2"/>
      <c r="BI115" s="2"/>
      <c r="BJ115" s="2"/>
      <c r="BK115" s="2"/>
      <c r="BL115" s="2"/>
      <c r="BM115" s="1"/>
      <c r="BN115" s="1"/>
      <c r="BO115" s="1"/>
      <c r="BP115" s="1"/>
      <c r="BQ115" s="1"/>
      <c r="BR115" s="1"/>
      <c r="BS115" s="1"/>
      <c r="BT115" s="1"/>
      <c r="BU115" s="2"/>
      <c r="BV115" s="2"/>
      <c r="BW115" s="1"/>
      <c r="BX115" s="1"/>
      <c r="BY115" s="1"/>
      <c r="BZ115" s="3"/>
      <c r="CA115" s="1"/>
      <c r="CB115" s="1"/>
      <c r="CC115" s="1"/>
      <c r="CD115" s="1"/>
      <c r="CE115" s="1"/>
    </row>
    <row r="116" spans="1:83"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2"/>
      <c r="Y116" s="1"/>
      <c r="Z116" s="1"/>
      <c r="AA116" s="1"/>
      <c r="AB116" s="1"/>
      <c r="AC116" s="1"/>
      <c r="AD116" s="1"/>
      <c r="AE116" s="1"/>
      <c r="AF116" s="1"/>
      <c r="AG116" s="1"/>
      <c r="AH116" s="1"/>
      <c r="AI116" s="2"/>
      <c r="AJ116" s="2"/>
      <c r="AK116" s="1"/>
      <c r="AL116" s="1"/>
      <c r="AM116" s="1"/>
      <c r="AN116" s="1"/>
      <c r="AO116" s="1"/>
      <c r="AP116" s="1"/>
      <c r="AQ116" s="1"/>
      <c r="AR116" s="1"/>
      <c r="AS116" s="1"/>
      <c r="AT116" s="1"/>
      <c r="AU116" s="1"/>
      <c r="AV116" s="1"/>
      <c r="AW116" s="2"/>
      <c r="AX116" s="2"/>
      <c r="AY116" s="1"/>
      <c r="AZ116" s="1"/>
      <c r="BA116" s="2"/>
      <c r="BB116" s="2"/>
      <c r="BC116" s="1"/>
      <c r="BD116" s="1"/>
      <c r="BE116" s="2"/>
      <c r="BF116" s="2"/>
      <c r="BG116" s="1"/>
      <c r="BH116" s="2"/>
      <c r="BI116" s="2"/>
      <c r="BJ116" s="2"/>
      <c r="BK116" s="2"/>
      <c r="BL116" s="2"/>
      <c r="BM116" s="1"/>
      <c r="BN116" s="1"/>
      <c r="BO116" s="1"/>
      <c r="BP116" s="1"/>
      <c r="BQ116" s="1"/>
      <c r="BR116" s="1"/>
      <c r="BS116" s="1"/>
      <c r="BT116" s="1"/>
      <c r="BU116" s="2"/>
      <c r="BV116" s="2"/>
      <c r="BW116" s="1"/>
      <c r="BX116" s="1"/>
      <c r="BY116" s="1"/>
      <c r="BZ116" s="3"/>
      <c r="CA116" s="1"/>
      <c r="CB116" s="1"/>
      <c r="CC116" s="1"/>
      <c r="CD116" s="1"/>
      <c r="CE116" s="1"/>
    </row>
    <row r="117" spans="1:83"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2"/>
      <c r="Y117" s="1"/>
      <c r="Z117" s="1"/>
      <c r="AA117" s="1"/>
      <c r="AB117" s="1"/>
      <c r="AC117" s="1"/>
      <c r="AD117" s="1"/>
      <c r="AE117" s="1"/>
      <c r="AF117" s="1"/>
      <c r="AG117" s="1"/>
      <c r="AH117" s="1"/>
      <c r="AI117" s="2"/>
      <c r="AJ117" s="2"/>
      <c r="AK117" s="1"/>
      <c r="AL117" s="1"/>
      <c r="AM117" s="1"/>
      <c r="AN117" s="1"/>
      <c r="AO117" s="1"/>
      <c r="AP117" s="1"/>
      <c r="AQ117" s="1"/>
      <c r="AR117" s="1"/>
      <c r="AS117" s="1"/>
      <c r="AT117" s="1"/>
      <c r="AU117" s="1"/>
      <c r="AV117" s="1"/>
      <c r="AW117" s="2"/>
      <c r="AX117" s="2"/>
      <c r="AY117" s="1"/>
      <c r="AZ117" s="1"/>
      <c r="BA117" s="2"/>
      <c r="BB117" s="2"/>
      <c r="BC117" s="1"/>
      <c r="BD117" s="1"/>
      <c r="BE117" s="2"/>
      <c r="BF117" s="2"/>
      <c r="BG117" s="1"/>
      <c r="BH117" s="2"/>
      <c r="BI117" s="2"/>
      <c r="BJ117" s="2"/>
      <c r="BK117" s="2"/>
      <c r="BL117" s="2"/>
      <c r="BM117" s="1"/>
      <c r="BN117" s="1"/>
      <c r="BO117" s="1"/>
      <c r="BP117" s="1"/>
      <c r="BQ117" s="1"/>
      <c r="BR117" s="1"/>
      <c r="BS117" s="1"/>
      <c r="BT117" s="1"/>
      <c r="BU117" s="2"/>
      <c r="BV117" s="2"/>
      <c r="BW117" s="1"/>
      <c r="BX117" s="1"/>
      <c r="BY117" s="1"/>
      <c r="BZ117" s="3"/>
      <c r="CA117" s="1"/>
      <c r="CB117" s="1"/>
      <c r="CC117" s="1"/>
      <c r="CD117" s="1"/>
      <c r="CE117" s="1"/>
    </row>
    <row r="118" spans="1:83"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2"/>
      <c r="Y118" s="1"/>
      <c r="Z118" s="1"/>
      <c r="AA118" s="1"/>
      <c r="AB118" s="1"/>
      <c r="AC118" s="1"/>
      <c r="AD118" s="1"/>
      <c r="AE118" s="1"/>
      <c r="AF118" s="1"/>
      <c r="AG118" s="1"/>
      <c r="AH118" s="1"/>
      <c r="AI118" s="2"/>
      <c r="AJ118" s="2"/>
      <c r="AK118" s="1"/>
      <c r="AL118" s="1"/>
      <c r="AM118" s="1"/>
      <c r="AN118" s="1"/>
      <c r="AO118" s="1"/>
      <c r="AP118" s="1"/>
      <c r="AQ118" s="1"/>
      <c r="AR118" s="1"/>
      <c r="AS118" s="1"/>
      <c r="AT118" s="1"/>
      <c r="AU118" s="1"/>
      <c r="AV118" s="1"/>
      <c r="AW118" s="2"/>
      <c r="AX118" s="2"/>
      <c r="AY118" s="1"/>
      <c r="AZ118" s="1"/>
      <c r="BA118" s="2"/>
      <c r="BB118" s="2"/>
      <c r="BC118" s="1"/>
      <c r="BD118" s="1"/>
      <c r="BE118" s="2"/>
      <c r="BF118" s="2"/>
      <c r="BG118" s="1"/>
      <c r="BH118" s="2"/>
      <c r="BI118" s="2"/>
      <c r="BJ118" s="2"/>
      <c r="BK118" s="2"/>
      <c r="BL118" s="2"/>
      <c r="BM118" s="1"/>
      <c r="BN118" s="1"/>
      <c r="BO118" s="1"/>
      <c r="BP118" s="1"/>
      <c r="BQ118" s="1"/>
      <c r="BR118" s="1"/>
      <c r="BS118" s="1"/>
      <c r="BT118" s="1"/>
      <c r="BU118" s="2"/>
      <c r="BV118" s="2"/>
      <c r="BW118" s="1"/>
      <c r="BX118" s="1"/>
      <c r="BY118" s="1"/>
      <c r="BZ118" s="3"/>
      <c r="CA118" s="1"/>
      <c r="CB118" s="1"/>
      <c r="CC118" s="1"/>
      <c r="CD118" s="1"/>
      <c r="CE118" s="1"/>
    </row>
    <row r="119" spans="1:83"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2"/>
      <c r="Y119" s="1"/>
      <c r="Z119" s="1"/>
      <c r="AA119" s="1"/>
      <c r="AB119" s="1"/>
      <c r="AC119" s="1"/>
      <c r="AD119" s="1"/>
      <c r="AE119" s="1"/>
      <c r="AF119" s="1"/>
      <c r="AG119" s="1"/>
      <c r="AH119" s="1"/>
      <c r="AI119" s="2"/>
      <c r="AJ119" s="2"/>
      <c r="AK119" s="1"/>
      <c r="AL119" s="1"/>
      <c r="AM119" s="1"/>
      <c r="AN119" s="1"/>
      <c r="AO119" s="1"/>
      <c r="AP119" s="1"/>
      <c r="AQ119" s="1"/>
      <c r="AR119" s="1"/>
      <c r="AS119" s="1"/>
      <c r="AT119" s="1"/>
      <c r="AU119" s="1"/>
      <c r="AV119" s="1"/>
      <c r="AW119" s="2"/>
      <c r="AX119" s="2"/>
      <c r="AY119" s="1"/>
      <c r="AZ119" s="1"/>
      <c r="BA119" s="2"/>
      <c r="BB119" s="2"/>
      <c r="BC119" s="1"/>
      <c r="BD119" s="1"/>
      <c r="BE119" s="2"/>
      <c r="BF119" s="2"/>
      <c r="BG119" s="1"/>
      <c r="BH119" s="2"/>
      <c r="BI119" s="2"/>
      <c r="BJ119" s="2"/>
      <c r="BK119" s="2"/>
      <c r="BL119" s="2"/>
      <c r="BM119" s="1"/>
      <c r="BN119" s="1"/>
      <c r="BO119" s="1"/>
      <c r="BP119" s="1"/>
      <c r="BQ119" s="1"/>
      <c r="BR119" s="1"/>
      <c r="BS119" s="1"/>
      <c r="BT119" s="1"/>
      <c r="BU119" s="2"/>
      <c r="BV119" s="2"/>
      <c r="BW119" s="1"/>
      <c r="BX119" s="1"/>
      <c r="BY119" s="1"/>
      <c r="BZ119" s="3"/>
      <c r="CA119" s="1"/>
      <c r="CB119" s="1"/>
      <c r="CC119" s="1"/>
      <c r="CD119" s="1"/>
      <c r="CE119" s="1"/>
    </row>
    <row r="120" spans="1:83"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2"/>
      <c r="Y120" s="1"/>
      <c r="Z120" s="1"/>
      <c r="AA120" s="1"/>
      <c r="AB120" s="1"/>
      <c r="AC120" s="1"/>
      <c r="AD120" s="1"/>
      <c r="AE120" s="1"/>
      <c r="AF120" s="1"/>
      <c r="AG120" s="1"/>
      <c r="AH120" s="1"/>
      <c r="AI120" s="2"/>
      <c r="AJ120" s="2"/>
      <c r="AK120" s="1"/>
      <c r="AL120" s="1"/>
      <c r="AM120" s="1"/>
      <c r="AN120" s="1"/>
      <c r="AO120" s="1"/>
      <c r="AP120" s="1"/>
      <c r="AQ120" s="1"/>
      <c r="AR120" s="1"/>
      <c r="AS120" s="1"/>
      <c r="AT120" s="1"/>
      <c r="AU120" s="1"/>
      <c r="AV120" s="1"/>
      <c r="AW120" s="2"/>
      <c r="AX120" s="2"/>
      <c r="AY120" s="1"/>
      <c r="AZ120" s="1"/>
      <c r="BA120" s="2"/>
      <c r="BB120" s="2"/>
      <c r="BC120" s="1"/>
      <c r="BD120" s="1"/>
      <c r="BE120" s="2"/>
      <c r="BF120" s="2"/>
      <c r="BG120" s="1"/>
      <c r="BH120" s="2"/>
      <c r="BI120" s="2"/>
      <c r="BJ120" s="2"/>
      <c r="BK120" s="2"/>
      <c r="BL120" s="2"/>
      <c r="BM120" s="1"/>
      <c r="BN120" s="1"/>
      <c r="BO120" s="1"/>
      <c r="BP120" s="1"/>
      <c r="BQ120" s="1"/>
      <c r="BR120" s="1"/>
      <c r="BS120" s="1"/>
      <c r="BT120" s="1"/>
      <c r="BU120" s="2"/>
      <c r="BV120" s="2"/>
      <c r="BW120" s="1"/>
      <c r="BX120" s="1"/>
      <c r="BY120" s="1"/>
      <c r="BZ120" s="3"/>
      <c r="CA120" s="1"/>
      <c r="CB120" s="1"/>
      <c r="CC120" s="1"/>
      <c r="CD120" s="1"/>
      <c r="CE120" s="1"/>
    </row>
    <row r="121" spans="1:83"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2"/>
      <c r="Y121" s="1"/>
      <c r="Z121" s="1"/>
      <c r="AA121" s="1"/>
      <c r="AB121" s="1"/>
      <c r="AC121" s="1"/>
      <c r="AD121" s="1"/>
      <c r="AE121" s="1"/>
      <c r="AF121" s="1"/>
      <c r="AG121" s="1"/>
      <c r="AH121" s="1"/>
      <c r="AI121" s="2"/>
      <c r="AJ121" s="2"/>
      <c r="AK121" s="1"/>
      <c r="AL121" s="1"/>
      <c r="AM121" s="1"/>
      <c r="AN121" s="1"/>
      <c r="AO121" s="1"/>
      <c r="AP121" s="1"/>
      <c r="AQ121" s="1"/>
      <c r="AR121" s="1"/>
      <c r="AS121" s="1"/>
      <c r="AT121" s="1"/>
      <c r="AU121" s="1"/>
      <c r="AV121" s="1"/>
      <c r="AW121" s="2"/>
      <c r="AX121" s="2"/>
      <c r="AY121" s="1"/>
      <c r="AZ121" s="1"/>
      <c r="BA121" s="2"/>
      <c r="BB121" s="2"/>
      <c r="BC121" s="1"/>
      <c r="BD121" s="1"/>
      <c r="BE121" s="2"/>
      <c r="BF121" s="2"/>
      <c r="BG121" s="1"/>
      <c r="BH121" s="2"/>
      <c r="BI121" s="2"/>
      <c r="BJ121" s="2"/>
      <c r="BK121" s="2"/>
      <c r="BL121" s="2"/>
      <c r="BM121" s="1"/>
      <c r="BN121" s="1"/>
      <c r="BO121" s="1"/>
      <c r="BP121" s="1"/>
      <c r="BQ121" s="1"/>
      <c r="BR121" s="1"/>
      <c r="BS121" s="1"/>
      <c r="BT121" s="1"/>
      <c r="BU121" s="2"/>
      <c r="BV121" s="2"/>
      <c r="BW121" s="1"/>
      <c r="BX121" s="1"/>
      <c r="BY121" s="1"/>
      <c r="BZ121" s="3"/>
      <c r="CA121" s="1"/>
      <c r="CB121" s="1"/>
      <c r="CC121" s="1"/>
      <c r="CD121" s="1"/>
      <c r="CE121" s="1"/>
    </row>
    <row r="122" spans="1:83"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2"/>
      <c r="Y122" s="1"/>
      <c r="Z122" s="1"/>
      <c r="AA122" s="1"/>
      <c r="AB122" s="1"/>
      <c r="AC122" s="1"/>
      <c r="AD122" s="1"/>
      <c r="AE122" s="1"/>
      <c r="AF122" s="1"/>
      <c r="AG122" s="1"/>
      <c r="AH122" s="1"/>
      <c r="AI122" s="2"/>
      <c r="AJ122" s="2"/>
      <c r="AK122" s="1"/>
      <c r="AL122" s="1"/>
      <c r="AM122" s="1"/>
      <c r="AN122" s="1"/>
      <c r="AO122" s="1"/>
      <c r="AP122" s="1"/>
      <c r="AQ122" s="1"/>
      <c r="AR122" s="1"/>
      <c r="AS122" s="1"/>
      <c r="AT122" s="1"/>
      <c r="AU122" s="1"/>
      <c r="AV122" s="1"/>
      <c r="AW122" s="2"/>
      <c r="AX122" s="2"/>
      <c r="AY122" s="1"/>
      <c r="AZ122" s="1"/>
      <c r="BA122" s="2"/>
      <c r="BB122" s="2"/>
      <c r="BC122" s="1"/>
      <c r="BD122" s="1"/>
      <c r="BE122" s="2"/>
      <c r="BF122" s="2"/>
      <c r="BG122" s="1"/>
      <c r="BH122" s="2"/>
      <c r="BI122" s="2"/>
      <c r="BJ122" s="2"/>
      <c r="BK122" s="2"/>
      <c r="BL122" s="2"/>
      <c r="BM122" s="1"/>
      <c r="BN122" s="1"/>
      <c r="BO122" s="1"/>
      <c r="BP122" s="1"/>
      <c r="BQ122" s="1"/>
      <c r="BR122" s="1"/>
      <c r="BS122" s="1"/>
      <c r="BT122" s="1"/>
      <c r="BU122" s="2"/>
      <c r="BV122" s="2"/>
      <c r="BW122" s="1"/>
      <c r="BX122" s="1"/>
      <c r="BY122" s="1"/>
      <c r="BZ122" s="3"/>
      <c r="CA122" s="1"/>
      <c r="CB122" s="1"/>
      <c r="CC122" s="1"/>
      <c r="CD122" s="1"/>
      <c r="CE122" s="1"/>
    </row>
    <row r="123" spans="1:8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2"/>
      <c r="Y123" s="1"/>
      <c r="Z123" s="1"/>
      <c r="AA123" s="1"/>
      <c r="AB123" s="1"/>
      <c r="AC123" s="1"/>
      <c r="AD123" s="1"/>
      <c r="AE123" s="1"/>
      <c r="AF123" s="1"/>
      <c r="AG123" s="1"/>
      <c r="AH123" s="1"/>
      <c r="AI123" s="2"/>
      <c r="AJ123" s="2"/>
      <c r="AK123" s="1"/>
      <c r="AL123" s="1"/>
      <c r="AM123" s="1"/>
      <c r="AN123" s="1"/>
      <c r="AO123" s="1"/>
      <c r="AP123" s="1"/>
      <c r="AQ123" s="1"/>
      <c r="AR123" s="1"/>
      <c r="AS123" s="1"/>
      <c r="AT123" s="1"/>
      <c r="AU123" s="1"/>
      <c r="AV123" s="1"/>
      <c r="AW123" s="2"/>
      <c r="AX123" s="2"/>
      <c r="AY123" s="1"/>
      <c r="AZ123" s="1"/>
      <c r="BA123" s="2"/>
      <c r="BB123" s="2"/>
      <c r="BC123" s="1"/>
      <c r="BD123" s="1"/>
      <c r="BE123" s="2"/>
      <c r="BF123" s="2"/>
      <c r="BG123" s="1"/>
      <c r="BH123" s="2"/>
      <c r="BI123" s="2"/>
      <c r="BJ123" s="2"/>
      <c r="BK123" s="2"/>
      <c r="BL123" s="2"/>
      <c r="BM123" s="1"/>
      <c r="BN123" s="1"/>
      <c r="BO123" s="1"/>
      <c r="BP123" s="1"/>
      <c r="BQ123" s="1"/>
      <c r="BR123" s="1"/>
      <c r="BS123" s="1"/>
      <c r="BT123" s="1"/>
      <c r="BU123" s="2"/>
      <c r="BV123" s="2"/>
      <c r="BW123" s="1"/>
      <c r="BX123" s="1"/>
      <c r="BY123" s="1"/>
      <c r="BZ123" s="3"/>
      <c r="CA123" s="1"/>
      <c r="CB123" s="1"/>
      <c r="CC123" s="1"/>
      <c r="CD123" s="1"/>
      <c r="CE123" s="1"/>
    </row>
    <row r="124" spans="1:83"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2"/>
      <c r="Y124" s="1"/>
      <c r="Z124" s="1"/>
      <c r="AA124" s="1"/>
      <c r="AB124" s="1"/>
      <c r="AC124" s="1"/>
      <c r="AD124" s="1"/>
      <c r="AE124" s="1"/>
      <c r="AF124" s="1"/>
      <c r="AG124" s="1"/>
      <c r="AH124" s="1"/>
      <c r="AI124" s="2"/>
      <c r="AJ124" s="2"/>
      <c r="AK124" s="1"/>
      <c r="AL124" s="1"/>
      <c r="AM124" s="1"/>
      <c r="AN124" s="1"/>
      <c r="AO124" s="1"/>
      <c r="AP124" s="1"/>
      <c r="AQ124" s="1"/>
      <c r="AR124" s="1"/>
      <c r="AS124" s="1"/>
      <c r="AT124" s="1"/>
      <c r="AU124" s="1"/>
      <c r="AV124" s="1"/>
      <c r="AW124" s="2"/>
      <c r="AX124" s="2"/>
      <c r="AY124" s="1"/>
      <c r="AZ124" s="1"/>
      <c r="BA124" s="2"/>
      <c r="BB124" s="2"/>
      <c r="BC124" s="1"/>
      <c r="BD124" s="1"/>
      <c r="BE124" s="2"/>
      <c r="BF124" s="2"/>
      <c r="BG124" s="1"/>
      <c r="BH124" s="2"/>
      <c r="BI124" s="2"/>
      <c r="BJ124" s="2"/>
      <c r="BK124" s="2"/>
      <c r="BL124" s="2"/>
      <c r="BM124" s="1"/>
      <c r="BN124" s="1"/>
      <c r="BO124" s="1"/>
      <c r="BP124" s="1"/>
      <c r="BQ124" s="1"/>
      <c r="BR124" s="1"/>
      <c r="BS124" s="1"/>
      <c r="BT124" s="1"/>
      <c r="BU124" s="2"/>
      <c r="BV124" s="2"/>
      <c r="BW124" s="1"/>
      <c r="BX124" s="1"/>
      <c r="BY124" s="1"/>
      <c r="BZ124" s="3"/>
      <c r="CA124" s="1"/>
      <c r="CB124" s="1"/>
      <c r="CC124" s="1"/>
      <c r="CD124" s="1"/>
      <c r="CE124" s="1"/>
    </row>
    <row r="125" spans="1:83"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2"/>
      <c r="Y125" s="1"/>
      <c r="Z125" s="1"/>
      <c r="AA125" s="1"/>
      <c r="AB125" s="1"/>
      <c r="AC125" s="1"/>
      <c r="AD125" s="1"/>
      <c r="AE125" s="1"/>
      <c r="AF125" s="1"/>
      <c r="AG125" s="1"/>
      <c r="AH125" s="1"/>
      <c r="AI125" s="2"/>
      <c r="AJ125" s="2"/>
      <c r="AK125" s="1"/>
      <c r="AL125" s="1"/>
      <c r="AM125" s="1"/>
      <c r="AN125" s="1"/>
      <c r="AO125" s="1"/>
      <c r="AP125" s="1"/>
      <c r="AQ125" s="1"/>
      <c r="AR125" s="1"/>
      <c r="AS125" s="1"/>
      <c r="AT125" s="1"/>
      <c r="AU125" s="1"/>
      <c r="AV125" s="1"/>
      <c r="AW125" s="2"/>
      <c r="AX125" s="2"/>
      <c r="AY125" s="1"/>
      <c r="AZ125" s="1"/>
      <c r="BA125" s="2"/>
      <c r="BB125" s="2"/>
      <c r="BC125" s="1"/>
      <c r="BD125" s="1"/>
      <c r="BE125" s="2"/>
      <c r="BF125" s="2"/>
      <c r="BG125" s="1"/>
      <c r="BH125" s="2"/>
      <c r="BI125" s="2"/>
      <c r="BJ125" s="2"/>
      <c r="BK125" s="2"/>
      <c r="BL125" s="2"/>
      <c r="BM125" s="1"/>
      <c r="BN125" s="1"/>
      <c r="BO125" s="1"/>
      <c r="BP125" s="1"/>
      <c r="BQ125" s="1"/>
      <c r="BR125" s="1"/>
      <c r="BS125" s="1"/>
      <c r="BT125" s="1"/>
      <c r="BU125" s="2"/>
      <c r="BV125" s="2"/>
      <c r="BW125" s="1"/>
      <c r="BX125" s="1"/>
      <c r="BY125" s="1"/>
      <c r="BZ125" s="3"/>
      <c r="CA125" s="1"/>
      <c r="CB125" s="1"/>
      <c r="CC125" s="1"/>
      <c r="CD125" s="1"/>
      <c r="CE125" s="1"/>
    </row>
    <row r="126" spans="1:83"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2"/>
      <c r="Y126" s="1"/>
      <c r="Z126" s="1"/>
      <c r="AA126" s="1"/>
      <c r="AB126" s="1"/>
      <c r="AC126" s="1"/>
      <c r="AD126" s="1"/>
      <c r="AE126" s="1"/>
      <c r="AF126" s="1"/>
      <c r="AG126" s="1"/>
      <c r="AH126" s="1"/>
      <c r="AI126" s="2"/>
      <c r="AJ126" s="2"/>
      <c r="AK126" s="1"/>
      <c r="AL126" s="1"/>
      <c r="AM126" s="1"/>
      <c r="AN126" s="1"/>
      <c r="AO126" s="1"/>
      <c r="AP126" s="1"/>
      <c r="AQ126" s="1"/>
      <c r="AR126" s="1"/>
      <c r="AS126" s="1"/>
      <c r="AT126" s="1"/>
      <c r="AU126" s="1"/>
      <c r="AV126" s="1"/>
      <c r="AW126" s="2"/>
      <c r="AX126" s="2"/>
      <c r="AY126" s="1"/>
      <c r="AZ126" s="1"/>
      <c r="BA126" s="2"/>
      <c r="BB126" s="2"/>
      <c r="BC126" s="1"/>
      <c r="BD126" s="1"/>
      <c r="BE126" s="2"/>
      <c r="BF126" s="2"/>
      <c r="BG126" s="1"/>
      <c r="BH126" s="2"/>
      <c r="BI126" s="2"/>
      <c r="BJ126" s="2"/>
      <c r="BK126" s="2"/>
      <c r="BL126" s="2"/>
      <c r="BM126" s="1"/>
      <c r="BN126" s="1"/>
      <c r="BO126" s="1"/>
      <c r="BP126" s="1"/>
      <c r="BQ126" s="1"/>
      <c r="BR126" s="1"/>
      <c r="BS126" s="1"/>
      <c r="BT126" s="1"/>
      <c r="BU126" s="2"/>
      <c r="BV126" s="2"/>
      <c r="BW126" s="1"/>
      <c r="BX126" s="1"/>
      <c r="BY126" s="1"/>
      <c r="BZ126" s="3"/>
      <c r="CA126" s="1"/>
      <c r="CB126" s="1"/>
      <c r="CC126" s="1"/>
      <c r="CD126" s="1"/>
      <c r="CE126" s="1"/>
    </row>
    <row r="127" spans="1:83"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2"/>
      <c r="Y127" s="1"/>
      <c r="Z127" s="1"/>
      <c r="AA127" s="1"/>
      <c r="AB127" s="1"/>
      <c r="AC127" s="1"/>
      <c r="AD127" s="1"/>
      <c r="AE127" s="1"/>
      <c r="AF127" s="1"/>
      <c r="AG127" s="1"/>
      <c r="AH127" s="1"/>
      <c r="AI127" s="2"/>
      <c r="AJ127" s="2"/>
      <c r="AK127" s="1"/>
      <c r="AL127" s="1"/>
      <c r="AM127" s="1"/>
      <c r="AN127" s="1"/>
      <c r="AO127" s="1"/>
      <c r="AP127" s="1"/>
      <c r="AQ127" s="1"/>
      <c r="AR127" s="1"/>
      <c r="AS127" s="1"/>
      <c r="AT127" s="1"/>
      <c r="AU127" s="1"/>
      <c r="AV127" s="1"/>
      <c r="AW127" s="2"/>
      <c r="AX127" s="2"/>
      <c r="AY127" s="1"/>
      <c r="AZ127" s="1"/>
      <c r="BA127" s="2"/>
      <c r="BB127" s="2"/>
      <c r="BC127" s="1"/>
      <c r="BD127" s="1"/>
      <c r="BE127" s="2"/>
      <c r="BF127" s="2"/>
      <c r="BG127" s="1"/>
      <c r="BH127" s="2"/>
      <c r="BI127" s="2"/>
      <c r="BJ127" s="2"/>
      <c r="BK127" s="2"/>
      <c r="BL127" s="2"/>
      <c r="BM127" s="1"/>
      <c r="BN127" s="1"/>
      <c r="BO127" s="1"/>
      <c r="BP127" s="1"/>
      <c r="BQ127" s="1"/>
      <c r="BR127" s="1"/>
      <c r="BS127" s="1"/>
      <c r="BT127" s="1"/>
      <c r="BU127" s="2"/>
      <c r="BV127" s="2"/>
      <c r="BW127" s="1"/>
      <c r="BX127" s="1"/>
      <c r="BY127" s="1"/>
      <c r="BZ127" s="3"/>
      <c r="CA127" s="1"/>
      <c r="CB127" s="1"/>
      <c r="CC127" s="1"/>
      <c r="CD127" s="1"/>
      <c r="CE127" s="1"/>
    </row>
    <row r="128" spans="1:83"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2"/>
      <c r="Y128" s="1"/>
      <c r="Z128" s="1"/>
      <c r="AA128" s="1"/>
      <c r="AB128" s="1"/>
      <c r="AC128" s="1"/>
      <c r="AD128" s="1"/>
      <c r="AE128" s="1"/>
      <c r="AF128" s="1"/>
      <c r="AG128" s="1"/>
      <c r="AH128" s="1"/>
      <c r="AI128" s="2"/>
      <c r="AJ128" s="2"/>
      <c r="AK128" s="1"/>
      <c r="AL128" s="1"/>
      <c r="AM128" s="1"/>
      <c r="AN128" s="1"/>
      <c r="AO128" s="1"/>
      <c r="AP128" s="1"/>
      <c r="AQ128" s="1"/>
      <c r="AR128" s="1"/>
      <c r="AS128" s="1"/>
      <c r="AT128" s="1"/>
      <c r="AU128" s="1"/>
      <c r="AV128" s="1"/>
      <c r="AW128" s="2"/>
      <c r="AX128" s="2"/>
      <c r="AY128" s="1"/>
      <c r="AZ128" s="1"/>
      <c r="BA128" s="2"/>
      <c r="BB128" s="2"/>
      <c r="BC128" s="1"/>
      <c r="BD128" s="1"/>
      <c r="BE128" s="2"/>
      <c r="BF128" s="2"/>
      <c r="BG128" s="1"/>
      <c r="BH128" s="2"/>
      <c r="BI128" s="2"/>
      <c r="BJ128" s="2"/>
      <c r="BK128" s="2"/>
      <c r="BL128" s="2"/>
      <c r="BM128" s="1"/>
      <c r="BN128" s="1"/>
      <c r="BO128" s="1"/>
      <c r="BP128" s="1"/>
      <c r="BQ128" s="1"/>
      <c r="BR128" s="1"/>
      <c r="BS128" s="1"/>
      <c r="BT128" s="1"/>
      <c r="BU128" s="2"/>
      <c r="BV128" s="2"/>
      <c r="BW128" s="1"/>
      <c r="BX128" s="1"/>
      <c r="BY128" s="1"/>
      <c r="BZ128" s="3"/>
      <c r="CA128" s="1"/>
      <c r="CB128" s="1"/>
      <c r="CC128" s="1"/>
      <c r="CD128" s="1"/>
      <c r="CE128" s="1"/>
    </row>
    <row r="129" spans="1:83"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2"/>
      <c r="Y129" s="1"/>
      <c r="Z129" s="1"/>
      <c r="AA129" s="1"/>
      <c r="AB129" s="1"/>
      <c r="AC129" s="1"/>
      <c r="AD129" s="1"/>
      <c r="AE129" s="1"/>
      <c r="AF129" s="1"/>
      <c r="AG129" s="1"/>
      <c r="AH129" s="1"/>
      <c r="AI129" s="2"/>
      <c r="AJ129" s="2"/>
      <c r="AK129" s="1"/>
      <c r="AL129" s="1"/>
      <c r="AM129" s="1"/>
      <c r="AN129" s="1"/>
      <c r="AO129" s="1"/>
      <c r="AP129" s="1"/>
      <c r="AQ129" s="1"/>
      <c r="AR129" s="1"/>
      <c r="AS129" s="1"/>
      <c r="AT129" s="1"/>
      <c r="AU129" s="1"/>
      <c r="AV129" s="1"/>
      <c r="AW129" s="2"/>
      <c r="AX129" s="2"/>
      <c r="AY129" s="1"/>
      <c r="AZ129" s="1"/>
      <c r="BA129" s="2"/>
      <c r="BB129" s="2"/>
      <c r="BC129" s="1"/>
      <c r="BD129" s="1"/>
      <c r="BE129" s="2"/>
      <c r="BF129" s="2"/>
      <c r="BG129" s="1"/>
      <c r="BH129" s="2"/>
      <c r="BI129" s="2"/>
      <c r="BJ129" s="2"/>
      <c r="BK129" s="2"/>
      <c r="BL129" s="2"/>
      <c r="BM129" s="1"/>
      <c r="BN129" s="1"/>
      <c r="BO129" s="1"/>
      <c r="BP129" s="1"/>
      <c r="BQ129" s="1"/>
      <c r="BR129" s="1"/>
      <c r="BS129" s="1"/>
      <c r="BT129" s="1"/>
      <c r="BU129" s="2"/>
      <c r="BV129" s="2"/>
      <c r="BW129" s="1"/>
      <c r="BX129" s="1"/>
      <c r="BY129" s="1"/>
      <c r="BZ129" s="3"/>
      <c r="CA129" s="1"/>
      <c r="CB129" s="1"/>
      <c r="CC129" s="1"/>
      <c r="CD129" s="1"/>
      <c r="CE129" s="1"/>
    </row>
    <row r="130" spans="1:83"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2"/>
      <c r="Y130" s="1"/>
      <c r="Z130" s="1"/>
      <c r="AA130" s="1"/>
      <c r="AB130" s="1"/>
      <c r="AC130" s="1"/>
      <c r="AD130" s="1"/>
      <c r="AE130" s="1"/>
      <c r="AF130" s="1"/>
      <c r="AG130" s="1"/>
      <c r="AH130" s="1"/>
      <c r="AI130" s="2"/>
      <c r="AJ130" s="2"/>
      <c r="AK130" s="1"/>
      <c r="AL130" s="1"/>
      <c r="AM130" s="1"/>
      <c r="AN130" s="1"/>
      <c r="AO130" s="1"/>
      <c r="AP130" s="1"/>
      <c r="AQ130" s="1"/>
      <c r="AR130" s="1"/>
      <c r="AS130" s="1"/>
      <c r="AT130" s="1"/>
      <c r="AU130" s="1"/>
      <c r="AV130" s="1"/>
      <c r="AW130" s="2"/>
      <c r="AX130" s="2"/>
      <c r="AY130" s="1"/>
      <c r="AZ130" s="1"/>
      <c r="BA130" s="2"/>
      <c r="BB130" s="2"/>
      <c r="BC130" s="1"/>
      <c r="BD130" s="1"/>
      <c r="BE130" s="2"/>
      <c r="BF130" s="2"/>
      <c r="BG130" s="1"/>
      <c r="BH130" s="2"/>
      <c r="BI130" s="2"/>
      <c r="BJ130" s="2"/>
      <c r="BK130" s="2"/>
      <c r="BL130" s="2"/>
      <c r="BM130" s="1"/>
      <c r="BN130" s="1"/>
      <c r="BO130" s="1"/>
      <c r="BP130" s="1"/>
      <c r="BQ130" s="1"/>
      <c r="BR130" s="1"/>
      <c r="BS130" s="1"/>
      <c r="BT130" s="1"/>
      <c r="BU130" s="2"/>
      <c r="BV130" s="2"/>
      <c r="BW130" s="1"/>
      <c r="BX130" s="1"/>
      <c r="BY130" s="1"/>
      <c r="BZ130" s="3"/>
      <c r="CA130" s="1"/>
      <c r="CB130" s="1"/>
      <c r="CC130" s="1"/>
      <c r="CD130" s="1"/>
      <c r="CE130" s="1"/>
    </row>
    <row r="131" spans="1:83"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2"/>
      <c r="Y131" s="1"/>
      <c r="Z131" s="1"/>
      <c r="AA131" s="1"/>
      <c r="AB131" s="1"/>
      <c r="AC131" s="1"/>
      <c r="AD131" s="1"/>
      <c r="AE131" s="1"/>
      <c r="AF131" s="1"/>
      <c r="AG131" s="1"/>
      <c r="AH131" s="1"/>
      <c r="AI131" s="2"/>
      <c r="AJ131" s="2"/>
      <c r="AK131" s="1"/>
      <c r="AL131" s="1"/>
      <c r="AM131" s="1"/>
      <c r="AN131" s="1"/>
      <c r="AO131" s="1"/>
      <c r="AP131" s="1"/>
      <c r="AQ131" s="1"/>
      <c r="AR131" s="1"/>
      <c r="AS131" s="1"/>
      <c r="AT131" s="1"/>
      <c r="AU131" s="1"/>
      <c r="AV131" s="1"/>
      <c r="AW131" s="2"/>
      <c r="AX131" s="2"/>
      <c r="AY131" s="1"/>
      <c r="AZ131" s="1"/>
      <c r="BA131" s="2"/>
      <c r="BB131" s="2"/>
      <c r="BC131" s="1"/>
      <c r="BD131" s="1"/>
      <c r="BE131" s="2"/>
      <c r="BF131" s="2"/>
      <c r="BG131" s="1"/>
      <c r="BH131" s="2"/>
      <c r="BI131" s="2"/>
      <c r="BJ131" s="2"/>
      <c r="BK131" s="2"/>
      <c r="BL131" s="2"/>
      <c r="BM131" s="1"/>
      <c r="BN131" s="1"/>
      <c r="BO131" s="1"/>
      <c r="BP131" s="1"/>
      <c r="BQ131" s="1"/>
      <c r="BR131" s="1"/>
      <c r="BS131" s="1"/>
      <c r="BT131" s="1"/>
      <c r="BU131" s="2"/>
      <c r="BV131" s="2"/>
      <c r="BW131" s="1"/>
      <c r="BX131" s="1"/>
      <c r="BY131" s="1"/>
      <c r="BZ131" s="3"/>
      <c r="CA131" s="1"/>
      <c r="CB131" s="1"/>
      <c r="CC131" s="1"/>
      <c r="CD131" s="1"/>
      <c r="CE131" s="1"/>
    </row>
    <row r="132" spans="1:83"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2"/>
      <c r="Y132" s="1"/>
      <c r="Z132" s="1"/>
      <c r="AA132" s="1"/>
      <c r="AB132" s="1"/>
      <c r="AC132" s="1"/>
      <c r="AD132" s="1"/>
      <c r="AE132" s="1"/>
      <c r="AF132" s="1"/>
      <c r="AG132" s="1"/>
      <c r="AH132" s="1"/>
      <c r="AI132" s="2"/>
      <c r="AJ132" s="2"/>
      <c r="AK132" s="1"/>
      <c r="AL132" s="1"/>
      <c r="AM132" s="1"/>
      <c r="AN132" s="1"/>
      <c r="AO132" s="1"/>
      <c r="AP132" s="1"/>
      <c r="AQ132" s="1"/>
      <c r="AR132" s="1"/>
      <c r="AS132" s="1"/>
      <c r="AT132" s="1"/>
      <c r="AU132" s="1"/>
      <c r="AV132" s="1"/>
      <c r="AW132" s="2"/>
      <c r="AX132" s="2"/>
      <c r="AY132" s="1"/>
      <c r="AZ132" s="1"/>
      <c r="BA132" s="2"/>
      <c r="BB132" s="2"/>
      <c r="BC132" s="1"/>
      <c r="BD132" s="1"/>
      <c r="BE132" s="2"/>
      <c r="BF132" s="2"/>
      <c r="BG132" s="1"/>
      <c r="BH132" s="2"/>
      <c r="BI132" s="2"/>
      <c r="BJ132" s="2"/>
      <c r="BK132" s="2"/>
      <c r="BL132" s="2"/>
      <c r="BM132" s="1"/>
      <c r="BN132" s="1"/>
      <c r="BO132" s="1"/>
      <c r="BP132" s="1"/>
      <c r="BQ132" s="1"/>
      <c r="BR132" s="1"/>
      <c r="BS132" s="1"/>
      <c r="BT132" s="1"/>
      <c r="BU132" s="2"/>
      <c r="BV132" s="2"/>
      <c r="BW132" s="1"/>
      <c r="BX132" s="1"/>
      <c r="BY132" s="1"/>
      <c r="BZ132" s="3"/>
      <c r="CA132" s="1"/>
      <c r="CB132" s="1"/>
      <c r="CC132" s="1"/>
      <c r="CD132" s="1"/>
      <c r="CE132" s="1"/>
    </row>
    <row r="133" spans="1:8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2"/>
      <c r="Y133" s="1"/>
      <c r="Z133" s="1"/>
      <c r="AA133" s="1"/>
      <c r="AB133" s="1"/>
      <c r="AC133" s="1"/>
      <c r="AD133" s="1"/>
      <c r="AE133" s="1"/>
      <c r="AF133" s="1"/>
      <c r="AG133" s="1"/>
      <c r="AH133" s="1"/>
      <c r="AI133" s="2"/>
      <c r="AJ133" s="2"/>
      <c r="AK133" s="1"/>
      <c r="AL133" s="1"/>
      <c r="AM133" s="1"/>
      <c r="AN133" s="1"/>
      <c r="AO133" s="1"/>
      <c r="AP133" s="1"/>
      <c r="AQ133" s="1"/>
      <c r="AR133" s="1"/>
      <c r="AS133" s="1"/>
      <c r="AT133" s="1"/>
      <c r="AU133" s="1"/>
      <c r="AV133" s="1"/>
      <c r="AW133" s="2"/>
      <c r="AX133" s="2"/>
      <c r="AY133" s="1"/>
      <c r="AZ133" s="1"/>
      <c r="BA133" s="2"/>
      <c r="BB133" s="2"/>
      <c r="BC133" s="1"/>
      <c r="BD133" s="1"/>
      <c r="BE133" s="2"/>
      <c r="BF133" s="2"/>
      <c r="BG133" s="1"/>
      <c r="BH133" s="2"/>
      <c r="BI133" s="2"/>
      <c r="BJ133" s="2"/>
      <c r="BK133" s="2"/>
      <c r="BL133" s="2"/>
      <c r="BM133" s="1"/>
      <c r="BN133" s="1"/>
      <c r="BO133" s="1"/>
      <c r="BP133" s="1"/>
      <c r="BQ133" s="1"/>
      <c r="BR133" s="1"/>
      <c r="BS133" s="1"/>
      <c r="BT133" s="1"/>
      <c r="BU133" s="2"/>
      <c r="BV133" s="2"/>
      <c r="BW133" s="1"/>
      <c r="BX133" s="1"/>
      <c r="BY133" s="1"/>
      <c r="BZ133" s="3"/>
      <c r="CA133" s="1"/>
      <c r="CB133" s="1"/>
      <c r="CC133" s="1"/>
      <c r="CD133" s="1"/>
      <c r="CE133" s="1"/>
    </row>
    <row r="134" spans="1:83"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2"/>
      <c r="Y134" s="1"/>
      <c r="Z134" s="1"/>
      <c r="AA134" s="1"/>
      <c r="AB134" s="1"/>
      <c r="AC134" s="1"/>
      <c r="AD134" s="1"/>
      <c r="AE134" s="1"/>
      <c r="AF134" s="1"/>
      <c r="AG134" s="1"/>
      <c r="AH134" s="1"/>
      <c r="AI134" s="2"/>
      <c r="AJ134" s="2"/>
      <c r="AK134" s="1"/>
      <c r="AL134" s="1"/>
      <c r="AM134" s="1"/>
      <c r="AN134" s="1"/>
      <c r="AO134" s="1"/>
      <c r="AP134" s="1"/>
      <c r="AQ134" s="1"/>
      <c r="AR134" s="1"/>
      <c r="AS134" s="1"/>
      <c r="AT134" s="1"/>
      <c r="AU134" s="1"/>
      <c r="AV134" s="1"/>
      <c r="AW134" s="2"/>
      <c r="AX134" s="2"/>
      <c r="AY134" s="1"/>
      <c r="AZ134" s="1"/>
      <c r="BA134" s="2"/>
      <c r="BB134" s="2"/>
      <c r="BC134" s="1"/>
      <c r="BD134" s="1"/>
      <c r="BE134" s="2"/>
      <c r="BF134" s="2"/>
      <c r="BG134" s="1"/>
      <c r="BH134" s="2"/>
      <c r="BI134" s="2"/>
      <c r="BJ134" s="2"/>
      <c r="BK134" s="2"/>
      <c r="BL134" s="2"/>
      <c r="BM134" s="1"/>
      <c r="BN134" s="1"/>
      <c r="BO134" s="1"/>
      <c r="BP134" s="1"/>
      <c r="BQ134" s="1"/>
      <c r="BR134" s="1"/>
      <c r="BS134" s="1"/>
      <c r="BT134" s="1"/>
      <c r="BU134" s="2"/>
      <c r="BV134" s="2"/>
      <c r="BW134" s="1"/>
      <c r="BX134" s="1"/>
      <c r="BY134" s="1"/>
      <c r="BZ134" s="3"/>
      <c r="CA134" s="1"/>
      <c r="CB134" s="1"/>
      <c r="CC134" s="1"/>
      <c r="CD134" s="1"/>
      <c r="CE134" s="1"/>
    </row>
    <row r="135" spans="1:83"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2"/>
      <c r="Y135" s="1"/>
      <c r="Z135" s="1"/>
      <c r="AA135" s="1"/>
      <c r="AB135" s="1"/>
      <c r="AC135" s="1"/>
      <c r="AD135" s="1"/>
      <c r="AE135" s="1"/>
      <c r="AF135" s="1"/>
      <c r="AG135" s="1"/>
      <c r="AH135" s="1"/>
      <c r="AI135" s="2"/>
      <c r="AJ135" s="2"/>
      <c r="AK135" s="1"/>
      <c r="AL135" s="1"/>
      <c r="AM135" s="1"/>
      <c r="AN135" s="1"/>
      <c r="AO135" s="1"/>
      <c r="AP135" s="1"/>
      <c r="AQ135" s="1"/>
      <c r="AR135" s="1"/>
      <c r="AS135" s="1"/>
      <c r="AT135" s="1"/>
      <c r="AU135" s="1"/>
      <c r="AV135" s="1"/>
      <c r="AW135" s="2"/>
      <c r="AX135" s="2"/>
      <c r="AY135" s="1"/>
      <c r="AZ135" s="1"/>
      <c r="BA135" s="2"/>
      <c r="BB135" s="2"/>
      <c r="BC135" s="1"/>
      <c r="BD135" s="1"/>
      <c r="BE135" s="2"/>
      <c r="BF135" s="2"/>
      <c r="BG135" s="1"/>
      <c r="BH135" s="2"/>
      <c r="BI135" s="2"/>
      <c r="BJ135" s="2"/>
      <c r="BK135" s="2"/>
      <c r="BL135" s="2"/>
      <c r="BM135" s="1"/>
      <c r="BN135" s="1"/>
      <c r="BO135" s="1"/>
      <c r="BP135" s="1"/>
      <c r="BQ135" s="1"/>
      <c r="BR135" s="1"/>
      <c r="BS135" s="1"/>
      <c r="BT135" s="1"/>
      <c r="BU135" s="2"/>
      <c r="BV135" s="2"/>
      <c r="BW135" s="1"/>
      <c r="BX135" s="1"/>
      <c r="BY135" s="1"/>
      <c r="BZ135" s="3"/>
      <c r="CA135" s="1"/>
      <c r="CB135" s="1"/>
      <c r="CC135" s="1"/>
      <c r="CD135" s="1"/>
      <c r="CE135" s="1"/>
    </row>
    <row r="136" spans="1:83"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2"/>
      <c r="Y136" s="1"/>
      <c r="Z136" s="1"/>
      <c r="AA136" s="1"/>
      <c r="AB136" s="1"/>
      <c r="AC136" s="1"/>
      <c r="AD136" s="1"/>
      <c r="AE136" s="1"/>
      <c r="AF136" s="1"/>
      <c r="AG136" s="1"/>
      <c r="AH136" s="1"/>
      <c r="AI136" s="2"/>
      <c r="AJ136" s="2"/>
      <c r="AK136" s="1"/>
      <c r="AL136" s="1"/>
      <c r="AM136" s="1"/>
      <c r="AN136" s="1"/>
      <c r="AO136" s="1"/>
      <c r="AP136" s="1"/>
      <c r="AQ136" s="1"/>
      <c r="AR136" s="1"/>
      <c r="AS136" s="1"/>
      <c r="AT136" s="1"/>
      <c r="AU136" s="1"/>
      <c r="AV136" s="1"/>
      <c r="AW136" s="2"/>
      <c r="AX136" s="2"/>
      <c r="AY136" s="1"/>
      <c r="AZ136" s="1"/>
      <c r="BA136" s="2"/>
      <c r="BB136" s="2"/>
      <c r="BC136" s="1"/>
      <c r="BD136" s="1"/>
      <c r="BE136" s="2"/>
      <c r="BF136" s="2"/>
      <c r="BG136" s="1"/>
      <c r="BH136" s="2"/>
      <c r="BI136" s="2"/>
      <c r="BJ136" s="2"/>
      <c r="BK136" s="2"/>
      <c r="BL136" s="2"/>
      <c r="BM136" s="1"/>
      <c r="BN136" s="1"/>
      <c r="BO136" s="1"/>
      <c r="BP136" s="1"/>
      <c r="BQ136" s="1"/>
      <c r="BR136" s="1"/>
      <c r="BS136" s="1"/>
      <c r="BT136" s="1"/>
      <c r="BU136" s="2"/>
      <c r="BV136" s="2"/>
      <c r="BW136" s="1"/>
      <c r="BX136" s="1"/>
      <c r="BY136" s="1"/>
      <c r="BZ136" s="3"/>
      <c r="CA136" s="1"/>
      <c r="CB136" s="1"/>
      <c r="CC136" s="1"/>
      <c r="CD136" s="1"/>
      <c r="CE136" s="1"/>
    </row>
    <row r="137" spans="1:83"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2"/>
      <c r="Y137" s="1"/>
      <c r="Z137" s="1"/>
      <c r="AA137" s="1"/>
      <c r="AB137" s="1"/>
      <c r="AC137" s="1"/>
      <c r="AD137" s="1"/>
      <c r="AE137" s="1"/>
      <c r="AF137" s="1"/>
      <c r="AG137" s="1"/>
      <c r="AH137" s="1"/>
      <c r="AI137" s="2"/>
      <c r="AJ137" s="2"/>
      <c r="AK137" s="1"/>
      <c r="AL137" s="1"/>
      <c r="AM137" s="1"/>
      <c r="AN137" s="1"/>
      <c r="AO137" s="1"/>
      <c r="AP137" s="1"/>
      <c r="AQ137" s="1"/>
      <c r="AR137" s="1"/>
      <c r="AS137" s="1"/>
      <c r="AT137" s="1"/>
      <c r="AU137" s="1"/>
      <c r="AV137" s="1"/>
      <c r="AW137" s="2"/>
      <c r="AX137" s="2"/>
      <c r="AY137" s="1"/>
      <c r="AZ137" s="1"/>
      <c r="BA137" s="2"/>
      <c r="BB137" s="2"/>
      <c r="BC137" s="1"/>
      <c r="BD137" s="1"/>
      <c r="BE137" s="2"/>
      <c r="BF137" s="2"/>
      <c r="BG137" s="1"/>
      <c r="BH137" s="2"/>
      <c r="BI137" s="2"/>
      <c r="BJ137" s="2"/>
      <c r="BK137" s="2"/>
      <c r="BL137" s="2"/>
      <c r="BM137" s="1"/>
      <c r="BN137" s="1"/>
      <c r="BO137" s="1"/>
      <c r="BP137" s="1"/>
      <c r="BQ137" s="1"/>
      <c r="BR137" s="1"/>
      <c r="BS137" s="1"/>
      <c r="BT137" s="1"/>
      <c r="BU137" s="2"/>
      <c r="BV137" s="2"/>
      <c r="BW137" s="1"/>
      <c r="BX137" s="1"/>
      <c r="BY137" s="1"/>
      <c r="BZ137" s="3"/>
      <c r="CA137" s="1"/>
      <c r="CB137" s="1"/>
      <c r="CC137" s="1"/>
      <c r="CD137" s="1"/>
      <c r="CE137" s="1"/>
    </row>
    <row r="138" spans="1:83"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2"/>
      <c r="Y138" s="1"/>
      <c r="Z138" s="1"/>
      <c r="AA138" s="1"/>
      <c r="AB138" s="1"/>
      <c r="AC138" s="1"/>
      <c r="AD138" s="1"/>
      <c r="AE138" s="1"/>
      <c r="AF138" s="1"/>
      <c r="AG138" s="1"/>
      <c r="AH138" s="1"/>
      <c r="AI138" s="2"/>
      <c r="AJ138" s="2"/>
      <c r="AK138" s="1"/>
      <c r="AL138" s="1"/>
      <c r="AM138" s="1"/>
      <c r="AN138" s="1"/>
      <c r="AO138" s="1"/>
      <c r="AP138" s="1"/>
      <c r="AQ138" s="1"/>
      <c r="AR138" s="1"/>
      <c r="AS138" s="1"/>
      <c r="AT138" s="1"/>
      <c r="AU138" s="1"/>
      <c r="AV138" s="1"/>
      <c r="AW138" s="2"/>
      <c r="AX138" s="2"/>
      <c r="AY138" s="1"/>
      <c r="AZ138" s="1"/>
      <c r="BA138" s="2"/>
      <c r="BB138" s="2"/>
      <c r="BC138" s="1"/>
      <c r="BD138" s="1"/>
      <c r="BE138" s="2"/>
      <c r="BF138" s="2"/>
      <c r="BG138" s="1"/>
      <c r="BH138" s="2"/>
      <c r="BI138" s="2"/>
      <c r="BJ138" s="2"/>
      <c r="BK138" s="2"/>
      <c r="BL138" s="2"/>
      <c r="BM138" s="1"/>
      <c r="BN138" s="1"/>
      <c r="BO138" s="1"/>
      <c r="BP138" s="1"/>
      <c r="BQ138" s="1"/>
      <c r="BR138" s="1"/>
      <c r="BS138" s="1"/>
      <c r="BT138" s="1"/>
      <c r="BU138" s="2"/>
      <c r="BV138" s="2"/>
      <c r="BW138" s="1"/>
      <c r="BX138" s="1"/>
      <c r="BY138" s="1"/>
      <c r="BZ138" s="3"/>
      <c r="CA138" s="1"/>
      <c r="CB138" s="1"/>
      <c r="CC138" s="1"/>
      <c r="CD138" s="1"/>
      <c r="CE138" s="1"/>
    </row>
    <row r="139" spans="1:83"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2"/>
      <c r="Y139" s="1"/>
      <c r="Z139" s="1"/>
      <c r="AA139" s="1"/>
      <c r="AB139" s="1"/>
      <c r="AC139" s="1"/>
      <c r="AD139" s="1"/>
      <c r="AE139" s="1"/>
      <c r="AF139" s="1"/>
      <c r="AG139" s="1"/>
      <c r="AH139" s="1"/>
      <c r="AI139" s="2"/>
      <c r="AJ139" s="2"/>
      <c r="AK139" s="1"/>
      <c r="AL139" s="1"/>
      <c r="AM139" s="1"/>
      <c r="AN139" s="1"/>
      <c r="AO139" s="1"/>
      <c r="AP139" s="1"/>
      <c r="AQ139" s="1"/>
      <c r="AR139" s="1"/>
      <c r="AS139" s="1"/>
      <c r="AT139" s="1"/>
      <c r="AU139" s="1"/>
      <c r="AV139" s="1"/>
      <c r="AW139" s="2"/>
      <c r="AX139" s="2"/>
      <c r="AY139" s="1"/>
      <c r="AZ139" s="1"/>
      <c r="BA139" s="2"/>
      <c r="BB139" s="2"/>
      <c r="BC139" s="1"/>
      <c r="BD139" s="1"/>
      <c r="BE139" s="2"/>
      <c r="BF139" s="2"/>
      <c r="BG139" s="1"/>
      <c r="BH139" s="2"/>
      <c r="BI139" s="2"/>
      <c r="BJ139" s="2"/>
      <c r="BK139" s="2"/>
      <c r="BL139" s="2"/>
      <c r="BM139" s="1"/>
      <c r="BN139" s="1"/>
      <c r="BO139" s="1"/>
      <c r="BP139" s="1"/>
      <c r="BQ139" s="1"/>
      <c r="BR139" s="1"/>
      <c r="BS139" s="1"/>
      <c r="BT139" s="1"/>
      <c r="BU139" s="2"/>
      <c r="BV139" s="2"/>
      <c r="BW139" s="1"/>
      <c r="BX139" s="1"/>
      <c r="BY139" s="1"/>
      <c r="BZ139" s="3"/>
      <c r="CA139" s="1"/>
      <c r="CB139" s="1"/>
      <c r="CC139" s="1"/>
      <c r="CD139" s="1"/>
      <c r="CE139" s="1"/>
    </row>
    <row r="140" spans="1:83"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2"/>
      <c r="Y140" s="1"/>
      <c r="Z140" s="1"/>
      <c r="AA140" s="1"/>
      <c r="AB140" s="1"/>
      <c r="AC140" s="1"/>
      <c r="AD140" s="1"/>
      <c r="AE140" s="1"/>
      <c r="AF140" s="1"/>
      <c r="AG140" s="1"/>
      <c r="AH140" s="1"/>
      <c r="AI140" s="2"/>
      <c r="AJ140" s="2"/>
      <c r="AK140" s="1"/>
      <c r="AL140" s="1"/>
      <c r="AM140" s="1"/>
      <c r="AN140" s="1"/>
      <c r="AO140" s="1"/>
      <c r="AP140" s="1"/>
      <c r="AQ140" s="1"/>
      <c r="AR140" s="1"/>
      <c r="AS140" s="1"/>
      <c r="AT140" s="1"/>
      <c r="AU140" s="1"/>
      <c r="AV140" s="1"/>
      <c r="AW140" s="2"/>
      <c r="AX140" s="2"/>
      <c r="AY140" s="1"/>
      <c r="AZ140" s="1"/>
      <c r="BA140" s="2"/>
      <c r="BB140" s="2"/>
      <c r="BC140" s="1"/>
      <c r="BD140" s="1"/>
      <c r="BE140" s="2"/>
      <c r="BF140" s="2"/>
      <c r="BG140" s="1"/>
      <c r="BH140" s="2"/>
      <c r="BI140" s="2"/>
      <c r="BJ140" s="2"/>
      <c r="BK140" s="2"/>
      <c r="BL140" s="2"/>
      <c r="BM140" s="1"/>
      <c r="BN140" s="1"/>
      <c r="BO140" s="1"/>
      <c r="BP140" s="1"/>
      <c r="BQ140" s="1"/>
      <c r="BR140" s="1"/>
      <c r="BS140" s="1"/>
      <c r="BT140" s="1"/>
      <c r="BU140" s="2"/>
      <c r="BV140" s="2"/>
      <c r="BW140" s="1"/>
      <c r="BX140" s="1"/>
      <c r="BY140" s="1"/>
      <c r="BZ140" s="3"/>
      <c r="CA140" s="1"/>
      <c r="CB140" s="1"/>
      <c r="CC140" s="1"/>
      <c r="CD140" s="1"/>
      <c r="CE140" s="1"/>
    </row>
    <row r="141" spans="1:83"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2"/>
      <c r="Y141" s="1"/>
      <c r="Z141" s="1"/>
      <c r="AA141" s="1"/>
      <c r="AB141" s="1"/>
      <c r="AC141" s="1"/>
      <c r="AD141" s="1"/>
      <c r="AE141" s="1"/>
      <c r="AF141" s="1"/>
      <c r="AG141" s="1"/>
      <c r="AH141" s="1"/>
      <c r="AI141" s="2"/>
      <c r="AJ141" s="2"/>
      <c r="AK141" s="1"/>
      <c r="AL141" s="1"/>
      <c r="AM141" s="1"/>
      <c r="AN141" s="1"/>
      <c r="AO141" s="1"/>
      <c r="AP141" s="1"/>
      <c r="AQ141" s="1"/>
      <c r="AR141" s="1"/>
      <c r="AS141" s="1"/>
      <c r="AT141" s="1"/>
      <c r="AU141" s="1"/>
      <c r="AV141" s="1"/>
      <c r="AW141" s="2"/>
      <c r="AX141" s="2"/>
      <c r="AY141" s="1"/>
      <c r="AZ141" s="1"/>
      <c r="BA141" s="2"/>
      <c r="BB141" s="2"/>
      <c r="BC141" s="1"/>
      <c r="BD141" s="1"/>
      <c r="BE141" s="2"/>
      <c r="BF141" s="2"/>
      <c r="BG141" s="1"/>
      <c r="BH141" s="2"/>
      <c r="BI141" s="2"/>
      <c r="BJ141" s="2"/>
      <c r="BK141" s="2"/>
      <c r="BL141" s="2"/>
      <c r="BM141" s="1"/>
      <c r="BN141" s="1"/>
      <c r="BO141" s="1"/>
      <c r="BP141" s="1"/>
      <c r="BQ141" s="1"/>
      <c r="BR141" s="1"/>
      <c r="BS141" s="1"/>
      <c r="BT141" s="1"/>
      <c r="BU141" s="2"/>
      <c r="BV141" s="2"/>
      <c r="BW141" s="1"/>
      <c r="BX141" s="1"/>
      <c r="BY141" s="1"/>
      <c r="BZ141" s="3"/>
      <c r="CA141" s="1"/>
      <c r="CB141" s="1"/>
      <c r="CC141" s="1"/>
      <c r="CD141" s="1"/>
      <c r="CE141" s="1"/>
    </row>
    <row r="142" spans="1:83"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2"/>
      <c r="Y142" s="1"/>
      <c r="Z142" s="1"/>
      <c r="AA142" s="1"/>
      <c r="AB142" s="1"/>
      <c r="AC142" s="1"/>
      <c r="AD142" s="1"/>
      <c r="AE142" s="1"/>
      <c r="AF142" s="1"/>
      <c r="AG142" s="1"/>
      <c r="AH142" s="1"/>
      <c r="AI142" s="2"/>
      <c r="AJ142" s="2"/>
      <c r="AK142" s="1"/>
      <c r="AL142" s="1"/>
      <c r="AM142" s="1"/>
      <c r="AN142" s="1"/>
      <c r="AO142" s="1"/>
      <c r="AP142" s="1"/>
      <c r="AQ142" s="1"/>
      <c r="AR142" s="1"/>
      <c r="AS142" s="1"/>
      <c r="AT142" s="1"/>
      <c r="AU142" s="1"/>
      <c r="AV142" s="1"/>
      <c r="AW142" s="2"/>
      <c r="AX142" s="2"/>
      <c r="AY142" s="1"/>
      <c r="AZ142" s="1"/>
      <c r="BA142" s="2"/>
      <c r="BB142" s="2"/>
      <c r="BC142" s="1"/>
      <c r="BD142" s="1"/>
      <c r="BE142" s="2"/>
      <c r="BF142" s="2"/>
      <c r="BG142" s="1"/>
      <c r="BH142" s="2"/>
      <c r="BI142" s="2"/>
      <c r="BJ142" s="2"/>
      <c r="BK142" s="2"/>
      <c r="BL142" s="2"/>
      <c r="BM142" s="1"/>
      <c r="BN142" s="1"/>
      <c r="BO142" s="1"/>
      <c r="BP142" s="1"/>
      <c r="BQ142" s="1"/>
      <c r="BR142" s="1"/>
      <c r="BS142" s="1"/>
      <c r="BT142" s="1"/>
      <c r="BU142" s="2"/>
      <c r="BV142" s="2"/>
      <c r="BW142" s="1"/>
      <c r="BX142" s="1"/>
      <c r="BY142" s="1"/>
      <c r="BZ142" s="3"/>
      <c r="CA142" s="1"/>
      <c r="CB142" s="1"/>
      <c r="CC142" s="1"/>
      <c r="CD142" s="1"/>
      <c r="CE142" s="1"/>
    </row>
    <row r="143" spans="1:8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2"/>
      <c r="Y143" s="1"/>
      <c r="Z143" s="1"/>
      <c r="AA143" s="1"/>
      <c r="AB143" s="1"/>
      <c r="AC143" s="1"/>
      <c r="AD143" s="1"/>
      <c r="AE143" s="1"/>
      <c r="AF143" s="1"/>
      <c r="AG143" s="1"/>
      <c r="AH143" s="1"/>
      <c r="AI143" s="2"/>
      <c r="AJ143" s="2"/>
      <c r="AK143" s="1"/>
      <c r="AL143" s="1"/>
      <c r="AM143" s="1"/>
      <c r="AN143" s="1"/>
      <c r="AO143" s="1"/>
      <c r="AP143" s="1"/>
      <c r="AQ143" s="1"/>
      <c r="AR143" s="1"/>
      <c r="AS143" s="1"/>
      <c r="AT143" s="1"/>
      <c r="AU143" s="1"/>
      <c r="AV143" s="1"/>
      <c r="AW143" s="2"/>
      <c r="AX143" s="2"/>
      <c r="AY143" s="1"/>
      <c r="AZ143" s="1"/>
      <c r="BA143" s="2"/>
      <c r="BB143" s="2"/>
      <c r="BC143" s="1"/>
      <c r="BD143" s="1"/>
      <c r="BE143" s="2"/>
      <c r="BF143" s="2"/>
      <c r="BG143" s="1"/>
      <c r="BH143" s="2"/>
      <c r="BI143" s="2"/>
      <c r="BJ143" s="2"/>
      <c r="BK143" s="2"/>
      <c r="BL143" s="2"/>
      <c r="BM143" s="1"/>
      <c r="BN143" s="1"/>
      <c r="BO143" s="1"/>
      <c r="BP143" s="1"/>
      <c r="BQ143" s="1"/>
      <c r="BR143" s="1"/>
      <c r="BS143" s="1"/>
      <c r="BT143" s="1"/>
      <c r="BU143" s="2"/>
      <c r="BV143" s="2"/>
      <c r="BW143" s="1"/>
      <c r="BX143" s="1"/>
      <c r="BY143" s="1"/>
      <c r="BZ143" s="3"/>
      <c r="CA143" s="1"/>
      <c r="CB143" s="1"/>
      <c r="CC143" s="1"/>
      <c r="CD143" s="1"/>
      <c r="CE143" s="1"/>
    </row>
    <row r="144" spans="1:83"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2"/>
      <c r="Y144" s="1"/>
      <c r="Z144" s="1"/>
      <c r="AA144" s="1"/>
      <c r="AB144" s="1"/>
      <c r="AC144" s="1"/>
      <c r="AD144" s="1"/>
      <c r="AE144" s="1"/>
      <c r="AF144" s="1"/>
      <c r="AG144" s="1"/>
      <c r="AH144" s="1"/>
      <c r="AI144" s="2"/>
      <c r="AJ144" s="2"/>
      <c r="AK144" s="1"/>
      <c r="AL144" s="1"/>
      <c r="AM144" s="1"/>
      <c r="AN144" s="1"/>
      <c r="AO144" s="1"/>
      <c r="AP144" s="1"/>
      <c r="AQ144" s="1"/>
      <c r="AR144" s="1"/>
      <c r="AS144" s="1"/>
      <c r="AT144" s="1"/>
      <c r="AU144" s="1"/>
      <c r="AV144" s="1"/>
      <c r="AW144" s="2"/>
      <c r="AX144" s="2"/>
      <c r="AY144" s="1"/>
      <c r="AZ144" s="1"/>
      <c r="BA144" s="2"/>
      <c r="BB144" s="2"/>
      <c r="BC144" s="1"/>
      <c r="BD144" s="1"/>
      <c r="BE144" s="2"/>
      <c r="BF144" s="2"/>
      <c r="BG144" s="1"/>
      <c r="BH144" s="2"/>
      <c r="BI144" s="2"/>
      <c r="BJ144" s="2"/>
      <c r="BK144" s="2"/>
      <c r="BL144" s="2"/>
      <c r="BM144" s="1"/>
      <c r="BN144" s="1"/>
      <c r="BO144" s="1"/>
      <c r="BP144" s="1"/>
      <c r="BQ144" s="1"/>
      <c r="BR144" s="1"/>
      <c r="BS144" s="1"/>
      <c r="BT144" s="1"/>
      <c r="BU144" s="2"/>
      <c r="BV144" s="2"/>
      <c r="BW144" s="1"/>
      <c r="BX144" s="1"/>
      <c r="BY144" s="1"/>
      <c r="BZ144" s="3"/>
      <c r="CA144" s="1"/>
      <c r="CB144" s="1"/>
      <c r="CC144" s="1"/>
      <c r="CD144" s="1"/>
      <c r="CE144" s="1"/>
    </row>
    <row r="145" spans="1:83"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2"/>
      <c r="Y145" s="1"/>
      <c r="Z145" s="1"/>
      <c r="AA145" s="1"/>
      <c r="AB145" s="1"/>
      <c r="AC145" s="1"/>
      <c r="AD145" s="1"/>
      <c r="AE145" s="1"/>
      <c r="AF145" s="1"/>
      <c r="AG145" s="1"/>
      <c r="AH145" s="1"/>
      <c r="AI145" s="2"/>
      <c r="AJ145" s="2"/>
      <c r="AK145" s="1"/>
      <c r="AL145" s="1"/>
      <c r="AM145" s="1"/>
      <c r="AN145" s="1"/>
      <c r="AO145" s="1"/>
      <c r="AP145" s="1"/>
      <c r="AQ145" s="1"/>
      <c r="AR145" s="1"/>
      <c r="AS145" s="1"/>
      <c r="AT145" s="1"/>
      <c r="AU145" s="1"/>
      <c r="AV145" s="1"/>
      <c r="AW145" s="2"/>
      <c r="AX145" s="2"/>
      <c r="AY145" s="1"/>
      <c r="AZ145" s="1"/>
      <c r="BA145" s="2"/>
      <c r="BB145" s="2"/>
      <c r="BC145" s="1"/>
      <c r="BD145" s="1"/>
      <c r="BE145" s="2"/>
      <c r="BF145" s="2"/>
      <c r="BG145" s="1"/>
      <c r="BH145" s="2"/>
      <c r="BI145" s="2"/>
      <c r="BJ145" s="2"/>
      <c r="BK145" s="2"/>
      <c r="BL145" s="2"/>
      <c r="BM145" s="1"/>
      <c r="BN145" s="1"/>
      <c r="BO145" s="1"/>
      <c r="BP145" s="1"/>
      <c r="BQ145" s="1"/>
      <c r="BR145" s="1"/>
      <c r="BS145" s="1"/>
      <c r="BT145" s="1"/>
      <c r="BU145" s="2"/>
      <c r="BV145" s="2"/>
      <c r="BW145" s="1"/>
      <c r="BX145" s="1"/>
      <c r="BY145" s="1"/>
      <c r="BZ145" s="3"/>
      <c r="CA145" s="1"/>
      <c r="CB145" s="1"/>
      <c r="CC145" s="1"/>
      <c r="CD145" s="1"/>
      <c r="CE145" s="1"/>
    </row>
    <row r="146" spans="1:83"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2"/>
      <c r="Y146" s="1"/>
      <c r="Z146" s="1"/>
      <c r="AA146" s="1"/>
      <c r="AB146" s="1"/>
      <c r="AC146" s="1"/>
      <c r="AD146" s="1"/>
      <c r="AE146" s="1"/>
      <c r="AF146" s="1"/>
      <c r="AG146" s="1"/>
      <c r="AH146" s="1"/>
      <c r="AI146" s="2"/>
      <c r="AJ146" s="2"/>
      <c r="AK146" s="1"/>
      <c r="AL146" s="1"/>
      <c r="AM146" s="1"/>
      <c r="AN146" s="1"/>
      <c r="AO146" s="1"/>
      <c r="AP146" s="1"/>
      <c r="AQ146" s="1"/>
      <c r="AR146" s="1"/>
      <c r="AS146" s="1"/>
      <c r="AT146" s="1"/>
      <c r="AU146" s="1"/>
      <c r="AV146" s="1"/>
      <c r="AW146" s="2"/>
      <c r="AX146" s="2"/>
      <c r="AY146" s="1"/>
      <c r="AZ146" s="1"/>
      <c r="BA146" s="2"/>
      <c r="BB146" s="2"/>
      <c r="BC146" s="1"/>
      <c r="BD146" s="1"/>
      <c r="BE146" s="2"/>
      <c r="BF146" s="2"/>
      <c r="BG146" s="1"/>
      <c r="BH146" s="2"/>
      <c r="BI146" s="2"/>
      <c r="BJ146" s="2"/>
      <c r="BK146" s="2"/>
      <c r="BL146" s="2"/>
      <c r="BM146" s="1"/>
      <c r="BN146" s="1"/>
      <c r="BO146" s="1"/>
      <c r="BP146" s="1"/>
      <c r="BQ146" s="1"/>
      <c r="BR146" s="1"/>
      <c r="BS146" s="1"/>
      <c r="BT146" s="1"/>
      <c r="BU146" s="2"/>
      <c r="BV146" s="2"/>
      <c r="BW146" s="1"/>
      <c r="BX146" s="1"/>
      <c r="BY146" s="1"/>
      <c r="BZ146" s="3"/>
      <c r="CA146" s="1"/>
      <c r="CB146" s="1"/>
      <c r="CC146" s="1"/>
      <c r="CD146" s="1"/>
      <c r="CE146" s="1"/>
    </row>
    <row r="147" spans="1:83"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2"/>
      <c r="Y147" s="1"/>
      <c r="Z147" s="1"/>
      <c r="AA147" s="1"/>
      <c r="AB147" s="1"/>
      <c r="AC147" s="1"/>
      <c r="AD147" s="1"/>
      <c r="AE147" s="1"/>
      <c r="AF147" s="1"/>
      <c r="AG147" s="1"/>
      <c r="AH147" s="1"/>
      <c r="AI147" s="2"/>
      <c r="AJ147" s="2"/>
      <c r="AK147" s="1"/>
      <c r="AL147" s="1"/>
      <c r="AM147" s="1"/>
      <c r="AN147" s="1"/>
      <c r="AO147" s="1"/>
      <c r="AP147" s="1"/>
      <c r="AQ147" s="1"/>
      <c r="AR147" s="1"/>
      <c r="AS147" s="1"/>
      <c r="AT147" s="1"/>
      <c r="AU147" s="1"/>
      <c r="AV147" s="1"/>
      <c r="AW147" s="2"/>
      <c r="AX147" s="2"/>
      <c r="AY147" s="1"/>
      <c r="AZ147" s="1"/>
      <c r="BA147" s="2"/>
      <c r="BB147" s="2"/>
      <c r="BC147" s="1"/>
      <c r="BD147" s="1"/>
      <c r="BE147" s="2"/>
      <c r="BF147" s="2"/>
      <c r="BG147" s="1"/>
      <c r="BH147" s="2"/>
      <c r="BI147" s="2"/>
      <c r="BJ147" s="2"/>
      <c r="BK147" s="2"/>
      <c r="BL147" s="2"/>
      <c r="BM147" s="1"/>
      <c r="BN147" s="1"/>
      <c r="BO147" s="1"/>
      <c r="BP147" s="1"/>
      <c r="BQ147" s="1"/>
      <c r="BR147" s="1"/>
      <c r="BS147" s="1"/>
      <c r="BT147" s="1"/>
      <c r="BU147" s="2"/>
      <c r="BV147" s="2"/>
      <c r="BW147" s="1"/>
      <c r="BX147" s="1"/>
      <c r="BY147" s="1"/>
      <c r="BZ147" s="3"/>
      <c r="CA147" s="1"/>
      <c r="CB147" s="1"/>
      <c r="CC147" s="1"/>
      <c r="CD147" s="1"/>
      <c r="CE147" s="1"/>
    </row>
    <row r="148" spans="1:83"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2"/>
      <c r="Y148" s="1"/>
      <c r="Z148" s="1"/>
      <c r="AA148" s="1"/>
      <c r="AB148" s="1"/>
      <c r="AC148" s="1"/>
      <c r="AD148" s="1"/>
      <c r="AE148" s="1"/>
      <c r="AF148" s="1"/>
      <c r="AG148" s="1"/>
      <c r="AH148" s="1"/>
      <c r="AI148" s="2"/>
      <c r="AJ148" s="2"/>
      <c r="AK148" s="1"/>
      <c r="AL148" s="1"/>
      <c r="AM148" s="1"/>
      <c r="AN148" s="1"/>
      <c r="AO148" s="1"/>
      <c r="AP148" s="1"/>
      <c r="AQ148" s="1"/>
      <c r="AR148" s="1"/>
      <c r="AS148" s="1"/>
      <c r="AT148" s="1"/>
      <c r="AU148" s="1"/>
      <c r="AV148" s="1"/>
      <c r="AW148" s="2"/>
      <c r="AX148" s="2"/>
      <c r="AY148" s="1"/>
      <c r="AZ148" s="1"/>
      <c r="BA148" s="2"/>
      <c r="BB148" s="2"/>
      <c r="BC148" s="1"/>
      <c r="BD148" s="1"/>
      <c r="BE148" s="2"/>
      <c r="BF148" s="2"/>
      <c r="BG148" s="1"/>
      <c r="BH148" s="2"/>
      <c r="BI148" s="2"/>
      <c r="BJ148" s="2"/>
      <c r="BK148" s="2"/>
      <c r="BL148" s="2"/>
      <c r="BM148" s="1"/>
      <c r="BN148" s="1"/>
      <c r="BO148" s="1"/>
      <c r="BP148" s="1"/>
      <c r="BQ148" s="1"/>
      <c r="BR148" s="1"/>
      <c r="BS148" s="1"/>
      <c r="BT148" s="1"/>
      <c r="BU148" s="2"/>
      <c r="BV148" s="2"/>
      <c r="BW148" s="1"/>
      <c r="BX148" s="1"/>
      <c r="BY148" s="1"/>
      <c r="BZ148" s="3"/>
      <c r="CA148" s="1"/>
      <c r="CB148" s="1"/>
      <c r="CC148" s="1"/>
      <c r="CD148" s="1"/>
      <c r="CE148" s="1"/>
    </row>
    <row r="149" spans="1:83"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2"/>
      <c r="Y149" s="1"/>
      <c r="Z149" s="1"/>
      <c r="AA149" s="1"/>
      <c r="AB149" s="1"/>
      <c r="AC149" s="1"/>
      <c r="AD149" s="1"/>
      <c r="AE149" s="1"/>
      <c r="AF149" s="1"/>
      <c r="AG149" s="1"/>
      <c r="AH149" s="1"/>
      <c r="AI149" s="2"/>
      <c r="AJ149" s="2"/>
      <c r="AK149" s="1"/>
      <c r="AL149" s="1"/>
      <c r="AM149" s="1"/>
      <c r="AN149" s="1"/>
      <c r="AO149" s="1"/>
      <c r="AP149" s="1"/>
      <c r="AQ149" s="1"/>
      <c r="AR149" s="1"/>
      <c r="AS149" s="1"/>
      <c r="AT149" s="1"/>
      <c r="AU149" s="1"/>
      <c r="AV149" s="1"/>
      <c r="AW149" s="2"/>
      <c r="AX149" s="2"/>
      <c r="AY149" s="1"/>
      <c r="AZ149" s="1"/>
      <c r="BA149" s="2"/>
      <c r="BB149" s="2"/>
      <c r="BC149" s="1"/>
      <c r="BD149" s="1"/>
      <c r="BE149" s="2"/>
      <c r="BF149" s="2"/>
      <c r="BG149" s="1"/>
      <c r="BH149" s="2"/>
      <c r="BI149" s="2"/>
      <c r="BJ149" s="2"/>
      <c r="BK149" s="2"/>
      <c r="BL149" s="2"/>
      <c r="BM149" s="1"/>
      <c r="BN149" s="1"/>
      <c r="BO149" s="1"/>
      <c r="BP149" s="1"/>
      <c r="BQ149" s="1"/>
      <c r="BR149" s="1"/>
      <c r="BS149" s="1"/>
      <c r="BT149" s="1"/>
      <c r="BU149" s="2"/>
      <c r="BV149" s="2"/>
      <c r="BW149" s="1"/>
      <c r="BX149" s="1"/>
      <c r="BY149" s="1"/>
      <c r="BZ149" s="3"/>
      <c r="CA149" s="1"/>
      <c r="CB149" s="1"/>
      <c r="CC149" s="1"/>
      <c r="CD149" s="1"/>
      <c r="CE149" s="1"/>
    </row>
    <row r="150" spans="1:83"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2"/>
      <c r="Y150" s="1"/>
      <c r="Z150" s="1"/>
      <c r="AA150" s="1"/>
      <c r="AB150" s="1"/>
      <c r="AC150" s="1"/>
      <c r="AD150" s="1"/>
      <c r="AE150" s="1"/>
      <c r="AF150" s="1"/>
      <c r="AG150" s="1"/>
      <c r="AH150" s="1"/>
      <c r="AI150" s="2"/>
      <c r="AJ150" s="2"/>
      <c r="AK150" s="1"/>
      <c r="AL150" s="1"/>
      <c r="AM150" s="1"/>
      <c r="AN150" s="1"/>
      <c r="AO150" s="1"/>
      <c r="AP150" s="1"/>
      <c r="AQ150" s="1"/>
      <c r="AR150" s="1"/>
      <c r="AS150" s="1"/>
      <c r="AT150" s="1"/>
      <c r="AU150" s="1"/>
      <c r="AV150" s="1"/>
      <c r="AW150" s="2"/>
      <c r="AX150" s="2"/>
      <c r="AY150" s="1"/>
      <c r="AZ150" s="1"/>
      <c r="BA150" s="2"/>
      <c r="BB150" s="2"/>
      <c r="BC150" s="1"/>
      <c r="BD150" s="1"/>
      <c r="BE150" s="2"/>
      <c r="BF150" s="2"/>
      <c r="BG150" s="1"/>
      <c r="BH150" s="2"/>
      <c r="BI150" s="2"/>
      <c r="BJ150" s="2"/>
      <c r="BK150" s="2"/>
      <c r="BL150" s="2"/>
      <c r="BM150" s="1"/>
      <c r="BN150" s="1"/>
      <c r="BO150" s="1"/>
      <c r="BP150" s="1"/>
      <c r="BQ150" s="1"/>
      <c r="BR150" s="1"/>
      <c r="BS150" s="1"/>
      <c r="BT150" s="1"/>
      <c r="BU150" s="2"/>
      <c r="BV150" s="2"/>
      <c r="BW150" s="1"/>
      <c r="BX150" s="1"/>
      <c r="BY150" s="1"/>
      <c r="BZ150" s="3"/>
      <c r="CA150" s="1"/>
      <c r="CB150" s="1"/>
      <c r="CC150" s="1"/>
      <c r="CD150" s="1"/>
      <c r="CE150" s="1"/>
    </row>
    <row r="151" spans="1:83"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2"/>
      <c r="Y151" s="1"/>
      <c r="Z151" s="1"/>
      <c r="AA151" s="1"/>
      <c r="AB151" s="1"/>
      <c r="AC151" s="1"/>
      <c r="AD151" s="1"/>
      <c r="AE151" s="1"/>
      <c r="AF151" s="1"/>
      <c r="AG151" s="1"/>
      <c r="AH151" s="1"/>
      <c r="AI151" s="2"/>
      <c r="AJ151" s="2"/>
      <c r="AK151" s="1"/>
      <c r="AL151" s="1"/>
      <c r="AM151" s="1"/>
      <c r="AN151" s="1"/>
      <c r="AO151" s="1"/>
      <c r="AP151" s="1"/>
      <c r="AQ151" s="1"/>
      <c r="AR151" s="1"/>
      <c r="AS151" s="1"/>
      <c r="AT151" s="1"/>
      <c r="AU151" s="1"/>
      <c r="AV151" s="1"/>
      <c r="AW151" s="2"/>
      <c r="AX151" s="2"/>
      <c r="AY151" s="1"/>
      <c r="AZ151" s="1"/>
      <c r="BA151" s="2"/>
      <c r="BB151" s="2"/>
      <c r="BC151" s="1"/>
      <c r="BD151" s="1"/>
      <c r="BE151" s="2"/>
      <c r="BF151" s="2"/>
      <c r="BG151" s="1"/>
      <c r="BH151" s="2"/>
      <c r="BI151" s="2"/>
      <c r="BJ151" s="2"/>
      <c r="BK151" s="2"/>
      <c r="BL151" s="2"/>
      <c r="BM151" s="1"/>
      <c r="BN151" s="1"/>
      <c r="BO151" s="1"/>
      <c r="BP151" s="1"/>
      <c r="BQ151" s="1"/>
      <c r="BR151" s="1"/>
      <c r="BS151" s="1"/>
      <c r="BT151" s="1"/>
      <c r="BU151" s="2"/>
      <c r="BV151" s="2"/>
      <c r="BW151" s="1"/>
      <c r="BX151" s="1"/>
      <c r="BY151" s="1"/>
      <c r="BZ151" s="3"/>
      <c r="CA151" s="1"/>
      <c r="CB151" s="1"/>
      <c r="CC151" s="1"/>
      <c r="CD151" s="1"/>
      <c r="CE151" s="1"/>
    </row>
    <row r="152" spans="1:83"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2"/>
      <c r="Y152" s="1"/>
      <c r="Z152" s="1"/>
      <c r="AA152" s="1"/>
      <c r="AB152" s="1"/>
      <c r="AC152" s="1"/>
      <c r="AD152" s="1"/>
      <c r="AE152" s="1"/>
      <c r="AF152" s="1"/>
      <c r="AG152" s="1"/>
      <c r="AH152" s="1"/>
      <c r="AI152" s="2"/>
      <c r="AJ152" s="2"/>
      <c r="AK152" s="1"/>
      <c r="AL152" s="1"/>
      <c r="AM152" s="1"/>
      <c r="AN152" s="1"/>
      <c r="AO152" s="1"/>
      <c r="AP152" s="1"/>
      <c r="AQ152" s="1"/>
      <c r="AR152" s="1"/>
      <c r="AS152" s="1"/>
      <c r="AT152" s="1"/>
      <c r="AU152" s="1"/>
      <c r="AV152" s="1"/>
      <c r="AW152" s="2"/>
      <c r="AX152" s="2"/>
      <c r="AY152" s="1"/>
      <c r="AZ152" s="1"/>
      <c r="BA152" s="2"/>
      <c r="BB152" s="2"/>
      <c r="BC152" s="1"/>
      <c r="BD152" s="1"/>
      <c r="BE152" s="2"/>
      <c r="BF152" s="2"/>
      <c r="BG152" s="1"/>
      <c r="BH152" s="2"/>
      <c r="BI152" s="2"/>
      <c r="BJ152" s="2"/>
      <c r="BK152" s="2"/>
      <c r="BL152" s="2"/>
      <c r="BM152" s="1"/>
      <c r="BN152" s="1"/>
      <c r="BO152" s="1"/>
      <c r="BP152" s="1"/>
      <c r="BQ152" s="1"/>
      <c r="BR152" s="1"/>
      <c r="BS152" s="1"/>
      <c r="BT152" s="1"/>
      <c r="BU152" s="2"/>
      <c r="BV152" s="2"/>
      <c r="BW152" s="1"/>
      <c r="BX152" s="1"/>
      <c r="BY152" s="1"/>
      <c r="BZ152" s="3"/>
      <c r="CA152" s="1"/>
      <c r="CB152" s="1"/>
      <c r="CC152" s="1"/>
      <c r="CD152" s="1"/>
      <c r="CE152" s="1"/>
    </row>
    <row r="153" spans="1:8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2"/>
      <c r="Y153" s="1"/>
      <c r="Z153" s="1"/>
      <c r="AA153" s="1"/>
      <c r="AB153" s="1"/>
      <c r="AC153" s="1"/>
      <c r="AD153" s="1"/>
      <c r="AE153" s="1"/>
      <c r="AF153" s="1"/>
      <c r="AG153" s="1"/>
      <c r="AH153" s="1"/>
      <c r="AI153" s="2"/>
      <c r="AJ153" s="2"/>
      <c r="AK153" s="1"/>
      <c r="AL153" s="1"/>
      <c r="AM153" s="1"/>
      <c r="AN153" s="1"/>
      <c r="AO153" s="1"/>
      <c r="AP153" s="1"/>
      <c r="AQ153" s="1"/>
      <c r="AR153" s="1"/>
      <c r="AS153" s="1"/>
      <c r="AT153" s="1"/>
      <c r="AU153" s="1"/>
      <c r="AV153" s="1"/>
      <c r="AW153" s="2"/>
      <c r="AX153" s="2"/>
      <c r="AY153" s="1"/>
      <c r="AZ153" s="1"/>
      <c r="BA153" s="2"/>
      <c r="BB153" s="2"/>
      <c r="BC153" s="1"/>
      <c r="BD153" s="1"/>
      <c r="BE153" s="2"/>
      <c r="BF153" s="2"/>
      <c r="BG153" s="1"/>
      <c r="BH153" s="2"/>
      <c r="BI153" s="2"/>
      <c r="BJ153" s="2"/>
      <c r="BK153" s="2"/>
      <c r="BL153" s="2"/>
      <c r="BM153" s="1"/>
      <c r="BN153" s="1"/>
      <c r="BO153" s="1"/>
      <c r="BP153" s="1"/>
      <c r="BQ153" s="1"/>
      <c r="BR153" s="1"/>
      <c r="BS153" s="1"/>
      <c r="BT153" s="1"/>
      <c r="BU153" s="2"/>
      <c r="BV153" s="2"/>
      <c r="BW153" s="1"/>
      <c r="BX153" s="1"/>
      <c r="BY153" s="1"/>
      <c r="BZ153" s="3"/>
      <c r="CA153" s="1"/>
      <c r="CB153" s="1"/>
      <c r="CC153" s="1"/>
      <c r="CD153" s="1"/>
      <c r="CE153" s="1"/>
    </row>
    <row r="154" spans="1:83"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2"/>
      <c r="Y154" s="1"/>
      <c r="Z154" s="1"/>
      <c r="AA154" s="1"/>
      <c r="AB154" s="1"/>
      <c r="AC154" s="1"/>
      <c r="AD154" s="1"/>
      <c r="AE154" s="1"/>
      <c r="AF154" s="1"/>
      <c r="AG154" s="1"/>
      <c r="AH154" s="1"/>
      <c r="AI154" s="2"/>
      <c r="AJ154" s="2"/>
      <c r="AK154" s="1"/>
      <c r="AL154" s="1"/>
      <c r="AM154" s="1"/>
      <c r="AN154" s="1"/>
      <c r="AO154" s="1"/>
      <c r="AP154" s="1"/>
      <c r="AQ154" s="1"/>
      <c r="AR154" s="1"/>
      <c r="AS154" s="1"/>
      <c r="AT154" s="1"/>
      <c r="AU154" s="1"/>
      <c r="AV154" s="1"/>
      <c r="AW154" s="2"/>
      <c r="AX154" s="2"/>
      <c r="AY154" s="1"/>
      <c r="AZ154" s="1"/>
      <c r="BA154" s="2"/>
      <c r="BB154" s="2"/>
      <c r="BC154" s="1"/>
      <c r="BD154" s="1"/>
      <c r="BE154" s="2"/>
      <c r="BF154" s="2"/>
      <c r="BG154" s="1"/>
      <c r="BH154" s="2"/>
      <c r="BI154" s="2"/>
      <c r="BJ154" s="2"/>
      <c r="BK154" s="2"/>
      <c r="BL154" s="2"/>
      <c r="BM154" s="1"/>
      <c r="BN154" s="1"/>
      <c r="BO154" s="1"/>
      <c r="BP154" s="1"/>
      <c r="BQ154" s="1"/>
      <c r="BR154" s="1"/>
      <c r="BS154" s="1"/>
      <c r="BT154" s="1"/>
      <c r="BU154" s="2"/>
      <c r="BV154" s="2"/>
      <c r="BW154" s="1"/>
      <c r="BX154" s="1"/>
      <c r="BY154" s="1"/>
      <c r="BZ154" s="3"/>
      <c r="CA154" s="1"/>
      <c r="CB154" s="1"/>
      <c r="CC154" s="1"/>
      <c r="CD154" s="1"/>
      <c r="CE154" s="1"/>
    </row>
    <row r="155" spans="1:83"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2"/>
      <c r="Y155" s="1"/>
      <c r="Z155" s="1"/>
      <c r="AA155" s="1"/>
      <c r="AB155" s="1"/>
      <c r="AC155" s="1"/>
      <c r="AD155" s="1"/>
      <c r="AE155" s="1"/>
      <c r="AF155" s="1"/>
      <c r="AG155" s="1"/>
      <c r="AH155" s="1"/>
      <c r="AI155" s="2"/>
      <c r="AJ155" s="2"/>
      <c r="AK155" s="1"/>
      <c r="AL155" s="1"/>
      <c r="AM155" s="1"/>
      <c r="AN155" s="1"/>
      <c r="AO155" s="1"/>
      <c r="AP155" s="1"/>
      <c r="AQ155" s="1"/>
      <c r="AR155" s="1"/>
      <c r="AS155" s="1"/>
      <c r="AT155" s="1"/>
      <c r="AU155" s="1"/>
      <c r="AV155" s="1"/>
      <c r="AW155" s="2"/>
      <c r="AX155" s="2"/>
      <c r="AY155" s="1"/>
      <c r="AZ155" s="1"/>
      <c r="BA155" s="2"/>
      <c r="BB155" s="2"/>
      <c r="BC155" s="1"/>
      <c r="BD155" s="1"/>
      <c r="BE155" s="2"/>
      <c r="BF155" s="2"/>
      <c r="BG155" s="1"/>
      <c r="BH155" s="2"/>
      <c r="BI155" s="2"/>
      <c r="BJ155" s="2"/>
      <c r="BK155" s="2"/>
      <c r="BL155" s="2"/>
      <c r="BM155" s="1"/>
      <c r="BN155" s="1"/>
      <c r="BO155" s="1"/>
      <c r="BP155" s="1"/>
      <c r="BQ155" s="1"/>
      <c r="BR155" s="1"/>
      <c r="BS155" s="1"/>
      <c r="BT155" s="1"/>
      <c r="BU155" s="2"/>
      <c r="BV155" s="2"/>
      <c r="BW155" s="1"/>
      <c r="BX155" s="1"/>
      <c r="BY155" s="1"/>
      <c r="BZ155" s="3"/>
      <c r="CA155" s="1"/>
      <c r="CB155" s="1"/>
      <c r="CC155" s="1"/>
      <c r="CD155" s="1"/>
      <c r="CE155" s="1"/>
    </row>
    <row r="156" spans="1:83"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2"/>
      <c r="Y156" s="1"/>
      <c r="Z156" s="1"/>
      <c r="AA156" s="1"/>
      <c r="AB156" s="1"/>
      <c r="AC156" s="1"/>
      <c r="AD156" s="1"/>
      <c r="AE156" s="1"/>
      <c r="AF156" s="1"/>
      <c r="AG156" s="1"/>
      <c r="AH156" s="1"/>
      <c r="AI156" s="2"/>
      <c r="AJ156" s="2"/>
      <c r="AK156" s="1"/>
      <c r="AL156" s="1"/>
      <c r="AM156" s="1"/>
      <c r="AN156" s="1"/>
      <c r="AO156" s="1"/>
      <c r="AP156" s="1"/>
      <c r="AQ156" s="1"/>
      <c r="AR156" s="1"/>
      <c r="AS156" s="1"/>
      <c r="AT156" s="1"/>
      <c r="AU156" s="1"/>
      <c r="AV156" s="1"/>
      <c r="AW156" s="2"/>
      <c r="AX156" s="2"/>
      <c r="AY156" s="1"/>
      <c r="AZ156" s="1"/>
      <c r="BA156" s="2"/>
      <c r="BB156" s="2"/>
      <c r="BC156" s="1"/>
      <c r="BD156" s="1"/>
      <c r="BE156" s="2"/>
      <c r="BF156" s="2"/>
      <c r="BG156" s="1"/>
      <c r="BH156" s="2"/>
      <c r="BI156" s="2"/>
      <c r="BJ156" s="2"/>
      <c r="BK156" s="2"/>
      <c r="BL156" s="2"/>
      <c r="BM156" s="1"/>
      <c r="BN156" s="1"/>
      <c r="BO156" s="1"/>
      <c r="BP156" s="1"/>
      <c r="BQ156" s="1"/>
      <c r="BR156" s="1"/>
      <c r="BS156" s="1"/>
      <c r="BT156" s="1"/>
      <c r="BU156" s="2"/>
      <c r="BV156" s="2"/>
      <c r="BW156" s="1"/>
      <c r="BX156" s="1"/>
      <c r="BY156" s="1"/>
      <c r="BZ156" s="3"/>
      <c r="CA156" s="1"/>
      <c r="CB156" s="1"/>
      <c r="CC156" s="1"/>
      <c r="CD156" s="1"/>
      <c r="CE156" s="1"/>
    </row>
    <row r="157" spans="1:83"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2"/>
      <c r="Y157" s="1"/>
      <c r="Z157" s="1"/>
      <c r="AA157" s="1"/>
      <c r="AB157" s="1"/>
      <c r="AC157" s="1"/>
      <c r="AD157" s="1"/>
      <c r="AE157" s="1"/>
      <c r="AF157" s="1"/>
      <c r="AG157" s="1"/>
      <c r="AH157" s="1"/>
      <c r="AI157" s="2"/>
      <c r="AJ157" s="2"/>
      <c r="AK157" s="1"/>
      <c r="AL157" s="1"/>
      <c r="AM157" s="1"/>
      <c r="AN157" s="1"/>
      <c r="AO157" s="1"/>
      <c r="AP157" s="1"/>
      <c r="AQ157" s="1"/>
      <c r="AR157" s="1"/>
      <c r="AS157" s="1"/>
      <c r="AT157" s="1"/>
      <c r="AU157" s="1"/>
      <c r="AV157" s="1"/>
      <c r="AW157" s="2"/>
      <c r="AX157" s="2"/>
      <c r="AY157" s="1"/>
      <c r="AZ157" s="1"/>
      <c r="BA157" s="2"/>
      <c r="BB157" s="2"/>
      <c r="BC157" s="1"/>
      <c r="BD157" s="1"/>
      <c r="BE157" s="2"/>
      <c r="BF157" s="2"/>
      <c r="BG157" s="1"/>
      <c r="BH157" s="2"/>
      <c r="BI157" s="2"/>
      <c r="BJ157" s="2"/>
      <c r="BK157" s="2"/>
      <c r="BL157" s="2"/>
      <c r="BM157" s="1"/>
      <c r="BN157" s="1"/>
      <c r="BO157" s="1"/>
      <c r="BP157" s="1"/>
      <c r="BQ157" s="1"/>
      <c r="BR157" s="1"/>
      <c r="BS157" s="1"/>
      <c r="BT157" s="1"/>
      <c r="BU157" s="2"/>
      <c r="BV157" s="2"/>
      <c r="BW157" s="1"/>
      <c r="BX157" s="1"/>
      <c r="BY157" s="1"/>
      <c r="BZ157" s="3"/>
      <c r="CA157" s="1"/>
      <c r="CB157" s="1"/>
      <c r="CC157" s="1"/>
      <c r="CD157" s="1"/>
      <c r="CE157" s="1"/>
    </row>
    <row r="158" spans="1:83"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2"/>
      <c r="Y158" s="1"/>
      <c r="Z158" s="1"/>
      <c r="AA158" s="1"/>
      <c r="AB158" s="1"/>
      <c r="AC158" s="1"/>
      <c r="AD158" s="1"/>
      <c r="AE158" s="1"/>
      <c r="AF158" s="1"/>
      <c r="AG158" s="1"/>
      <c r="AH158" s="1"/>
      <c r="AI158" s="2"/>
      <c r="AJ158" s="2"/>
      <c r="AK158" s="1"/>
      <c r="AL158" s="1"/>
      <c r="AM158" s="1"/>
      <c r="AN158" s="1"/>
      <c r="AO158" s="1"/>
      <c r="AP158" s="1"/>
      <c r="AQ158" s="1"/>
      <c r="AR158" s="1"/>
      <c r="AS158" s="1"/>
      <c r="AT158" s="1"/>
      <c r="AU158" s="1"/>
      <c r="AV158" s="1"/>
      <c r="AW158" s="2"/>
      <c r="AX158" s="2"/>
      <c r="AY158" s="1"/>
      <c r="AZ158" s="1"/>
      <c r="BA158" s="2"/>
      <c r="BB158" s="2"/>
      <c r="BC158" s="1"/>
      <c r="BD158" s="1"/>
      <c r="BE158" s="2"/>
      <c r="BF158" s="2"/>
      <c r="BG158" s="1"/>
      <c r="BH158" s="2"/>
      <c r="BI158" s="2"/>
      <c r="BJ158" s="2"/>
      <c r="BK158" s="2"/>
      <c r="BL158" s="2"/>
      <c r="BM158" s="1"/>
      <c r="BN158" s="1"/>
      <c r="BO158" s="1"/>
      <c r="BP158" s="1"/>
      <c r="BQ158" s="1"/>
      <c r="BR158" s="1"/>
      <c r="BS158" s="1"/>
      <c r="BT158" s="1"/>
      <c r="BU158" s="2"/>
      <c r="BV158" s="2"/>
      <c r="BW158" s="1"/>
      <c r="BX158" s="1"/>
      <c r="BY158" s="1"/>
      <c r="BZ158" s="3"/>
      <c r="CA158" s="1"/>
      <c r="CB158" s="1"/>
      <c r="CC158" s="1"/>
      <c r="CD158" s="1"/>
      <c r="CE158" s="1"/>
    </row>
    <row r="159" spans="1:83"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2"/>
      <c r="Y159" s="1"/>
      <c r="Z159" s="1"/>
      <c r="AA159" s="1"/>
      <c r="AB159" s="1"/>
      <c r="AC159" s="1"/>
      <c r="AD159" s="1"/>
      <c r="AE159" s="1"/>
      <c r="AF159" s="1"/>
      <c r="AG159" s="1"/>
      <c r="AH159" s="1"/>
      <c r="AI159" s="2"/>
      <c r="AJ159" s="2"/>
      <c r="AK159" s="1"/>
      <c r="AL159" s="1"/>
      <c r="AM159" s="1"/>
      <c r="AN159" s="1"/>
      <c r="AO159" s="1"/>
      <c r="AP159" s="1"/>
      <c r="AQ159" s="1"/>
      <c r="AR159" s="1"/>
      <c r="AS159" s="1"/>
      <c r="AT159" s="1"/>
      <c r="AU159" s="1"/>
      <c r="AV159" s="1"/>
      <c r="AW159" s="2"/>
      <c r="AX159" s="2"/>
      <c r="AY159" s="1"/>
      <c r="AZ159" s="1"/>
      <c r="BA159" s="2"/>
      <c r="BB159" s="2"/>
      <c r="BC159" s="1"/>
      <c r="BD159" s="1"/>
      <c r="BE159" s="2"/>
      <c r="BF159" s="2"/>
      <c r="BG159" s="1"/>
      <c r="BH159" s="2"/>
      <c r="BI159" s="2"/>
      <c r="BJ159" s="2"/>
      <c r="BK159" s="2"/>
      <c r="BL159" s="2"/>
      <c r="BM159" s="1"/>
      <c r="BN159" s="1"/>
      <c r="BO159" s="1"/>
      <c r="BP159" s="1"/>
      <c r="BQ159" s="1"/>
      <c r="BR159" s="1"/>
      <c r="BS159" s="1"/>
      <c r="BT159" s="1"/>
      <c r="BU159" s="2"/>
      <c r="BV159" s="2"/>
      <c r="BW159" s="1"/>
      <c r="BX159" s="1"/>
      <c r="BY159" s="1"/>
      <c r="BZ159" s="3"/>
      <c r="CA159" s="1"/>
      <c r="CB159" s="1"/>
      <c r="CC159" s="1"/>
      <c r="CD159" s="1"/>
      <c r="CE159" s="1"/>
    </row>
    <row r="160" spans="1:83"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2"/>
      <c r="Y160" s="1"/>
      <c r="Z160" s="1"/>
      <c r="AA160" s="1"/>
      <c r="AB160" s="1"/>
      <c r="AC160" s="1"/>
      <c r="AD160" s="1"/>
      <c r="AE160" s="1"/>
      <c r="AF160" s="1"/>
      <c r="AG160" s="1"/>
      <c r="AH160" s="1"/>
      <c r="AI160" s="2"/>
      <c r="AJ160" s="2"/>
      <c r="AK160" s="1"/>
      <c r="AL160" s="1"/>
      <c r="AM160" s="1"/>
      <c r="AN160" s="1"/>
      <c r="AO160" s="1"/>
      <c r="AP160" s="1"/>
      <c r="AQ160" s="1"/>
      <c r="AR160" s="1"/>
      <c r="AS160" s="1"/>
      <c r="AT160" s="1"/>
      <c r="AU160" s="1"/>
      <c r="AV160" s="1"/>
      <c r="AW160" s="2"/>
      <c r="AX160" s="2"/>
      <c r="AY160" s="1"/>
      <c r="AZ160" s="1"/>
      <c r="BA160" s="2"/>
      <c r="BB160" s="2"/>
      <c r="BC160" s="1"/>
      <c r="BD160" s="1"/>
      <c r="BE160" s="2"/>
      <c r="BF160" s="2"/>
      <c r="BG160" s="1"/>
      <c r="BH160" s="2"/>
      <c r="BI160" s="2"/>
      <c r="BJ160" s="2"/>
      <c r="BK160" s="2"/>
      <c r="BL160" s="2"/>
      <c r="BM160" s="1"/>
      <c r="BN160" s="1"/>
      <c r="BO160" s="1"/>
      <c r="BP160" s="1"/>
      <c r="BQ160" s="1"/>
      <c r="BR160" s="1"/>
      <c r="BS160" s="1"/>
      <c r="BT160" s="1"/>
      <c r="BU160" s="2"/>
      <c r="BV160" s="2"/>
      <c r="BW160" s="1"/>
      <c r="BX160" s="1"/>
      <c r="BY160" s="1"/>
      <c r="BZ160" s="3"/>
      <c r="CA160" s="1"/>
      <c r="CB160" s="1"/>
      <c r="CC160" s="1"/>
      <c r="CD160" s="1"/>
      <c r="CE160" s="1"/>
    </row>
    <row r="161" spans="1:83"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2"/>
      <c r="Y161" s="1"/>
      <c r="Z161" s="1"/>
      <c r="AA161" s="1"/>
      <c r="AB161" s="1"/>
      <c r="AC161" s="1"/>
      <c r="AD161" s="1"/>
      <c r="AE161" s="1"/>
      <c r="AF161" s="1"/>
      <c r="AG161" s="1"/>
      <c r="AH161" s="1"/>
      <c r="AI161" s="2"/>
      <c r="AJ161" s="2"/>
      <c r="AK161" s="1"/>
      <c r="AL161" s="1"/>
      <c r="AM161" s="1"/>
      <c r="AN161" s="1"/>
      <c r="AO161" s="1"/>
      <c r="AP161" s="1"/>
      <c r="AQ161" s="1"/>
      <c r="AR161" s="1"/>
      <c r="AS161" s="1"/>
      <c r="AT161" s="1"/>
      <c r="AU161" s="1"/>
      <c r="AV161" s="1"/>
      <c r="AW161" s="2"/>
      <c r="AX161" s="2"/>
      <c r="AY161" s="1"/>
      <c r="AZ161" s="1"/>
      <c r="BA161" s="2"/>
      <c r="BB161" s="2"/>
      <c r="BC161" s="1"/>
      <c r="BD161" s="1"/>
      <c r="BE161" s="2"/>
      <c r="BF161" s="2"/>
      <c r="BG161" s="1"/>
      <c r="BH161" s="2"/>
      <c r="BI161" s="2"/>
      <c r="BJ161" s="2"/>
      <c r="BK161" s="2"/>
      <c r="BL161" s="2"/>
      <c r="BM161" s="1"/>
      <c r="BN161" s="1"/>
      <c r="BO161" s="1"/>
      <c r="BP161" s="1"/>
      <c r="BQ161" s="1"/>
      <c r="BR161" s="1"/>
      <c r="BS161" s="1"/>
      <c r="BT161" s="1"/>
      <c r="BU161" s="2"/>
      <c r="BV161" s="2"/>
      <c r="BW161" s="1"/>
      <c r="BX161" s="1"/>
      <c r="BY161" s="1"/>
      <c r="BZ161" s="3"/>
      <c r="CA161" s="1"/>
      <c r="CB161" s="1"/>
      <c r="CC161" s="1"/>
      <c r="CD161" s="1"/>
      <c r="CE161" s="1"/>
    </row>
    <row r="162" spans="1:83"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2"/>
      <c r="Y162" s="1"/>
      <c r="Z162" s="1"/>
      <c r="AA162" s="1"/>
      <c r="AB162" s="1"/>
      <c r="AC162" s="1"/>
      <c r="AD162" s="1"/>
      <c r="AE162" s="1"/>
      <c r="AF162" s="1"/>
      <c r="AG162" s="1"/>
      <c r="AH162" s="1"/>
      <c r="AI162" s="2"/>
      <c r="AJ162" s="2"/>
      <c r="AK162" s="1"/>
      <c r="AL162" s="1"/>
      <c r="AM162" s="1"/>
      <c r="AN162" s="1"/>
      <c r="AO162" s="1"/>
      <c r="AP162" s="1"/>
      <c r="AQ162" s="1"/>
      <c r="AR162" s="1"/>
      <c r="AS162" s="1"/>
      <c r="AT162" s="1"/>
      <c r="AU162" s="1"/>
      <c r="AV162" s="1"/>
      <c r="AW162" s="2"/>
      <c r="AX162" s="2"/>
      <c r="AY162" s="1"/>
      <c r="AZ162" s="1"/>
      <c r="BA162" s="2"/>
      <c r="BB162" s="2"/>
      <c r="BC162" s="1"/>
      <c r="BD162" s="1"/>
      <c r="BE162" s="2"/>
      <c r="BF162" s="2"/>
      <c r="BG162" s="1"/>
      <c r="BH162" s="2"/>
      <c r="BI162" s="2"/>
      <c r="BJ162" s="2"/>
      <c r="BK162" s="2"/>
      <c r="BL162" s="2"/>
      <c r="BM162" s="1"/>
      <c r="BN162" s="1"/>
      <c r="BO162" s="1"/>
      <c r="BP162" s="1"/>
      <c r="BQ162" s="1"/>
      <c r="BR162" s="1"/>
      <c r="BS162" s="1"/>
      <c r="BT162" s="1"/>
      <c r="BU162" s="2"/>
      <c r="BV162" s="2"/>
      <c r="BW162" s="1"/>
      <c r="BX162" s="1"/>
      <c r="BY162" s="1"/>
      <c r="BZ162" s="3"/>
      <c r="CA162" s="1"/>
      <c r="CB162" s="1"/>
      <c r="CC162" s="1"/>
      <c r="CD162" s="1"/>
      <c r="CE162" s="1"/>
    </row>
    <row r="163" spans="1:8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2"/>
      <c r="Y163" s="1"/>
      <c r="Z163" s="1"/>
      <c r="AA163" s="1"/>
      <c r="AB163" s="1"/>
      <c r="AC163" s="1"/>
      <c r="AD163" s="1"/>
      <c r="AE163" s="1"/>
      <c r="AF163" s="1"/>
      <c r="AG163" s="1"/>
      <c r="AH163" s="1"/>
      <c r="AI163" s="2"/>
      <c r="AJ163" s="2"/>
      <c r="AK163" s="1"/>
      <c r="AL163" s="1"/>
      <c r="AM163" s="1"/>
      <c r="AN163" s="1"/>
      <c r="AO163" s="1"/>
      <c r="AP163" s="1"/>
      <c r="AQ163" s="1"/>
      <c r="AR163" s="1"/>
      <c r="AS163" s="1"/>
      <c r="AT163" s="1"/>
      <c r="AU163" s="1"/>
      <c r="AV163" s="1"/>
      <c r="AW163" s="2"/>
      <c r="AX163" s="2"/>
      <c r="AY163" s="1"/>
      <c r="AZ163" s="1"/>
      <c r="BA163" s="2"/>
      <c r="BB163" s="2"/>
      <c r="BC163" s="1"/>
      <c r="BD163" s="1"/>
      <c r="BE163" s="2"/>
      <c r="BF163" s="2"/>
      <c r="BG163" s="1"/>
      <c r="BH163" s="2"/>
      <c r="BI163" s="2"/>
      <c r="BJ163" s="2"/>
      <c r="BK163" s="2"/>
      <c r="BL163" s="2"/>
      <c r="BM163" s="1"/>
      <c r="BN163" s="1"/>
      <c r="BO163" s="1"/>
      <c r="BP163" s="1"/>
      <c r="BQ163" s="1"/>
      <c r="BR163" s="1"/>
      <c r="BS163" s="1"/>
      <c r="BT163" s="1"/>
      <c r="BU163" s="2"/>
      <c r="BV163" s="2"/>
      <c r="BW163" s="1"/>
      <c r="BX163" s="1"/>
      <c r="BY163" s="1"/>
      <c r="BZ163" s="3"/>
      <c r="CA163" s="1"/>
      <c r="CB163" s="1"/>
      <c r="CC163" s="1"/>
      <c r="CD163" s="1"/>
      <c r="CE163" s="1"/>
    </row>
    <row r="164" spans="1:83"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2"/>
      <c r="Y164" s="1"/>
      <c r="Z164" s="1"/>
      <c r="AA164" s="1"/>
      <c r="AB164" s="1"/>
      <c r="AC164" s="1"/>
      <c r="AD164" s="1"/>
      <c r="AE164" s="1"/>
      <c r="AF164" s="1"/>
      <c r="AG164" s="1"/>
      <c r="AH164" s="1"/>
      <c r="AI164" s="2"/>
      <c r="AJ164" s="2"/>
      <c r="AK164" s="1"/>
      <c r="AL164" s="1"/>
      <c r="AM164" s="1"/>
      <c r="AN164" s="1"/>
      <c r="AO164" s="1"/>
      <c r="AP164" s="1"/>
      <c r="AQ164" s="1"/>
      <c r="AR164" s="1"/>
      <c r="AS164" s="1"/>
      <c r="AT164" s="1"/>
      <c r="AU164" s="1"/>
      <c r="AV164" s="1"/>
      <c r="AW164" s="2"/>
      <c r="AX164" s="2"/>
      <c r="AY164" s="1"/>
      <c r="AZ164" s="1"/>
      <c r="BA164" s="2"/>
      <c r="BB164" s="2"/>
      <c r="BC164" s="1"/>
      <c r="BD164" s="1"/>
      <c r="BE164" s="2"/>
      <c r="BF164" s="2"/>
      <c r="BG164" s="1"/>
      <c r="BH164" s="2"/>
      <c r="BI164" s="2"/>
      <c r="BJ164" s="2"/>
      <c r="BK164" s="2"/>
      <c r="BL164" s="2"/>
      <c r="BM164" s="1"/>
      <c r="BN164" s="1"/>
      <c r="BO164" s="1"/>
      <c r="BP164" s="1"/>
      <c r="BQ164" s="1"/>
      <c r="BR164" s="1"/>
      <c r="BS164" s="1"/>
      <c r="BT164" s="1"/>
      <c r="BU164" s="2"/>
      <c r="BV164" s="2"/>
      <c r="BW164" s="1"/>
      <c r="BX164" s="1"/>
      <c r="BY164" s="1"/>
      <c r="BZ164" s="3"/>
      <c r="CA164" s="1"/>
      <c r="CB164" s="1"/>
      <c r="CC164" s="1"/>
      <c r="CD164" s="1"/>
      <c r="CE164" s="1"/>
    </row>
    <row r="165" spans="1:83"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2"/>
      <c r="Y165" s="1"/>
      <c r="Z165" s="1"/>
      <c r="AA165" s="1"/>
      <c r="AB165" s="1"/>
      <c r="AC165" s="1"/>
      <c r="AD165" s="1"/>
      <c r="AE165" s="1"/>
      <c r="AF165" s="1"/>
      <c r="AG165" s="1"/>
      <c r="AH165" s="1"/>
      <c r="AI165" s="2"/>
      <c r="AJ165" s="2"/>
      <c r="AK165" s="1"/>
      <c r="AL165" s="1"/>
      <c r="AM165" s="1"/>
      <c r="AN165" s="1"/>
      <c r="AO165" s="1"/>
      <c r="AP165" s="1"/>
      <c r="AQ165" s="1"/>
      <c r="AR165" s="1"/>
      <c r="AS165" s="1"/>
      <c r="AT165" s="1"/>
      <c r="AU165" s="1"/>
      <c r="AV165" s="1"/>
      <c r="AW165" s="2"/>
      <c r="AX165" s="2"/>
      <c r="AY165" s="1"/>
      <c r="AZ165" s="1"/>
      <c r="BA165" s="2"/>
      <c r="BB165" s="2"/>
      <c r="BC165" s="1"/>
      <c r="BD165" s="1"/>
      <c r="BE165" s="2"/>
      <c r="BF165" s="2"/>
      <c r="BG165" s="1"/>
      <c r="BH165" s="2"/>
      <c r="BI165" s="2"/>
      <c r="BJ165" s="2"/>
      <c r="BK165" s="2"/>
      <c r="BL165" s="2"/>
      <c r="BM165" s="1"/>
      <c r="BN165" s="1"/>
      <c r="BO165" s="1"/>
      <c r="BP165" s="1"/>
      <c r="BQ165" s="1"/>
      <c r="BR165" s="1"/>
      <c r="BS165" s="1"/>
      <c r="BT165" s="1"/>
      <c r="BU165" s="2"/>
      <c r="BV165" s="2"/>
      <c r="BW165" s="1"/>
      <c r="BX165" s="1"/>
      <c r="BY165" s="1"/>
      <c r="BZ165" s="3"/>
      <c r="CA165" s="1"/>
      <c r="CB165" s="1"/>
      <c r="CC165" s="1"/>
      <c r="CD165" s="1"/>
      <c r="CE165" s="1"/>
    </row>
    <row r="166" spans="1:83"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2"/>
      <c r="Y166" s="1"/>
      <c r="Z166" s="1"/>
      <c r="AA166" s="1"/>
      <c r="AB166" s="1"/>
      <c r="AC166" s="1"/>
      <c r="AD166" s="1"/>
      <c r="AE166" s="1"/>
      <c r="AF166" s="1"/>
      <c r="AG166" s="1"/>
      <c r="AH166" s="1"/>
      <c r="AI166" s="2"/>
      <c r="AJ166" s="2"/>
      <c r="AK166" s="1"/>
      <c r="AL166" s="1"/>
      <c r="AM166" s="1"/>
      <c r="AN166" s="1"/>
      <c r="AO166" s="1"/>
      <c r="AP166" s="1"/>
      <c r="AQ166" s="1"/>
      <c r="AR166" s="1"/>
      <c r="AS166" s="1"/>
      <c r="AT166" s="1"/>
      <c r="AU166" s="1"/>
      <c r="AV166" s="1"/>
      <c r="AW166" s="2"/>
      <c r="AX166" s="2"/>
      <c r="AY166" s="1"/>
      <c r="AZ166" s="1"/>
      <c r="BA166" s="2"/>
      <c r="BB166" s="2"/>
      <c r="BC166" s="1"/>
      <c r="BD166" s="1"/>
      <c r="BE166" s="2"/>
      <c r="BF166" s="2"/>
      <c r="BG166" s="1"/>
      <c r="BH166" s="2"/>
      <c r="BI166" s="2"/>
      <c r="BJ166" s="2"/>
      <c r="BK166" s="2"/>
      <c r="BL166" s="2"/>
      <c r="BM166" s="1"/>
      <c r="BN166" s="1"/>
      <c r="BO166" s="1"/>
      <c r="BP166" s="1"/>
      <c r="BQ166" s="1"/>
      <c r="BR166" s="1"/>
      <c r="BS166" s="1"/>
      <c r="BT166" s="1"/>
      <c r="BU166" s="2"/>
      <c r="BV166" s="2"/>
      <c r="BW166" s="1"/>
      <c r="BX166" s="1"/>
      <c r="BY166" s="1"/>
      <c r="BZ166" s="3"/>
      <c r="CA166" s="1"/>
      <c r="CB166" s="1"/>
      <c r="CC166" s="1"/>
      <c r="CD166" s="1"/>
      <c r="CE166" s="1"/>
    </row>
    <row r="167" spans="1:83"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2"/>
      <c r="Y167" s="1"/>
      <c r="Z167" s="1"/>
      <c r="AA167" s="1"/>
      <c r="AB167" s="1"/>
      <c r="AC167" s="1"/>
      <c r="AD167" s="1"/>
      <c r="AE167" s="1"/>
      <c r="AF167" s="1"/>
      <c r="AG167" s="1"/>
      <c r="AH167" s="1"/>
      <c r="AI167" s="2"/>
      <c r="AJ167" s="2"/>
      <c r="AK167" s="1"/>
      <c r="AL167" s="1"/>
      <c r="AM167" s="1"/>
      <c r="AN167" s="1"/>
      <c r="AO167" s="1"/>
      <c r="AP167" s="1"/>
      <c r="AQ167" s="1"/>
      <c r="AR167" s="1"/>
      <c r="AS167" s="1"/>
      <c r="AT167" s="1"/>
      <c r="AU167" s="1"/>
      <c r="AV167" s="1"/>
      <c r="AW167" s="2"/>
      <c r="AX167" s="2"/>
      <c r="AY167" s="1"/>
      <c r="AZ167" s="1"/>
      <c r="BA167" s="2"/>
      <c r="BB167" s="2"/>
      <c r="BC167" s="1"/>
      <c r="BD167" s="1"/>
      <c r="BE167" s="2"/>
      <c r="BF167" s="2"/>
      <c r="BG167" s="1"/>
      <c r="BH167" s="2"/>
      <c r="BI167" s="2"/>
      <c r="BJ167" s="2"/>
      <c r="BK167" s="2"/>
      <c r="BL167" s="2"/>
      <c r="BM167" s="1"/>
      <c r="BN167" s="1"/>
      <c r="BO167" s="1"/>
      <c r="BP167" s="1"/>
      <c r="BQ167" s="1"/>
      <c r="BR167" s="1"/>
      <c r="BS167" s="1"/>
      <c r="BT167" s="1"/>
      <c r="BU167" s="2"/>
      <c r="BV167" s="2"/>
      <c r="BW167" s="1"/>
      <c r="BX167" s="1"/>
      <c r="BY167" s="1"/>
      <c r="BZ167" s="3"/>
      <c r="CA167" s="1"/>
      <c r="CB167" s="1"/>
      <c r="CC167" s="1"/>
      <c r="CD167" s="1"/>
      <c r="CE167" s="1"/>
    </row>
    <row r="168" spans="1:83"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2"/>
      <c r="Y168" s="1"/>
      <c r="Z168" s="1"/>
      <c r="AA168" s="1"/>
      <c r="AB168" s="1"/>
      <c r="AC168" s="1"/>
      <c r="AD168" s="1"/>
      <c r="AE168" s="1"/>
      <c r="AF168" s="1"/>
      <c r="AG168" s="1"/>
      <c r="AH168" s="1"/>
      <c r="AI168" s="2"/>
      <c r="AJ168" s="2"/>
      <c r="AK168" s="1"/>
      <c r="AL168" s="1"/>
      <c r="AM168" s="1"/>
      <c r="AN168" s="1"/>
      <c r="AO168" s="1"/>
      <c r="AP168" s="1"/>
      <c r="AQ168" s="1"/>
      <c r="AR168" s="1"/>
      <c r="AS168" s="1"/>
      <c r="AT168" s="1"/>
      <c r="AU168" s="1"/>
      <c r="AV168" s="1"/>
      <c r="AW168" s="2"/>
      <c r="AX168" s="2"/>
      <c r="AY168" s="1"/>
      <c r="AZ168" s="1"/>
      <c r="BA168" s="2"/>
      <c r="BB168" s="2"/>
      <c r="BC168" s="1"/>
      <c r="BD168" s="1"/>
      <c r="BE168" s="2"/>
      <c r="BF168" s="2"/>
      <c r="BG168" s="1"/>
      <c r="BH168" s="2"/>
      <c r="BI168" s="2"/>
      <c r="BJ168" s="2"/>
      <c r="BK168" s="2"/>
      <c r="BL168" s="2"/>
      <c r="BM168" s="1"/>
      <c r="BN168" s="1"/>
      <c r="BO168" s="1"/>
      <c r="BP168" s="1"/>
      <c r="BQ168" s="1"/>
      <c r="BR168" s="1"/>
      <c r="BS168" s="1"/>
      <c r="BT168" s="1"/>
      <c r="BU168" s="2"/>
      <c r="BV168" s="2"/>
      <c r="BW168" s="1"/>
      <c r="BX168" s="1"/>
      <c r="BY168" s="1"/>
      <c r="BZ168" s="3"/>
      <c r="CA168" s="1"/>
      <c r="CB168" s="1"/>
      <c r="CC168" s="1"/>
      <c r="CD168" s="1"/>
      <c r="CE168" s="1"/>
    </row>
    <row r="169" spans="1:83"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2"/>
      <c r="Y169" s="1"/>
      <c r="Z169" s="1"/>
      <c r="AA169" s="1"/>
      <c r="AB169" s="1"/>
      <c r="AC169" s="1"/>
      <c r="AD169" s="1"/>
      <c r="AE169" s="1"/>
      <c r="AF169" s="1"/>
      <c r="AG169" s="1"/>
      <c r="AH169" s="1"/>
      <c r="AI169" s="2"/>
      <c r="AJ169" s="2"/>
      <c r="AK169" s="1"/>
      <c r="AL169" s="1"/>
      <c r="AM169" s="1"/>
      <c r="AN169" s="1"/>
      <c r="AO169" s="1"/>
      <c r="AP169" s="1"/>
      <c r="AQ169" s="1"/>
      <c r="AR169" s="1"/>
      <c r="AS169" s="1"/>
      <c r="AT169" s="1"/>
      <c r="AU169" s="1"/>
      <c r="AV169" s="1"/>
      <c r="AW169" s="2"/>
      <c r="AX169" s="2"/>
      <c r="AY169" s="1"/>
      <c r="AZ169" s="1"/>
      <c r="BA169" s="2"/>
      <c r="BB169" s="2"/>
      <c r="BC169" s="1"/>
      <c r="BD169" s="1"/>
      <c r="BE169" s="2"/>
      <c r="BF169" s="2"/>
      <c r="BG169" s="1"/>
      <c r="BH169" s="2"/>
      <c r="BI169" s="2"/>
      <c r="BJ169" s="2"/>
      <c r="BK169" s="2"/>
      <c r="BL169" s="2"/>
      <c r="BM169" s="1"/>
      <c r="BN169" s="1"/>
      <c r="BO169" s="1"/>
      <c r="BP169" s="1"/>
      <c r="BQ169" s="1"/>
      <c r="BR169" s="1"/>
      <c r="BS169" s="1"/>
      <c r="BT169" s="1"/>
      <c r="BU169" s="2"/>
      <c r="BV169" s="2"/>
      <c r="BW169" s="1"/>
      <c r="BX169" s="1"/>
      <c r="BY169" s="1"/>
      <c r="BZ169" s="3"/>
      <c r="CA169" s="1"/>
      <c r="CB169" s="1"/>
      <c r="CC169" s="1"/>
      <c r="CD169" s="1"/>
      <c r="CE169" s="1"/>
    </row>
    <row r="170" spans="1:83"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2"/>
      <c r="Y170" s="1"/>
      <c r="Z170" s="1"/>
      <c r="AA170" s="1"/>
      <c r="AB170" s="1"/>
      <c r="AC170" s="1"/>
      <c r="AD170" s="1"/>
      <c r="AE170" s="1"/>
      <c r="AF170" s="1"/>
      <c r="AG170" s="1"/>
      <c r="AH170" s="1"/>
      <c r="AI170" s="2"/>
      <c r="AJ170" s="2"/>
      <c r="AK170" s="1"/>
      <c r="AL170" s="1"/>
      <c r="AM170" s="1"/>
      <c r="AN170" s="1"/>
      <c r="AO170" s="1"/>
      <c r="AP170" s="1"/>
      <c r="AQ170" s="1"/>
      <c r="AR170" s="1"/>
      <c r="AS170" s="1"/>
      <c r="AT170" s="1"/>
      <c r="AU170" s="1"/>
      <c r="AV170" s="1"/>
      <c r="AW170" s="2"/>
      <c r="AX170" s="2"/>
      <c r="AY170" s="1"/>
      <c r="AZ170" s="1"/>
      <c r="BA170" s="2"/>
      <c r="BB170" s="2"/>
      <c r="BC170" s="1"/>
      <c r="BD170" s="1"/>
      <c r="BE170" s="2"/>
      <c r="BF170" s="2"/>
      <c r="BG170" s="1"/>
      <c r="BH170" s="2"/>
      <c r="BI170" s="2"/>
      <c r="BJ170" s="2"/>
      <c r="BK170" s="2"/>
      <c r="BL170" s="2"/>
      <c r="BM170" s="1"/>
      <c r="BN170" s="1"/>
      <c r="BO170" s="1"/>
      <c r="BP170" s="1"/>
      <c r="BQ170" s="1"/>
      <c r="BR170" s="1"/>
      <c r="BS170" s="1"/>
      <c r="BT170" s="1"/>
      <c r="BU170" s="2"/>
      <c r="BV170" s="2"/>
      <c r="BW170" s="1"/>
      <c r="BX170" s="1"/>
      <c r="BY170" s="1"/>
      <c r="BZ170" s="3"/>
      <c r="CA170" s="1"/>
      <c r="CB170" s="1"/>
      <c r="CC170" s="1"/>
      <c r="CD170" s="1"/>
      <c r="CE170" s="1"/>
    </row>
    <row r="171" spans="1:83"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2"/>
      <c r="Y171" s="1"/>
      <c r="Z171" s="1"/>
      <c r="AA171" s="1"/>
      <c r="AB171" s="1"/>
      <c r="AC171" s="1"/>
      <c r="AD171" s="1"/>
      <c r="AE171" s="1"/>
      <c r="AF171" s="1"/>
      <c r="AG171" s="1"/>
      <c r="AH171" s="1"/>
      <c r="AI171" s="2"/>
      <c r="AJ171" s="2"/>
      <c r="AK171" s="1"/>
      <c r="AL171" s="1"/>
      <c r="AM171" s="1"/>
      <c r="AN171" s="1"/>
      <c r="AO171" s="1"/>
      <c r="AP171" s="1"/>
      <c r="AQ171" s="1"/>
      <c r="AR171" s="1"/>
      <c r="AS171" s="1"/>
      <c r="AT171" s="1"/>
      <c r="AU171" s="1"/>
      <c r="AV171" s="1"/>
      <c r="AW171" s="2"/>
      <c r="AX171" s="2"/>
      <c r="AY171" s="1"/>
      <c r="AZ171" s="1"/>
      <c r="BA171" s="2"/>
      <c r="BB171" s="2"/>
      <c r="BC171" s="1"/>
      <c r="BD171" s="1"/>
      <c r="BE171" s="2"/>
      <c r="BF171" s="2"/>
      <c r="BG171" s="1"/>
      <c r="BH171" s="2"/>
      <c r="BI171" s="2"/>
      <c r="BJ171" s="2"/>
      <c r="BK171" s="2"/>
      <c r="BL171" s="2"/>
      <c r="BM171" s="1"/>
      <c r="BN171" s="1"/>
      <c r="BO171" s="1"/>
      <c r="BP171" s="1"/>
      <c r="BQ171" s="1"/>
      <c r="BR171" s="1"/>
      <c r="BS171" s="1"/>
      <c r="BT171" s="1"/>
      <c r="BU171" s="2"/>
      <c r="BV171" s="2"/>
      <c r="BW171" s="1"/>
      <c r="BX171" s="1"/>
      <c r="BY171" s="1"/>
      <c r="BZ171" s="3"/>
      <c r="CA171" s="1"/>
      <c r="CB171" s="1"/>
      <c r="CC171" s="1"/>
      <c r="CD171" s="1"/>
      <c r="CE171" s="1"/>
    </row>
    <row r="172" spans="1:83"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2"/>
      <c r="Y172" s="1"/>
      <c r="Z172" s="1"/>
      <c r="AA172" s="1"/>
      <c r="AB172" s="1"/>
      <c r="AC172" s="1"/>
      <c r="AD172" s="1"/>
      <c r="AE172" s="1"/>
      <c r="AF172" s="1"/>
      <c r="AG172" s="1"/>
      <c r="AH172" s="1"/>
      <c r="AI172" s="2"/>
      <c r="AJ172" s="2"/>
      <c r="AK172" s="1"/>
      <c r="AL172" s="1"/>
      <c r="AM172" s="1"/>
      <c r="AN172" s="1"/>
      <c r="AO172" s="1"/>
      <c r="AP172" s="1"/>
      <c r="AQ172" s="1"/>
      <c r="AR172" s="1"/>
      <c r="AS172" s="1"/>
      <c r="AT172" s="1"/>
      <c r="AU172" s="1"/>
      <c r="AV172" s="1"/>
      <c r="AW172" s="2"/>
      <c r="AX172" s="2"/>
      <c r="AY172" s="1"/>
      <c r="AZ172" s="1"/>
      <c r="BA172" s="2"/>
      <c r="BB172" s="2"/>
      <c r="BC172" s="1"/>
      <c r="BD172" s="1"/>
      <c r="BE172" s="2"/>
      <c r="BF172" s="2"/>
      <c r="BG172" s="1"/>
      <c r="BH172" s="2"/>
      <c r="BI172" s="2"/>
      <c r="BJ172" s="2"/>
      <c r="BK172" s="2"/>
      <c r="BL172" s="2"/>
      <c r="BM172" s="1"/>
      <c r="BN172" s="1"/>
      <c r="BO172" s="1"/>
      <c r="BP172" s="1"/>
      <c r="BQ172" s="1"/>
      <c r="BR172" s="1"/>
      <c r="BS172" s="1"/>
      <c r="BT172" s="1"/>
      <c r="BU172" s="2"/>
      <c r="BV172" s="2"/>
      <c r="BW172" s="1"/>
      <c r="BX172" s="1"/>
      <c r="BY172" s="1"/>
      <c r="BZ172" s="3"/>
      <c r="CA172" s="1"/>
      <c r="CB172" s="1"/>
      <c r="CC172" s="1"/>
      <c r="CD172" s="1"/>
      <c r="CE172" s="1"/>
    </row>
    <row r="173" spans="1:8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2"/>
      <c r="Y173" s="1"/>
      <c r="Z173" s="1"/>
      <c r="AA173" s="1"/>
      <c r="AB173" s="1"/>
      <c r="AC173" s="1"/>
      <c r="AD173" s="1"/>
      <c r="AE173" s="1"/>
      <c r="AF173" s="1"/>
      <c r="AG173" s="1"/>
      <c r="AH173" s="1"/>
      <c r="AI173" s="2"/>
      <c r="AJ173" s="2"/>
      <c r="AK173" s="1"/>
      <c r="AL173" s="1"/>
      <c r="AM173" s="1"/>
      <c r="AN173" s="1"/>
      <c r="AO173" s="1"/>
      <c r="AP173" s="1"/>
      <c r="AQ173" s="1"/>
      <c r="AR173" s="1"/>
      <c r="AS173" s="1"/>
      <c r="AT173" s="1"/>
      <c r="AU173" s="1"/>
      <c r="AV173" s="1"/>
      <c r="AW173" s="2"/>
      <c r="AX173" s="2"/>
      <c r="AY173" s="1"/>
      <c r="AZ173" s="1"/>
      <c r="BA173" s="2"/>
      <c r="BB173" s="2"/>
      <c r="BC173" s="1"/>
      <c r="BD173" s="1"/>
      <c r="BE173" s="2"/>
      <c r="BF173" s="2"/>
      <c r="BG173" s="1"/>
      <c r="BH173" s="2"/>
      <c r="BI173" s="2"/>
      <c r="BJ173" s="2"/>
      <c r="BK173" s="2"/>
      <c r="BL173" s="2"/>
      <c r="BM173" s="1"/>
      <c r="BN173" s="1"/>
      <c r="BO173" s="1"/>
      <c r="BP173" s="1"/>
      <c r="BQ173" s="1"/>
      <c r="BR173" s="1"/>
      <c r="BS173" s="1"/>
      <c r="BT173" s="1"/>
      <c r="BU173" s="2"/>
      <c r="BV173" s="2"/>
      <c r="BW173" s="1"/>
      <c r="BX173" s="1"/>
      <c r="BY173" s="1"/>
      <c r="BZ173" s="3"/>
      <c r="CA173" s="1"/>
      <c r="CB173" s="1"/>
      <c r="CC173" s="1"/>
      <c r="CD173" s="1"/>
      <c r="CE173" s="1"/>
    </row>
    <row r="174" spans="1:83"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2"/>
      <c r="Y174" s="1"/>
      <c r="Z174" s="1"/>
      <c r="AA174" s="1"/>
      <c r="AB174" s="1"/>
      <c r="AC174" s="1"/>
      <c r="AD174" s="1"/>
      <c r="AE174" s="1"/>
      <c r="AF174" s="1"/>
      <c r="AG174" s="1"/>
      <c r="AH174" s="1"/>
      <c r="AI174" s="2"/>
      <c r="AJ174" s="2"/>
      <c r="AK174" s="1"/>
      <c r="AL174" s="1"/>
      <c r="AM174" s="1"/>
      <c r="AN174" s="1"/>
      <c r="AO174" s="1"/>
      <c r="AP174" s="1"/>
      <c r="AQ174" s="1"/>
      <c r="AR174" s="1"/>
      <c r="AS174" s="1"/>
      <c r="AT174" s="1"/>
      <c r="AU174" s="1"/>
      <c r="AV174" s="1"/>
      <c r="AW174" s="2"/>
      <c r="AX174" s="2"/>
      <c r="AY174" s="1"/>
      <c r="AZ174" s="1"/>
      <c r="BA174" s="2"/>
      <c r="BB174" s="2"/>
      <c r="BC174" s="1"/>
      <c r="BD174" s="1"/>
      <c r="BE174" s="2"/>
      <c r="BF174" s="2"/>
      <c r="BG174" s="1"/>
      <c r="BH174" s="2"/>
      <c r="BI174" s="2"/>
      <c r="BJ174" s="2"/>
      <c r="BK174" s="2"/>
      <c r="BL174" s="2"/>
      <c r="BM174" s="1"/>
      <c r="BN174" s="1"/>
      <c r="BO174" s="1"/>
      <c r="BP174" s="1"/>
      <c r="BQ174" s="1"/>
      <c r="BR174" s="1"/>
      <c r="BS174" s="1"/>
      <c r="BT174" s="1"/>
      <c r="BU174" s="2"/>
      <c r="BV174" s="2"/>
      <c r="BW174" s="1"/>
      <c r="BX174" s="1"/>
      <c r="BY174" s="1"/>
      <c r="BZ174" s="3"/>
      <c r="CA174" s="1"/>
      <c r="CB174" s="1"/>
      <c r="CC174" s="1"/>
      <c r="CD174" s="1"/>
      <c r="CE174" s="1"/>
    </row>
    <row r="175" spans="1:83"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2"/>
      <c r="Y175" s="1"/>
      <c r="Z175" s="1"/>
      <c r="AA175" s="1"/>
      <c r="AB175" s="1"/>
      <c r="AC175" s="1"/>
      <c r="AD175" s="1"/>
      <c r="AE175" s="1"/>
      <c r="AF175" s="1"/>
      <c r="AG175" s="1"/>
      <c r="AH175" s="1"/>
      <c r="AI175" s="2"/>
      <c r="AJ175" s="2"/>
      <c r="AK175" s="1"/>
      <c r="AL175" s="1"/>
      <c r="AM175" s="1"/>
      <c r="AN175" s="1"/>
      <c r="AO175" s="1"/>
      <c r="AP175" s="1"/>
      <c r="AQ175" s="1"/>
      <c r="AR175" s="1"/>
      <c r="AS175" s="1"/>
      <c r="AT175" s="1"/>
      <c r="AU175" s="1"/>
      <c r="AV175" s="1"/>
      <c r="AW175" s="2"/>
      <c r="AX175" s="2"/>
      <c r="AY175" s="1"/>
      <c r="AZ175" s="1"/>
      <c r="BA175" s="2"/>
      <c r="BB175" s="2"/>
      <c r="BC175" s="1"/>
      <c r="BD175" s="1"/>
      <c r="BE175" s="2"/>
      <c r="BF175" s="2"/>
      <c r="BG175" s="1"/>
      <c r="BH175" s="2"/>
      <c r="BI175" s="2"/>
      <c r="BJ175" s="2"/>
      <c r="BK175" s="2"/>
      <c r="BL175" s="2"/>
      <c r="BM175" s="1"/>
      <c r="BN175" s="1"/>
      <c r="BO175" s="1"/>
      <c r="BP175" s="1"/>
      <c r="BQ175" s="1"/>
      <c r="BR175" s="1"/>
      <c r="BS175" s="1"/>
      <c r="BT175" s="1"/>
      <c r="BU175" s="2"/>
      <c r="BV175" s="2"/>
      <c r="BW175" s="1"/>
      <c r="BX175" s="1"/>
      <c r="BY175" s="1"/>
      <c r="BZ175" s="3"/>
      <c r="CA175" s="1"/>
      <c r="CB175" s="1"/>
      <c r="CC175" s="1"/>
      <c r="CD175" s="1"/>
      <c r="CE175" s="1"/>
    </row>
    <row r="176" spans="1:83"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2"/>
      <c r="Y176" s="1"/>
      <c r="Z176" s="1"/>
      <c r="AA176" s="1"/>
      <c r="AB176" s="1"/>
      <c r="AC176" s="1"/>
      <c r="AD176" s="1"/>
      <c r="AE176" s="1"/>
      <c r="AF176" s="1"/>
      <c r="AG176" s="1"/>
      <c r="AH176" s="1"/>
      <c r="AI176" s="2"/>
      <c r="AJ176" s="2"/>
      <c r="AK176" s="1"/>
      <c r="AL176" s="1"/>
      <c r="AM176" s="1"/>
      <c r="AN176" s="1"/>
      <c r="AO176" s="1"/>
      <c r="AP176" s="1"/>
      <c r="AQ176" s="1"/>
      <c r="AR176" s="1"/>
      <c r="AS176" s="1"/>
      <c r="AT176" s="1"/>
      <c r="AU176" s="1"/>
      <c r="AV176" s="1"/>
      <c r="AW176" s="2"/>
      <c r="AX176" s="2"/>
      <c r="AY176" s="1"/>
      <c r="AZ176" s="1"/>
      <c r="BA176" s="2"/>
      <c r="BB176" s="2"/>
      <c r="BC176" s="1"/>
      <c r="BD176" s="1"/>
      <c r="BE176" s="2"/>
      <c r="BF176" s="2"/>
      <c r="BG176" s="1"/>
      <c r="BH176" s="2"/>
      <c r="BI176" s="2"/>
      <c r="BJ176" s="2"/>
      <c r="BK176" s="2"/>
      <c r="BL176" s="2"/>
      <c r="BM176" s="1"/>
      <c r="BN176" s="1"/>
      <c r="BO176" s="1"/>
      <c r="BP176" s="1"/>
      <c r="BQ176" s="1"/>
      <c r="BR176" s="1"/>
      <c r="BS176" s="1"/>
      <c r="BT176" s="1"/>
      <c r="BU176" s="2"/>
      <c r="BV176" s="2"/>
      <c r="BW176" s="1"/>
      <c r="BX176" s="1"/>
      <c r="BY176" s="1"/>
      <c r="BZ176" s="3"/>
      <c r="CA176" s="1"/>
      <c r="CB176" s="1"/>
      <c r="CC176" s="1"/>
      <c r="CD176" s="1"/>
      <c r="CE176" s="1"/>
    </row>
    <row r="177" spans="1:83"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2"/>
      <c r="Y177" s="1"/>
      <c r="Z177" s="1"/>
      <c r="AA177" s="1"/>
      <c r="AB177" s="1"/>
      <c r="AC177" s="1"/>
      <c r="AD177" s="1"/>
      <c r="AE177" s="1"/>
      <c r="AF177" s="1"/>
      <c r="AG177" s="1"/>
      <c r="AH177" s="1"/>
      <c r="AI177" s="2"/>
      <c r="AJ177" s="2"/>
      <c r="AK177" s="1"/>
      <c r="AL177" s="1"/>
      <c r="AM177" s="1"/>
      <c r="AN177" s="1"/>
      <c r="AO177" s="1"/>
      <c r="AP177" s="1"/>
      <c r="AQ177" s="1"/>
      <c r="AR177" s="1"/>
      <c r="AS177" s="1"/>
      <c r="AT177" s="1"/>
      <c r="AU177" s="1"/>
      <c r="AV177" s="1"/>
      <c r="AW177" s="2"/>
      <c r="AX177" s="2"/>
      <c r="AY177" s="1"/>
      <c r="AZ177" s="1"/>
      <c r="BA177" s="2"/>
      <c r="BB177" s="2"/>
      <c r="BC177" s="1"/>
      <c r="BD177" s="1"/>
      <c r="BE177" s="2"/>
      <c r="BF177" s="2"/>
      <c r="BG177" s="1"/>
      <c r="BH177" s="2"/>
      <c r="BI177" s="2"/>
      <c r="BJ177" s="2"/>
      <c r="BK177" s="2"/>
      <c r="BL177" s="2"/>
      <c r="BM177" s="1"/>
      <c r="BN177" s="1"/>
      <c r="BO177" s="1"/>
      <c r="BP177" s="1"/>
      <c r="BQ177" s="1"/>
      <c r="BR177" s="1"/>
      <c r="BS177" s="1"/>
      <c r="BT177" s="1"/>
      <c r="BU177" s="2"/>
      <c r="BV177" s="2"/>
      <c r="BW177" s="1"/>
      <c r="BX177" s="1"/>
      <c r="BY177" s="1"/>
      <c r="BZ177" s="3"/>
      <c r="CA177" s="1"/>
      <c r="CB177" s="1"/>
      <c r="CC177" s="1"/>
      <c r="CD177" s="1"/>
      <c r="CE177" s="1"/>
    </row>
    <row r="178" spans="1:83"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2"/>
      <c r="Y178" s="1"/>
      <c r="Z178" s="1"/>
      <c r="AA178" s="1"/>
      <c r="AB178" s="1"/>
      <c r="AC178" s="1"/>
      <c r="AD178" s="1"/>
      <c r="AE178" s="1"/>
      <c r="AF178" s="1"/>
      <c r="AG178" s="1"/>
      <c r="AH178" s="1"/>
      <c r="AI178" s="2"/>
      <c r="AJ178" s="2"/>
      <c r="AK178" s="1"/>
      <c r="AL178" s="1"/>
      <c r="AM178" s="1"/>
      <c r="AN178" s="1"/>
      <c r="AO178" s="1"/>
      <c r="AP178" s="1"/>
      <c r="AQ178" s="1"/>
      <c r="AR178" s="1"/>
      <c r="AS178" s="1"/>
      <c r="AT178" s="1"/>
      <c r="AU178" s="1"/>
      <c r="AV178" s="1"/>
      <c r="AW178" s="2"/>
      <c r="AX178" s="2"/>
      <c r="AY178" s="1"/>
      <c r="AZ178" s="1"/>
      <c r="BA178" s="2"/>
      <c r="BB178" s="2"/>
      <c r="BC178" s="1"/>
      <c r="BD178" s="1"/>
      <c r="BE178" s="2"/>
      <c r="BF178" s="2"/>
      <c r="BG178" s="1"/>
      <c r="BH178" s="2"/>
      <c r="BI178" s="2"/>
      <c r="BJ178" s="2"/>
      <c r="BK178" s="2"/>
      <c r="BL178" s="2"/>
      <c r="BM178" s="1"/>
      <c r="BN178" s="1"/>
      <c r="BO178" s="1"/>
      <c r="BP178" s="1"/>
      <c r="BQ178" s="1"/>
      <c r="BR178" s="1"/>
      <c r="BS178" s="1"/>
      <c r="BT178" s="1"/>
      <c r="BU178" s="2"/>
      <c r="BV178" s="2"/>
      <c r="BW178" s="1"/>
      <c r="BX178" s="1"/>
      <c r="BY178" s="1"/>
      <c r="BZ178" s="3"/>
      <c r="CA178" s="1"/>
      <c r="CB178" s="1"/>
      <c r="CC178" s="1"/>
      <c r="CD178" s="1"/>
      <c r="CE178" s="1"/>
    </row>
    <row r="179" spans="1:83"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1"/>
      <c r="BN179" s="1"/>
      <c r="BO179" s="1"/>
      <c r="BP179" s="1"/>
      <c r="BQ179" s="1"/>
      <c r="BR179" s="1"/>
      <c r="BS179" s="1"/>
      <c r="BT179" s="1"/>
      <c r="BU179" s="2"/>
      <c r="BV179" s="2"/>
      <c r="BW179" s="1"/>
      <c r="BX179" s="1"/>
      <c r="BY179" s="1"/>
      <c r="BZ179" s="3"/>
      <c r="CA179" s="1"/>
      <c r="CB179" s="1"/>
      <c r="CC179" s="1"/>
      <c r="CD179" s="1"/>
      <c r="CE179" s="1"/>
    </row>
    <row r="180" spans="1:83"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1"/>
      <c r="BN180" s="1"/>
      <c r="BO180" s="1"/>
      <c r="BP180" s="1"/>
      <c r="BQ180" s="1"/>
      <c r="BR180" s="1"/>
      <c r="BS180" s="1"/>
      <c r="BT180" s="1"/>
      <c r="BU180" s="2"/>
      <c r="BV180" s="2"/>
      <c r="BW180" s="1"/>
      <c r="BX180" s="1"/>
      <c r="BY180" s="1"/>
      <c r="BZ180" s="3"/>
      <c r="CA180" s="1"/>
      <c r="CB180" s="1"/>
      <c r="CC180" s="1"/>
      <c r="CD180" s="1"/>
      <c r="CE180" s="1"/>
    </row>
    <row r="181" spans="1:83"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1"/>
      <c r="BN181" s="1"/>
      <c r="BO181" s="1"/>
      <c r="BP181" s="1"/>
      <c r="BQ181" s="1"/>
      <c r="BR181" s="1"/>
      <c r="BS181" s="1"/>
      <c r="BT181" s="1"/>
      <c r="BU181" s="2"/>
      <c r="BV181" s="2"/>
      <c r="BW181" s="1"/>
      <c r="BX181" s="1"/>
      <c r="BY181" s="1"/>
      <c r="BZ181" s="3"/>
      <c r="CA181" s="1"/>
      <c r="CB181" s="1"/>
      <c r="CC181" s="1"/>
      <c r="CD181" s="1"/>
      <c r="CE181" s="1"/>
    </row>
    <row r="182" spans="1:83"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1"/>
      <c r="BN182" s="1"/>
      <c r="BO182" s="1"/>
      <c r="BP182" s="1"/>
      <c r="BQ182" s="1"/>
      <c r="BR182" s="1"/>
      <c r="BS182" s="1"/>
      <c r="BT182" s="1"/>
      <c r="BU182" s="2"/>
      <c r="BV182" s="2"/>
      <c r="BW182" s="1"/>
      <c r="BX182" s="1"/>
      <c r="BY182" s="1"/>
      <c r="BZ182" s="3"/>
      <c r="CA182" s="1"/>
      <c r="CB182" s="1"/>
      <c r="CC182" s="1"/>
      <c r="CD182" s="1"/>
      <c r="CE182" s="1"/>
    </row>
    <row r="183" spans="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1"/>
      <c r="BN183" s="1"/>
      <c r="BO183" s="1"/>
      <c r="BP183" s="1"/>
      <c r="BQ183" s="1"/>
      <c r="BR183" s="1"/>
      <c r="BS183" s="1"/>
      <c r="BT183" s="1"/>
      <c r="BU183" s="2"/>
      <c r="BV183" s="2"/>
      <c r="BW183" s="1"/>
      <c r="BX183" s="1"/>
      <c r="BY183" s="1"/>
      <c r="BZ183" s="3"/>
      <c r="CA183" s="1"/>
      <c r="CB183" s="1"/>
      <c r="CC183" s="1"/>
      <c r="CD183" s="1"/>
      <c r="CE183" s="1"/>
    </row>
    <row r="184" spans="1:83"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1"/>
      <c r="BN184" s="1"/>
      <c r="BO184" s="1"/>
      <c r="BP184" s="1"/>
      <c r="BQ184" s="1"/>
      <c r="BR184" s="1"/>
      <c r="BS184" s="1"/>
      <c r="BT184" s="1"/>
      <c r="BU184" s="2"/>
      <c r="BV184" s="2"/>
      <c r="BW184" s="1"/>
      <c r="BX184" s="1"/>
      <c r="BY184" s="1"/>
      <c r="BZ184" s="3"/>
      <c r="CA184" s="1"/>
      <c r="CB184" s="1"/>
      <c r="CC184" s="1"/>
      <c r="CD184" s="1"/>
      <c r="CE184" s="1"/>
    </row>
    <row r="185" spans="1:83"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1"/>
      <c r="BN185" s="1"/>
      <c r="BO185" s="1"/>
      <c r="BP185" s="1"/>
      <c r="BQ185" s="1"/>
      <c r="BR185" s="1"/>
      <c r="BS185" s="1"/>
      <c r="BT185" s="1"/>
      <c r="BU185" s="2"/>
      <c r="BV185" s="2"/>
      <c r="BW185" s="1"/>
      <c r="BX185" s="1"/>
      <c r="BY185" s="1"/>
      <c r="BZ185" s="3"/>
      <c r="CA185" s="1"/>
      <c r="CB185" s="1"/>
      <c r="CC185" s="1"/>
      <c r="CD185" s="1"/>
      <c r="CE185" s="1"/>
    </row>
    <row r="186" spans="1:83"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1"/>
      <c r="BN186" s="1"/>
      <c r="BO186" s="1"/>
      <c r="BP186" s="1"/>
      <c r="BQ186" s="1"/>
      <c r="BR186" s="1"/>
      <c r="BS186" s="1"/>
      <c r="BT186" s="1"/>
      <c r="BU186" s="2"/>
      <c r="BV186" s="2"/>
      <c r="BW186" s="1"/>
      <c r="BX186" s="1"/>
      <c r="BY186" s="1"/>
      <c r="BZ186" s="3"/>
      <c r="CA186" s="1"/>
      <c r="CB186" s="1"/>
      <c r="CC186" s="1"/>
      <c r="CD186" s="1"/>
      <c r="CE186" s="1"/>
    </row>
    <row r="187" spans="1:83"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1"/>
      <c r="BN187" s="1"/>
      <c r="BO187" s="1"/>
      <c r="BP187" s="1"/>
      <c r="BQ187" s="1"/>
      <c r="BR187" s="1"/>
      <c r="BS187" s="1"/>
      <c r="BT187" s="1"/>
      <c r="BU187" s="2"/>
      <c r="BV187" s="2"/>
      <c r="BW187" s="1"/>
      <c r="BX187" s="1"/>
      <c r="BY187" s="1"/>
      <c r="BZ187" s="3"/>
      <c r="CA187" s="1"/>
      <c r="CB187" s="1"/>
      <c r="CC187" s="1"/>
      <c r="CD187" s="1"/>
      <c r="CE187" s="1"/>
    </row>
    <row r="188" spans="1:83"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1"/>
      <c r="BN188" s="1"/>
      <c r="BO188" s="1"/>
      <c r="BP188" s="1"/>
      <c r="BQ188" s="1"/>
      <c r="BR188" s="1"/>
      <c r="BS188" s="1"/>
      <c r="BT188" s="1"/>
      <c r="BU188" s="2"/>
      <c r="BV188" s="2"/>
      <c r="BW188" s="1"/>
      <c r="BX188" s="1"/>
      <c r="BY188" s="1"/>
      <c r="BZ188" s="3"/>
      <c r="CA188" s="1"/>
      <c r="CB188" s="1"/>
      <c r="CC188" s="1"/>
      <c r="CD188" s="1"/>
      <c r="CE188" s="1"/>
    </row>
    <row r="189" spans="1:83"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1"/>
      <c r="BN189" s="1"/>
      <c r="BO189" s="1"/>
      <c r="BP189" s="1"/>
      <c r="BQ189" s="1"/>
      <c r="BR189" s="1"/>
      <c r="BS189" s="1"/>
      <c r="BT189" s="1"/>
      <c r="BU189" s="2"/>
      <c r="BV189" s="2"/>
      <c r="BW189" s="1"/>
      <c r="BX189" s="1"/>
      <c r="BY189" s="1"/>
      <c r="BZ189" s="3"/>
      <c r="CA189" s="1"/>
      <c r="CB189" s="1"/>
      <c r="CC189" s="1"/>
      <c r="CD189" s="1"/>
      <c r="CE189" s="1"/>
    </row>
    <row r="190" spans="1:83"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1"/>
      <c r="BN190" s="1"/>
      <c r="BO190" s="1"/>
      <c r="BP190" s="1"/>
      <c r="BQ190" s="1"/>
      <c r="BR190" s="1"/>
      <c r="BS190" s="1"/>
      <c r="BT190" s="1"/>
      <c r="BU190" s="2"/>
      <c r="BV190" s="2"/>
      <c r="BW190" s="1"/>
      <c r="BX190" s="1"/>
      <c r="BY190" s="1"/>
      <c r="BZ190" s="3"/>
      <c r="CA190" s="1"/>
      <c r="CB190" s="1"/>
      <c r="CC190" s="1"/>
      <c r="CD190" s="1"/>
      <c r="CE190" s="1"/>
    </row>
    <row r="191" spans="1:83"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1"/>
      <c r="BN191" s="1"/>
      <c r="BO191" s="1"/>
      <c r="BP191" s="1"/>
      <c r="BQ191" s="1"/>
      <c r="BR191" s="1"/>
      <c r="BS191" s="1"/>
      <c r="BT191" s="1"/>
      <c r="BU191" s="2"/>
      <c r="BV191" s="2"/>
      <c r="BW191" s="1"/>
      <c r="BX191" s="1"/>
      <c r="BY191" s="1"/>
      <c r="BZ191" s="3"/>
      <c r="CA191" s="1"/>
      <c r="CB191" s="1"/>
      <c r="CC191" s="1"/>
      <c r="CD191" s="1"/>
      <c r="CE191" s="1"/>
    </row>
    <row r="192" spans="1:83"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1"/>
      <c r="BN192" s="1"/>
      <c r="BO192" s="1"/>
      <c r="BP192" s="1"/>
      <c r="BQ192" s="1"/>
      <c r="BR192" s="1"/>
      <c r="BS192" s="1"/>
      <c r="BT192" s="1"/>
      <c r="BU192" s="2"/>
      <c r="BV192" s="2"/>
      <c r="BW192" s="1"/>
      <c r="BX192" s="1"/>
      <c r="BY192" s="1"/>
      <c r="BZ192" s="3"/>
      <c r="CA192" s="1"/>
      <c r="CB192" s="1"/>
      <c r="CC192" s="1"/>
      <c r="CD192" s="1"/>
      <c r="CE192" s="1"/>
    </row>
    <row r="193" spans="1:8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1"/>
      <c r="BN193" s="1"/>
      <c r="BO193" s="1"/>
      <c r="BP193" s="1"/>
      <c r="BQ193" s="1"/>
      <c r="BR193" s="1"/>
      <c r="BS193" s="1"/>
      <c r="BT193" s="1"/>
      <c r="BU193" s="2"/>
      <c r="BV193" s="2"/>
      <c r="BW193" s="1"/>
      <c r="BX193" s="1"/>
      <c r="BY193" s="1"/>
      <c r="BZ193" s="3"/>
      <c r="CA193" s="1"/>
      <c r="CB193" s="1"/>
      <c r="CC193" s="1"/>
      <c r="CD193" s="1"/>
      <c r="CE193" s="1"/>
    </row>
    <row r="194" spans="1:83"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1"/>
      <c r="BN194" s="1"/>
      <c r="BO194" s="1"/>
      <c r="BP194" s="1"/>
      <c r="BQ194" s="1"/>
      <c r="BR194" s="1"/>
      <c r="BS194" s="1"/>
      <c r="BT194" s="1"/>
      <c r="BU194" s="2"/>
      <c r="BV194" s="2"/>
      <c r="BW194" s="1"/>
      <c r="BX194" s="1"/>
      <c r="BY194" s="1"/>
      <c r="BZ194" s="3"/>
      <c r="CA194" s="1"/>
      <c r="CB194" s="1"/>
      <c r="CC194" s="1"/>
      <c r="CD194" s="1"/>
      <c r="CE194" s="1"/>
    </row>
    <row r="195" spans="1:83"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1"/>
      <c r="BN195" s="1"/>
      <c r="BO195" s="1"/>
      <c r="BP195" s="1"/>
      <c r="BQ195" s="1"/>
      <c r="BR195" s="1"/>
      <c r="BS195" s="1"/>
      <c r="BT195" s="1"/>
      <c r="BU195" s="2"/>
      <c r="BV195" s="2"/>
      <c r="BW195" s="1"/>
      <c r="BX195" s="1"/>
      <c r="BY195" s="1"/>
      <c r="BZ195" s="3"/>
      <c r="CA195" s="1"/>
      <c r="CB195" s="1"/>
      <c r="CC195" s="1"/>
      <c r="CD195" s="1"/>
      <c r="CE195" s="1"/>
    </row>
    <row r="196" spans="1:83"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1"/>
      <c r="BN196" s="1"/>
      <c r="BO196" s="1"/>
      <c r="BP196" s="1"/>
      <c r="BQ196" s="1"/>
      <c r="BR196" s="1"/>
      <c r="BS196" s="1"/>
      <c r="BT196" s="1"/>
      <c r="BU196" s="2"/>
      <c r="BV196" s="2"/>
      <c r="BW196" s="1"/>
      <c r="BX196" s="1"/>
      <c r="BY196" s="1"/>
      <c r="BZ196" s="3"/>
      <c r="CA196" s="1"/>
      <c r="CB196" s="1"/>
      <c r="CC196" s="1"/>
      <c r="CD196" s="1"/>
      <c r="CE196" s="1"/>
    </row>
    <row r="197" spans="1:83"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1"/>
      <c r="BN197" s="1"/>
      <c r="BO197" s="1"/>
      <c r="BP197" s="1"/>
      <c r="BQ197" s="1"/>
      <c r="BR197" s="1"/>
      <c r="BS197" s="1"/>
      <c r="BT197" s="1"/>
      <c r="BU197" s="2"/>
      <c r="BV197" s="2"/>
      <c r="BW197" s="1"/>
      <c r="BX197" s="1"/>
      <c r="BY197" s="1"/>
      <c r="BZ197" s="3"/>
      <c r="CA197" s="1"/>
      <c r="CB197" s="1"/>
      <c r="CC197" s="1"/>
      <c r="CD197" s="1"/>
      <c r="CE197" s="1"/>
    </row>
    <row r="198" spans="1:83"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1"/>
      <c r="BN198" s="1"/>
      <c r="BO198" s="1"/>
      <c r="BP198" s="1"/>
      <c r="BQ198" s="1"/>
      <c r="BR198" s="1"/>
      <c r="BS198" s="1"/>
      <c r="BT198" s="1"/>
      <c r="BU198" s="2"/>
      <c r="BV198" s="2"/>
      <c r="BW198" s="1"/>
      <c r="BX198" s="1"/>
      <c r="BY198" s="1"/>
      <c r="BZ198" s="3"/>
      <c r="CA198" s="1"/>
      <c r="CB198" s="1"/>
      <c r="CC198" s="1"/>
      <c r="CD198" s="1"/>
      <c r="CE198" s="1"/>
    </row>
    <row r="199" spans="1:83"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1"/>
      <c r="BN199" s="1"/>
      <c r="BO199" s="1"/>
      <c r="BP199" s="1"/>
      <c r="BQ199" s="1"/>
      <c r="BR199" s="1"/>
      <c r="BS199" s="1"/>
      <c r="BT199" s="1"/>
      <c r="BU199" s="2"/>
      <c r="BV199" s="2"/>
      <c r="BW199" s="1"/>
      <c r="BX199" s="1"/>
      <c r="BY199" s="1"/>
      <c r="BZ199" s="3"/>
      <c r="CA199" s="1"/>
      <c r="CB199" s="1"/>
      <c r="CC199" s="1"/>
      <c r="CD199" s="1"/>
      <c r="CE199" s="1"/>
    </row>
    <row r="200" spans="1:83"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1"/>
      <c r="BN200" s="1"/>
      <c r="BO200" s="1"/>
      <c r="BP200" s="1"/>
      <c r="BQ200" s="1"/>
      <c r="BR200" s="1"/>
      <c r="BS200" s="1"/>
      <c r="BT200" s="1"/>
      <c r="BU200" s="2"/>
      <c r="BV200" s="2"/>
      <c r="BW200" s="1"/>
      <c r="BX200" s="1"/>
      <c r="BY200" s="1"/>
      <c r="BZ200" s="3"/>
      <c r="CA200" s="1"/>
      <c r="CB200" s="1"/>
      <c r="CC200" s="1"/>
      <c r="CD200" s="1"/>
      <c r="CE200" s="1"/>
    </row>
    <row r="201" spans="1:83"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1"/>
      <c r="BN201" s="1"/>
      <c r="BO201" s="1"/>
      <c r="BP201" s="1"/>
      <c r="BQ201" s="1"/>
      <c r="BR201" s="1"/>
      <c r="BS201" s="1"/>
      <c r="BT201" s="1"/>
      <c r="BU201" s="2"/>
      <c r="BV201" s="2"/>
      <c r="BW201" s="1"/>
      <c r="BX201" s="1"/>
      <c r="BY201" s="1"/>
      <c r="BZ201" s="3"/>
      <c r="CA201" s="1"/>
      <c r="CB201" s="1"/>
      <c r="CC201" s="1"/>
      <c r="CD201" s="1"/>
      <c r="CE201" s="1"/>
    </row>
    <row r="202" spans="1:83"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1"/>
      <c r="BN202" s="1"/>
      <c r="BO202" s="1"/>
      <c r="BP202" s="1"/>
      <c r="BQ202" s="1"/>
      <c r="BR202" s="1"/>
      <c r="BS202" s="1"/>
      <c r="BT202" s="1"/>
      <c r="BU202" s="2"/>
      <c r="BV202" s="2"/>
      <c r="BW202" s="1"/>
      <c r="BX202" s="1"/>
      <c r="BY202" s="1"/>
      <c r="BZ202" s="3"/>
      <c r="CA202" s="1"/>
      <c r="CB202" s="1"/>
      <c r="CC202" s="1"/>
      <c r="CD202" s="1"/>
      <c r="CE202" s="1"/>
    </row>
    <row r="203" spans="1:8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1"/>
      <c r="BN203" s="1"/>
      <c r="BO203" s="1"/>
      <c r="BP203" s="1"/>
      <c r="BQ203" s="1"/>
      <c r="BR203" s="1"/>
      <c r="BS203" s="1"/>
      <c r="BT203" s="1"/>
      <c r="BU203" s="2"/>
      <c r="BV203" s="2"/>
      <c r="BW203" s="1"/>
      <c r="BX203" s="1"/>
      <c r="BY203" s="1"/>
      <c r="BZ203" s="3"/>
      <c r="CA203" s="1"/>
      <c r="CB203" s="1"/>
      <c r="CC203" s="1"/>
      <c r="CD203" s="1"/>
      <c r="CE203" s="1"/>
    </row>
    <row r="204" spans="1:83"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1"/>
      <c r="BN204" s="1"/>
      <c r="BO204" s="1"/>
      <c r="BP204" s="1"/>
      <c r="BQ204" s="1"/>
      <c r="BR204" s="1"/>
      <c r="BS204" s="1"/>
      <c r="BT204" s="1"/>
      <c r="BU204" s="2"/>
      <c r="BV204" s="2"/>
      <c r="BW204" s="1"/>
      <c r="BX204" s="1"/>
      <c r="BY204" s="1"/>
      <c r="BZ204" s="3"/>
      <c r="CA204" s="1"/>
      <c r="CB204" s="1"/>
      <c r="CC204" s="1"/>
      <c r="CD204" s="1"/>
      <c r="CE204" s="1"/>
    </row>
    <row r="205" spans="1:83"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1"/>
      <c r="BN205" s="1"/>
      <c r="BO205" s="1"/>
      <c r="BP205" s="1"/>
      <c r="BQ205" s="1"/>
      <c r="BR205" s="1"/>
      <c r="BS205" s="1"/>
      <c r="BT205" s="1"/>
      <c r="BU205" s="2"/>
      <c r="BV205" s="2"/>
      <c r="BW205" s="1"/>
      <c r="BX205" s="1"/>
      <c r="BY205" s="1"/>
      <c r="BZ205" s="3"/>
      <c r="CA205" s="1"/>
      <c r="CB205" s="1"/>
      <c r="CC205" s="1"/>
      <c r="CD205" s="1"/>
      <c r="CE205" s="1"/>
    </row>
    <row r="206" spans="1:83"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1"/>
      <c r="BN206" s="1"/>
      <c r="BO206" s="1"/>
      <c r="BP206" s="1"/>
      <c r="BQ206" s="1"/>
      <c r="BR206" s="1"/>
      <c r="BS206" s="1"/>
      <c r="BT206" s="1"/>
      <c r="BU206" s="2"/>
      <c r="BV206" s="2"/>
      <c r="BW206" s="1"/>
      <c r="BX206" s="1"/>
      <c r="BY206" s="1"/>
      <c r="BZ206" s="3"/>
      <c r="CA206" s="1"/>
      <c r="CB206" s="1"/>
      <c r="CC206" s="1"/>
      <c r="CD206" s="1"/>
      <c r="CE206" s="1"/>
    </row>
    <row r="207" spans="1:83"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1"/>
      <c r="BN207" s="1"/>
      <c r="BO207" s="1"/>
      <c r="BP207" s="1"/>
      <c r="BQ207" s="1"/>
      <c r="BR207" s="1"/>
      <c r="BS207" s="1"/>
      <c r="BT207" s="1"/>
      <c r="BU207" s="2"/>
      <c r="BV207" s="2"/>
      <c r="BW207" s="1"/>
      <c r="BX207" s="1"/>
      <c r="BY207" s="1"/>
      <c r="BZ207" s="3"/>
      <c r="CA207" s="1"/>
      <c r="CB207" s="1"/>
      <c r="CC207" s="1"/>
      <c r="CD207" s="1"/>
      <c r="CE207" s="1"/>
    </row>
    <row r="208" spans="1:83"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1"/>
      <c r="BN208" s="1"/>
      <c r="BO208" s="1"/>
      <c r="BP208" s="1"/>
      <c r="BQ208" s="1"/>
      <c r="BR208" s="1"/>
      <c r="BS208" s="1"/>
      <c r="BT208" s="1"/>
      <c r="BU208" s="2"/>
      <c r="BV208" s="2"/>
      <c r="BW208" s="1"/>
      <c r="BX208" s="1"/>
      <c r="BY208" s="1"/>
      <c r="BZ208" s="3"/>
      <c r="CA208" s="1"/>
      <c r="CB208" s="1"/>
      <c r="CC208" s="1"/>
      <c r="CD208" s="1"/>
      <c r="CE208" s="1"/>
    </row>
    <row r="209" spans="1:83"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1"/>
      <c r="BN209" s="1"/>
      <c r="BO209" s="1"/>
      <c r="BP209" s="1"/>
      <c r="BQ209" s="1"/>
      <c r="BR209" s="1"/>
      <c r="BS209" s="1"/>
      <c r="BT209" s="1"/>
      <c r="BU209" s="2"/>
      <c r="BV209" s="2"/>
      <c r="BW209" s="1"/>
      <c r="BX209" s="1"/>
      <c r="BY209" s="1"/>
      <c r="BZ209" s="3"/>
      <c r="CA209" s="1"/>
      <c r="CB209" s="1"/>
      <c r="CC209" s="1"/>
      <c r="CD209" s="1"/>
      <c r="CE209" s="1"/>
    </row>
    <row r="210" spans="1:83"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1"/>
      <c r="BN210" s="1"/>
      <c r="BO210" s="1"/>
      <c r="BP210" s="1"/>
      <c r="BQ210" s="1"/>
      <c r="BR210" s="1"/>
      <c r="BS210" s="1"/>
      <c r="BT210" s="1"/>
      <c r="BU210" s="2"/>
      <c r="BV210" s="2"/>
      <c r="BW210" s="1"/>
      <c r="BX210" s="1"/>
      <c r="BY210" s="1"/>
      <c r="BZ210" s="3"/>
      <c r="CA210" s="1"/>
      <c r="CB210" s="1"/>
      <c r="CC210" s="1"/>
      <c r="CD210" s="1"/>
      <c r="CE210" s="1"/>
    </row>
    <row r="211" spans="1:83"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1"/>
      <c r="BN211" s="1"/>
      <c r="BO211" s="1"/>
      <c r="BP211" s="1"/>
      <c r="BQ211" s="1"/>
      <c r="BR211" s="1"/>
      <c r="BS211" s="1"/>
      <c r="BT211" s="1"/>
      <c r="BU211" s="2"/>
      <c r="BV211" s="2"/>
      <c r="BW211" s="1"/>
      <c r="BX211" s="1"/>
      <c r="BY211" s="1"/>
      <c r="BZ211" s="3"/>
      <c r="CA211" s="1"/>
      <c r="CB211" s="1"/>
      <c r="CC211" s="1"/>
      <c r="CD211" s="1"/>
      <c r="CE211" s="1"/>
    </row>
    <row r="212" spans="1:83"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1"/>
      <c r="BN212" s="1"/>
      <c r="BO212" s="1"/>
      <c r="BP212" s="1"/>
      <c r="BQ212" s="1"/>
      <c r="BR212" s="1"/>
      <c r="BS212" s="1"/>
      <c r="BT212" s="1"/>
      <c r="BU212" s="2"/>
      <c r="BV212" s="2"/>
      <c r="BW212" s="1"/>
      <c r="BX212" s="1"/>
      <c r="BY212" s="1"/>
      <c r="BZ212" s="3"/>
      <c r="CA212" s="1"/>
      <c r="CB212" s="1"/>
      <c r="CC212" s="1"/>
      <c r="CD212" s="1"/>
      <c r="CE212" s="1"/>
    </row>
    <row r="213" spans="1:8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1"/>
      <c r="BN213" s="1"/>
      <c r="BO213" s="1"/>
      <c r="BP213" s="1"/>
      <c r="BQ213" s="1"/>
      <c r="BR213" s="1"/>
      <c r="BS213" s="1"/>
      <c r="BT213" s="1"/>
      <c r="BU213" s="2"/>
      <c r="BV213" s="2"/>
      <c r="BW213" s="1"/>
      <c r="BX213" s="1"/>
      <c r="BY213" s="1"/>
      <c r="BZ213" s="3"/>
      <c r="CA213" s="1"/>
      <c r="CB213" s="1"/>
      <c r="CC213" s="1"/>
      <c r="CD213" s="1"/>
      <c r="CE213" s="1"/>
    </row>
    <row r="214" spans="1:83"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1"/>
      <c r="BN214" s="1"/>
      <c r="BO214" s="1"/>
      <c r="BP214" s="1"/>
      <c r="BQ214" s="1"/>
      <c r="BR214" s="1"/>
      <c r="BS214" s="1"/>
      <c r="BT214" s="1"/>
      <c r="BU214" s="2"/>
      <c r="BV214" s="2"/>
      <c r="BW214" s="1"/>
      <c r="BX214" s="1"/>
      <c r="BY214" s="1"/>
      <c r="BZ214" s="3"/>
      <c r="CA214" s="1"/>
      <c r="CB214" s="1"/>
      <c r="CC214" s="1"/>
      <c r="CD214" s="1"/>
      <c r="CE214" s="1"/>
    </row>
    <row r="215" spans="1:83"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1"/>
      <c r="BN215" s="1"/>
      <c r="BO215" s="1"/>
      <c r="BP215" s="1"/>
      <c r="BQ215" s="1"/>
      <c r="BR215" s="1"/>
      <c r="BS215" s="1"/>
      <c r="BT215" s="1"/>
      <c r="BU215" s="2"/>
      <c r="BV215" s="2"/>
      <c r="BW215" s="1"/>
      <c r="BX215" s="1"/>
      <c r="BY215" s="1"/>
      <c r="BZ215" s="3"/>
      <c r="CA215" s="1"/>
      <c r="CB215" s="1"/>
      <c r="CC215" s="1"/>
      <c r="CD215" s="1"/>
      <c r="CE215" s="1"/>
    </row>
    <row r="216" spans="1:83"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1"/>
      <c r="BN216" s="1"/>
      <c r="BO216" s="1"/>
      <c r="BP216" s="1"/>
      <c r="BQ216" s="1"/>
      <c r="BR216" s="1"/>
      <c r="BS216" s="1"/>
      <c r="BT216" s="1"/>
      <c r="BU216" s="2"/>
      <c r="BV216" s="2"/>
      <c r="BW216" s="1"/>
      <c r="BX216" s="1"/>
      <c r="BY216" s="1"/>
      <c r="BZ216" s="3"/>
      <c r="CA216" s="1"/>
      <c r="CB216" s="1"/>
      <c r="CC216" s="1"/>
      <c r="CD216" s="1"/>
      <c r="CE216" s="1"/>
    </row>
    <row r="217" spans="1:83"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1"/>
      <c r="BN217" s="1"/>
      <c r="BO217" s="1"/>
      <c r="BP217" s="1"/>
      <c r="BQ217" s="1"/>
      <c r="BR217" s="1"/>
      <c r="BS217" s="1"/>
      <c r="BT217" s="1"/>
      <c r="BU217" s="2"/>
      <c r="BV217" s="2"/>
      <c r="BW217" s="1"/>
      <c r="BX217" s="1"/>
      <c r="BY217" s="1"/>
      <c r="BZ217" s="3"/>
      <c r="CA217" s="1"/>
      <c r="CB217" s="1"/>
      <c r="CC217" s="1"/>
      <c r="CD217" s="1"/>
      <c r="CE217" s="1"/>
    </row>
    <row r="218" spans="1:83"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1"/>
      <c r="BN218" s="1"/>
      <c r="BO218" s="1"/>
      <c r="BP218" s="1"/>
      <c r="BQ218" s="1"/>
      <c r="BR218" s="1"/>
      <c r="BS218" s="1"/>
      <c r="BT218" s="1"/>
      <c r="BU218" s="2"/>
      <c r="BV218" s="2"/>
      <c r="BW218" s="1"/>
      <c r="BX218" s="1"/>
      <c r="BY218" s="1"/>
      <c r="BZ218" s="3"/>
      <c r="CA218" s="1"/>
      <c r="CB218" s="1"/>
      <c r="CC218" s="1"/>
      <c r="CD218" s="1"/>
      <c r="CE218" s="1"/>
    </row>
    <row r="219" spans="1:83"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1"/>
      <c r="BN219" s="1"/>
      <c r="BO219" s="1"/>
      <c r="BP219" s="1"/>
      <c r="BQ219" s="1"/>
      <c r="BR219" s="1"/>
      <c r="BS219" s="1"/>
      <c r="BT219" s="1"/>
      <c r="BU219" s="2"/>
      <c r="BV219" s="2"/>
      <c r="BW219" s="1"/>
      <c r="BX219" s="1"/>
      <c r="BY219" s="1"/>
      <c r="BZ219" s="3"/>
      <c r="CA219" s="1"/>
      <c r="CB219" s="1"/>
      <c r="CC219" s="1"/>
      <c r="CD219" s="1"/>
      <c r="CE219" s="1"/>
    </row>
    <row r="220" spans="1:83"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1"/>
      <c r="BN220" s="1"/>
      <c r="BO220" s="1"/>
      <c r="BP220" s="1"/>
      <c r="BQ220" s="1"/>
      <c r="BR220" s="1"/>
      <c r="BS220" s="1"/>
      <c r="BT220" s="1"/>
      <c r="BU220" s="2"/>
      <c r="BV220" s="2"/>
      <c r="BW220" s="1"/>
      <c r="BX220" s="1"/>
      <c r="BY220" s="1"/>
      <c r="BZ220" s="3"/>
      <c r="CA220" s="1"/>
      <c r="CB220" s="1"/>
      <c r="CC220" s="1"/>
      <c r="CD220" s="1"/>
      <c r="CE220" s="1"/>
    </row>
    <row r="221" spans="1:83"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1"/>
      <c r="BN221" s="1"/>
      <c r="BO221" s="1"/>
      <c r="BP221" s="1"/>
      <c r="BQ221" s="1"/>
      <c r="BR221" s="1"/>
      <c r="BS221" s="1"/>
      <c r="BT221" s="1"/>
      <c r="BU221" s="2"/>
      <c r="BV221" s="2"/>
      <c r="BW221" s="1"/>
      <c r="BX221" s="1"/>
      <c r="BY221" s="1"/>
      <c r="BZ221" s="3"/>
      <c r="CA221" s="1"/>
      <c r="CB221" s="1"/>
      <c r="CC221" s="1"/>
      <c r="CD221" s="1"/>
      <c r="CE221" s="1"/>
    </row>
    <row r="222" spans="1:83"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1"/>
      <c r="BN222" s="1"/>
      <c r="BO222" s="1"/>
      <c r="BP222" s="1"/>
      <c r="BQ222" s="1"/>
      <c r="BR222" s="1"/>
      <c r="BS222" s="1"/>
      <c r="BT222" s="1"/>
      <c r="BU222" s="2"/>
      <c r="BV222" s="2"/>
      <c r="BW222" s="1"/>
      <c r="BX222" s="1"/>
      <c r="BY222" s="1"/>
      <c r="BZ222" s="3"/>
      <c r="CA222" s="1"/>
      <c r="CB222" s="1"/>
      <c r="CC222" s="1"/>
      <c r="CD222" s="1"/>
      <c r="CE222" s="1"/>
    </row>
    <row r="223" spans="1:8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1"/>
      <c r="BN223" s="1"/>
      <c r="BO223" s="1"/>
      <c r="BP223" s="1"/>
      <c r="BQ223" s="1"/>
      <c r="BR223" s="1"/>
      <c r="BS223" s="1"/>
      <c r="BT223" s="1"/>
      <c r="BU223" s="2"/>
      <c r="BV223" s="2"/>
      <c r="BW223" s="1"/>
      <c r="BX223" s="1"/>
      <c r="BY223" s="1"/>
      <c r="BZ223" s="3"/>
      <c r="CA223" s="1"/>
      <c r="CB223" s="1"/>
      <c r="CC223" s="1"/>
      <c r="CD223" s="1"/>
      <c r="CE223" s="1"/>
    </row>
    <row r="224" spans="1:83"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1"/>
      <c r="BN224" s="1"/>
      <c r="BO224" s="1"/>
      <c r="BP224" s="1"/>
      <c r="BQ224" s="1"/>
      <c r="BR224" s="1"/>
      <c r="BS224" s="1"/>
      <c r="BT224" s="1"/>
      <c r="BU224" s="2"/>
      <c r="BV224" s="2"/>
      <c r="BW224" s="1"/>
      <c r="BX224" s="1"/>
      <c r="BY224" s="1"/>
      <c r="BZ224" s="3"/>
      <c r="CA224" s="1"/>
      <c r="CB224" s="1"/>
      <c r="CC224" s="1"/>
      <c r="CD224" s="1"/>
      <c r="CE224" s="1"/>
    </row>
    <row r="225" spans="1:83"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1"/>
      <c r="BN225" s="1"/>
      <c r="BO225" s="1"/>
      <c r="BP225" s="1"/>
      <c r="BQ225" s="1"/>
      <c r="BR225" s="1"/>
      <c r="BS225" s="1"/>
      <c r="BT225" s="1"/>
      <c r="BU225" s="2"/>
      <c r="BV225" s="2"/>
      <c r="BW225" s="1"/>
      <c r="BX225" s="1"/>
      <c r="BY225" s="1"/>
      <c r="BZ225" s="3"/>
      <c r="CA225" s="1"/>
      <c r="CB225" s="1"/>
      <c r="CC225" s="1"/>
      <c r="CD225" s="1"/>
      <c r="CE225" s="1"/>
    </row>
    <row r="226" spans="1:83"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1"/>
      <c r="BN226" s="1"/>
      <c r="BO226" s="1"/>
      <c r="BP226" s="1"/>
      <c r="BQ226" s="1"/>
      <c r="BR226" s="1"/>
      <c r="BS226" s="1"/>
      <c r="BT226" s="1"/>
      <c r="BU226" s="2"/>
      <c r="BV226" s="2"/>
      <c r="BW226" s="1"/>
      <c r="BX226" s="1"/>
      <c r="BY226" s="1"/>
      <c r="BZ226" s="3"/>
      <c r="CA226" s="1"/>
      <c r="CB226" s="1"/>
      <c r="CC226" s="1"/>
      <c r="CD226" s="1"/>
      <c r="CE226" s="1"/>
    </row>
    <row r="227" spans="1:83"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1"/>
      <c r="BN227" s="1"/>
      <c r="BO227" s="1"/>
      <c r="BP227" s="1"/>
      <c r="BQ227" s="1"/>
      <c r="BR227" s="1"/>
      <c r="BS227" s="1"/>
      <c r="BT227" s="1"/>
      <c r="BU227" s="2"/>
      <c r="BV227" s="2"/>
      <c r="BW227" s="1"/>
      <c r="BX227" s="1"/>
      <c r="BY227" s="1"/>
      <c r="BZ227" s="3"/>
      <c r="CA227" s="1"/>
      <c r="CB227" s="1"/>
      <c r="CC227" s="1"/>
      <c r="CD227" s="1"/>
      <c r="CE227" s="1"/>
    </row>
    <row r="228" spans="1:83"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1"/>
      <c r="BN228" s="1"/>
      <c r="BO228" s="1"/>
      <c r="BP228" s="1"/>
      <c r="BQ228" s="1"/>
      <c r="BR228" s="1"/>
      <c r="BS228" s="1"/>
      <c r="BT228" s="1"/>
      <c r="BU228" s="2"/>
      <c r="BV228" s="2"/>
      <c r="BW228" s="1"/>
      <c r="BX228" s="1"/>
      <c r="BY228" s="1"/>
      <c r="BZ228" s="3"/>
      <c r="CA228" s="1"/>
      <c r="CB228" s="1"/>
      <c r="CC228" s="1"/>
      <c r="CD228" s="1"/>
      <c r="CE228" s="1"/>
    </row>
    <row r="229" spans="1:83"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1"/>
      <c r="BN229" s="1"/>
      <c r="BO229" s="1"/>
      <c r="BP229" s="1"/>
      <c r="BQ229" s="1"/>
      <c r="BR229" s="1"/>
      <c r="BS229" s="1"/>
      <c r="BT229" s="1"/>
      <c r="BU229" s="2"/>
      <c r="BV229" s="2"/>
      <c r="BW229" s="1"/>
      <c r="BX229" s="1"/>
      <c r="BY229" s="1"/>
      <c r="BZ229" s="3"/>
      <c r="CA229" s="1"/>
      <c r="CB229" s="1"/>
      <c r="CC229" s="1"/>
      <c r="CD229" s="1"/>
      <c r="CE229" s="1"/>
    </row>
    <row r="230" spans="1:83"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1"/>
      <c r="BN230" s="1"/>
      <c r="BO230" s="1"/>
      <c r="BP230" s="1"/>
      <c r="BQ230" s="1"/>
      <c r="BR230" s="1"/>
      <c r="BS230" s="1"/>
      <c r="BT230" s="1"/>
      <c r="BU230" s="2"/>
      <c r="BV230" s="2"/>
      <c r="BW230" s="1"/>
      <c r="BX230" s="1"/>
      <c r="BY230" s="1"/>
      <c r="BZ230" s="3"/>
      <c r="CA230" s="1"/>
      <c r="CB230" s="1"/>
      <c r="CC230" s="1"/>
      <c r="CD230" s="1"/>
      <c r="CE230" s="1"/>
    </row>
    <row r="231" spans="1:83"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1"/>
      <c r="BN231" s="1"/>
      <c r="BO231" s="1"/>
      <c r="BP231" s="1"/>
      <c r="BQ231" s="1"/>
      <c r="BR231" s="1"/>
      <c r="BS231" s="1"/>
      <c r="BT231" s="1"/>
      <c r="BU231" s="2"/>
      <c r="BV231" s="2"/>
      <c r="BW231" s="1"/>
      <c r="BX231" s="1"/>
      <c r="BY231" s="1"/>
      <c r="BZ231" s="3"/>
      <c r="CA231" s="1"/>
      <c r="CB231" s="1"/>
      <c r="CC231" s="1"/>
      <c r="CD231" s="1"/>
      <c r="CE231" s="1"/>
    </row>
    <row r="232" spans="1:83"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1"/>
      <c r="BN232" s="1"/>
      <c r="BO232" s="1"/>
      <c r="BP232" s="1"/>
      <c r="BQ232" s="1"/>
      <c r="BR232" s="1"/>
      <c r="BS232" s="1"/>
      <c r="BT232" s="1"/>
      <c r="BU232" s="2"/>
      <c r="BV232" s="2"/>
      <c r="BW232" s="1"/>
      <c r="BX232" s="1"/>
      <c r="BY232" s="1"/>
      <c r="BZ232" s="3"/>
      <c r="CA232" s="1"/>
      <c r="CB232" s="1"/>
      <c r="CC232" s="1"/>
      <c r="CD232" s="1"/>
      <c r="CE232" s="1"/>
    </row>
    <row r="233" spans="1:8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1"/>
      <c r="BN233" s="1"/>
      <c r="BO233" s="1"/>
      <c r="BP233" s="1"/>
      <c r="BQ233" s="1"/>
      <c r="BR233" s="1"/>
      <c r="BS233" s="1"/>
      <c r="BT233" s="1"/>
      <c r="BU233" s="2"/>
      <c r="BV233" s="2"/>
      <c r="BW233" s="1"/>
      <c r="BX233" s="1"/>
      <c r="BY233" s="1"/>
      <c r="BZ233" s="3"/>
      <c r="CA233" s="1"/>
      <c r="CB233" s="1"/>
      <c r="CC233" s="1"/>
      <c r="CD233" s="1"/>
      <c r="CE233" s="1"/>
    </row>
    <row r="234" spans="1:83"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1"/>
      <c r="BN234" s="1"/>
      <c r="BO234" s="1"/>
      <c r="BP234" s="1"/>
      <c r="BQ234" s="1"/>
      <c r="BR234" s="1"/>
      <c r="BS234" s="1"/>
      <c r="BT234" s="1"/>
      <c r="BU234" s="2"/>
      <c r="BV234" s="2"/>
      <c r="BW234" s="1"/>
      <c r="BX234" s="1"/>
      <c r="BY234" s="1"/>
      <c r="BZ234" s="3"/>
      <c r="CA234" s="1"/>
      <c r="CB234" s="1"/>
      <c r="CC234" s="1"/>
      <c r="CD234" s="1"/>
      <c r="CE234" s="1"/>
    </row>
    <row r="235" spans="1:83"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1"/>
      <c r="BN235" s="1"/>
      <c r="BO235" s="1"/>
      <c r="BP235" s="1"/>
      <c r="BQ235" s="1"/>
      <c r="BR235" s="1"/>
      <c r="BS235" s="1"/>
      <c r="BT235" s="1"/>
      <c r="BU235" s="2"/>
      <c r="BV235" s="2"/>
      <c r="BW235" s="1"/>
      <c r="BX235" s="1"/>
      <c r="BY235" s="1"/>
      <c r="BZ235" s="3"/>
      <c r="CA235" s="1"/>
      <c r="CB235" s="1"/>
      <c r="CC235" s="1"/>
      <c r="CD235" s="1"/>
      <c r="CE235" s="1"/>
    </row>
    <row r="236" spans="1:83"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1"/>
      <c r="BN236" s="1"/>
      <c r="BO236" s="1"/>
      <c r="BP236" s="1"/>
      <c r="BQ236" s="1"/>
      <c r="BR236" s="1"/>
      <c r="BS236" s="1"/>
      <c r="BT236" s="1"/>
      <c r="BU236" s="2"/>
      <c r="BV236" s="2"/>
      <c r="BW236" s="1"/>
      <c r="BX236" s="1"/>
      <c r="BY236" s="1"/>
      <c r="BZ236" s="3"/>
      <c r="CA236" s="1"/>
      <c r="CB236" s="1"/>
      <c r="CC236" s="1"/>
      <c r="CD236" s="1"/>
      <c r="CE236" s="1"/>
    </row>
    <row r="237" spans="1:83"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1"/>
      <c r="BN237" s="1"/>
      <c r="BO237" s="1"/>
      <c r="BP237" s="1"/>
      <c r="BQ237" s="1"/>
      <c r="BR237" s="1"/>
      <c r="BS237" s="1"/>
      <c r="BT237" s="1"/>
      <c r="BU237" s="2"/>
      <c r="BV237" s="2"/>
      <c r="BW237" s="1"/>
      <c r="BX237" s="1"/>
      <c r="BY237" s="1"/>
      <c r="BZ237" s="3"/>
      <c r="CA237" s="1"/>
      <c r="CB237" s="1"/>
      <c r="CC237" s="1"/>
      <c r="CD237" s="1"/>
      <c r="CE237" s="1"/>
    </row>
    <row r="238" spans="1:83"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1"/>
      <c r="BN238" s="1"/>
      <c r="BO238" s="1"/>
      <c r="BP238" s="1"/>
      <c r="BQ238" s="1"/>
      <c r="BR238" s="1"/>
      <c r="BS238" s="1"/>
      <c r="BT238" s="1"/>
      <c r="BU238" s="2"/>
      <c r="BV238" s="2"/>
      <c r="BW238" s="1"/>
      <c r="BX238" s="1"/>
      <c r="BY238" s="1"/>
      <c r="BZ238" s="3"/>
      <c r="CA238" s="1"/>
      <c r="CB238" s="1"/>
      <c r="CC238" s="1"/>
      <c r="CD238" s="1"/>
      <c r="CE238" s="1"/>
    </row>
    <row r="239" spans="1:83"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1"/>
      <c r="BN239" s="1"/>
      <c r="BO239" s="1"/>
      <c r="BP239" s="1"/>
      <c r="BQ239" s="1"/>
      <c r="BR239" s="1"/>
      <c r="BS239" s="1"/>
      <c r="BT239" s="1"/>
      <c r="BU239" s="2"/>
      <c r="BV239" s="2"/>
      <c r="BW239" s="1"/>
      <c r="BX239" s="1"/>
      <c r="BY239" s="1"/>
      <c r="BZ239" s="3"/>
      <c r="CA239" s="1"/>
      <c r="CB239" s="1"/>
      <c r="CC239" s="1"/>
      <c r="CD239" s="1"/>
      <c r="CE239" s="1"/>
    </row>
    <row r="240" spans="1:83"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1"/>
      <c r="BN240" s="1"/>
      <c r="BO240" s="1"/>
      <c r="BP240" s="1"/>
      <c r="BQ240" s="1"/>
      <c r="BR240" s="1"/>
      <c r="BS240" s="1"/>
      <c r="BT240" s="1"/>
      <c r="BU240" s="2"/>
      <c r="BV240" s="2"/>
      <c r="BW240" s="1"/>
      <c r="BX240" s="1"/>
      <c r="BY240" s="1"/>
      <c r="BZ240" s="3"/>
      <c r="CA240" s="1"/>
      <c r="CB240" s="1"/>
      <c r="CC240" s="1"/>
      <c r="CD240" s="1"/>
      <c r="CE240" s="1"/>
    </row>
    <row r="241" spans="1:83"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1"/>
      <c r="BN241" s="1"/>
      <c r="BO241" s="1"/>
      <c r="BP241" s="1"/>
      <c r="BQ241" s="1"/>
      <c r="BR241" s="1"/>
      <c r="BS241" s="1"/>
      <c r="BT241" s="1"/>
      <c r="BU241" s="2"/>
      <c r="BV241" s="2"/>
      <c r="BW241" s="1"/>
      <c r="BX241" s="1"/>
      <c r="BY241" s="1"/>
      <c r="BZ241" s="3"/>
      <c r="CA241" s="1"/>
      <c r="CB241" s="1"/>
      <c r="CC241" s="1"/>
      <c r="CD241" s="1"/>
      <c r="CE241" s="1"/>
    </row>
    <row r="242" spans="1:83"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1"/>
      <c r="BN242" s="1"/>
      <c r="BO242" s="1"/>
      <c r="BP242" s="1"/>
      <c r="BQ242" s="1"/>
      <c r="BR242" s="1"/>
      <c r="BS242" s="1"/>
      <c r="BT242" s="1"/>
      <c r="BU242" s="2"/>
      <c r="BV242" s="2"/>
      <c r="BW242" s="1"/>
      <c r="BX242" s="1"/>
      <c r="BY242" s="1"/>
      <c r="BZ242" s="3"/>
      <c r="CA242" s="1"/>
      <c r="CB242" s="1"/>
      <c r="CC242" s="1"/>
      <c r="CD242" s="1"/>
      <c r="CE242" s="1"/>
    </row>
    <row r="243" spans="1:8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1"/>
      <c r="BN243" s="1"/>
      <c r="BO243" s="1"/>
      <c r="BP243" s="1"/>
      <c r="BQ243" s="1"/>
      <c r="BR243" s="1"/>
      <c r="BS243" s="1"/>
      <c r="BT243" s="1"/>
      <c r="BU243" s="2"/>
      <c r="BV243" s="2"/>
      <c r="BW243" s="1"/>
      <c r="BX243" s="1"/>
      <c r="BY243" s="1"/>
      <c r="BZ243" s="3"/>
      <c r="CA243" s="1"/>
      <c r="CB243" s="1"/>
      <c r="CC243" s="1"/>
      <c r="CD243" s="1"/>
      <c r="CE243" s="1"/>
    </row>
    <row r="244" spans="1:83"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1"/>
      <c r="BN244" s="1"/>
      <c r="BO244" s="1"/>
      <c r="BP244" s="1"/>
      <c r="BQ244" s="1"/>
      <c r="BR244" s="1"/>
      <c r="BS244" s="1"/>
      <c r="BT244" s="1"/>
      <c r="BU244" s="2"/>
      <c r="BV244" s="2"/>
      <c r="BW244" s="1"/>
      <c r="BX244" s="1"/>
      <c r="BY244" s="1"/>
      <c r="BZ244" s="3"/>
      <c r="CA244" s="1"/>
      <c r="CB244" s="1"/>
      <c r="CC244" s="1"/>
      <c r="CD244" s="1"/>
      <c r="CE244" s="1"/>
    </row>
    <row r="245" spans="1:83"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1"/>
      <c r="BN245" s="1"/>
      <c r="BO245" s="1"/>
      <c r="BP245" s="1"/>
      <c r="BQ245" s="1"/>
      <c r="BR245" s="1"/>
      <c r="BS245" s="1"/>
      <c r="BT245" s="1"/>
      <c r="BU245" s="2"/>
      <c r="BV245" s="2"/>
      <c r="BW245" s="1"/>
      <c r="BX245" s="1"/>
      <c r="BY245" s="1"/>
      <c r="BZ245" s="3"/>
      <c r="CA245" s="1"/>
      <c r="CB245" s="1"/>
      <c r="CC245" s="1"/>
      <c r="CD245" s="1"/>
      <c r="CE245" s="1"/>
    </row>
    <row r="246" spans="1:83"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1"/>
      <c r="BN246" s="1"/>
      <c r="BO246" s="1"/>
      <c r="BP246" s="1"/>
      <c r="BQ246" s="1"/>
      <c r="BR246" s="1"/>
      <c r="BS246" s="1"/>
      <c r="BT246" s="1"/>
      <c r="BU246" s="2"/>
      <c r="BV246" s="2"/>
      <c r="BW246" s="1"/>
      <c r="BX246" s="1"/>
      <c r="BY246" s="1"/>
      <c r="BZ246" s="3"/>
      <c r="CA246" s="1"/>
      <c r="CB246" s="1"/>
      <c r="CC246" s="1"/>
      <c r="CD246" s="1"/>
      <c r="CE246" s="1"/>
    </row>
    <row r="247" spans="1:83"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1"/>
      <c r="BN247" s="1"/>
      <c r="BO247" s="1"/>
      <c r="BP247" s="1"/>
      <c r="BQ247" s="1"/>
      <c r="BR247" s="1"/>
      <c r="BS247" s="1"/>
      <c r="BT247" s="1"/>
      <c r="BU247" s="2"/>
      <c r="BV247" s="2"/>
      <c r="BW247" s="1"/>
      <c r="BX247" s="1"/>
      <c r="BY247" s="1"/>
      <c r="BZ247" s="3"/>
      <c r="CA247" s="1"/>
      <c r="CB247" s="1"/>
      <c r="CC247" s="1"/>
      <c r="CD247" s="1"/>
      <c r="CE247" s="1"/>
    </row>
    <row r="248" spans="1:83"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1"/>
      <c r="BN248" s="1"/>
      <c r="BO248" s="1"/>
      <c r="BP248" s="1"/>
      <c r="BQ248" s="1"/>
      <c r="BR248" s="1"/>
      <c r="BS248" s="1"/>
      <c r="BT248" s="1"/>
      <c r="BU248" s="2"/>
      <c r="BV248" s="2"/>
      <c r="BW248" s="1"/>
      <c r="BX248" s="1"/>
      <c r="BY248" s="1"/>
      <c r="BZ248" s="3"/>
      <c r="CA248" s="1"/>
      <c r="CB248" s="1"/>
      <c r="CC248" s="1"/>
      <c r="CD248" s="1"/>
      <c r="CE248" s="1"/>
    </row>
    <row r="249" spans="1:83"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1"/>
      <c r="BN249" s="1"/>
      <c r="BO249" s="1"/>
      <c r="BP249" s="1"/>
      <c r="BQ249" s="1"/>
      <c r="BR249" s="1"/>
      <c r="BS249" s="1"/>
      <c r="BT249" s="1"/>
      <c r="BU249" s="2"/>
      <c r="BV249" s="2"/>
      <c r="BW249" s="1"/>
      <c r="BX249" s="1"/>
      <c r="BY249" s="1"/>
      <c r="BZ249" s="3"/>
      <c r="CA249" s="1"/>
      <c r="CB249" s="1"/>
      <c r="CC249" s="1"/>
      <c r="CD249" s="1"/>
      <c r="CE249" s="1"/>
    </row>
    <row r="250" spans="1:83"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1"/>
      <c r="BN250" s="1"/>
      <c r="BO250" s="1"/>
      <c r="BP250" s="1"/>
      <c r="BQ250" s="1"/>
      <c r="BR250" s="1"/>
      <c r="BS250" s="1"/>
      <c r="BT250" s="1"/>
      <c r="BU250" s="2"/>
      <c r="BV250" s="2"/>
      <c r="BW250" s="1"/>
      <c r="BX250" s="1"/>
      <c r="BY250" s="1"/>
      <c r="BZ250" s="3"/>
      <c r="CA250" s="1"/>
      <c r="CB250" s="1"/>
      <c r="CC250" s="1"/>
      <c r="CD250" s="1"/>
      <c r="CE250" s="1"/>
    </row>
    <row r="251" spans="1:83"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1"/>
      <c r="BN251" s="1"/>
      <c r="BO251" s="1"/>
      <c r="BP251" s="1"/>
      <c r="BQ251" s="1"/>
      <c r="BR251" s="1"/>
      <c r="BS251" s="1"/>
      <c r="BT251" s="1"/>
      <c r="BU251" s="2"/>
      <c r="BV251" s="2"/>
      <c r="BW251" s="1"/>
      <c r="BX251" s="1"/>
      <c r="BY251" s="1"/>
      <c r="BZ251" s="3"/>
      <c r="CA251" s="1"/>
      <c r="CB251" s="1"/>
      <c r="CC251" s="1"/>
      <c r="CD251" s="1"/>
      <c r="CE251" s="1"/>
    </row>
    <row r="252" spans="1:83"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1"/>
      <c r="BN252" s="1"/>
      <c r="BO252" s="1"/>
      <c r="BP252" s="1"/>
      <c r="BQ252" s="1"/>
      <c r="BR252" s="1"/>
      <c r="BS252" s="1"/>
      <c r="BT252" s="1"/>
      <c r="BU252" s="2"/>
      <c r="BV252" s="2"/>
      <c r="BW252" s="1"/>
      <c r="BX252" s="1"/>
      <c r="BY252" s="1"/>
      <c r="BZ252" s="3"/>
      <c r="CA252" s="1"/>
      <c r="CB252" s="1"/>
      <c r="CC252" s="1"/>
      <c r="CD252" s="1"/>
      <c r="CE252" s="1"/>
    </row>
    <row r="253" spans="1:8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1"/>
      <c r="BN253" s="1"/>
      <c r="BO253" s="1"/>
      <c r="BP253" s="1"/>
      <c r="BQ253" s="1"/>
      <c r="BR253" s="1"/>
      <c r="BS253" s="1"/>
      <c r="BT253" s="1"/>
      <c r="BU253" s="2"/>
      <c r="BV253" s="2"/>
      <c r="BW253" s="1"/>
      <c r="BX253" s="1"/>
      <c r="BY253" s="1"/>
      <c r="BZ253" s="3"/>
      <c r="CA253" s="1"/>
      <c r="CB253" s="1"/>
      <c r="CC253" s="1"/>
      <c r="CD253" s="1"/>
      <c r="CE253" s="1"/>
    </row>
    <row r="254" spans="1:83"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1"/>
      <c r="BN254" s="1"/>
      <c r="BO254" s="1"/>
      <c r="BP254" s="1"/>
      <c r="BQ254" s="1"/>
      <c r="BR254" s="1"/>
      <c r="BS254" s="1"/>
      <c r="BT254" s="1"/>
      <c r="BU254" s="2"/>
      <c r="BV254" s="2"/>
      <c r="BW254" s="1"/>
      <c r="BX254" s="1"/>
      <c r="BY254" s="1"/>
      <c r="BZ254" s="3"/>
      <c r="CA254" s="1"/>
      <c r="CB254" s="1"/>
      <c r="CC254" s="1"/>
      <c r="CD254" s="1"/>
      <c r="CE254" s="1"/>
    </row>
    <row r="255" spans="1:83"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1"/>
      <c r="BN255" s="1"/>
      <c r="BO255" s="1"/>
      <c r="BP255" s="1"/>
      <c r="BQ255" s="1"/>
      <c r="BR255" s="1"/>
      <c r="BS255" s="1"/>
      <c r="BT255" s="1"/>
      <c r="BU255" s="2"/>
      <c r="BV255" s="2"/>
      <c r="BW255" s="1"/>
      <c r="BX255" s="1"/>
      <c r="BY255" s="1"/>
      <c r="BZ255" s="3"/>
      <c r="CA255" s="1"/>
      <c r="CB255" s="1"/>
      <c r="CC255" s="1"/>
      <c r="CD255" s="1"/>
      <c r="CE255" s="1"/>
    </row>
    <row r="256" spans="1:83"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1"/>
      <c r="BN256" s="1"/>
      <c r="BO256" s="1"/>
      <c r="BP256" s="1"/>
      <c r="BQ256" s="1"/>
      <c r="BR256" s="1"/>
      <c r="BS256" s="1"/>
      <c r="BT256" s="1"/>
      <c r="BU256" s="2"/>
      <c r="BV256" s="2"/>
      <c r="BW256" s="1"/>
      <c r="BX256" s="1"/>
      <c r="BY256" s="1"/>
      <c r="BZ256" s="3"/>
      <c r="CA256" s="1"/>
      <c r="CB256" s="1"/>
      <c r="CC256" s="1"/>
      <c r="CD256" s="1"/>
      <c r="CE256" s="1"/>
    </row>
    <row r="257" spans="1:83"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1"/>
      <c r="BN257" s="1"/>
      <c r="BO257" s="1"/>
      <c r="BP257" s="1"/>
      <c r="BQ257" s="1"/>
      <c r="BR257" s="1"/>
      <c r="BS257" s="1"/>
      <c r="BT257" s="1"/>
      <c r="BU257" s="2"/>
      <c r="BV257" s="2"/>
      <c r="BW257" s="1"/>
      <c r="BX257" s="1"/>
      <c r="BY257" s="1"/>
      <c r="BZ257" s="3"/>
      <c r="CA257" s="1"/>
      <c r="CB257" s="1"/>
      <c r="CC257" s="1"/>
      <c r="CD257" s="1"/>
      <c r="CE257" s="1"/>
    </row>
    <row r="258" spans="1:83"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1"/>
      <c r="BN258" s="1"/>
      <c r="BO258" s="1"/>
      <c r="BP258" s="1"/>
      <c r="BQ258" s="1"/>
      <c r="BR258" s="1"/>
      <c r="BS258" s="1"/>
      <c r="BT258" s="1"/>
      <c r="BU258" s="2"/>
      <c r="BV258" s="2"/>
      <c r="BW258" s="1"/>
      <c r="BX258" s="1"/>
      <c r="BY258" s="1"/>
      <c r="BZ258" s="3"/>
      <c r="CA258" s="1"/>
      <c r="CB258" s="1"/>
      <c r="CC258" s="1"/>
      <c r="CD258" s="1"/>
      <c r="CE258" s="1"/>
    </row>
    <row r="259" spans="1:83"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1"/>
      <c r="BN259" s="1"/>
      <c r="BO259" s="1"/>
      <c r="BP259" s="1"/>
      <c r="BQ259" s="1"/>
      <c r="BR259" s="1"/>
      <c r="BS259" s="1"/>
      <c r="BT259" s="1"/>
      <c r="BU259" s="2"/>
      <c r="BV259" s="2"/>
      <c r="BW259" s="1"/>
      <c r="BX259" s="1"/>
      <c r="BY259" s="1"/>
      <c r="BZ259" s="3"/>
      <c r="CA259" s="1"/>
      <c r="CB259" s="1"/>
      <c r="CC259" s="1"/>
      <c r="CD259" s="1"/>
      <c r="CE259" s="1"/>
    </row>
    <row r="260" spans="1:83"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1"/>
      <c r="BN260" s="1"/>
      <c r="BO260" s="1"/>
      <c r="BP260" s="1"/>
      <c r="BQ260" s="1"/>
      <c r="BR260" s="1"/>
      <c r="BS260" s="1"/>
      <c r="BT260" s="1"/>
      <c r="BU260" s="2"/>
      <c r="BV260" s="2"/>
      <c r="BW260" s="1"/>
      <c r="BX260" s="1"/>
      <c r="BY260" s="1"/>
      <c r="BZ260" s="3"/>
      <c r="CA260" s="1"/>
      <c r="CB260" s="1"/>
      <c r="CC260" s="1"/>
      <c r="CD260" s="1"/>
      <c r="CE260" s="1"/>
    </row>
    <row r="261" spans="1:83"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1"/>
      <c r="BN261" s="1"/>
      <c r="BO261" s="1"/>
      <c r="BP261" s="1"/>
      <c r="BQ261" s="1"/>
      <c r="BR261" s="1"/>
      <c r="BS261" s="1"/>
      <c r="BT261" s="1"/>
      <c r="BU261" s="2"/>
      <c r="BV261" s="2"/>
      <c r="BW261" s="1"/>
      <c r="BX261" s="1"/>
      <c r="BY261" s="1"/>
      <c r="BZ261" s="3"/>
      <c r="CA261" s="1"/>
      <c r="CB261" s="1"/>
      <c r="CC261" s="1"/>
      <c r="CD261" s="1"/>
      <c r="CE261" s="1"/>
    </row>
    <row r="262" spans="1:83"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1"/>
      <c r="BN262" s="1"/>
      <c r="BO262" s="1"/>
      <c r="BP262" s="1"/>
      <c r="BQ262" s="1"/>
      <c r="BR262" s="1"/>
      <c r="BS262" s="1"/>
      <c r="BT262" s="1"/>
      <c r="BU262" s="2"/>
      <c r="BV262" s="2"/>
      <c r="BW262" s="1"/>
      <c r="BX262" s="1"/>
      <c r="BY262" s="1"/>
      <c r="BZ262" s="3"/>
      <c r="CA262" s="1"/>
      <c r="CB262" s="1"/>
      <c r="CC262" s="1"/>
      <c r="CD262" s="1"/>
      <c r="CE262" s="1"/>
    </row>
    <row r="263" spans="1:8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1"/>
      <c r="BN263" s="1"/>
      <c r="BO263" s="1"/>
      <c r="BP263" s="1"/>
      <c r="BQ263" s="1"/>
      <c r="BR263" s="1"/>
      <c r="BS263" s="1"/>
      <c r="BT263" s="1"/>
      <c r="BU263" s="2"/>
      <c r="BV263" s="2"/>
      <c r="BW263" s="1"/>
      <c r="BX263" s="1"/>
      <c r="BY263" s="1"/>
      <c r="BZ263" s="3"/>
      <c r="CA263" s="1"/>
      <c r="CB263" s="1"/>
      <c r="CC263" s="1"/>
      <c r="CD263" s="1"/>
      <c r="CE263" s="1"/>
    </row>
    <row r="264" spans="1:83"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1"/>
      <c r="BN264" s="1"/>
      <c r="BO264" s="1"/>
      <c r="BP264" s="1"/>
      <c r="BQ264" s="1"/>
      <c r="BR264" s="1"/>
      <c r="BS264" s="1"/>
      <c r="BT264" s="1"/>
      <c r="BU264" s="2"/>
      <c r="BV264" s="2"/>
      <c r="BW264" s="1"/>
      <c r="BX264" s="1"/>
      <c r="BY264" s="1"/>
      <c r="BZ264" s="3"/>
      <c r="CA264" s="1"/>
      <c r="CB264" s="1"/>
      <c r="CC264" s="1"/>
      <c r="CD264" s="1"/>
      <c r="CE264" s="1"/>
    </row>
    <row r="265" spans="1:83"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1"/>
      <c r="BN265" s="1"/>
      <c r="BO265" s="1"/>
      <c r="BP265" s="1"/>
      <c r="BQ265" s="1"/>
      <c r="BR265" s="1"/>
      <c r="BS265" s="1"/>
      <c r="BT265" s="1"/>
      <c r="BU265" s="2"/>
      <c r="BV265" s="2"/>
      <c r="BW265" s="1"/>
      <c r="BX265" s="1"/>
      <c r="BY265" s="1"/>
      <c r="BZ265" s="3"/>
      <c r="CA265" s="1"/>
      <c r="CB265" s="1"/>
      <c r="CC265" s="1"/>
      <c r="CD265" s="1"/>
      <c r="CE265" s="1"/>
    </row>
    <row r="266" spans="1:83"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1"/>
      <c r="BN266" s="1"/>
      <c r="BO266" s="1"/>
      <c r="BP266" s="1"/>
      <c r="BQ266" s="1"/>
      <c r="BR266" s="1"/>
      <c r="BS266" s="1"/>
      <c r="BT266" s="1"/>
      <c r="BU266" s="2"/>
      <c r="BV266" s="2"/>
      <c r="BW266" s="1"/>
      <c r="BX266" s="1"/>
      <c r="BY266" s="1"/>
      <c r="BZ266" s="3"/>
      <c r="CA266" s="1"/>
      <c r="CB266" s="1"/>
      <c r="CC266" s="1"/>
      <c r="CD266" s="1"/>
      <c r="CE266" s="1"/>
    </row>
    <row r="267" spans="1:83"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1"/>
      <c r="BN267" s="1"/>
      <c r="BO267" s="1"/>
      <c r="BP267" s="1"/>
      <c r="BQ267" s="1"/>
      <c r="BR267" s="1"/>
      <c r="BS267" s="1"/>
      <c r="BT267" s="1"/>
      <c r="BU267" s="2"/>
      <c r="BV267" s="2"/>
      <c r="BW267" s="1"/>
      <c r="BX267" s="1"/>
      <c r="BY267" s="1"/>
      <c r="BZ267" s="3"/>
      <c r="CA267" s="1"/>
      <c r="CB267" s="1"/>
      <c r="CC267" s="1"/>
      <c r="CD267" s="1"/>
      <c r="CE267" s="1"/>
    </row>
    <row r="268" spans="1:83"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1"/>
      <c r="BN268" s="1"/>
      <c r="BO268" s="1"/>
      <c r="BP268" s="1"/>
      <c r="BQ268" s="1"/>
      <c r="BR268" s="1"/>
      <c r="BS268" s="1"/>
      <c r="BT268" s="1"/>
      <c r="BU268" s="2"/>
      <c r="BV268" s="2"/>
      <c r="BW268" s="1"/>
      <c r="BX268" s="1"/>
      <c r="BY268" s="1"/>
      <c r="BZ268" s="3"/>
      <c r="CA268" s="1"/>
      <c r="CB268" s="1"/>
      <c r="CC268" s="1"/>
      <c r="CD268" s="1"/>
      <c r="CE268" s="1"/>
    </row>
    <row r="269" spans="1:83"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1"/>
      <c r="BN269" s="1"/>
      <c r="BO269" s="1"/>
      <c r="BP269" s="1"/>
      <c r="BQ269" s="1"/>
      <c r="BR269" s="1"/>
      <c r="BS269" s="1"/>
      <c r="BT269" s="1"/>
      <c r="BU269" s="2"/>
      <c r="BV269" s="2"/>
      <c r="BW269" s="1"/>
      <c r="BX269" s="1"/>
      <c r="BY269" s="1"/>
      <c r="BZ269" s="3"/>
      <c r="CA269" s="1"/>
      <c r="CB269" s="1"/>
      <c r="CC269" s="1"/>
      <c r="CD269" s="1"/>
      <c r="CE269" s="1"/>
    </row>
    <row r="270" spans="1:83"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1"/>
      <c r="BN270" s="1"/>
      <c r="BO270" s="1"/>
      <c r="BP270" s="1"/>
      <c r="BQ270" s="1"/>
      <c r="BR270" s="1"/>
      <c r="BS270" s="1"/>
      <c r="BT270" s="1"/>
      <c r="BU270" s="2"/>
      <c r="BV270" s="2"/>
      <c r="BW270" s="1"/>
      <c r="BX270" s="1"/>
      <c r="BY270" s="1"/>
      <c r="BZ270" s="3"/>
      <c r="CA270" s="1"/>
      <c r="CB270" s="1"/>
      <c r="CC270" s="1"/>
      <c r="CD270" s="1"/>
      <c r="CE270" s="1"/>
    </row>
    <row r="271" spans="1:83"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1"/>
      <c r="BN271" s="1"/>
      <c r="BO271" s="1"/>
      <c r="BP271" s="1"/>
      <c r="BQ271" s="1"/>
      <c r="BR271" s="1"/>
      <c r="BS271" s="1"/>
      <c r="BT271" s="1"/>
      <c r="BU271" s="2"/>
      <c r="BV271" s="2"/>
      <c r="BW271" s="1"/>
      <c r="BX271" s="1"/>
      <c r="BY271" s="1"/>
      <c r="BZ271" s="3"/>
      <c r="CA271" s="1"/>
      <c r="CB271" s="1"/>
      <c r="CC271" s="1"/>
      <c r="CD271" s="1"/>
      <c r="CE271" s="1"/>
    </row>
    <row r="272" spans="1:83"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1"/>
      <c r="BN272" s="1"/>
      <c r="BO272" s="1"/>
      <c r="BP272" s="1"/>
      <c r="BQ272" s="1"/>
      <c r="BR272" s="1"/>
      <c r="BS272" s="1"/>
      <c r="BT272" s="1"/>
      <c r="BU272" s="2"/>
      <c r="BV272" s="2"/>
      <c r="BW272" s="1"/>
      <c r="BX272" s="1"/>
      <c r="BY272" s="1"/>
      <c r="BZ272" s="3"/>
      <c r="CA272" s="1"/>
      <c r="CB272" s="1"/>
      <c r="CC272" s="1"/>
      <c r="CD272" s="1"/>
      <c r="CE272" s="1"/>
    </row>
    <row r="273" spans="1:8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1"/>
      <c r="BN273" s="1"/>
      <c r="BO273" s="1"/>
      <c r="BP273" s="1"/>
      <c r="BQ273" s="1"/>
      <c r="BR273" s="1"/>
      <c r="BS273" s="1"/>
      <c r="BT273" s="1"/>
      <c r="BU273" s="2"/>
      <c r="BV273" s="2"/>
      <c r="BW273" s="1"/>
      <c r="BX273" s="1"/>
      <c r="BY273" s="1"/>
      <c r="BZ273" s="3"/>
      <c r="CA273" s="1"/>
      <c r="CB273" s="1"/>
      <c r="CC273" s="1"/>
      <c r="CD273" s="1"/>
      <c r="CE273" s="1"/>
    </row>
    <row r="274" spans="1:83"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1"/>
      <c r="BN274" s="1"/>
      <c r="BO274" s="1"/>
      <c r="BP274" s="1"/>
      <c r="BQ274" s="1"/>
      <c r="BR274" s="1"/>
      <c r="BS274" s="1"/>
      <c r="BT274" s="1"/>
      <c r="BU274" s="2"/>
      <c r="BV274" s="2"/>
      <c r="BW274" s="1"/>
      <c r="BX274" s="1"/>
      <c r="BY274" s="1"/>
      <c r="BZ274" s="3"/>
      <c r="CA274" s="1"/>
      <c r="CB274" s="1"/>
      <c r="CC274" s="1"/>
      <c r="CD274" s="1"/>
      <c r="CE274" s="1"/>
    </row>
    <row r="275" spans="1:83"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1"/>
      <c r="BN275" s="1"/>
      <c r="BO275" s="1"/>
      <c r="BP275" s="1"/>
      <c r="BQ275" s="1"/>
      <c r="BR275" s="1"/>
      <c r="BS275" s="1"/>
      <c r="BT275" s="1"/>
      <c r="BU275" s="2"/>
      <c r="BV275" s="2"/>
      <c r="BW275" s="1"/>
      <c r="BX275" s="1"/>
      <c r="BY275" s="1"/>
      <c r="BZ275" s="3"/>
      <c r="CA275" s="1"/>
      <c r="CB275" s="1"/>
      <c r="CC275" s="1"/>
      <c r="CD275" s="1"/>
      <c r="CE275" s="1"/>
    </row>
    <row r="276" spans="1:83"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1"/>
      <c r="BN276" s="1"/>
      <c r="BO276" s="1"/>
      <c r="BP276" s="1"/>
      <c r="BQ276" s="1"/>
      <c r="BR276" s="1"/>
      <c r="BS276" s="1"/>
      <c r="BT276" s="1"/>
      <c r="BU276" s="2"/>
      <c r="BV276" s="2"/>
      <c r="BW276" s="1"/>
      <c r="BX276" s="1"/>
      <c r="BY276" s="1"/>
      <c r="BZ276" s="3"/>
      <c r="CA276" s="1"/>
      <c r="CB276" s="1"/>
      <c r="CC276" s="1"/>
      <c r="CD276" s="1"/>
      <c r="CE276" s="1"/>
    </row>
    <row r="277" spans="1:83"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1"/>
      <c r="BN277" s="1"/>
      <c r="BO277" s="1"/>
      <c r="BP277" s="1"/>
      <c r="BQ277" s="1"/>
      <c r="BR277" s="1"/>
      <c r="BS277" s="1"/>
      <c r="BT277" s="1"/>
      <c r="BU277" s="2"/>
      <c r="BV277" s="2"/>
      <c r="BW277" s="1"/>
      <c r="BX277" s="1"/>
      <c r="BY277" s="1"/>
      <c r="BZ277" s="3"/>
      <c r="CA277" s="1"/>
      <c r="CB277" s="1"/>
      <c r="CC277" s="1"/>
      <c r="CD277" s="1"/>
      <c r="CE277" s="1"/>
    </row>
    <row r="278" spans="1:83"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1"/>
      <c r="BN278" s="1"/>
      <c r="BO278" s="1"/>
      <c r="BP278" s="1"/>
      <c r="BQ278" s="1"/>
      <c r="BR278" s="1"/>
      <c r="BS278" s="1"/>
      <c r="BT278" s="1"/>
      <c r="BU278" s="2"/>
      <c r="BV278" s="2"/>
      <c r="BW278" s="1"/>
      <c r="BX278" s="1"/>
      <c r="BY278" s="1"/>
      <c r="BZ278" s="3"/>
      <c r="CA278" s="1"/>
      <c r="CB278" s="1"/>
      <c r="CC278" s="1"/>
      <c r="CD278" s="1"/>
      <c r="CE278" s="1"/>
    </row>
    <row r="279" spans="1:83"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1"/>
      <c r="BN279" s="1"/>
      <c r="BO279" s="1"/>
      <c r="BP279" s="1"/>
      <c r="BQ279" s="1"/>
      <c r="BR279" s="1"/>
      <c r="BS279" s="1"/>
      <c r="BT279" s="1"/>
      <c r="BU279" s="2"/>
      <c r="BV279" s="2"/>
      <c r="BW279" s="1"/>
      <c r="BX279" s="1"/>
      <c r="BY279" s="1"/>
      <c r="BZ279" s="3"/>
      <c r="CA279" s="1"/>
      <c r="CB279" s="1"/>
      <c r="CC279" s="1"/>
      <c r="CD279" s="1"/>
      <c r="CE279" s="1"/>
    </row>
    <row r="280" spans="1:83"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1"/>
      <c r="BN280" s="1"/>
      <c r="BO280" s="1"/>
      <c r="BP280" s="1"/>
      <c r="BQ280" s="1"/>
      <c r="BR280" s="1"/>
      <c r="BS280" s="1"/>
      <c r="BT280" s="1"/>
      <c r="BU280" s="2"/>
      <c r="BV280" s="2"/>
      <c r="BW280" s="1"/>
      <c r="BX280" s="1"/>
      <c r="BY280" s="1"/>
      <c r="BZ280" s="3"/>
      <c r="CA280" s="1"/>
      <c r="CB280" s="1"/>
      <c r="CC280" s="1"/>
      <c r="CD280" s="1"/>
      <c r="CE280" s="1"/>
    </row>
    <row r="281" spans="1:83"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1"/>
      <c r="BN281" s="1"/>
      <c r="BO281" s="1"/>
      <c r="BP281" s="1"/>
      <c r="BQ281" s="1"/>
      <c r="BR281" s="1"/>
      <c r="BS281" s="1"/>
      <c r="BT281" s="1"/>
      <c r="BU281" s="2"/>
      <c r="BV281" s="2"/>
      <c r="BW281" s="1"/>
      <c r="BX281" s="1"/>
      <c r="BY281" s="1"/>
      <c r="BZ281" s="3"/>
      <c r="CA281" s="1"/>
      <c r="CB281" s="1"/>
      <c r="CC281" s="1"/>
      <c r="CD281" s="1"/>
      <c r="CE281" s="1"/>
    </row>
    <row r="282" spans="1:83"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1"/>
      <c r="BN282" s="1"/>
      <c r="BO282" s="1"/>
      <c r="BP282" s="1"/>
      <c r="BQ282" s="1"/>
      <c r="BR282" s="1"/>
      <c r="BS282" s="1"/>
      <c r="BT282" s="1"/>
      <c r="BU282" s="2"/>
      <c r="BV282" s="2"/>
      <c r="BW282" s="1"/>
      <c r="BX282" s="1"/>
      <c r="BY282" s="1"/>
      <c r="BZ282" s="3"/>
      <c r="CA282" s="1"/>
      <c r="CB282" s="1"/>
      <c r="CC282" s="1"/>
      <c r="CD282" s="1"/>
      <c r="CE282" s="1"/>
    </row>
    <row r="283" spans="1: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1"/>
      <c r="BN283" s="1"/>
      <c r="BO283" s="1"/>
      <c r="BP283" s="1"/>
      <c r="BQ283" s="1"/>
      <c r="BR283" s="1"/>
      <c r="BS283" s="1"/>
      <c r="BT283" s="1"/>
      <c r="BU283" s="2"/>
      <c r="BV283" s="2"/>
      <c r="BW283" s="1"/>
      <c r="BX283" s="1"/>
      <c r="BY283" s="1"/>
      <c r="BZ283" s="3"/>
      <c r="CA283" s="1"/>
      <c r="CB283" s="1"/>
      <c r="CC283" s="1"/>
      <c r="CD283" s="1"/>
      <c r="CE283" s="1"/>
    </row>
    <row r="284" spans="1:83"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1"/>
      <c r="BN284" s="1"/>
      <c r="BO284" s="1"/>
      <c r="BP284" s="1"/>
      <c r="BQ284" s="1"/>
      <c r="BR284" s="1"/>
      <c r="BS284" s="1"/>
      <c r="BT284" s="1"/>
      <c r="BU284" s="2"/>
      <c r="BV284" s="2"/>
      <c r="BW284" s="1"/>
      <c r="BX284" s="1"/>
      <c r="BY284" s="1"/>
      <c r="BZ284" s="3"/>
      <c r="CA284" s="1"/>
      <c r="CB284" s="1"/>
      <c r="CC284" s="1"/>
      <c r="CD284" s="1"/>
      <c r="CE284" s="1"/>
    </row>
    <row r="285" spans="1:83"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1"/>
      <c r="BN285" s="1"/>
      <c r="BO285" s="1"/>
      <c r="BP285" s="1"/>
      <c r="BQ285" s="1"/>
      <c r="BR285" s="1"/>
      <c r="BS285" s="1"/>
      <c r="BT285" s="1"/>
      <c r="BU285" s="2"/>
      <c r="BV285" s="2"/>
      <c r="BW285" s="1"/>
      <c r="BX285" s="1"/>
      <c r="BY285" s="1"/>
      <c r="BZ285" s="3"/>
      <c r="CA285" s="1"/>
      <c r="CB285" s="1"/>
      <c r="CC285" s="1"/>
      <c r="CD285" s="1"/>
      <c r="CE285" s="1"/>
    </row>
    <row r="286" spans="1:83"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1"/>
      <c r="BN286" s="1"/>
      <c r="BO286" s="1"/>
      <c r="BP286" s="1"/>
      <c r="BQ286" s="1"/>
      <c r="BR286" s="1"/>
      <c r="BS286" s="1"/>
      <c r="BT286" s="1"/>
      <c r="BU286" s="2"/>
      <c r="BV286" s="2"/>
      <c r="BW286" s="1"/>
      <c r="BX286" s="1"/>
      <c r="BY286" s="1"/>
      <c r="BZ286" s="3"/>
      <c r="CA286" s="1"/>
      <c r="CB286" s="1"/>
      <c r="CC286" s="1"/>
      <c r="CD286" s="1"/>
      <c r="CE286" s="1"/>
    </row>
    <row r="287" spans="1:83"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1"/>
      <c r="BN287" s="1"/>
      <c r="BO287" s="1"/>
      <c r="BP287" s="1"/>
      <c r="BQ287" s="1"/>
      <c r="BR287" s="1"/>
      <c r="BS287" s="1"/>
      <c r="BT287" s="1"/>
      <c r="BU287" s="2"/>
      <c r="BV287" s="2"/>
      <c r="BW287" s="1"/>
      <c r="BX287" s="1"/>
      <c r="BY287" s="1"/>
      <c r="BZ287" s="3"/>
      <c r="CA287" s="1"/>
      <c r="CB287" s="1"/>
      <c r="CC287" s="1"/>
      <c r="CD287" s="1"/>
      <c r="CE287" s="1"/>
    </row>
    <row r="288" spans="1:83"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1"/>
      <c r="BN288" s="1"/>
      <c r="BO288" s="1"/>
      <c r="BP288" s="1"/>
      <c r="BQ288" s="1"/>
      <c r="BR288" s="1"/>
      <c r="BS288" s="1"/>
      <c r="BT288" s="1"/>
      <c r="BU288" s="2"/>
      <c r="BV288" s="2"/>
      <c r="BW288" s="1"/>
      <c r="BX288" s="1"/>
      <c r="BY288" s="1"/>
      <c r="BZ288" s="3"/>
      <c r="CA288" s="1"/>
      <c r="CB288" s="1"/>
      <c r="CC288" s="1"/>
      <c r="CD288" s="1"/>
      <c r="CE288" s="1"/>
    </row>
    <row r="289" spans="1:83"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1"/>
      <c r="BN289" s="1"/>
      <c r="BO289" s="1"/>
      <c r="BP289" s="1"/>
      <c r="BQ289" s="1"/>
      <c r="BR289" s="1"/>
      <c r="BS289" s="1"/>
      <c r="BT289" s="1"/>
      <c r="BU289" s="2"/>
      <c r="BV289" s="2"/>
      <c r="BW289" s="1"/>
      <c r="BX289" s="1"/>
      <c r="BY289" s="1"/>
      <c r="BZ289" s="3"/>
      <c r="CA289" s="1"/>
      <c r="CB289" s="1"/>
      <c r="CC289" s="1"/>
      <c r="CD289" s="1"/>
      <c r="CE289" s="1"/>
    </row>
    <row r="290" spans="1:83"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1"/>
      <c r="BN290" s="1"/>
      <c r="BO290" s="1"/>
      <c r="BP290" s="1"/>
      <c r="BQ290" s="1"/>
      <c r="BR290" s="1"/>
      <c r="BS290" s="1"/>
      <c r="BT290" s="1"/>
      <c r="BU290" s="2"/>
      <c r="BV290" s="2"/>
      <c r="BW290" s="1"/>
      <c r="BX290" s="1"/>
      <c r="BY290" s="1"/>
      <c r="BZ290" s="3"/>
      <c r="CA290" s="1"/>
      <c r="CB290" s="1"/>
      <c r="CC290" s="1"/>
      <c r="CD290" s="1"/>
      <c r="CE290" s="1"/>
    </row>
    <row r="291" spans="1:83"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1"/>
      <c r="BN291" s="1"/>
      <c r="BO291" s="1"/>
      <c r="BP291" s="1"/>
      <c r="BQ291" s="1"/>
      <c r="BR291" s="1"/>
      <c r="BS291" s="1"/>
      <c r="BT291" s="1"/>
      <c r="BU291" s="2"/>
      <c r="BV291" s="2"/>
      <c r="BW291" s="1"/>
      <c r="BX291" s="1"/>
      <c r="BY291" s="1"/>
      <c r="BZ291" s="3"/>
      <c r="CA291" s="1"/>
      <c r="CB291" s="1"/>
      <c r="CC291" s="1"/>
      <c r="CD291" s="1"/>
      <c r="CE291" s="1"/>
    </row>
    <row r="292" spans="1:83"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1"/>
      <c r="BN292" s="1"/>
      <c r="BO292" s="1"/>
      <c r="BP292" s="1"/>
      <c r="BQ292" s="1"/>
      <c r="BR292" s="1"/>
      <c r="BS292" s="1"/>
      <c r="BT292" s="1"/>
      <c r="BU292" s="2"/>
      <c r="BV292" s="2"/>
      <c r="BW292" s="1"/>
      <c r="BX292" s="1"/>
      <c r="BY292" s="1"/>
      <c r="BZ292" s="3"/>
      <c r="CA292" s="1"/>
      <c r="CB292" s="1"/>
      <c r="CC292" s="1"/>
      <c r="CD292" s="1"/>
      <c r="CE292" s="1"/>
    </row>
    <row r="293" spans="1:8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1"/>
      <c r="BN293" s="1"/>
      <c r="BO293" s="1"/>
      <c r="BP293" s="1"/>
      <c r="BQ293" s="1"/>
      <c r="BR293" s="1"/>
      <c r="BS293" s="1"/>
      <c r="BT293" s="1"/>
      <c r="BU293" s="2"/>
      <c r="BV293" s="2"/>
      <c r="BW293" s="1"/>
      <c r="BX293" s="1"/>
      <c r="BY293" s="1"/>
      <c r="BZ293" s="3"/>
      <c r="CA293" s="1"/>
      <c r="CB293" s="1"/>
      <c r="CC293" s="1"/>
      <c r="CD293" s="1"/>
      <c r="CE293" s="1"/>
    </row>
    <row r="294" spans="1:83"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1"/>
      <c r="BN294" s="1"/>
      <c r="BO294" s="1"/>
      <c r="BP294" s="1"/>
      <c r="BQ294" s="1"/>
      <c r="BR294" s="1"/>
      <c r="BS294" s="1"/>
      <c r="BT294" s="1"/>
      <c r="BU294" s="2"/>
      <c r="BV294" s="2"/>
      <c r="BW294" s="1"/>
      <c r="BX294" s="1"/>
      <c r="BY294" s="1"/>
      <c r="BZ294" s="3"/>
      <c r="CA294" s="1"/>
      <c r="CB294" s="1"/>
      <c r="CC294" s="1"/>
      <c r="CD294" s="1"/>
      <c r="CE294" s="1"/>
    </row>
    <row r="295" spans="1:83"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1"/>
      <c r="BN295" s="1"/>
      <c r="BO295" s="1"/>
      <c r="BP295" s="1"/>
      <c r="BQ295" s="1"/>
      <c r="BR295" s="1"/>
      <c r="BS295" s="1"/>
      <c r="BT295" s="1"/>
      <c r="BU295" s="2"/>
      <c r="BV295" s="2"/>
      <c r="BW295" s="1"/>
      <c r="BX295" s="1"/>
      <c r="BY295" s="1"/>
      <c r="BZ295" s="3"/>
      <c r="CA295" s="1"/>
      <c r="CB295" s="1"/>
      <c r="CC295" s="1"/>
      <c r="CD295" s="1"/>
      <c r="CE295" s="1"/>
    </row>
    <row r="296" spans="1:83"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1"/>
      <c r="BN296" s="1"/>
      <c r="BO296" s="1"/>
      <c r="BP296" s="1"/>
      <c r="BQ296" s="1"/>
      <c r="BR296" s="1"/>
      <c r="BS296" s="1"/>
      <c r="BT296" s="1"/>
      <c r="BU296" s="2"/>
      <c r="BV296" s="2"/>
      <c r="BW296" s="1"/>
      <c r="BX296" s="1"/>
      <c r="BY296" s="1"/>
      <c r="BZ296" s="3"/>
      <c r="CA296" s="1"/>
      <c r="CB296" s="1"/>
      <c r="CC296" s="1"/>
      <c r="CD296" s="1"/>
      <c r="CE296" s="1"/>
    </row>
    <row r="297" spans="1:83"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1"/>
      <c r="BN297" s="1"/>
      <c r="BO297" s="1"/>
      <c r="BP297" s="1"/>
      <c r="BQ297" s="1"/>
      <c r="BR297" s="1"/>
      <c r="BS297" s="1"/>
      <c r="BT297" s="1"/>
      <c r="BU297" s="2"/>
      <c r="BV297" s="2"/>
      <c r="BW297" s="1"/>
      <c r="BX297" s="1"/>
      <c r="BY297" s="1"/>
      <c r="BZ297" s="3"/>
      <c r="CA297" s="1"/>
      <c r="CB297" s="1"/>
      <c r="CC297" s="1"/>
      <c r="CD297" s="1"/>
      <c r="CE297" s="1"/>
    </row>
    <row r="298" spans="1:83"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1"/>
      <c r="BN298" s="1"/>
      <c r="BO298" s="1"/>
      <c r="BP298" s="1"/>
      <c r="BQ298" s="1"/>
      <c r="BR298" s="1"/>
      <c r="BS298" s="1"/>
      <c r="BT298" s="1"/>
      <c r="BU298" s="2"/>
      <c r="BV298" s="2"/>
      <c r="BW298" s="1"/>
      <c r="BX298" s="1"/>
      <c r="BY298" s="1"/>
      <c r="BZ298" s="3"/>
      <c r="CA298" s="1"/>
      <c r="CB298" s="1"/>
      <c r="CC298" s="1"/>
      <c r="CD298" s="1"/>
      <c r="CE298" s="1"/>
    </row>
    <row r="299" spans="1:83"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1"/>
      <c r="BN299" s="1"/>
      <c r="BO299" s="1"/>
      <c r="BP299" s="1"/>
      <c r="BQ299" s="1"/>
      <c r="BR299" s="1"/>
      <c r="BS299" s="1"/>
      <c r="BT299" s="1"/>
      <c r="BU299" s="2"/>
      <c r="BV299" s="2"/>
      <c r="BW299" s="1"/>
      <c r="BX299" s="1"/>
      <c r="BY299" s="1"/>
      <c r="BZ299" s="3"/>
      <c r="CA299" s="1"/>
      <c r="CB299" s="1"/>
      <c r="CC299" s="1"/>
      <c r="CD299" s="1"/>
      <c r="CE299" s="1"/>
    </row>
    <row r="300" spans="1:83"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1"/>
      <c r="BN300" s="1"/>
      <c r="BO300" s="1"/>
      <c r="BP300" s="1"/>
      <c r="BQ300" s="1"/>
      <c r="BR300" s="1"/>
      <c r="BS300" s="1"/>
      <c r="BT300" s="1"/>
      <c r="BU300" s="2"/>
      <c r="BV300" s="2"/>
      <c r="BW300" s="1"/>
      <c r="BX300" s="1"/>
      <c r="BY300" s="1"/>
      <c r="BZ300" s="3"/>
      <c r="CA300" s="1"/>
      <c r="CB300" s="1"/>
      <c r="CC300" s="1"/>
      <c r="CD300" s="1"/>
      <c r="CE300" s="1"/>
    </row>
    <row r="301" spans="1:83"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1"/>
      <c r="BN301" s="1"/>
      <c r="BO301" s="1"/>
      <c r="BP301" s="1"/>
      <c r="BQ301" s="1"/>
      <c r="BR301" s="1"/>
      <c r="BS301" s="1"/>
      <c r="BT301" s="1"/>
      <c r="BU301" s="2"/>
      <c r="BV301" s="2"/>
      <c r="BW301" s="1"/>
      <c r="BX301" s="1"/>
      <c r="BY301" s="1"/>
      <c r="BZ301" s="3"/>
      <c r="CA301" s="1"/>
      <c r="CB301" s="1"/>
      <c r="CC301" s="1"/>
      <c r="CD301" s="1"/>
      <c r="CE301" s="1"/>
    </row>
    <row r="302" spans="1:83"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1"/>
      <c r="BN302" s="1"/>
      <c r="BO302" s="1"/>
      <c r="BP302" s="1"/>
      <c r="BQ302" s="1"/>
      <c r="BR302" s="1"/>
      <c r="BS302" s="1"/>
      <c r="BT302" s="1"/>
      <c r="BU302" s="2"/>
      <c r="BV302" s="2"/>
      <c r="BW302" s="1"/>
      <c r="BX302" s="1"/>
      <c r="BY302" s="1"/>
      <c r="BZ302" s="3"/>
      <c r="CA302" s="1"/>
      <c r="CB302" s="1"/>
      <c r="CC302" s="1"/>
      <c r="CD302" s="1"/>
      <c r="CE302" s="1"/>
    </row>
    <row r="303" spans="1:8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1"/>
      <c r="BN303" s="1"/>
      <c r="BO303" s="1"/>
      <c r="BP303" s="1"/>
      <c r="BQ303" s="1"/>
      <c r="BR303" s="1"/>
      <c r="BS303" s="1"/>
      <c r="BT303" s="1"/>
      <c r="BU303" s="2"/>
      <c r="BV303" s="2"/>
      <c r="BW303" s="1"/>
      <c r="BX303" s="1"/>
      <c r="BY303" s="1"/>
      <c r="BZ303" s="3"/>
      <c r="CA303" s="1"/>
      <c r="CB303" s="1"/>
      <c r="CC303" s="1"/>
      <c r="CD303" s="1"/>
      <c r="CE303" s="1"/>
    </row>
    <row r="304" spans="1:83"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1"/>
      <c r="BN304" s="1"/>
      <c r="BO304" s="1"/>
      <c r="BP304" s="1"/>
      <c r="BQ304" s="1"/>
      <c r="BR304" s="1"/>
      <c r="BS304" s="1"/>
      <c r="BT304" s="1"/>
      <c r="BU304" s="2"/>
      <c r="BV304" s="2"/>
      <c r="BW304" s="1"/>
      <c r="BX304" s="1"/>
      <c r="BY304" s="1"/>
      <c r="BZ304" s="3"/>
      <c r="CA304" s="1"/>
      <c r="CB304" s="1"/>
      <c r="CC304" s="1"/>
      <c r="CD304" s="1"/>
      <c r="CE304" s="1"/>
    </row>
    <row r="305" spans="1:83"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1"/>
      <c r="BN305" s="1"/>
      <c r="BO305" s="1"/>
      <c r="BP305" s="1"/>
      <c r="BQ305" s="1"/>
      <c r="BR305" s="1"/>
      <c r="BS305" s="1"/>
      <c r="BT305" s="1"/>
      <c r="BU305" s="2"/>
      <c r="BV305" s="2"/>
      <c r="BW305" s="1"/>
      <c r="BX305" s="1"/>
      <c r="BY305" s="1"/>
      <c r="BZ305" s="3"/>
      <c r="CA305" s="1"/>
      <c r="CB305" s="1"/>
      <c r="CC305" s="1"/>
      <c r="CD305" s="1"/>
      <c r="CE305" s="1"/>
    </row>
    <row r="306" spans="1:83"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1"/>
      <c r="BN306" s="1"/>
      <c r="BO306" s="1"/>
      <c r="BP306" s="1"/>
      <c r="BQ306" s="1"/>
      <c r="BR306" s="1"/>
      <c r="BS306" s="1"/>
      <c r="BT306" s="1"/>
      <c r="BU306" s="2"/>
      <c r="BV306" s="2"/>
      <c r="BW306" s="1"/>
      <c r="BX306" s="1"/>
      <c r="BY306" s="1"/>
      <c r="BZ306" s="3"/>
      <c r="CA306" s="1"/>
      <c r="CB306" s="1"/>
      <c r="CC306" s="1"/>
      <c r="CD306" s="1"/>
      <c r="CE306" s="1"/>
    </row>
    <row r="307" spans="1:83"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1"/>
      <c r="BN307" s="1"/>
      <c r="BO307" s="1"/>
      <c r="BP307" s="1"/>
      <c r="BQ307" s="1"/>
      <c r="BR307" s="1"/>
      <c r="BS307" s="1"/>
      <c r="BT307" s="1"/>
      <c r="BU307" s="2"/>
      <c r="BV307" s="2"/>
      <c r="BW307" s="1"/>
      <c r="BX307" s="1"/>
      <c r="BY307" s="1"/>
      <c r="BZ307" s="3"/>
      <c r="CA307" s="1"/>
      <c r="CB307" s="1"/>
      <c r="CC307" s="1"/>
      <c r="CD307" s="1"/>
      <c r="CE307" s="1"/>
    </row>
    <row r="308" spans="1:83"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1"/>
      <c r="BN308" s="1"/>
      <c r="BO308" s="1"/>
      <c r="BP308" s="1"/>
      <c r="BQ308" s="1"/>
      <c r="BR308" s="1"/>
      <c r="BS308" s="1"/>
      <c r="BT308" s="1"/>
      <c r="BU308" s="2"/>
      <c r="BV308" s="2"/>
      <c r="BW308" s="1"/>
      <c r="BX308" s="1"/>
      <c r="BY308" s="1"/>
      <c r="BZ308" s="3"/>
      <c r="CA308" s="1"/>
      <c r="CB308" s="1"/>
      <c r="CC308" s="1"/>
      <c r="CD308" s="1"/>
      <c r="CE308" s="1"/>
    </row>
    <row r="309" spans="1:83"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1"/>
      <c r="BN309" s="1"/>
      <c r="BO309" s="1"/>
      <c r="BP309" s="1"/>
      <c r="BQ309" s="1"/>
      <c r="BR309" s="1"/>
      <c r="BS309" s="1"/>
      <c r="BT309" s="1"/>
      <c r="BU309" s="2"/>
      <c r="BV309" s="2"/>
      <c r="BW309" s="1"/>
      <c r="BX309" s="1"/>
      <c r="BY309" s="1"/>
      <c r="BZ309" s="3"/>
      <c r="CA309" s="1"/>
      <c r="CB309" s="1"/>
      <c r="CC309" s="1"/>
      <c r="CD309" s="1"/>
      <c r="CE309" s="1"/>
    </row>
    <row r="310" spans="1:83"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1"/>
      <c r="BN310" s="1"/>
      <c r="BO310" s="1"/>
      <c r="BP310" s="1"/>
      <c r="BQ310" s="1"/>
      <c r="BR310" s="1"/>
      <c r="BS310" s="1"/>
      <c r="BT310" s="1"/>
      <c r="BU310" s="2"/>
      <c r="BV310" s="2"/>
      <c r="BW310" s="1"/>
      <c r="BX310" s="1"/>
      <c r="BY310" s="1"/>
      <c r="BZ310" s="3"/>
      <c r="CA310" s="1"/>
      <c r="CB310" s="1"/>
      <c r="CC310" s="1"/>
      <c r="CD310" s="1"/>
      <c r="CE310" s="1"/>
    </row>
    <row r="311" spans="1:83"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1"/>
      <c r="BN311" s="1"/>
      <c r="BO311" s="1"/>
      <c r="BP311" s="1"/>
      <c r="BQ311" s="1"/>
      <c r="BR311" s="1"/>
      <c r="BS311" s="1"/>
      <c r="BT311" s="1"/>
      <c r="BU311" s="2"/>
      <c r="BV311" s="2"/>
      <c r="BW311" s="1"/>
      <c r="BX311" s="1"/>
      <c r="BY311" s="1"/>
      <c r="BZ311" s="3"/>
      <c r="CA311" s="1"/>
      <c r="CB311" s="1"/>
      <c r="CC311" s="1"/>
      <c r="CD311" s="1"/>
      <c r="CE311" s="1"/>
    </row>
    <row r="312" spans="1:83"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1"/>
      <c r="BN312" s="1"/>
      <c r="BO312" s="1"/>
      <c r="BP312" s="1"/>
      <c r="BQ312" s="1"/>
      <c r="BR312" s="1"/>
      <c r="BS312" s="1"/>
      <c r="BT312" s="1"/>
      <c r="BU312" s="2"/>
      <c r="BV312" s="2"/>
      <c r="BW312" s="1"/>
      <c r="BX312" s="1"/>
      <c r="BY312" s="1"/>
      <c r="BZ312" s="3"/>
      <c r="CA312" s="1"/>
      <c r="CB312" s="1"/>
      <c r="CC312" s="1"/>
      <c r="CD312" s="1"/>
      <c r="CE312" s="1"/>
    </row>
    <row r="313" spans="1:8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1"/>
      <c r="BN313" s="1"/>
      <c r="BO313" s="1"/>
      <c r="BP313" s="1"/>
      <c r="BQ313" s="1"/>
      <c r="BR313" s="1"/>
      <c r="BS313" s="1"/>
      <c r="BT313" s="1"/>
      <c r="BU313" s="2"/>
      <c r="BV313" s="2"/>
      <c r="BW313" s="1"/>
      <c r="BX313" s="1"/>
      <c r="BY313" s="1"/>
      <c r="BZ313" s="3"/>
      <c r="CA313" s="1"/>
      <c r="CB313" s="1"/>
      <c r="CC313" s="1"/>
      <c r="CD313" s="1"/>
      <c r="CE313" s="1"/>
    </row>
    <row r="314" spans="1:83"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1"/>
      <c r="BN314" s="1"/>
      <c r="BO314" s="1"/>
      <c r="BP314" s="1"/>
      <c r="BQ314" s="1"/>
      <c r="BR314" s="1"/>
      <c r="BS314" s="1"/>
      <c r="BT314" s="1"/>
      <c r="BU314" s="2"/>
      <c r="BV314" s="2"/>
      <c r="BW314" s="1"/>
      <c r="BX314" s="1"/>
      <c r="BY314" s="1"/>
      <c r="BZ314" s="3"/>
      <c r="CA314" s="1"/>
      <c r="CB314" s="1"/>
      <c r="CC314" s="1"/>
      <c r="CD314" s="1"/>
      <c r="CE314" s="1"/>
    </row>
    <row r="315" spans="1:83"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1"/>
      <c r="BN315" s="1"/>
      <c r="BO315" s="1"/>
      <c r="BP315" s="1"/>
      <c r="BQ315" s="1"/>
      <c r="BR315" s="1"/>
      <c r="BS315" s="1"/>
      <c r="BT315" s="1"/>
      <c r="BU315" s="2"/>
      <c r="BV315" s="2"/>
      <c r="BW315" s="1"/>
      <c r="BX315" s="1"/>
      <c r="BY315" s="1"/>
      <c r="BZ315" s="3"/>
      <c r="CA315" s="1"/>
      <c r="CB315" s="1"/>
      <c r="CC315" s="1"/>
      <c r="CD315" s="1"/>
      <c r="CE315" s="1"/>
    </row>
    <row r="316" spans="1:83"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1"/>
      <c r="BN316" s="1"/>
      <c r="BO316" s="1"/>
      <c r="BP316" s="1"/>
      <c r="BQ316" s="1"/>
      <c r="BR316" s="1"/>
      <c r="BS316" s="1"/>
      <c r="BT316" s="1"/>
      <c r="BU316" s="2"/>
      <c r="BV316" s="2"/>
      <c r="BW316" s="1"/>
      <c r="BX316" s="1"/>
      <c r="BY316" s="1"/>
      <c r="BZ316" s="3"/>
      <c r="CA316" s="1"/>
      <c r="CB316" s="1"/>
      <c r="CC316" s="1"/>
      <c r="CD316" s="1"/>
      <c r="CE316" s="1"/>
    </row>
    <row r="317" spans="1:83"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1"/>
      <c r="BN317" s="1"/>
      <c r="BO317" s="1"/>
      <c r="BP317" s="1"/>
      <c r="BQ317" s="1"/>
      <c r="BR317" s="1"/>
      <c r="BS317" s="1"/>
      <c r="BT317" s="1"/>
      <c r="BU317" s="2"/>
      <c r="BV317" s="2"/>
      <c r="BW317" s="1"/>
      <c r="BX317" s="1"/>
      <c r="BY317" s="1"/>
      <c r="BZ317" s="3"/>
      <c r="CA317" s="1"/>
      <c r="CB317" s="1"/>
      <c r="CC317" s="1"/>
      <c r="CD317" s="1"/>
      <c r="CE317" s="1"/>
    </row>
    <row r="318" spans="1:83"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1"/>
      <c r="BN318" s="1"/>
      <c r="BO318" s="1"/>
      <c r="BP318" s="1"/>
      <c r="BQ318" s="1"/>
      <c r="BR318" s="1"/>
      <c r="BS318" s="1"/>
      <c r="BT318" s="1"/>
      <c r="BU318" s="2"/>
      <c r="BV318" s="2"/>
      <c r="BW318" s="1"/>
      <c r="BX318" s="1"/>
      <c r="BY318" s="1"/>
      <c r="BZ318" s="3"/>
      <c r="CA318" s="1"/>
      <c r="CB318" s="1"/>
      <c r="CC318" s="1"/>
      <c r="CD318" s="1"/>
      <c r="CE318" s="1"/>
    </row>
    <row r="319" spans="1:83"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1"/>
      <c r="BN319" s="1"/>
      <c r="BO319" s="1"/>
      <c r="BP319" s="1"/>
      <c r="BQ319" s="1"/>
      <c r="BR319" s="1"/>
      <c r="BS319" s="1"/>
      <c r="BT319" s="1"/>
      <c r="BU319" s="2"/>
      <c r="BV319" s="2"/>
      <c r="BW319" s="1"/>
      <c r="BX319" s="1"/>
      <c r="BY319" s="1"/>
      <c r="BZ319" s="3"/>
      <c r="CA319" s="1"/>
      <c r="CB319" s="1"/>
      <c r="CC319" s="1"/>
      <c r="CD319" s="1"/>
      <c r="CE319" s="1"/>
    </row>
    <row r="320" spans="1:83"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1"/>
      <c r="BN320" s="1"/>
      <c r="BO320" s="1"/>
      <c r="BP320" s="1"/>
      <c r="BQ320" s="1"/>
      <c r="BR320" s="1"/>
      <c r="BS320" s="1"/>
      <c r="BT320" s="1"/>
      <c r="BU320" s="2"/>
      <c r="BV320" s="2"/>
      <c r="BW320" s="1"/>
      <c r="BX320" s="1"/>
      <c r="BY320" s="1"/>
      <c r="BZ320" s="3"/>
      <c r="CA320" s="1"/>
      <c r="CB320" s="1"/>
      <c r="CC320" s="1"/>
      <c r="CD320" s="1"/>
      <c r="CE320" s="1"/>
    </row>
    <row r="321" spans="1:83"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1"/>
      <c r="BN321" s="1"/>
      <c r="BO321" s="1"/>
      <c r="BP321" s="1"/>
      <c r="BQ321" s="1"/>
      <c r="BR321" s="1"/>
      <c r="BS321" s="1"/>
      <c r="BT321" s="1"/>
      <c r="BU321" s="2"/>
      <c r="BV321" s="2"/>
      <c r="BW321" s="1"/>
      <c r="BX321" s="1"/>
      <c r="BY321" s="1"/>
      <c r="BZ321" s="3"/>
      <c r="CA321" s="1"/>
      <c r="CB321" s="1"/>
      <c r="CC321" s="1"/>
      <c r="CD321" s="1"/>
      <c r="CE321" s="1"/>
    </row>
    <row r="322" spans="1:83"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1"/>
      <c r="BN322" s="1"/>
      <c r="BO322" s="1"/>
      <c r="BP322" s="1"/>
      <c r="BQ322" s="1"/>
      <c r="BR322" s="1"/>
      <c r="BS322" s="1"/>
      <c r="BT322" s="1"/>
      <c r="BU322" s="2"/>
      <c r="BV322" s="2"/>
      <c r="BW322" s="1"/>
      <c r="BX322" s="1"/>
      <c r="BY322" s="1"/>
      <c r="BZ322" s="3"/>
      <c r="CA322" s="1"/>
      <c r="CB322" s="1"/>
      <c r="CC322" s="1"/>
      <c r="CD322" s="1"/>
      <c r="CE322" s="1"/>
    </row>
    <row r="323" spans="1:8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1"/>
      <c r="BN323" s="1"/>
      <c r="BO323" s="1"/>
      <c r="BP323" s="1"/>
      <c r="BQ323" s="1"/>
      <c r="BR323" s="1"/>
      <c r="BS323" s="1"/>
      <c r="BT323" s="1"/>
      <c r="BU323" s="2"/>
      <c r="BV323" s="2"/>
      <c r="BW323" s="1"/>
      <c r="BX323" s="1"/>
      <c r="BY323" s="1"/>
      <c r="BZ323" s="3"/>
      <c r="CA323" s="1"/>
      <c r="CB323" s="1"/>
      <c r="CC323" s="1"/>
      <c r="CD323" s="1"/>
      <c r="CE323" s="1"/>
    </row>
    <row r="324" spans="1:83"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1"/>
      <c r="BN324" s="1"/>
      <c r="BO324" s="1"/>
      <c r="BP324" s="1"/>
      <c r="BQ324" s="1"/>
      <c r="BR324" s="1"/>
      <c r="BS324" s="1"/>
      <c r="BT324" s="1"/>
      <c r="BU324" s="2"/>
      <c r="BV324" s="2"/>
      <c r="BW324" s="1"/>
      <c r="BX324" s="1"/>
      <c r="BY324" s="1"/>
      <c r="BZ324" s="3"/>
      <c r="CA324" s="1"/>
      <c r="CB324" s="1"/>
      <c r="CC324" s="1"/>
      <c r="CD324" s="1"/>
      <c r="CE324" s="1"/>
    </row>
    <row r="325" spans="1:83"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1"/>
      <c r="BN325" s="1"/>
      <c r="BO325" s="1"/>
      <c r="BP325" s="1"/>
      <c r="BQ325" s="1"/>
      <c r="BR325" s="1"/>
      <c r="BS325" s="1"/>
      <c r="BT325" s="1"/>
      <c r="BU325" s="2"/>
      <c r="BV325" s="2"/>
      <c r="BW325" s="1"/>
      <c r="BX325" s="1"/>
      <c r="BY325" s="1"/>
      <c r="BZ325" s="3"/>
      <c r="CA325" s="1"/>
      <c r="CB325" s="1"/>
      <c r="CC325" s="1"/>
      <c r="CD325" s="1"/>
      <c r="CE325" s="1"/>
    </row>
    <row r="326" spans="1:83"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1"/>
      <c r="BN326" s="1"/>
      <c r="BO326" s="1"/>
      <c r="BP326" s="1"/>
      <c r="BQ326" s="1"/>
      <c r="BR326" s="1"/>
      <c r="BS326" s="1"/>
      <c r="BT326" s="1"/>
      <c r="BU326" s="2"/>
      <c r="BV326" s="2"/>
      <c r="BW326" s="1"/>
      <c r="BX326" s="1"/>
      <c r="BY326" s="1"/>
      <c r="BZ326" s="3"/>
      <c r="CA326" s="1"/>
      <c r="CB326" s="1"/>
      <c r="CC326" s="1"/>
      <c r="CD326" s="1"/>
      <c r="CE326" s="1"/>
    </row>
    <row r="327" spans="1:83"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1"/>
      <c r="BN327" s="1"/>
      <c r="BO327" s="1"/>
      <c r="BP327" s="1"/>
      <c r="BQ327" s="1"/>
      <c r="BR327" s="1"/>
      <c r="BS327" s="1"/>
      <c r="BT327" s="1"/>
      <c r="BU327" s="2"/>
      <c r="BV327" s="2"/>
      <c r="BW327" s="1"/>
      <c r="BX327" s="1"/>
      <c r="BY327" s="1"/>
      <c r="BZ327" s="3"/>
      <c r="CA327" s="1"/>
      <c r="CB327" s="1"/>
      <c r="CC327" s="1"/>
      <c r="CD327" s="1"/>
      <c r="CE327" s="1"/>
    </row>
    <row r="328" spans="1:83"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1"/>
      <c r="BN328" s="1"/>
      <c r="BO328" s="1"/>
      <c r="BP328" s="1"/>
      <c r="BQ328" s="1"/>
      <c r="BR328" s="1"/>
      <c r="BS328" s="1"/>
      <c r="BT328" s="1"/>
      <c r="BU328" s="2"/>
      <c r="BV328" s="2"/>
      <c r="BW328" s="1"/>
      <c r="BX328" s="1"/>
      <c r="BY328" s="1"/>
      <c r="BZ328" s="3"/>
      <c r="CA328" s="1"/>
      <c r="CB328" s="1"/>
      <c r="CC328" s="1"/>
      <c r="CD328" s="1"/>
      <c r="CE328" s="1"/>
    </row>
    <row r="329" spans="1:83"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1"/>
      <c r="BN329" s="1"/>
      <c r="BO329" s="1"/>
      <c r="BP329" s="1"/>
      <c r="BQ329" s="1"/>
      <c r="BR329" s="1"/>
      <c r="BS329" s="1"/>
      <c r="BT329" s="1"/>
      <c r="BU329" s="2"/>
      <c r="BV329" s="2"/>
      <c r="BW329" s="1"/>
      <c r="BX329" s="1"/>
      <c r="BY329" s="1"/>
      <c r="BZ329" s="3"/>
      <c r="CA329" s="1"/>
      <c r="CB329" s="1"/>
      <c r="CC329" s="1"/>
      <c r="CD329" s="1"/>
      <c r="CE329" s="1"/>
    </row>
    <row r="330" spans="1:83"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1"/>
      <c r="BN330" s="1"/>
      <c r="BO330" s="1"/>
      <c r="BP330" s="1"/>
      <c r="BQ330" s="1"/>
      <c r="BR330" s="1"/>
      <c r="BS330" s="1"/>
      <c r="BT330" s="1"/>
      <c r="BU330" s="2"/>
      <c r="BV330" s="2"/>
      <c r="BW330" s="1"/>
      <c r="BX330" s="1"/>
      <c r="BY330" s="1"/>
      <c r="BZ330" s="3"/>
      <c r="CA330" s="1"/>
      <c r="CB330" s="1"/>
      <c r="CC330" s="1"/>
      <c r="CD330" s="1"/>
      <c r="CE330" s="1"/>
    </row>
    <row r="331" spans="1:83"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1"/>
      <c r="BN331" s="1"/>
      <c r="BO331" s="1"/>
      <c r="BP331" s="1"/>
      <c r="BQ331" s="1"/>
      <c r="BR331" s="1"/>
      <c r="BS331" s="1"/>
      <c r="BT331" s="1"/>
      <c r="BU331" s="2"/>
      <c r="BV331" s="2"/>
      <c r="BW331" s="1"/>
      <c r="BX331" s="1"/>
      <c r="BY331" s="1"/>
      <c r="BZ331" s="3"/>
      <c r="CA331" s="1"/>
      <c r="CB331" s="1"/>
      <c r="CC331" s="1"/>
      <c r="CD331" s="1"/>
      <c r="CE331" s="1"/>
    </row>
    <row r="332" spans="1:83"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1"/>
      <c r="BN332" s="1"/>
      <c r="BO332" s="1"/>
      <c r="BP332" s="1"/>
      <c r="BQ332" s="1"/>
      <c r="BR332" s="1"/>
      <c r="BS332" s="1"/>
      <c r="BT332" s="1"/>
      <c r="BU332" s="2"/>
      <c r="BV332" s="2"/>
      <c r="BW332" s="1"/>
      <c r="BX332" s="1"/>
      <c r="BY332" s="1"/>
      <c r="BZ332" s="3"/>
      <c r="CA332" s="1"/>
      <c r="CB332" s="1"/>
      <c r="CC332" s="1"/>
      <c r="CD332" s="1"/>
      <c r="CE332" s="1"/>
    </row>
    <row r="333" spans="1:8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1"/>
      <c r="BN333" s="1"/>
      <c r="BO333" s="1"/>
      <c r="BP333" s="1"/>
      <c r="BQ333" s="1"/>
      <c r="BR333" s="1"/>
      <c r="BS333" s="1"/>
      <c r="BT333" s="1"/>
      <c r="BU333" s="2"/>
      <c r="BV333" s="2"/>
      <c r="BW333" s="1"/>
      <c r="BX333" s="1"/>
      <c r="BY333" s="1"/>
      <c r="BZ333" s="3"/>
      <c r="CA333" s="1"/>
      <c r="CB333" s="1"/>
      <c r="CC333" s="1"/>
      <c r="CD333" s="1"/>
      <c r="CE333" s="1"/>
    </row>
    <row r="334" spans="1:83"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1"/>
      <c r="BN334" s="1"/>
      <c r="BO334" s="1"/>
      <c r="BP334" s="1"/>
      <c r="BQ334" s="1"/>
      <c r="BR334" s="1"/>
      <c r="BS334" s="1"/>
      <c r="BT334" s="1"/>
      <c r="BU334" s="2"/>
      <c r="BV334" s="2"/>
      <c r="BW334" s="1"/>
      <c r="BX334" s="1"/>
      <c r="BY334" s="1"/>
      <c r="BZ334" s="3"/>
      <c r="CA334" s="1"/>
      <c r="CB334" s="1"/>
      <c r="CC334" s="1"/>
      <c r="CD334" s="1"/>
      <c r="CE334" s="1"/>
    </row>
    <row r="335" spans="1:83"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1"/>
      <c r="BN335" s="1"/>
      <c r="BO335" s="1"/>
      <c r="BP335" s="1"/>
      <c r="BQ335" s="1"/>
      <c r="BR335" s="1"/>
      <c r="BS335" s="1"/>
      <c r="BT335" s="1"/>
      <c r="BU335" s="2"/>
      <c r="BV335" s="2"/>
      <c r="BW335" s="1"/>
      <c r="BX335" s="1"/>
      <c r="BY335" s="1"/>
      <c r="BZ335" s="3"/>
      <c r="CA335" s="1"/>
      <c r="CB335" s="1"/>
      <c r="CC335" s="1"/>
      <c r="CD335" s="1"/>
      <c r="CE335" s="1"/>
    </row>
    <row r="336" spans="1:83"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1"/>
      <c r="BN336" s="1"/>
      <c r="BO336" s="1"/>
      <c r="BP336" s="1"/>
      <c r="BQ336" s="1"/>
      <c r="BR336" s="1"/>
      <c r="BS336" s="1"/>
      <c r="BT336" s="1"/>
      <c r="BU336" s="2"/>
      <c r="BV336" s="2"/>
      <c r="BW336" s="1"/>
      <c r="BX336" s="1"/>
      <c r="BY336" s="1"/>
      <c r="BZ336" s="3"/>
      <c r="CA336" s="1"/>
      <c r="CB336" s="1"/>
      <c r="CC336" s="1"/>
      <c r="CD336" s="1"/>
      <c r="CE336" s="1"/>
    </row>
    <row r="337" spans="1:83"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1"/>
      <c r="BN337" s="1"/>
      <c r="BO337" s="1"/>
      <c r="BP337" s="1"/>
      <c r="BQ337" s="1"/>
      <c r="BR337" s="1"/>
      <c r="BS337" s="1"/>
      <c r="BT337" s="1"/>
      <c r="BU337" s="2"/>
      <c r="BV337" s="2"/>
      <c r="BW337" s="1"/>
      <c r="BX337" s="1"/>
      <c r="BY337" s="1"/>
      <c r="BZ337" s="3"/>
      <c r="CA337" s="1"/>
      <c r="CB337" s="1"/>
      <c r="CC337" s="1"/>
      <c r="CD337" s="1"/>
      <c r="CE337" s="1"/>
    </row>
    <row r="338" spans="1:83"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1"/>
      <c r="BN338" s="1"/>
      <c r="BO338" s="1"/>
      <c r="BP338" s="1"/>
      <c r="BQ338" s="1"/>
      <c r="BR338" s="1"/>
      <c r="BS338" s="1"/>
      <c r="BT338" s="1"/>
      <c r="BU338" s="2"/>
      <c r="BV338" s="2"/>
      <c r="BW338" s="1"/>
      <c r="BX338" s="1"/>
      <c r="BY338" s="1"/>
      <c r="BZ338" s="3"/>
      <c r="CA338" s="1"/>
      <c r="CB338" s="1"/>
      <c r="CC338" s="1"/>
      <c r="CD338" s="1"/>
      <c r="CE338" s="1"/>
    </row>
    <row r="339" spans="1:83"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1"/>
      <c r="BN339" s="1"/>
      <c r="BO339" s="1"/>
      <c r="BP339" s="1"/>
      <c r="BQ339" s="1"/>
      <c r="BR339" s="1"/>
      <c r="BS339" s="1"/>
      <c r="BT339" s="1"/>
      <c r="BU339" s="2"/>
      <c r="BV339" s="2"/>
      <c r="BW339" s="1"/>
      <c r="BX339" s="1"/>
      <c r="BY339" s="1"/>
      <c r="BZ339" s="3"/>
      <c r="CA339" s="1"/>
      <c r="CB339" s="1"/>
      <c r="CC339" s="1"/>
      <c r="CD339" s="1"/>
      <c r="CE339" s="1"/>
    </row>
    <row r="340" spans="1:83"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1"/>
      <c r="BN340" s="1"/>
      <c r="BO340" s="1"/>
      <c r="BP340" s="1"/>
      <c r="BQ340" s="1"/>
      <c r="BR340" s="1"/>
      <c r="BS340" s="1"/>
      <c r="BT340" s="1"/>
      <c r="BU340" s="2"/>
      <c r="BV340" s="2"/>
      <c r="BW340" s="1"/>
      <c r="BX340" s="1"/>
      <c r="BY340" s="1"/>
      <c r="BZ340" s="3"/>
      <c r="CA340" s="1"/>
      <c r="CB340" s="1"/>
      <c r="CC340" s="1"/>
      <c r="CD340" s="1"/>
      <c r="CE340" s="1"/>
    </row>
    <row r="341" spans="1:83"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1"/>
      <c r="BN341" s="1"/>
      <c r="BO341" s="1"/>
      <c r="BP341" s="1"/>
      <c r="BQ341" s="1"/>
      <c r="BR341" s="1"/>
      <c r="BS341" s="1"/>
      <c r="BT341" s="1"/>
      <c r="BU341" s="2"/>
      <c r="BV341" s="2"/>
      <c r="BW341" s="1"/>
      <c r="BX341" s="1"/>
      <c r="BY341" s="1"/>
      <c r="BZ341" s="3"/>
      <c r="CA341" s="1"/>
      <c r="CB341" s="1"/>
      <c r="CC341" s="1"/>
      <c r="CD341" s="1"/>
      <c r="CE341" s="1"/>
    </row>
    <row r="342" spans="1:83"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1"/>
      <c r="BN342" s="1"/>
      <c r="BO342" s="1"/>
      <c r="BP342" s="1"/>
      <c r="BQ342" s="1"/>
      <c r="BR342" s="1"/>
      <c r="BS342" s="1"/>
      <c r="BT342" s="1"/>
      <c r="BU342" s="2"/>
      <c r="BV342" s="2"/>
      <c r="BW342" s="1"/>
      <c r="BX342" s="1"/>
      <c r="BY342" s="1"/>
      <c r="BZ342" s="3"/>
      <c r="CA342" s="1"/>
      <c r="CB342" s="1"/>
      <c r="CC342" s="1"/>
      <c r="CD342" s="1"/>
      <c r="CE342" s="1"/>
    </row>
    <row r="343" spans="1:8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1"/>
      <c r="BN343" s="1"/>
      <c r="BO343" s="1"/>
      <c r="BP343" s="1"/>
      <c r="BQ343" s="1"/>
      <c r="BR343" s="1"/>
      <c r="BS343" s="1"/>
      <c r="BT343" s="1"/>
      <c r="BU343" s="2"/>
      <c r="BV343" s="2"/>
      <c r="BW343" s="1"/>
      <c r="BX343" s="1"/>
      <c r="BY343" s="1"/>
      <c r="BZ343" s="3"/>
      <c r="CA343" s="1"/>
      <c r="CB343" s="1"/>
      <c r="CC343" s="1"/>
      <c r="CD343" s="1"/>
      <c r="CE343" s="1"/>
    </row>
    <row r="344" spans="1:83"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1"/>
      <c r="BN344" s="1"/>
      <c r="BO344" s="1"/>
      <c r="BP344" s="1"/>
      <c r="BQ344" s="1"/>
      <c r="BR344" s="1"/>
      <c r="BS344" s="1"/>
      <c r="BT344" s="1"/>
      <c r="BU344" s="2"/>
      <c r="BV344" s="2"/>
      <c r="BW344" s="1"/>
      <c r="BX344" s="1"/>
      <c r="BY344" s="1"/>
      <c r="BZ344" s="3"/>
      <c r="CA344" s="1"/>
      <c r="CB344" s="1"/>
      <c r="CC344" s="1"/>
      <c r="CD344" s="1"/>
      <c r="CE344" s="1"/>
    </row>
    <row r="345" spans="1:83"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1"/>
      <c r="BN345" s="1"/>
      <c r="BO345" s="1"/>
      <c r="BP345" s="1"/>
      <c r="BQ345" s="1"/>
      <c r="BR345" s="1"/>
      <c r="BS345" s="1"/>
      <c r="BT345" s="1"/>
      <c r="BU345" s="2"/>
      <c r="BV345" s="2"/>
      <c r="BW345" s="1"/>
      <c r="BX345" s="1"/>
      <c r="BY345" s="1"/>
      <c r="BZ345" s="3"/>
      <c r="CA345" s="1"/>
      <c r="CB345" s="1"/>
      <c r="CC345" s="1"/>
      <c r="CD345" s="1"/>
      <c r="CE345" s="1"/>
    </row>
    <row r="346" spans="1:83"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1"/>
      <c r="BN346" s="1"/>
      <c r="BO346" s="1"/>
      <c r="BP346" s="1"/>
      <c r="BQ346" s="1"/>
      <c r="BR346" s="1"/>
      <c r="BS346" s="1"/>
      <c r="BT346" s="1"/>
      <c r="BU346" s="2"/>
      <c r="BV346" s="2"/>
      <c r="BW346" s="1"/>
      <c r="BX346" s="1"/>
      <c r="BY346" s="1"/>
      <c r="BZ346" s="3"/>
      <c r="CA346" s="1"/>
      <c r="CB346" s="1"/>
      <c r="CC346" s="1"/>
      <c r="CD346" s="1"/>
      <c r="CE346" s="1"/>
    </row>
    <row r="347" spans="1:83"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1"/>
      <c r="BN347" s="1"/>
      <c r="BO347" s="1"/>
      <c r="BP347" s="1"/>
      <c r="BQ347" s="1"/>
      <c r="BR347" s="1"/>
      <c r="BS347" s="1"/>
      <c r="BT347" s="1"/>
      <c r="BU347" s="2"/>
      <c r="BV347" s="2"/>
      <c r="BW347" s="1"/>
      <c r="BX347" s="1"/>
      <c r="BY347" s="1"/>
      <c r="BZ347" s="3"/>
      <c r="CA347" s="1"/>
      <c r="CB347" s="1"/>
      <c r="CC347" s="1"/>
      <c r="CD347" s="1"/>
      <c r="CE347" s="1"/>
    </row>
    <row r="348" spans="1:83"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1"/>
      <c r="BN348" s="1"/>
      <c r="BO348" s="1"/>
      <c r="BP348" s="1"/>
      <c r="BQ348" s="1"/>
      <c r="BR348" s="1"/>
      <c r="BS348" s="1"/>
      <c r="BT348" s="1"/>
      <c r="BU348" s="2"/>
      <c r="BV348" s="2"/>
      <c r="BW348" s="1"/>
      <c r="BX348" s="1"/>
      <c r="BY348" s="1"/>
      <c r="BZ348" s="3"/>
      <c r="CA348" s="1"/>
      <c r="CB348" s="1"/>
      <c r="CC348" s="1"/>
      <c r="CD348" s="1"/>
      <c r="CE348" s="1"/>
    </row>
    <row r="349" spans="1:83"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1"/>
      <c r="BN349" s="1"/>
      <c r="BO349" s="1"/>
      <c r="BP349" s="1"/>
      <c r="BQ349" s="1"/>
      <c r="BR349" s="1"/>
      <c r="BS349" s="1"/>
      <c r="BT349" s="1"/>
      <c r="BU349" s="2"/>
      <c r="BV349" s="2"/>
      <c r="BW349" s="1"/>
      <c r="BX349" s="1"/>
      <c r="BY349" s="1"/>
      <c r="BZ349" s="3"/>
      <c r="CA349" s="1"/>
      <c r="CB349" s="1"/>
      <c r="CC349" s="1"/>
      <c r="CD349" s="1"/>
      <c r="CE349" s="1"/>
    </row>
    <row r="350" spans="1:83"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1"/>
      <c r="BN350" s="1"/>
      <c r="BO350" s="1"/>
      <c r="BP350" s="1"/>
      <c r="BQ350" s="1"/>
      <c r="BR350" s="1"/>
      <c r="BS350" s="1"/>
      <c r="BT350" s="1"/>
      <c r="BU350" s="2"/>
      <c r="BV350" s="2"/>
      <c r="BW350" s="1"/>
      <c r="BX350" s="1"/>
      <c r="BY350" s="1"/>
      <c r="BZ350" s="3"/>
      <c r="CA350" s="1"/>
      <c r="CB350" s="1"/>
      <c r="CC350" s="1"/>
      <c r="CD350" s="1"/>
      <c r="CE350" s="1"/>
    </row>
    <row r="351" spans="1:83"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1"/>
      <c r="BN351" s="1"/>
      <c r="BO351" s="1"/>
      <c r="BP351" s="1"/>
      <c r="BQ351" s="1"/>
      <c r="BR351" s="1"/>
      <c r="BS351" s="1"/>
      <c r="BT351" s="1"/>
      <c r="BU351" s="2"/>
      <c r="BV351" s="2"/>
      <c r="BW351" s="1"/>
      <c r="BX351" s="1"/>
      <c r="BY351" s="1"/>
      <c r="BZ351" s="3"/>
      <c r="CA351" s="1"/>
      <c r="CB351" s="1"/>
      <c r="CC351" s="1"/>
      <c r="CD351" s="1"/>
      <c r="CE351" s="1"/>
    </row>
    <row r="352" spans="1:83"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1"/>
      <c r="BN352" s="1"/>
      <c r="BO352" s="1"/>
      <c r="BP352" s="1"/>
      <c r="BQ352" s="1"/>
      <c r="BR352" s="1"/>
      <c r="BS352" s="1"/>
      <c r="BT352" s="1"/>
      <c r="BU352" s="2"/>
      <c r="BV352" s="2"/>
      <c r="BW352" s="1"/>
      <c r="BX352" s="1"/>
      <c r="BY352" s="1"/>
      <c r="BZ352" s="3"/>
      <c r="CA352" s="1"/>
      <c r="CB352" s="1"/>
      <c r="CC352" s="1"/>
      <c r="CD352" s="1"/>
      <c r="CE352" s="1"/>
    </row>
    <row r="353" spans="1:8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1"/>
      <c r="BN353" s="1"/>
      <c r="BO353" s="1"/>
      <c r="BP353" s="1"/>
      <c r="BQ353" s="1"/>
      <c r="BR353" s="1"/>
      <c r="BS353" s="1"/>
      <c r="BT353" s="1"/>
      <c r="BU353" s="2"/>
      <c r="BV353" s="2"/>
      <c r="BW353" s="1"/>
      <c r="BX353" s="1"/>
      <c r="BY353" s="1"/>
      <c r="BZ353" s="3"/>
      <c r="CA353" s="1"/>
      <c r="CB353" s="1"/>
      <c r="CC353" s="1"/>
      <c r="CD353" s="1"/>
      <c r="CE353" s="1"/>
    </row>
    <row r="354" spans="1:83"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1"/>
      <c r="BN354" s="1"/>
      <c r="BO354" s="1"/>
      <c r="BP354" s="1"/>
      <c r="BQ354" s="1"/>
      <c r="BR354" s="1"/>
      <c r="BS354" s="1"/>
      <c r="BT354" s="1"/>
      <c r="BU354" s="2"/>
      <c r="BV354" s="2"/>
      <c r="BW354" s="1"/>
      <c r="BX354" s="1"/>
      <c r="BY354" s="1"/>
      <c r="BZ354" s="3"/>
      <c r="CA354" s="1"/>
      <c r="CB354" s="1"/>
      <c r="CC354" s="1"/>
      <c r="CD354" s="1"/>
      <c r="CE354" s="1"/>
    </row>
    <row r="355" spans="1:83"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1"/>
      <c r="BN355" s="1"/>
      <c r="BO355" s="1"/>
      <c r="BP355" s="1"/>
      <c r="BQ355" s="1"/>
      <c r="BR355" s="1"/>
      <c r="BS355" s="1"/>
      <c r="BT355" s="1"/>
      <c r="BU355" s="2"/>
      <c r="BV355" s="2"/>
      <c r="BW355" s="1"/>
      <c r="BX355" s="1"/>
      <c r="BY355" s="1"/>
      <c r="BZ355" s="3"/>
      <c r="CA355" s="1"/>
      <c r="CB355" s="1"/>
      <c r="CC355" s="1"/>
      <c r="CD355" s="1"/>
      <c r="CE355" s="1"/>
    </row>
    <row r="356" spans="1:83"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1"/>
      <c r="BN356" s="1"/>
      <c r="BO356" s="1"/>
      <c r="BP356" s="1"/>
      <c r="BQ356" s="1"/>
      <c r="BR356" s="1"/>
      <c r="BS356" s="1"/>
      <c r="BT356" s="1"/>
      <c r="BU356" s="2"/>
      <c r="BV356" s="2"/>
      <c r="BW356" s="1"/>
      <c r="BX356" s="1"/>
      <c r="BY356" s="1"/>
      <c r="BZ356" s="3"/>
      <c r="CA356" s="1"/>
      <c r="CB356" s="1"/>
      <c r="CC356" s="1"/>
      <c r="CD356" s="1"/>
      <c r="CE356" s="1"/>
    </row>
    <row r="357" spans="1:83"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1"/>
      <c r="BN357" s="1"/>
      <c r="BO357" s="1"/>
      <c r="BP357" s="1"/>
      <c r="BQ357" s="1"/>
      <c r="BR357" s="1"/>
      <c r="BS357" s="1"/>
      <c r="BT357" s="1"/>
      <c r="BU357" s="2"/>
      <c r="BV357" s="2"/>
      <c r="BW357" s="1"/>
      <c r="BX357" s="1"/>
      <c r="BY357" s="1"/>
      <c r="BZ357" s="3"/>
      <c r="CA357" s="1"/>
      <c r="CB357" s="1"/>
      <c r="CC357" s="1"/>
      <c r="CD357" s="1"/>
      <c r="CE357" s="1"/>
    </row>
    <row r="358" spans="1:83"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1"/>
      <c r="BN358" s="1"/>
      <c r="BO358" s="1"/>
      <c r="BP358" s="1"/>
      <c r="BQ358" s="1"/>
      <c r="BR358" s="1"/>
      <c r="BS358" s="1"/>
      <c r="BT358" s="1"/>
      <c r="BU358" s="2"/>
      <c r="BV358" s="2"/>
      <c r="BW358" s="1"/>
      <c r="BX358" s="1"/>
      <c r="BY358" s="1"/>
      <c r="BZ358" s="3"/>
      <c r="CA358" s="1"/>
      <c r="CB358" s="1"/>
      <c r="CC358" s="1"/>
      <c r="CD358" s="1"/>
      <c r="CE358" s="1"/>
    </row>
    <row r="359" spans="1:83"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1"/>
      <c r="BN359" s="1"/>
      <c r="BO359" s="1"/>
      <c r="BP359" s="1"/>
      <c r="BQ359" s="1"/>
      <c r="BR359" s="1"/>
      <c r="BS359" s="1"/>
      <c r="BT359" s="1"/>
      <c r="BU359" s="2"/>
      <c r="BV359" s="2"/>
      <c r="BW359" s="1"/>
      <c r="BX359" s="1"/>
      <c r="BY359" s="1"/>
      <c r="BZ359" s="3"/>
      <c r="CA359" s="1"/>
      <c r="CB359" s="1"/>
      <c r="CC359" s="1"/>
      <c r="CD359" s="1"/>
      <c r="CE359" s="1"/>
    </row>
    <row r="360" spans="1:83"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1"/>
      <c r="BN360" s="1"/>
      <c r="BO360" s="1"/>
      <c r="BP360" s="1"/>
      <c r="BQ360" s="1"/>
      <c r="BR360" s="1"/>
      <c r="BS360" s="1"/>
      <c r="BT360" s="1"/>
      <c r="BU360" s="2"/>
      <c r="BV360" s="2"/>
      <c r="BW360" s="1"/>
      <c r="BX360" s="1"/>
      <c r="BY360" s="1"/>
      <c r="BZ360" s="3"/>
      <c r="CA360" s="1"/>
      <c r="CB360" s="1"/>
      <c r="CC360" s="1"/>
      <c r="CD360" s="1"/>
      <c r="CE360" s="1"/>
    </row>
    <row r="361" spans="1:83"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1"/>
      <c r="BN361" s="1"/>
      <c r="BO361" s="1"/>
      <c r="BP361" s="1"/>
      <c r="BQ361" s="1"/>
      <c r="BR361" s="1"/>
      <c r="BS361" s="1"/>
      <c r="BT361" s="1"/>
      <c r="BU361" s="2"/>
      <c r="BV361" s="2"/>
      <c r="BW361" s="1"/>
      <c r="BX361" s="1"/>
      <c r="BY361" s="1"/>
      <c r="BZ361" s="3"/>
      <c r="CA361" s="1"/>
      <c r="CB361" s="1"/>
      <c r="CC361" s="1"/>
      <c r="CD361" s="1"/>
      <c r="CE361" s="1"/>
    </row>
    <row r="362" spans="1:83"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1"/>
      <c r="BN362" s="1"/>
      <c r="BO362" s="1"/>
      <c r="BP362" s="1"/>
      <c r="BQ362" s="1"/>
      <c r="BR362" s="1"/>
      <c r="BS362" s="1"/>
      <c r="BT362" s="1"/>
      <c r="BU362" s="2"/>
      <c r="BV362" s="2"/>
      <c r="BW362" s="1"/>
      <c r="BX362" s="1"/>
      <c r="BY362" s="1"/>
      <c r="BZ362" s="3"/>
      <c r="CA362" s="1"/>
      <c r="CB362" s="1"/>
      <c r="CC362" s="1"/>
      <c r="CD362" s="1"/>
      <c r="CE362" s="1"/>
    </row>
    <row r="363" spans="1:8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1"/>
      <c r="BN363" s="1"/>
      <c r="BO363" s="1"/>
      <c r="BP363" s="1"/>
      <c r="BQ363" s="1"/>
      <c r="BR363" s="1"/>
      <c r="BS363" s="1"/>
      <c r="BT363" s="1"/>
      <c r="BU363" s="2"/>
      <c r="BV363" s="2"/>
      <c r="BW363" s="1"/>
      <c r="BX363" s="1"/>
      <c r="BY363" s="1"/>
      <c r="BZ363" s="3"/>
      <c r="CA363" s="1"/>
      <c r="CB363" s="1"/>
      <c r="CC363" s="1"/>
      <c r="CD363" s="1"/>
      <c r="CE363" s="1"/>
    </row>
    <row r="364" spans="1:83"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1"/>
      <c r="BN364" s="1"/>
      <c r="BO364" s="1"/>
      <c r="BP364" s="1"/>
      <c r="BQ364" s="1"/>
      <c r="BR364" s="1"/>
      <c r="BS364" s="1"/>
      <c r="BT364" s="1"/>
      <c r="BU364" s="2"/>
      <c r="BV364" s="2"/>
      <c r="BW364" s="1"/>
      <c r="BX364" s="1"/>
      <c r="BY364" s="1"/>
      <c r="BZ364" s="3"/>
      <c r="CA364" s="1"/>
      <c r="CB364" s="1"/>
      <c r="CC364" s="1"/>
      <c r="CD364" s="1"/>
      <c r="CE364" s="1"/>
    </row>
    <row r="365" spans="1:83"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1"/>
      <c r="BN365" s="1"/>
      <c r="BO365" s="1"/>
      <c r="BP365" s="1"/>
      <c r="BQ365" s="1"/>
      <c r="BR365" s="1"/>
      <c r="BS365" s="1"/>
      <c r="BT365" s="1"/>
      <c r="BU365" s="2"/>
      <c r="BV365" s="2"/>
      <c r="BW365" s="1"/>
      <c r="BX365" s="1"/>
      <c r="BY365" s="1"/>
      <c r="BZ365" s="3"/>
      <c r="CA365" s="1"/>
      <c r="CB365" s="1"/>
      <c r="CC365" s="1"/>
      <c r="CD365" s="1"/>
      <c r="CE365" s="1"/>
    </row>
    <row r="366" spans="1:83"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1"/>
      <c r="BN366" s="1"/>
      <c r="BO366" s="1"/>
      <c r="BP366" s="1"/>
      <c r="BQ366" s="1"/>
      <c r="BR366" s="1"/>
      <c r="BS366" s="1"/>
      <c r="BT366" s="1"/>
      <c r="BU366" s="2"/>
      <c r="BV366" s="2"/>
      <c r="BW366" s="1"/>
      <c r="BX366" s="1"/>
      <c r="BY366" s="1"/>
      <c r="BZ366" s="3"/>
      <c r="CA366" s="1"/>
      <c r="CB366" s="1"/>
      <c r="CC366" s="1"/>
      <c r="CD366" s="1"/>
      <c r="CE366" s="1"/>
    </row>
    <row r="367" spans="1:83"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1"/>
      <c r="BN367" s="1"/>
      <c r="BO367" s="1"/>
      <c r="BP367" s="1"/>
      <c r="BQ367" s="1"/>
      <c r="BR367" s="1"/>
      <c r="BS367" s="1"/>
      <c r="BT367" s="1"/>
      <c r="BU367" s="2"/>
      <c r="BV367" s="2"/>
      <c r="BW367" s="1"/>
      <c r="BX367" s="1"/>
      <c r="BY367" s="1"/>
      <c r="BZ367" s="3"/>
      <c r="CA367" s="1"/>
      <c r="CB367" s="1"/>
      <c r="CC367" s="1"/>
      <c r="CD367" s="1"/>
      <c r="CE367" s="1"/>
    </row>
    <row r="368" spans="1:83"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1"/>
      <c r="BN368" s="1"/>
      <c r="BO368" s="1"/>
      <c r="BP368" s="1"/>
      <c r="BQ368" s="1"/>
      <c r="BR368" s="1"/>
      <c r="BS368" s="1"/>
      <c r="BT368" s="1"/>
      <c r="BU368" s="2"/>
      <c r="BV368" s="2"/>
      <c r="BW368" s="1"/>
      <c r="BX368" s="1"/>
      <c r="BY368" s="1"/>
      <c r="BZ368" s="3"/>
      <c r="CA368" s="1"/>
      <c r="CB368" s="1"/>
      <c r="CC368" s="1"/>
      <c r="CD368" s="1"/>
      <c r="CE368" s="1"/>
    </row>
    <row r="369" spans="1:83"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1"/>
      <c r="BN369" s="1"/>
      <c r="BO369" s="1"/>
      <c r="BP369" s="1"/>
      <c r="BQ369" s="1"/>
      <c r="BR369" s="1"/>
      <c r="BS369" s="1"/>
      <c r="BT369" s="1"/>
      <c r="BU369" s="2"/>
      <c r="BV369" s="2"/>
      <c r="BW369" s="1"/>
      <c r="BX369" s="1"/>
      <c r="BY369" s="1"/>
      <c r="BZ369" s="3"/>
      <c r="CA369" s="1"/>
      <c r="CB369" s="1"/>
      <c r="CC369" s="1"/>
      <c r="CD369" s="1"/>
      <c r="CE369" s="1"/>
    </row>
    <row r="370" spans="1:83"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1"/>
      <c r="BN370" s="1"/>
      <c r="BO370" s="1"/>
      <c r="BP370" s="1"/>
      <c r="BQ370" s="1"/>
      <c r="BR370" s="1"/>
      <c r="BS370" s="1"/>
      <c r="BT370" s="1"/>
      <c r="BU370" s="2"/>
      <c r="BV370" s="2"/>
      <c r="BW370" s="1"/>
      <c r="BX370" s="1"/>
      <c r="BY370" s="1"/>
      <c r="BZ370" s="3"/>
      <c r="CA370" s="1"/>
      <c r="CB370" s="1"/>
      <c r="CC370" s="1"/>
      <c r="CD370" s="1"/>
      <c r="CE370" s="1"/>
    </row>
    <row r="371" spans="1:83"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1"/>
      <c r="BN371" s="1"/>
      <c r="BO371" s="1"/>
      <c r="BP371" s="1"/>
      <c r="BQ371" s="1"/>
      <c r="BR371" s="1"/>
      <c r="BS371" s="1"/>
      <c r="BT371" s="1"/>
      <c r="BU371" s="2"/>
      <c r="BV371" s="2"/>
      <c r="BW371" s="1"/>
      <c r="BX371" s="1"/>
      <c r="BY371" s="1"/>
      <c r="BZ371" s="3"/>
      <c r="CA371" s="1"/>
      <c r="CB371" s="1"/>
      <c r="CC371" s="1"/>
      <c r="CD371" s="1"/>
      <c r="CE371" s="1"/>
    </row>
    <row r="372" spans="1:83"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1"/>
      <c r="BN372" s="1"/>
      <c r="BO372" s="1"/>
      <c r="BP372" s="1"/>
      <c r="BQ372" s="1"/>
      <c r="BR372" s="1"/>
      <c r="BS372" s="1"/>
      <c r="BT372" s="1"/>
      <c r="BU372" s="2"/>
      <c r="BV372" s="2"/>
      <c r="BW372" s="1"/>
      <c r="BX372" s="1"/>
      <c r="BY372" s="1"/>
      <c r="BZ372" s="3"/>
      <c r="CA372" s="1"/>
      <c r="CB372" s="1"/>
      <c r="CC372" s="1"/>
      <c r="CD372" s="1"/>
      <c r="CE372" s="1"/>
    </row>
    <row r="373" spans="1:8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1"/>
      <c r="BN373" s="1"/>
      <c r="BO373" s="1"/>
      <c r="BP373" s="1"/>
      <c r="BQ373" s="1"/>
      <c r="BR373" s="1"/>
      <c r="BS373" s="1"/>
      <c r="BT373" s="1"/>
      <c r="BU373" s="2"/>
      <c r="BV373" s="2"/>
      <c r="BW373" s="1"/>
      <c r="BX373" s="1"/>
      <c r="BY373" s="1"/>
      <c r="BZ373" s="3"/>
      <c r="CA373" s="1"/>
      <c r="CB373" s="1"/>
      <c r="CC373" s="1"/>
      <c r="CD373" s="1"/>
      <c r="CE373" s="1"/>
    </row>
    <row r="374" spans="1:83"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1"/>
      <c r="BN374" s="1"/>
      <c r="BO374" s="1"/>
      <c r="BP374" s="1"/>
      <c r="BQ374" s="1"/>
      <c r="BR374" s="1"/>
      <c r="BS374" s="1"/>
      <c r="BT374" s="1"/>
      <c r="BU374" s="2"/>
      <c r="BV374" s="2"/>
      <c r="BW374" s="1"/>
      <c r="BX374" s="1"/>
      <c r="BY374" s="1"/>
      <c r="BZ374" s="3"/>
      <c r="CA374" s="1"/>
      <c r="CB374" s="1"/>
      <c r="CC374" s="1"/>
      <c r="CD374" s="1"/>
      <c r="CE374" s="1"/>
    </row>
    <row r="375" spans="1:83"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1"/>
      <c r="BN375" s="1"/>
      <c r="BO375" s="1"/>
      <c r="BP375" s="1"/>
      <c r="BQ375" s="1"/>
      <c r="BR375" s="1"/>
      <c r="BS375" s="1"/>
      <c r="BT375" s="1"/>
      <c r="BU375" s="2"/>
      <c r="BV375" s="2"/>
      <c r="BW375" s="1"/>
      <c r="BX375" s="1"/>
      <c r="BY375" s="1"/>
      <c r="BZ375" s="3"/>
      <c r="CA375" s="1"/>
      <c r="CB375" s="1"/>
      <c r="CC375" s="1"/>
      <c r="CD375" s="1"/>
      <c r="CE375" s="1"/>
    </row>
    <row r="376" spans="1:83"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1"/>
      <c r="BN376" s="1"/>
      <c r="BO376" s="1"/>
      <c r="BP376" s="1"/>
      <c r="BQ376" s="1"/>
      <c r="BR376" s="1"/>
      <c r="BS376" s="1"/>
      <c r="BT376" s="1"/>
      <c r="BU376" s="2"/>
      <c r="BV376" s="2"/>
      <c r="BW376" s="1"/>
      <c r="BX376" s="1"/>
      <c r="BY376" s="1"/>
      <c r="BZ376" s="3"/>
      <c r="CA376" s="1"/>
      <c r="CB376" s="1"/>
      <c r="CC376" s="1"/>
      <c r="CD376" s="1"/>
      <c r="CE376" s="1"/>
    </row>
    <row r="377" spans="1:83"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1"/>
      <c r="BN377" s="1"/>
      <c r="BO377" s="1"/>
      <c r="BP377" s="1"/>
      <c r="BQ377" s="1"/>
      <c r="BR377" s="1"/>
      <c r="BS377" s="1"/>
      <c r="BT377" s="1"/>
      <c r="BU377" s="2"/>
      <c r="BV377" s="2"/>
      <c r="BW377" s="1"/>
      <c r="BX377" s="1"/>
      <c r="BY377" s="1"/>
      <c r="BZ377" s="3"/>
      <c r="CA377" s="1"/>
      <c r="CB377" s="1"/>
      <c r="CC377" s="1"/>
      <c r="CD377" s="1"/>
      <c r="CE377" s="1"/>
    </row>
    <row r="378" spans="1:83"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1"/>
      <c r="BN378" s="1"/>
      <c r="BO378" s="1"/>
      <c r="BP378" s="1"/>
      <c r="BQ378" s="1"/>
      <c r="BR378" s="1"/>
      <c r="BS378" s="1"/>
      <c r="BT378" s="1"/>
      <c r="BU378" s="2"/>
      <c r="BV378" s="2"/>
      <c r="BW378" s="1"/>
      <c r="BX378" s="1"/>
      <c r="BY378" s="1"/>
      <c r="BZ378" s="3"/>
      <c r="CA378" s="1"/>
      <c r="CB378" s="1"/>
      <c r="CC378" s="1"/>
      <c r="CD378" s="1"/>
      <c r="CE378" s="1"/>
    </row>
    <row r="379" spans="1:83"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1"/>
      <c r="BN379" s="1"/>
      <c r="BO379" s="1"/>
      <c r="BP379" s="1"/>
      <c r="BQ379" s="1"/>
      <c r="BR379" s="1"/>
      <c r="BS379" s="1"/>
      <c r="BT379" s="1"/>
      <c r="BU379" s="2"/>
      <c r="BV379" s="2"/>
      <c r="BW379" s="1"/>
      <c r="BX379" s="1"/>
      <c r="BY379" s="1"/>
      <c r="BZ379" s="3"/>
      <c r="CA379" s="1"/>
      <c r="CB379" s="1"/>
      <c r="CC379" s="1"/>
      <c r="CD379" s="1"/>
      <c r="CE379" s="1"/>
    </row>
    <row r="380" spans="1:83"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1"/>
      <c r="BN380" s="1"/>
      <c r="BO380" s="1"/>
      <c r="BP380" s="1"/>
      <c r="BQ380" s="1"/>
      <c r="BR380" s="1"/>
      <c r="BS380" s="1"/>
      <c r="BT380" s="1"/>
      <c r="BU380" s="2"/>
      <c r="BV380" s="2"/>
      <c r="BW380" s="1"/>
      <c r="BX380" s="1"/>
      <c r="BY380" s="1"/>
      <c r="BZ380" s="3"/>
      <c r="CA380" s="1"/>
      <c r="CB380" s="1"/>
      <c r="CC380" s="1"/>
      <c r="CD380" s="1"/>
      <c r="CE380" s="1"/>
    </row>
    <row r="381" spans="1:83"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1"/>
      <c r="BN381" s="1"/>
      <c r="BO381" s="1"/>
      <c r="BP381" s="1"/>
      <c r="BQ381" s="1"/>
      <c r="BR381" s="1"/>
      <c r="BS381" s="1"/>
      <c r="BT381" s="1"/>
      <c r="BU381" s="2"/>
      <c r="BV381" s="2"/>
      <c r="BW381" s="1"/>
      <c r="BX381" s="1"/>
      <c r="BY381" s="1"/>
      <c r="BZ381" s="3"/>
      <c r="CA381" s="1"/>
      <c r="CB381" s="1"/>
      <c r="CC381" s="1"/>
      <c r="CD381" s="1"/>
      <c r="CE381" s="1"/>
    </row>
    <row r="382" spans="1:83"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1"/>
      <c r="BN382" s="1"/>
      <c r="BO382" s="1"/>
      <c r="BP382" s="1"/>
      <c r="BQ382" s="1"/>
      <c r="BR382" s="1"/>
      <c r="BS382" s="1"/>
      <c r="BT382" s="1"/>
      <c r="BU382" s="2"/>
      <c r="BV382" s="2"/>
      <c r="BW382" s="1"/>
      <c r="BX382" s="1"/>
      <c r="BY382" s="1"/>
      <c r="BZ382" s="3"/>
      <c r="CA382" s="1"/>
      <c r="CB382" s="1"/>
      <c r="CC382" s="1"/>
      <c r="CD382" s="1"/>
      <c r="CE382" s="1"/>
    </row>
    <row r="383" spans="1: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1"/>
      <c r="BN383" s="1"/>
      <c r="BO383" s="1"/>
      <c r="BP383" s="1"/>
      <c r="BQ383" s="1"/>
      <c r="BR383" s="1"/>
      <c r="BS383" s="1"/>
      <c r="BT383" s="1"/>
      <c r="BU383" s="2"/>
      <c r="BV383" s="2"/>
      <c r="BW383" s="1"/>
      <c r="BX383" s="1"/>
      <c r="BY383" s="1"/>
      <c r="BZ383" s="3"/>
      <c r="CA383" s="1"/>
      <c r="CB383" s="1"/>
      <c r="CC383" s="1"/>
      <c r="CD383" s="1"/>
      <c r="CE383" s="1"/>
    </row>
    <row r="384" spans="1:83"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1"/>
      <c r="BN384" s="1"/>
      <c r="BO384" s="1"/>
      <c r="BP384" s="1"/>
      <c r="BQ384" s="1"/>
      <c r="BR384" s="1"/>
      <c r="BS384" s="1"/>
      <c r="BT384" s="1"/>
      <c r="BU384" s="2"/>
      <c r="BV384" s="2"/>
      <c r="BW384" s="1"/>
      <c r="BX384" s="1"/>
      <c r="BY384" s="1"/>
      <c r="BZ384" s="3"/>
      <c r="CA384" s="1"/>
      <c r="CB384" s="1"/>
      <c r="CC384" s="1"/>
      <c r="CD384" s="1"/>
      <c r="CE384" s="1"/>
    </row>
    <row r="385" spans="1:83"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1"/>
      <c r="BN385" s="1"/>
      <c r="BO385" s="1"/>
      <c r="BP385" s="1"/>
      <c r="BQ385" s="1"/>
      <c r="BR385" s="1"/>
      <c r="BS385" s="1"/>
      <c r="BT385" s="1"/>
      <c r="BU385" s="2"/>
      <c r="BV385" s="2"/>
      <c r="BW385" s="1"/>
      <c r="BX385" s="1"/>
      <c r="BY385" s="1"/>
      <c r="BZ385" s="3"/>
      <c r="CA385" s="1"/>
      <c r="CB385" s="1"/>
      <c r="CC385" s="1"/>
      <c r="CD385" s="1"/>
      <c r="CE385" s="1"/>
    </row>
    <row r="386" spans="1:83"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1"/>
      <c r="BN386" s="1"/>
      <c r="BO386" s="1"/>
      <c r="BP386" s="1"/>
      <c r="BQ386" s="1"/>
      <c r="BR386" s="1"/>
      <c r="BS386" s="1"/>
      <c r="BT386" s="1"/>
      <c r="BU386" s="2"/>
      <c r="BV386" s="2"/>
      <c r="BW386" s="1"/>
      <c r="BX386" s="1"/>
      <c r="BY386" s="1"/>
      <c r="BZ386" s="3"/>
      <c r="CA386" s="1"/>
      <c r="CB386" s="1"/>
      <c r="CC386" s="1"/>
      <c r="CD386" s="1"/>
      <c r="CE386" s="1"/>
    </row>
    <row r="387" spans="1:83"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1"/>
      <c r="BN387" s="1"/>
      <c r="BO387" s="1"/>
      <c r="BP387" s="1"/>
      <c r="BQ387" s="1"/>
      <c r="BR387" s="1"/>
      <c r="BS387" s="1"/>
      <c r="BT387" s="1"/>
      <c r="BU387" s="2"/>
      <c r="BV387" s="2"/>
      <c r="BW387" s="1"/>
      <c r="BX387" s="1"/>
      <c r="BY387" s="1"/>
      <c r="BZ387" s="3"/>
      <c r="CA387" s="1"/>
      <c r="CB387" s="1"/>
      <c r="CC387" s="1"/>
      <c r="CD387" s="1"/>
      <c r="CE387" s="1"/>
    </row>
    <row r="388" spans="1:83"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1"/>
      <c r="BN388" s="1"/>
      <c r="BO388" s="1"/>
      <c r="BP388" s="1"/>
      <c r="BQ388" s="1"/>
      <c r="BR388" s="1"/>
      <c r="BS388" s="1"/>
      <c r="BT388" s="1"/>
      <c r="BU388" s="2"/>
      <c r="BV388" s="2"/>
      <c r="BW388" s="1"/>
      <c r="BX388" s="1"/>
      <c r="BY388" s="1"/>
      <c r="BZ388" s="3"/>
      <c r="CA388" s="1"/>
      <c r="CB388" s="1"/>
      <c r="CC388" s="1"/>
      <c r="CD388" s="1"/>
      <c r="CE388" s="1"/>
    </row>
    <row r="389" spans="1:83"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1"/>
      <c r="BN389" s="1"/>
      <c r="BO389" s="1"/>
      <c r="BP389" s="1"/>
      <c r="BQ389" s="1"/>
      <c r="BR389" s="1"/>
      <c r="BS389" s="1"/>
      <c r="BT389" s="1"/>
      <c r="BU389" s="2"/>
      <c r="BV389" s="2"/>
      <c r="BW389" s="1"/>
      <c r="BX389" s="1"/>
      <c r="BY389" s="1"/>
      <c r="BZ389" s="3"/>
      <c r="CA389" s="1"/>
      <c r="CB389" s="1"/>
      <c r="CC389" s="1"/>
      <c r="CD389" s="1"/>
      <c r="CE389" s="1"/>
    </row>
    <row r="390" spans="1:83"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1"/>
      <c r="BN390" s="1"/>
      <c r="BO390" s="1"/>
      <c r="BP390" s="1"/>
      <c r="BQ390" s="1"/>
      <c r="BR390" s="1"/>
      <c r="BS390" s="1"/>
      <c r="BT390" s="1"/>
      <c r="BU390" s="2"/>
      <c r="BV390" s="2"/>
      <c r="BW390" s="1"/>
      <c r="BX390" s="1"/>
      <c r="BY390" s="1"/>
      <c r="BZ390" s="3"/>
      <c r="CA390" s="1"/>
      <c r="CB390" s="1"/>
      <c r="CC390" s="1"/>
      <c r="CD390" s="1"/>
      <c r="CE390" s="1"/>
    </row>
    <row r="391" spans="1:83"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1"/>
      <c r="BN391" s="1"/>
      <c r="BO391" s="1"/>
      <c r="BP391" s="1"/>
      <c r="BQ391" s="1"/>
      <c r="BR391" s="1"/>
      <c r="BS391" s="1"/>
      <c r="BT391" s="1"/>
      <c r="BU391" s="2"/>
      <c r="BV391" s="2"/>
      <c r="BW391" s="1"/>
      <c r="BX391" s="1"/>
      <c r="BY391" s="1"/>
      <c r="BZ391" s="3"/>
      <c r="CA391" s="1"/>
      <c r="CB391" s="1"/>
      <c r="CC391" s="1"/>
      <c r="CD391" s="1"/>
      <c r="CE391" s="1"/>
    </row>
    <row r="392" spans="1:83"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1"/>
      <c r="BN392" s="1"/>
      <c r="BO392" s="1"/>
      <c r="BP392" s="1"/>
      <c r="BQ392" s="1"/>
      <c r="BR392" s="1"/>
      <c r="BS392" s="1"/>
      <c r="BT392" s="1"/>
      <c r="BU392" s="2"/>
      <c r="BV392" s="2"/>
      <c r="BW392" s="1"/>
      <c r="BX392" s="1"/>
      <c r="BY392" s="1"/>
      <c r="BZ392" s="3"/>
      <c r="CA392" s="1"/>
      <c r="CB392" s="1"/>
      <c r="CC392" s="1"/>
      <c r="CD392" s="1"/>
      <c r="CE392" s="1"/>
    </row>
    <row r="393" spans="1:8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1"/>
      <c r="BN393" s="1"/>
      <c r="BO393" s="1"/>
      <c r="BP393" s="1"/>
      <c r="BQ393" s="1"/>
      <c r="BR393" s="1"/>
      <c r="BS393" s="1"/>
      <c r="BT393" s="1"/>
      <c r="BU393" s="2"/>
      <c r="BV393" s="2"/>
      <c r="BW393" s="1"/>
      <c r="BX393" s="1"/>
      <c r="BY393" s="1"/>
      <c r="BZ393" s="3"/>
      <c r="CA393" s="1"/>
      <c r="CB393" s="1"/>
      <c r="CC393" s="1"/>
      <c r="CD393" s="1"/>
      <c r="CE393" s="1"/>
    </row>
    <row r="394" spans="1:83"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1"/>
      <c r="BN394" s="1"/>
      <c r="BO394" s="1"/>
      <c r="BP394" s="1"/>
      <c r="BQ394" s="1"/>
      <c r="BR394" s="1"/>
      <c r="BS394" s="1"/>
      <c r="BT394" s="1"/>
      <c r="BU394" s="2"/>
      <c r="BV394" s="2"/>
      <c r="BW394" s="1"/>
      <c r="BX394" s="1"/>
      <c r="BY394" s="1"/>
      <c r="BZ394" s="3"/>
      <c r="CA394" s="1"/>
      <c r="CB394" s="1"/>
      <c r="CC394" s="1"/>
      <c r="CD394" s="1"/>
      <c r="CE394" s="1"/>
    </row>
    <row r="395" spans="1:83"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1"/>
      <c r="BN395" s="1"/>
      <c r="BO395" s="1"/>
      <c r="BP395" s="1"/>
      <c r="BQ395" s="1"/>
      <c r="BR395" s="1"/>
      <c r="BS395" s="1"/>
      <c r="BT395" s="1"/>
      <c r="BU395" s="2"/>
      <c r="BV395" s="2"/>
      <c r="BW395" s="1"/>
      <c r="BX395" s="1"/>
      <c r="BY395" s="1"/>
      <c r="BZ395" s="3"/>
      <c r="CA395" s="1"/>
      <c r="CB395" s="1"/>
      <c r="CC395" s="1"/>
      <c r="CD395" s="1"/>
      <c r="CE395" s="1"/>
    </row>
    <row r="396" spans="1:83"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1"/>
      <c r="BN396" s="1"/>
      <c r="BO396" s="1"/>
      <c r="BP396" s="1"/>
      <c r="BQ396" s="1"/>
      <c r="BR396" s="1"/>
      <c r="BS396" s="1"/>
      <c r="BT396" s="1"/>
      <c r="BU396" s="2"/>
      <c r="BV396" s="2"/>
      <c r="BW396" s="1"/>
      <c r="BX396" s="1"/>
      <c r="BY396" s="1"/>
      <c r="BZ396" s="3"/>
      <c r="CA396" s="1"/>
      <c r="CB396" s="1"/>
      <c r="CC396" s="1"/>
      <c r="CD396" s="1"/>
      <c r="CE396" s="1"/>
    </row>
    <row r="397" spans="1:83"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1"/>
      <c r="BN397" s="1"/>
      <c r="BO397" s="1"/>
      <c r="BP397" s="1"/>
      <c r="BQ397" s="1"/>
      <c r="BR397" s="1"/>
      <c r="BS397" s="1"/>
      <c r="BT397" s="1"/>
      <c r="BU397" s="2"/>
      <c r="BV397" s="2"/>
      <c r="BW397" s="1"/>
      <c r="BX397" s="1"/>
      <c r="BY397" s="1"/>
      <c r="BZ397" s="3"/>
      <c r="CA397" s="1"/>
      <c r="CB397" s="1"/>
      <c r="CC397" s="1"/>
      <c r="CD397" s="1"/>
      <c r="CE397" s="1"/>
    </row>
    <row r="398" spans="1:83"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1"/>
      <c r="BN398" s="1"/>
      <c r="BO398" s="1"/>
      <c r="BP398" s="1"/>
      <c r="BQ398" s="1"/>
      <c r="BR398" s="1"/>
      <c r="BS398" s="1"/>
      <c r="BT398" s="1"/>
      <c r="BU398" s="2"/>
      <c r="BV398" s="2"/>
      <c r="BW398" s="1"/>
      <c r="BX398" s="1"/>
      <c r="BY398" s="1"/>
      <c r="BZ398" s="3"/>
      <c r="CA398" s="1"/>
      <c r="CB398" s="1"/>
      <c r="CC398" s="1"/>
      <c r="CD398" s="1"/>
      <c r="CE398" s="1"/>
    </row>
    <row r="399" spans="1:83"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1"/>
      <c r="BN399" s="1"/>
      <c r="BO399" s="1"/>
      <c r="BP399" s="1"/>
      <c r="BQ399" s="1"/>
      <c r="BR399" s="1"/>
      <c r="BS399" s="1"/>
      <c r="BT399" s="1"/>
      <c r="BU399" s="2"/>
      <c r="BV399" s="2"/>
      <c r="BW399" s="1"/>
      <c r="BX399" s="1"/>
      <c r="BY399" s="1"/>
      <c r="BZ399" s="3"/>
      <c r="CA399" s="1"/>
      <c r="CB399" s="1"/>
      <c r="CC399" s="1"/>
      <c r="CD399" s="1"/>
      <c r="CE399" s="1"/>
    </row>
    <row r="400" spans="1:83"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1"/>
      <c r="BN400" s="1"/>
      <c r="BO400" s="1"/>
      <c r="BP400" s="1"/>
      <c r="BQ400" s="1"/>
      <c r="BR400" s="1"/>
      <c r="BS400" s="1"/>
      <c r="BT400" s="1"/>
      <c r="BU400" s="2"/>
      <c r="BV400" s="2"/>
      <c r="BW400" s="1"/>
      <c r="BX400" s="1"/>
      <c r="BY400" s="1"/>
      <c r="BZ400" s="3"/>
      <c r="CA400" s="1"/>
      <c r="CB400" s="1"/>
      <c r="CC400" s="1"/>
      <c r="CD400" s="1"/>
      <c r="CE400" s="1"/>
    </row>
    <row r="401" spans="1:83"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1"/>
      <c r="BN401" s="1"/>
      <c r="BO401" s="1"/>
      <c r="BP401" s="1"/>
      <c r="BQ401" s="1"/>
      <c r="BR401" s="1"/>
      <c r="BS401" s="1"/>
      <c r="BT401" s="1"/>
      <c r="BU401" s="2"/>
      <c r="BV401" s="2"/>
      <c r="BW401" s="1"/>
      <c r="BX401" s="1"/>
      <c r="BY401" s="1"/>
      <c r="BZ401" s="3"/>
      <c r="CA401" s="1"/>
      <c r="CB401" s="1"/>
      <c r="CC401" s="1"/>
      <c r="CD401" s="1"/>
      <c r="CE401" s="1"/>
    </row>
    <row r="402" spans="1:83"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1"/>
      <c r="BN402" s="1"/>
      <c r="BO402" s="1"/>
      <c r="BP402" s="1"/>
      <c r="BQ402" s="1"/>
      <c r="BR402" s="1"/>
      <c r="BS402" s="1"/>
      <c r="BT402" s="1"/>
      <c r="BU402" s="2"/>
      <c r="BV402" s="2"/>
      <c r="BW402" s="1"/>
      <c r="BX402" s="1"/>
      <c r="BY402" s="1"/>
      <c r="BZ402" s="3"/>
      <c r="CA402" s="1"/>
      <c r="CB402" s="1"/>
      <c r="CC402" s="1"/>
      <c r="CD402" s="1"/>
      <c r="CE402" s="1"/>
    </row>
    <row r="403" spans="1:8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1"/>
      <c r="BN403" s="1"/>
      <c r="BO403" s="1"/>
      <c r="BP403" s="1"/>
      <c r="BQ403" s="1"/>
      <c r="BR403" s="1"/>
      <c r="BS403" s="1"/>
      <c r="BT403" s="1"/>
      <c r="BU403" s="2"/>
      <c r="BV403" s="2"/>
      <c r="BW403" s="1"/>
      <c r="BX403" s="1"/>
      <c r="BY403" s="1"/>
      <c r="BZ403" s="3"/>
      <c r="CA403" s="1"/>
      <c r="CB403" s="1"/>
      <c r="CC403" s="1"/>
      <c r="CD403" s="1"/>
      <c r="CE403" s="1"/>
    </row>
    <row r="404" spans="1:83"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1"/>
      <c r="BN404" s="1"/>
      <c r="BO404" s="1"/>
      <c r="BP404" s="1"/>
      <c r="BQ404" s="1"/>
      <c r="BR404" s="1"/>
      <c r="BS404" s="1"/>
      <c r="BT404" s="1"/>
      <c r="BU404" s="2"/>
      <c r="BV404" s="2"/>
      <c r="BW404" s="1"/>
      <c r="BX404" s="1"/>
      <c r="BY404" s="1"/>
      <c r="BZ404" s="3"/>
      <c r="CA404" s="1"/>
      <c r="CB404" s="1"/>
      <c r="CC404" s="1"/>
      <c r="CD404" s="1"/>
      <c r="CE404" s="1"/>
    </row>
    <row r="405" spans="1:83"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1"/>
      <c r="BN405" s="1"/>
      <c r="BO405" s="1"/>
      <c r="BP405" s="1"/>
      <c r="BQ405" s="1"/>
      <c r="BR405" s="1"/>
      <c r="BS405" s="1"/>
      <c r="BT405" s="1"/>
      <c r="BU405" s="2"/>
      <c r="BV405" s="2"/>
      <c r="BW405" s="1"/>
      <c r="BX405" s="1"/>
      <c r="BY405" s="1"/>
      <c r="BZ405" s="3"/>
      <c r="CA405" s="1"/>
      <c r="CB405" s="1"/>
      <c r="CC405" s="1"/>
      <c r="CD405" s="1"/>
      <c r="CE405" s="1"/>
    </row>
    <row r="406" spans="1:83"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1"/>
      <c r="BN406" s="1"/>
      <c r="BO406" s="1"/>
      <c r="BP406" s="1"/>
      <c r="BQ406" s="1"/>
      <c r="BR406" s="1"/>
      <c r="BS406" s="1"/>
      <c r="BT406" s="1"/>
      <c r="BU406" s="2"/>
      <c r="BV406" s="2"/>
      <c r="BW406" s="1"/>
      <c r="BX406" s="1"/>
      <c r="BY406" s="1"/>
      <c r="BZ406" s="3"/>
      <c r="CA406" s="1"/>
      <c r="CB406" s="1"/>
      <c r="CC406" s="1"/>
      <c r="CD406" s="1"/>
      <c r="CE406" s="1"/>
    </row>
    <row r="407" spans="1:83"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1"/>
      <c r="BN407" s="1"/>
      <c r="BO407" s="1"/>
      <c r="BP407" s="1"/>
      <c r="BQ407" s="1"/>
      <c r="BR407" s="1"/>
      <c r="BS407" s="1"/>
      <c r="BT407" s="1"/>
      <c r="BU407" s="2"/>
      <c r="BV407" s="2"/>
      <c r="BW407" s="1"/>
      <c r="BX407" s="1"/>
      <c r="BY407" s="1"/>
      <c r="BZ407" s="3"/>
      <c r="CA407" s="1"/>
      <c r="CB407" s="1"/>
      <c r="CC407" s="1"/>
      <c r="CD407" s="1"/>
      <c r="CE407" s="1"/>
    </row>
    <row r="408" spans="1:83"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1"/>
      <c r="BN408" s="1"/>
      <c r="BO408" s="1"/>
      <c r="BP408" s="1"/>
      <c r="BQ408" s="1"/>
      <c r="BR408" s="1"/>
      <c r="BS408" s="1"/>
      <c r="BT408" s="1"/>
      <c r="BU408" s="2"/>
      <c r="BV408" s="2"/>
      <c r="BW408" s="1"/>
      <c r="BX408" s="1"/>
      <c r="BY408" s="1"/>
      <c r="BZ408" s="3"/>
      <c r="CA408" s="1"/>
      <c r="CB408" s="1"/>
      <c r="CC408" s="1"/>
      <c r="CD408" s="1"/>
      <c r="CE408" s="1"/>
    </row>
    <row r="409" spans="1:83"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1"/>
      <c r="BN409" s="1"/>
      <c r="BO409" s="1"/>
      <c r="BP409" s="1"/>
      <c r="BQ409" s="1"/>
      <c r="BR409" s="1"/>
      <c r="BS409" s="1"/>
      <c r="BT409" s="1"/>
      <c r="BU409" s="2"/>
      <c r="BV409" s="2"/>
      <c r="BW409" s="1"/>
      <c r="BX409" s="1"/>
      <c r="BY409" s="1"/>
      <c r="BZ409" s="3"/>
      <c r="CA409" s="1"/>
      <c r="CB409" s="1"/>
      <c r="CC409" s="1"/>
      <c r="CD409" s="1"/>
      <c r="CE409" s="1"/>
    </row>
    <row r="410" spans="1:83"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1"/>
      <c r="BN410" s="1"/>
      <c r="BO410" s="1"/>
      <c r="BP410" s="1"/>
      <c r="BQ410" s="1"/>
      <c r="BR410" s="1"/>
      <c r="BS410" s="1"/>
      <c r="BT410" s="1"/>
      <c r="BU410" s="2"/>
      <c r="BV410" s="2"/>
      <c r="BW410" s="1"/>
      <c r="BX410" s="1"/>
      <c r="BY410" s="1"/>
      <c r="BZ410" s="3"/>
      <c r="CA410" s="1"/>
      <c r="CB410" s="1"/>
      <c r="CC410" s="1"/>
      <c r="CD410" s="1"/>
      <c r="CE410" s="1"/>
    </row>
    <row r="411" spans="1:83"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1"/>
      <c r="BN411" s="1"/>
      <c r="BO411" s="1"/>
      <c r="BP411" s="1"/>
      <c r="BQ411" s="1"/>
      <c r="BR411" s="1"/>
      <c r="BS411" s="1"/>
      <c r="BT411" s="1"/>
      <c r="BU411" s="2"/>
      <c r="BV411" s="2"/>
      <c r="BW411" s="1"/>
      <c r="BX411" s="1"/>
      <c r="BY411" s="1"/>
      <c r="BZ411" s="3"/>
      <c r="CA411" s="1"/>
      <c r="CB411" s="1"/>
      <c r="CC411" s="1"/>
      <c r="CD411" s="1"/>
      <c r="CE411" s="1"/>
    </row>
    <row r="412" spans="1:83"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1"/>
      <c r="BN412" s="1"/>
      <c r="BO412" s="1"/>
      <c r="BP412" s="1"/>
      <c r="BQ412" s="1"/>
      <c r="BR412" s="1"/>
      <c r="BS412" s="1"/>
      <c r="BT412" s="1"/>
      <c r="BU412" s="2"/>
      <c r="BV412" s="2"/>
      <c r="BW412" s="1"/>
      <c r="BX412" s="1"/>
      <c r="BY412" s="1"/>
      <c r="BZ412" s="3"/>
      <c r="CA412" s="1"/>
      <c r="CB412" s="1"/>
      <c r="CC412" s="1"/>
      <c r="CD412" s="1"/>
      <c r="CE412" s="1"/>
    </row>
    <row r="413" spans="1:8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1"/>
      <c r="BN413" s="1"/>
      <c r="BO413" s="1"/>
      <c r="BP413" s="1"/>
      <c r="BQ413" s="1"/>
      <c r="BR413" s="1"/>
      <c r="BS413" s="1"/>
      <c r="BT413" s="1"/>
      <c r="BU413" s="2"/>
      <c r="BV413" s="2"/>
      <c r="BW413" s="1"/>
      <c r="BX413" s="1"/>
      <c r="BY413" s="1"/>
      <c r="BZ413" s="3"/>
      <c r="CA413" s="1"/>
      <c r="CB413" s="1"/>
      <c r="CC413" s="1"/>
      <c r="CD413" s="1"/>
      <c r="CE413" s="1"/>
    </row>
    <row r="414" spans="1:83"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1"/>
      <c r="BN414" s="1"/>
      <c r="BO414" s="1"/>
      <c r="BP414" s="1"/>
      <c r="BQ414" s="1"/>
      <c r="BR414" s="1"/>
      <c r="BS414" s="1"/>
      <c r="BT414" s="1"/>
      <c r="BU414" s="2"/>
      <c r="BV414" s="2"/>
      <c r="BW414" s="1"/>
      <c r="BX414" s="1"/>
      <c r="BY414" s="1"/>
      <c r="BZ414" s="3"/>
      <c r="CA414" s="1"/>
      <c r="CB414" s="1"/>
      <c r="CC414" s="1"/>
      <c r="CD414" s="1"/>
      <c r="CE414" s="1"/>
    </row>
    <row r="415" spans="1:83"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1"/>
      <c r="BN415" s="1"/>
      <c r="BO415" s="1"/>
      <c r="BP415" s="1"/>
      <c r="BQ415" s="1"/>
      <c r="BR415" s="1"/>
      <c r="BS415" s="1"/>
      <c r="BT415" s="1"/>
      <c r="BU415" s="2"/>
      <c r="BV415" s="2"/>
      <c r="BW415" s="1"/>
      <c r="BX415" s="1"/>
      <c r="BY415" s="1"/>
      <c r="BZ415" s="3"/>
      <c r="CA415" s="1"/>
      <c r="CB415" s="1"/>
      <c r="CC415" s="1"/>
      <c r="CD415" s="1"/>
      <c r="CE415" s="1"/>
    </row>
    <row r="416" spans="1:83"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1"/>
      <c r="BN416" s="1"/>
      <c r="BO416" s="1"/>
      <c r="BP416" s="1"/>
      <c r="BQ416" s="1"/>
      <c r="BR416" s="1"/>
      <c r="BS416" s="1"/>
      <c r="BT416" s="1"/>
      <c r="BU416" s="2"/>
      <c r="BV416" s="2"/>
      <c r="BW416" s="1"/>
      <c r="BX416" s="1"/>
      <c r="BY416" s="1"/>
      <c r="BZ416" s="3"/>
      <c r="CA416" s="1"/>
      <c r="CB416" s="1"/>
      <c r="CC416" s="1"/>
      <c r="CD416" s="1"/>
      <c r="CE416" s="1"/>
    </row>
    <row r="417" spans="1:83"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1"/>
      <c r="BN417" s="1"/>
      <c r="BO417" s="1"/>
      <c r="BP417" s="1"/>
      <c r="BQ417" s="1"/>
      <c r="BR417" s="1"/>
      <c r="BS417" s="1"/>
      <c r="BT417" s="1"/>
      <c r="BU417" s="2"/>
      <c r="BV417" s="2"/>
      <c r="BW417" s="1"/>
      <c r="BX417" s="1"/>
      <c r="BY417" s="1"/>
      <c r="BZ417" s="3"/>
      <c r="CA417" s="1"/>
      <c r="CB417" s="1"/>
      <c r="CC417" s="1"/>
      <c r="CD417" s="1"/>
      <c r="CE417" s="1"/>
    </row>
    <row r="418" spans="1:83"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1"/>
      <c r="BN418" s="1"/>
      <c r="BO418" s="1"/>
      <c r="BP418" s="1"/>
      <c r="BQ418" s="1"/>
      <c r="BR418" s="1"/>
      <c r="BS418" s="1"/>
      <c r="BT418" s="1"/>
      <c r="BU418" s="2"/>
      <c r="BV418" s="2"/>
      <c r="BW418" s="1"/>
      <c r="BX418" s="1"/>
      <c r="BY418" s="1"/>
      <c r="BZ418" s="3"/>
      <c r="CA418" s="1"/>
      <c r="CB418" s="1"/>
      <c r="CC418" s="1"/>
      <c r="CD418" s="1"/>
      <c r="CE418" s="1"/>
    </row>
    <row r="419" spans="1:83"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1"/>
      <c r="BN419" s="1"/>
      <c r="BO419" s="1"/>
      <c r="BP419" s="1"/>
      <c r="BQ419" s="1"/>
      <c r="BR419" s="1"/>
      <c r="BS419" s="1"/>
      <c r="BT419" s="1"/>
      <c r="BU419" s="2"/>
      <c r="BV419" s="2"/>
      <c r="BW419" s="1"/>
      <c r="BX419" s="1"/>
      <c r="BY419" s="1"/>
      <c r="BZ419" s="3"/>
      <c r="CA419" s="1"/>
      <c r="CB419" s="1"/>
      <c r="CC419" s="1"/>
      <c r="CD419" s="1"/>
      <c r="CE419" s="1"/>
    </row>
    <row r="420" spans="1:83"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1"/>
      <c r="BN420" s="1"/>
      <c r="BO420" s="1"/>
      <c r="BP420" s="1"/>
      <c r="BQ420" s="1"/>
      <c r="BR420" s="1"/>
      <c r="BS420" s="1"/>
      <c r="BT420" s="1"/>
      <c r="BU420" s="2"/>
      <c r="BV420" s="2"/>
      <c r="BW420" s="1"/>
      <c r="BX420" s="1"/>
      <c r="BY420" s="1"/>
      <c r="BZ420" s="3"/>
      <c r="CA420" s="1"/>
      <c r="CB420" s="1"/>
      <c r="CC420" s="1"/>
      <c r="CD420" s="1"/>
      <c r="CE420" s="1"/>
    </row>
    <row r="421" spans="1:83"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1"/>
      <c r="BN421" s="1"/>
      <c r="BO421" s="1"/>
      <c r="BP421" s="1"/>
      <c r="BQ421" s="1"/>
      <c r="BR421" s="1"/>
      <c r="BS421" s="1"/>
      <c r="BT421" s="1"/>
      <c r="BU421" s="2"/>
      <c r="BV421" s="2"/>
      <c r="BW421" s="1"/>
      <c r="BX421" s="1"/>
      <c r="BY421" s="1"/>
      <c r="BZ421" s="3"/>
      <c r="CA421" s="1"/>
      <c r="CB421" s="1"/>
      <c r="CC421" s="1"/>
      <c r="CD421" s="1"/>
      <c r="CE421" s="1"/>
    </row>
    <row r="422" spans="1:83"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1"/>
      <c r="BN422" s="1"/>
      <c r="BO422" s="1"/>
      <c r="BP422" s="1"/>
      <c r="BQ422" s="1"/>
      <c r="BR422" s="1"/>
      <c r="BS422" s="1"/>
      <c r="BT422" s="1"/>
      <c r="BU422" s="2"/>
      <c r="BV422" s="2"/>
      <c r="BW422" s="1"/>
      <c r="BX422" s="1"/>
      <c r="BY422" s="1"/>
      <c r="BZ422" s="3"/>
      <c r="CA422" s="1"/>
      <c r="CB422" s="1"/>
      <c r="CC422" s="1"/>
      <c r="CD422" s="1"/>
      <c r="CE422" s="1"/>
    </row>
    <row r="423" spans="1:8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1"/>
      <c r="BN423" s="1"/>
      <c r="BO423" s="1"/>
      <c r="BP423" s="1"/>
      <c r="BQ423" s="1"/>
      <c r="BR423" s="1"/>
      <c r="BS423" s="1"/>
      <c r="BT423" s="1"/>
      <c r="BU423" s="2"/>
      <c r="BV423" s="2"/>
      <c r="BW423" s="1"/>
      <c r="BX423" s="1"/>
      <c r="BY423" s="1"/>
      <c r="BZ423" s="3"/>
      <c r="CA423" s="1"/>
      <c r="CB423" s="1"/>
      <c r="CC423" s="1"/>
      <c r="CD423" s="1"/>
      <c r="CE423" s="1"/>
    </row>
    <row r="424" spans="1:83"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1"/>
      <c r="BN424" s="1"/>
      <c r="BO424" s="1"/>
      <c r="BP424" s="1"/>
      <c r="BQ424" s="1"/>
      <c r="BR424" s="1"/>
      <c r="BS424" s="1"/>
      <c r="BT424" s="1"/>
      <c r="BU424" s="2"/>
      <c r="BV424" s="2"/>
      <c r="BW424" s="1"/>
      <c r="BX424" s="1"/>
      <c r="BY424" s="1"/>
      <c r="BZ424" s="3"/>
      <c r="CA424" s="1"/>
      <c r="CB424" s="1"/>
      <c r="CC424" s="1"/>
      <c r="CD424" s="1"/>
      <c r="CE424" s="1"/>
    </row>
    <row r="425" spans="1:83"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1"/>
      <c r="BN425" s="1"/>
      <c r="BO425" s="1"/>
      <c r="BP425" s="1"/>
      <c r="BQ425" s="1"/>
      <c r="BR425" s="1"/>
      <c r="BS425" s="1"/>
      <c r="BT425" s="1"/>
      <c r="BU425" s="2"/>
      <c r="BV425" s="2"/>
      <c r="BW425" s="1"/>
      <c r="BX425" s="1"/>
      <c r="BY425" s="1"/>
      <c r="BZ425" s="3"/>
      <c r="CA425" s="1"/>
      <c r="CB425" s="1"/>
      <c r="CC425" s="1"/>
      <c r="CD425" s="1"/>
      <c r="CE425" s="1"/>
    </row>
    <row r="426" spans="1:83"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1"/>
      <c r="BN426" s="1"/>
      <c r="BO426" s="1"/>
      <c r="BP426" s="1"/>
      <c r="BQ426" s="1"/>
      <c r="BR426" s="1"/>
      <c r="BS426" s="1"/>
      <c r="BT426" s="1"/>
      <c r="BU426" s="2"/>
      <c r="BV426" s="2"/>
      <c r="BW426" s="1"/>
      <c r="BX426" s="1"/>
      <c r="BY426" s="1"/>
      <c r="BZ426" s="3"/>
      <c r="CA426" s="1"/>
      <c r="CB426" s="1"/>
      <c r="CC426" s="1"/>
      <c r="CD426" s="1"/>
      <c r="CE426" s="1"/>
    </row>
    <row r="427" spans="1:83"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1"/>
      <c r="BN427" s="1"/>
      <c r="BO427" s="1"/>
      <c r="BP427" s="1"/>
      <c r="BQ427" s="1"/>
      <c r="BR427" s="1"/>
      <c r="BS427" s="1"/>
      <c r="BT427" s="1"/>
      <c r="BU427" s="2"/>
      <c r="BV427" s="2"/>
      <c r="BW427" s="1"/>
      <c r="BX427" s="1"/>
      <c r="BY427" s="1"/>
      <c r="BZ427" s="3"/>
      <c r="CA427" s="1"/>
      <c r="CB427" s="1"/>
      <c r="CC427" s="1"/>
      <c r="CD427" s="1"/>
      <c r="CE427" s="1"/>
    </row>
    <row r="428" spans="1:83"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1"/>
      <c r="BN428" s="1"/>
      <c r="BO428" s="1"/>
      <c r="BP428" s="1"/>
      <c r="BQ428" s="1"/>
      <c r="BR428" s="1"/>
      <c r="BS428" s="1"/>
      <c r="BT428" s="1"/>
      <c r="BU428" s="2"/>
      <c r="BV428" s="2"/>
      <c r="BW428" s="1"/>
      <c r="BX428" s="1"/>
      <c r="BY428" s="1"/>
      <c r="BZ428" s="3"/>
      <c r="CA428" s="1"/>
      <c r="CB428" s="1"/>
      <c r="CC428" s="1"/>
      <c r="CD428" s="1"/>
      <c r="CE428" s="1"/>
    </row>
    <row r="429" spans="1:83"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1"/>
      <c r="BN429" s="1"/>
      <c r="BO429" s="1"/>
      <c r="BP429" s="1"/>
      <c r="BQ429" s="1"/>
      <c r="BR429" s="1"/>
      <c r="BS429" s="1"/>
      <c r="BT429" s="1"/>
      <c r="BU429" s="2"/>
      <c r="BV429" s="2"/>
      <c r="BW429" s="1"/>
      <c r="BX429" s="1"/>
      <c r="BY429" s="1"/>
      <c r="BZ429" s="3"/>
      <c r="CA429" s="1"/>
      <c r="CB429" s="1"/>
      <c r="CC429" s="1"/>
      <c r="CD429" s="1"/>
      <c r="CE429" s="1"/>
    </row>
    <row r="430" spans="1:83"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1"/>
      <c r="BN430" s="1"/>
      <c r="BO430" s="1"/>
      <c r="BP430" s="1"/>
      <c r="BQ430" s="1"/>
      <c r="BR430" s="1"/>
      <c r="BS430" s="1"/>
      <c r="BT430" s="1"/>
      <c r="BU430" s="2"/>
      <c r="BV430" s="2"/>
      <c r="BW430" s="1"/>
      <c r="BX430" s="1"/>
      <c r="BY430" s="1"/>
      <c r="BZ430" s="3"/>
      <c r="CA430" s="1"/>
      <c r="CB430" s="1"/>
      <c r="CC430" s="1"/>
      <c r="CD430" s="1"/>
      <c r="CE430" s="1"/>
    </row>
    <row r="431" spans="1:83"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1"/>
      <c r="BN431" s="1"/>
      <c r="BO431" s="1"/>
      <c r="BP431" s="1"/>
      <c r="BQ431" s="1"/>
      <c r="BR431" s="1"/>
      <c r="BS431" s="1"/>
      <c r="BT431" s="1"/>
      <c r="BU431" s="2"/>
      <c r="BV431" s="2"/>
      <c r="BW431" s="1"/>
      <c r="BX431" s="1"/>
      <c r="BY431" s="1"/>
      <c r="BZ431" s="3"/>
      <c r="CA431" s="1"/>
      <c r="CB431" s="1"/>
      <c r="CC431" s="1"/>
      <c r="CD431" s="1"/>
      <c r="CE431" s="1"/>
    </row>
    <row r="432" spans="1:83"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1"/>
      <c r="BN432" s="1"/>
      <c r="BO432" s="1"/>
      <c r="BP432" s="1"/>
      <c r="BQ432" s="1"/>
      <c r="BR432" s="1"/>
      <c r="BS432" s="1"/>
      <c r="BT432" s="1"/>
      <c r="BU432" s="2"/>
      <c r="BV432" s="2"/>
      <c r="BW432" s="1"/>
      <c r="BX432" s="1"/>
      <c r="BY432" s="1"/>
      <c r="BZ432" s="3"/>
      <c r="CA432" s="1"/>
      <c r="CB432" s="1"/>
      <c r="CC432" s="1"/>
      <c r="CD432" s="1"/>
      <c r="CE432" s="1"/>
    </row>
    <row r="433" spans="1:8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1"/>
      <c r="BN433" s="1"/>
      <c r="BO433" s="1"/>
      <c r="BP433" s="1"/>
      <c r="BQ433" s="1"/>
      <c r="BR433" s="1"/>
      <c r="BS433" s="1"/>
      <c r="BT433" s="1"/>
      <c r="BU433" s="2"/>
      <c r="BV433" s="2"/>
      <c r="BW433" s="1"/>
      <c r="BX433" s="1"/>
      <c r="BY433" s="1"/>
      <c r="BZ433" s="3"/>
      <c r="CA433" s="1"/>
      <c r="CB433" s="1"/>
      <c r="CC433" s="1"/>
      <c r="CD433" s="1"/>
      <c r="CE433" s="1"/>
    </row>
    <row r="434" spans="1:83"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1"/>
      <c r="BN434" s="1"/>
      <c r="BO434" s="1"/>
      <c r="BP434" s="1"/>
      <c r="BQ434" s="1"/>
      <c r="BR434" s="1"/>
      <c r="BS434" s="1"/>
      <c r="BT434" s="1"/>
      <c r="BU434" s="2"/>
      <c r="BV434" s="2"/>
      <c r="BW434" s="1"/>
      <c r="BX434" s="1"/>
      <c r="BY434" s="1"/>
      <c r="BZ434" s="3"/>
      <c r="CA434" s="1"/>
      <c r="CB434" s="1"/>
      <c r="CC434" s="1"/>
      <c r="CD434" s="1"/>
      <c r="CE434" s="1"/>
    </row>
    <row r="435" spans="1:83"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1"/>
      <c r="BN435" s="1"/>
      <c r="BO435" s="1"/>
      <c r="BP435" s="1"/>
      <c r="BQ435" s="1"/>
      <c r="BR435" s="1"/>
      <c r="BS435" s="1"/>
      <c r="BT435" s="1"/>
      <c r="BU435" s="2"/>
      <c r="BV435" s="2"/>
      <c r="BW435" s="1"/>
      <c r="BX435" s="1"/>
      <c r="BY435" s="1"/>
      <c r="BZ435" s="3"/>
      <c r="CA435" s="1"/>
      <c r="CB435" s="1"/>
      <c r="CC435" s="1"/>
      <c r="CD435" s="1"/>
      <c r="CE435" s="1"/>
    </row>
    <row r="436" spans="1:83"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1"/>
      <c r="BN436" s="1"/>
      <c r="BO436" s="1"/>
      <c r="BP436" s="1"/>
      <c r="BQ436" s="1"/>
      <c r="BR436" s="1"/>
      <c r="BS436" s="1"/>
      <c r="BT436" s="1"/>
      <c r="BU436" s="2"/>
      <c r="BV436" s="2"/>
      <c r="BW436" s="1"/>
      <c r="BX436" s="1"/>
      <c r="BY436" s="1"/>
      <c r="BZ436" s="3"/>
      <c r="CA436" s="1"/>
      <c r="CB436" s="1"/>
      <c r="CC436" s="1"/>
      <c r="CD436" s="1"/>
      <c r="CE436" s="1"/>
    </row>
    <row r="437" spans="1:83"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1"/>
      <c r="BN437" s="1"/>
      <c r="BO437" s="1"/>
      <c r="BP437" s="1"/>
      <c r="BQ437" s="1"/>
      <c r="BR437" s="1"/>
      <c r="BS437" s="1"/>
      <c r="BT437" s="1"/>
      <c r="BU437" s="2"/>
      <c r="BV437" s="2"/>
      <c r="BW437" s="1"/>
      <c r="BX437" s="1"/>
      <c r="BY437" s="1"/>
      <c r="BZ437" s="3"/>
      <c r="CA437" s="1"/>
      <c r="CB437" s="1"/>
      <c r="CC437" s="1"/>
      <c r="CD437" s="1"/>
      <c r="CE437" s="1"/>
    </row>
    <row r="438" spans="1:83"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1"/>
      <c r="BN438" s="1"/>
      <c r="BO438" s="1"/>
      <c r="BP438" s="1"/>
      <c r="BQ438" s="1"/>
      <c r="BR438" s="1"/>
      <c r="BS438" s="1"/>
      <c r="BT438" s="1"/>
      <c r="BU438" s="2"/>
      <c r="BV438" s="2"/>
      <c r="BW438" s="1"/>
      <c r="BX438" s="1"/>
      <c r="BY438" s="1"/>
      <c r="BZ438" s="3"/>
      <c r="CA438" s="1"/>
      <c r="CB438" s="1"/>
      <c r="CC438" s="1"/>
      <c r="CD438" s="1"/>
      <c r="CE438" s="1"/>
    </row>
    <row r="439" spans="1:83"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1"/>
      <c r="BN439" s="1"/>
      <c r="BO439" s="1"/>
      <c r="BP439" s="1"/>
      <c r="BQ439" s="1"/>
      <c r="BR439" s="1"/>
      <c r="BS439" s="1"/>
      <c r="BT439" s="1"/>
      <c r="BU439" s="2"/>
      <c r="BV439" s="2"/>
      <c r="BW439" s="1"/>
      <c r="BX439" s="1"/>
      <c r="BY439" s="1"/>
      <c r="BZ439" s="3"/>
      <c r="CA439" s="1"/>
      <c r="CB439" s="1"/>
      <c r="CC439" s="1"/>
      <c r="CD439" s="1"/>
      <c r="CE439" s="1"/>
    </row>
    <row r="440" spans="1:83"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1"/>
      <c r="BN440" s="1"/>
      <c r="BO440" s="1"/>
      <c r="BP440" s="1"/>
      <c r="BQ440" s="1"/>
      <c r="BR440" s="1"/>
      <c r="BS440" s="1"/>
      <c r="BT440" s="1"/>
      <c r="BU440" s="2"/>
      <c r="BV440" s="2"/>
      <c r="BW440" s="1"/>
      <c r="BX440" s="1"/>
      <c r="BY440" s="1"/>
      <c r="BZ440" s="3"/>
      <c r="CA440" s="1"/>
      <c r="CB440" s="1"/>
      <c r="CC440" s="1"/>
      <c r="CD440" s="1"/>
      <c r="CE440" s="1"/>
    </row>
    <row r="441" spans="1:83"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1"/>
      <c r="BN441" s="1"/>
      <c r="BO441" s="1"/>
      <c r="BP441" s="1"/>
      <c r="BQ441" s="1"/>
      <c r="BR441" s="1"/>
      <c r="BS441" s="1"/>
      <c r="BT441" s="1"/>
      <c r="BU441" s="2"/>
      <c r="BV441" s="2"/>
      <c r="BW441" s="1"/>
      <c r="BX441" s="1"/>
      <c r="BY441" s="1"/>
      <c r="BZ441" s="3"/>
      <c r="CA441" s="1"/>
      <c r="CB441" s="1"/>
      <c r="CC441" s="1"/>
      <c r="CD441" s="1"/>
      <c r="CE441" s="1"/>
    </row>
    <row r="442" spans="1:83"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1"/>
      <c r="BN442" s="1"/>
      <c r="BO442" s="1"/>
      <c r="BP442" s="1"/>
      <c r="BQ442" s="1"/>
      <c r="BR442" s="1"/>
      <c r="BS442" s="1"/>
      <c r="BT442" s="1"/>
      <c r="BU442" s="2"/>
      <c r="BV442" s="2"/>
      <c r="BW442" s="1"/>
      <c r="BX442" s="1"/>
      <c r="BY442" s="1"/>
      <c r="BZ442" s="3"/>
      <c r="CA442" s="1"/>
      <c r="CB442" s="1"/>
      <c r="CC442" s="1"/>
      <c r="CD442" s="1"/>
      <c r="CE442" s="1"/>
    </row>
    <row r="443" spans="1:8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1"/>
      <c r="BN443" s="1"/>
      <c r="BO443" s="1"/>
      <c r="BP443" s="1"/>
      <c r="BQ443" s="1"/>
      <c r="BR443" s="1"/>
      <c r="BS443" s="1"/>
      <c r="BT443" s="1"/>
      <c r="BU443" s="2"/>
      <c r="BV443" s="2"/>
      <c r="BW443" s="1"/>
      <c r="BX443" s="1"/>
      <c r="BY443" s="1"/>
      <c r="BZ443" s="3"/>
      <c r="CA443" s="1"/>
      <c r="CB443" s="1"/>
      <c r="CC443" s="1"/>
      <c r="CD443" s="1"/>
      <c r="CE443" s="1"/>
    </row>
    <row r="444" spans="1:83"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1"/>
      <c r="BN444" s="1"/>
      <c r="BO444" s="1"/>
      <c r="BP444" s="1"/>
      <c r="BQ444" s="1"/>
      <c r="BR444" s="1"/>
      <c r="BS444" s="1"/>
      <c r="BT444" s="1"/>
      <c r="BU444" s="2"/>
      <c r="BV444" s="2"/>
      <c r="BW444" s="1"/>
      <c r="BX444" s="1"/>
      <c r="BY444" s="1"/>
      <c r="BZ444" s="3"/>
      <c r="CA444" s="1"/>
      <c r="CB444" s="1"/>
      <c r="CC444" s="1"/>
      <c r="CD444" s="1"/>
      <c r="CE444" s="1"/>
    </row>
    <row r="445" spans="1:83"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1"/>
      <c r="BN445" s="1"/>
      <c r="BO445" s="1"/>
      <c r="BP445" s="1"/>
      <c r="BQ445" s="1"/>
      <c r="BR445" s="1"/>
      <c r="BS445" s="1"/>
      <c r="BT445" s="1"/>
      <c r="BU445" s="2"/>
      <c r="BV445" s="2"/>
      <c r="BW445" s="1"/>
      <c r="BX445" s="1"/>
      <c r="BY445" s="1"/>
      <c r="BZ445" s="3"/>
      <c r="CA445" s="1"/>
      <c r="CB445" s="1"/>
      <c r="CC445" s="1"/>
      <c r="CD445" s="1"/>
      <c r="CE445" s="1"/>
    </row>
    <row r="446" spans="1:83"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1"/>
      <c r="BN446" s="1"/>
      <c r="BO446" s="1"/>
      <c r="BP446" s="1"/>
      <c r="BQ446" s="1"/>
      <c r="BR446" s="1"/>
      <c r="BS446" s="1"/>
      <c r="BT446" s="1"/>
      <c r="BU446" s="2"/>
      <c r="BV446" s="2"/>
      <c r="BW446" s="1"/>
      <c r="BX446" s="1"/>
      <c r="BY446" s="1"/>
      <c r="BZ446" s="3"/>
      <c r="CA446" s="1"/>
      <c r="CB446" s="1"/>
      <c r="CC446" s="1"/>
      <c r="CD446" s="1"/>
      <c r="CE446" s="1"/>
    </row>
    <row r="447" spans="1:83"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1"/>
      <c r="BN447" s="1"/>
      <c r="BO447" s="1"/>
      <c r="BP447" s="1"/>
      <c r="BQ447" s="1"/>
      <c r="BR447" s="1"/>
      <c r="BS447" s="1"/>
      <c r="BT447" s="1"/>
      <c r="BU447" s="2"/>
      <c r="BV447" s="2"/>
      <c r="BW447" s="1"/>
      <c r="BX447" s="1"/>
      <c r="BY447" s="1"/>
      <c r="BZ447" s="3"/>
      <c r="CA447" s="1"/>
      <c r="CB447" s="1"/>
      <c r="CC447" s="1"/>
      <c r="CD447" s="1"/>
      <c r="CE447" s="1"/>
    </row>
    <row r="448" spans="1:83"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1"/>
      <c r="BN448" s="1"/>
      <c r="BO448" s="1"/>
      <c r="BP448" s="1"/>
      <c r="BQ448" s="1"/>
      <c r="BR448" s="1"/>
      <c r="BS448" s="1"/>
      <c r="BT448" s="1"/>
      <c r="BU448" s="2"/>
      <c r="BV448" s="2"/>
      <c r="BW448" s="1"/>
      <c r="BX448" s="1"/>
      <c r="BY448" s="1"/>
      <c r="BZ448" s="3"/>
      <c r="CA448" s="1"/>
      <c r="CB448" s="1"/>
      <c r="CC448" s="1"/>
      <c r="CD448" s="1"/>
      <c r="CE448" s="1"/>
    </row>
    <row r="449" spans="1:83"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1"/>
      <c r="BN449" s="1"/>
      <c r="BO449" s="1"/>
      <c r="BP449" s="1"/>
      <c r="BQ449" s="1"/>
      <c r="BR449" s="1"/>
      <c r="BS449" s="1"/>
      <c r="BT449" s="1"/>
      <c r="BU449" s="2"/>
      <c r="BV449" s="2"/>
      <c r="BW449" s="1"/>
      <c r="BX449" s="1"/>
      <c r="BY449" s="1"/>
      <c r="BZ449" s="3"/>
      <c r="CA449" s="1"/>
      <c r="CB449" s="1"/>
      <c r="CC449" s="1"/>
      <c r="CD449" s="1"/>
      <c r="CE449" s="1"/>
    </row>
    <row r="450" spans="1:83"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1"/>
      <c r="BN450" s="1"/>
      <c r="BO450" s="1"/>
      <c r="BP450" s="1"/>
      <c r="BQ450" s="1"/>
      <c r="BR450" s="1"/>
      <c r="BS450" s="1"/>
      <c r="BT450" s="1"/>
      <c r="BU450" s="2"/>
      <c r="BV450" s="2"/>
      <c r="BW450" s="1"/>
      <c r="BX450" s="1"/>
      <c r="BY450" s="1"/>
      <c r="BZ450" s="3"/>
      <c r="CA450" s="1"/>
      <c r="CB450" s="1"/>
      <c r="CC450" s="1"/>
      <c r="CD450" s="1"/>
      <c r="CE450" s="1"/>
    </row>
    <row r="451" spans="1:83"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1"/>
      <c r="BN451" s="1"/>
      <c r="BO451" s="1"/>
      <c r="BP451" s="1"/>
      <c r="BQ451" s="1"/>
      <c r="BR451" s="1"/>
      <c r="BS451" s="1"/>
      <c r="BT451" s="1"/>
      <c r="BU451" s="2"/>
      <c r="BV451" s="2"/>
      <c r="BW451" s="1"/>
      <c r="BX451" s="1"/>
      <c r="BY451" s="1"/>
      <c r="BZ451" s="3"/>
      <c r="CA451" s="1"/>
      <c r="CB451" s="1"/>
      <c r="CC451" s="1"/>
      <c r="CD451" s="1"/>
      <c r="CE451" s="1"/>
    </row>
    <row r="452" spans="1:83"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1"/>
      <c r="BN452" s="1"/>
      <c r="BO452" s="1"/>
      <c r="BP452" s="1"/>
      <c r="BQ452" s="1"/>
      <c r="BR452" s="1"/>
      <c r="BS452" s="1"/>
      <c r="BT452" s="1"/>
      <c r="BU452" s="2"/>
      <c r="BV452" s="2"/>
      <c r="BW452" s="1"/>
      <c r="BX452" s="1"/>
      <c r="BY452" s="1"/>
      <c r="BZ452" s="3"/>
      <c r="CA452" s="1"/>
      <c r="CB452" s="1"/>
      <c r="CC452" s="1"/>
      <c r="CD452" s="1"/>
      <c r="CE452" s="1"/>
    </row>
    <row r="453" spans="1:8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1"/>
      <c r="BN453" s="1"/>
      <c r="BO453" s="1"/>
      <c r="BP453" s="1"/>
      <c r="BQ453" s="1"/>
      <c r="BR453" s="1"/>
      <c r="BS453" s="1"/>
      <c r="BT453" s="1"/>
      <c r="BU453" s="2"/>
      <c r="BV453" s="2"/>
      <c r="BW453" s="1"/>
      <c r="BX453" s="1"/>
      <c r="BY453" s="1"/>
      <c r="BZ453" s="3"/>
      <c r="CA453" s="1"/>
      <c r="CB453" s="1"/>
      <c r="CC453" s="1"/>
      <c r="CD453" s="1"/>
      <c r="CE453" s="1"/>
    </row>
    <row r="454" spans="1:83"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1"/>
      <c r="BN454" s="1"/>
      <c r="BO454" s="1"/>
      <c r="BP454" s="1"/>
      <c r="BQ454" s="1"/>
      <c r="BR454" s="1"/>
      <c r="BS454" s="1"/>
      <c r="BT454" s="1"/>
      <c r="BU454" s="2"/>
      <c r="BV454" s="2"/>
      <c r="BW454" s="1"/>
      <c r="BX454" s="1"/>
      <c r="BY454" s="1"/>
      <c r="BZ454" s="3"/>
      <c r="CA454" s="1"/>
      <c r="CB454" s="1"/>
      <c r="CC454" s="1"/>
      <c r="CD454" s="1"/>
      <c r="CE454" s="1"/>
    </row>
    <row r="455" spans="1:83"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1"/>
      <c r="BN455" s="1"/>
      <c r="BO455" s="1"/>
      <c r="BP455" s="1"/>
      <c r="BQ455" s="1"/>
      <c r="BR455" s="1"/>
      <c r="BS455" s="1"/>
      <c r="BT455" s="1"/>
      <c r="BU455" s="2"/>
      <c r="BV455" s="2"/>
      <c r="BW455" s="1"/>
      <c r="BX455" s="1"/>
      <c r="BY455" s="1"/>
      <c r="BZ455" s="3"/>
      <c r="CA455" s="1"/>
      <c r="CB455" s="1"/>
      <c r="CC455" s="1"/>
      <c r="CD455" s="1"/>
      <c r="CE455" s="1"/>
    </row>
    <row r="456" spans="1:83"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1"/>
      <c r="BN456" s="1"/>
      <c r="BO456" s="1"/>
      <c r="BP456" s="1"/>
      <c r="BQ456" s="1"/>
      <c r="BR456" s="1"/>
      <c r="BS456" s="1"/>
      <c r="BT456" s="1"/>
      <c r="BU456" s="2"/>
      <c r="BV456" s="2"/>
      <c r="BW456" s="1"/>
      <c r="BX456" s="1"/>
      <c r="BY456" s="1"/>
      <c r="BZ456" s="3"/>
      <c r="CA456" s="1"/>
      <c r="CB456" s="1"/>
      <c r="CC456" s="1"/>
      <c r="CD456" s="1"/>
      <c r="CE456" s="1"/>
    </row>
    <row r="457" spans="1:83"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1"/>
      <c r="BN457" s="1"/>
      <c r="BO457" s="1"/>
      <c r="BP457" s="1"/>
      <c r="BQ457" s="1"/>
      <c r="BR457" s="1"/>
      <c r="BS457" s="1"/>
      <c r="BT457" s="1"/>
      <c r="BU457" s="2"/>
      <c r="BV457" s="2"/>
      <c r="BW457" s="1"/>
      <c r="BX457" s="1"/>
      <c r="BY457" s="1"/>
      <c r="BZ457" s="3"/>
      <c r="CA457" s="1"/>
      <c r="CB457" s="1"/>
      <c r="CC457" s="1"/>
      <c r="CD457" s="1"/>
      <c r="CE457" s="1"/>
    </row>
    <row r="458" spans="1:83"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1"/>
      <c r="BN458" s="1"/>
      <c r="BO458" s="1"/>
      <c r="BP458" s="1"/>
      <c r="BQ458" s="1"/>
      <c r="BR458" s="1"/>
      <c r="BS458" s="1"/>
      <c r="BT458" s="1"/>
      <c r="BU458" s="2"/>
      <c r="BV458" s="2"/>
      <c r="BW458" s="1"/>
      <c r="BX458" s="1"/>
      <c r="BY458" s="1"/>
      <c r="BZ458" s="3"/>
      <c r="CA458" s="1"/>
      <c r="CB458" s="1"/>
      <c r="CC458" s="1"/>
      <c r="CD458" s="1"/>
      <c r="CE458" s="1"/>
    </row>
    <row r="459" spans="1:83"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1"/>
      <c r="BN459" s="1"/>
      <c r="BO459" s="1"/>
      <c r="BP459" s="1"/>
      <c r="BQ459" s="1"/>
      <c r="BR459" s="1"/>
      <c r="BS459" s="1"/>
      <c r="BT459" s="1"/>
      <c r="BU459" s="2"/>
      <c r="BV459" s="2"/>
      <c r="BW459" s="1"/>
      <c r="BX459" s="1"/>
      <c r="BY459" s="1"/>
      <c r="BZ459" s="3"/>
      <c r="CA459" s="1"/>
      <c r="CB459" s="1"/>
      <c r="CC459" s="1"/>
      <c r="CD459" s="1"/>
      <c r="CE459" s="1"/>
    </row>
    <row r="460" spans="1:83"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1"/>
      <c r="BN460" s="1"/>
      <c r="BO460" s="1"/>
      <c r="BP460" s="1"/>
      <c r="BQ460" s="1"/>
      <c r="BR460" s="1"/>
      <c r="BS460" s="1"/>
      <c r="BT460" s="1"/>
      <c r="BU460" s="2"/>
      <c r="BV460" s="2"/>
      <c r="BW460" s="1"/>
      <c r="BX460" s="1"/>
      <c r="BY460" s="1"/>
      <c r="BZ460" s="3"/>
      <c r="CA460" s="1"/>
      <c r="CB460" s="1"/>
      <c r="CC460" s="1"/>
      <c r="CD460" s="1"/>
      <c r="CE460" s="1"/>
    </row>
    <row r="461" spans="1:83"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1"/>
      <c r="BN461" s="1"/>
      <c r="BO461" s="1"/>
      <c r="BP461" s="1"/>
      <c r="BQ461" s="1"/>
      <c r="BR461" s="1"/>
      <c r="BS461" s="1"/>
      <c r="BT461" s="1"/>
      <c r="BU461" s="2"/>
      <c r="BV461" s="2"/>
      <c r="BW461" s="1"/>
      <c r="BX461" s="1"/>
      <c r="BY461" s="1"/>
      <c r="BZ461" s="3"/>
      <c r="CA461" s="1"/>
      <c r="CB461" s="1"/>
      <c r="CC461" s="1"/>
      <c r="CD461" s="1"/>
      <c r="CE461" s="1"/>
    </row>
    <row r="462" spans="1:83"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1"/>
      <c r="BN462" s="1"/>
      <c r="BO462" s="1"/>
      <c r="BP462" s="1"/>
      <c r="BQ462" s="1"/>
      <c r="BR462" s="1"/>
      <c r="BS462" s="1"/>
      <c r="BT462" s="1"/>
      <c r="BU462" s="2"/>
      <c r="BV462" s="2"/>
      <c r="BW462" s="1"/>
      <c r="BX462" s="1"/>
      <c r="BY462" s="1"/>
      <c r="BZ462" s="3"/>
      <c r="CA462" s="1"/>
      <c r="CB462" s="1"/>
      <c r="CC462" s="1"/>
      <c r="CD462" s="1"/>
      <c r="CE462" s="1"/>
    </row>
    <row r="463" spans="1:8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1"/>
      <c r="BN463" s="1"/>
      <c r="BO463" s="1"/>
      <c r="BP463" s="1"/>
      <c r="BQ463" s="1"/>
      <c r="BR463" s="1"/>
      <c r="BS463" s="1"/>
      <c r="BT463" s="1"/>
      <c r="BU463" s="2"/>
      <c r="BV463" s="2"/>
      <c r="BW463" s="1"/>
      <c r="BX463" s="1"/>
      <c r="BY463" s="1"/>
      <c r="BZ463" s="3"/>
      <c r="CA463" s="1"/>
      <c r="CB463" s="1"/>
      <c r="CC463" s="1"/>
      <c r="CD463" s="1"/>
      <c r="CE463" s="1"/>
    </row>
    <row r="464" spans="1:83"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1"/>
      <c r="BN464" s="1"/>
      <c r="BO464" s="1"/>
      <c r="BP464" s="1"/>
      <c r="BQ464" s="1"/>
      <c r="BR464" s="1"/>
      <c r="BS464" s="1"/>
      <c r="BT464" s="1"/>
      <c r="BU464" s="2"/>
      <c r="BV464" s="2"/>
      <c r="BW464" s="1"/>
      <c r="BX464" s="1"/>
      <c r="BY464" s="1"/>
      <c r="BZ464" s="3"/>
      <c r="CA464" s="1"/>
      <c r="CB464" s="1"/>
      <c r="CC464" s="1"/>
      <c r="CD464" s="1"/>
      <c r="CE464" s="1"/>
    </row>
    <row r="465" spans="1:83"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1"/>
      <c r="BN465" s="1"/>
      <c r="BO465" s="1"/>
      <c r="BP465" s="1"/>
      <c r="BQ465" s="1"/>
      <c r="BR465" s="1"/>
      <c r="BS465" s="1"/>
      <c r="BT465" s="1"/>
      <c r="BU465" s="2"/>
      <c r="BV465" s="2"/>
      <c r="BW465" s="1"/>
      <c r="BX465" s="1"/>
      <c r="BY465" s="1"/>
      <c r="BZ465" s="3"/>
      <c r="CA465" s="1"/>
      <c r="CB465" s="1"/>
      <c r="CC465" s="1"/>
      <c r="CD465" s="1"/>
      <c r="CE465" s="1"/>
    </row>
    <row r="466" spans="1:83"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1"/>
      <c r="BN466" s="1"/>
      <c r="BO466" s="1"/>
      <c r="BP466" s="1"/>
      <c r="BQ466" s="1"/>
      <c r="BR466" s="1"/>
      <c r="BS466" s="1"/>
      <c r="BT466" s="1"/>
      <c r="BU466" s="2"/>
      <c r="BV466" s="2"/>
      <c r="BW466" s="1"/>
      <c r="BX466" s="1"/>
      <c r="BY466" s="1"/>
      <c r="BZ466" s="3"/>
      <c r="CA466" s="1"/>
      <c r="CB466" s="1"/>
      <c r="CC466" s="1"/>
      <c r="CD466" s="1"/>
      <c r="CE466" s="1"/>
    </row>
    <row r="467" spans="1:83"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1"/>
      <c r="BN467" s="1"/>
      <c r="BO467" s="1"/>
      <c r="BP467" s="1"/>
      <c r="BQ467" s="1"/>
      <c r="BR467" s="1"/>
      <c r="BS467" s="1"/>
      <c r="BT467" s="1"/>
      <c r="BU467" s="2"/>
      <c r="BV467" s="2"/>
      <c r="BW467" s="1"/>
      <c r="BX467" s="1"/>
      <c r="BY467" s="1"/>
      <c r="BZ467" s="3"/>
      <c r="CA467" s="1"/>
      <c r="CB467" s="1"/>
      <c r="CC467" s="1"/>
      <c r="CD467" s="1"/>
      <c r="CE467" s="1"/>
    </row>
    <row r="468" spans="1:83"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1"/>
      <c r="BN468" s="1"/>
      <c r="BO468" s="1"/>
      <c r="BP468" s="1"/>
      <c r="BQ468" s="1"/>
      <c r="BR468" s="1"/>
      <c r="BS468" s="1"/>
      <c r="BT468" s="1"/>
      <c r="BU468" s="2"/>
      <c r="BV468" s="2"/>
      <c r="BW468" s="1"/>
      <c r="BX468" s="1"/>
      <c r="BY468" s="1"/>
      <c r="BZ468" s="3"/>
      <c r="CA468" s="1"/>
      <c r="CB468" s="1"/>
      <c r="CC468" s="1"/>
      <c r="CD468" s="1"/>
      <c r="CE468" s="1"/>
    </row>
    <row r="469" spans="1:83"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1"/>
      <c r="BN469" s="1"/>
      <c r="BO469" s="1"/>
      <c r="BP469" s="1"/>
      <c r="BQ469" s="1"/>
      <c r="BR469" s="1"/>
      <c r="BS469" s="1"/>
      <c r="BT469" s="1"/>
      <c r="BU469" s="2"/>
      <c r="BV469" s="2"/>
      <c r="BW469" s="1"/>
      <c r="BX469" s="1"/>
      <c r="BY469" s="1"/>
      <c r="BZ469" s="3"/>
      <c r="CA469" s="1"/>
      <c r="CB469" s="1"/>
      <c r="CC469" s="1"/>
      <c r="CD469" s="1"/>
      <c r="CE469" s="1"/>
    </row>
    <row r="470" spans="1:83"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1"/>
      <c r="BN470" s="1"/>
      <c r="BO470" s="1"/>
      <c r="BP470" s="1"/>
      <c r="BQ470" s="1"/>
      <c r="BR470" s="1"/>
      <c r="BS470" s="1"/>
      <c r="BT470" s="1"/>
      <c r="BU470" s="2"/>
      <c r="BV470" s="2"/>
      <c r="BW470" s="1"/>
      <c r="BX470" s="1"/>
      <c r="BY470" s="1"/>
      <c r="BZ470" s="3"/>
      <c r="CA470" s="1"/>
      <c r="CB470" s="1"/>
      <c r="CC470" s="1"/>
      <c r="CD470" s="1"/>
      <c r="CE470" s="1"/>
    </row>
    <row r="471" spans="1:83"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1"/>
      <c r="BN471" s="1"/>
      <c r="BO471" s="1"/>
      <c r="BP471" s="1"/>
      <c r="BQ471" s="1"/>
      <c r="BR471" s="1"/>
      <c r="BS471" s="1"/>
      <c r="BT471" s="1"/>
      <c r="BU471" s="2"/>
      <c r="BV471" s="2"/>
      <c r="BW471" s="1"/>
      <c r="BX471" s="1"/>
      <c r="BY471" s="1"/>
      <c r="BZ471" s="3"/>
      <c r="CA471" s="1"/>
      <c r="CB471" s="1"/>
      <c r="CC471" s="1"/>
      <c r="CD471" s="1"/>
      <c r="CE471" s="1"/>
    </row>
    <row r="472" spans="1:83"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1"/>
      <c r="BN472" s="1"/>
      <c r="BO472" s="1"/>
      <c r="BP472" s="1"/>
      <c r="BQ472" s="1"/>
      <c r="BR472" s="1"/>
      <c r="BS472" s="1"/>
      <c r="BT472" s="1"/>
      <c r="BU472" s="2"/>
      <c r="BV472" s="2"/>
      <c r="BW472" s="1"/>
      <c r="BX472" s="1"/>
      <c r="BY472" s="1"/>
      <c r="BZ472" s="3"/>
      <c r="CA472" s="1"/>
      <c r="CB472" s="1"/>
      <c r="CC472" s="1"/>
      <c r="CD472" s="1"/>
      <c r="CE472" s="1"/>
    </row>
    <row r="473" spans="1:8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1"/>
      <c r="BN473" s="1"/>
      <c r="BO473" s="1"/>
      <c r="BP473" s="1"/>
      <c r="BQ473" s="1"/>
      <c r="BR473" s="1"/>
      <c r="BS473" s="1"/>
      <c r="BT473" s="1"/>
      <c r="BU473" s="2"/>
      <c r="BV473" s="2"/>
      <c r="BW473" s="1"/>
      <c r="BX473" s="1"/>
      <c r="BY473" s="1"/>
      <c r="BZ473" s="3"/>
      <c r="CA473" s="1"/>
      <c r="CB473" s="1"/>
      <c r="CC473" s="1"/>
      <c r="CD473" s="1"/>
      <c r="CE473" s="1"/>
    </row>
    <row r="474" spans="1:83"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1"/>
      <c r="BN474" s="1"/>
      <c r="BO474" s="1"/>
      <c r="BP474" s="1"/>
      <c r="BQ474" s="1"/>
      <c r="BR474" s="1"/>
      <c r="BS474" s="1"/>
      <c r="BT474" s="1"/>
      <c r="BU474" s="2"/>
      <c r="BV474" s="2"/>
      <c r="BW474" s="1"/>
      <c r="BX474" s="1"/>
      <c r="BY474" s="1"/>
      <c r="BZ474" s="3"/>
      <c r="CA474" s="1"/>
      <c r="CB474" s="1"/>
      <c r="CC474" s="1"/>
      <c r="CD474" s="1"/>
      <c r="CE474" s="1"/>
    </row>
    <row r="475" spans="1:83"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1"/>
      <c r="BN475" s="1"/>
      <c r="BO475" s="1"/>
      <c r="BP475" s="1"/>
      <c r="BQ475" s="1"/>
      <c r="BR475" s="1"/>
      <c r="BS475" s="1"/>
      <c r="BT475" s="1"/>
      <c r="BU475" s="2"/>
      <c r="BV475" s="2"/>
      <c r="BW475" s="1"/>
      <c r="BX475" s="1"/>
      <c r="BY475" s="1"/>
      <c r="BZ475" s="3"/>
      <c r="CA475" s="1"/>
      <c r="CB475" s="1"/>
      <c r="CC475" s="1"/>
      <c r="CD475" s="1"/>
      <c r="CE475" s="1"/>
    </row>
    <row r="476" spans="1:83"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1"/>
      <c r="BN476" s="1"/>
      <c r="BO476" s="1"/>
      <c r="BP476" s="1"/>
      <c r="BQ476" s="1"/>
      <c r="BR476" s="1"/>
      <c r="BS476" s="1"/>
      <c r="BT476" s="1"/>
      <c r="BU476" s="2"/>
      <c r="BV476" s="2"/>
      <c r="BW476" s="1"/>
      <c r="BX476" s="1"/>
      <c r="BY476" s="1"/>
      <c r="BZ476" s="3"/>
      <c r="CA476" s="1"/>
      <c r="CB476" s="1"/>
      <c r="CC476" s="1"/>
      <c r="CD476" s="1"/>
      <c r="CE476" s="1"/>
    </row>
    <row r="477" spans="1:83"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1"/>
      <c r="BN477" s="1"/>
      <c r="BO477" s="1"/>
      <c r="BP477" s="1"/>
      <c r="BQ477" s="1"/>
      <c r="BR477" s="1"/>
      <c r="BS477" s="1"/>
      <c r="BT477" s="1"/>
      <c r="BU477" s="2"/>
      <c r="BV477" s="2"/>
      <c r="BW477" s="1"/>
      <c r="BX477" s="1"/>
      <c r="BY477" s="1"/>
      <c r="BZ477" s="3"/>
      <c r="CA477" s="1"/>
      <c r="CB477" s="1"/>
      <c r="CC477" s="1"/>
      <c r="CD477" s="1"/>
      <c r="CE477" s="1"/>
    </row>
    <row r="478" spans="1:83"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1"/>
      <c r="BN478" s="1"/>
      <c r="BO478" s="1"/>
      <c r="BP478" s="1"/>
      <c r="BQ478" s="1"/>
      <c r="BR478" s="1"/>
      <c r="BS478" s="1"/>
      <c r="BT478" s="1"/>
      <c r="BU478" s="2"/>
      <c r="BV478" s="2"/>
      <c r="BW478" s="1"/>
      <c r="BX478" s="1"/>
      <c r="BY478" s="1"/>
      <c r="BZ478" s="3"/>
      <c r="CA478" s="1"/>
      <c r="CB478" s="1"/>
      <c r="CC478" s="1"/>
      <c r="CD478" s="1"/>
      <c r="CE478" s="1"/>
    </row>
    <row r="479" spans="1:83"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1"/>
      <c r="BN479" s="1"/>
      <c r="BO479" s="1"/>
      <c r="BP479" s="1"/>
      <c r="BQ479" s="1"/>
      <c r="BR479" s="1"/>
      <c r="BS479" s="1"/>
      <c r="BT479" s="1"/>
      <c r="BU479" s="2"/>
      <c r="BV479" s="2"/>
      <c r="BW479" s="1"/>
      <c r="BX479" s="1"/>
      <c r="BY479" s="1"/>
      <c r="BZ479" s="3"/>
      <c r="CA479" s="1"/>
      <c r="CB479" s="1"/>
      <c r="CC479" s="1"/>
      <c r="CD479" s="1"/>
      <c r="CE479" s="1"/>
    </row>
    <row r="480" spans="1:83"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1"/>
      <c r="BN480" s="1"/>
      <c r="BO480" s="1"/>
      <c r="BP480" s="1"/>
      <c r="BQ480" s="1"/>
      <c r="BR480" s="1"/>
      <c r="BS480" s="1"/>
      <c r="BT480" s="1"/>
      <c r="BU480" s="2"/>
      <c r="BV480" s="2"/>
      <c r="BW480" s="1"/>
      <c r="BX480" s="1"/>
      <c r="BY480" s="1"/>
      <c r="BZ480" s="3"/>
      <c r="CA480" s="1"/>
      <c r="CB480" s="1"/>
      <c r="CC480" s="1"/>
      <c r="CD480" s="1"/>
      <c r="CE480" s="1"/>
    </row>
    <row r="481" spans="1:83"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1"/>
      <c r="BN481" s="1"/>
      <c r="BO481" s="1"/>
      <c r="BP481" s="1"/>
      <c r="BQ481" s="1"/>
      <c r="BR481" s="1"/>
      <c r="BS481" s="1"/>
      <c r="BT481" s="1"/>
      <c r="BU481" s="2"/>
      <c r="BV481" s="2"/>
      <c r="BW481" s="1"/>
      <c r="BX481" s="1"/>
      <c r="BY481" s="1"/>
      <c r="BZ481" s="3"/>
      <c r="CA481" s="1"/>
      <c r="CB481" s="1"/>
      <c r="CC481" s="1"/>
      <c r="CD481" s="1"/>
      <c r="CE481" s="1"/>
    </row>
    <row r="482" spans="1:83"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1"/>
      <c r="BN482" s="1"/>
      <c r="BO482" s="1"/>
      <c r="BP482" s="1"/>
      <c r="BQ482" s="1"/>
      <c r="BR482" s="1"/>
      <c r="BS482" s="1"/>
      <c r="BT482" s="1"/>
      <c r="BU482" s="2"/>
      <c r="BV482" s="2"/>
      <c r="BW482" s="1"/>
      <c r="BX482" s="1"/>
      <c r="BY482" s="1"/>
      <c r="BZ482" s="3"/>
      <c r="CA482" s="1"/>
      <c r="CB482" s="1"/>
      <c r="CC482" s="1"/>
      <c r="CD482" s="1"/>
      <c r="CE482" s="1"/>
    </row>
    <row r="483" spans="1: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1"/>
      <c r="BN483" s="1"/>
      <c r="BO483" s="1"/>
      <c r="BP483" s="1"/>
      <c r="BQ483" s="1"/>
      <c r="BR483" s="1"/>
      <c r="BS483" s="1"/>
      <c r="BT483" s="1"/>
      <c r="BU483" s="2"/>
      <c r="BV483" s="2"/>
      <c r="BW483" s="1"/>
      <c r="BX483" s="1"/>
      <c r="BY483" s="1"/>
      <c r="BZ483" s="3"/>
      <c r="CA483" s="1"/>
      <c r="CB483" s="1"/>
      <c r="CC483" s="1"/>
      <c r="CD483" s="1"/>
      <c r="CE483" s="1"/>
    </row>
    <row r="484" spans="1:83"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1"/>
      <c r="BN484" s="1"/>
      <c r="BO484" s="1"/>
      <c r="BP484" s="1"/>
      <c r="BQ484" s="1"/>
      <c r="BR484" s="1"/>
      <c r="BS484" s="1"/>
      <c r="BT484" s="1"/>
      <c r="BU484" s="2"/>
      <c r="BV484" s="2"/>
      <c r="BW484" s="1"/>
      <c r="BX484" s="1"/>
      <c r="BY484" s="1"/>
      <c r="BZ484" s="3"/>
      <c r="CA484" s="1"/>
      <c r="CB484" s="1"/>
      <c r="CC484" s="1"/>
      <c r="CD484" s="1"/>
      <c r="CE484" s="1"/>
    </row>
    <row r="485" spans="1:83"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1"/>
      <c r="BN485" s="1"/>
      <c r="BO485" s="1"/>
      <c r="BP485" s="1"/>
      <c r="BQ485" s="1"/>
      <c r="BR485" s="1"/>
      <c r="BS485" s="1"/>
      <c r="BT485" s="1"/>
      <c r="BU485" s="2"/>
      <c r="BV485" s="2"/>
      <c r="BW485" s="1"/>
      <c r="BX485" s="1"/>
      <c r="BY485" s="1"/>
      <c r="BZ485" s="3"/>
      <c r="CA485" s="1"/>
      <c r="CB485" s="1"/>
      <c r="CC485" s="1"/>
      <c r="CD485" s="1"/>
      <c r="CE485" s="1"/>
    </row>
    <row r="486" spans="1:83"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1"/>
      <c r="BN486" s="1"/>
      <c r="BO486" s="1"/>
      <c r="BP486" s="1"/>
      <c r="BQ486" s="1"/>
      <c r="BR486" s="1"/>
      <c r="BS486" s="1"/>
      <c r="BT486" s="1"/>
      <c r="BU486" s="2"/>
      <c r="BV486" s="2"/>
      <c r="BW486" s="1"/>
      <c r="BX486" s="1"/>
      <c r="BY486" s="1"/>
      <c r="BZ486" s="3"/>
      <c r="CA486" s="1"/>
      <c r="CB486" s="1"/>
      <c r="CC486" s="1"/>
      <c r="CD486" s="1"/>
      <c r="CE486" s="1"/>
    </row>
    <row r="487" spans="1:83"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1"/>
      <c r="BN487" s="1"/>
      <c r="BO487" s="1"/>
      <c r="BP487" s="1"/>
      <c r="BQ487" s="1"/>
      <c r="BR487" s="1"/>
      <c r="BS487" s="1"/>
      <c r="BT487" s="1"/>
      <c r="BU487" s="2"/>
      <c r="BV487" s="2"/>
      <c r="BW487" s="1"/>
      <c r="BX487" s="1"/>
      <c r="BY487" s="1"/>
      <c r="BZ487" s="3"/>
      <c r="CA487" s="1"/>
      <c r="CB487" s="1"/>
      <c r="CC487" s="1"/>
      <c r="CD487" s="1"/>
      <c r="CE487" s="1"/>
    </row>
    <row r="488" spans="1:83"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1"/>
      <c r="BN488" s="1"/>
      <c r="BO488" s="1"/>
      <c r="BP488" s="1"/>
      <c r="BQ488" s="1"/>
      <c r="BR488" s="1"/>
      <c r="BS488" s="1"/>
      <c r="BT488" s="1"/>
      <c r="BU488" s="2"/>
      <c r="BV488" s="2"/>
      <c r="BW488" s="1"/>
      <c r="BX488" s="1"/>
      <c r="BY488" s="1"/>
      <c r="BZ488" s="3"/>
      <c r="CA488" s="1"/>
      <c r="CB488" s="1"/>
      <c r="CC488" s="1"/>
      <c r="CD488" s="1"/>
      <c r="CE488" s="1"/>
    </row>
    <row r="489" spans="1:83"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1"/>
      <c r="BN489" s="1"/>
      <c r="BO489" s="1"/>
      <c r="BP489" s="1"/>
      <c r="BQ489" s="1"/>
      <c r="BR489" s="1"/>
      <c r="BS489" s="1"/>
      <c r="BT489" s="1"/>
      <c r="BU489" s="2"/>
      <c r="BV489" s="2"/>
      <c r="BW489" s="1"/>
      <c r="BX489" s="1"/>
      <c r="BY489" s="1"/>
      <c r="BZ489" s="3"/>
      <c r="CA489" s="1"/>
      <c r="CB489" s="1"/>
      <c r="CC489" s="1"/>
      <c r="CD489" s="1"/>
      <c r="CE489" s="1"/>
    </row>
    <row r="490" spans="1:83"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1"/>
      <c r="BN490" s="1"/>
      <c r="BO490" s="1"/>
      <c r="BP490" s="1"/>
      <c r="BQ490" s="1"/>
      <c r="BR490" s="1"/>
      <c r="BS490" s="1"/>
      <c r="BT490" s="1"/>
      <c r="BU490" s="2"/>
      <c r="BV490" s="2"/>
      <c r="BW490" s="1"/>
      <c r="BX490" s="1"/>
      <c r="BY490" s="1"/>
      <c r="BZ490" s="3"/>
      <c r="CA490" s="1"/>
      <c r="CB490" s="1"/>
      <c r="CC490" s="1"/>
      <c r="CD490" s="1"/>
      <c r="CE490" s="1"/>
    </row>
    <row r="491" spans="1:83"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1"/>
      <c r="BN491" s="1"/>
      <c r="BO491" s="1"/>
      <c r="BP491" s="1"/>
      <c r="BQ491" s="1"/>
      <c r="BR491" s="1"/>
      <c r="BS491" s="1"/>
      <c r="BT491" s="1"/>
      <c r="BU491" s="2"/>
      <c r="BV491" s="2"/>
      <c r="BW491" s="1"/>
      <c r="BX491" s="1"/>
      <c r="BY491" s="1"/>
      <c r="BZ491" s="3"/>
      <c r="CA491" s="1"/>
      <c r="CB491" s="1"/>
      <c r="CC491" s="1"/>
      <c r="CD491" s="1"/>
      <c r="CE491" s="1"/>
    </row>
    <row r="492" spans="1:83"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1"/>
      <c r="BN492" s="1"/>
      <c r="BO492" s="1"/>
      <c r="BP492" s="1"/>
      <c r="BQ492" s="1"/>
      <c r="BR492" s="1"/>
      <c r="BS492" s="1"/>
      <c r="BT492" s="1"/>
      <c r="BU492" s="2"/>
      <c r="BV492" s="2"/>
      <c r="BW492" s="1"/>
      <c r="BX492" s="1"/>
      <c r="BY492" s="1"/>
      <c r="BZ492" s="3"/>
      <c r="CA492" s="1"/>
      <c r="CB492" s="1"/>
      <c r="CC492" s="1"/>
      <c r="CD492" s="1"/>
      <c r="CE492" s="1"/>
    </row>
    <row r="493" spans="1:8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1"/>
      <c r="BN493" s="1"/>
      <c r="BO493" s="1"/>
      <c r="BP493" s="1"/>
      <c r="BQ493" s="1"/>
      <c r="BR493" s="1"/>
      <c r="BS493" s="1"/>
      <c r="BT493" s="1"/>
      <c r="BU493" s="2"/>
      <c r="BV493" s="2"/>
      <c r="BW493" s="1"/>
      <c r="BX493" s="1"/>
      <c r="BY493" s="1"/>
      <c r="BZ493" s="3"/>
      <c r="CA493" s="1"/>
      <c r="CB493" s="1"/>
      <c r="CC493" s="1"/>
      <c r="CD493" s="1"/>
      <c r="CE493" s="1"/>
    </row>
    <row r="494" spans="1:83"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1"/>
      <c r="BN494" s="1"/>
      <c r="BO494" s="1"/>
      <c r="BP494" s="1"/>
      <c r="BQ494" s="1"/>
      <c r="BR494" s="1"/>
      <c r="BS494" s="1"/>
      <c r="BT494" s="1"/>
      <c r="BU494" s="2"/>
      <c r="BV494" s="2"/>
      <c r="BW494" s="1"/>
      <c r="BX494" s="1"/>
      <c r="BY494" s="1"/>
      <c r="BZ494" s="3"/>
      <c r="CA494" s="1"/>
      <c r="CB494" s="1"/>
      <c r="CC494" s="1"/>
      <c r="CD494" s="1"/>
      <c r="CE494" s="1"/>
    </row>
    <row r="495" spans="1:83"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1"/>
      <c r="BN495" s="1"/>
      <c r="BO495" s="1"/>
      <c r="BP495" s="1"/>
      <c r="BQ495" s="1"/>
      <c r="BR495" s="1"/>
      <c r="BS495" s="1"/>
      <c r="BT495" s="1"/>
      <c r="BU495" s="2"/>
      <c r="BV495" s="2"/>
      <c r="BW495" s="1"/>
      <c r="BX495" s="1"/>
      <c r="BY495" s="1"/>
      <c r="BZ495" s="3"/>
      <c r="CA495" s="1"/>
      <c r="CB495" s="1"/>
      <c r="CC495" s="1"/>
      <c r="CD495" s="1"/>
      <c r="CE495" s="1"/>
    </row>
    <row r="496" spans="1:83"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1"/>
      <c r="BN496" s="1"/>
      <c r="BO496" s="1"/>
      <c r="BP496" s="1"/>
      <c r="BQ496" s="1"/>
      <c r="BR496" s="1"/>
      <c r="BS496" s="1"/>
      <c r="BT496" s="1"/>
      <c r="BU496" s="2"/>
      <c r="BV496" s="2"/>
      <c r="BW496" s="1"/>
      <c r="BX496" s="1"/>
      <c r="BY496" s="1"/>
      <c r="BZ496" s="3"/>
      <c r="CA496" s="1"/>
      <c r="CB496" s="1"/>
      <c r="CC496" s="1"/>
      <c r="CD496" s="1"/>
      <c r="CE496" s="1"/>
    </row>
    <row r="497" spans="1:83"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1"/>
      <c r="BN497" s="1"/>
      <c r="BO497" s="1"/>
      <c r="BP497" s="1"/>
      <c r="BQ497" s="1"/>
      <c r="BR497" s="1"/>
      <c r="BS497" s="1"/>
      <c r="BT497" s="1"/>
      <c r="BU497" s="2"/>
      <c r="BV497" s="2"/>
      <c r="BW497" s="1"/>
      <c r="BX497" s="1"/>
      <c r="BY497" s="1"/>
      <c r="BZ497" s="3"/>
      <c r="CA497" s="1"/>
      <c r="CB497" s="1"/>
      <c r="CC497" s="1"/>
      <c r="CD497" s="1"/>
      <c r="CE497" s="1"/>
    </row>
    <row r="498" spans="1:83"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1"/>
      <c r="BN498" s="1"/>
      <c r="BO498" s="1"/>
      <c r="BP498" s="1"/>
      <c r="BQ498" s="1"/>
      <c r="BR498" s="1"/>
      <c r="BS498" s="1"/>
      <c r="BT498" s="1"/>
      <c r="BU498" s="2"/>
      <c r="BV498" s="2"/>
      <c r="BW498" s="1"/>
      <c r="BX498" s="1"/>
      <c r="BY498" s="1"/>
      <c r="BZ498" s="3"/>
      <c r="CA498" s="1"/>
      <c r="CB498" s="1"/>
      <c r="CC498" s="1"/>
      <c r="CD498" s="1"/>
      <c r="CE498" s="1"/>
    </row>
    <row r="499" spans="1:83"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1"/>
      <c r="BN499" s="1"/>
      <c r="BO499" s="1"/>
      <c r="BP499" s="1"/>
      <c r="BQ499" s="1"/>
      <c r="BR499" s="1"/>
      <c r="BS499" s="1"/>
      <c r="BT499" s="1"/>
      <c r="BU499" s="2"/>
      <c r="BV499" s="2"/>
      <c r="BW499" s="1"/>
      <c r="BX499" s="1"/>
      <c r="BY499" s="1"/>
      <c r="BZ499" s="3"/>
      <c r="CA499" s="1"/>
      <c r="CB499" s="1"/>
      <c r="CC499" s="1"/>
      <c r="CD499" s="1"/>
      <c r="CE499" s="1"/>
    </row>
    <row r="500" spans="1:83"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1"/>
      <c r="BN500" s="1"/>
      <c r="BO500" s="1"/>
      <c r="BP500" s="1"/>
      <c r="BQ500" s="1"/>
      <c r="BR500" s="1"/>
      <c r="BS500" s="1"/>
      <c r="BT500" s="1"/>
      <c r="BU500" s="2"/>
      <c r="BV500" s="2"/>
      <c r="BW500" s="1"/>
      <c r="BX500" s="1"/>
      <c r="BY500" s="1"/>
      <c r="BZ500" s="3"/>
      <c r="CA500" s="1"/>
      <c r="CB500" s="1"/>
      <c r="CC500" s="1"/>
      <c r="CD500" s="1"/>
      <c r="CE500" s="1"/>
    </row>
    <row r="501" spans="1:83"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1"/>
      <c r="BN501" s="1"/>
      <c r="BO501" s="1"/>
      <c r="BP501" s="1"/>
      <c r="BQ501" s="1"/>
      <c r="BR501" s="1"/>
      <c r="BS501" s="1"/>
      <c r="BT501" s="1"/>
      <c r="BU501" s="2"/>
      <c r="BV501" s="2"/>
      <c r="BW501" s="1"/>
      <c r="BX501" s="1"/>
      <c r="BY501" s="1"/>
      <c r="BZ501" s="3"/>
      <c r="CA501" s="1"/>
      <c r="CB501" s="1"/>
      <c r="CC501" s="1"/>
      <c r="CD501" s="1"/>
      <c r="CE501" s="1"/>
    </row>
    <row r="502" spans="1:83"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1"/>
      <c r="BN502" s="1"/>
      <c r="BO502" s="1"/>
      <c r="BP502" s="1"/>
      <c r="BQ502" s="1"/>
      <c r="BR502" s="1"/>
      <c r="BS502" s="1"/>
      <c r="BT502" s="1"/>
      <c r="BU502" s="2"/>
      <c r="BV502" s="2"/>
      <c r="BW502" s="1"/>
      <c r="BX502" s="1"/>
      <c r="BY502" s="1"/>
      <c r="BZ502" s="3"/>
      <c r="CA502" s="1"/>
      <c r="CB502" s="1"/>
      <c r="CC502" s="1"/>
      <c r="CD502" s="1"/>
      <c r="CE502" s="1"/>
    </row>
    <row r="503" spans="1:8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1"/>
      <c r="BN503" s="1"/>
      <c r="BO503" s="1"/>
      <c r="BP503" s="1"/>
      <c r="BQ503" s="1"/>
      <c r="BR503" s="1"/>
      <c r="BS503" s="1"/>
      <c r="BT503" s="1"/>
      <c r="BU503" s="2"/>
      <c r="BV503" s="2"/>
      <c r="BW503" s="1"/>
      <c r="BX503" s="1"/>
      <c r="BY503" s="1"/>
      <c r="BZ503" s="3"/>
      <c r="CA503" s="1"/>
      <c r="CB503" s="1"/>
      <c r="CC503" s="1"/>
      <c r="CD503" s="1"/>
      <c r="CE503" s="1"/>
    </row>
    <row r="504" spans="1:83"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1"/>
      <c r="BN504" s="1"/>
      <c r="BO504" s="1"/>
      <c r="BP504" s="1"/>
      <c r="BQ504" s="1"/>
      <c r="BR504" s="1"/>
      <c r="BS504" s="1"/>
      <c r="BT504" s="1"/>
      <c r="BU504" s="2"/>
      <c r="BV504" s="2"/>
      <c r="BW504" s="1"/>
      <c r="BX504" s="1"/>
      <c r="BY504" s="1"/>
      <c r="BZ504" s="3"/>
      <c r="CA504" s="1"/>
      <c r="CB504" s="1"/>
      <c r="CC504" s="1"/>
      <c r="CD504" s="1"/>
      <c r="CE504" s="1"/>
    </row>
    <row r="505" spans="1:83"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1"/>
      <c r="BN505" s="1"/>
      <c r="BO505" s="1"/>
      <c r="BP505" s="1"/>
      <c r="BQ505" s="1"/>
      <c r="BR505" s="1"/>
      <c r="BS505" s="1"/>
      <c r="BT505" s="1"/>
      <c r="BU505" s="2"/>
      <c r="BV505" s="2"/>
      <c r="BW505" s="1"/>
      <c r="BX505" s="1"/>
      <c r="BY505" s="1"/>
      <c r="BZ505" s="3"/>
      <c r="CA505" s="1"/>
      <c r="CB505" s="1"/>
      <c r="CC505" s="1"/>
      <c r="CD505" s="1"/>
      <c r="CE505" s="1"/>
    </row>
    <row r="506" spans="1:83"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1"/>
      <c r="BN506" s="1"/>
      <c r="BO506" s="1"/>
      <c r="BP506" s="1"/>
      <c r="BQ506" s="1"/>
      <c r="BR506" s="1"/>
      <c r="BS506" s="1"/>
      <c r="BT506" s="1"/>
      <c r="BU506" s="2"/>
      <c r="BV506" s="2"/>
      <c r="BW506" s="1"/>
      <c r="BX506" s="1"/>
      <c r="BY506" s="1"/>
      <c r="BZ506" s="3"/>
      <c r="CA506" s="1"/>
      <c r="CB506" s="1"/>
      <c r="CC506" s="1"/>
      <c r="CD506" s="1"/>
      <c r="CE506" s="1"/>
    </row>
    <row r="507" spans="1:83"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1"/>
      <c r="BN507" s="1"/>
      <c r="BO507" s="1"/>
      <c r="BP507" s="1"/>
      <c r="BQ507" s="1"/>
      <c r="BR507" s="1"/>
      <c r="BS507" s="1"/>
      <c r="BT507" s="1"/>
      <c r="BU507" s="2"/>
      <c r="BV507" s="2"/>
      <c r="BW507" s="1"/>
      <c r="BX507" s="1"/>
      <c r="BY507" s="1"/>
      <c r="BZ507" s="3"/>
      <c r="CA507" s="1"/>
      <c r="CB507" s="1"/>
      <c r="CC507" s="1"/>
      <c r="CD507" s="1"/>
      <c r="CE507" s="1"/>
    </row>
    <row r="508" spans="1:83"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1"/>
      <c r="BN508" s="1"/>
      <c r="BO508" s="1"/>
      <c r="BP508" s="1"/>
      <c r="BQ508" s="1"/>
      <c r="BR508" s="1"/>
      <c r="BS508" s="1"/>
      <c r="BT508" s="1"/>
      <c r="BU508" s="2"/>
      <c r="BV508" s="2"/>
      <c r="BW508" s="1"/>
      <c r="BX508" s="1"/>
      <c r="BY508" s="1"/>
      <c r="BZ508" s="3"/>
      <c r="CA508" s="1"/>
      <c r="CB508" s="1"/>
      <c r="CC508" s="1"/>
      <c r="CD508" s="1"/>
      <c r="CE508" s="1"/>
    </row>
    <row r="509" spans="1:83"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1"/>
      <c r="BN509" s="1"/>
      <c r="BO509" s="1"/>
      <c r="BP509" s="1"/>
      <c r="BQ509" s="1"/>
      <c r="BR509" s="1"/>
      <c r="BS509" s="1"/>
      <c r="BT509" s="1"/>
      <c r="BU509" s="2"/>
      <c r="BV509" s="2"/>
      <c r="BW509" s="1"/>
      <c r="BX509" s="1"/>
      <c r="BY509" s="1"/>
      <c r="BZ509" s="3"/>
      <c r="CA509" s="1"/>
      <c r="CB509" s="1"/>
      <c r="CC509" s="1"/>
      <c r="CD509" s="1"/>
      <c r="CE509" s="1"/>
    </row>
    <row r="510" spans="1:83"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1"/>
      <c r="BN510" s="1"/>
      <c r="BO510" s="1"/>
      <c r="BP510" s="1"/>
      <c r="BQ510" s="1"/>
      <c r="BR510" s="1"/>
      <c r="BS510" s="1"/>
      <c r="BT510" s="1"/>
      <c r="BU510" s="2"/>
      <c r="BV510" s="2"/>
      <c r="BW510" s="1"/>
      <c r="BX510" s="1"/>
      <c r="BY510" s="1"/>
      <c r="BZ510" s="3"/>
      <c r="CA510" s="1"/>
      <c r="CB510" s="1"/>
      <c r="CC510" s="1"/>
      <c r="CD510" s="1"/>
      <c r="CE510" s="1"/>
    </row>
    <row r="511" spans="1:83"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1"/>
      <c r="BN511" s="1"/>
      <c r="BO511" s="1"/>
      <c r="BP511" s="1"/>
      <c r="BQ511" s="1"/>
      <c r="BR511" s="1"/>
      <c r="BS511" s="1"/>
      <c r="BT511" s="1"/>
      <c r="BU511" s="2"/>
      <c r="BV511" s="2"/>
      <c r="BW511" s="1"/>
      <c r="BX511" s="1"/>
      <c r="BY511" s="1"/>
      <c r="BZ511" s="3"/>
      <c r="CA511" s="1"/>
      <c r="CB511" s="1"/>
      <c r="CC511" s="1"/>
      <c r="CD511" s="1"/>
      <c r="CE511" s="1"/>
    </row>
    <row r="512" spans="1:83"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1"/>
      <c r="BN512" s="1"/>
      <c r="BO512" s="1"/>
      <c r="BP512" s="1"/>
      <c r="BQ512" s="1"/>
      <c r="BR512" s="1"/>
      <c r="BS512" s="1"/>
      <c r="BT512" s="1"/>
      <c r="BU512" s="2"/>
      <c r="BV512" s="2"/>
      <c r="BW512" s="1"/>
      <c r="BX512" s="1"/>
      <c r="BY512" s="1"/>
      <c r="BZ512" s="3"/>
      <c r="CA512" s="1"/>
      <c r="CB512" s="1"/>
      <c r="CC512" s="1"/>
      <c r="CD512" s="1"/>
      <c r="CE512" s="1"/>
    </row>
    <row r="513" spans="1:8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1"/>
      <c r="BN513" s="1"/>
      <c r="BO513" s="1"/>
      <c r="BP513" s="1"/>
      <c r="BQ513" s="1"/>
      <c r="BR513" s="1"/>
      <c r="BS513" s="1"/>
      <c r="BT513" s="1"/>
      <c r="BU513" s="2"/>
      <c r="BV513" s="2"/>
      <c r="BW513" s="1"/>
      <c r="BX513" s="1"/>
      <c r="BY513" s="1"/>
      <c r="BZ513" s="3"/>
      <c r="CA513" s="1"/>
      <c r="CB513" s="1"/>
      <c r="CC513" s="1"/>
      <c r="CD513" s="1"/>
      <c r="CE513" s="1"/>
    </row>
    <row r="514" spans="1:83"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1"/>
      <c r="BN514" s="1"/>
      <c r="BO514" s="1"/>
      <c r="BP514" s="1"/>
      <c r="BQ514" s="1"/>
      <c r="BR514" s="1"/>
      <c r="BS514" s="1"/>
      <c r="BT514" s="1"/>
      <c r="BU514" s="2"/>
      <c r="BV514" s="2"/>
      <c r="BW514" s="1"/>
      <c r="BX514" s="1"/>
      <c r="BY514" s="1"/>
      <c r="BZ514" s="3"/>
      <c r="CA514" s="1"/>
      <c r="CB514" s="1"/>
      <c r="CC514" s="1"/>
      <c r="CD514" s="1"/>
      <c r="CE514" s="1"/>
    </row>
    <row r="515" spans="1:83"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1"/>
      <c r="BN515" s="1"/>
      <c r="BO515" s="1"/>
      <c r="BP515" s="1"/>
      <c r="BQ515" s="1"/>
      <c r="BR515" s="1"/>
      <c r="BS515" s="1"/>
      <c r="BT515" s="1"/>
      <c r="BU515" s="2"/>
      <c r="BV515" s="2"/>
      <c r="BW515" s="1"/>
      <c r="BX515" s="1"/>
      <c r="BY515" s="1"/>
      <c r="BZ515" s="3"/>
      <c r="CA515" s="1"/>
      <c r="CB515" s="1"/>
      <c r="CC515" s="1"/>
      <c r="CD515" s="1"/>
      <c r="CE515" s="1"/>
    </row>
    <row r="516" spans="1:83"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1"/>
      <c r="BN516" s="1"/>
      <c r="BO516" s="1"/>
      <c r="BP516" s="1"/>
      <c r="BQ516" s="1"/>
      <c r="BR516" s="1"/>
      <c r="BS516" s="1"/>
      <c r="BT516" s="1"/>
      <c r="BU516" s="2"/>
      <c r="BV516" s="2"/>
      <c r="BW516" s="1"/>
      <c r="BX516" s="1"/>
      <c r="BY516" s="1"/>
      <c r="BZ516" s="3"/>
      <c r="CA516" s="1"/>
      <c r="CB516" s="1"/>
      <c r="CC516" s="1"/>
      <c r="CD516" s="1"/>
      <c r="CE516" s="1"/>
    </row>
    <row r="517" spans="1:83"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1"/>
      <c r="BN517" s="1"/>
      <c r="BO517" s="1"/>
      <c r="BP517" s="1"/>
      <c r="BQ517" s="1"/>
      <c r="BR517" s="1"/>
      <c r="BS517" s="1"/>
      <c r="BT517" s="1"/>
      <c r="BU517" s="2"/>
      <c r="BV517" s="2"/>
      <c r="BW517" s="1"/>
      <c r="BX517" s="1"/>
      <c r="BY517" s="1"/>
      <c r="BZ517" s="3"/>
      <c r="CA517" s="1"/>
      <c r="CB517" s="1"/>
      <c r="CC517" s="1"/>
      <c r="CD517" s="1"/>
      <c r="CE517" s="1"/>
    </row>
    <row r="518" spans="1:83"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1"/>
      <c r="BN518" s="1"/>
      <c r="BO518" s="1"/>
      <c r="BP518" s="1"/>
      <c r="BQ518" s="1"/>
      <c r="BR518" s="1"/>
      <c r="BS518" s="1"/>
      <c r="BT518" s="1"/>
      <c r="BU518" s="2"/>
      <c r="BV518" s="2"/>
      <c r="BW518" s="1"/>
      <c r="BX518" s="1"/>
      <c r="BY518" s="1"/>
      <c r="BZ518" s="3"/>
      <c r="CA518" s="1"/>
      <c r="CB518" s="1"/>
      <c r="CC518" s="1"/>
      <c r="CD518" s="1"/>
      <c r="CE518" s="1"/>
    </row>
    <row r="519" spans="1:83"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1"/>
      <c r="BN519" s="1"/>
      <c r="BO519" s="1"/>
      <c r="BP519" s="1"/>
      <c r="BQ519" s="1"/>
      <c r="BR519" s="1"/>
      <c r="BS519" s="1"/>
      <c r="BT519" s="1"/>
      <c r="BU519" s="2"/>
      <c r="BV519" s="2"/>
      <c r="BW519" s="1"/>
      <c r="BX519" s="1"/>
      <c r="BY519" s="1"/>
      <c r="BZ519" s="3"/>
      <c r="CA519" s="1"/>
      <c r="CB519" s="1"/>
      <c r="CC519" s="1"/>
      <c r="CD519" s="1"/>
      <c r="CE519" s="1"/>
    </row>
    <row r="520" spans="1:83"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1"/>
      <c r="BN520" s="1"/>
      <c r="BO520" s="1"/>
      <c r="BP520" s="1"/>
      <c r="BQ520" s="1"/>
      <c r="BR520" s="1"/>
      <c r="BS520" s="1"/>
      <c r="BT520" s="1"/>
      <c r="BU520" s="2"/>
      <c r="BV520" s="2"/>
      <c r="BW520" s="1"/>
      <c r="BX520" s="1"/>
      <c r="BY520" s="1"/>
      <c r="BZ520" s="3"/>
      <c r="CA520" s="1"/>
      <c r="CB520" s="1"/>
      <c r="CC520" s="1"/>
      <c r="CD520" s="1"/>
      <c r="CE520" s="1"/>
    </row>
    <row r="521" spans="1:83"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1"/>
      <c r="BN521" s="1"/>
      <c r="BO521" s="1"/>
      <c r="BP521" s="1"/>
      <c r="BQ521" s="1"/>
      <c r="BR521" s="1"/>
      <c r="BS521" s="1"/>
      <c r="BT521" s="1"/>
      <c r="BU521" s="2"/>
      <c r="BV521" s="2"/>
      <c r="BW521" s="1"/>
      <c r="BX521" s="1"/>
      <c r="BY521" s="1"/>
      <c r="BZ521" s="3"/>
      <c r="CA521" s="1"/>
      <c r="CB521" s="1"/>
      <c r="CC521" s="1"/>
      <c r="CD521" s="1"/>
      <c r="CE521" s="1"/>
    </row>
    <row r="522" spans="1:83"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1"/>
      <c r="BN522" s="1"/>
      <c r="BO522" s="1"/>
      <c r="BP522" s="1"/>
      <c r="BQ522" s="1"/>
      <c r="BR522" s="1"/>
      <c r="BS522" s="1"/>
      <c r="BT522" s="1"/>
      <c r="BU522" s="2"/>
      <c r="BV522" s="2"/>
      <c r="BW522" s="1"/>
      <c r="BX522" s="1"/>
      <c r="BY522" s="1"/>
      <c r="BZ522" s="3"/>
      <c r="CA522" s="1"/>
      <c r="CB522" s="1"/>
      <c r="CC522" s="1"/>
      <c r="CD522" s="1"/>
      <c r="CE522" s="1"/>
    </row>
    <row r="523" spans="1:8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1"/>
      <c r="BN523" s="1"/>
      <c r="BO523" s="1"/>
      <c r="BP523" s="1"/>
      <c r="BQ523" s="1"/>
      <c r="BR523" s="1"/>
      <c r="BS523" s="1"/>
      <c r="BT523" s="1"/>
      <c r="BU523" s="2"/>
      <c r="BV523" s="2"/>
      <c r="BW523" s="1"/>
      <c r="BX523" s="1"/>
      <c r="BY523" s="1"/>
      <c r="BZ523" s="3"/>
      <c r="CA523" s="1"/>
      <c r="CB523" s="1"/>
      <c r="CC523" s="1"/>
      <c r="CD523" s="1"/>
      <c r="CE523" s="1"/>
    </row>
    <row r="524" spans="1:83"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1"/>
      <c r="BN524" s="1"/>
      <c r="BO524" s="1"/>
      <c r="BP524" s="1"/>
      <c r="BQ524" s="1"/>
      <c r="BR524" s="1"/>
      <c r="BS524" s="1"/>
      <c r="BT524" s="1"/>
      <c r="BU524" s="2"/>
      <c r="BV524" s="2"/>
      <c r="BW524" s="1"/>
      <c r="BX524" s="1"/>
      <c r="BY524" s="1"/>
      <c r="BZ524" s="3"/>
      <c r="CA524" s="1"/>
      <c r="CB524" s="1"/>
      <c r="CC524" s="1"/>
      <c r="CD524" s="1"/>
      <c r="CE524" s="1"/>
    </row>
    <row r="525" spans="1:83"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1"/>
      <c r="BN525" s="1"/>
      <c r="BO525" s="1"/>
      <c r="BP525" s="1"/>
      <c r="BQ525" s="1"/>
      <c r="BR525" s="1"/>
      <c r="BS525" s="1"/>
      <c r="BT525" s="1"/>
      <c r="BU525" s="2"/>
      <c r="BV525" s="2"/>
      <c r="BW525" s="1"/>
      <c r="BX525" s="1"/>
      <c r="BY525" s="1"/>
      <c r="BZ525" s="3"/>
      <c r="CA525" s="1"/>
      <c r="CB525" s="1"/>
      <c r="CC525" s="1"/>
      <c r="CD525" s="1"/>
      <c r="CE525" s="1"/>
    </row>
    <row r="526" spans="1:83"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1"/>
      <c r="BN526" s="1"/>
      <c r="BO526" s="1"/>
      <c r="BP526" s="1"/>
      <c r="BQ526" s="1"/>
      <c r="BR526" s="1"/>
      <c r="BS526" s="1"/>
      <c r="BT526" s="1"/>
      <c r="BU526" s="2"/>
      <c r="BV526" s="2"/>
      <c r="BW526" s="1"/>
      <c r="BX526" s="1"/>
      <c r="BY526" s="1"/>
      <c r="BZ526" s="3"/>
      <c r="CA526" s="1"/>
      <c r="CB526" s="1"/>
      <c r="CC526" s="1"/>
      <c r="CD526" s="1"/>
      <c r="CE526" s="1"/>
    </row>
    <row r="527" spans="1:83"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1"/>
      <c r="BN527" s="1"/>
      <c r="BO527" s="1"/>
      <c r="BP527" s="1"/>
      <c r="BQ527" s="1"/>
      <c r="BR527" s="1"/>
      <c r="BS527" s="1"/>
      <c r="BT527" s="1"/>
      <c r="BU527" s="2"/>
      <c r="BV527" s="2"/>
      <c r="BW527" s="1"/>
      <c r="BX527" s="1"/>
      <c r="BY527" s="1"/>
      <c r="BZ527" s="3"/>
      <c r="CA527" s="1"/>
      <c r="CB527" s="1"/>
      <c r="CC527" s="1"/>
      <c r="CD527" s="1"/>
      <c r="CE527" s="1"/>
    </row>
    <row r="528" spans="1:83"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1"/>
      <c r="BN528" s="1"/>
      <c r="BO528" s="1"/>
      <c r="BP528" s="1"/>
      <c r="BQ528" s="1"/>
      <c r="BR528" s="1"/>
      <c r="BS528" s="1"/>
      <c r="BT528" s="1"/>
      <c r="BU528" s="2"/>
      <c r="BV528" s="2"/>
      <c r="BW528" s="1"/>
      <c r="BX528" s="1"/>
      <c r="BY528" s="1"/>
      <c r="BZ528" s="3"/>
      <c r="CA528" s="1"/>
      <c r="CB528" s="1"/>
      <c r="CC528" s="1"/>
      <c r="CD528" s="1"/>
      <c r="CE528" s="1"/>
    </row>
    <row r="529" spans="1:83"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1"/>
      <c r="BN529" s="1"/>
      <c r="BO529" s="1"/>
      <c r="BP529" s="1"/>
      <c r="BQ529" s="1"/>
      <c r="BR529" s="1"/>
      <c r="BS529" s="1"/>
      <c r="BT529" s="1"/>
      <c r="BU529" s="2"/>
      <c r="BV529" s="2"/>
      <c r="BW529" s="1"/>
      <c r="BX529" s="1"/>
      <c r="BY529" s="1"/>
      <c r="BZ529" s="3"/>
      <c r="CA529" s="1"/>
      <c r="CB529" s="1"/>
      <c r="CC529" s="1"/>
      <c r="CD529" s="1"/>
      <c r="CE529" s="1"/>
    </row>
    <row r="530" spans="1:83"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1"/>
      <c r="BN530" s="1"/>
      <c r="BO530" s="1"/>
      <c r="BP530" s="1"/>
      <c r="BQ530" s="1"/>
      <c r="BR530" s="1"/>
      <c r="BS530" s="1"/>
      <c r="BT530" s="1"/>
      <c r="BU530" s="2"/>
      <c r="BV530" s="2"/>
      <c r="BW530" s="1"/>
      <c r="BX530" s="1"/>
      <c r="BY530" s="1"/>
      <c r="BZ530" s="3"/>
      <c r="CA530" s="1"/>
      <c r="CB530" s="1"/>
      <c r="CC530" s="1"/>
      <c r="CD530" s="1"/>
      <c r="CE530" s="1"/>
    </row>
    <row r="531" spans="1:83"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1"/>
      <c r="BN531" s="1"/>
      <c r="BO531" s="1"/>
      <c r="BP531" s="1"/>
      <c r="BQ531" s="1"/>
      <c r="BR531" s="1"/>
      <c r="BS531" s="1"/>
      <c r="BT531" s="1"/>
      <c r="BU531" s="2"/>
      <c r="BV531" s="2"/>
      <c r="BW531" s="1"/>
      <c r="BX531" s="1"/>
      <c r="BY531" s="1"/>
      <c r="BZ531" s="3"/>
      <c r="CA531" s="1"/>
      <c r="CB531" s="1"/>
      <c r="CC531" s="1"/>
      <c r="CD531" s="1"/>
      <c r="CE531" s="1"/>
    </row>
    <row r="532" spans="1:83"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1"/>
      <c r="BN532" s="1"/>
      <c r="BO532" s="1"/>
      <c r="BP532" s="1"/>
      <c r="BQ532" s="1"/>
      <c r="BR532" s="1"/>
      <c r="BS532" s="1"/>
      <c r="BT532" s="1"/>
      <c r="BU532" s="2"/>
      <c r="BV532" s="2"/>
      <c r="BW532" s="1"/>
      <c r="BX532" s="1"/>
      <c r="BY532" s="1"/>
      <c r="BZ532" s="3"/>
      <c r="CA532" s="1"/>
      <c r="CB532" s="1"/>
      <c r="CC532" s="1"/>
      <c r="CD532" s="1"/>
      <c r="CE532" s="1"/>
    </row>
    <row r="533" spans="1:8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1"/>
      <c r="BN533" s="1"/>
      <c r="BO533" s="1"/>
      <c r="BP533" s="1"/>
      <c r="BQ533" s="1"/>
      <c r="BR533" s="1"/>
      <c r="BS533" s="1"/>
      <c r="BT533" s="1"/>
      <c r="BU533" s="2"/>
      <c r="BV533" s="2"/>
      <c r="BW533" s="1"/>
      <c r="BX533" s="1"/>
      <c r="BY533" s="1"/>
      <c r="BZ533" s="3"/>
      <c r="CA533" s="1"/>
      <c r="CB533" s="1"/>
      <c r="CC533" s="1"/>
      <c r="CD533" s="1"/>
      <c r="CE533" s="1"/>
    </row>
    <row r="534" spans="1:83"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1"/>
      <c r="BN534" s="1"/>
      <c r="BO534" s="1"/>
      <c r="BP534" s="1"/>
      <c r="BQ534" s="1"/>
      <c r="BR534" s="1"/>
      <c r="BS534" s="1"/>
      <c r="BT534" s="1"/>
      <c r="BU534" s="2"/>
      <c r="BV534" s="2"/>
      <c r="BW534" s="1"/>
      <c r="BX534" s="1"/>
      <c r="BY534" s="1"/>
      <c r="BZ534" s="3"/>
      <c r="CA534" s="1"/>
      <c r="CB534" s="1"/>
      <c r="CC534" s="1"/>
      <c r="CD534" s="1"/>
      <c r="CE534" s="1"/>
    </row>
    <row r="535" spans="1:83"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1"/>
      <c r="BN535" s="1"/>
      <c r="BO535" s="1"/>
      <c r="BP535" s="1"/>
      <c r="BQ535" s="1"/>
      <c r="BR535" s="1"/>
      <c r="BS535" s="1"/>
      <c r="BT535" s="1"/>
      <c r="BU535" s="2"/>
      <c r="BV535" s="2"/>
      <c r="BW535" s="1"/>
      <c r="BX535" s="1"/>
      <c r="BY535" s="1"/>
      <c r="BZ535" s="3"/>
      <c r="CA535" s="1"/>
      <c r="CB535" s="1"/>
      <c r="CC535" s="1"/>
      <c r="CD535" s="1"/>
      <c r="CE535" s="1"/>
    </row>
    <row r="536" spans="1:83"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1"/>
      <c r="BN536" s="1"/>
      <c r="BO536" s="1"/>
      <c r="BP536" s="1"/>
      <c r="BQ536" s="1"/>
      <c r="BR536" s="1"/>
      <c r="BS536" s="1"/>
      <c r="BT536" s="1"/>
      <c r="BU536" s="2"/>
      <c r="BV536" s="2"/>
      <c r="BW536" s="1"/>
      <c r="BX536" s="1"/>
      <c r="BY536" s="1"/>
      <c r="BZ536" s="3"/>
      <c r="CA536" s="1"/>
      <c r="CB536" s="1"/>
      <c r="CC536" s="1"/>
      <c r="CD536" s="1"/>
      <c r="CE536" s="1"/>
    </row>
    <row r="537" spans="1:83"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1"/>
      <c r="BN537" s="1"/>
      <c r="BO537" s="1"/>
      <c r="BP537" s="1"/>
      <c r="BQ537" s="1"/>
      <c r="BR537" s="1"/>
      <c r="BS537" s="1"/>
      <c r="BT537" s="1"/>
      <c r="BU537" s="2"/>
      <c r="BV537" s="2"/>
      <c r="BW537" s="1"/>
      <c r="BX537" s="1"/>
      <c r="BY537" s="1"/>
      <c r="BZ537" s="3"/>
      <c r="CA537" s="1"/>
      <c r="CB537" s="1"/>
      <c r="CC537" s="1"/>
      <c r="CD537" s="1"/>
      <c r="CE537" s="1"/>
    </row>
    <row r="538" spans="1:83"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1"/>
      <c r="BN538" s="1"/>
      <c r="BO538" s="1"/>
      <c r="BP538" s="1"/>
      <c r="BQ538" s="1"/>
      <c r="BR538" s="1"/>
      <c r="BS538" s="1"/>
      <c r="BT538" s="1"/>
      <c r="BU538" s="2"/>
      <c r="BV538" s="2"/>
      <c r="BW538" s="1"/>
      <c r="BX538" s="1"/>
      <c r="BY538" s="1"/>
      <c r="BZ538" s="3"/>
      <c r="CA538" s="1"/>
      <c r="CB538" s="1"/>
      <c r="CC538" s="1"/>
      <c r="CD538" s="1"/>
      <c r="CE538" s="1"/>
    </row>
    <row r="539" spans="1:83"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1"/>
      <c r="BN539" s="1"/>
      <c r="BO539" s="1"/>
      <c r="BP539" s="1"/>
      <c r="BQ539" s="1"/>
      <c r="BR539" s="1"/>
      <c r="BS539" s="1"/>
      <c r="BT539" s="1"/>
      <c r="BU539" s="2"/>
      <c r="BV539" s="2"/>
      <c r="BW539" s="1"/>
      <c r="BX539" s="1"/>
      <c r="BY539" s="1"/>
      <c r="BZ539" s="3"/>
      <c r="CA539" s="1"/>
      <c r="CB539" s="1"/>
      <c r="CC539" s="1"/>
      <c r="CD539" s="1"/>
      <c r="CE539" s="1"/>
    </row>
    <row r="540" spans="1:83"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1"/>
      <c r="BN540" s="1"/>
      <c r="BO540" s="1"/>
      <c r="BP540" s="1"/>
      <c r="BQ540" s="1"/>
      <c r="BR540" s="1"/>
      <c r="BS540" s="1"/>
      <c r="BT540" s="1"/>
      <c r="BU540" s="2"/>
      <c r="BV540" s="2"/>
      <c r="BW540" s="1"/>
      <c r="BX540" s="1"/>
      <c r="BY540" s="1"/>
      <c r="BZ540" s="3"/>
      <c r="CA540" s="1"/>
      <c r="CB540" s="1"/>
      <c r="CC540" s="1"/>
      <c r="CD540" s="1"/>
      <c r="CE540" s="1"/>
    </row>
    <row r="541" spans="1:83"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1"/>
      <c r="BN541" s="1"/>
      <c r="BO541" s="1"/>
      <c r="BP541" s="1"/>
      <c r="BQ541" s="1"/>
      <c r="BR541" s="1"/>
      <c r="BS541" s="1"/>
      <c r="BT541" s="1"/>
      <c r="BU541" s="2"/>
      <c r="BV541" s="2"/>
      <c r="BW541" s="1"/>
      <c r="BX541" s="1"/>
      <c r="BY541" s="1"/>
      <c r="BZ541" s="3"/>
      <c r="CA541" s="1"/>
      <c r="CB541" s="1"/>
      <c r="CC541" s="1"/>
      <c r="CD541" s="1"/>
      <c r="CE541" s="1"/>
    </row>
    <row r="542" spans="1:83"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1"/>
      <c r="BN542" s="1"/>
      <c r="BO542" s="1"/>
      <c r="BP542" s="1"/>
      <c r="BQ542" s="1"/>
      <c r="BR542" s="1"/>
      <c r="BS542" s="1"/>
      <c r="BT542" s="1"/>
      <c r="BU542" s="2"/>
      <c r="BV542" s="2"/>
      <c r="BW542" s="1"/>
      <c r="BX542" s="1"/>
      <c r="BY542" s="1"/>
      <c r="BZ542" s="3"/>
      <c r="CA542" s="1"/>
      <c r="CB542" s="1"/>
      <c r="CC542" s="1"/>
      <c r="CD542" s="1"/>
      <c r="CE542" s="1"/>
    </row>
    <row r="543" spans="1:8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1"/>
      <c r="BN543" s="1"/>
      <c r="BO543" s="1"/>
      <c r="BP543" s="1"/>
      <c r="BQ543" s="1"/>
      <c r="BR543" s="1"/>
      <c r="BS543" s="1"/>
      <c r="BT543" s="1"/>
      <c r="BU543" s="2"/>
      <c r="BV543" s="2"/>
      <c r="BW543" s="1"/>
      <c r="BX543" s="1"/>
      <c r="BY543" s="1"/>
      <c r="BZ543" s="3"/>
      <c r="CA543" s="1"/>
      <c r="CB543" s="1"/>
      <c r="CC543" s="1"/>
      <c r="CD543" s="1"/>
      <c r="CE543" s="1"/>
    </row>
    <row r="544" spans="1:83"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1"/>
      <c r="BN544" s="1"/>
      <c r="BO544" s="1"/>
      <c r="BP544" s="1"/>
      <c r="BQ544" s="1"/>
      <c r="BR544" s="1"/>
      <c r="BS544" s="1"/>
      <c r="BT544" s="1"/>
      <c r="BU544" s="2"/>
      <c r="BV544" s="2"/>
      <c r="BW544" s="1"/>
      <c r="BX544" s="1"/>
      <c r="BY544" s="1"/>
      <c r="BZ544" s="3"/>
      <c r="CA544" s="1"/>
      <c r="CB544" s="1"/>
      <c r="CC544" s="1"/>
      <c r="CD544" s="1"/>
      <c r="CE544" s="1"/>
    </row>
    <row r="545" spans="1:83"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1"/>
      <c r="BN545" s="1"/>
      <c r="BO545" s="1"/>
      <c r="BP545" s="1"/>
      <c r="BQ545" s="1"/>
      <c r="BR545" s="1"/>
      <c r="BS545" s="1"/>
      <c r="BT545" s="1"/>
      <c r="BU545" s="2"/>
      <c r="BV545" s="2"/>
      <c r="BW545" s="1"/>
      <c r="BX545" s="1"/>
      <c r="BY545" s="1"/>
      <c r="BZ545" s="3"/>
      <c r="CA545" s="1"/>
      <c r="CB545" s="1"/>
      <c r="CC545" s="1"/>
      <c r="CD545" s="1"/>
      <c r="CE545" s="1"/>
    </row>
    <row r="546" spans="1:83"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1"/>
      <c r="BN546" s="1"/>
      <c r="BO546" s="1"/>
      <c r="BP546" s="1"/>
      <c r="BQ546" s="1"/>
      <c r="BR546" s="1"/>
      <c r="BS546" s="1"/>
      <c r="BT546" s="1"/>
      <c r="BU546" s="2"/>
      <c r="BV546" s="2"/>
      <c r="BW546" s="1"/>
      <c r="BX546" s="1"/>
      <c r="BY546" s="1"/>
      <c r="BZ546" s="3"/>
      <c r="CA546" s="1"/>
      <c r="CB546" s="1"/>
      <c r="CC546" s="1"/>
      <c r="CD546" s="1"/>
      <c r="CE546" s="1"/>
    </row>
    <row r="547" spans="1:83"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1"/>
      <c r="BN547" s="1"/>
      <c r="BO547" s="1"/>
      <c r="BP547" s="1"/>
      <c r="BQ547" s="1"/>
      <c r="BR547" s="1"/>
      <c r="BS547" s="1"/>
      <c r="BT547" s="1"/>
      <c r="BU547" s="2"/>
      <c r="BV547" s="2"/>
      <c r="BW547" s="1"/>
      <c r="BX547" s="1"/>
      <c r="BY547" s="1"/>
      <c r="BZ547" s="3"/>
      <c r="CA547" s="1"/>
      <c r="CB547" s="1"/>
      <c r="CC547" s="1"/>
      <c r="CD547" s="1"/>
      <c r="CE547" s="1"/>
    </row>
    <row r="548" spans="1:83"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1"/>
      <c r="BN548" s="1"/>
      <c r="BO548" s="1"/>
      <c r="BP548" s="1"/>
      <c r="BQ548" s="1"/>
      <c r="BR548" s="1"/>
      <c r="BS548" s="1"/>
      <c r="BT548" s="1"/>
      <c r="BU548" s="2"/>
      <c r="BV548" s="2"/>
      <c r="BW548" s="1"/>
      <c r="BX548" s="1"/>
      <c r="BY548" s="1"/>
      <c r="BZ548" s="3"/>
      <c r="CA548" s="1"/>
      <c r="CB548" s="1"/>
      <c r="CC548" s="1"/>
      <c r="CD548" s="1"/>
      <c r="CE548" s="1"/>
    </row>
    <row r="549" spans="1:83"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1"/>
      <c r="BN549" s="1"/>
      <c r="BO549" s="1"/>
      <c r="BP549" s="1"/>
      <c r="BQ549" s="1"/>
      <c r="BR549" s="1"/>
      <c r="BS549" s="1"/>
      <c r="BT549" s="1"/>
      <c r="BU549" s="2"/>
      <c r="BV549" s="2"/>
      <c r="BW549" s="1"/>
      <c r="BX549" s="1"/>
      <c r="BY549" s="1"/>
      <c r="BZ549" s="3"/>
      <c r="CA549" s="1"/>
      <c r="CB549" s="1"/>
      <c r="CC549" s="1"/>
      <c r="CD549" s="1"/>
      <c r="CE549" s="1"/>
    </row>
    <row r="550" spans="1:83"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1"/>
      <c r="BN550" s="1"/>
      <c r="BO550" s="1"/>
      <c r="BP550" s="1"/>
      <c r="BQ550" s="1"/>
      <c r="BR550" s="1"/>
      <c r="BS550" s="1"/>
      <c r="BT550" s="1"/>
      <c r="BU550" s="2"/>
      <c r="BV550" s="2"/>
      <c r="BW550" s="1"/>
      <c r="BX550" s="1"/>
      <c r="BY550" s="1"/>
      <c r="BZ550" s="3"/>
      <c r="CA550" s="1"/>
      <c r="CB550" s="1"/>
      <c r="CC550" s="1"/>
      <c r="CD550" s="1"/>
      <c r="CE550" s="1"/>
    </row>
    <row r="551" spans="1:83"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1"/>
      <c r="BN551" s="1"/>
      <c r="BO551" s="1"/>
      <c r="BP551" s="1"/>
      <c r="BQ551" s="1"/>
      <c r="BR551" s="1"/>
      <c r="BS551" s="1"/>
      <c r="BT551" s="1"/>
      <c r="BU551" s="2"/>
      <c r="BV551" s="2"/>
      <c r="BW551" s="1"/>
      <c r="BX551" s="1"/>
      <c r="BY551" s="1"/>
      <c r="BZ551" s="3"/>
      <c r="CA551" s="1"/>
      <c r="CB551" s="1"/>
      <c r="CC551" s="1"/>
      <c r="CD551" s="1"/>
      <c r="CE551" s="1"/>
    </row>
    <row r="552" spans="1:83"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1"/>
      <c r="BN552" s="1"/>
      <c r="BO552" s="1"/>
      <c r="BP552" s="1"/>
      <c r="BQ552" s="1"/>
      <c r="BR552" s="1"/>
      <c r="BS552" s="1"/>
      <c r="BT552" s="1"/>
      <c r="BU552" s="2"/>
      <c r="BV552" s="2"/>
      <c r="BW552" s="1"/>
      <c r="BX552" s="1"/>
      <c r="BY552" s="1"/>
      <c r="BZ552" s="3"/>
      <c r="CA552" s="1"/>
      <c r="CB552" s="1"/>
      <c r="CC552" s="1"/>
      <c r="CD552" s="1"/>
      <c r="CE552" s="1"/>
    </row>
    <row r="553" spans="1:8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1"/>
      <c r="BN553" s="1"/>
      <c r="BO553" s="1"/>
      <c r="BP553" s="1"/>
      <c r="BQ553" s="1"/>
      <c r="BR553" s="1"/>
      <c r="BS553" s="1"/>
      <c r="BT553" s="1"/>
      <c r="BU553" s="2"/>
      <c r="BV553" s="2"/>
      <c r="BW553" s="1"/>
      <c r="BX553" s="1"/>
      <c r="BY553" s="1"/>
      <c r="BZ553" s="3"/>
      <c r="CA553" s="1"/>
      <c r="CB553" s="1"/>
      <c r="CC553" s="1"/>
      <c r="CD553" s="1"/>
      <c r="CE553" s="1"/>
    </row>
    <row r="554" spans="1:83"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1"/>
      <c r="BN554" s="1"/>
      <c r="BO554" s="1"/>
      <c r="BP554" s="1"/>
      <c r="BQ554" s="1"/>
      <c r="BR554" s="1"/>
      <c r="BS554" s="1"/>
      <c r="BT554" s="1"/>
      <c r="BU554" s="2"/>
      <c r="BV554" s="2"/>
      <c r="BW554" s="1"/>
      <c r="BX554" s="1"/>
      <c r="BY554" s="1"/>
      <c r="BZ554" s="3"/>
      <c r="CA554" s="1"/>
      <c r="CB554" s="1"/>
      <c r="CC554" s="1"/>
      <c r="CD554" s="1"/>
      <c r="CE554" s="1"/>
    </row>
    <row r="555" spans="1:83"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1"/>
      <c r="BN555" s="1"/>
      <c r="BO555" s="1"/>
      <c r="BP555" s="1"/>
      <c r="BQ555" s="1"/>
      <c r="BR555" s="1"/>
      <c r="BS555" s="1"/>
      <c r="BT555" s="1"/>
      <c r="BU555" s="2"/>
      <c r="BV555" s="2"/>
      <c r="BW555" s="1"/>
      <c r="BX555" s="1"/>
      <c r="BY555" s="1"/>
      <c r="BZ555" s="3"/>
      <c r="CA555" s="1"/>
      <c r="CB555" s="1"/>
      <c r="CC555" s="1"/>
      <c r="CD555" s="1"/>
      <c r="CE555" s="1"/>
    </row>
    <row r="556" spans="1:83"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1"/>
      <c r="BN556" s="1"/>
      <c r="BO556" s="1"/>
      <c r="BP556" s="1"/>
      <c r="BQ556" s="1"/>
      <c r="BR556" s="1"/>
      <c r="BS556" s="1"/>
      <c r="BT556" s="1"/>
      <c r="BU556" s="2"/>
      <c r="BV556" s="2"/>
      <c r="BW556" s="1"/>
      <c r="BX556" s="1"/>
      <c r="BY556" s="1"/>
      <c r="BZ556" s="3"/>
      <c r="CA556" s="1"/>
      <c r="CB556" s="1"/>
      <c r="CC556" s="1"/>
      <c r="CD556" s="1"/>
      <c r="CE556" s="1"/>
    </row>
    <row r="557" spans="1:83"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1"/>
      <c r="BN557" s="1"/>
      <c r="BO557" s="1"/>
      <c r="BP557" s="1"/>
      <c r="BQ557" s="1"/>
      <c r="BR557" s="1"/>
      <c r="BS557" s="1"/>
      <c r="BT557" s="1"/>
      <c r="BU557" s="2"/>
      <c r="BV557" s="2"/>
      <c r="BW557" s="1"/>
      <c r="BX557" s="1"/>
      <c r="BY557" s="1"/>
      <c r="BZ557" s="3"/>
      <c r="CA557" s="1"/>
      <c r="CB557" s="1"/>
      <c r="CC557" s="1"/>
      <c r="CD557" s="1"/>
      <c r="CE557" s="1"/>
    </row>
    <row r="558" spans="1:83"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1"/>
      <c r="BN558" s="1"/>
      <c r="BO558" s="1"/>
      <c r="BP558" s="1"/>
      <c r="BQ558" s="1"/>
      <c r="BR558" s="1"/>
      <c r="BS558" s="1"/>
      <c r="BT558" s="1"/>
      <c r="BU558" s="2"/>
      <c r="BV558" s="2"/>
      <c r="BW558" s="1"/>
      <c r="BX558" s="1"/>
      <c r="BY558" s="1"/>
      <c r="BZ558" s="3"/>
      <c r="CA558" s="1"/>
      <c r="CB558" s="1"/>
      <c r="CC558" s="1"/>
      <c r="CD558" s="1"/>
      <c r="CE558" s="1"/>
    </row>
    <row r="559" spans="1:83"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1"/>
      <c r="BN559" s="1"/>
      <c r="BO559" s="1"/>
      <c r="BP559" s="1"/>
      <c r="BQ559" s="1"/>
      <c r="BR559" s="1"/>
      <c r="BS559" s="1"/>
      <c r="BT559" s="1"/>
      <c r="BU559" s="2"/>
      <c r="BV559" s="2"/>
      <c r="BW559" s="1"/>
      <c r="BX559" s="1"/>
      <c r="BY559" s="1"/>
      <c r="BZ559" s="3"/>
      <c r="CA559" s="1"/>
      <c r="CB559" s="1"/>
      <c r="CC559" s="1"/>
      <c r="CD559" s="1"/>
      <c r="CE559" s="1"/>
    </row>
    <row r="560" spans="1:83"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1"/>
      <c r="BN560" s="1"/>
      <c r="BO560" s="1"/>
      <c r="BP560" s="1"/>
      <c r="BQ560" s="1"/>
      <c r="BR560" s="1"/>
      <c r="BS560" s="1"/>
      <c r="BT560" s="1"/>
      <c r="BU560" s="2"/>
      <c r="BV560" s="2"/>
      <c r="BW560" s="1"/>
      <c r="BX560" s="1"/>
      <c r="BY560" s="1"/>
      <c r="BZ560" s="3"/>
      <c r="CA560" s="1"/>
      <c r="CB560" s="1"/>
      <c r="CC560" s="1"/>
      <c r="CD560" s="1"/>
      <c r="CE560" s="1"/>
    </row>
    <row r="561" spans="1:83"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1"/>
      <c r="BN561" s="1"/>
      <c r="BO561" s="1"/>
      <c r="BP561" s="1"/>
      <c r="BQ561" s="1"/>
      <c r="BR561" s="1"/>
      <c r="BS561" s="1"/>
      <c r="BT561" s="1"/>
      <c r="BU561" s="2"/>
      <c r="BV561" s="2"/>
      <c r="BW561" s="1"/>
      <c r="BX561" s="1"/>
      <c r="BY561" s="1"/>
      <c r="BZ561" s="3"/>
      <c r="CA561" s="1"/>
      <c r="CB561" s="1"/>
      <c r="CC561" s="1"/>
      <c r="CD561" s="1"/>
      <c r="CE561" s="1"/>
    </row>
    <row r="562" spans="1:83"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1"/>
      <c r="BN562" s="1"/>
      <c r="BO562" s="1"/>
      <c r="BP562" s="1"/>
      <c r="BQ562" s="1"/>
      <c r="BR562" s="1"/>
      <c r="BS562" s="1"/>
      <c r="BT562" s="1"/>
      <c r="BU562" s="2"/>
      <c r="BV562" s="2"/>
      <c r="BW562" s="1"/>
      <c r="BX562" s="1"/>
      <c r="BY562" s="1"/>
      <c r="BZ562" s="3"/>
      <c r="CA562" s="1"/>
      <c r="CB562" s="1"/>
      <c r="CC562" s="1"/>
      <c r="CD562" s="1"/>
      <c r="CE562" s="1"/>
    </row>
    <row r="563" spans="1:8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1"/>
      <c r="BN563" s="1"/>
      <c r="BO563" s="1"/>
      <c r="BP563" s="1"/>
      <c r="BQ563" s="1"/>
      <c r="BR563" s="1"/>
      <c r="BS563" s="1"/>
      <c r="BT563" s="1"/>
      <c r="BU563" s="2"/>
      <c r="BV563" s="2"/>
      <c r="BW563" s="1"/>
      <c r="BX563" s="1"/>
      <c r="BY563" s="1"/>
      <c r="BZ563" s="3"/>
      <c r="CA563" s="1"/>
      <c r="CB563" s="1"/>
      <c r="CC563" s="1"/>
      <c r="CD563" s="1"/>
      <c r="CE563" s="1"/>
    </row>
    <row r="564" spans="1:83"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1"/>
      <c r="BN564" s="1"/>
      <c r="BO564" s="1"/>
      <c r="BP564" s="1"/>
      <c r="BQ564" s="1"/>
      <c r="BR564" s="1"/>
      <c r="BS564" s="1"/>
      <c r="BT564" s="1"/>
      <c r="BU564" s="2"/>
      <c r="BV564" s="2"/>
      <c r="BW564" s="1"/>
      <c r="BX564" s="1"/>
      <c r="BY564" s="1"/>
      <c r="BZ564" s="3"/>
      <c r="CA564" s="1"/>
      <c r="CB564" s="1"/>
      <c r="CC564" s="1"/>
      <c r="CD564" s="1"/>
      <c r="CE564" s="1"/>
    </row>
    <row r="565" spans="1:83"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1"/>
      <c r="BN565" s="1"/>
      <c r="BO565" s="1"/>
      <c r="BP565" s="1"/>
      <c r="BQ565" s="1"/>
      <c r="BR565" s="1"/>
      <c r="BS565" s="1"/>
      <c r="BT565" s="1"/>
      <c r="BU565" s="2"/>
      <c r="BV565" s="2"/>
      <c r="BW565" s="1"/>
      <c r="BX565" s="1"/>
      <c r="BY565" s="1"/>
      <c r="BZ565" s="3"/>
      <c r="CA565" s="1"/>
      <c r="CB565" s="1"/>
      <c r="CC565" s="1"/>
      <c r="CD565" s="1"/>
      <c r="CE565" s="1"/>
    </row>
    <row r="566" spans="1:83"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1"/>
      <c r="BN566" s="1"/>
      <c r="BO566" s="1"/>
      <c r="BP566" s="1"/>
      <c r="BQ566" s="1"/>
      <c r="BR566" s="1"/>
      <c r="BS566" s="1"/>
      <c r="BT566" s="1"/>
      <c r="BU566" s="2"/>
      <c r="BV566" s="2"/>
      <c r="BW566" s="1"/>
      <c r="BX566" s="1"/>
      <c r="BY566" s="1"/>
      <c r="BZ566" s="3"/>
      <c r="CA566" s="1"/>
      <c r="CB566" s="1"/>
      <c r="CC566" s="1"/>
      <c r="CD566" s="1"/>
      <c r="CE566" s="1"/>
    </row>
    <row r="567" spans="1:83"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1"/>
      <c r="BN567" s="1"/>
      <c r="BO567" s="1"/>
      <c r="BP567" s="1"/>
      <c r="BQ567" s="1"/>
      <c r="BR567" s="1"/>
      <c r="BS567" s="1"/>
      <c r="BT567" s="1"/>
      <c r="BU567" s="2"/>
      <c r="BV567" s="2"/>
      <c r="BW567" s="1"/>
      <c r="BX567" s="1"/>
      <c r="BY567" s="1"/>
      <c r="BZ567" s="3"/>
      <c r="CA567" s="1"/>
      <c r="CB567" s="1"/>
      <c r="CC567" s="1"/>
      <c r="CD567" s="1"/>
      <c r="CE567" s="1"/>
    </row>
    <row r="568" spans="1:83"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1"/>
      <c r="BN568" s="1"/>
      <c r="BO568" s="1"/>
      <c r="BP568" s="1"/>
      <c r="BQ568" s="1"/>
      <c r="BR568" s="1"/>
      <c r="BS568" s="1"/>
      <c r="BT568" s="1"/>
      <c r="BU568" s="2"/>
      <c r="BV568" s="2"/>
      <c r="BW568" s="1"/>
      <c r="BX568" s="1"/>
      <c r="BY568" s="1"/>
      <c r="BZ568" s="3"/>
      <c r="CA568" s="1"/>
      <c r="CB568" s="1"/>
      <c r="CC568" s="1"/>
      <c r="CD568" s="1"/>
      <c r="CE568" s="1"/>
    </row>
    <row r="569" spans="1:83"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1"/>
      <c r="BN569" s="1"/>
      <c r="BO569" s="1"/>
      <c r="BP569" s="1"/>
      <c r="BQ569" s="1"/>
      <c r="BR569" s="1"/>
      <c r="BS569" s="1"/>
      <c r="BT569" s="1"/>
      <c r="BU569" s="2"/>
      <c r="BV569" s="2"/>
      <c r="BW569" s="1"/>
      <c r="BX569" s="1"/>
      <c r="BY569" s="1"/>
      <c r="BZ569" s="3"/>
      <c r="CA569" s="1"/>
      <c r="CB569" s="1"/>
      <c r="CC569" s="1"/>
      <c r="CD569" s="1"/>
      <c r="CE569" s="1"/>
    </row>
    <row r="570" spans="1:83"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1"/>
      <c r="BN570" s="1"/>
      <c r="BO570" s="1"/>
      <c r="BP570" s="1"/>
      <c r="BQ570" s="1"/>
      <c r="BR570" s="1"/>
      <c r="BS570" s="1"/>
      <c r="BT570" s="1"/>
      <c r="BU570" s="2"/>
      <c r="BV570" s="2"/>
      <c r="BW570" s="1"/>
      <c r="BX570" s="1"/>
      <c r="BY570" s="1"/>
      <c r="BZ570" s="3"/>
      <c r="CA570" s="1"/>
      <c r="CB570" s="1"/>
      <c r="CC570" s="1"/>
      <c r="CD570" s="1"/>
      <c r="CE570" s="1"/>
    </row>
    <row r="571" spans="1:83"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1"/>
      <c r="BN571" s="1"/>
      <c r="BO571" s="1"/>
      <c r="BP571" s="1"/>
      <c r="BQ571" s="1"/>
      <c r="BR571" s="1"/>
      <c r="BS571" s="1"/>
      <c r="BT571" s="1"/>
      <c r="BU571" s="2"/>
      <c r="BV571" s="2"/>
      <c r="BW571" s="1"/>
      <c r="BX571" s="1"/>
      <c r="BY571" s="1"/>
      <c r="BZ571" s="3"/>
      <c r="CA571" s="1"/>
      <c r="CB571" s="1"/>
      <c r="CC571" s="1"/>
      <c r="CD571" s="1"/>
      <c r="CE571" s="1"/>
    </row>
    <row r="572" spans="1:83"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1"/>
      <c r="BN572" s="1"/>
      <c r="BO572" s="1"/>
      <c r="BP572" s="1"/>
      <c r="BQ572" s="1"/>
      <c r="BR572" s="1"/>
      <c r="BS572" s="1"/>
      <c r="BT572" s="1"/>
      <c r="BU572" s="2"/>
      <c r="BV572" s="2"/>
      <c r="BW572" s="1"/>
      <c r="BX572" s="1"/>
      <c r="BY572" s="1"/>
      <c r="BZ572" s="3"/>
      <c r="CA572" s="1"/>
      <c r="CB572" s="1"/>
      <c r="CC572" s="1"/>
      <c r="CD572" s="1"/>
      <c r="CE572" s="1"/>
    </row>
    <row r="573" spans="1:8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1"/>
      <c r="BN573" s="1"/>
      <c r="BO573" s="1"/>
      <c r="BP573" s="1"/>
      <c r="BQ573" s="1"/>
      <c r="BR573" s="1"/>
      <c r="BS573" s="1"/>
      <c r="BT573" s="1"/>
      <c r="BU573" s="2"/>
      <c r="BV573" s="2"/>
      <c r="BW573" s="1"/>
      <c r="BX573" s="1"/>
      <c r="BY573" s="1"/>
      <c r="BZ573" s="3"/>
      <c r="CA573" s="1"/>
      <c r="CB573" s="1"/>
      <c r="CC573" s="1"/>
      <c r="CD573" s="1"/>
      <c r="CE573" s="1"/>
    </row>
    <row r="574" spans="1:83"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1"/>
      <c r="BN574" s="1"/>
      <c r="BO574" s="1"/>
      <c r="BP574" s="1"/>
      <c r="BQ574" s="1"/>
      <c r="BR574" s="1"/>
      <c r="BS574" s="1"/>
      <c r="BT574" s="1"/>
      <c r="BU574" s="2"/>
      <c r="BV574" s="2"/>
      <c r="BW574" s="1"/>
      <c r="BX574" s="1"/>
      <c r="BY574" s="1"/>
      <c r="BZ574" s="3"/>
      <c r="CA574" s="1"/>
      <c r="CB574" s="1"/>
      <c r="CC574" s="1"/>
      <c r="CD574" s="1"/>
      <c r="CE574" s="1"/>
    </row>
    <row r="575" spans="1:83"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1"/>
      <c r="BN575" s="1"/>
      <c r="BO575" s="1"/>
      <c r="BP575" s="1"/>
      <c r="BQ575" s="1"/>
      <c r="BR575" s="1"/>
      <c r="BS575" s="1"/>
      <c r="BT575" s="1"/>
      <c r="BU575" s="2"/>
      <c r="BV575" s="2"/>
      <c r="BW575" s="1"/>
      <c r="BX575" s="1"/>
      <c r="BY575" s="1"/>
      <c r="BZ575" s="3"/>
      <c r="CA575" s="1"/>
      <c r="CB575" s="1"/>
      <c r="CC575" s="1"/>
      <c r="CD575" s="1"/>
      <c r="CE575" s="1"/>
    </row>
    <row r="576" spans="1:83"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1"/>
      <c r="BN576" s="1"/>
      <c r="BO576" s="1"/>
      <c r="BP576" s="1"/>
      <c r="BQ576" s="1"/>
      <c r="BR576" s="1"/>
      <c r="BS576" s="1"/>
      <c r="BT576" s="1"/>
      <c r="BU576" s="2"/>
      <c r="BV576" s="2"/>
      <c r="BW576" s="1"/>
      <c r="BX576" s="1"/>
      <c r="BY576" s="1"/>
      <c r="BZ576" s="3"/>
      <c r="CA576" s="1"/>
      <c r="CB576" s="1"/>
      <c r="CC576" s="1"/>
      <c r="CD576" s="1"/>
      <c r="CE576" s="1"/>
    </row>
    <row r="577" spans="1:83"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1"/>
      <c r="BN577" s="1"/>
      <c r="BO577" s="1"/>
      <c r="BP577" s="1"/>
      <c r="BQ577" s="1"/>
      <c r="BR577" s="1"/>
      <c r="BS577" s="1"/>
      <c r="BT577" s="1"/>
      <c r="BU577" s="2"/>
      <c r="BV577" s="2"/>
      <c r="BW577" s="1"/>
      <c r="BX577" s="1"/>
      <c r="BY577" s="1"/>
      <c r="BZ577" s="3"/>
      <c r="CA577" s="1"/>
      <c r="CB577" s="1"/>
      <c r="CC577" s="1"/>
      <c r="CD577" s="1"/>
      <c r="CE577" s="1"/>
    </row>
    <row r="578" spans="1:83"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1"/>
      <c r="BN578" s="1"/>
      <c r="BO578" s="1"/>
      <c r="BP578" s="1"/>
      <c r="BQ578" s="1"/>
      <c r="BR578" s="1"/>
      <c r="BS578" s="1"/>
      <c r="BT578" s="1"/>
      <c r="BU578" s="2"/>
      <c r="BV578" s="2"/>
      <c r="BW578" s="1"/>
      <c r="BX578" s="1"/>
      <c r="BY578" s="1"/>
      <c r="BZ578" s="3"/>
      <c r="CA578" s="1"/>
      <c r="CB578" s="1"/>
      <c r="CC578" s="1"/>
      <c r="CD578" s="1"/>
      <c r="CE578" s="1"/>
    </row>
    <row r="579" spans="1:83"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1"/>
      <c r="BN579" s="1"/>
      <c r="BO579" s="1"/>
      <c r="BP579" s="1"/>
      <c r="BQ579" s="1"/>
      <c r="BR579" s="1"/>
      <c r="BS579" s="1"/>
      <c r="BT579" s="1"/>
      <c r="BU579" s="2"/>
      <c r="BV579" s="2"/>
      <c r="BW579" s="1"/>
      <c r="BX579" s="1"/>
      <c r="BY579" s="1"/>
      <c r="BZ579" s="3"/>
      <c r="CA579" s="1"/>
      <c r="CB579" s="1"/>
      <c r="CC579" s="1"/>
      <c r="CD579" s="1"/>
      <c r="CE579" s="1"/>
    </row>
    <row r="580" spans="1:83"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1"/>
      <c r="BN580" s="1"/>
      <c r="BO580" s="1"/>
      <c r="BP580" s="1"/>
      <c r="BQ580" s="1"/>
      <c r="BR580" s="1"/>
      <c r="BS580" s="1"/>
      <c r="BT580" s="1"/>
      <c r="BU580" s="2"/>
      <c r="BV580" s="2"/>
      <c r="BW580" s="1"/>
      <c r="BX580" s="1"/>
      <c r="BY580" s="1"/>
      <c r="BZ580" s="3"/>
      <c r="CA580" s="1"/>
      <c r="CB580" s="1"/>
      <c r="CC580" s="1"/>
      <c r="CD580" s="1"/>
      <c r="CE580" s="1"/>
    </row>
    <row r="581" spans="1:83"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1"/>
      <c r="BN581" s="1"/>
      <c r="BO581" s="1"/>
      <c r="BP581" s="1"/>
      <c r="BQ581" s="1"/>
      <c r="BR581" s="1"/>
      <c r="BS581" s="1"/>
      <c r="BT581" s="1"/>
      <c r="BU581" s="2"/>
      <c r="BV581" s="2"/>
      <c r="BW581" s="1"/>
      <c r="BX581" s="1"/>
      <c r="BY581" s="1"/>
      <c r="BZ581" s="3"/>
      <c r="CA581" s="1"/>
      <c r="CB581" s="1"/>
      <c r="CC581" s="1"/>
      <c r="CD581" s="1"/>
      <c r="CE581" s="1"/>
    </row>
    <row r="582" spans="1:83"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1"/>
      <c r="BN582" s="1"/>
      <c r="BO582" s="1"/>
      <c r="BP582" s="1"/>
      <c r="BQ582" s="1"/>
      <c r="BR582" s="1"/>
      <c r="BS582" s="1"/>
      <c r="BT582" s="1"/>
      <c r="BU582" s="2"/>
      <c r="BV582" s="2"/>
      <c r="BW582" s="1"/>
      <c r="BX582" s="1"/>
      <c r="BY582" s="1"/>
      <c r="BZ582" s="3"/>
      <c r="CA582" s="1"/>
      <c r="CB582" s="1"/>
      <c r="CC582" s="1"/>
      <c r="CD582" s="1"/>
      <c r="CE582" s="1"/>
    </row>
    <row r="583" spans="1: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1"/>
      <c r="BN583" s="1"/>
      <c r="BO583" s="1"/>
      <c r="BP583" s="1"/>
      <c r="BQ583" s="1"/>
      <c r="BR583" s="1"/>
      <c r="BS583" s="1"/>
      <c r="BT583" s="1"/>
      <c r="BU583" s="2"/>
      <c r="BV583" s="2"/>
      <c r="BW583" s="1"/>
      <c r="BX583" s="1"/>
      <c r="BY583" s="1"/>
      <c r="BZ583" s="3"/>
      <c r="CA583" s="1"/>
      <c r="CB583" s="1"/>
      <c r="CC583" s="1"/>
      <c r="CD583" s="1"/>
      <c r="CE583" s="1"/>
    </row>
    <row r="584" spans="1:83"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1"/>
      <c r="BN584" s="1"/>
      <c r="BO584" s="1"/>
      <c r="BP584" s="1"/>
      <c r="BQ584" s="1"/>
      <c r="BR584" s="1"/>
      <c r="BS584" s="1"/>
      <c r="BT584" s="1"/>
      <c r="BU584" s="2"/>
      <c r="BV584" s="2"/>
      <c r="BW584" s="1"/>
      <c r="BX584" s="1"/>
      <c r="BY584" s="1"/>
      <c r="BZ584" s="3"/>
      <c r="CA584" s="1"/>
      <c r="CB584" s="1"/>
      <c r="CC584" s="1"/>
      <c r="CD584" s="1"/>
      <c r="CE584" s="1"/>
    </row>
    <row r="585" spans="1:83"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1"/>
      <c r="BN585" s="1"/>
      <c r="BO585" s="1"/>
      <c r="BP585" s="1"/>
      <c r="BQ585" s="1"/>
      <c r="BR585" s="1"/>
      <c r="BS585" s="1"/>
      <c r="BT585" s="1"/>
      <c r="BU585" s="2"/>
      <c r="BV585" s="2"/>
      <c r="BW585" s="1"/>
      <c r="BX585" s="1"/>
      <c r="BY585" s="1"/>
      <c r="BZ585" s="3"/>
      <c r="CA585" s="1"/>
      <c r="CB585" s="1"/>
      <c r="CC585" s="1"/>
      <c r="CD585" s="1"/>
      <c r="CE585" s="1"/>
    </row>
    <row r="586" spans="1:83"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1"/>
      <c r="BN586" s="1"/>
      <c r="BO586" s="1"/>
      <c r="BP586" s="1"/>
      <c r="BQ586" s="1"/>
      <c r="BR586" s="1"/>
      <c r="BS586" s="1"/>
      <c r="BT586" s="1"/>
      <c r="BU586" s="2"/>
      <c r="BV586" s="2"/>
      <c r="BW586" s="1"/>
      <c r="BX586" s="1"/>
      <c r="BY586" s="1"/>
      <c r="BZ586" s="3"/>
      <c r="CA586" s="1"/>
      <c r="CB586" s="1"/>
      <c r="CC586" s="1"/>
      <c r="CD586" s="1"/>
      <c r="CE586" s="1"/>
    </row>
    <row r="587" spans="1:83"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1"/>
      <c r="BN587" s="1"/>
      <c r="BO587" s="1"/>
      <c r="BP587" s="1"/>
      <c r="BQ587" s="1"/>
      <c r="BR587" s="1"/>
      <c r="BS587" s="1"/>
      <c r="BT587" s="1"/>
      <c r="BU587" s="2"/>
      <c r="BV587" s="2"/>
      <c r="BW587" s="1"/>
      <c r="BX587" s="1"/>
      <c r="BY587" s="1"/>
      <c r="BZ587" s="3"/>
      <c r="CA587" s="1"/>
      <c r="CB587" s="1"/>
      <c r="CC587" s="1"/>
      <c r="CD587" s="1"/>
      <c r="CE587" s="1"/>
    </row>
    <row r="588" spans="1:83"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1"/>
      <c r="BN588" s="1"/>
      <c r="BO588" s="1"/>
      <c r="BP588" s="1"/>
      <c r="BQ588" s="1"/>
      <c r="BR588" s="1"/>
      <c r="BS588" s="1"/>
      <c r="BT588" s="1"/>
      <c r="BU588" s="2"/>
      <c r="BV588" s="2"/>
      <c r="BW588" s="1"/>
      <c r="BX588" s="1"/>
      <c r="BY588" s="1"/>
      <c r="BZ588" s="3"/>
      <c r="CA588" s="1"/>
      <c r="CB588" s="1"/>
      <c r="CC588" s="1"/>
      <c r="CD588" s="1"/>
      <c r="CE588" s="1"/>
    </row>
    <row r="589" spans="1:83"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1"/>
      <c r="BN589" s="1"/>
      <c r="BO589" s="1"/>
      <c r="BP589" s="1"/>
      <c r="BQ589" s="1"/>
      <c r="BR589" s="1"/>
      <c r="BS589" s="1"/>
      <c r="BT589" s="1"/>
      <c r="BU589" s="2"/>
      <c r="BV589" s="2"/>
      <c r="BW589" s="1"/>
      <c r="BX589" s="1"/>
      <c r="BY589" s="1"/>
      <c r="BZ589" s="3"/>
      <c r="CA589" s="1"/>
      <c r="CB589" s="1"/>
      <c r="CC589" s="1"/>
      <c r="CD589" s="1"/>
      <c r="CE589" s="1"/>
    </row>
    <row r="590" spans="1:83"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1"/>
      <c r="BN590" s="1"/>
      <c r="BO590" s="1"/>
      <c r="BP590" s="1"/>
      <c r="BQ590" s="1"/>
      <c r="BR590" s="1"/>
      <c r="BS590" s="1"/>
      <c r="BT590" s="1"/>
      <c r="BU590" s="2"/>
      <c r="BV590" s="2"/>
      <c r="BW590" s="1"/>
      <c r="BX590" s="1"/>
      <c r="BY590" s="1"/>
      <c r="BZ590" s="3"/>
      <c r="CA590" s="1"/>
      <c r="CB590" s="1"/>
      <c r="CC590" s="1"/>
      <c r="CD590" s="1"/>
      <c r="CE590" s="1"/>
    </row>
    <row r="591" spans="1:83"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1"/>
      <c r="BN591" s="1"/>
      <c r="BO591" s="1"/>
      <c r="BP591" s="1"/>
      <c r="BQ591" s="1"/>
      <c r="BR591" s="1"/>
      <c r="BS591" s="1"/>
      <c r="BT591" s="1"/>
      <c r="BU591" s="2"/>
      <c r="BV591" s="2"/>
      <c r="BW591" s="1"/>
      <c r="BX591" s="1"/>
      <c r="BY591" s="1"/>
      <c r="BZ591" s="3"/>
      <c r="CA591" s="1"/>
      <c r="CB591" s="1"/>
      <c r="CC591" s="1"/>
      <c r="CD591" s="1"/>
      <c r="CE591" s="1"/>
    </row>
    <row r="592" spans="1:83"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1"/>
      <c r="BN592" s="1"/>
      <c r="BO592" s="1"/>
      <c r="BP592" s="1"/>
      <c r="BQ592" s="1"/>
      <c r="BR592" s="1"/>
      <c r="BS592" s="1"/>
      <c r="BT592" s="1"/>
      <c r="BU592" s="2"/>
      <c r="BV592" s="2"/>
      <c r="BW592" s="1"/>
      <c r="BX592" s="1"/>
      <c r="BY592" s="1"/>
      <c r="BZ592" s="3"/>
      <c r="CA592" s="1"/>
      <c r="CB592" s="1"/>
      <c r="CC592" s="1"/>
      <c r="CD592" s="1"/>
      <c r="CE592" s="1"/>
    </row>
    <row r="593" spans="1:8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1"/>
      <c r="BN593" s="1"/>
      <c r="BO593" s="1"/>
      <c r="BP593" s="1"/>
      <c r="BQ593" s="1"/>
      <c r="BR593" s="1"/>
      <c r="BS593" s="1"/>
      <c r="BT593" s="1"/>
      <c r="BU593" s="2"/>
      <c r="BV593" s="2"/>
      <c r="BW593" s="1"/>
      <c r="BX593" s="1"/>
      <c r="BY593" s="1"/>
      <c r="BZ593" s="3"/>
      <c r="CA593" s="1"/>
      <c r="CB593" s="1"/>
      <c r="CC593" s="1"/>
      <c r="CD593" s="1"/>
      <c r="CE593" s="1"/>
    </row>
    <row r="594" spans="1:83"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1"/>
      <c r="BN594" s="1"/>
      <c r="BO594" s="1"/>
      <c r="BP594" s="1"/>
      <c r="BQ594" s="1"/>
      <c r="BR594" s="1"/>
      <c r="BS594" s="1"/>
      <c r="BT594" s="1"/>
      <c r="BU594" s="2"/>
      <c r="BV594" s="2"/>
      <c r="BW594" s="1"/>
      <c r="BX594" s="1"/>
      <c r="BY594" s="1"/>
      <c r="BZ594" s="3"/>
      <c r="CA594" s="1"/>
      <c r="CB594" s="1"/>
      <c r="CC594" s="1"/>
      <c r="CD594" s="1"/>
      <c r="CE594" s="1"/>
    </row>
    <row r="595" spans="1:83"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1"/>
      <c r="BN595" s="1"/>
      <c r="BO595" s="1"/>
      <c r="BP595" s="1"/>
      <c r="BQ595" s="1"/>
      <c r="BR595" s="1"/>
      <c r="BS595" s="1"/>
      <c r="BT595" s="1"/>
      <c r="BU595" s="2"/>
      <c r="BV595" s="2"/>
      <c r="BW595" s="1"/>
      <c r="BX595" s="1"/>
      <c r="BY595" s="1"/>
      <c r="BZ595" s="3"/>
      <c r="CA595" s="1"/>
      <c r="CB595" s="1"/>
      <c r="CC595" s="1"/>
      <c r="CD595" s="1"/>
      <c r="CE595" s="1"/>
    </row>
    <row r="596" spans="1:83"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1"/>
      <c r="BN596" s="1"/>
      <c r="BO596" s="1"/>
      <c r="BP596" s="1"/>
      <c r="BQ596" s="1"/>
      <c r="BR596" s="1"/>
      <c r="BS596" s="1"/>
      <c r="BT596" s="1"/>
      <c r="BU596" s="2"/>
      <c r="BV596" s="2"/>
      <c r="BW596" s="1"/>
      <c r="BX596" s="1"/>
      <c r="BY596" s="1"/>
      <c r="BZ596" s="3"/>
      <c r="CA596" s="1"/>
      <c r="CB596" s="1"/>
      <c r="CC596" s="1"/>
      <c r="CD596" s="1"/>
      <c r="CE596" s="1"/>
    </row>
    <row r="597" spans="1:83"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1"/>
      <c r="BN597" s="1"/>
      <c r="BO597" s="1"/>
      <c r="BP597" s="1"/>
      <c r="BQ597" s="1"/>
      <c r="BR597" s="1"/>
      <c r="BS597" s="1"/>
      <c r="BT597" s="1"/>
      <c r="BU597" s="2"/>
      <c r="BV597" s="2"/>
      <c r="BW597" s="1"/>
      <c r="BX597" s="1"/>
      <c r="BY597" s="1"/>
      <c r="BZ597" s="3"/>
      <c r="CA597" s="1"/>
      <c r="CB597" s="1"/>
      <c r="CC597" s="1"/>
      <c r="CD597" s="1"/>
      <c r="CE597" s="1"/>
    </row>
    <row r="598" spans="1:83"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1"/>
      <c r="BN598" s="1"/>
      <c r="BO598" s="1"/>
      <c r="BP598" s="1"/>
      <c r="BQ598" s="1"/>
      <c r="BR598" s="1"/>
      <c r="BS598" s="1"/>
      <c r="BT598" s="1"/>
      <c r="BU598" s="2"/>
      <c r="BV598" s="2"/>
      <c r="BW598" s="1"/>
      <c r="BX598" s="1"/>
      <c r="BY598" s="1"/>
      <c r="BZ598" s="3"/>
      <c r="CA598" s="1"/>
      <c r="CB598" s="1"/>
      <c r="CC598" s="1"/>
      <c r="CD598" s="1"/>
      <c r="CE598" s="1"/>
    </row>
    <row r="599" spans="1:83"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1"/>
      <c r="BN599" s="1"/>
      <c r="BO599" s="1"/>
      <c r="BP599" s="1"/>
      <c r="BQ599" s="1"/>
      <c r="BR599" s="1"/>
      <c r="BS599" s="1"/>
      <c r="BT599" s="1"/>
      <c r="BU599" s="2"/>
      <c r="BV599" s="2"/>
      <c r="BW599" s="1"/>
      <c r="BX599" s="1"/>
      <c r="BY599" s="1"/>
      <c r="BZ599" s="3"/>
      <c r="CA599" s="1"/>
      <c r="CB599" s="1"/>
      <c r="CC599" s="1"/>
      <c r="CD599" s="1"/>
      <c r="CE599" s="1"/>
    </row>
    <row r="600" spans="1:83"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1"/>
      <c r="BN600" s="1"/>
      <c r="BO600" s="1"/>
      <c r="BP600" s="1"/>
      <c r="BQ600" s="1"/>
      <c r="BR600" s="1"/>
      <c r="BS600" s="1"/>
      <c r="BT600" s="1"/>
      <c r="BU600" s="2"/>
      <c r="BV600" s="2"/>
      <c r="BW600" s="1"/>
      <c r="BX600" s="1"/>
      <c r="BY600" s="1"/>
      <c r="BZ600" s="3"/>
      <c r="CA600" s="1"/>
      <c r="CB600" s="1"/>
      <c r="CC600" s="1"/>
      <c r="CD600" s="1"/>
      <c r="CE600" s="1"/>
    </row>
    <row r="601" spans="1:83"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1"/>
      <c r="BN601" s="1"/>
      <c r="BO601" s="1"/>
      <c r="BP601" s="1"/>
      <c r="BQ601" s="1"/>
      <c r="BR601" s="1"/>
      <c r="BS601" s="1"/>
      <c r="BT601" s="1"/>
      <c r="BU601" s="2"/>
      <c r="BV601" s="2"/>
      <c r="BW601" s="1"/>
      <c r="BX601" s="1"/>
      <c r="BY601" s="1"/>
      <c r="BZ601" s="3"/>
      <c r="CA601" s="1"/>
      <c r="CB601" s="1"/>
      <c r="CC601" s="1"/>
      <c r="CD601" s="1"/>
      <c r="CE601" s="1"/>
    </row>
    <row r="602" spans="1:83"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1"/>
      <c r="BN602" s="1"/>
      <c r="BO602" s="1"/>
      <c r="BP602" s="1"/>
      <c r="BQ602" s="1"/>
      <c r="BR602" s="1"/>
      <c r="BS602" s="1"/>
      <c r="BT602" s="1"/>
      <c r="BU602" s="2"/>
      <c r="BV602" s="2"/>
      <c r="BW602" s="1"/>
      <c r="BX602" s="1"/>
      <c r="BY602" s="1"/>
      <c r="BZ602" s="3"/>
      <c r="CA602" s="1"/>
      <c r="CB602" s="1"/>
      <c r="CC602" s="1"/>
      <c r="CD602" s="1"/>
      <c r="CE602" s="1"/>
    </row>
    <row r="603" spans="1:8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1"/>
      <c r="BN603" s="1"/>
      <c r="BO603" s="1"/>
      <c r="BP603" s="1"/>
      <c r="BQ603" s="1"/>
      <c r="BR603" s="1"/>
      <c r="BS603" s="1"/>
      <c r="BT603" s="1"/>
      <c r="BU603" s="2"/>
      <c r="BV603" s="2"/>
      <c r="BW603" s="1"/>
      <c r="BX603" s="1"/>
      <c r="BY603" s="1"/>
      <c r="BZ603" s="3"/>
      <c r="CA603" s="1"/>
      <c r="CB603" s="1"/>
      <c r="CC603" s="1"/>
      <c r="CD603" s="1"/>
      <c r="CE603" s="1"/>
    </row>
    <row r="604" spans="1:83"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1"/>
      <c r="BN604" s="1"/>
      <c r="BO604" s="1"/>
      <c r="BP604" s="1"/>
      <c r="BQ604" s="1"/>
      <c r="BR604" s="1"/>
      <c r="BS604" s="1"/>
      <c r="BT604" s="1"/>
      <c r="BU604" s="2"/>
      <c r="BV604" s="2"/>
      <c r="BW604" s="1"/>
      <c r="BX604" s="1"/>
      <c r="BY604" s="1"/>
      <c r="BZ604" s="3"/>
      <c r="CA604" s="1"/>
      <c r="CB604" s="1"/>
      <c r="CC604" s="1"/>
      <c r="CD604" s="1"/>
      <c r="CE604" s="1"/>
    </row>
    <row r="605" spans="1:83"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1"/>
      <c r="BN605" s="1"/>
      <c r="BO605" s="1"/>
      <c r="BP605" s="1"/>
      <c r="BQ605" s="1"/>
      <c r="BR605" s="1"/>
      <c r="BS605" s="1"/>
      <c r="BT605" s="1"/>
      <c r="BU605" s="2"/>
      <c r="BV605" s="2"/>
      <c r="BW605" s="1"/>
      <c r="BX605" s="1"/>
      <c r="BY605" s="1"/>
      <c r="BZ605" s="3"/>
      <c r="CA605" s="1"/>
      <c r="CB605" s="1"/>
      <c r="CC605" s="1"/>
      <c r="CD605" s="1"/>
      <c r="CE605" s="1"/>
    </row>
    <row r="606" spans="1:83"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1"/>
      <c r="BN606" s="1"/>
      <c r="BO606" s="1"/>
      <c r="BP606" s="1"/>
      <c r="BQ606" s="1"/>
      <c r="BR606" s="1"/>
      <c r="BS606" s="1"/>
      <c r="BT606" s="1"/>
      <c r="BU606" s="2"/>
      <c r="BV606" s="2"/>
      <c r="BW606" s="1"/>
      <c r="BX606" s="1"/>
      <c r="BY606" s="1"/>
      <c r="BZ606" s="3"/>
      <c r="CA606" s="1"/>
      <c r="CB606" s="1"/>
      <c r="CC606" s="1"/>
      <c r="CD606" s="1"/>
      <c r="CE606" s="1"/>
    </row>
    <row r="607" spans="1:83"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1"/>
      <c r="BN607" s="1"/>
      <c r="BO607" s="1"/>
      <c r="BP607" s="1"/>
      <c r="BQ607" s="1"/>
      <c r="BR607" s="1"/>
      <c r="BS607" s="1"/>
      <c r="BT607" s="1"/>
      <c r="BU607" s="2"/>
      <c r="BV607" s="2"/>
      <c r="BW607" s="1"/>
      <c r="BX607" s="1"/>
      <c r="BY607" s="1"/>
      <c r="BZ607" s="3"/>
      <c r="CA607" s="1"/>
      <c r="CB607" s="1"/>
      <c r="CC607" s="1"/>
      <c r="CD607" s="1"/>
      <c r="CE607" s="1"/>
    </row>
    <row r="608" spans="1:83"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1"/>
      <c r="BN608" s="1"/>
      <c r="BO608" s="1"/>
      <c r="BP608" s="1"/>
      <c r="BQ608" s="1"/>
      <c r="BR608" s="1"/>
      <c r="BS608" s="1"/>
      <c r="BT608" s="1"/>
      <c r="BU608" s="2"/>
      <c r="BV608" s="2"/>
      <c r="BW608" s="1"/>
      <c r="BX608" s="1"/>
      <c r="BY608" s="1"/>
      <c r="BZ608" s="3"/>
      <c r="CA608" s="1"/>
      <c r="CB608" s="1"/>
      <c r="CC608" s="1"/>
      <c r="CD608" s="1"/>
      <c r="CE608" s="1"/>
    </row>
    <row r="609" spans="1:83"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1"/>
      <c r="BN609" s="1"/>
      <c r="BO609" s="1"/>
      <c r="BP609" s="1"/>
      <c r="BQ609" s="1"/>
      <c r="BR609" s="1"/>
      <c r="BS609" s="1"/>
      <c r="BT609" s="1"/>
      <c r="BU609" s="2"/>
      <c r="BV609" s="2"/>
      <c r="BW609" s="1"/>
      <c r="BX609" s="1"/>
      <c r="BY609" s="1"/>
      <c r="BZ609" s="3"/>
      <c r="CA609" s="1"/>
      <c r="CB609" s="1"/>
      <c r="CC609" s="1"/>
      <c r="CD609" s="1"/>
      <c r="CE609" s="1"/>
    </row>
    <row r="610" spans="1:83"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1"/>
      <c r="BN610" s="1"/>
      <c r="BO610" s="1"/>
      <c r="BP610" s="1"/>
      <c r="BQ610" s="1"/>
      <c r="BR610" s="1"/>
      <c r="BS610" s="1"/>
      <c r="BT610" s="1"/>
      <c r="BU610" s="2"/>
      <c r="BV610" s="2"/>
      <c r="BW610" s="1"/>
      <c r="BX610" s="1"/>
      <c r="BY610" s="1"/>
      <c r="BZ610" s="3"/>
      <c r="CA610" s="1"/>
      <c r="CB610" s="1"/>
      <c r="CC610" s="1"/>
      <c r="CD610" s="1"/>
      <c r="CE610" s="1"/>
    </row>
    <row r="611" spans="1:83"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1"/>
      <c r="BN611" s="1"/>
      <c r="BO611" s="1"/>
      <c r="BP611" s="1"/>
      <c r="BQ611" s="1"/>
      <c r="BR611" s="1"/>
      <c r="BS611" s="1"/>
      <c r="BT611" s="1"/>
      <c r="BU611" s="2"/>
      <c r="BV611" s="2"/>
      <c r="BW611" s="1"/>
      <c r="BX611" s="1"/>
      <c r="BY611" s="1"/>
      <c r="BZ611" s="3"/>
      <c r="CA611" s="1"/>
      <c r="CB611" s="1"/>
      <c r="CC611" s="1"/>
      <c r="CD611" s="1"/>
      <c r="CE611" s="1"/>
    </row>
    <row r="612" spans="1:83"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1"/>
      <c r="BN612" s="1"/>
      <c r="BO612" s="1"/>
      <c r="BP612" s="1"/>
      <c r="BQ612" s="1"/>
      <c r="BR612" s="1"/>
      <c r="BS612" s="1"/>
      <c r="BT612" s="1"/>
      <c r="BU612" s="2"/>
      <c r="BV612" s="2"/>
      <c r="BW612" s="1"/>
      <c r="BX612" s="1"/>
      <c r="BY612" s="1"/>
      <c r="BZ612" s="3"/>
      <c r="CA612" s="1"/>
      <c r="CB612" s="1"/>
      <c r="CC612" s="1"/>
      <c r="CD612" s="1"/>
      <c r="CE612" s="1"/>
    </row>
    <row r="613" spans="1:8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1"/>
      <c r="BN613" s="1"/>
      <c r="BO613" s="1"/>
      <c r="BP613" s="1"/>
      <c r="BQ613" s="1"/>
      <c r="BR613" s="1"/>
      <c r="BS613" s="1"/>
      <c r="BT613" s="1"/>
      <c r="BU613" s="2"/>
      <c r="BV613" s="2"/>
      <c r="BW613" s="1"/>
      <c r="BX613" s="1"/>
      <c r="BY613" s="1"/>
      <c r="BZ613" s="3"/>
      <c r="CA613" s="1"/>
      <c r="CB613" s="1"/>
      <c r="CC613" s="1"/>
      <c r="CD613" s="1"/>
      <c r="CE613" s="1"/>
    </row>
    <row r="614" spans="1:83"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1"/>
      <c r="BN614" s="1"/>
      <c r="BO614" s="1"/>
      <c r="BP614" s="1"/>
      <c r="BQ614" s="1"/>
      <c r="BR614" s="1"/>
      <c r="BS614" s="1"/>
      <c r="BT614" s="1"/>
      <c r="BU614" s="2"/>
      <c r="BV614" s="2"/>
      <c r="BW614" s="1"/>
      <c r="BX614" s="1"/>
      <c r="BY614" s="1"/>
      <c r="BZ614" s="3"/>
      <c r="CA614" s="1"/>
      <c r="CB614" s="1"/>
      <c r="CC614" s="1"/>
      <c r="CD614" s="1"/>
      <c r="CE614" s="1"/>
    </row>
    <row r="615" spans="1:83"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1"/>
      <c r="BN615" s="1"/>
      <c r="BO615" s="1"/>
      <c r="BP615" s="1"/>
      <c r="BQ615" s="1"/>
      <c r="BR615" s="1"/>
      <c r="BS615" s="1"/>
      <c r="BT615" s="1"/>
      <c r="BU615" s="2"/>
      <c r="BV615" s="2"/>
      <c r="BW615" s="1"/>
      <c r="BX615" s="1"/>
      <c r="BY615" s="1"/>
      <c r="BZ615" s="3"/>
      <c r="CA615" s="1"/>
      <c r="CB615" s="1"/>
      <c r="CC615" s="1"/>
      <c r="CD615" s="1"/>
      <c r="CE615" s="1"/>
    </row>
    <row r="616" spans="1:83"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1"/>
      <c r="BN616" s="1"/>
      <c r="BO616" s="1"/>
      <c r="BP616" s="1"/>
      <c r="BQ616" s="1"/>
      <c r="BR616" s="1"/>
      <c r="BS616" s="1"/>
      <c r="BT616" s="1"/>
      <c r="BU616" s="2"/>
      <c r="BV616" s="2"/>
      <c r="BW616" s="1"/>
      <c r="BX616" s="1"/>
      <c r="BY616" s="1"/>
      <c r="BZ616" s="3"/>
      <c r="CA616" s="1"/>
      <c r="CB616" s="1"/>
      <c r="CC616" s="1"/>
      <c r="CD616" s="1"/>
      <c r="CE616" s="1"/>
    </row>
    <row r="617" spans="1:83"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1"/>
      <c r="BN617" s="1"/>
      <c r="BO617" s="1"/>
      <c r="BP617" s="1"/>
      <c r="BQ617" s="1"/>
      <c r="BR617" s="1"/>
      <c r="BS617" s="1"/>
      <c r="BT617" s="1"/>
      <c r="BU617" s="2"/>
      <c r="BV617" s="2"/>
      <c r="BW617" s="1"/>
      <c r="BX617" s="1"/>
      <c r="BY617" s="1"/>
      <c r="BZ617" s="3"/>
      <c r="CA617" s="1"/>
      <c r="CB617" s="1"/>
      <c r="CC617" s="1"/>
      <c r="CD617" s="1"/>
      <c r="CE617" s="1"/>
    </row>
    <row r="618" spans="1:83"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1"/>
      <c r="BN618" s="1"/>
      <c r="BO618" s="1"/>
      <c r="BP618" s="1"/>
      <c r="BQ618" s="1"/>
      <c r="BR618" s="1"/>
      <c r="BS618" s="1"/>
      <c r="BT618" s="1"/>
      <c r="BU618" s="2"/>
      <c r="BV618" s="2"/>
      <c r="BW618" s="1"/>
      <c r="BX618" s="1"/>
      <c r="BY618" s="1"/>
      <c r="BZ618" s="3"/>
      <c r="CA618" s="1"/>
      <c r="CB618" s="1"/>
      <c r="CC618" s="1"/>
      <c r="CD618" s="1"/>
      <c r="CE618" s="1"/>
    </row>
    <row r="619" spans="1:83"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1"/>
      <c r="BN619" s="1"/>
      <c r="BO619" s="1"/>
      <c r="BP619" s="1"/>
      <c r="BQ619" s="1"/>
      <c r="BR619" s="1"/>
      <c r="BS619" s="1"/>
      <c r="BT619" s="1"/>
      <c r="BU619" s="2"/>
      <c r="BV619" s="2"/>
      <c r="BW619" s="1"/>
      <c r="BX619" s="1"/>
      <c r="BY619" s="1"/>
      <c r="BZ619" s="3"/>
      <c r="CA619" s="1"/>
      <c r="CB619" s="1"/>
      <c r="CC619" s="1"/>
      <c r="CD619" s="1"/>
      <c r="CE619" s="1"/>
    </row>
    <row r="620" spans="1:83"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1"/>
      <c r="BN620" s="1"/>
      <c r="BO620" s="1"/>
      <c r="BP620" s="1"/>
      <c r="BQ620" s="1"/>
      <c r="BR620" s="1"/>
      <c r="BS620" s="1"/>
      <c r="BT620" s="1"/>
      <c r="BU620" s="2"/>
      <c r="BV620" s="2"/>
      <c r="BW620" s="1"/>
      <c r="BX620" s="1"/>
      <c r="BY620" s="1"/>
      <c r="BZ620" s="3"/>
      <c r="CA620" s="1"/>
      <c r="CB620" s="1"/>
      <c r="CC620" s="1"/>
      <c r="CD620" s="1"/>
      <c r="CE620" s="1"/>
    </row>
    <row r="621" spans="1:83"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1"/>
      <c r="BN621" s="1"/>
      <c r="BO621" s="1"/>
      <c r="BP621" s="1"/>
      <c r="BQ621" s="1"/>
      <c r="BR621" s="1"/>
      <c r="BS621" s="1"/>
      <c r="BT621" s="1"/>
      <c r="BU621" s="2"/>
      <c r="BV621" s="2"/>
      <c r="BW621" s="1"/>
      <c r="BX621" s="1"/>
      <c r="BY621" s="1"/>
      <c r="BZ621" s="3"/>
      <c r="CA621" s="1"/>
      <c r="CB621" s="1"/>
      <c r="CC621" s="1"/>
      <c r="CD621" s="1"/>
      <c r="CE621" s="1"/>
    </row>
    <row r="622" spans="1:83"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1"/>
      <c r="BN622" s="1"/>
      <c r="BO622" s="1"/>
      <c r="BP622" s="1"/>
      <c r="BQ622" s="1"/>
      <c r="BR622" s="1"/>
      <c r="BS622" s="1"/>
      <c r="BT622" s="1"/>
      <c r="BU622" s="2"/>
      <c r="BV622" s="2"/>
      <c r="BW622" s="1"/>
      <c r="BX622" s="1"/>
      <c r="BY622" s="1"/>
      <c r="BZ622" s="3"/>
      <c r="CA622" s="1"/>
      <c r="CB622" s="1"/>
      <c r="CC622" s="1"/>
      <c r="CD622" s="1"/>
      <c r="CE622" s="1"/>
    </row>
    <row r="623" spans="1:8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1"/>
      <c r="BN623" s="1"/>
      <c r="BO623" s="1"/>
      <c r="BP623" s="1"/>
      <c r="BQ623" s="1"/>
      <c r="BR623" s="1"/>
      <c r="BS623" s="1"/>
      <c r="BT623" s="1"/>
      <c r="BU623" s="2"/>
      <c r="BV623" s="2"/>
      <c r="BW623" s="1"/>
      <c r="BX623" s="1"/>
      <c r="BY623" s="1"/>
      <c r="BZ623" s="3"/>
      <c r="CA623" s="1"/>
      <c r="CB623" s="1"/>
      <c r="CC623" s="1"/>
      <c r="CD623" s="1"/>
      <c r="CE623" s="1"/>
    </row>
    <row r="624" spans="1:83"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1"/>
      <c r="BN624" s="1"/>
      <c r="BO624" s="1"/>
      <c r="BP624" s="1"/>
      <c r="BQ624" s="1"/>
      <c r="BR624" s="1"/>
      <c r="BS624" s="1"/>
      <c r="BT624" s="1"/>
      <c r="BU624" s="2"/>
      <c r="BV624" s="2"/>
      <c r="BW624" s="1"/>
      <c r="BX624" s="1"/>
      <c r="BY624" s="1"/>
      <c r="BZ624" s="3"/>
      <c r="CA624" s="1"/>
      <c r="CB624" s="1"/>
      <c r="CC624" s="1"/>
      <c r="CD624" s="1"/>
      <c r="CE624" s="1"/>
    </row>
    <row r="625" spans="1:83"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1"/>
      <c r="BN625" s="1"/>
      <c r="BO625" s="1"/>
      <c r="BP625" s="1"/>
      <c r="BQ625" s="1"/>
      <c r="BR625" s="1"/>
      <c r="BS625" s="1"/>
      <c r="BT625" s="1"/>
      <c r="BU625" s="2"/>
      <c r="BV625" s="2"/>
      <c r="BW625" s="1"/>
      <c r="BX625" s="1"/>
      <c r="BY625" s="1"/>
      <c r="BZ625" s="3"/>
      <c r="CA625" s="1"/>
      <c r="CB625" s="1"/>
      <c r="CC625" s="1"/>
      <c r="CD625" s="1"/>
      <c r="CE625" s="1"/>
    </row>
    <row r="626" spans="1:83"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1"/>
      <c r="BN626" s="1"/>
      <c r="BO626" s="1"/>
      <c r="BP626" s="1"/>
      <c r="BQ626" s="1"/>
      <c r="BR626" s="1"/>
      <c r="BS626" s="1"/>
      <c r="BT626" s="1"/>
      <c r="BU626" s="2"/>
      <c r="BV626" s="2"/>
      <c r="BW626" s="1"/>
      <c r="BX626" s="1"/>
      <c r="BY626" s="1"/>
      <c r="BZ626" s="3"/>
      <c r="CA626" s="1"/>
      <c r="CB626" s="1"/>
      <c r="CC626" s="1"/>
      <c r="CD626" s="1"/>
      <c r="CE626" s="1"/>
    </row>
    <row r="627" spans="1:83"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1"/>
      <c r="BN627" s="1"/>
      <c r="BO627" s="1"/>
      <c r="BP627" s="1"/>
      <c r="BQ627" s="1"/>
      <c r="BR627" s="1"/>
      <c r="BS627" s="1"/>
      <c r="BT627" s="1"/>
      <c r="BU627" s="2"/>
      <c r="BV627" s="2"/>
      <c r="BW627" s="1"/>
      <c r="BX627" s="1"/>
      <c r="BY627" s="1"/>
      <c r="BZ627" s="3"/>
      <c r="CA627" s="1"/>
      <c r="CB627" s="1"/>
      <c r="CC627" s="1"/>
      <c r="CD627" s="1"/>
      <c r="CE627" s="1"/>
    </row>
    <row r="628" spans="1:83"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1"/>
      <c r="BN628" s="1"/>
      <c r="BO628" s="1"/>
      <c r="BP628" s="1"/>
      <c r="BQ628" s="1"/>
      <c r="BR628" s="1"/>
      <c r="BS628" s="1"/>
      <c r="BT628" s="1"/>
      <c r="BU628" s="2"/>
      <c r="BV628" s="2"/>
      <c r="BW628" s="1"/>
      <c r="BX628" s="1"/>
      <c r="BY628" s="1"/>
      <c r="BZ628" s="3"/>
      <c r="CA628" s="1"/>
      <c r="CB628" s="1"/>
      <c r="CC628" s="1"/>
      <c r="CD628" s="1"/>
      <c r="CE628" s="1"/>
    </row>
    <row r="629" spans="1:83"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1"/>
      <c r="BN629" s="1"/>
      <c r="BO629" s="1"/>
      <c r="BP629" s="1"/>
      <c r="BQ629" s="1"/>
      <c r="BR629" s="1"/>
      <c r="BS629" s="1"/>
      <c r="BT629" s="1"/>
      <c r="BU629" s="2"/>
      <c r="BV629" s="2"/>
      <c r="BW629" s="1"/>
      <c r="BX629" s="1"/>
      <c r="BY629" s="1"/>
      <c r="BZ629" s="3"/>
      <c r="CA629" s="1"/>
      <c r="CB629" s="1"/>
      <c r="CC629" s="1"/>
      <c r="CD629" s="1"/>
      <c r="CE629" s="1"/>
    </row>
    <row r="630" spans="1:83"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1"/>
      <c r="BN630" s="1"/>
      <c r="BO630" s="1"/>
      <c r="BP630" s="1"/>
      <c r="BQ630" s="1"/>
      <c r="BR630" s="1"/>
      <c r="BS630" s="1"/>
      <c r="BT630" s="1"/>
      <c r="BU630" s="2"/>
      <c r="BV630" s="2"/>
      <c r="BW630" s="1"/>
      <c r="BX630" s="1"/>
      <c r="BY630" s="1"/>
      <c r="BZ630" s="3"/>
      <c r="CA630" s="1"/>
      <c r="CB630" s="1"/>
      <c r="CC630" s="1"/>
      <c r="CD630" s="1"/>
      <c r="CE630" s="1"/>
    </row>
    <row r="631" spans="1:83"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1"/>
      <c r="BN631" s="1"/>
      <c r="BO631" s="1"/>
      <c r="BP631" s="1"/>
      <c r="BQ631" s="1"/>
      <c r="BR631" s="1"/>
      <c r="BS631" s="1"/>
      <c r="BT631" s="1"/>
      <c r="BU631" s="2"/>
      <c r="BV631" s="2"/>
      <c r="BW631" s="1"/>
      <c r="BX631" s="1"/>
      <c r="BY631" s="1"/>
      <c r="BZ631" s="3"/>
      <c r="CA631" s="1"/>
      <c r="CB631" s="1"/>
      <c r="CC631" s="1"/>
      <c r="CD631" s="1"/>
      <c r="CE631" s="1"/>
    </row>
    <row r="632" spans="1:83"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1"/>
      <c r="BN632" s="1"/>
      <c r="BO632" s="1"/>
      <c r="BP632" s="1"/>
      <c r="BQ632" s="1"/>
      <c r="BR632" s="1"/>
      <c r="BS632" s="1"/>
      <c r="BT632" s="1"/>
      <c r="BU632" s="2"/>
      <c r="BV632" s="2"/>
      <c r="BW632" s="1"/>
      <c r="BX632" s="1"/>
      <c r="BY632" s="1"/>
      <c r="BZ632" s="3"/>
      <c r="CA632" s="1"/>
      <c r="CB632" s="1"/>
      <c r="CC632" s="1"/>
      <c r="CD632" s="1"/>
      <c r="CE632" s="1"/>
    </row>
    <row r="633" spans="1:8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1"/>
      <c r="BN633" s="1"/>
      <c r="BO633" s="1"/>
      <c r="BP633" s="1"/>
      <c r="BQ633" s="1"/>
      <c r="BR633" s="1"/>
      <c r="BS633" s="1"/>
      <c r="BT633" s="1"/>
      <c r="BU633" s="2"/>
      <c r="BV633" s="2"/>
      <c r="BW633" s="1"/>
      <c r="BX633" s="1"/>
      <c r="BY633" s="1"/>
      <c r="BZ633" s="3"/>
      <c r="CA633" s="1"/>
      <c r="CB633" s="1"/>
      <c r="CC633" s="1"/>
      <c r="CD633" s="1"/>
      <c r="CE633" s="1"/>
    </row>
    <row r="634" spans="1:83"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1"/>
      <c r="BN634" s="1"/>
      <c r="BO634" s="1"/>
      <c r="BP634" s="1"/>
      <c r="BQ634" s="1"/>
      <c r="BR634" s="1"/>
      <c r="BS634" s="1"/>
      <c r="BT634" s="1"/>
      <c r="BU634" s="2"/>
      <c r="BV634" s="2"/>
      <c r="BW634" s="1"/>
      <c r="BX634" s="1"/>
      <c r="BY634" s="1"/>
      <c r="BZ634" s="3"/>
      <c r="CA634" s="1"/>
      <c r="CB634" s="1"/>
      <c r="CC634" s="1"/>
      <c r="CD634" s="1"/>
      <c r="CE634" s="1"/>
    </row>
    <row r="635" spans="1:83"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1"/>
      <c r="BN635" s="1"/>
      <c r="BO635" s="1"/>
      <c r="BP635" s="1"/>
      <c r="BQ635" s="1"/>
      <c r="BR635" s="1"/>
      <c r="BS635" s="1"/>
      <c r="BT635" s="1"/>
      <c r="BU635" s="2"/>
      <c r="BV635" s="2"/>
      <c r="BW635" s="1"/>
      <c r="BX635" s="1"/>
      <c r="BY635" s="1"/>
      <c r="BZ635" s="3"/>
      <c r="CA635" s="1"/>
      <c r="CB635" s="1"/>
      <c r="CC635" s="1"/>
      <c r="CD635" s="1"/>
      <c r="CE635" s="1"/>
    </row>
    <row r="636" spans="1:83"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1"/>
      <c r="BN636" s="1"/>
      <c r="BO636" s="1"/>
      <c r="BP636" s="1"/>
      <c r="BQ636" s="1"/>
      <c r="BR636" s="1"/>
      <c r="BS636" s="1"/>
      <c r="BT636" s="1"/>
      <c r="BU636" s="2"/>
      <c r="BV636" s="2"/>
      <c r="BW636" s="1"/>
      <c r="BX636" s="1"/>
      <c r="BY636" s="1"/>
      <c r="BZ636" s="3"/>
      <c r="CA636" s="1"/>
      <c r="CB636" s="1"/>
      <c r="CC636" s="1"/>
      <c r="CD636" s="1"/>
      <c r="CE636" s="1"/>
    </row>
    <row r="637" spans="1:83"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1"/>
      <c r="BN637" s="1"/>
      <c r="BO637" s="1"/>
      <c r="BP637" s="1"/>
      <c r="BQ637" s="1"/>
      <c r="BR637" s="1"/>
      <c r="BS637" s="1"/>
      <c r="BT637" s="1"/>
      <c r="BU637" s="2"/>
      <c r="BV637" s="2"/>
      <c r="BW637" s="1"/>
      <c r="BX637" s="1"/>
      <c r="BY637" s="1"/>
      <c r="BZ637" s="3"/>
      <c r="CA637" s="1"/>
      <c r="CB637" s="1"/>
      <c r="CC637" s="1"/>
      <c r="CD637" s="1"/>
      <c r="CE637" s="1"/>
    </row>
    <row r="638" spans="1:83"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1"/>
      <c r="BN638" s="1"/>
      <c r="BO638" s="1"/>
      <c r="BP638" s="1"/>
      <c r="BQ638" s="1"/>
      <c r="BR638" s="1"/>
      <c r="BS638" s="1"/>
      <c r="BT638" s="1"/>
      <c r="BU638" s="2"/>
      <c r="BV638" s="2"/>
      <c r="BW638" s="1"/>
      <c r="BX638" s="1"/>
      <c r="BY638" s="1"/>
      <c r="BZ638" s="3"/>
      <c r="CA638" s="1"/>
      <c r="CB638" s="1"/>
      <c r="CC638" s="1"/>
      <c r="CD638" s="1"/>
      <c r="CE638" s="1"/>
    </row>
    <row r="639" spans="1:83"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1"/>
      <c r="BN639" s="1"/>
      <c r="BO639" s="1"/>
      <c r="BP639" s="1"/>
      <c r="BQ639" s="1"/>
      <c r="BR639" s="1"/>
      <c r="BS639" s="1"/>
      <c r="BT639" s="1"/>
      <c r="BU639" s="2"/>
      <c r="BV639" s="2"/>
      <c r="BW639" s="1"/>
      <c r="BX639" s="1"/>
      <c r="BY639" s="1"/>
      <c r="BZ639" s="3"/>
      <c r="CA639" s="1"/>
      <c r="CB639" s="1"/>
      <c r="CC639" s="1"/>
      <c r="CD639" s="1"/>
      <c r="CE639" s="1"/>
    </row>
    <row r="640" spans="1:83"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1"/>
      <c r="BN640" s="1"/>
      <c r="BO640" s="1"/>
      <c r="BP640" s="1"/>
      <c r="BQ640" s="1"/>
      <c r="BR640" s="1"/>
      <c r="BS640" s="1"/>
      <c r="BT640" s="1"/>
      <c r="BU640" s="2"/>
      <c r="BV640" s="2"/>
      <c r="BW640" s="1"/>
      <c r="BX640" s="1"/>
      <c r="BY640" s="1"/>
      <c r="BZ640" s="3"/>
      <c r="CA640" s="1"/>
      <c r="CB640" s="1"/>
      <c r="CC640" s="1"/>
      <c r="CD640" s="1"/>
      <c r="CE640" s="1"/>
    </row>
    <row r="641" spans="1:83"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1"/>
      <c r="BN641" s="1"/>
      <c r="BO641" s="1"/>
      <c r="BP641" s="1"/>
      <c r="BQ641" s="1"/>
      <c r="BR641" s="1"/>
      <c r="BS641" s="1"/>
      <c r="BT641" s="1"/>
      <c r="BU641" s="2"/>
      <c r="BV641" s="2"/>
      <c r="BW641" s="1"/>
      <c r="BX641" s="1"/>
      <c r="BY641" s="1"/>
      <c r="BZ641" s="3"/>
      <c r="CA641" s="1"/>
      <c r="CB641" s="1"/>
      <c r="CC641" s="1"/>
      <c r="CD641" s="1"/>
      <c r="CE641" s="1"/>
    </row>
    <row r="642" spans="1:83"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1"/>
      <c r="BN642" s="1"/>
      <c r="BO642" s="1"/>
      <c r="BP642" s="1"/>
      <c r="BQ642" s="1"/>
      <c r="BR642" s="1"/>
      <c r="BS642" s="1"/>
      <c r="BT642" s="1"/>
      <c r="BU642" s="2"/>
      <c r="BV642" s="2"/>
      <c r="BW642" s="1"/>
      <c r="BX642" s="1"/>
      <c r="BY642" s="1"/>
      <c r="BZ642" s="3"/>
      <c r="CA642" s="1"/>
      <c r="CB642" s="1"/>
      <c r="CC642" s="1"/>
      <c r="CD642" s="1"/>
      <c r="CE642" s="1"/>
    </row>
    <row r="643" spans="1:8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1"/>
      <c r="BN643" s="1"/>
      <c r="BO643" s="1"/>
      <c r="BP643" s="1"/>
      <c r="BQ643" s="1"/>
      <c r="BR643" s="1"/>
      <c r="BS643" s="1"/>
      <c r="BT643" s="1"/>
      <c r="BU643" s="2"/>
      <c r="BV643" s="2"/>
      <c r="BW643" s="1"/>
      <c r="BX643" s="1"/>
      <c r="BY643" s="1"/>
      <c r="BZ643" s="3"/>
      <c r="CA643" s="1"/>
      <c r="CB643" s="1"/>
      <c r="CC643" s="1"/>
      <c r="CD643" s="1"/>
      <c r="CE643" s="1"/>
    </row>
    <row r="644" spans="1:83"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1"/>
      <c r="BN644" s="1"/>
      <c r="BO644" s="1"/>
      <c r="BP644" s="1"/>
      <c r="BQ644" s="1"/>
      <c r="BR644" s="1"/>
      <c r="BS644" s="1"/>
      <c r="BT644" s="1"/>
      <c r="BU644" s="2"/>
      <c r="BV644" s="2"/>
      <c r="BW644" s="1"/>
      <c r="BX644" s="1"/>
      <c r="BY644" s="1"/>
      <c r="BZ644" s="3"/>
      <c r="CA644" s="1"/>
      <c r="CB644" s="1"/>
      <c r="CC644" s="1"/>
      <c r="CD644" s="1"/>
      <c r="CE644" s="1"/>
    </row>
    <row r="645" spans="1:83"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1"/>
      <c r="BN645" s="1"/>
      <c r="BO645" s="1"/>
      <c r="BP645" s="1"/>
      <c r="BQ645" s="1"/>
      <c r="BR645" s="1"/>
      <c r="BS645" s="1"/>
      <c r="BT645" s="1"/>
      <c r="BU645" s="2"/>
      <c r="BV645" s="2"/>
      <c r="BW645" s="1"/>
      <c r="BX645" s="1"/>
      <c r="BY645" s="1"/>
      <c r="BZ645" s="3"/>
      <c r="CA645" s="1"/>
      <c r="CB645" s="1"/>
      <c r="CC645" s="1"/>
      <c r="CD645" s="1"/>
      <c r="CE645" s="1"/>
    </row>
    <row r="646" spans="1:83"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1"/>
      <c r="BN646" s="1"/>
      <c r="BO646" s="1"/>
      <c r="BP646" s="1"/>
      <c r="BQ646" s="1"/>
      <c r="BR646" s="1"/>
      <c r="BS646" s="1"/>
      <c r="BT646" s="1"/>
      <c r="BU646" s="2"/>
      <c r="BV646" s="2"/>
      <c r="BW646" s="1"/>
      <c r="BX646" s="1"/>
      <c r="BY646" s="1"/>
      <c r="BZ646" s="3"/>
      <c r="CA646" s="1"/>
      <c r="CB646" s="1"/>
      <c r="CC646" s="1"/>
      <c r="CD646" s="1"/>
      <c r="CE646" s="1"/>
    </row>
    <row r="647" spans="1:83"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1"/>
      <c r="BN647" s="1"/>
      <c r="BO647" s="1"/>
      <c r="BP647" s="1"/>
      <c r="BQ647" s="1"/>
      <c r="BR647" s="1"/>
      <c r="BS647" s="1"/>
      <c r="BT647" s="1"/>
      <c r="BU647" s="2"/>
      <c r="BV647" s="2"/>
      <c r="BW647" s="1"/>
      <c r="BX647" s="1"/>
      <c r="BY647" s="1"/>
      <c r="BZ647" s="3"/>
      <c r="CA647" s="1"/>
      <c r="CB647" s="1"/>
      <c r="CC647" s="1"/>
      <c r="CD647" s="1"/>
      <c r="CE647" s="1"/>
    </row>
    <row r="648" spans="1:83"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1"/>
      <c r="BN648" s="1"/>
      <c r="BO648" s="1"/>
      <c r="BP648" s="1"/>
      <c r="BQ648" s="1"/>
      <c r="BR648" s="1"/>
      <c r="BS648" s="1"/>
      <c r="BT648" s="1"/>
      <c r="BU648" s="2"/>
      <c r="BV648" s="2"/>
      <c r="BW648" s="1"/>
      <c r="BX648" s="1"/>
      <c r="BY648" s="1"/>
      <c r="BZ648" s="3"/>
      <c r="CA648" s="1"/>
      <c r="CB648" s="1"/>
      <c r="CC648" s="1"/>
      <c r="CD648" s="1"/>
      <c r="CE648" s="1"/>
    </row>
    <row r="649" spans="1:83"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1"/>
      <c r="BN649" s="1"/>
      <c r="BO649" s="1"/>
      <c r="BP649" s="1"/>
      <c r="BQ649" s="1"/>
      <c r="BR649" s="1"/>
      <c r="BS649" s="1"/>
      <c r="BT649" s="1"/>
      <c r="BU649" s="2"/>
      <c r="BV649" s="2"/>
      <c r="BW649" s="1"/>
      <c r="BX649" s="1"/>
      <c r="BY649" s="1"/>
      <c r="BZ649" s="3"/>
      <c r="CA649" s="1"/>
      <c r="CB649" s="1"/>
      <c r="CC649" s="1"/>
      <c r="CD649" s="1"/>
      <c r="CE649" s="1"/>
    </row>
    <row r="650" spans="1:83"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1"/>
      <c r="BN650" s="1"/>
      <c r="BO650" s="1"/>
      <c r="BP650" s="1"/>
      <c r="BQ650" s="1"/>
      <c r="BR650" s="1"/>
      <c r="BS650" s="1"/>
      <c r="BT650" s="1"/>
      <c r="BU650" s="2"/>
      <c r="BV650" s="2"/>
      <c r="BW650" s="1"/>
      <c r="BX650" s="1"/>
      <c r="BY650" s="1"/>
      <c r="BZ650" s="3"/>
      <c r="CA650" s="1"/>
      <c r="CB650" s="1"/>
      <c r="CC650" s="1"/>
      <c r="CD650" s="1"/>
      <c r="CE650" s="1"/>
    </row>
    <row r="651" spans="1:83"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1"/>
      <c r="BN651" s="1"/>
      <c r="BO651" s="1"/>
      <c r="BP651" s="1"/>
      <c r="BQ651" s="1"/>
      <c r="BR651" s="1"/>
      <c r="BS651" s="1"/>
      <c r="BT651" s="1"/>
      <c r="BU651" s="2"/>
      <c r="BV651" s="2"/>
      <c r="BW651" s="1"/>
      <c r="BX651" s="1"/>
      <c r="BY651" s="1"/>
      <c r="BZ651" s="3"/>
      <c r="CA651" s="1"/>
      <c r="CB651" s="1"/>
      <c r="CC651" s="1"/>
      <c r="CD651" s="1"/>
      <c r="CE651" s="1"/>
    </row>
    <row r="652" spans="1:83"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1"/>
      <c r="BN652" s="1"/>
      <c r="BO652" s="1"/>
      <c r="BP652" s="1"/>
      <c r="BQ652" s="1"/>
      <c r="BR652" s="1"/>
      <c r="BS652" s="1"/>
      <c r="BT652" s="1"/>
      <c r="BU652" s="2"/>
      <c r="BV652" s="2"/>
      <c r="BW652" s="1"/>
      <c r="BX652" s="1"/>
      <c r="BY652" s="1"/>
      <c r="BZ652" s="3"/>
      <c r="CA652" s="1"/>
      <c r="CB652" s="1"/>
      <c r="CC652" s="1"/>
      <c r="CD652" s="1"/>
      <c r="CE652" s="1"/>
    </row>
    <row r="653" spans="1:8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1"/>
      <c r="BN653" s="1"/>
      <c r="BO653" s="1"/>
      <c r="BP653" s="1"/>
      <c r="BQ653" s="1"/>
      <c r="BR653" s="1"/>
      <c r="BS653" s="1"/>
      <c r="BT653" s="1"/>
      <c r="BU653" s="2"/>
      <c r="BV653" s="2"/>
      <c r="BW653" s="1"/>
      <c r="BX653" s="1"/>
      <c r="BY653" s="1"/>
      <c r="BZ653" s="3"/>
      <c r="CA653" s="1"/>
      <c r="CB653" s="1"/>
      <c r="CC653" s="1"/>
      <c r="CD653" s="1"/>
      <c r="CE653" s="1"/>
    </row>
    <row r="654" spans="1:83"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1"/>
      <c r="BN654" s="1"/>
      <c r="BO654" s="1"/>
      <c r="BP654" s="1"/>
      <c r="BQ654" s="1"/>
      <c r="BR654" s="1"/>
      <c r="BS654" s="1"/>
      <c r="BT654" s="1"/>
      <c r="BU654" s="2"/>
      <c r="BV654" s="2"/>
      <c r="BW654" s="1"/>
      <c r="BX654" s="1"/>
      <c r="BY654" s="1"/>
      <c r="BZ654" s="3"/>
      <c r="CA654" s="1"/>
      <c r="CB654" s="1"/>
      <c r="CC654" s="1"/>
      <c r="CD654" s="1"/>
      <c r="CE654" s="1"/>
    </row>
    <row r="655" spans="1:83"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1"/>
      <c r="BN655" s="1"/>
      <c r="BO655" s="1"/>
      <c r="BP655" s="1"/>
      <c r="BQ655" s="1"/>
      <c r="BR655" s="1"/>
      <c r="BS655" s="1"/>
      <c r="BT655" s="1"/>
      <c r="BU655" s="2"/>
      <c r="BV655" s="2"/>
      <c r="BW655" s="1"/>
      <c r="BX655" s="1"/>
      <c r="BY655" s="1"/>
      <c r="BZ655" s="3"/>
      <c r="CA655" s="1"/>
      <c r="CB655" s="1"/>
      <c r="CC655" s="1"/>
      <c r="CD655" s="1"/>
      <c r="CE655" s="1"/>
    </row>
    <row r="656" spans="1:83"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1"/>
      <c r="BN656" s="1"/>
      <c r="BO656" s="1"/>
      <c r="BP656" s="1"/>
      <c r="BQ656" s="1"/>
      <c r="BR656" s="1"/>
      <c r="BS656" s="1"/>
      <c r="BT656" s="1"/>
      <c r="BU656" s="2"/>
      <c r="BV656" s="2"/>
      <c r="BW656" s="1"/>
      <c r="BX656" s="1"/>
      <c r="BY656" s="1"/>
      <c r="BZ656" s="3"/>
      <c r="CA656" s="1"/>
      <c r="CB656" s="1"/>
      <c r="CC656" s="1"/>
      <c r="CD656" s="1"/>
      <c r="CE656" s="1"/>
    </row>
    <row r="657" spans="1:83"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1"/>
      <c r="BN657" s="1"/>
      <c r="BO657" s="1"/>
      <c r="BP657" s="1"/>
      <c r="BQ657" s="1"/>
      <c r="BR657" s="1"/>
      <c r="BS657" s="1"/>
      <c r="BT657" s="1"/>
      <c r="BU657" s="2"/>
      <c r="BV657" s="2"/>
      <c r="BW657" s="1"/>
      <c r="BX657" s="1"/>
      <c r="BY657" s="1"/>
      <c r="BZ657" s="3"/>
      <c r="CA657" s="1"/>
      <c r="CB657" s="1"/>
      <c r="CC657" s="1"/>
      <c r="CD657" s="1"/>
      <c r="CE657" s="1"/>
    </row>
    <row r="658" spans="1:83"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1"/>
      <c r="BN658" s="1"/>
      <c r="BO658" s="1"/>
      <c r="BP658" s="1"/>
      <c r="BQ658" s="1"/>
      <c r="BR658" s="1"/>
      <c r="BS658" s="1"/>
      <c r="BT658" s="1"/>
      <c r="BU658" s="2"/>
      <c r="BV658" s="2"/>
      <c r="BW658" s="1"/>
      <c r="BX658" s="1"/>
      <c r="BY658" s="1"/>
      <c r="BZ658" s="3"/>
      <c r="CA658" s="1"/>
      <c r="CB658" s="1"/>
      <c r="CC658" s="1"/>
      <c r="CD658" s="1"/>
      <c r="CE658" s="1"/>
    </row>
    <row r="659" spans="1:83"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1"/>
      <c r="BN659" s="1"/>
      <c r="BO659" s="1"/>
      <c r="BP659" s="1"/>
      <c r="BQ659" s="1"/>
      <c r="BR659" s="1"/>
      <c r="BS659" s="1"/>
      <c r="BT659" s="1"/>
      <c r="BU659" s="2"/>
      <c r="BV659" s="2"/>
      <c r="BW659" s="1"/>
      <c r="BX659" s="1"/>
      <c r="BY659" s="1"/>
      <c r="BZ659" s="3"/>
      <c r="CA659" s="1"/>
      <c r="CB659" s="1"/>
      <c r="CC659" s="1"/>
      <c r="CD659" s="1"/>
      <c r="CE659" s="1"/>
    </row>
    <row r="660" spans="1:83"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1"/>
      <c r="BN660" s="1"/>
      <c r="BO660" s="1"/>
      <c r="BP660" s="1"/>
      <c r="BQ660" s="1"/>
      <c r="BR660" s="1"/>
      <c r="BS660" s="1"/>
      <c r="BT660" s="1"/>
      <c r="BU660" s="2"/>
      <c r="BV660" s="2"/>
      <c r="BW660" s="1"/>
      <c r="BX660" s="1"/>
      <c r="BY660" s="1"/>
      <c r="BZ660" s="3"/>
      <c r="CA660" s="1"/>
      <c r="CB660" s="1"/>
      <c r="CC660" s="1"/>
      <c r="CD660" s="1"/>
      <c r="CE660" s="1"/>
    </row>
    <row r="661" spans="1:83"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1"/>
      <c r="BN661" s="1"/>
      <c r="BO661" s="1"/>
      <c r="BP661" s="1"/>
      <c r="BQ661" s="1"/>
      <c r="BR661" s="1"/>
      <c r="BS661" s="1"/>
      <c r="BT661" s="1"/>
      <c r="BU661" s="2"/>
      <c r="BV661" s="2"/>
      <c r="BW661" s="1"/>
      <c r="BX661" s="1"/>
      <c r="BY661" s="1"/>
      <c r="BZ661" s="3"/>
      <c r="CA661" s="1"/>
      <c r="CB661" s="1"/>
      <c r="CC661" s="1"/>
      <c r="CD661" s="1"/>
      <c r="CE661" s="1"/>
    </row>
    <row r="662" spans="1:83"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1"/>
      <c r="BN662" s="1"/>
      <c r="BO662" s="1"/>
      <c r="BP662" s="1"/>
      <c r="BQ662" s="1"/>
      <c r="BR662" s="1"/>
      <c r="BS662" s="1"/>
      <c r="BT662" s="1"/>
      <c r="BU662" s="2"/>
      <c r="BV662" s="2"/>
      <c r="BW662" s="1"/>
      <c r="BX662" s="1"/>
      <c r="BY662" s="1"/>
      <c r="BZ662" s="3"/>
      <c r="CA662" s="1"/>
      <c r="CB662" s="1"/>
      <c r="CC662" s="1"/>
      <c r="CD662" s="1"/>
      <c r="CE662" s="1"/>
    </row>
    <row r="663" spans="1:8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1"/>
      <c r="BN663" s="1"/>
      <c r="BO663" s="1"/>
      <c r="BP663" s="1"/>
      <c r="BQ663" s="1"/>
      <c r="BR663" s="1"/>
      <c r="BS663" s="1"/>
      <c r="BT663" s="1"/>
      <c r="BU663" s="2"/>
      <c r="BV663" s="2"/>
      <c r="BW663" s="1"/>
      <c r="BX663" s="1"/>
      <c r="BY663" s="1"/>
      <c r="BZ663" s="3"/>
      <c r="CA663" s="1"/>
      <c r="CB663" s="1"/>
      <c r="CC663" s="1"/>
      <c r="CD663" s="1"/>
      <c r="CE663" s="1"/>
    </row>
    <row r="664" spans="1:83"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1"/>
      <c r="BN664" s="1"/>
      <c r="BO664" s="1"/>
      <c r="BP664" s="1"/>
      <c r="BQ664" s="1"/>
      <c r="BR664" s="1"/>
      <c r="BS664" s="1"/>
      <c r="BT664" s="1"/>
      <c r="BU664" s="2"/>
      <c r="BV664" s="2"/>
      <c r="BW664" s="1"/>
      <c r="BX664" s="1"/>
      <c r="BY664" s="1"/>
      <c r="BZ664" s="3"/>
      <c r="CA664" s="1"/>
      <c r="CB664" s="1"/>
      <c r="CC664" s="1"/>
      <c r="CD664" s="1"/>
      <c r="CE664" s="1"/>
    </row>
    <row r="665" spans="1:83"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1"/>
      <c r="BN665" s="1"/>
      <c r="BO665" s="1"/>
      <c r="BP665" s="1"/>
      <c r="BQ665" s="1"/>
      <c r="BR665" s="1"/>
      <c r="BS665" s="1"/>
      <c r="BT665" s="1"/>
      <c r="BU665" s="2"/>
      <c r="BV665" s="2"/>
      <c r="BW665" s="1"/>
      <c r="BX665" s="1"/>
      <c r="BY665" s="1"/>
      <c r="BZ665" s="3"/>
      <c r="CA665" s="1"/>
      <c r="CB665" s="1"/>
      <c r="CC665" s="1"/>
      <c r="CD665" s="1"/>
      <c r="CE665" s="1"/>
    </row>
    <row r="666" spans="1:83"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1"/>
      <c r="BN666" s="1"/>
      <c r="BO666" s="1"/>
      <c r="BP666" s="1"/>
      <c r="BQ666" s="1"/>
      <c r="BR666" s="1"/>
      <c r="BS666" s="1"/>
      <c r="BT666" s="1"/>
      <c r="BU666" s="2"/>
      <c r="BV666" s="2"/>
      <c r="BW666" s="1"/>
      <c r="BX666" s="1"/>
      <c r="BY666" s="1"/>
      <c r="BZ666" s="3"/>
      <c r="CA666" s="1"/>
      <c r="CB666" s="1"/>
      <c r="CC666" s="1"/>
      <c r="CD666" s="1"/>
      <c r="CE666" s="1"/>
    </row>
    <row r="667" spans="1:83"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1"/>
      <c r="BN667" s="1"/>
      <c r="BO667" s="1"/>
      <c r="BP667" s="1"/>
      <c r="BQ667" s="1"/>
      <c r="BR667" s="1"/>
      <c r="BS667" s="1"/>
      <c r="BT667" s="1"/>
      <c r="BU667" s="2"/>
      <c r="BV667" s="2"/>
      <c r="BW667" s="1"/>
      <c r="BX667" s="1"/>
      <c r="BY667" s="1"/>
      <c r="BZ667" s="3"/>
      <c r="CA667" s="1"/>
      <c r="CB667" s="1"/>
      <c r="CC667" s="1"/>
      <c r="CD667" s="1"/>
      <c r="CE667" s="1"/>
    </row>
    <row r="668" spans="1:83"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1"/>
      <c r="BN668" s="1"/>
      <c r="BO668" s="1"/>
      <c r="BP668" s="1"/>
      <c r="BQ668" s="1"/>
      <c r="BR668" s="1"/>
      <c r="BS668" s="1"/>
      <c r="BT668" s="1"/>
      <c r="BU668" s="2"/>
      <c r="BV668" s="2"/>
      <c r="BW668" s="1"/>
      <c r="BX668" s="1"/>
      <c r="BY668" s="1"/>
      <c r="BZ668" s="3"/>
      <c r="CA668" s="1"/>
      <c r="CB668" s="1"/>
      <c r="CC668" s="1"/>
      <c r="CD668" s="1"/>
      <c r="CE668" s="1"/>
    </row>
    <row r="669" spans="1:83"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1"/>
      <c r="BN669" s="1"/>
      <c r="BO669" s="1"/>
      <c r="BP669" s="1"/>
      <c r="BQ669" s="1"/>
      <c r="BR669" s="1"/>
      <c r="BS669" s="1"/>
      <c r="BT669" s="1"/>
      <c r="BU669" s="2"/>
      <c r="BV669" s="2"/>
      <c r="BW669" s="1"/>
      <c r="BX669" s="1"/>
      <c r="BY669" s="1"/>
      <c r="BZ669" s="3"/>
      <c r="CA669" s="1"/>
      <c r="CB669" s="1"/>
      <c r="CC669" s="1"/>
      <c r="CD669" s="1"/>
      <c r="CE669" s="1"/>
    </row>
    <row r="670" spans="1:83"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1"/>
      <c r="BN670" s="1"/>
      <c r="BO670" s="1"/>
      <c r="BP670" s="1"/>
      <c r="BQ670" s="1"/>
      <c r="BR670" s="1"/>
      <c r="BS670" s="1"/>
      <c r="BT670" s="1"/>
      <c r="BU670" s="2"/>
      <c r="BV670" s="2"/>
      <c r="BW670" s="1"/>
      <c r="BX670" s="1"/>
      <c r="BY670" s="1"/>
      <c r="BZ670" s="3"/>
      <c r="CA670" s="1"/>
      <c r="CB670" s="1"/>
      <c r="CC670" s="1"/>
      <c r="CD670" s="1"/>
      <c r="CE670" s="1"/>
    </row>
    <row r="671" spans="1:83"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1"/>
      <c r="BN671" s="1"/>
      <c r="BO671" s="1"/>
      <c r="BP671" s="1"/>
      <c r="BQ671" s="1"/>
      <c r="BR671" s="1"/>
      <c r="BS671" s="1"/>
      <c r="BT671" s="1"/>
      <c r="BU671" s="2"/>
      <c r="BV671" s="2"/>
      <c r="BW671" s="1"/>
      <c r="BX671" s="1"/>
      <c r="BY671" s="1"/>
      <c r="BZ671" s="3"/>
      <c r="CA671" s="1"/>
      <c r="CB671" s="1"/>
      <c r="CC671" s="1"/>
      <c r="CD671" s="1"/>
      <c r="CE671" s="1"/>
    </row>
    <row r="672" spans="1:83"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1"/>
      <c r="BN672" s="1"/>
      <c r="BO672" s="1"/>
      <c r="BP672" s="1"/>
      <c r="BQ672" s="1"/>
      <c r="BR672" s="1"/>
      <c r="BS672" s="1"/>
      <c r="BT672" s="1"/>
      <c r="BU672" s="2"/>
      <c r="BV672" s="2"/>
      <c r="BW672" s="1"/>
      <c r="BX672" s="1"/>
      <c r="BY672" s="1"/>
      <c r="BZ672" s="3"/>
      <c r="CA672" s="1"/>
      <c r="CB672" s="1"/>
      <c r="CC672" s="1"/>
      <c r="CD672" s="1"/>
      <c r="CE672" s="1"/>
    </row>
    <row r="673" spans="1:8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1"/>
      <c r="BN673" s="1"/>
      <c r="BO673" s="1"/>
      <c r="BP673" s="1"/>
      <c r="BQ673" s="1"/>
      <c r="BR673" s="1"/>
      <c r="BS673" s="1"/>
      <c r="BT673" s="1"/>
      <c r="BU673" s="2"/>
      <c r="BV673" s="2"/>
      <c r="BW673" s="1"/>
      <c r="BX673" s="1"/>
      <c r="BY673" s="1"/>
      <c r="BZ673" s="3"/>
      <c r="CA673" s="1"/>
      <c r="CB673" s="1"/>
      <c r="CC673" s="1"/>
      <c r="CD673" s="1"/>
      <c r="CE673" s="1"/>
    </row>
    <row r="674" spans="1:83"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1"/>
      <c r="BN674" s="1"/>
      <c r="BO674" s="1"/>
      <c r="BP674" s="1"/>
      <c r="BQ674" s="1"/>
      <c r="BR674" s="1"/>
      <c r="BS674" s="1"/>
      <c r="BT674" s="1"/>
      <c r="BU674" s="2"/>
      <c r="BV674" s="2"/>
      <c r="BW674" s="1"/>
      <c r="BX674" s="1"/>
      <c r="BY674" s="1"/>
      <c r="BZ674" s="3"/>
      <c r="CA674" s="1"/>
      <c r="CB674" s="1"/>
      <c r="CC674" s="1"/>
      <c r="CD674" s="1"/>
      <c r="CE674" s="1"/>
    </row>
    <row r="675" spans="1:83"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1"/>
      <c r="BN675" s="1"/>
      <c r="BO675" s="1"/>
      <c r="BP675" s="1"/>
      <c r="BQ675" s="1"/>
      <c r="BR675" s="1"/>
      <c r="BS675" s="1"/>
      <c r="BT675" s="1"/>
      <c r="BU675" s="2"/>
      <c r="BV675" s="2"/>
      <c r="BW675" s="1"/>
      <c r="BX675" s="1"/>
      <c r="BY675" s="1"/>
      <c r="BZ675" s="3"/>
      <c r="CA675" s="1"/>
      <c r="CB675" s="1"/>
      <c r="CC675" s="1"/>
      <c r="CD675" s="1"/>
      <c r="CE675" s="1"/>
    </row>
    <row r="676" spans="1:83"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1"/>
      <c r="BN676" s="1"/>
      <c r="BO676" s="1"/>
      <c r="BP676" s="1"/>
      <c r="BQ676" s="1"/>
      <c r="BR676" s="1"/>
      <c r="BS676" s="1"/>
      <c r="BT676" s="1"/>
      <c r="BU676" s="2"/>
      <c r="BV676" s="2"/>
      <c r="BW676" s="1"/>
      <c r="BX676" s="1"/>
      <c r="BY676" s="1"/>
      <c r="BZ676" s="3"/>
      <c r="CA676" s="1"/>
      <c r="CB676" s="1"/>
      <c r="CC676" s="1"/>
      <c r="CD676" s="1"/>
      <c r="CE676" s="1"/>
    </row>
    <row r="677" spans="1:83"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1"/>
      <c r="BN677" s="1"/>
      <c r="BO677" s="1"/>
      <c r="BP677" s="1"/>
      <c r="BQ677" s="1"/>
      <c r="BR677" s="1"/>
      <c r="BS677" s="1"/>
      <c r="BT677" s="1"/>
      <c r="BU677" s="2"/>
      <c r="BV677" s="2"/>
      <c r="BW677" s="1"/>
      <c r="BX677" s="1"/>
      <c r="BY677" s="1"/>
      <c r="BZ677" s="3"/>
      <c r="CA677" s="1"/>
      <c r="CB677" s="1"/>
      <c r="CC677" s="1"/>
      <c r="CD677" s="1"/>
      <c r="CE677" s="1"/>
    </row>
    <row r="678" spans="1:83"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1"/>
      <c r="BN678" s="1"/>
      <c r="BO678" s="1"/>
      <c r="BP678" s="1"/>
      <c r="BQ678" s="1"/>
      <c r="BR678" s="1"/>
      <c r="BS678" s="1"/>
      <c r="BT678" s="1"/>
      <c r="BU678" s="2"/>
      <c r="BV678" s="2"/>
      <c r="BW678" s="1"/>
      <c r="BX678" s="1"/>
      <c r="BY678" s="1"/>
      <c r="BZ678" s="3"/>
      <c r="CA678" s="1"/>
      <c r="CB678" s="1"/>
      <c r="CC678" s="1"/>
      <c r="CD678" s="1"/>
      <c r="CE678" s="1"/>
    </row>
    <row r="679" spans="1:83"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1"/>
      <c r="BN679" s="1"/>
      <c r="BO679" s="1"/>
      <c r="BP679" s="1"/>
      <c r="BQ679" s="1"/>
      <c r="BR679" s="1"/>
      <c r="BS679" s="1"/>
      <c r="BT679" s="1"/>
      <c r="BU679" s="2"/>
      <c r="BV679" s="2"/>
      <c r="BW679" s="1"/>
      <c r="BX679" s="1"/>
      <c r="BY679" s="1"/>
      <c r="BZ679" s="3"/>
      <c r="CA679" s="1"/>
      <c r="CB679" s="1"/>
      <c r="CC679" s="1"/>
      <c r="CD679" s="1"/>
      <c r="CE679" s="1"/>
    </row>
    <row r="680" spans="1:83"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1"/>
      <c r="BN680" s="1"/>
      <c r="BO680" s="1"/>
      <c r="BP680" s="1"/>
      <c r="BQ680" s="1"/>
      <c r="BR680" s="1"/>
      <c r="BS680" s="1"/>
      <c r="BT680" s="1"/>
      <c r="BU680" s="2"/>
      <c r="BV680" s="2"/>
      <c r="BW680" s="1"/>
      <c r="BX680" s="1"/>
      <c r="BY680" s="1"/>
      <c r="BZ680" s="3"/>
      <c r="CA680" s="1"/>
      <c r="CB680" s="1"/>
      <c r="CC680" s="1"/>
      <c r="CD680" s="1"/>
      <c r="CE680" s="1"/>
    </row>
    <row r="681" spans="1:83"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1"/>
      <c r="BN681" s="1"/>
      <c r="BO681" s="1"/>
      <c r="BP681" s="1"/>
      <c r="BQ681" s="1"/>
      <c r="BR681" s="1"/>
      <c r="BS681" s="1"/>
      <c r="BT681" s="1"/>
      <c r="BU681" s="2"/>
      <c r="BV681" s="2"/>
      <c r="BW681" s="1"/>
      <c r="BX681" s="1"/>
      <c r="BY681" s="1"/>
      <c r="BZ681" s="3"/>
      <c r="CA681" s="1"/>
      <c r="CB681" s="1"/>
      <c r="CC681" s="1"/>
      <c r="CD681" s="1"/>
      <c r="CE681" s="1"/>
    </row>
    <row r="682" spans="1:83"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1"/>
      <c r="BN682" s="1"/>
      <c r="BO682" s="1"/>
      <c r="BP682" s="1"/>
      <c r="BQ682" s="1"/>
      <c r="BR682" s="1"/>
      <c r="BS682" s="1"/>
      <c r="BT682" s="1"/>
      <c r="BU682" s="2"/>
      <c r="BV682" s="2"/>
      <c r="BW682" s="1"/>
      <c r="BX682" s="1"/>
      <c r="BY682" s="1"/>
      <c r="BZ682" s="3"/>
      <c r="CA682" s="1"/>
      <c r="CB682" s="1"/>
      <c r="CC682" s="1"/>
      <c r="CD682" s="1"/>
      <c r="CE682" s="1"/>
    </row>
    <row r="683" spans="1: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1"/>
      <c r="BN683" s="1"/>
      <c r="BO683" s="1"/>
      <c r="BP683" s="1"/>
      <c r="BQ683" s="1"/>
      <c r="BR683" s="1"/>
      <c r="BS683" s="1"/>
      <c r="BT683" s="1"/>
      <c r="BU683" s="2"/>
      <c r="BV683" s="2"/>
      <c r="BW683" s="1"/>
      <c r="BX683" s="1"/>
      <c r="BY683" s="1"/>
      <c r="BZ683" s="3"/>
      <c r="CA683" s="1"/>
      <c r="CB683" s="1"/>
      <c r="CC683" s="1"/>
      <c r="CD683" s="1"/>
      <c r="CE683" s="1"/>
    </row>
    <row r="684" spans="1:83"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1"/>
      <c r="BN684" s="1"/>
      <c r="BO684" s="1"/>
      <c r="BP684" s="1"/>
      <c r="BQ684" s="1"/>
      <c r="BR684" s="1"/>
      <c r="BS684" s="1"/>
      <c r="BT684" s="1"/>
      <c r="BU684" s="2"/>
      <c r="BV684" s="2"/>
      <c r="BW684" s="1"/>
      <c r="BX684" s="1"/>
      <c r="BY684" s="1"/>
      <c r="BZ684" s="3"/>
      <c r="CA684" s="1"/>
      <c r="CB684" s="1"/>
      <c r="CC684" s="1"/>
      <c r="CD684" s="1"/>
      <c r="CE684" s="1"/>
    </row>
    <row r="685" spans="1:83"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1"/>
      <c r="BN685" s="1"/>
      <c r="BO685" s="1"/>
      <c r="BP685" s="1"/>
      <c r="BQ685" s="1"/>
      <c r="BR685" s="1"/>
      <c r="BS685" s="1"/>
      <c r="BT685" s="1"/>
      <c r="BU685" s="2"/>
      <c r="BV685" s="2"/>
      <c r="BW685" s="1"/>
      <c r="BX685" s="1"/>
      <c r="BY685" s="1"/>
      <c r="BZ685" s="3"/>
      <c r="CA685" s="1"/>
      <c r="CB685" s="1"/>
      <c r="CC685" s="1"/>
      <c r="CD685" s="1"/>
      <c r="CE685" s="1"/>
    </row>
    <row r="686" spans="1:83"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1"/>
      <c r="BN686" s="1"/>
      <c r="BO686" s="1"/>
      <c r="BP686" s="1"/>
      <c r="BQ686" s="1"/>
      <c r="BR686" s="1"/>
      <c r="BS686" s="1"/>
      <c r="BT686" s="1"/>
      <c r="BU686" s="2"/>
      <c r="BV686" s="2"/>
      <c r="BW686" s="1"/>
      <c r="BX686" s="1"/>
      <c r="BY686" s="1"/>
      <c r="BZ686" s="3"/>
      <c r="CA686" s="1"/>
      <c r="CB686" s="1"/>
      <c r="CC686" s="1"/>
      <c r="CD686" s="1"/>
      <c r="CE686" s="1"/>
    </row>
    <row r="687" spans="1:83"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1"/>
      <c r="BN687" s="1"/>
      <c r="BO687" s="1"/>
      <c r="BP687" s="1"/>
      <c r="BQ687" s="1"/>
      <c r="BR687" s="1"/>
      <c r="BS687" s="1"/>
      <c r="BT687" s="1"/>
      <c r="BU687" s="2"/>
      <c r="BV687" s="2"/>
      <c r="BW687" s="1"/>
      <c r="BX687" s="1"/>
      <c r="BY687" s="1"/>
      <c r="BZ687" s="3"/>
      <c r="CA687" s="1"/>
      <c r="CB687" s="1"/>
      <c r="CC687" s="1"/>
      <c r="CD687" s="1"/>
      <c r="CE687" s="1"/>
    </row>
    <row r="688" spans="1:83"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1"/>
      <c r="BN688" s="1"/>
      <c r="BO688" s="1"/>
      <c r="BP688" s="1"/>
      <c r="BQ688" s="1"/>
      <c r="BR688" s="1"/>
      <c r="BS688" s="1"/>
      <c r="BT688" s="1"/>
      <c r="BU688" s="2"/>
      <c r="BV688" s="2"/>
      <c r="BW688" s="1"/>
      <c r="BX688" s="1"/>
      <c r="BY688" s="1"/>
      <c r="BZ688" s="3"/>
      <c r="CA688" s="1"/>
      <c r="CB688" s="1"/>
      <c r="CC688" s="1"/>
      <c r="CD688" s="1"/>
      <c r="CE688" s="1"/>
    </row>
    <row r="689" spans="1:83"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1"/>
      <c r="BN689" s="1"/>
      <c r="BO689" s="1"/>
      <c r="BP689" s="1"/>
      <c r="BQ689" s="1"/>
      <c r="BR689" s="1"/>
      <c r="BS689" s="1"/>
      <c r="BT689" s="1"/>
      <c r="BU689" s="2"/>
      <c r="BV689" s="2"/>
      <c r="BW689" s="1"/>
      <c r="BX689" s="1"/>
      <c r="BY689" s="1"/>
      <c r="BZ689" s="3"/>
      <c r="CA689" s="1"/>
      <c r="CB689" s="1"/>
      <c r="CC689" s="1"/>
      <c r="CD689" s="1"/>
      <c r="CE689" s="1"/>
    </row>
    <row r="690" spans="1:83"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1"/>
      <c r="BN690" s="1"/>
      <c r="BO690" s="1"/>
      <c r="BP690" s="1"/>
      <c r="BQ690" s="1"/>
      <c r="BR690" s="1"/>
      <c r="BS690" s="1"/>
      <c r="BT690" s="1"/>
      <c r="BU690" s="2"/>
      <c r="BV690" s="2"/>
      <c r="BW690" s="1"/>
      <c r="BX690" s="1"/>
      <c r="BY690" s="1"/>
      <c r="BZ690" s="3"/>
      <c r="CA690" s="1"/>
      <c r="CB690" s="1"/>
      <c r="CC690" s="1"/>
      <c r="CD690" s="1"/>
      <c r="CE690" s="1"/>
    </row>
    <row r="691" spans="1:83"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1"/>
      <c r="BN691" s="1"/>
      <c r="BO691" s="1"/>
      <c r="BP691" s="1"/>
      <c r="BQ691" s="1"/>
      <c r="BR691" s="1"/>
      <c r="BS691" s="1"/>
      <c r="BT691" s="1"/>
      <c r="BU691" s="2"/>
      <c r="BV691" s="2"/>
      <c r="BW691" s="1"/>
      <c r="BX691" s="1"/>
      <c r="BY691" s="1"/>
      <c r="BZ691" s="3"/>
      <c r="CA691" s="1"/>
      <c r="CB691" s="1"/>
      <c r="CC691" s="1"/>
      <c r="CD691" s="1"/>
      <c r="CE691" s="1"/>
    </row>
    <row r="692" spans="1:83"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1"/>
      <c r="BN692" s="1"/>
      <c r="BO692" s="1"/>
      <c r="BP692" s="1"/>
      <c r="BQ692" s="1"/>
      <c r="BR692" s="1"/>
      <c r="BS692" s="1"/>
      <c r="BT692" s="1"/>
      <c r="BU692" s="2"/>
      <c r="BV692" s="2"/>
      <c r="BW692" s="1"/>
      <c r="BX692" s="1"/>
      <c r="BY692" s="1"/>
      <c r="BZ692" s="3"/>
      <c r="CA692" s="1"/>
      <c r="CB692" s="1"/>
      <c r="CC692" s="1"/>
      <c r="CD692" s="1"/>
      <c r="CE692" s="1"/>
    </row>
    <row r="693" spans="1:8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1"/>
      <c r="BN693" s="1"/>
      <c r="BO693" s="1"/>
      <c r="BP693" s="1"/>
      <c r="BQ693" s="1"/>
      <c r="BR693" s="1"/>
      <c r="BS693" s="1"/>
      <c r="BT693" s="1"/>
      <c r="BU693" s="2"/>
      <c r="BV693" s="2"/>
      <c r="BW693" s="1"/>
      <c r="BX693" s="1"/>
      <c r="BY693" s="1"/>
      <c r="BZ693" s="3"/>
      <c r="CA693" s="1"/>
      <c r="CB693" s="1"/>
      <c r="CC693" s="1"/>
      <c r="CD693" s="1"/>
      <c r="CE693" s="1"/>
    </row>
    <row r="694" spans="1:83"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1"/>
      <c r="BN694" s="1"/>
      <c r="BO694" s="1"/>
      <c r="BP694" s="1"/>
      <c r="BQ694" s="1"/>
      <c r="BR694" s="1"/>
      <c r="BS694" s="1"/>
      <c r="BT694" s="1"/>
      <c r="BU694" s="2"/>
      <c r="BV694" s="2"/>
      <c r="BW694" s="1"/>
      <c r="BX694" s="1"/>
      <c r="BY694" s="1"/>
      <c r="BZ694" s="3"/>
      <c r="CA694" s="1"/>
      <c r="CB694" s="1"/>
      <c r="CC694" s="1"/>
      <c r="CD694" s="1"/>
      <c r="CE694" s="1"/>
    </row>
    <row r="695" spans="1:83"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1"/>
      <c r="BN695" s="1"/>
      <c r="BO695" s="1"/>
      <c r="BP695" s="1"/>
      <c r="BQ695" s="1"/>
      <c r="BR695" s="1"/>
      <c r="BS695" s="1"/>
      <c r="BT695" s="1"/>
      <c r="BU695" s="2"/>
      <c r="BV695" s="2"/>
      <c r="BW695" s="1"/>
      <c r="BX695" s="1"/>
      <c r="BY695" s="1"/>
      <c r="BZ695" s="3"/>
      <c r="CA695" s="1"/>
      <c r="CB695" s="1"/>
      <c r="CC695" s="1"/>
      <c r="CD695" s="1"/>
      <c r="CE695" s="1"/>
    </row>
    <row r="696" spans="1:83"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1"/>
      <c r="BN696" s="1"/>
      <c r="BO696" s="1"/>
      <c r="BP696" s="1"/>
      <c r="BQ696" s="1"/>
      <c r="BR696" s="1"/>
      <c r="BS696" s="1"/>
      <c r="BT696" s="1"/>
      <c r="BU696" s="2"/>
      <c r="BV696" s="2"/>
      <c r="BW696" s="1"/>
      <c r="BX696" s="1"/>
      <c r="BY696" s="1"/>
      <c r="BZ696" s="3"/>
      <c r="CA696" s="1"/>
      <c r="CB696" s="1"/>
      <c r="CC696" s="1"/>
      <c r="CD696" s="1"/>
      <c r="CE696" s="1"/>
    </row>
    <row r="697" spans="1:83"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1"/>
      <c r="BN697" s="1"/>
      <c r="BO697" s="1"/>
      <c r="BP697" s="1"/>
      <c r="BQ697" s="1"/>
      <c r="BR697" s="1"/>
      <c r="BS697" s="1"/>
      <c r="BT697" s="1"/>
      <c r="BU697" s="2"/>
      <c r="BV697" s="2"/>
      <c r="BW697" s="1"/>
      <c r="BX697" s="1"/>
      <c r="BY697" s="1"/>
      <c r="BZ697" s="3"/>
      <c r="CA697" s="1"/>
      <c r="CB697" s="1"/>
      <c r="CC697" s="1"/>
      <c r="CD697" s="1"/>
      <c r="CE697" s="1"/>
    </row>
    <row r="698" spans="1:83"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1"/>
      <c r="BN698" s="1"/>
      <c r="BO698" s="1"/>
      <c r="BP698" s="1"/>
      <c r="BQ698" s="1"/>
      <c r="BR698" s="1"/>
      <c r="BS698" s="1"/>
      <c r="BT698" s="1"/>
      <c r="BU698" s="2"/>
      <c r="BV698" s="2"/>
      <c r="BW698" s="1"/>
      <c r="BX698" s="1"/>
      <c r="BY698" s="1"/>
      <c r="BZ698" s="3"/>
      <c r="CA698" s="1"/>
      <c r="CB698" s="1"/>
      <c r="CC698" s="1"/>
      <c r="CD698" s="1"/>
      <c r="CE698" s="1"/>
    </row>
    <row r="699" spans="1:83"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1"/>
      <c r="BN699" s="1"/>
      <c r="BO699" s="1"/>
      <c r="BP699" s="1"/>
      <c r="BQ699" s="1"/>
      <c r="BR699" s="1"/>
      <c r="BS699" s="1"/>
      <c r="BT699" s="1"/>
      <c r="BU699" s="2"/>
      <c r="BV699" s="2"/>
      <c r="BW699" s="1"/>
      <c r="BX699" s="1"/>
      <c r="BY699" s="1"/>
      <c r="BZ699" s="3"/>
      <c r="CA699" s="1"/>
      <c r="CB699" s="1"/>
      <c r="CC699" s="1"/>
      <c r="CD699" s="1"/>
      <c r="CE699" s="1"/>
    </row>
    <row r="700" spans="1:83"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1"/>
      <c r="BN700" s="1"/>
      <c r="BO700" s="1"/>
      <c r="BP700" s="1"/>
      <c r="BQ700" s="1"/>
      <c r="BR700" s="1"/>
      <c r="BS700" s="1"/>
      <c r="BT700" s="1"/>
      <c r="BU700" s="2"/>
      <c r="BV700" s="2"/>
      <c r="BW700" s="1"/>
      <c r="BX700" s="1"/>
      <c r="BY700" s="1"/>
      <c r="BZ700" s="3"/>
      <c r="CA700" s="1"/>
      <c r="CB700" s="1"/>
      <c r="CC700" s="1"/>
      <c r="CD700" s="1"/>
      <c r="CE700" s="1"/>
    </row>
    <row r="701" spans="1:83"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1"/>
      <c r="BN701" s="1"/>
      <c r="BO701" s="1"/>
      <c r="BP701" s="1"/>
      <c r="BQ701" s="1"/>
      <c r="BR701" s="1"/>
      <c r="BS701" s="1"/>
      <c r="BT701" s="1"/>
      <c r="BU701" s="2"/>
      <c r="BV701" s="2"/>
      <c r="BW701" s="1"/>
      <c r="BX701" s="1"/>
      <c r="BY701" s="1"/>
      <c r="BZ701" s="3"/>
      <c r="CA701" s="1"/>
      <c r="CB701" s="1"/>
      <c r="CC701" s="1"/>
      <c r="CD701" s="1"/>
      <c r="CE701" s="1"/>
    </row>
    <row r="702" spans="1:83"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1"/>
      <c r="BN702" s="1"/>
      <c r="BO702" s="1"/>
      <c r="BP702" s="1"/>
      <c r="BQ702" s="1"/>
      <c r="BR702" s="1"/>
      <c r="BS702" s="1"/>
      <c r="BT702" s="1"/>
      <c r="BU702" s="2"/>
      <c r="BV702" s="2"/>
      <c r="BW702" s="1"/>
      <c r="BX702" s="1"/>
      <c r="BY702" s="1"/>
      <c r="BZ702" s="3"/>
      <c r="CA702" s="1"/>
      <c r="CB702" s="1"/>
      <c r="CC702" s="1"/>
      <c r="CD702" s="1"/>
      <c r="CE702" s="1"/>
    </row>
    <row r="703" spans="1:8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1"/>
      <c r="BN703" s="1"/>
      <c r="BO703" s="1"/>
      <c r="BP703" s="1"/>
      <c r="BQ703" s="1"/>
      <c r="BR703" s="1"/>
      <c r="BS703" s="1"/>
      <c r="BT703" s="1"/>
      <c r="BU703" s="2"/>
      <c r="BV703" s="2"/>
      <c r="BW703" s="1"/>
      <c r="BX703" s="1"/>
      <c r="BY703" s="1"/>
      <c r="BZ703" s="3"/>
      <c r="CA703" s="1"/>
      <c r="CB703" s="1"/>
      <c r="CC703" s="1"/>
      <c r="CD703" s="1"/>
      <c r="CE703" s="1"/>
    </row>
    <row r="704" spans="1:83"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1"/>
      <c r="BN704" s="1"/>
      <c r="BO704" s="1"/>
      <c r="BP704" s="1"/>
      <c r="BQ704" s="1"/>
      <c r="BR704" s="1"/>
      <c r="BS704" s="1"/>
      <c r="BT704" s="1"/>
      <c r="BU704" s="2"/>
      <c r="BV704" s="2"/>
      <c r="BW704" s="1"/>
      <c r="BX704" s="1"/>
      <c r="BY704" s="1"/>
      <c r="BZ704" s="3"/>
      <c r="CA704" s="1"/>
      <c r="CB704" s="1"/>
      <c r="CC704" s="1"/>
      <c r="CD704" s="1"/>
      <c r="CE704" s="1"/>
    </row>
    <row r="705" spans="1:83"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1"/>
      <c r="BN705" s="1"/>
      <c r="BO705" s="1"/>
      <c r="BP705" s="1"/>
      <c r="BQ705" s="1"/>
      <c r="BR705" s="1"/>
      <c r="BS705" s="1"/>
      <c r="BT705" s="1"/>
      <c r="BU705" s="2"/>
      <c r="BV705" s="2"/>
      <c r="BW705" s="1"/>
      <c r="BX705" s="1"/>
      <c r="BY705" s="1"/>
      <c r="BZ705" s="3"/>
      <c r="CA705" s="1"/>
      <c r="CB705" s="1"/>
      <c r="CC705" s="1"/>
      <c r="CD705" s="1"/>
      <c r="CE705" s="1"/>
    </row>
    <row r="706" spans="1:83"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1"/>
      <c r="BN706" s="1"/>
      <c r="BO706" s="1"/>
      <c r="BP706" s="1"/>
      <c r="BQ706" s="1"/>
      <c r="BR706" s="1"/>
      <c r="BS706" s="1"/>
      <c r="BT706" s="1"/>
      <c r="BU706" s="2"/>
      <c r="BV706" s="2"/>
      <c r="BW706" s="1"/>
      <c r="BX706" s="1"/>
      <c r="BY706" s="1"/>
      <c r="BZ706" s="3"/>
      <c r="CA706" s="1"/>
      <c r="CB706" s="1"/>
      <c r="CC706" s="1"/>
      <c r="CD706" s="1"/>
      <c r="CE706" s="1"/>
    </row>
    <row r="707" spans="1:83"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1"/>
      <c r="BN707" s="1"/>
      <c r="BO707" s="1"/>
      <c r="BP707" s="1"/>
      <c r="BQ707" s="1"/>
      <c r="BR707" s="1"/>
      <c r="BS707" s="1"/>
      <c r="BT707" s="1"/>
      <c r="BU707" s="2"/>
      <c r="BV707" s="2"/>
      <c r="BW707" s="1"/>
      <c r="BX707" s="1"/>
      <c r="BY707" s="1"/>
      <c r="BZ707" s="3"/>
      <c r="CA707" s="1"/>
      <c r="CB707" s="1"/>
      <c r="CC707" s="1"/>
      <c r="CD707" s="1"/>
      <c r="CE707" s="1"/>
    </row>
    <row r="708" spans="1:83"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1"/>
      <c r="BN708" s="1"/>
      <c r="BO708" s="1"/>
      <c r="BP708" s="1"/>
      <c r="BQ708" s="1"/>
      <c r="BR708" s="1"/>
      <c r="BS708" s="1"/>
      <c r="BT708" s="1"/>
      <c r="BU708" s="2"/>
      <c r="BV708" s="2"/>
      <c r="BW708" s="1"/>
      <c r="BX708" s="1"/>
      <c r="BY708" s="1"/>
      <c r="BZ708" s="3"/>
      <c r="CA708" s="1"/>
      <c r="CB708" s="1"/>
      <c r="CC708" s="1"/>
      <c r="CD708" s="1"/>
      <c r="CE708" s="1"/>
    </row>
    <row r="709" spans="1:83"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1"/>
      <c r="BN709" s="1"/>
      <c r="BO709" s="1"/>
      <c r="BP709" s="1"/>
      <c r="BQ709" s="1"/>
      <c r="BR709" s="1"/>
      <c r="BS709" s="1"/>
      <c r="BT709" s="1"/>
      <c r="BU709" s="2"/>
      <c r="BV709" s="2"/>
      <c r="BW709" s="1"/>
      <c r="BX709" s="1"/>
      <c r="BY709" s="1"/>
      <c r="BZ709" s="3"/>
      <c r="CA709" s="1"/>
      <c r="CB709" s="1"/>
      <c r="CC709" s="1"/>
      <c r="CD709" s="1"/>
      <c r="CE709" s="1"/>
    </row>
    <row r="710" spans="1:83"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1"/>
      <c r="BN710" s="1"/>
      <c r="BO710" s="1"/>
      <c r="BP710" s="1"/>
      <c r="BQ710" s="1"/>
      <c r="BR710" s="1"/>
      <c r="BS710" s="1"/>
      <c r="BT710" s="1"/>
      <c r="BU710" s="2"/>
      <c r="BV710" s="2"/>
      <c r="BW710" s="1"/>
      <c r="BX710" s="1"/>
      <c r="BY710" s="1"/>
      <c r="BZ710" s="3"/>
      <c r="CA710" s="1"/>
      <c r="CB710" s="1"/>
      <c r="CC710" s="1"/>
      <c r="CD710" s="1"/>
      <c r="CE710" s="1"/>
    </row>
    <row r="711" spans="1:83"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1"/>
      <c r="BN711" s="1"/>
      <c r="BO711" s="1"/>
      <c r="BP711" s="1"/>
      <c r="BQ711" s="1"/>
      <c r="BR711" s="1"/>
      <c r="BS711" s="1"/>
      <c r="BT711" s="1"/>
      <c r="BU711" s="2"/>
      <c r="BV711" s="2"/>
      <c r="BW711" s="1"/>
      <c r="BX711" s="1"/>
      <c r="BY711" s="1"/>
      <c r="BZ711" s="3"/>
      <c r="CA711" s="1"/>
      <c r="CB711" s="1"/>
      <c r="CC711" s="1"/>
      <c r="CD711" s="1"/>
      <c r="CE711" s="1"/>
    </row>
    <row r="712" spans="1:83"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1"/>
      <c r="BN712" s="1"/>
      <c r="BO712" s="1"/>
      <c r="BP712" s="1"/>
      <c r="BQ712" s="1"/>
      <c r="BR712" s="1"/>
      <c r="BS712" s="1"/>
      <c r="BT712" s="1"/>
      <c r="BU712" s="2"/>
      <c r="BV712" s="2"/>
      <c r="BW712" s="1"/>
      <c r="BX712" s="1"/>
      <c r="BY712" s="1"/>
      <c r="BZ712" s="3"/>
      <c r="CA712" s="1"/>
      <c r="CB712" s="1"/>
      <c r="CC712" s="1"/>
      <c r="CD712" s="1"/>
      <c r="CE712" s="1"/>
    </row>
    <row r="713" spans="1:8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1"/>
      <c r="BN713" s="1"/>
      <c r="BO713" s="1"/>
      <c r="BP713" s="1"/>
      <c r="BQ713" s="1"/>
      <c r="BR713" s="1"/>
      <c r="BS713" s="1"/>
      <c r="BT713" s="1"/>
      <c r="BU713" s="2"/>
      <c r="BV713" s="2"/>
      <c r="BW713" s="1"/>
      <c r="BX713" s="1"/>
      <c r="BY713" s="1"/>
      <c r="BZ713" s="3"/>
      <c r="CA713" s="1"/>
      <c r="CB713" s="1"/>
      <c r="CC713" s="1"/>
      <c r="CD713" s="1"/>
      <c r="CE713" s="1"/>
    </row>
    <row r="714" spans="1:83"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1"/>
      <c r="BN714" s="1"/>
      <c r="BO714" s="1"/>
      <c r="BP714" s="1"/>
      <c r="BQ714" s="1"/>
      <c r="BR714" s="1"/>
      <c r="BS714" s="1"/>
      <c r="BT714" s="1"/>
      <c r="BU714" s="2"/>
      <c r="BV714" s="2"/>
      <c r="BW714" s="1"/>
      <c r="BX714" s="1"/>
      <c r="BY714" s="1"/>
      <c r="BZ714" s="3"/>
      <c r="CA714" s="1"/>
      <c r="CB714" s="1"/>
      <c r="CC714" s="1"/>
      <c r="CD714" s="1"/>
      <c r="CE714" s="1"/>
    </row>
    <row r="715" spans="1:83"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1"/>
      <c r="BN715" s="1"/>
      <c r="BO715" s="1"/>
      <c r="BP715" s="1"/>
      <c r="BQ715" s="1"/>
      <c r="BR715" s="1"/>
      <c r="BS715" s="1"/>
      <c r="BT715" s="1"/>
      <c r="BU715" s="2"/>
      <c r="BV715" s="2"/>
      <c r="BW715" s="1"/>
      <c r="BX715" s="1"/>
      <c r="BY715" s="1"/>
      <c r="BZ715" s="3"/>
      <c r="CA715" s="1"/>
      <c r="CB715" s="1"/>
      <c r="CC715" s="1"/>
      <c r="CD715" s="1"/>
      <c r="CE715" s="1"/>
    </row>
    <row r="716" spans="1:83"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1"/>
      <c r="BN716" s="1"/>
      <c r="BO716" s="1"/>
      <c r="BP716" s="1"/>
      <c r="BQ716" s="1"/>
      <c r="BR716" s="1"/>
      <c r="BS716" s="1"/>
      <c r="BT716" s="1"/>
      <c r="BU716" s="2"/>
      <c r="BV716" s="2"/>
      <c r="BW716" s="1"/>
      <c r="BX716" s="1"/>
      <c r="BY716" s="1"/>
      <c r="BZ716" s="3"/>
      <c r="CA716" s="1"/>
      <c r="CB716" s="1"/>
      <c r="CC716" s="1"/>
      <c r="CD716" s="1"/>
      <c r="CE716" s="1"/>
    </row>
    <row r="717" spans="1:83"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1"/>
      <c r="BN717" s="1"/>
      <c r="BO717" s="1"/>
      <c r="BP717" s="1"/>
      <c r="BQ717" s="1"/>
      <c r="BR717" s="1"/>
      <c r="BS717" s="1"/>
      <c r="BT717" s="1"/>
      <c r="BU717" s="2"/>
      <c r="BV717" s="2"/>
      <c r="BW717" s="1"/>
      <c r="BX717" s="1"/>
      <c r="BY717" s="1"/>
      <c r="BZ717" s="3"/>
      <c r="CA717" s="1"/>
      <c r="CB717" s="1"/>
      <c r="CC717" s="1"/>
      <c r="CD717" s="1"/>
      <c r="CE717" s="1"/>
    </row>
    <row r="718" spans="1:83"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1"/>
      <c r="BN718" s="1"/>
      <c r="BO718" s="1"/>
      <c r="BP718" s="1"/>
      <c r="BQ718" s="1"/>
      <c r="BR718" s="1"/>
      <c r="BS718" s="1"/>
      <c r="BT718" s="1"/>
      <c r="BU718" s="2"/>
      <c r="BV718" s="2"/>
      <c r="BW718" s="1"/>
      <c r="BX718" s="1"/>
      <c r="BY718" s="1"/>
      <c r="BZ718" s="3"/>
      <c r="CA718" s="1"/>
      <c r="CB718" s="1"/>
      <c r="CC718" s="1"/>
      <c r="CD718" s="1"/>
      <c r="CE718" s="1"/>
    </row>
    <row r="719" spans="1:83"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1"/>
      <c r="BN719" s="1"/>
      <c r="BO719" s="1"/>
      <c r="BP719" s="1"/>
      <c r="BQ719" s="1"/>
      <c r="BR719" s="1"/>
      <c r="BS719" s="1"/>
      <c r="BT719" s="1"/>
      <c r="BU719" s="2"/>
      <c r="BV719" s="2"/>
      <c r="BW719" s="1"/>
      <c r="BX719" s="1"/>
      <c r="BY719" s="1"/>
      <c r="BZ719" s="3"/>
      <c r="CA719" s="1"/>
      <c r="CB719" s="1"/>
      <c r="CC719" s="1"/>
      <c r="CD719" s="1"/>
      <c r="CE719" s="1"/>
    </row>
    <row r="720" spans="1:83"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1"/>
      <c r="BN720" s="1"/>
      <c r="BO720" s="1"/>
      <c r="BP720" s="1"/>
      <c r="BQ720" s="1"/>
      <c r="BR720" s="1"/>
      <c r="BS720" s="1"/>
      <c r="BT720" s="1"/>
      <c r="BU720" s="2"/>
      <c r="BV720" s="2"/>
      <c r="BW720" s="1"/>
      <c r="BX720" s="1"/>
      <c r="BY720" s="1"/>
      <c r="BZ720" s="3"/>
      <c r="CA720" s="1"/>
      <c r="CB720" s="1"/>
      <c r="CC720" s="1"/>
      <c r="CD720" s="1"/>
      <c r="CE720" s="1"/>
    </row>
    <row r="721" spans="1:83"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1"/>
      <c r="BN721" s="1"/>
      <c r="BO721" s="1"/>
      <c r="BP721" s="1"/>
      <c r="BQ721" s="1"/>
      <c r="BR721" s="1"/>
      <c r="BS721" s="1"/>
      <c r="BT721" s="1"/>
      <c r="BU721" s="2"/>
      <c r="BV721" s="2"/>
      <c r="BW721" s="1"/>
      <c r="BX721" s="1"/>
      <c r="BY721" s="1"/>
      <c r="BZ721" s="3"/>
      <c r="CA721" s="1"/>
      <c r="CB721" s="1"/>
      <c r="CC721" s="1"/>
      <c r="CD721" s="1"/>
      <c r="CE721" s="1"/>
    </row>
    <row r="722" spans="1:83"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1"/>
      <c r="BN722" s="1"/>
      <c r="BO722" s="1"/>
      <c r="BP722" s="1"/>
      <c r="BQ722" s="1"/>
      <c r="BR722" s="1"/>
      <c r="BS722" s="1"/>
      <c r="BT722" s="1"/>
      <c r="BU722" s="2"/>
      <c r="BV722" s="2"/>
      <c r="BW722" s="1"/>
      <c r="BX722" s="1"/>
      <c r="BY722" s="1"/>
      <c r="BZ722" s="3"/>
      <c r="CA722" s="1"/>
      <c r="CB722" s="1"/>
      <c r="CC722" s="1"/>
      <c r="CD722" s="1"/>
      <c r="CE722" s="1"/>
    </row>
    <row r="723" spans="1:8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1"/>
      <c r="BN723" s="1"/>
      <c r="BO723" s="1"/>
      <c r="BP723" s="1"/>
      <c r="BQ723" s="1"/>
      <c r="BR723" s="1"/>
      <c r="BS723" s="1"/>
      <c r="BT723" s="1"/>
      <c r="BU723" s="2"/>
      <c r="BV723" s="2"/>
      <c r="BW723" s="1"/>
      <c r="BX723" s="1"/>
      <c r="BY723" s="1"/>
      <c r="BZ723" s="3"/>
      <c r="CA723" s="1"/>
      <c r="CB723" s="1"/>
      <c r="CC723" s="1"/>
      <c r="CD723" s="1"/>
      <c r="CE723" s="1"/>
    </row>
    <row r="724" spans="1:83"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1"/>
      <c r="BN724" s="1"/>
      <c r="BO724" s="1"/>
      <c r="BP724" s="1"/>
      <c r="BQ724" s="1"/>
      <c r="BR724" s="1"/>
      <c r="BS724" s="1"/>
      <c r="BT724" s="1"/>
      <c r="BU724" s="2"/>
      <c r="BV724" s="2"/>
      <c r="BW724" s="1"/>
      <c r="BX724" s="1"/>
      <c r="BY724" s="1"/>
      <c r="BZ724" s="3"/>
      <c r="CA724" s="1"/>
      <c r="CB724" s="1"/>
      <c r="CC724" s="1"/>
      <c r="CD724" s="1"/>
      <c r="CE724" s="1"/>
    </row>
    <row r="725" spans="1:83"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1"/>
      <c r="BN725" s="1"/>
      <c r="BO725" s="1"/>
      <c r="BP725" s="1"/>
      <c r="BQ725" s="1"/>
      <c r="BR725" s="1"/>
      <c r="BS725" s="1"/>
      <c r="BT725" s="1"/>
      <c r="BU725" s="2"/>
      <c r="BV725" s="2"/>
      <c r="BW725" s="1"/>
      <c r="BX725" s="1"/>
      <c r="BY725" s="1"/>
      <c r="BZ725" s="3"/>
      <c r="CA725" s="1"/>
      <c r="CB725" s="1"/>
      <c r="CC725" s="1"/>
      <c r="CD725" s="1"/>
      <c r="CE725" s="1"/>
    </row>
    <row r="726" spans="1:83"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1"/>
      <c r="BN726" s="1"/>
      <c r="BO726" s="1"/>
      <c r="BP726" s="1"/>
      <c r="BQ726" s="1"/>
      <c r="BR726" s="1"/>
      <c r="BS726" s="1"/>
      <c r="BT726" s="1"/>
      <c r="BU726" s="2"/>
      <c r="BV726" s="2"/>
      <c r="BW726" s="1"/>
      <c r="BX726" s="1"/>
      <c r="BY726" s="1"/>
      <c r="BZ726" s="3"/>
      <c r="CA726" s="1"/>
      <c r="CB726" s="1"/>
      <c r="CC726" s="1"/>
      <c r="CD726" s="1"/>
      <c r="CE726" s="1"/>
    </row>
    <row r="727" spans="1:83"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1"/>
      <c r="BN727" s="1"/>
      <c r="BO727" s="1"/>
      <c r="BP727" s="1"/>
      <c r="BQ727" s="1"/>
      <c r="BR727" s="1"/>
      <c r="BS727" s="1"/>
      <c r="BT727" s="1"/>
      <c r="BU727" s="2"/>
      <c r="BV727" s="2"/>
      <c r="BW727" s="1"/>
      <c r="BX727" s="1"/>
      <c r="BY727" s="1"/>
      <c r="BZ727" s="3"/>
      <c r="CA727" s="1"/>
      <c r="CB727" s="1"/>
      <c r="CC727" s="1"/>
      <c r="CD727" s="1"/>
      <c r="CE727" s="1"/>
    </row>
    <row r="728" spans="1:83"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1"/>
      <c r="BN728" s="1"/>
      <c r="BO728" s="1"/>
      <c r="BP728" s="1"/>
      <c r="BQ728" s="1"/>
      <c r="BR728" s="1"/>
      <c r="BS728" s="1"/>
      <c r="BT728" s="1"/>
      <c r="BU728" s="2"/>
      <c r="BV728" s="2"/>
      <c r="BW728" s="1"/>
      <c r="BX728" s="1"/>
      <c r="BY728" s="1"/>
      <c r="BZ728" s="3"/>
      <c r="CA728" s="1"/>
      <c r="CB728" s="1"/>
      <c r="CC728" s="1"/>
      <c r="CD728" s="1"/>
      <c r="CE728" s="1"/>
    </row>
    <row r="729" spans="1:83"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1"/>
      <c r="BN729" s="1"/>
      <c r="BO729" s="1"/>
      <c r="BP729" s="1"/>
      <c r="BQ729" s="1"/>
      <c r="BR729" s="1"/>
      <c r="BS729" s="1"/>
      <c r="BT729" s="1"/>
      <c r="BU729" s="2"/>
      <c r="BV729" s="2"/>
      <c r="BW729" s="1"/>
      <c r="BX729" s="1"/>
      <c r="BY729" s="1"/>
      <c r="BZ729" s="3"/>
      <c r="CA729" s="1"/>
      <c r="CB729" s="1"/>
      <c r="CC729" s="1"/>
      <c r="CD729" s="1"/>
      <c r="CE729" s="1"/>
    </row>
    <row r="730" spans="1:83"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1"/>
      <c r="BN730" s="1"/>
      <c r="BO730" s="1"/>
      <c r="BP730" s="1"/>
      <c r="BQ730" s="1"/>
      <c r="BR730" s="1"/>
      <c r="BS730" s="1"/>
      <c r="BT730" s="1"/>
      <c r="BU730" s="2"/>
      <c r="BV730" s="2"/>
      <c r="BW730" s="1"/>
      <c r="BX730" s="1"/>
      <c r="BY730" s="1"/>
      <c r="BZ730" s="3"/>
      <c r="CA730" s="1"/>
      <c r="CB730" s="1"/>
      <c r="CC730" s="1"/>
      <c r="CD730" s="1"/>
      <c r="CE730" s="1"/>
    </row>
    <row r="731" spans="1:83"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1"/>
      <c r="BN731" s="1"/>
      <c r="BO731" s="1"/>
      <c r="BP731" s="1"/>
      <c r="BQ731" s="1"/>
      <c r="BR731" s="1"/>
      <c r="BS731" s="1"/>
      <c r="BT731" s="1"/>
      <c r="BU731" s="2"/>
      <c r="BV731" s="2"/>
      <c r="BW731" s="1"/>
      <c r="BX731" s="1"/>
      <c r="BY731" s="1"/>
      <c r="BZ731" s="3"/>
      <c r="CA731" s="1"/>
      <c r="CB731" s="1"/>
      <c r="CC731" s="1"/>
      <c r="CD731" s="1"/>
      <c r="CE731" s="1"/>
    </row>
    <row r="732" spans="1:83"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1"/>
      <c r="BN732" s="1"/>
      <c r="BO732" s="1"/>
      <c r="BP732" s="1"/>
      <c r="BQ732" s="1"/>
      <c r="BR732" s="1"/>
      <c r="BS732" s="1"/>
      <c r="BT732" s="1"/>
      <c r="BU732" s="2"/>
      <c r="BV732" s="2"/>
      <c r="BW732" s="1"/>
      <c r="BX732" s="1"/>
      <c r="BY732" s="1"/>
      <c r="BZ732" s="3"/>
      <c r="CA732" s="1"/>
      <c r="CB732" s="1"/>
      <c r="CC732" s="1"/>
      <c r="CD732" s="1"/>
      <c r="CE732" s="1"/>
    </row>
    <row r="733" spans="1:8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1"/>
      <c r="BN733" s="1"/>
      <c r="BO733" s="1"/>
      <c r="BP733" s="1"/>
      <c r="BQ733" s="1"/>
      <c r="BR733" s="1"/>
      <c r="BS733" s="1"/>
      <c r="BT733" s="1"/>
      <c r="BU733" s="2"/>
      <c r="BV733" s="2"/>
      <c r="BW733" s="1"/>
      <c r="BX733" s="1"/>
      <c r="BY733" s="1"/>
      <c r="BZ733" s="3"/>
      <c r="CA733" s="1"/>
      <c r="CB733" s="1"/>
      <c r="CC733" s="1"/>
      <c r="CD733" s="1"/>
      <c r="CE733" s="1"/>
    </row>
    <row r="734" spans="1:83"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1"/>
      <c r="BN734" s="1"/>
      <c r="BO734" s="1"/>
      <c r="BP734" s="1"/>
      <c r="BQ734" s="1"/>
      <c r="BR734" s="1"/>
      <c r="BS734" s="1"/>
      <c r="BT734" s="1"/>
      <c r="BU734" s="2"/>
      <c r="BV734" s="2"/>
      <c r="BW734" s="1"/>
      <c r="BX734" s="1"/>
      <c r="BY734" s="1"/>
      <c r="BZ734" s="3"/>
      <c r="CA734" s="1"/>
      <c r="CB734" s="1"/>
      <c r="CC734" s="1"/>
      <c r="CD734" s="1"/>
      <c r="CE734" s="1"/>
    </row>
    <row r="735" spans="1:83"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1"/>
      <c r="BN735" s="1"/>
      <c r="BO735" s="1"/>
      <c r="BP735" s="1"/>
      <c r="BQ735" s="1"/>
      <c r="BR735" s="1"/>
      <c r="BS735" s="1"/>
      <c r="BT735" s="1"/>
      <c r="BU735" s="2"/>
      <c r="BV735" s="2"/>
      <c r="BW735" s="1"/>
      <c r="BX735" s="1"/>
      <c r="BY735" s="1"/>
      <c r="BZ735" s="3"/>
      <c r="CA735" s="1"/>
      <c r="CB735" s="1"/>
      <c r="CC735" s="1"/>
      <c r="CD735" s="1"/>
      <c r="CE735" s="1"/>
    </row>
    <row r="736" spans="1:83"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1"/>
      <c r="BN736" s="1"/>
      <c r="BO736" s="1"/>
      <c r="BP736" s="1"/>
      <c r="BQ736" s="1"/>
      <c r="BR736" s="1"/>
      <c r="BS736" s="1"/>
      <c r="BT736" s="1"/>
      <c r="BU736" s="2"/>
      <c r="BV736" s="2"/>
      <c r="BW736" s="1"/>
      <c r="BX736" s="1"/>
      <c r="BY736" s="1"/>
      <c r="BZ736" s="3"/>
      <c r="CA736" s="1"/>
      <c r="CB736" s="1"/>
      <c r="CC736" s="1"/>
      <c r="CD736" s="1"/>
      <c r="CE736" s="1"/>
    </row>
    <row r="737" spans="1:83"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1"/>
      <c r="BN737" s="1"/>
      <c r="BO737" s="1"/>
      <c r="BP737" s="1"/>
      <c r="BQ737" s="1"/>
      <c r="BR737" s="1"/>
      <c r="BS737" s="1"/>
      <c r="BT737" s="1"/>
      <c r="BU737" s="2"/>
      <c r="BV737" s="2"/>
      <c r="BW737" s="1"/>
      <c r="BX737" s="1"/>
      <c r="BY737" s="1"/>
      <c r="BZ737" s="3"/>
      <c r="CA737" s="1"/>
      <c r="CB737" s="1"/>
      <c r="CC737" s="1"/>
      <c r="CD737" s="1"/>
      <c r="CE737" s="1"/>
    </row>
    <row r="738" spans="1:83"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1"/>
      <c r="BN738" s="1"/>
      <c r="BO738" s="1"/>
      <c r="BP738" s="1"/>
      <c r="BQ738" s="1"/>
      <c r="BR738" s="1"/>
      <c r="BS738" s="1"/>
      <c r="BT738" s="1"/>
      <c r="BU738" s="2"/>
      <c r="BV738" s="2"/>
      <c r="BW738" s="1"/>
      <c r="BX738" s="1"/>
      <c r="BY738" s="1"/>
      <c r="BZ738" s="3"/>
      <c r="CA738" s="1"/>
      <c r="CB738" s="1"/>
      <c r="CC738" s="1"/>
      <c r="CD738" s="1"/>
      <c r="CE738" s="1"/>
    </row>
    <row r="739" spans="1:83"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1"/>
      <c r="BN739" s="1"/>
      <c r="BO739" s="1"/>
      <c r="BP739" s="1"/>
      <c r="BQ739" s="1"/>
      <c r="BR739" s="1"/>
      <c r="BS739" s="1"/>
      <c r="BT739" s="1"/>
      <c r="BU739" s="2"/>
      <c r="BV739" s="2"/>
      <c r="BW739" s="1"/>
      <c r="BX739" s="1"/>
      <c r="BY739" s="1"/>
      <c r="BZ739" s="3"/>
      <c r="CA739" s="1"/>
      <c r="CB739" s="1"/>
      <c r="CC739" s="1"/>
      <c r="CD739" s="1"/>
      <c r="CE739" s="1"/>
    </row>
    <row r="740" spans="1:83"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1"/>
      <c r="BN740" s="1"/>
      <c r="BO740" s="1"/>
      <c r="BP740" s="1"/>
      <c r="BQ740" s="1"/>
      <c r="BR740" s="1"/>
      <c r="BS740" s="1"/>
      <c r="BT740" s="1"/>
      <c r="BU740" s="2"/>
      <c r="BV740" s="2"/>
      <c r="BW740" s="1"/>
      <c r="BX740" s="1"/>
      <c r="BY740" s="1"/>
      <c r="BZ740" s="3"/>
      <c r="CA740" s="1"/>
      <c r="CB740" s="1"/>
      <c r="CC740" s="1"/>
      <c r="CD740" s="1"/>
      <c r="CE740" s="1"/>
    </row>
    <row r="741" spans="1:83"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1"/>
      <c r="BN741" s="1"/>
      <c r="BO741" s="1"/>
      <c r="BP741" s="1"/>
      <c r="BQ741" s="1"/>
      <c r="BR741" s="1"/>
      <c r="BS741" s="1"/>
      <c r="BT741" s="1"/>
      <c r="BU741" s="2"/>
      <c r="BV741" s="2"/>
      <c r="BW741" s="1"/>
      <c r="BX741" s="1"/>
      <c r="BY741" s="1"/>
      <c r="BZ741" s="3"/>
      <c r="CA741" s="1"/>
      <c r="CB741" s="1"/>
      <c r="CC741" s="1"/>
      <c r="CD741" s="1"/>
      <c r="CE741" s="1"/>
    </row>
    <row r="742" spans="1:83"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1"/>
      <c r="BN742" s="1"/>
      <c r="BO742" s="1"/>
      <c r="BP742" s="1"/>
      <c r="BQ742" s="1"/>
      <c r="BR742" s="1"/>
      <c r="BS742" s="1"/>
      <c r="BT742" s="1"/>
      <c r="BU742" s="2"/>
      <c r="BV742" s="2"/>
      <c r="BW742" s="1"/>
      <c r="BX742" s="1"/>
      <c r="BY742" s="1"/>
      <c r="BZ742" s="3"/>
      <c r="CA742" s="1"/>
      <c r="CB742" s="1"/>
      <c r="CC742" s="1"/>
      <c r="CD742" s="1"/>
      <c r="CE742" s="1"/>
    </row>
    <row r="743" spans="1:8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1"/>
      <c r="BN743" s="1"/>
      <c r="BO743" s="1"/>
      <c r="BP743" s="1"/>
      <c r="BQ743" s="1"/>
      <c r="BR743" s="1"/>
      <c r="BS743" s="1"/>
      <c r="BT743" s="1"/>
      <c r="BU743" s="2"/>
      <c r="BV743" s="2"/>
      <c r="BW743" s="1"/>
      <c r="BX743" s="1"/>
      <c r="BY743" s="1"/>
      <c r="BZ743" s="3"/>
      <c r="CA743" s="1"/>
      <c r="CB743" s="1"/>
      <c r="CC743" s="1"/>
      <c r="CD743" s="1"/>
      <c r="CE743" s="1"/>
    </row>
    <row r="744" spans="1:83"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1"/>
      <c r="BN744" s="1"/>
      <c r="BO744" s="1"/>
      <c r="BP744" s="1"/>
      <c r="BQ744" s="1"/>
      <c r="BR744" s="1"/>
      <c r="BS744" s="1"/>
      <c r="BT744" s="1"/>
      <c r="BU744" s="2"/>
      <c r="BV744" s="2"/>
      <c r="BW744" s="1"/>
      <c r="BX744" s="1"/>
      <c r="BY744" s="1"/>
      <c r="BZ744" s="3"/>
      <c r="CA744" s="1"/>
      <c r="CB744" s="1"/>
      <c r="CC744" s="1"/>
      <c r="CD744" s="1"/>
      <c r="CE744" s="1"/>
    </row>
    <row r="745" spans="1:83"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1"/>
      <c r="BN745" s="1"/>
      <c r="BO745" s="1"/>
      <c r="BP745" s="1"/>
      <c r="BQ745" s="1"/>
      <c r="BR745" s="1"/>
      <c r="BS745" s="1"/>
      <c r="BT745" s="1"/>
      <c r="BU745" s="2"/>
      <c r="BV745" s="2"/>
      <c r="BW745" s="1"/>
      <c r="BX745" s="1"/>
      <c r="BY745" s="1"/>
      <c r="BZ745" s="3"/>
      <c r="CA745" s="1"/>
      <c r="CB745" s="1"/>
      <c r="CC745" s="1"/>
      <c r="CD745" s="1"/>
      <c r="CE745" s="1"/>
    </row>
    <row r="746" spans="1:83"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1"/>
      <c r="BN746" s="1"/>
      <c r="BO746" s="1"/>
      <c r="BP746" s="1"/>
      <c r="BQ746" s="1"/>
      <c r="BR746" s="1"/>
      <c r="BS746" s="1"/>
      <c r="BT746" s="1"/>
      <c r="BU746" s="2"/>
      <c r="BV746" s="2"/>
      <c r="BW746" s="1"/>
      <c r="BX746" s="1"/>
      <c r="BY746" s="1"/>
      <c r="BZ746" s="3"/>
      <c r="CA746" s="1"/>
      <c r="CB746" s="1"/>
      <c r="CC746" s="1"/>
      <c r="CD746" s="1"/>
      <c r="CE746" s="1"/>
    </row>
    <row r="747" spans="1:83"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1"/>
      <c r="BN747" s="1"/>
      <c r="BO747" s="1"/>
      <c r="BP747" s="1"/>
      <c r="BQ747" s="1"/>
      <c r="BR747" s="1"/>
      <c r="BS747" s="1"/>
      <c r="BT747" s="1"/>
      <c r="BU747" s="2"/>
      <c r="BV747" s="2"/>
      <c r="BW747" s="1"/>
      <c r="BX747" s="1"/>
      <c r="BY747" s="1"/>
      <c r="BZ747" s="3"/>
      <c r="CA747" s="1"/>
      <c r="CB747" s="1"/>
      <c r="CC747" s="1"/>
      <c r="CD747" s="1"/>
      <c r="CE747" s="1"/>
    </row>
    <row r="748" spans="1:83"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1"/>
      <c r="BN748" s="1"/>
      <c r="BO748" s="1"/>
      <c r="BP748" s="1"/>
      <c r="BQ748" s="1"/>
      <c r="BR748" s="1"/>
      <c r="BS748" s="1"/>
      <c r="BT748" s="1"/>
      <c r="BU748" s="2"/>
      <c r="BV748" s="2"/>
      <c r="BW748" s="1"/>
      <c r="BX748" s="1"/>
      <c r="BY748" s="1"/>
      <c r="BZ748" s="3"/>
      <c r="CA748" s="1"/>
      <c r="CB748" s="1"/>
      <c r="CC748" s="1"/>
      <c r="CD748" s="1"/>
      <c r="CE748" s="1"/>
    </row>
    <row r="749" spans="1:83"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1"/>
      <c r="BN749" s="1"/>
      <c r="BO749" s="1"/>
      <c r="BP749" s="1"/>
      <c r="BQ749" s="1"/>
      <c r="BR749" s="1"/>
      <c r="BS749" s="1"/>
      <c r="BT749" s="1"/>
      <c r="BU749" s="2"/>
      <c r="BV749" s="2"/>
      <c r="BW749" s="1"/>
      <c r="BX749" s="1"/>
      <c r="BY749" s="1"/>
      <c r="BZ749" s="3"/>
      <c r="CA749" s="1"/>
      <c r="CB749" s="1"/>
      <c r="CC749" s="1"/>
      <c r="CD749" s="1"/>
      <c r="CE749" s="1"/>
    </row>
    <row r="750" spans="1:83"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1"/>
      <c r="BN750" s="1"/>
      <c r="BO750" s="1"/>
      <c r="BP750" s="1"/>
      <c r="BQ750" s="1"/>
      <c r="BR750" s="1"/>
      <c r="BS750" s="1"/>
      <c r="BT750" s="1"/>
      <c r="BU750" s="2"/>
      <c r="BV750" s="2"/>
      <c r="BW750" s="1"/>
      <c r="BX750" s="1"/>
      <c r="BY750" s="1"/>
      <c r="BZ750" s="3"/>
      <c r="CA750" s="1"/>
      <c r="CB750" s="1"/>
      <c r="CC750" s="1"/>
      <c r="CD750" s="1"/>
      <c r="CE750" s="1"/>
    </row>
    <row r="751" spans="1:83"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1"/>
      <c r="BN751" s="1"/>
      <c r="BO751" s="1"/>
      <c r="BP751" s="1"/>
      <c r="BQ751" s="1"/>
      <c r="BR751" s="1"/>
      <c r="BS751" s="1"/>
      <c r="BT751" s="1"/>
      <c r="BU751" s="2"/>
      <c r="BV751" s="2"/>
      <c r="BW751" s="1"/>
      <c r="BX751" s="1"/>
      <c r="BY751" s="1"/>
      <c r="BZ751" s="3"/>
      <c r="CA751" s="1"/>
      <c r="CB751" s="1"/>
      <c r="CC751" s="1"/>
      <c r="CD751" s="1"/>
      <c r="CE751" s="1"/>
    </row>
    <row r="752" spans="1:83"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1"/>
      <c r="BN752" s="1"/>
      <c r="BO752" s="1"/>
      <c r="BP752" s="1"/>
      <c r="BQ752" s="1"/>
      <c r="BR752" s="1"/>
      <c r="BS752" s="1"/>
      <c r="BT752" s="1"/>
      <c r="BU752" s="2"/>
      <c r="BV752" s="2"/>
      <c r="BW752" s="1"/>
      <c r="BX752" s="1"/>
      <c r="BY752" s="1"/>
      <c r="BZ752" s="3"/>
      <c r="CA752" s="1"/>
      <c r="CB752" s="1"/>
      <c r="CC752" s="1"/>
      <c r="CD752" s="1"/>
      <c r="CE752" s="1"/>
    </row>
    <row r="753" spans="1:8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1"/>
      <c r="BN753" s="1"/>
      <c r="BO753" s="1"/>
      <c r="BP753" s="1"/>
      <c r="BQ753" s="1"/>
      <c r="BR753" s="1"/>
      <c r="BS753" s="1"/>
      <c r="BT753" s="1"/>
      <c r="BU753" s="2"/>
      <c r="BV753" s="2"/>
      <c r="BW753" s="1"/>
      <c r="BX753" s="1"/>
      <c r="BY753" s="1"/>
      <c r="BZ753" s="3"/>
      <c r="CA753" s="1"/>
      <c r="CB753" s="1"/>
      <c r="CC753" s="1"/>
      <c r="CD753" s="1"/>
      <c r="CE753" s="1"/>
    </row>
    <row r="754" spans="1:83"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1"/>
      <c r="BN754" s="1"/>
      <c r="BO754" s="1"/>
      <c r="BP754" s="1"/>
      <c r="BQ754" s="1"/>
      <c r="BR754" s="1"/>
      <c r="BS754" s="1"/>
      <c r="BT754" s="1"/>
      <c r="BU754" s="2"/>
      <c r="BV754" s="2"/>
      <c r="BW754" s="1"/>
      <c r="BX754" s="1"/>
      <c r="BY754" s="1"/>
      <c r="BZ754" s="3"/>
      <c r="CA754" s="1"/>
      <c r="CB754" s="1"/>
      <c r="CC754" s="1"/>
      <c r="CD754" s="1"/>
      <c r="CE754" s="1"/>
    </row>
    <row r="755" spans="1:83"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1"/>
      <c r="BN755" s="1"/>
      <c r="BO755" s="1"/>
      <c r="BP755" s="1"/>
      <c r="BQ755" s="1"/>
      <c r="BR755" s="1"/>
      <c r="BS755" s="1"/>
      <c r="BT755" s="1"/>
      <c r="BU755" s="2"/>
      <c r="BV755" s="2"/>
      <c r="BW755" s="1"/>
      <c r="BX755" s="1"/>
      <c r="BY755" s="1"/>
      <c r="BZ755" s="3"/>
      <c r="CA755" s="1"/>
      <c r="CB755" s="1"/>
      <c r="CC755" s="1"/>
      <c r="CD755" s="1"/>
      <c r="CE755" s="1"/>
    </row>
    <row r="756" spans="1:83"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1"/>
      <c r="BN756" s="1"/>
      <c r="BO756" s="1"/>
      <c r="BP756" s="1"/>
      <c r="BQ756" s="1"/>
      <c r="BR756" s="1"/>
      <c r="BS756" s="1"/>
      <c r="BT756" s="1"/>
      <c r="BU756" s="2"/>
      <c r="BV756" s="2"/>
      <c r="BW756" s="1"/>
      <c r="BX756" s="1"/>
      <c r="BY756" s="1"/>
      <c r="BZ756" s="3"/>
      <c r="CA756" s="1"/>
      <c r="CB756" s="1"/>
      <c r="CC756" s="1"/>
      <c r="CD756" s="1"/>
      <c r="CE756" s="1"/>
    </row>
    <row r="757" spans="1:83"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1"/>
      <c r="BN757" s="1"/>
      <c r="BO757" s="1"/>
      <c r="BP757" s="1"/>
      <c r="BQ757" s="1"/>
      <c r="BR757" s="1"/>
      <c r="BS757" s="1"/>
      <c r="BT757" s="1"/>
      <c r="BU757" s="2"/>
      <c r="BV757" s="2"/>
      <c r="BW757" s="1"/>
      <c r="BX757" s="1"/>
      <c r="BY757" s="1"/>
      <c r="BZ757" s="3"/>
      <c r="CA757" s="1"/>
      <c r="CB757" s="1"/>
      <c r="CC757" s="1"/>
      <c r="CD757" s="1"/>
      <c r="CE757" s="1"/>
    </row>
    <row r="758" spans="1:83"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1"/>
      <c r="BN758" s="1"/>
      <c r="BO758" s="1"/>
      <c r="BP758" s="1"/>
      <c r="BQ758" s="1"/>
      <c r="BR758" s="1"/>
      <c r="BS758" s="1"/>
      <c r="BT758" s="1"/>
      <c r="BU758" s="2"/>
      <c r="BV758" s="2"/>
      <c r="BW758" s="1"/>
      <c r="BX758" s="1"/>
      <c r="BY758" s="1"/>
      <c r="BZ758" s="3"/>
      <c r="CA758" s="1"/>
      <c r="CB758" s="1"/>
      <c r="CC758" s="1"/>
      <c r="CD758" s="1"/>
      <c r="CE758" s="1"/>
    </row>
    <row r="759" spans="1:83"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1"/>
      <c r="BN759" s="1"/>
      <c r="BO759" s="1"/>
      <c r="BP759" s="1"/>
      <c r="BQ759" s="1"/>
      <c r="BR759" s="1"/>
      <c r="BS759" s="1"/>
      <c r="BT759" s="1"/>
      <c r="BU759" s="2"/>
      <c r="BV759" s="2"/>
      <c r="BW759" s="1"/>
      <c r="BX759" s="1"/>
      <c r="BY759" s="1"/>
      <c r="BZ759" s="3"/>
      <c r="CA759" s="1"/>
      <c r="CB759" s="1"/>
      <c r="CC759" s="1"/>
      <c r="CD759" s="1"/>
      <c r="CE759" s="1"/>
    </row>
    <row r="760" spans="1:83"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1"/>
      <c r="BN760" s="1"/>
      <c r="BO760" s="1"/>
      <c r="BP760" s="1"/>
      <c r="BQ760" s="1"/>
      <c r="BR760" s="1"/>
      <c r="BS760" s="1"/>
      <c r="BT760" s="1"/>
      <c r="BU760" s="2"/>
      <c r="BV760" s="2"/>
      <c r="BW760" s="1"/>
      <c r="BX760" s="1"/>
      <c r="BY760" s="1"/>
      <c r="BZ760" s="3"/>
      <c r="CA760" s="1"/>
      <c r="CB760" s="1"/>
      <c r="CC760" s="1"/>
      <c r="CD760" s="1"/>
      <c r="CE760" s="1"/>
    </row>
    <row r="761" spans="1:83"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1"/>
      <c r="BN761" s="1"/>
      <c r="BO761" s="1"/>
      <c r="BP761" s="1"/>
      <c r="BQ761" s="1"/>
      <c r="BR761" s="1"/>
      <c r="BS761" s="1"/>
      <c r="BT761" s="1"/>
      <c r="BU761" s="2"/>
      <c r="BV761" s="2"/>
      <c r="BW761" s="1"/>
      <c r="BX761" s="1"/>
      <c r="BY761" s="1"/>
      <c r="BZ761" s="3"/>
      <c r="CA761" s="1"/>
      <c r="CB761" s="1"/>
      <c r="CC761" s="1"/>
      <c r="CD761" s="1"/>
      <c r="CE761" s="1"/>
    </row>
    <row r="762" spans="1:83"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1"/>
      <c r="BN762" s="1"/>
      <c r="BO762" s="1"/>
      <c r="BP762" s="1"/>
      <c r="BQ762" s="1"/>
      <c r="BR762" s="1"/>
      <c r="BS762" s="1"/>
      <c r="BT762" s="1"/>
      <c r="BU762" s="2"/>
      <c r="BV762" s="2"/>
      <c r="BW762" s="1"/>
      <c r="BX762" s="1"/>
      <c r="BY762" s="1"/>
      <c r="BZ762" s="3"/>
      <c r="CA762" s="1"/>
      <c r="CB762" s="1"/>
      <c r="CC762" s="1"/>
      <c r="CD762" s="1"/>
      <c r="CE762" s="1"/>
    </row>
    <row r="763" spans="1:8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1"/>
      <c r="BN763" s="1"/>
      <c r="BO763" s="1"/>
      <c r="BP763" s="1"/>
      <c r="BQ763" s="1"/>
      <c r="BR763" s="1"/>
      <c r="BS763" s="1"/>
      <c r="BT763" s="1"/>
      <c r="BU763" s="2"/>
      <c r="BV763" s="2"/>
      <c r="BW763" s="1"/>
      <c r="BX763" s="1"/>
      <c r="BY763" s="1"/>
      <c r="BZ763" s="3"/>
      <c r="CA763" s="1"/>
      <c r="CB763" s="1"/>
      <c r="CC763" s="1"/>
      <c r="CD763" s="1"/>
      <c r="CE763" s="1"/>
    </row>
    <row r="764" spans="1:83"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1"/>
      <c r="BN764" s="1"/>
      <c r="BO764" s="1"/>
      <c r="BP764" s="1"/>
      <c r="BQ764" s="1"/>
      <c r="BR764" s="1"/>
      <c r="BS764" s="1"/>
      <c r="BT764" s="1"/>
      <c r="BU764" s="2"/>
      <c r="BV764" s="2"/>
      <c r="BW764" s="1"/>
      <c r="BX764" s="1"/>
      <c r="BY764" s="1"/>
      <c r="BZ764" s="3"/>
      <c r="CA764" s="1"/>
      <c r="CB764" s="1"/>
      <c r="CC764" s="1"/>
      <c r="CD764" s="1"/>
      <c r="CE764" s="1"/>
    </row>
    <row r="765" spans="1:83"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1"/>
      <c r="BN765" s="1"/>
      <c r="BO765" s="1"/>
      <c r="BP765" s="1"/>
      <c r="BQ765" s="1"/>
      <c r="BR765" s="1"/>
      <c r="BS765" s="1"/>
      <c r="BT765" s="1"/>
      <c r="BU765" s="2"/>
      <c r="BV765" s="2"/>
      <c r="BW765" s="1"/>
      <c r="BX765" s="1"/>
      <c r="BY765" s="1"/>
      <c r="BZ765" s="3"/>
      <c r="CA765" s="1"/>
      <c r="CB765" s="1"/>
      <c r="CC765" s="1"/>
      <c r="CD765" s="1"/>
      <c r="CE765" s="1"/>
    </row>
    <row r="766" spans="1:83"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1"/>
      <c r="BN766" s="1"/>
      <c r="BO766" s="1"/>
      <c r="BP766" s="1"/>
      <c r="BQ766" s="1"/>
      <c r="BR766" s="1"/>
      <c r="BS766" s="1"/>
      <c r="BT766" s="1"/>
      <c r="BU766" s="2"/>
      <c r="BV766" s="2"/>
      <c r="BW766" s="1"/>
      <c r="BX766" s="1"/>
      <c r="BY766" s="1"/>
      <c r="BZ766" s="3"/>
      <c r="CA766" s="1"/>
      <c r="CB766" s="1"/>
      <c r="CC766" s="1"/>
      <c r="CD766" s="1"/>
      <c r="CE766" s="1"/>
    </row>
    <row r="767" spans="1:83"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1"/>
      <c r="BN767" s="1"/>
      <c r="BO767" s="1"/>
      <c r="BP767" s="1"/>
      <c r="BQ767" s="1"/>
      <c r="BR767" s="1"/>
      <c r="BS767" s="1"/>
      <c r="BT767" s="1"/>
      <c r="BU767" s="2"/>
      <c r="BV767" s="2"/>
      <c r="BW767" s="1"/>
      <c r="BX767" s="1"/>
      <c r="BY767" s="1"/>
      <c r="BZ767" s="3"/>
      <c r="CA767" s="1"/>
      <c r="CB767" s="1"/>
      <c r="CC767" s="1"/>
      <c r="CD767" s="1"/>
      <c r="CE767" s="1"/>
    </row>
    <row r="768" spans="1:83"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1"/>
      <c r="BN768" s="1"/>
      <c r="BO768" s="1"/>
      <c r="BP768" s="1"/>
      <c r="BQ768" s="1"/>
      <c r="BR768" s="1"/>
      <c r="BS768" s="1"/>
      <c r="BT768" s="1"/>
      <c r="BU768" s="2"/>
      <c r="BV768" s="2"/>
      <c r="BW768" s="1"/>
      <c r="BX768" s="1"/>
      <c r="BY768" s="1"/>
      <c r="BZ768" s="3"/>
      <c r="CA768" s="1"/>
      <c r="CB768" s="1"/>
      <c r="CC768" s="1"/>
      <c r="CD768" s="1"/>
      <c r="CE768" s="1"/>
    </row>
    <row r="769" spans="1:83"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1"/>
      <c r="BN769" s="1"/>
      <c r="BO769" s="1"/>
      <c r="BP769" s="1"/>
      <c r="BQ769" s="1"/>
      <c r="BR769" s="1"/>
      <c r="BS769" s="1"/>
      <c r="BT769" s="1"/>
      <c r="BU769" s="2"/>
      <c r="BV769" s="2"/>
      <c r="BW769" s="1"/>
      <c r="BX769" s="1"/>
      <c r="BY769" s="1"/>
      <c r="BZ769" s="3"/>
      <c r="CA769" s="1"/>
      <c r="CB769" s="1"/>
      <c r="CC769" s="1"/>
      <c r="CD769" s="1"/>
      <c r="CE769" s="1"/>
    </row>
    <row r="770" spans="1:83"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1"/>
      <c r="BN770" s="1"/>
      <c r="BO770" s="1"/>
      <c r="BP770" s="1"/>
      <c r="BQ770" s="1"/>
      <c r="BR770" s="1"/>
      <c r="BS770" s="1"/>
      <c r="BT770" s="1"/>
      <c r="BU770" s="2"/>
      <c r="BV770" s="2"/>
      <c r="BW770" s="1"/>
      <c r="BX770" s="1"/>
      <c r="BY770" s="1"/>
      <c r="BZ770" s="3"/>
      <c r="CA770" s="1"/>
      <c r="CB770" s="1"/>
      <c r="CC770" s="1"/>
      <c r="CD770" s="1"/>
      <c r="CE770" s="1"/>
    </row>
    <row r="771" spans="1:83"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1"/>
      <c r="BN771" s="1"/>
      <c r="BO771" s="1"/>
      <c r="BP771" s="1"/>
      <c r="BQ771" s="1"/>
      <c r="BR771" s="1"/>
      <c r="BS771" s="1"/>
      <c r="BT771" s="1"/>
      <c r="BU771" s="2"/>
      <c r="BV771" s="2"/>
      <c r="BW771" s="1"/>
      <c r="BX771" s="1"/>
      <c r="BY771" s="1"/>
      <c r="BZ771" s="3"/>
      <c r="CA771" s="1"/>
      <c r="CB771" s="1"/>
      <c r="CC771" s="1"/>
      <c r="CD771" s="1"/>
      <c r="CE771" s="1"/>
    </row>
    <row r="772" spans="1:83"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1"/>
      <c r="BN772" s="1"/>
      <c r="BO772" s="1"/>
      <c r="BP772" s="1"/>
      <c r="BQ772" s="1"/>
      <c r="BR772" s="1"/>
      <c r="BS772" s="1"/>
      <c r="BT772" s="1"/>
      <c r="BU772" s="2"/>
      <c r="BV772" s="2"/>
      <c r="BW772" s="1"/>
      <c r="BX772" s="1"/>
      <c r="BY772" s="1"/>
      <c r="BZ772" s="3"/>
      <c r="CA772" s="1"/>
      <c r="CB772" s="1"/>
      <c r="CC772" s="1"/>
      <c r="CD772" s="1"/>
      <c r="CE772" s="1"/>
    </row>
    <row r="773" spans="1:8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1"/>
      <c r="BN773" s="1"/>
      <c r="BO773" s="1"/>
      <c r="BP773" s="1"/>
      <c r="BQ773" s="1"/>
      <c r="BR773" s="1"/>
      <c r="BS773" s="1"/>
      <c r="BT773" s="1"/>
      <c r="BU773" s="2"/>
      <c r="BV773" s="2"/>
      <c r="BW773" s="1"/>
      <c r="BX773" s="1"/>
      <c r="BY773" s="1"/>
      <c r="BZ773" s="3"/>
      <c r="CA773" s="1"/>
      <c r="CB773" s="1"/>
      <c r="CC773" s="1"/>
      <c r="CD773" s="1"/>
      <c r="CE773" s="1"/>
    </row>
    <row r="774" spans="1:83"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1"/>
      <c r="BN774" s="1"/>
      <c r="BO774" s="1"/>
      <c r="BP774" s="1"/>
      <c r="BQ774" s="1"/>
      <c r="BR774" s="1"/>
      <c r="BS774" s="1"/>
      <c r="BT774" s="1"/>
      <c r="BU774" s="2"/>
      <c r="BV774" s="2"/>
      <c r="BW774" s="1"/>
      <c r="BX774" s="1"/>
      <c r="BY774" s="1"/>
      <c r="BZ774" s="3"/>
      <c r="CA774" s="1"/>
      <c r="CB774" s="1"/>
      <c r="CC774" s="1"/>
      <c r="CD774" s="1"/>
      <c r="CE774" s="1"/>
    </row>
    <row r="775" spans="1:83"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1"/>
      <c r="BN775" s="1"/>
      <c r="BO775" s="1"/>
      <c r="BP775" s="1"/>
      <c r="BQ775" s="1"/>
      <c r="BR775" s="1"/>
      <c r="BS775" s="1"/>
      <c r="BT775" s="1"/>
      <c r="BU775" s="2"/>
      <c r="BV775" s="2"/>
      <c r="BW775" s="1"/>
      <c r="BX775" s="1"/>
      <c r="BY775" s="1"/>
      <c r="BZ775" s="3"/>
      <c r="CA775" s="1"/>
      <c r="CB775" s="1"/>
      <c r="CC775" s="1"/>
      <c r="CD775" s="1"/>
      <c r="CE775" s="1"/>
    </row>
    <row r="776" spans="1:83"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1"/>
      <c r="BN776" s="1"/>
      <c r="BO776" s="1"/>
      <c r="BP776" s="1"/>
      <c r="BQ776" s="1"/>
      <c r="BR776" s="1"/>
      <c r="BS776" s="1"/>
      <c r="BT776" s="1"/>
      <c r="BU776" s="2"/>
      <c r="BV776" s="2"/>
      <c r="BW776" s="1"/>
      <c r="BX776" s="1"/>
      <c r="BY776" s="1"/>
      <c r="BZ776" s="3"/>
      <c r="CA776" s="1"/>
      <c r="CB776" s="1"/>
      <c r="CC776" s="1"/>
      <c r="CD776" s="1"/>
      <c r="CE776" s="1"/>
    </row>
    <row r="777" spans="1:83"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1"/>
      <c r="BN777" s="1"/>
      <c r="BO777" s="1"/>
      <c r="BP777" s="1"/>
      <c r="BQ777" s="1"/>
      <c r="BR777" s="1"/>
      <c r="BS777" s="1"/>
      <c r="BT777" s="1"/>
      <c r="BU777" s="2"/>
      <c r="BV777" s="2"/>
      <c r="BW777" s="1"/>
      <c r="BX777" s="1"/>
      <c r="BY777" s="1"/>
      <c r="BZ777" s="3"/>
      <c r="CA777" s="1"/>
      <c r="CB777" s="1"/>
      <c r="CC777" s="1"/>
      <c r="CD777" s="1"/>
      <c r="CE777" s="1"/>
    </row>
    <row r="778" spans="1:83"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1"/>
      <c r="BN778" s="1"/>
      <c r="BO778" s="1"/>
      <c r="BP778" s="1"/>
      <c r="BQ778" s="1"/>
      <c r="BR778" s="1"/>
      <c r="BS778" s="1"/>
      <c r="BT778" s="1"/>
      <c r="BU778" s="2"/>
      <c r="BV778" s="2"/>
      <c r="BW778" s="1"/>
      <c r="BX778" s="1"/>
      <c r="BY778" s="1"/>
      <c r="BZ778" s="3"/>
      <c r="CA778" s="1"/>
      <c r="CB778" s="1"/>
      <c r="CC778" s="1"/>
      <c r="CD778" s="1"/>
      <c r="CE778" s="1"/>
    </row>
    <row r="779" spans="1:83"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1"/>
      <c r="BN779" s="1"/>
      <c r="BO779" s="1"/>
      <c r="BP779" s="1"/>
      <c r="BQ779" s="1"/>
      <c r="BR779" s="1"/>
      <c r="BS779" s="1"/>
      <c r="BT779" s="1"/>
      <c r="BU779" s="2"/>
      <c r="BV779" s="2"/>
      <c r="BW779" s="1"/>
      <c r="BX779" s="1"/>
      <c r="BY779" s="1"/>
      <c r="BZ779" s="3"/>
      <c r="CA779" s="1"/>
      <c r="CB779" s="1"/>
      <c r="CC779" s="1"/>
      <c r="CD779" s="1"/>
      <c r="CE779" s="1"/>
    </row>
    <row r="780" spans="1:83"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1"/>
      <c r="BN780" s="1"/>
      <c r="BO780" s="1"/>
      <c r="BP780" s="1"/>
      <c r="BQ780" s="1"/>
      <c r="BR780" s="1"/>
      <c r="BS780" s="1"/>
      <c r="BT780" s="1"/>
      <c r="BU780" s="2"/>
      <c r="BV780" s="2"/>
      <c r="BW780" s="1"/>
      <c r="BX780" s="1"/>
      <c r="BY780" s="1"/>
      <c r="BZ780" s="3"/>
      <c r="CA780" s="1"/>
      <c r="CB780" s="1"/>
      <c r="CC780" s="1"/>
      <c r="CD780" s="1"/>
      <c r="CE780" s="1"/>
    </row>
    <row r="781" spans="1:83"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1"/>
      <c r="BN781" s="1"/>
      <c r="BO781" s="1"/>
      <c r="BP781" s="1"/>
      <c r="BQ781" s="1"/>
      <c r="BR781" s="1"/>
      <c r="BS781" s="1"/>
      <c r="BT781" s="1"/>
      <c r="BU781" s="2"/>
      <c r="BV781" s="2"/>
      <c r="BW781" s="1"/>
      <c r="BX781" s="1"/>
      <c r="BY781" s="1"/>
      <c r="BZ781" s="3"/>
      <c r="CA781" s="1"/>
      <c r="CB781" s="1"/>
      <c r="CC781" s="1"/>
      <c r="CD781" s="1"/>
      <c r="CE781" s="1"/>
    </row>
    <row r="782" spans="1:83"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1"/>
      <c r="BN782" s="1"/>
      <c r="BO782" s="1"/>
      <c r="BP782" s="1"/>
      <c r="BQ782" s="1"/>
      <c r="BR782" s="1"/>
      <c r="BS782" s="1"/>
      <c r="BT782" s="1"/>
      <c r="BU782" s="2"/>
      <c r="BV782" s="2"/>
      <c r="BW782" s="1"/>
      <c r="BX782" s="1"/>
      <c r="BY782" s="1"/>
      <c r="BZ782" s="3"/>
      <c r="CA782" s="1"/>
      <c r="CB782" s="1"/>
      <c r="CC782" s="1"/>
      <c r="CD782" s="1"/>
      <c r="CE782" s="1"/>
    </row>
    <row r="783" spans="1: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1"/>
      <c r="BN783" s="1"/>
      <c r="BO783" s="1"/>
      <c r="BP783" s="1"/>
      <c r="BQ783" s="1"/>
      <c r="BR783" s="1"/>
      <c r="BS783" s="1"/>
      <c r="BT783" s="1"/>
      <c r="BU783" s="2"/>
      <c r="BV783" s="2"/>
      <c r="BW783" s="1"/>
      <c r="BX783" s="1"/>
      <c r="BY783" s="1"/>
      <c r="BZ783" s="3"/>
      <c r="CA783" s="1"/>
      <c r="CB783" s="1"/>
      <c r="CC783" s="1"/>
      <c r="CD783" s="1"/>
      <c r="CE783" s="1"/>
    </row>
    <row r="784" spans="1:83"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1"/>
      <c r="BN784" s="1"/>
      <c r="BO784" s="1"/>
      <c r="BP784" s="1"/>
      <c r="BQ784" s="1"/>
      <c r="BR784" s="1"/>
      <c r="BS784" s="1"/>
      <c r="BT784" s="1"/>
      <c r="BU784" s="2"/>
      <c r="BV784" s="2"/>
      <c r="BW784" s="1"/>
      <c r="BX784" s="1"/>
      <c r="BY784" s="1"/>
      <c r="BZ784" s="3"/>
      <c r="CA784" s="1"/>
      <c r="CB784" s="1"/>
      <c r="CC784" s="1"/>
      <c r="CD784" s="1"/>
      <c r="CE784" s="1"/>
    </row>
    <row r="785" spans="1:83"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1"/>
      <c r="BN785" s="1"/>
      <c r="BO785" s="1"/>
      <c r="BP785" s="1"/>
      <c r="BQ785" s="1"/>
      <c r="BR785" s="1"/>
      <c r="BS785" s="1"/>
      <c r="BT785" s="1"/>
      <c r="BU785" s="2"/>
      <c r="BV785" s="2"/>
      <c r="BW785" s="1"/>
      <c r="BX785" s="1"/>
      <c r="BY785" s="1"/>
      <c r="BZ785" s="3"/>
      <c r="CA785" s="1"/>
      <c r="CB785" s="1"/>
      <c r="CC785" s="1"/>
      <c r="CD785" s="1"/>
      <c r="CE785" s="1"/>
    </row>
    <row r="786" spans="1:83"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1"/>
      <c r="BN786" s="1"/>
      <c r="BO786" s="1"/>
      <c r="BP786" s="1"/>
      <c r="BQ786" s="1"/>
      <c r="BR786" s="1"/>
      <c r="BS786" s="1"/>
      <c r="BT786" s="1"/>
      <c r="BU786" s="2"/>
      <c r="BV786" s="2"/>
      <c r="BW786" s="1"/>
      <c r="BX786" s="1"/>
      <c r="BY786" s="1"/>
      <c r="BZ786" s="3"/>
      <c r="CA786" s="1"/>
      <c r="CB786" s="1"/>
      <c r="CC786" s="1"/>
      <c r="CD786" s="1"/>
      <c r="CE786" s="1"/>
    </row>
    <row r="787" spans="1:83"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1"/>
      <c r="BN787" s="1"/>
      <c r="BO787" s="1"/>
      <c r="BP787" s="1"/>
      <c r="BQ787" s="1"/>
      <c r="BR787" s="1"/>
      <c r="BS787" s="1"/>
      <c r="BT787" s="1"/>
      <c r="BU787" s="2"/>
      <c r="BV787" s="2"/>
      <c r="BW787" s="1"/>
      <c r="BX787" s="1"/>
      <c r="BY787" s="1"/>
      <c r="BZ787" s="3"/>
      <c r="CA787" s="1"/>
      <c r="CB787" s="1"/>
      <c r="CC787" s="1"/>
      <c r="CD787" s="1"/>
      <c r="CE787" s="1"/>
    </row>
    <row r="788" spans="1:83"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1"/>
      <c r="BN788" s="1"/>
      <c r="BO788" s="1"/>
      <c r="BP788" s="1"/>
      <c r="BQ788" s="1"/>
      <c r="BR788" s="1"/>
      <c r="BS788" s="1"/>
      <c r="BT788" s="1"/>
      <c r="BU788" s="2"/>
      <c r="BV788" s="2"/>
      <c r="BW788" s="1"/>
      <c r="BX788" s="1"/>
      <c r="BY788" s="1"/>
      <c r="BZ788" s="3"/>
      <c r="CA788" s="1"/>
      <c r="CB788" s="1"/>
      <c r="CC788" s="1"/>
      <c r="CD788" s="1"/>
      <c r="CE788" s="1"/>
    </row>
    <row r="789" spans="1:83"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1"/>
      <c r="BN789" s="1"/>
      <c r="BO789" s="1"/>
      <c r="BP789" s="1"/>
      <c r="BQ789" s="1"/>
      <c r="BR789" s="1"/>
      <c r="BS789" s="1"/>
      <c r="BT789" s="1"/>
      <c r="BU789" s="2"/>
      <c r="BV789" s="2"/>
      <c r="BW789" s="1"/>
      <c r="BX789" s="1"/>
      <c r="BY789" s="1"/>
      <c r="BZ789" s="3"/>
      <c r="CA789" s="1"/>
      <c r="CB789" s="1"/>
      <c r="CC789" s="1"/>
      <c r="CD789" s="1"/>
      <c r="CE789" s="1"/>
    </row>
    <row r="790" spans="1:83"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1"/>
      <c r="BN790" s="1"/>
      <c r="BO790" s="1"/>
      <c r="BP790" s="1"/>
      <c r="BQ790" s="1"/>
      <c r="BR790" s="1"/>
      <c r="BS790" s="1"/>
      <c r="BT790" s="1"/>
      <c r="BU790" s="2"/>
      <c r="BV790" s="2"/>
      <c r="BW790" s="1"/>
      <c r="BX790" s="1"/>
      <c r="BY790" s="1"/>
      <c r="BZ790" s="3"/>
      <c r="CA790" s="1"/>
      <c r="CB790" s="1"/>
      <c r="CC790" s="1"/>
      <c r="CD790" s="1"/>
      <c r="CE790" s="1"/>
    </row>
    <row r="791" spans="1:83"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1"/>
      <c r="BN791" s="1"/>
      <c r="BO791" s="1"/>
      <c r="BP791" s="1"/>
      <c r="BQ791" s="1"/>
      <c r="BR791" s="1"/>
      <c r="BS791" s="1"/>
      <c r="BT791" s="1"/>
      <c r="BU791" s="2"/>
      <c r="BV791" s="2"/>
      <c r="BW791" s="1"/>
      <c r="BX791" s="1"/>
      <c r="BY791" s="1"/>
      <c r="BZ791" s="3"/>
      <c r="CA791" s="1"/>
      <c r="CB791" s="1"/>
      <c r="CC791" s="1"/>
      <c r="CD791" s="1"/>
      <c r="CE791" s="1"/>
    </row>
    <row r="792" spans="1:83"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1"/>
      <c r="BN792" s="1"/>
      <c r="BO792" s="1"/>
      <c r="BP792" s="1"/>
      <c r="BQ792" s="1"/>
      <c r="BR792" s="1"/>
      <c r="BS792" s="1"/>
      <c r="BT792" s="1"/>
      <c r="BU792" s="2"/>
      <c r="BV792" s="2"/>
      <c r="BW792" s="1"/>
      <c r="BX792" s="1"/>
      <c r="BY792" s="1"/>
      <c r="BZ792" s="3"/>
      <c r="CA792" s="1"/>
      <c r="CB792" s="1"/>
      <c r="CC792" s="1"/>
      <c r="CD792" s="1"/>
      <c r="CE792" s="1"/>
    </row>
    <row r="793" spans="1:8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1"/>
      <c r="BN793" s="1"/>
      <c r="BO793" s="1"/>
      <c r="BP793" s="1"/>
      <c r="BQ793" s="1"/>
      <c r="BR793" s="1"/>
      <c r="BS793" s="1"/>
      <c r="BT793" s="1"/>
      <c r="BU793" s="2"/>
      <c r="BV793" s="2"/>
      <c r="BW793" s="1"/>
      <c r="BX793" s="1"/>
      <c r="BY793" s="1"/>
      <c r="BZ793" s="3"/>
      <c r="CA793" s="1"/>
      <c r="CB793" s="1"/>
      <c r="CC793" s="1"/>
      <c r="CD793" s="1"/>
      <c r="CE793" s="1"/>
    </row>
    <row r="794" spans="1:83"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1"/>
      <c r="BN794" s="1"/>
      <c r="BO794" s="1"/>
      <c r="BP794" s="1"/>
      <c r="BQ794" s="1"/>
      <c r="BR794" s="1"/>
      <c r="BS794" s="1"/>
      <c r="BT794" s="1"/>
      <c r="BU794" s="2"/>
      <c r="BV794" s="2"/>
      <c r="BW794" s="1"/>
      <c r="BX794" s="1"/>
      <c r="BY794" s="1"/>
      <c r="BZ794" s="3"/>
      <c r="CA794" s="1"/>
      <c r="CB794" s="1"/>
      <c r="CC794" s="1"/>
      <c r="CD794" s="1"/>
      <c r="CE794" s="1"/>
    </row>
    <row r="795" spans="1:83"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1"/>
      <c r="BN795" s="1"/>
      <c r="BO795" s="1"/>
      <c r="BP795" s="1"/>
      <c r="BQ795" s="1"/>
      <c r="BR795" s="1"/>
      <c r="BS795" s="1"/>
      <c r="BT795" s="1"/>
      <c r="BU795" s="2"/>
      <c r="BV795" s="2"/>
      <c r="BW795" s="1"/>
      <c r="BX795" s="1"/>
      <c r="BY795" s="1"/>
      <c r="BZ795" s="3"/>
      <c r="CA795" s="1"/>
      <c r="CB795" s="1"/>
      <c r="CC795" s="1"/>
      <c r="CD795" s="1"/>
      <c r="CE795" s="1"/>
    </row>
    <row r="796" spans="1:83"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1"/>
      <c r="BN796" s="1"/>
      <c r="BO796" s="1"/>
      <c r="BP796" s="1"/>
      <c r="BQ796" s="1"/>
      <c r="BR796" s="1"/>
      <c r="BS796" s="1"/>
      <c r="BT796" s="1"/>
      <c r="BU796" s="2"/>
      <c r="BV796" s="2"/>
      <c r="BW796" s="1"/>
      <c r="BX796" s="1"/>
      <c r="BY796" s="1"/>
      <c r="BZ796" s="3"/>
      <c r="CA796" s="1"/>
      <c r="CB796" s="1"/>
      <c r="CC796" s="1"/>
      <c r="CD796" s="1"/>
      <c r="CE796" s="1"/>
    </row>
    <row r="797" spans="1:83"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1"/>
      <c r="BN797" s="1"/>
      <c r="BO797" s="1"/>
      <c r="BP797" s="1"/>
      <c r="BQ797" s="1"/>
      <c r="BR797" s="1"/>
      <c r="BS797" s="1"/>
      <c r="BT797" s="1"/>
      <c r="BU797" s="2"/>
      <c r="BV797" s="2"/>
      <c r="BW797" s="1"/>
      <c r="BX797" s="1"/>
      <c r="BY797" s="1"/>
      <c r="BZ797" s="3"/>
      <c r="CA797" s="1"/>
      <c r="CB797" s="1"/>
      <c r="CC797" s="1"/>
      <c r="CD797" s="1"/>
      <c r="CE797" s="1"/>
    </row>
    <row r="798" spans="1:83"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1"/>
      <c r="BN798" s="1"/>
      <c r="BO798" s="1"/>
      <c r="BP798" s="1"/>
      <c r="BQ798" s="1"/>
      <c r="BR798" s="1"/>
      <c r="BS798" s="1"/>
      <c r="BT798" s="1"/>
      <c r="BU798" s="2"/>
      <c r="BV798" s="2"/>
      <c r="BW798" s="1"/>
      <c r="BX798" s="1"/>
      <c r="BY798" s="1"/>
      <c r="BZ798" s="3"/>
      <c r="CA798" s="1"/>
      <c r="CB798" s="1"/>
      <c r="CC798" s="1"/>
      <c r="CD798" s="1"/>
      <c r="CE798" s="1"/>
    </row>
    <row r="799" spans="1:83"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1"/>
      <c r="BN799" s="1"/>
      <c r="BO799" s="1"/>
      <c r="BP799" s="1"/>
      <c r="BQ799" s="1"/>
      <c r="BR799" s="1"/>
      <c r="BS799" s="1"/>
      <c r="BT799" s="1"/>
      <c r="BU799" s="2"/>
      <c r="BV799" s="2"/>
      <c r="BW799" s="1"/>
      <c r="BX799" s="1"/>
      <c r="BY799" s="1"/>
      <c r="BZ799" s="3"/>
      <c r="CA799" s="1"/>
      <c r="CB799" s="1"/>
      <c r="CC799" s="1"/>
      <c r="CD799" s="1"/>
      <c r="CE799" s="1"/>
    </row>
    <row r="800" spans="1:83"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1"/>
      <c r="BN800" s="1"/>
      <c r="BO800" s="1"/>
      <c r="BP800" s="1"/>
      <c r="BQ800" s="1"/>
      <c r="BR800" s="1"/>
      <c r="BS800" s="1"/>
      <c r="BT800" s="1"/>
      <c r="BU800" s="2"/>
      <c r="BV800" s="2"/>
      <c r="BW800" s="1"/>
      <c r="BX800" s="1"/>
      <c r="BY800" s="1"/>
      <c r="BZ800" s="3"/>
      <c r="CA800" s="1"/>
      <c r="CB800" s="1"/>
      <c r="CC800" s="1"/>
      <c r="CD800" s="1"/>
      <c r="CE800" s="1"/>
    </row>
    <row r="801" spans="1:83"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1"/>
      <c r="BN801" s="1"/>
      <c r="BO801" s="1"/>
      <c r="BP801" s="1"/>
      <c r="BQ801" s="1"/>
      <c r="BR801" s="1"/>
      <c r="BS801" s="1"/>
      <c r="BT801" s="1"/>
      <c r="BU801" s="2"/>
      <c r="BV801" s="2"/>
      <c r="BW801" s="1"/>
      <c r="BX801" s="1"/>
      <c r="BY801" s="1"/>
      <c r="BZ801" s="3"/>
      <c r="CA801" s="1"/>
      <c r="CB801" s="1"/>
      <c r="CC801" s="1"/>
      <c r="CD801" s="1"/>
      <c r="CE801" s="1"/>
    </row>
    <row r="802" spans="1:83"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1"/>
      <c r="BN802" s="1"/>
      <c r="BO802" s="1"/>
      <c r="BP802" s="1"/>
      <c r="BQ802" s="1"/>
      <c r="BR802" s="1"/>
      <c r="BS802" s="1"/>
      <c r="BT802" s="1"/>
      <c r="BU802" s="2"/>
      <c r="BV802" s="2"/>
      <c r="BW802" s="1"/>
      <c r="BX802" s="1"/>
      <c r="BY802" s="1"/>
      <c r="BZ802" s="3"/>
      <c r="CA802" s="1"/>
      <c r="CB802" s="1"/>
      <c r="CC802" s="1"/>
      <c r="CD802" s="1"/>
      <c r="CE802" s="1"/>
    </row>
    <row r="803" spans="1:8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1"/>
      <c r="BN803" s="1"/>
      <c r="BO803" s="1"/>
      <c r="BP803" s="1"/>
      <c r="BQ803" s="1"/>
      <c r="BR803" s="1"/>
      <c r="BS803" s="1"/>
      <c r="BT803" s="1"/>
      <c r="BU803" s="2"/>
      <c r="BV803" s="2"/>
      <c r="BW803" s="1"/>
      <c r="BX803" s="1"/>
      <c r="BY803" s="1"/>
      <c r="BZ803" s="3"/>
      <c r="CA803" s="1"/>
      <c r="CB803" s="1"/>
      <c r="CC803" s="1"/>
      <c r="CD803" s="1"/>
      <c r="CE803" s="1"/>
    </row>
    <row r="804" spans="1:83"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1"/>
      <c r="BN804" s="1"/>
      <c r="BO804" s="1"/>
      <c r="BP804" s="1"/>
      <c r="BQ804" s="1"/>
      <c r="BR804" s="1"/>
      <c r="BS804" s="1"/>
      <c r="BT804" s="1"/>
      <c r="BU804" s="2"/>
      <c r="BV804" s="2"/>
      <c r="BW804" s="1"/>
      <c r="BX804" s="1"/>
      <c r="BY804" s="1"/>
      <c r="BZ804" s="3"/>
      <c r="CA804" s="1"/>
      <c r="CB804" s="1"/>
      <c r="CC804" s="1"/>
      <c r="CD804" s="1"/>
      <c r="CE804" s="1"/>
    </row>
    <row r="805" spans="1:83"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1"/>
      <c r="BN805" s="1"/>
      <c r="BO805" s="1"/>
      <c r="BP805" s="1"/>
      <c r="BQ805" s="1"/>
      <c r="BR805" s="1"/>
      <c r="BS805" s="1"/>
      <c r="BT805" s="1"/>
      <c r="BU805" s="2"/>
      <c r="BV805" s="2"/>
      <c r="BW805" s="1"/>
      <c r="BX805" s="1"/>
      <c r="BY805" s="1"/>
      <c r="BZ805" s="3"/>
      <c r="CA805" s="1"/>
      <c r="CB805" s="1"/>
      <c r="CC805" s="1"/>
      <c r="CD805" s="1"/>
      <c r="CE805" s="1"/>
    </row>
    <row r="806" spans="1:83"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1"/>
      <c r="BN806" s="1"/>
      <c r="BO806" s="1"/>
      <c r="BP806" s="1"/>
      <c r="BQ806" s="1"/>
      <c r="BR806" s="1"/>
      <c r="BS806" s="1"/>
      <c r="BT806" s="1"/>
      <c r="BU806" s="2"/>
      <c r="BV806" s="2"/>
      <c r="BW806" s="1"/>
      <c r="BX806" s="1"/>
      <c r="BY806" s="1"/>
      <c r="BZ806" s="3"/>
      <c r="CA806" s="1"/>
      <c r="CB806" s="1"/>
      <c r="CC806" s="1"/>
      <c r="CD806" s="1"/>
      <c r="CE806" s="1"/>
    </row>
    <row r="807" spans="1:83"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1"/>
      <c r="BN807" s="1"/>
      <c r="BO807" s="1"/>
      <c r="BP807" s="1"/>
      <c r="BQ807" s="1"/>
      <c r="BR807" s="1"/>
      <c r="BS807" s="1"/>
      <c r="BT807" s="1"/>
      <c r="BU807" s="2"/>
      <c r="BV807" s="2"/>
      <c r="BW807" s="1"/>
      <c r="BX807" s="1"/>
      <c r="BY807" s="1"/>
      <c r="BZ807" s="3"/>
      <c r="CA807" s="1"/>
      <c r="CB807" s="1"/>
      <c r="CC807" s="1"/>
      <c r="CD807" s="1"/>
      <c r="CE807" s="1"/>
    </row>
    <row r="808" spans="1:83"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1"/>
      <c r="BN808" s="1"/>
      <c r="BO808" s="1"/>
      <c r="BP808" s="1"/>
      <c r="BQ808" s="1"/>
      <c r="BR808" s="1"/>
      <c r="BS808" s="1"/>
      <c r="BT808" s="1"/>
      <c r="BU808" s="2"/>
      <c r="BV808" s="2"/>
      <c r="BW808" s="1"/>
      <c r="BX808" s="1"/>
      <c r="BY808" s="1"/>
      <c r="BZ808" s="3"/>
      <c r="CA808" s="1"/>
      <c r="CB808" s="1"/>
      <c r="CC808" s="1"/>
      <c r="CD808" s="1"/>
      <c r="CE808" s="1"/>
    </row>
    <row r="809" spans="1:83"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1"/>
      <c r="BN809" s="1"/>
      <c r="BO809" s="1"/>
      <c r="BP809" s="1"/>
      <c r="BQ809" s="1"/>
      <c r="BR809" s="1"/>
      <c r="BS809" s="1"/>
      <c r="BT809" s="1"/>
      <c r="BU809" s="2"/>
      <c r="BV809" s="2"/>
      <c r="BW809" s="1"/>
      <c r="BX809" s="1"/>
      <c r="BY809" s="1"/>
      <c r="BZ809" s="3"/>
      <c r="CA809" s="1"/>
      <c r="CB809" s="1"/>
      <c r="CC809" s="1"/>
      <c r="CD809" s="1"/>
      <c r="CE809" s="1"/>
    </row>
    <row r="810" spans="1:83"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1"/>
      <c r="BN810" s="1"/>
      <c r="BO810" s="1"/>
      <c r="BP810" s="1"/>
      <c r="BQ810" s="1"/>
      <c r="BR810" s="1"/>
      <c r="BS810" s="1"/>
      <c r="BT810" s="1"/>
      <c r="BU810" s="2"/>
      <c r="BV810" s="2"/>
      <c r="BW810" s="1"/>
      <c r="BX810" s="1"/>
      <c r="BY810" s="1"/>
      <c r="BZ810" s="3"/>
      <c r="CA810" s="1"/>
      <c r="CB810" s="1"/>
      <c r="CC810" s="1"/>
      <c r="CD810" s="1"/>
      <c r="CE810" s="1"/>
    </row>
    <row r="811" spans="1:83"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1"/>
      <c r="BN811" s="1"/>
      <c r="BO811" s="1"/>
      <c r="BP811" s="1"/>
      <c r="BQ811" s="1"/>
      <c r="BR811" s="1"/>
      <c r="BS811" s="1"/>
      <c r="BT811" s="1"/>
      <c r="BU811" s="2"/>
      <c r="BV811" s="2"/>
      <c r="BW811" s="1"/>
      <c r="BX811" s="1"/>
      <c r="BY811" s="1"/>
      <c r="BZ811" s="3"/>
      <c r="CA811" s="1"/>
      <c r="CB811" s="1"/>
      <c r="CC811" s="1"/>
      <c r="CD811" s="1"/>
      <c r="CE811" s="1"/>
    </row>
    <row r="812" spans="1:83"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1"/>
      <c r="BN812" s="1"/>
      <c r="BO812" s="1"/>
      <c r="BP812" s="1"/>
      <c r="BQ812" s="1"/>
      <c r="BR812" s="1"/>
      <c r="BS812" s="1"/>
      <c r="BT812" s="1"/>
      <c r="BU812" s="2"/>
      <c r="BV812" s="2"/>
      <c r="BW812" s="1"/>
      <c r="BX812" s="1"/>
      <c r="BY812" s="1"/>
      <c r="BZ812" s="3"/>
      <c r="CA812" s="1"/>
      <c r="CB812" s="1"/>
      <c r="CC812" s="1"/>
      <c r="CD812" s="1"/>
      <c r="CE812" s="1"/>
    </row>
    <row r="813" spans="1:8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1"/>
      <c r="BN813" s="1"/>
      <c r="BO813" s="1"/>
      <c r="BP813" s="1"/>
      <c r="BQ813" s="1"/>
      <c r="BR813" s="1"/>
      <c r="BS813" s="1"/>
      <c r="BT813" s="1"/>
      <c r="BU813" s="2"/>
      <c r="BV813" s="2"/>
      <c r="BW813" s="1"/>
      <c r="BX813" s="1"/>
      <c r="BY813" s="1"/>
      <c r="BZ813" s="3"/>
      <c r="CA813" s="1"/>
      <c r="CB813" s="1"/>
      <c r="CC813" s="1"/>
      <c r="CD813" s="1"/>
      <c r="CE813" s="1"/>
    </row>
    <row r="814" spans="1:83"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1"/>
      <c r="BN814" s="1"/>
      <c r="BO814" s="1"/>
      <c r="BP814" s="1"/>
      <c r="BQ814" s="1"/>
      <c r="BR814" s="1"/>
      <c r="BS814" s="1"/>
      <c r="BT814" s="1"/>
      <c r="BU814" s="2"/>
      <c r="BV814" s="2"/>
      <c r="BW814" s="1"/>
      <c r="BX814" s="1"/>
      <c r="BY814" s="1"/>
      <c r="BZ814" s="3"/>
      <c r="CA814" s="1"/>
      <c r="CB814" s="1"/>
      <c r="CC814" s="1"/>
      <c r="CD814" s="1"/>
      <c r="CE814" s="1"/>
    </row>
    <row r="815" spans="1:83"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1"/>
      <c r="BN815" s="1"/>
      <c r="BO815" s="1"/>
      <c r="BP815" s="1"/>
      <c r="BQ815" s="1"/>
      <c r="BR815" s="1"/>
      <c r="BS815" s="1"/>
      <c r="BT815" s="1"/>
      <c r="BU815" s="2"/>
      <c r="BV815" s="2"/>
      <c r="BW815" s="1"/>
      <c r="BX815" s="1"/>
      <c r="BY815" s="1"/>
      <c r="BZ815" s="3"/>
      <c r="CA815" s="1"/>
      <c r="CB815" s="1"/>
      <c r="CC815" s="1"/>
      <c r="CD815" s="1"/>
      <c r="CE815" s="1"/>
    </row>
    <row r="816" spans="1:83"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1"/>
      <c r="BN816" s="1"/>
      <c r="BO816" s="1"/>
      <c r="BP816" s="1"/>
      <c r="BQ816" s="1"/>
      <c r="BR816" s="1"/>
      <c r="BS816" s="1"/>
      <c r="BT816" s="1"/>
      <c r="BU816" s="2"/>
      <c r="BV816" s="2"/>
      <c r="BW816" s="1"/>
      <c r="BX816" s="1"/>
      <c r="BY816" s="1"/>
      <c r="BZ816" s="3"/>
      <c r="CA816" s="1"/>
      <c r="CB816" s="1"/>
      <c r="CC816" s="1"/>
      <c r="CD816" s="1"/>
      <c r="CE816" s="1"/>
    </row>
    <row r="817" spans="1:83"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1"/>
      <c r="BN817" s="1"/>
      <c r="BO817" s="1"/>
      <c r="BP817" s="1"/>
      <c r="BQ817" s="1"/>
      <c r="BR817" s="1"/>
      <c r="BS817" s="1"/>
      <c r="BT817" s="1"/>
      <c r="BU817" s="2"/>
      <c r="BV817" s="2"/>
      <c r="BW817" s="1"/>
      <c r="BX817" s="1"/>
      <c r="BY817" s="1"/>
      <c r="BZ817" s="3"/>
      <c r="CA817" s="1"/>
      <c r="CB817" s="1"/>
      <c r="CC817" s="1"/>
      <c r="CD817" s="1"/>
      <c r="CE817" s="1"/>
    </row>
    <row r="818" spans="1:83"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1"/>
      <c r="BN818" s="1"/>
      <c r="BO818" s="1"/>
      <c r="BP818" s="1"/>
      <c r="BQ818" s="1"/>
      <c r="BR818" s="1"/>
      <c r="BS818" s="1"/>
      <c r="BT818" s="1"/>
      <c r="BU818" s="2"/>
      <c r="BV818" s="2"/>
      <c r="BW818" s="1"/>
      <c r="BX818" s="1"/>
      <c r="BY818" s="1"/>
      <c r="BZ818" s="3"/>
      <c r="CA818" s="1"/>
      <c r="CB818" s="1"/>
      <c r="CC818" s="1"/>
      <c r="CD818" s="1"/>
      <c r="CE818" s="1"/>
    </row>
    <row r="819" spans="1:83"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1"/>
      <c r="BN819" s="1"/>
      <c r="BO819" s="1"/>
      <c r="BP819" s="1"/>
      <c r="BQ819" s="1"/>
      <c r="BR819" s="1"/>
      <c r="BS819" s="1"/>
      <c r="BT819" s="1"/>
      <c r="BU819" s="2"/>
      <c r="BV819" s="2"/>
      <c r="BW819" s="1"/>
      <c r="BX819" s="1"/>
      <c r="BY819" s="1"/>
      <c r="BZ819" s="3"/>
      <c r="CA819" s="1"/>
      <c r="CB819" s="1"/>
      <c r="CC819" s="1"/>
      <c r="CD819" s="1"/>
      <c r="CE819" s="1"/>
    </row>
    <row r="820" spans="1:83"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1"/>
      <c r="BN820" s="1"/>
      <c r="BO820" s="1"/>
      <c r="BP820" s="1"/>
      <c r="BQ820" s="1"/>
      <c r="BR820" s="1"/>
      <c r="BS820" s="1"/>
      <c r="BT820" s="1"/>
      <c r="BU820" s="2"/>
      <c r="BV820" s="2"/>
      <c r="BW820" s="1"/>
      <c r="BX820" s="1"/>
      <c r="BY820" s="1"/>
      <c r="BZ820" s="3"/>
      <c r="CA820" s="1"/>
      <c r="CB820" s="1"/>
      <c r="CC820" s="1"/>
      <c r="CD820" s="1"/>
      <c r="CE820" s="1"/>
    </row>
    <row r="821" spans="1:83"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1"/>
      <c r="BN821" s="1"/>
      <c r="BO821" s="1"/>
      <c r="BP821" s="1"/>
      <c r="BQ821" s="1"/>
      <c r="BR821" s="1"/>
      <c r="BS821" s="1"/>
      <c r="BT821" s="1"/>
      <c r="BU821" s="2"/>
      <c r="BV821" s="2"/>
      <c r="BW821" s="1"/>
      <c r="BX821" s="1"/>
      <c r="BY821" s="1"/>
      <c r="BZ821" s="3"/>
      <c r="CA821" s="1"/>
      <c r="CB821" s="1"/>
      <c r="CC821" s="1"/>
      <c r="CD821" s="1"/>
      <c r="CE821" s="1"/>
    </row>
    <row r="822" spans="1:83"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1"/>
      <c r="BN822" s="1"/>
      <c r="BO822" s="1"/>
      <c r="BP822" s="1"/>
      <c r="BQ822" s="1"/>
      <c r="BR822" s="1"/>
      <c r="BS822" s="1"/>
      <c r="BT822" s="1"/>
      <c r="BU822" s="2"/>
      <c r="BV822" s="2"/>
      <c r="BW822" s="1"/>
      <c r="BX822" s="1"/>
      <c r="BY822" s="1"/>
      <c r="BZ822" s="3"/>
      <c r="CA822" s="1"/>
      <c r="CB822" s="1"/>
      <c r="CC822" s="1"/>
      <c r="CD822" s="1"/>
      <c r="CE822" s="1"/>
    </row>
    <row r="823" spans="1:8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1"/>
      <c r="BN823" s="1"/>
      <c r="BO823" s="1"/>
      <c r="BP823" s="1"/>
      <c r="BQ823" s="1"/>
      <c r="BR823" s="1"/>
      <c r="BS823" s="1"/>
      <c r="BT823" s="1"/>
      <c r="BU823" s="2"/>
      <c r="BV823" s="2"/>
      <c r="BW823" s="1"/>
      <c r="BX823" s="1"/>
      <c r="BY823" s="1"/>
      <c r="BZ823" s="3"/>
      <c r="CA823" s="1"/>
      <c r="CB823" s="1"/>
      <c r="CC823" s="1"/>
      <c r="CD823" s="1"/>
      <c r="CE823" s="1"/>
    </row>
    <row r="824" spans="1:83"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1"/>
      <c r="BN824" s="1"/>
      <c r="BO824" s="1"/>
      <c r="BP824" s="1"/>
      <c r="BQ824" s="1"/>
      <c r="BR824" s="1"/>
      <c r="BS824" s="1"/>
      <c r="BT824" s="1"/>
      <c r="BU824" s="2"/>
      <c r="BV824" s="2"/>
      <c r="BW824" s="1"/>
      <c r="BX824" s="1"/>
      <c r="BY824" s="1"/>
      <c r="BZ824" s="3"/>
      <c r="CA824" s="1"/>
      <c r="CB824" s="1"/>
      <c r="CC824" s="1"/>
      <c r="CD824" s="1"/>
      <c r="CE824" s="1"/>
    </row>
    <row r="825" spans="1:83"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1"/>
      <c r="BN825" s="1"/>
      <c r="BO825" s="1"/>
      <c r="BP825" s="1"/>
      <c r="BQ825" s="1"/>
      <c r="BR825" s="1"/>
      <c r="BS825" s="1"/>
      <c r="BT825" s="1"/>
      <c r="BU825" s="2"/>
      <c r="BV825" s="2"/>
      <c r="BW825" s="1"/>
      <c r="BX825" s="1"/>
      <c r="BY825" s="1"/>
      <c r="BZ825" s="3"/>
      <c r="CA825" s="1"/>
      <c r="CB825" s="1"/>
      <c r="CC825" s="1"/>
      <c r="CD825" s="1"/>
      <c r="CE825" s="1"/>
    </row>
    <row r="826" spans="1:83"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1"/>
      <c r="BN826" s="1"/>
      <c r="BO826" s="1"/>
      <c r="BP826" s="1"/>
      <c r="BQ826" s="1"/>
      <c r="BR826" s="1"/>
      <c r="BS826" s="1"/>
      <c r="BT826" s="1"/>
      <c r="BU826" s="2"/>
      <c r="BV826" s="2"/>
      <c r="BW826" s="1"/>
      <c r="BX826" s="1"/>
      <c r="BY826" s="1"/>
      <c r="BZ826" s="3"/>
      <c r="CA826" s="1"/>
      <c r="CB826" s="1"/>
      <c r="CC826" s="1"/>
      <c r="CD826" s="1"/>
      <c r="CE826" s="1"/>
    </row>
    <row r="827" spans="1:83"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1"/>
      <c r="BN827" s="1"/>
      <c r="BO827" s="1"/>
      <c r="BP827" s="1"/>
      <c r="BQ827" s="1"/>
      <c r="BR827" s="1"/>
      <c r="BS827" s="1"/>
      <c r="BT827" s="1"/>
      <c r="BU827" s="2"/>
      <c r="BV827" s="2"/>
      <c r="BW827" s="1"/>
      <c r="BX827" s="1"/>
      <c r="BY827" s="1"/>
      <c r="BZ827" s="3"/>
      <c r="CA827" s="1"/>
      <c r="CB827" s="1"/>
      <c r="CC827" s="1"/>
      <c r="CD827" s="1"/>
      <c r="CE827" s="1"/>
    </row>
    <row r="828" spans="1:83"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1"/>
      <c r="BN828" s="1"/>
      <c r="BO828" s="1"/>
      <c r="BP828" s="1"/>
      <c r="BQ828" s="1"/>
      <c r="BR828" s="1"/>
      <c r="BS828" s="1"/>
      <c r="BT828" s="1"/>
      <c r="BU828" s="2"/>
      <c r="BV828" s="2"/>
      <c r="BW828" s="1"/>
      <c r="BX828" s="1"/>
      <c r="BY828" s="1"/>
      <c r="BZ828" s="3"/>
      <c r="CA828" s="1"/>
      <c r="CB828" s="1"/>
      <c r="CC828" s="1"/>
      <c r="CD828" s="1"/>
      <c r="CE828" s="1"/>
    </row>
    <row r="829" spans="1:83"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1"/>
      <c r="BN829" s="1"/>
      <c r="BO829" s="1"/>
      <c r="BP829" s="1"/>
      <c r="BQ829" s="1"/>
      <c r="BR829" s="1"/>
      <c r="BS829" s="1"/>
      <c r="BT829" s="1"/>
      <c r="BU829" s="2"/>
      <c r="BV829" s="2"/>
      <c r="BW829" s="1"/>
      <c r="BX829" s="1"/>
      <c r="BY829" s="1"/>
      <c r="BZ829" s="3"/>
      <c r="CA829" s="1"/>
      <c r="CB829" s="1"/>
      <c r="CC829" s="1"/>
      <c r="CD829" s="1"/>
      <c r="CE829" s="1"/>
    </row>
    <row r="830" spans="1:83"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1"/>
      <c r="BN830" s="1"/>
      <c r="BO830" s="1"/>
      <c r="BP830" s="1"/>
      <c r="BQ830" s="1"/>
      <c r="BR830" s="1"/>
      <c r="BS830" s="1"/>
      <c r="BT830" s="1"/>
      <c r="BU830" s="2"/>
      <c r="BV830" s="2"/>
      <c r="BW830" s="1"/>
      <c r="BX830" s="1"/>
      <c r="BY830" s="1"/>
      <c r="BZ830" s="3"/>
      <c r="CA830" s="1"/>
      <c r="CB830" s="1"/>
      <c r="CC830" s="1"/>
      <c r="CD830" s="1"/>
      <c r="CE830" s="1"/>
    </row>
    <row r="831" spans="1:83"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1"/>
      <c r="BN831" s="1"/>
      <c r="BO831" s="1"/>
      <c r="BP831" s="1"/>
      <c r="BQ831" s="1"/>
      <c r="BR831" s="1"/>
      <c r="BS831" s="1"/>
      <c r="BT831" s="1"/>
      <c r="BU831" s="2"/>
      <c r="BV831" s="2"/>
      <c r="BW831" s="1"/>
      <c r="BX831" s="1"/>
      <c r="BY831" s="1"/>
      <c r="BZ831" s="3"/>
      <c r="CA831" s="1"/>
      <c r="CB831" s="1"/>
      <c r="CC831" s="1"/>
      <c r="CD831" s="1"/>
      <c r="CE831" s="1"/>
    </row>
    <row r="832" spans="1:83"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1"/>
      <c r="BN832" s="1"/>
      <c r="BO832" s="1"/>
      <c r="BP832" s="1"/>
      <c r="BQ832" s="1"/>
      <c r="BR832" s="1"/>
      <c r="BS832" s="1"/>
      <c r="BT832" s="1"/>
      <c r="BU832" s="2"/>
      <c r="BV832" s="2"/>
      <c r="BW832" s="1"/>
      <c r="BX832" s="1"/>
      <c r="BY832" s="1"/>
      <c r="BZ832" s="3"/>
      <c r="CA832" s="1"/>
      <c r="CB832" s="1"/>
      <c r="CC832" s="1"/>
      <c r="CD832" s="1"/>
      <c r="CE832" s="1"/>
    </row>
    <row r="833" spans="1:8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1"/>
      <c r="BN833" s="1"/>
      <c r="BO833" s="1"/>
      <c r="BP833" s="1"/>
      <c r="BQ833" s="1"/>
      <c r="BR833" s="1"/>
      <c r="BS833" s="1"/>
      <c r="BT833" s="1"/>
      <c r="BU833" s="2"/>
      <c r="BV833" s="2"/>
      <c r="BW833" s="1"/>
      <c r="BX833" s="1"/>
      <c r="BY833" s="1"/>
      <c r="BZ833" s="3"/>
      <c r="CA833" s="1"/>
      <c r="CB833" s="1"/>
      <c r="CC833" s="1"/>
      <c r="CD833" s="1"/>
      <c r="CE833" s="1"/>
    </row>
    <row r="834" spans="1:83"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1"/>
      <c r="BN834" s="1"/>
      <c r="BO834" s="1"/>
      <c r="BP834" s="1"/>
      <c r="BQ834" s="1"/>
      <c r="BR834" s="1"/>
      <c r="BS834" s="1"/>
      <c r="BT834" s="1"/>
      <c r="BU834" s="2"/>
      <c r="BV834" s="2"/>
      <c r="BW834" s="1"/>
      <c r="BX834" s="1"/>
      <c r="BY834" s="1"/>
      <c r="BZ834" s="3"/>
      <c r="CA834" s="1"/>
      <c r="CB834" s="1"/>
      <c r="CC834" s="1"/>
      <c r="CD834" s="1"/>
      <c r="CE834" s="1"/>
    </row>
    <row r="835" spans="1:83"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1"/>
      <c r="BN835" s="1"/>
      <c r="BO835" s="1"/>
      <c r="BP835" s="1"/>
      <c r="BQ835" s="1"/>
      <c r="BR835" s="1"/>
      <c r="BS835" s="1"/>
      <c r="BT835" s="1"/>
      <c r="BU835" s="2"/>
      <c r="BV835" s="2"/>
      <c r="BW835" s="1"/>
      <c r="BX835" s="1"/>
      <c r="BY835" s="1"/>
      <c r="BZ835" s="3"/>
      <c r="CA835" s="1"/>
      <c r="CB835" s="1"/>
      <c r="CC835" s="1"/>
      <c r="CD835" s="1"/>
      <c r="CE835" s="1"/>
    </row>
    <row r="836" spans="1:83"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1"/>
      <c r="BN836" s="1"/>
      <c r="BO836" s="1"/>
      <c r="BP836" s="1"/>
      <c r="BQ836" s="1"/>
      <c r="BR836" s="1"/>
      <c r="BS836" s="1"/>
      <c r="BT836" s="1"/>
      <c r="BU836" s="2"/>
      <c r="BV836" s="2"/>
      <c r="BW836" s="1"/>
      <c r="BX836" s="1"/>
      <c r="BY836" s="1"/>
      <c r="BZ836" s="3"/>
      <c r="CA836" s="1"/>
      <c r="CB836" s="1"/>
      <c r="CC836" s="1"/>
      <c r="CD836" s="1"/>
      <c r="CE836" s="1"/>
    </row>
    <row r="837" spans="1:83"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1"/>
      <c r="BN837" s="1"/>
      <c r="BO837" s="1"/>
      <c r="BP837" s="1"/>
      <c r="BQ837" s="1"/>
      <c r="BR837" s="1"/>
      <c r="BS837" s="1"/>
      <c r="BT837" s="1"/>
      <c r="BU837" s="2"/>
      <c r="BV837" s="2"/>
      <c r="BW837" s="1"/>
      <c r="BX837" s="1"/>
      <c r="BY837" s="1"/>
      <c r="BZ837" s="3"/>
      <c r="CA837" s="1"/>
      <c r="CB837" s="1"/>
      <c r="CC837" s="1"/>
      <c r="CD837" s="1"/>
      <c r="CE837" s="1"/>
    </row>
    <row r="838" spans="1:83"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1"/>
      <c r="BN838" s="1"/>
      <c r="BO838" s="1"/>
      <c r="BP838" s="1"/>
      <c r="BQ838" s="1"/>
      <c r="BR838" s="1"/>
      <c r="BS838" s="1"/>
      <c r="BT838" s="1"/>
      <c r="BU838" s="2"/>
      <c r="BV838" s="2"/>
      <c r="BW838" s="1"/>
      <c r="BX838" s="1"/>
      <c r="BY838" s="1"/>
      <c r="BZ838" s="3"/>
      <c r="CA838" s="1"/>
      <c r="CB838" s="1"/>
      <c r="CC838" s="1"/>
      <c r="CD838" s="1"/>
      <c r="CE838" s="1"/>
    </row>
    <row r="839" spans="1:83"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1"/>
      <c r="BN839" s="1"/>
      <c r="BO839" s="1"/>
      <c r="BP839" s="1"/>
      <c r="BQ839" s="1"/>
      <c r="BR839" s="1"/>
      <c r="BS839" s="1"/>
      <c r="BT839" s="1"/>
      <c r="BU839" s="2"/>
      <c r="BV839" s="2"/>
      <c r="BW839" s="1"/>
      <c r="BX839" s="1"/>
      <c r="BY839" s="1"/>
      <c r="BZ839" s="3"/>
      <c r="CA839" s="1"/>
      <c r="CB839" s="1"/>
      <c r="CC839" s="1"/>
      <c r="CD839" s="1"/>
      <c r="CE839" s="1"/>
    </row>
    <row r="840" spans="1:83"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1"/>
      <c r="BN840" s="1"/>
      <c r="BO840" s="1"/>
      <c r="BP840" s="1"/>
      <c r="BQ840" s="1"/>
      <c r="BR840" s="1"/>
      <c r="BS840" s="1"/>
      <c r="BT840" s="1"/>
      <c r="BU840" s="2"/>
      <c r="BV840" s="2"/>
      <c r="BW840" s="1"/>
      <c r="BX840" s="1"/>
      <c r="BY840" s="1"/>
      <c r="BZ840" s="3"/>
      <c r="CA840" s="1"/>
      <c r="CB840" s="1"/>
      <c r="CC840" s="1"/>
      <c r="CD840" s="1"/>
      <c r="CE840" s="1"/>
    </row>
    <row r="841" spans="1:83"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1"/>
      <c r="BN841" s="1"/>
      <c r="BO841" s="1"/>
      <c r="BP841" s="1"/>
      <c r="BQ841" s="1"/>
      <c r="BR841" s="1"/>
      <c r="BS841" s="1"/>
      <c r="BT841" s="1"/>
      <c r="BU841" s="2"/>
      <c r="BV841" s="2"/>
      <c r="BW841" s="1"/>
      <c r="BX841" s="1"/>
      <c r="BY841" s="1"/>
      <c r="BZ841" s="3"/>
      <c r="CA841" s="1"/>
      <c r="CB841" s="1"/>
      <c r="CC841" s="1"/>
      <c r="CD841" s="1"/>
      <c r="CE841" s="1"/>
    </row>
    <row r="842" spans="1:83"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1"/>
      <c r="BN842" s="1"/>
      <c r="BO842" s="1"/>
      <c r="BP842" s="1"/>
      <c r="BQ842" s="1"/>
      <c r="BR842" s="1"/>
      <c r="BS842" s="1"/>
      <c r="BT842" s="1"/>
      <c r="BU842" s="2"/>
      <c r="BV842" s="2"/>
      <c r="BW842" s="1"/>
      <c r="BX842" s="1"/>
      <c r="BY842" s="1"/>
      <c r="BZ842" s="3"/>
      <c r="CA842" s="1"/>
      <c r="CB842" s="1"/>
      <c r="CC842" s="1"/>
      <c r="CD842" s="1"/>
      <c r="CE842" s="1"/>
    </row>
    <row r="843" spans="1:8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1"/>
      <c r="BN843" s="1"/>
      <c r="BO843" s="1"/>
      <c r="BP843" s="1"/>
      <c r="BQ843" s="1"/>
      <c r="BR843" s="1"/>
      <c r="BS843" s="1"/>
      <c r="BT843" s="1"/>
      <c r="BU843" s="2"/>
      <c r="BV843" s="2"/>
      <c r="BW843" s="1"/>
      <c r="BX843" s="1"/>
      <c r="BY843" s="1"/>
      <c r="BZ843" s="3"/>
      <c r="CA843" s="1"/>
      <c r="CB843" s="1"/>
      <c r="CC843" s="1"/>
      <c r="CD843" s="1"/>
      <c r="CE843" s="1"/>
    </row>
    <row r="844" spans="1:83"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1"/>
      <c r="BN844" s="1"/>
      <c r="BO844" s="1"/>
      <c r="BP844" s="1"/>
      <c r="BQ844" s="1"/>
      <c r="BR844" s="1"/>
      <c r="BS844" s="1"/>
      <c r="BT844" s="1"/>
      <c r="BU844" s="2"/>
      <c r="BV844" s="2"/>
      <c r="BW844" s="1"/>
      <c r="BX844" s="1"/>
      <c r="BY844" s="1"/>
      <c r="BZ844" s="3"/>
      <c r="CA844" s="1"/>
      <c r="CB844" s="1"/>
      <c r="CC844" s="1"/>
      <c r="CD844" s="1"/>
      <c r="CE844" s="1"/>
    </row>
    <row r="845" spans="1:83"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1"/>
      <c r="BN845" s="1"/>
      <c r="BO845" s="1"/>
      <c r="BP845" s="1"/>
      <c r="BQ845" s="1"/>
      <c r="BR845" s="1"/>
      <c r="BS845" s="1"/>
      <c r="BT845" s="1"/>
      <c r="BU845" s="2"/>
      <c r="BV845" s="2"/>
      <c r="BW845" s="1"/>
      <c r="BX845" s="1"/>
      <c r="BY845" s="1"/>
      <c r="BZ845" s="3"/>
      <c r="CA845" s="1"/>
      <c r="CB845" s="1"/>
      <c r="CC845" s="1"/>
      <c r="CD845" s="1"/>
      <c r="CE845" s="1"/>
    </row>
    <row r="846" spans="1:83"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1"/>
      <c r="BN846" s="1"/>
      <c r="BO846" s="1"/>
      <c r="BP846" s="1"/>
      <c r="BQ846" s="1"/>
      <c r="BR846" s="1"/>
      <c r="BS846" s="1"/>
      <c r="BT846" s="1"/>
      <c r="BU846" s="2"/>
      <c r="BV846" s="2"/>
      <c r="BW846" s="1"/>
      <c r="BX846" s="1"/>
      <c r="BY846" s="1"/>
      <c r="BZ846" s="3"/>
      <c r="CA846" s="1"/>
      <c r="CB846" s="1"/>
      <c r="CC846" s="1"/>
      <c r="CD846" s="1"/>
      <c r="CE846" s="1"/>
    </row>
    <row r="847" spans="1:83"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1"/>
      <c r="BN847" s="1"/>
      <c r="BO847" s="1"/>
      <c r="BP847" s="1"/>
      <c r="BQ847" s="1"/>
      <c r="BR847" s="1"/>
      <c r="BS847" s="1"/>
      <c r="BT847" s="1"/>
      <c r="BU847" s="2"/>
      <c r="BV847" s="2"/>
      <c r="BW847" s="1"/>
      <c r="BX847" s="1"/>
      <c r="BY847" s="1"/>
      <c r="BZ847" s="3"/>
      <c r="CA847" s="1"/>
      <c r="CB847" s="1"/>
      <c r="CC847" s="1"/>
      <c r="CD847" s="1"/>
      <c r="CE847" s="1"/>
    </row>
    <row r="848" spans="1:83"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1"/>
      <c r="BN848" s="1"/>
      <c r="BO848" s="1"/>
      <c r="BP848" s="1"/>
      <c r="BQ848" s="1"/>
      <c r="BR848" s="1"/>
      <c r="BS848" s="1"/>
      <c r="BT848" s="1"/>
      <c r="BU848" s="2"/>
      <c r="BV848" s="2"/>
      <c r="BW848" s="1"/>
      <c r="BX848" s="1"/>
      <c r="BY848" s="1"/>
      <c r="BZ848" s="3"/>
      <c r="CA848" s="1"/>
      <c r="CB848" s="1"/>
      <c r="CC848" s="1"/>
      <c r="CD848" s="1"/>
      <c r="CE848" s="1"/>
    </row>
    <row r="849" spans="1:83"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1"/>
      <c r="BN849" s="1"/>
      <c r="BO849" s="1"/>
      <c r="BP849" s="1"/>
      <c r="BQ849" s="1"/>
      <c r="BR849" s="1"/>
      <c r="BS849" s="1"/>
      <c r="BT849" s="1"/>
      <c r="BU849" s="2"/>
      <c r="BV849" s="2"/>
      <c r="BW849" s="1"/>
      <c r="BX849" s="1"/>
      <c r="BY849" s="1"/>
      <c r="BZ849" s="3"/>
      <c r="CA849" s="1"/>
      <c r="CB849" s="1"/>
      <c r="CC849" s="1"/>
      <c r="CD849" s="1"/>
      <c r="CE849" s="1"/>
    </row>
    <row r="850" spans="1:83"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1"/>
      <c r="BN850" s="1"/>
      <c r="BO850" s="1"/>
      <c r="BP850" s="1"/>
      <c r="BQ850" s="1"/>
      <c r="BR850" s="1"/>
      <c r="BS850" s="1"/>
      <c r="BT850" s="1"/>
      <c r="BU850" s="2"/>
      <c r="BV850" s="2"/>
      <c r="BW850" s="1"/>
      <c r="BX850" s="1"/>
      <c r="BY850" s="1"/>
      <c r="BZ850" s="3"/>
      <c r="CA850" s="1"/>
      <c r="CB850" s="1"/>
      <c r="CC850" s="1"/>
      <c r="CD850" s="1"/>
      <c r="CE850" s="1"/>
    </row>
    <row r="851" spans="1:83"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1"/>
      <c r="BN851" s="1"/>
      <c r="BO851" s="1"/>
      <c r="BP851" s="1"/>
      <c r="BQ851" s="1"/>
      <c r="BR851" s="1"/>
      <c r="BS851" s="1"/>
      <c r="BT851" s="1"/>
      <c r="BU851" s="2"/>
      <c r="BV851" s="2"/>
      <c r="BW851" s="1"/>
      <c r="BX851" s="1"/>
      <c r="BY851" s="1"/>
      <c r="BZ851" s="3"/>
      <c r="CA851" s="1"/>
      <c r="CB851" s="1"/>
      <c r="CC851" s="1"/>
      <c r="CD851" s="1"/>
      <c r="CE851" s="1"/>
    </row>
    <row r="852" spans="1:83"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1"/>
      <c r="BN852" s="1"/>
      <c r="BO852" s="1"/>
      <c r="BP852" s="1"/>
      <c r="BQ852" s="1"/>
      <c r="BR852" s="1"/>
      <c r="BS852" s="1"/>
      <c r="BT852" s="1"/>
      <c r="BU852" s="2"/>
      <c r="BV852" s="2"/>
      <c r="BW852" s="1"/>
      <c r="BX852" s="1"/>
      <c r="BY852" s="1"/>
      <c r="BZ852" s="3"/>
      <c r="CA852" s="1"/>
      <c r="CB852" s="1"/>
      <c r="CC852" s="1"/>
      <c r="CD852" s="1"/>
      <c r="CE852" s="1"/>
    </row>
    <row r="853" spans="1:8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1"/>
      <c r="BN853" s="1"/>
      <c r="BO853" s="1"/>
      <c r="BP853" s="1"/>
      <c r="BQ853" s="1"/>
      <c r="BR853" s="1"/>
      <c r="BS853" s="1"/>
      <c r="BT853" s="1"/>
      <c r="BU853" s="2"/>
      <c r="BV853" s="2"/>
      <c r="BW853" s="1"/>
      <c r="BX853" s="1"/>
      <c r="BY853" s="1"/>
      <c r="BZ853" s="3"/>
      <c r="CA853" s="1"/>
      <c r="CB853" s="1"/>
      <c r="CC853" s="1"/>
      <c r="CD853" s="1"/>
      <c r="CE853" s="1"/>
    </row>
    <row r="854" spans="1:83"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1"/>
      <c r="BN854" s="1"/>
      <c r="BO854" s="1"/>
      <c r="BP854" s="1"/>
      <c r="BQ854" s="1"/>
      <c r="BR854" s="1"/>
      <c r="BS854" s="1"/>
      <c r="BT854" s="1"/>
      <c r="BU854" s="2"/>
      <c r="BV854" s="2"/>
      <c r="BW854" s="1"/>
      <c r="BX854" s="1"/>
      <c r="BY854" s="1"/>
      <c r="BZ854" s="3"/>
      <c r="CA854" s="1"/>
      <c r="CB854" s="1"/>
      <c r="CC854" s="1"/>
      <c r="CD854" s="1"/>
      <c r="CE854" s="1"/>
    </row>
    <row r="855" spans="1:83"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1"/>
      <c r="BN855" s="1"/>
      <c r="BO855" s="1"/>
      <c r="BP855" s="1"/>
      <c r="BQ855" s="1"/>
      <c r="BR855" s="1"/>
      <c r="BS855" s="1"/>
      <c r="BT855" s="1"/>
      <c r="BU855" s="2"/>
      <c r="BV855" s="2"/>
      <c r="BW855" s="1"/>
      <c r="BX855" s="1"/>
      <c r="BY855" s="1"/>
      <c r="BZ855" s="3"/>
      <c r="CA855" s="1"/>
      <c r="CB855" s="1"/>
      <c r="CC855" s="1"/>
      <c r="CD855" s="1"/>
      <c r="CE855" s="1"/>
    </row>
    <row r="856" spans="1:83"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1"/>
      <c r="BN856" s="1"/>
      <c r="BO856" s="1"/>
      <c r="BP856" s="1"/>
      <c r="BQ856" s="1"/>
      <c r="BR856" s="1"/>
      <c r="BS856" s="1"/>
      <c r="BT856" s="1"/>
      <c r="BU856" s="2"/>
      <c r="BV856" s="2"/>
      <c r="BW856" s="1"/>
      <c r="BX856" s="1"/>
      <c r="BY856" s="1"/>
      <c r="BZ856" s="3"/>
      <c r="CA856" s="1"/>
      <c r="CB856" s="1"/>
      <c r="CC856" s="1"/>
      <c r="CD856" s="1"/>
      <c r="CE856" s="1"/>
    </row>
    <row r="857" spans="1:83"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1"/>
      <c r="BN857" s="1"/>
      <c r="BO857" s="1"/>
      <c r="BP857" s="1"/>
      <c r="BQ857" s="1"/>
      <c r="BR857" s="1"/>
      <c r="BS857" s="1"/>
      <c r="BT857" s="1"/>
      <c r="BU857" s="2"/>
      <c r="BV857" s="2"/>
      <c r="BW857" s="1"/>
      <c r="BX857" s="1"/>
      <c r="BY857" s="1"/>
      <c r="BZ857" s="3"/>
      <c r="CA857" s="1"/>
      <c r="CB857" s="1"/>
      <c r="CC857" s="1"/>
      <c r="CD857" s="1"/>
      <c r="CE857" s="1"/>
    </row>
    <row r="858" spans="1:83"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1"/>
      <c r="BN858" s="1"/>
      <c r="BO858" s="1"/>
      <c r="BP858" s="1"/>
      <c r="BQ858" s="1"/>
      <c r="BR858" s="1"/>
      <c r="BS858" s="1"/>
      <c r="BT858" s="1"/>
      <c r="BU858" s="2"/>
      <c r="BV858" s="2"/>
      <c r="BW858" s="1"/>
      <c r="BX858" s="1"/>
      <c r="BY858" s="1"/>
      <c r="BZ858" s="3"/>
      <c r="CA858" s="1"/>
      <c r="CB858" s="1"/>
      <c r="CC858" s="1"/>
      <c r="CD858" s="1"/>
      <c r="CE858" s="1"/>
    </row>
    <row r="859" spans="1:83"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1"/>
      <c r="BN859" s="1"/>
      <c r="BO859" s="1"/>
      <c r="BP859" s="1"/>
      <c r="BQ859" s="1"/>
      <c r="BR859" s="1"/>
      <c r="BS859" s="1"/>
      <c r="BT859" s="1"/>
      <c r="BU859" s="2"/>
      <c r="BV859" s="2"/>
      <c r="BW859" s="1"/>
      <c r="BX859" s="1"/>
      <c r="BY859" s="1"/>
      <c r="BZ859" s="3"/>
      <c r="CA859" s="1"/>
      <c r="CB859" s="1"/>
      <c r="CC859" s="1"/>
      <c r="CD859" s="1"/>
      <c r="CE859" s="1"/>
    </row>
    <row r="860" spans="1:83"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1"/>
      <c r="BN860" s="1"/>
      <c r="BO860" s="1"/>
      <c r="BP860" s="1"/>
      <c r="BQ860" s="1"/>
      <c r="BR860" s="1"/>
      <c r="BS860" s="1"/>
      <c r="BT860" s="1"/>
      <c r="BU860" s="2"/>
      <c r="BV860" s="2"/>
      <c r="BW860" s="1"/>
      <c r="BX860" s="1"/>
      <c r="BY860" s="1"/>
      <c r="BZ860" s="3"/>
      <c r="CA860" s="1"/>
      <c r="CB860" s="1"/>
      <c r="CC860" s="1"/>
      <c r="CD860" s="1"/>
      <c r="CE860" s="1"/>
    </row>
    <row r="861" spans="1:83"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1"/>
      <c r="BN861" s="1"/>
      <c r="BO861" s="1"/>
      <c r="BP861" s="1"/>
      <c r="BQ861" s="1"/>
      <c r="BR861" s="1"/>
      <c r="BS861" s="1"/>
      <c r="BT861" s="1"/>
      <c r="BU861" s="2"/>
      <c r="BV861" s="2"/>
      <c r="BW861" s="1"/>
      <c r="BX861" s="1"/>
      <c r="BY861" s="1"/>
      <c r="BZ861" s="3"/>
      <c r="CA861" s="1"/>
      <c r="CB861" s="1"/>
      <c r="CC861" s="1"/>
      <c r="CD861" s="1"/>
      <c r="CE861" s="1"/>
    </row>
    <row r="862" spans="1:83"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1"/>
      <c r="BN862" s="1"/>
      <c r="BO862" s="1"/>
      <c r="BP862" s="1"/>
      <c r="BQ862" s="1"/>
      <c r="BR862" s="1"/>
      <c r="BS862" s="1"/>
      <c r="BT862" s="1"/>
      <c r="BU862" s="2"/>
      <c r="BV862" s="2"/>
      <c r="BW862" s="1"/>
      <c r="BX862" s="1"/>
      <c r="BY862" s="1"/>
      <c r="BZ862" s="3"/>
      <c r="CA862" s="1"/>
      <c r="CB862" s="1"/>
      <c r="CC862" s="1"/>
      <c r="CD862" s="1"/>
      <c r="CE862" s="1"/>
    </row>
    <row r="863" spans="1:8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1"/>
      <c r="BN863" s="1"/>
      <c r="BO863" s="1"/>
      <c r="BP863" s="1"/>
      <c r="BQ863" s="1"/>
      <c r="BR863" s="1"/>
      <c r="BS863" s="1"/>
      <c r="BT863" s="1"/>
      <c r="BU863" s="2"/>
      <c r="BV863" s="2"/>
      <c r="BW863" s="1"/>
      <c r="BX863" s="1"/>
      <c r="BY863" s="1"/>
      <c r="BZ863" s="3"/>
      <c r="CA863" s="1"/>
      <c r="CB863" s="1"/>
      <c r="CC863" s="1"/>
      <c r="CD863" s="1"/>
      <c r="CE863" s="1"/>
    </row>
    <row r="864" spans="1:83"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1"/>
      <c r="BN864" s="1"/>
      <c r="BO864" s="1"/>
      <c r="BP864" s="1"/>
      <c r="BQ864" s="1"/>
      <c r="BR864" s="1"/>
      <c r="BS864" s="1"/>
      <c r="BT864" s="1"/>
      <c r="BU864" s="2"/>
      <c r="BV864" s="2"/>
      <c r="BW864" s="1"/>
      <c r="BX864" s="1"/>
      <c r="BY864" s="1"/>
      <c r="BZ864" s="3"/>
      <c r="CA864" s="1"/>
      <c r="CB864" s="1"/>
      <c r="CC864" s="1"/>
      <c r="CD864" s="1"/>
      <c r="CE864" s="1"/>
    </row>
    <row r="865" spans="1:83"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1"/>
      <c r="BN865" s="1"/>
      <c r="BO865" s="1"/>
      <c r="BP865" s="1"/>
      <c r="BQ865" s="1"/>
      <c r="BR865" s="1"/>
      <c r="BS865" s="1"/>
      <c r="BT865" s="1"/>
      <c r="BU865" s="2"/>
      <c r="BV865" s="2"/>
      <c r="BW865" s="1"/>
      <c r="BX865" s="1"/>
      <c r="BY865" s="1"/>
      <c r="BZ865" s="3"/>
      <c r="CA865" s="1"/>
      <c r="CB865" s="1"/>
      <c r="CC865" s="1"/>
      <c r="CD865" s="1"/>
      <c r="CE865" s="1"/>
    </row>
    <row r="866" spans="1:83"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1"/>
      <c r="BN866" s="1"/>
      <c r="BO866" s="1"/>
      <c r="BP866" s="1"/>
      <c r="BQ866" s="1"/>
      <c r="BR866" s="1"/>
      <c r="BS866" s="1"/>
      <c r="BT866" s="1"/>
      <c r="BU866" s="2"/>
      <c r="BV866" s="2"/>
      <c r="BW866" s="1"/>
      <c r="BX866" s="1"/>
      <c r="BY866" s="1"/>
      <c r="BZ866" s="3"/>
      <c r="CA866" s="1"/>
      <c r="CB866" s="1"/>
      <c r="CC866" s="1"/>
      <c r="CD866" s="1"/>
      <c r="CE866" s="1"/>
    </row>
    <row r="867" spans="1:83"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1"/>
      <c r="BN867" s="1"/>
      <c r="BO867" s="1"/>
      <c r="BP867" s="1"/>
      <c r="BQ867" s="1"/>
      <c r="BR867" s="1"/>
      <c r="BS867" s="1"/>
      <c r="BT867" s="1"/>
      <c r="BU867" s="2"/>
      <c r="BV867" s="2"/>
      <c r="BW867" s="1"/>
      <c r="BX867" s="1"/>
      <c r="BY867" s="1"/>
      <c r="BZ867" s="3"/>
      <c r="CA867" s="1"/>
      <c r="CB867" s="1"/>
      <c r="CC867" s="1"/>
      <c r="CD867" s="1"/>
      <c r="CE867" s="1"/>
    </row>
    <row r="868" spans="1:83"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1"/>
      <c r="BN868" s="1"/>
      <c r="BO868" s="1"/>
      <c r="BP868" s="1"/>
      <c r="BQ868" s="1"/>
      <c r="BR868" s="1"/>
      <c r="BS868" s="1"/>
      <c r="BT868" s="1"/>
      <c r="BU868" s="2"/>
      <c r="BV868" s="2"/>
      <c r="BW868" s="1"/>
      <c r="BX868" s="1"/>
      <c r="BY868" s="1"/>
      <c r="BZ868" s="3"/>
      <c r="CA868" s="1"/>
      <c r="CB868" s="1"/>
      <c r="CC868" s="1"/>
      <c r="CD868" s="1"/>
      <c r="CE868" s="1"/>
    </row>
    <row r="869" spans="1:83"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1"/>
      <c r="BN869" s="1"/>
      <c r="BO869" s="1"/>
      <c r="BP869" s="1"/>
      <c r="BQ869" s="1"/>
      <c r="BR869" s="1"/>
      <c r="BS869" s="1"/>
      <c r="BT869" s="1"/>
      <c r="BU869" s="2"/>
      <c r="BV869" s="2"/>
      <c r="BW869" s="1"/>
      <c r="BX869" s="1"/>
      <c r="BY869" s="1"/>
      <c r="BZ869" s="3"/>
      <c r="CA869" s="1"/>
      <c r="CB869" s="1"/>
      <c r="CC869" s="1"/>
      <c r="CD869" s="1"/>
      <c r="CE869" s="1"/>
    </row>
    <row r="870" spans="1:83"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1"/>
      <c r="BN870" s="1"/>
      <c r="BO870" s="1"/>
      <c r="BP870" s="1"/>
      <c r="BQ870" s="1"/>
      <c r="BR870" s="1"/>
      <c r="BS870" s="1"/>
      <c r="BT870" s="1"/>
      <c r="BU870" s="2"/>
      <c r="BV870" s="2"/>
      <c r="BW870" s="1"/>
      <c r="BX870" s="1"/>
      <c r="BY870" s="1"/>
      <c r="BZ870" s="3"/>
      <c r="CA870" s="1"/>
      <c r="CB870" s="1"/>
      <c r="CC870" s="1"/>
      <c r="CD870" s="1"/>
      <c r="CE870" s="1"/>
    </row>
    <row r="871" spans="1:83"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1"/>
      <c r="BN871" s="1"/>
      <c r="BO871" s="1"/>
      <c r="BP871" s="1"/>
      <c r="BQ871" s="1"/>
      <c r="BR871" s="1"/>
      <c r="BS871" s="1"/>
      <c r="BT871" s="1"/>
      <c r="BU871" s="2"/>
      <c r="BV871" s="2"/>
      <c r="BW871" s="1"/>
      <c r="BX871" s="1"/>
      <c r="BY871" s="1"/>
      <c r="BZ871" s="3"/>
      <c r="CA871" s="1"/>
      <c r="CB871" s="1"/>
      <c r="CC871" s="1"/>
      <c r="CD871" s="1"/>
      <c r="CE871" s="1"/>
    </row>
    <row r="872" spans="1:83"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1"/>
      <c r="BN872" s="1"/>
      <c r="BO872" s="1"/>
      <c r="BP872" s="1"/>
      <c r="BQ872" s="1"/>
      <c r="BR872" s="1"/>
      <c r="BS872" s="1"/>
      <c r="BT872" s="1"/>
      <c r="BU872" s="2"/>
      <c r="BV872" s="2"/>
      <c r="BW872" s="1"/>
      <c r="BX872" s="1"/>
      <c r="BY872" s="1"/>
      <c r="BZ872" s="3"/>
      <c r="CA872" s="1"/>
      <c r="CB872" s="1"/>
      <c r="CC872" s="1"/>
      <c r="CD872" s="1"/>
      <c r="CE872" s="1"/>
    </row>
    <row r="873" spans="1:8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1"/>
      <c r="BN873" s="1"/>
      <c r="BO873" s="1"/>
      <c r="BP873" s="1"/>
      <c r="BQ873" s="1"/>
      <c r="BR873" s="1"/>
      <c r="BS873" s="1"/>
      <c r="BT873" s="1"/>
      <c r="BU873" s="2"/>
      <c r="BV873" s="2"/>
      <c r="BW873" s="1"/>
      <c r="BX873" s="1"/>
      <c r="BY873" s="1"/>
      <c r="BZ873" s="3"/>
      <c r="CA873" s="1"/>
      <c r="CB873" s="1"/>
      <c r="CC873" s="1"/>
      <c r="CD873" s="1"/>
      <c r="CE873" s="1"/>
    </row>
    <row r="874" spans="1:83"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1"/>
      <c r="BN874" s="1"/>
      <c r="BO874" s="1"/>
      <c r="BP874" s="1"/>
      <c r="BQ874" s="1"/>
      <c r="BR874" s="1"/>
      <c r="BS874" s="1"/>
      <c r="BT874" s="1"/>
      <c r="BU874" s="2"/>
      <c r="BV874" s="2"/>
      <c r="BW874" s="1"/>
      <c r="BX874" s="1"/>
      <c r="BY874" s="1"/>
      <c r="BZ874" s="3"/>
      <c r="CA874" s="1"/>
      <c r="CB874" s="1"/>
      <c r="CC874" s="1"/>
      <c r="CD874" s="1"/>
      <c r="CE874" s="1"/>
    </row>
    <row r="875" spans="1:83"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1"/>
      <c r="BN875" s="1"/>
      <c r="BO875" s="1"/>
      <c r="BP875" s="1"/>
      <c r="BQ875" s="1"/>
      <c r="BR875" s="1"/>
      <c r="BS875" s="1"/>
      <c r="BT875" s="1"/>
      <c r="BU875" s="2"/>
      <c r="BV875" s="2"/>
      <c r="BW875" s="1"/>
      <c r="BX875" s="1"/>
      <c r="BY875" s="1"/>
      <c r="BZ875" s="3"/>
      <c r="CA875" s="1"/>
      <c r="CB875" s="1"/>
      <c r="CC875" s="1"/>
      <c r="CD875" s="1"/>
      <c r="CE875" s="1"/>
    </row>
    <row r="876" spans="1:83"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1"/>
      <c r="BN876" s="1"/>
      <c r="BO876" s="1"/>
      <c r="BP876" s="1"/>
      <c r="BQ876" s="1"/>
      <c r="BR876" s="1"/>
      <c r="BS876" s="1"/>
      <c r="BT876" s="1"/>
      <c r="BU876" s="2"/>
      <c r="BV876" s="2"/>
      <c r="BW876" s="1"/>
      <c r="BX876" s="1"/>
      <c r="BY876" s="1"/>
      <c r="BZ876" s="3"/>
      <c r="CA876" s="1"/>
      <c r="CB876" s="1"/>
      <c r="CC876" s="1"/>
      <c r="CD876" s="1"/>
      <c r="CE876" s="1"/>
    </row>
    <row r="877" spans="1:83"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1"/>
      <c r="BN877" s="1"/>
      <c r="BO877" s="1"/>
      <c r="BP877" s="1"/>
      <c r="BQ877" s="1"/>
      <c r="BR877" s="1"/>
      <c r="BS877" s="1"/>
      <c r="BT877" s="1"/>
      <c r="BU877" s="2"/>
      <c r="BV877" s="2"/>
      <c r="BW877" s="1"/>
      <c r="BX877" s="1"/>
      <c r="BY877" s="1"/>
      <c r="BZ877" s="3"/>
      <c r="CA877" s="1"/>
      <c r="CB877" s="1"/>
      <c r="CC877" s="1"/>
      <c r="CD877" s="1"/>
      <c r="CE877" s="1"/>
    </row>
    <row r="878" spans="1:83"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1"/>
      <c r="BN878" s="1"/>
      <c r="BO878" s="1"/>
      <c r="BP878" s="1"/>
      <c r="BQ878" s="1"/>
      <c r="BR878" s="1"/>
      <c r="BS878" s="1"/>
      <c r="BT878" s="1"/>
      <c r="BU878" s="2"/>
      <c r="BV878" s="2"/>
      <c r="BW878" s="1"/>
      <c r="BX878" s="1"/>
      <c r="BY878" s="1"/>
      <c r="BZ878" s="3"/>
      <c r="CA878" s="1"/>
      <c r="CB878" s="1"/>
      <c r="CC878" s="1"/>
      <c r="CD878" s="1"/>
      <c r="CE878" s="1"/>
    </row>
    <row r="879" spans="1:83"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1"/>
      <c r="BN879" s="1"/>
      <c r="BO879" s="1"/>
      <c r="BP879" s="1"/>
      <c r="BQ879" s="1"/>
      <c r="BR879" s="1"/>
      <c r="BS879" s="1"/>
      <c r="BT879" s="1"/>
      <c r="BU879" s="2"/>
      <c r="BV879" s="2"/>
      <c r="BW879" s="1"/>
      <c r="BX879" s="1"/>
      <c r="BY879" s="1"/>
      <c r="BZ879" s="3"/>
      <c r="CA879" s="1"/>
      <c r="CB879" s="1"/>
      <c r="CC879" s="1"/>
      <c r="CD879" s="1"/>
      <c r="CE879" s="1"/>
    </row>
    <row r="880" spans="1:83"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1"/>
      <c r="BN880" s="1"/>
      <c r="BO880" s="1"/>
      <c r="BP880" s="1"/>
      <c r="BQ880" s="1"/>
      <c r="BR880" s="1"/>
      <c r="BS880" s="1"/>
      <c r="BT880" s="1"/>
      <c r="BU880" s="2"/>
      <c r="BV880" s="2"/>
      <c r="BW880" s="1"/>
      <c r="BX880" s="1"/>
      <c r="BY880" s="1"/>
      <c r="BZ880" s="3"/>
      <c r="CA880" s="1"/>
      <c r="CB880" s="1"/>
      <c r="CC880" s="1"/>
      <c r="CD880" s="1"/>
      <c r="CE880" s="1"/>
    </row>
    <row r="881" spans="1:83"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1"/>
      <c r="BN881" s="1"/>
      <c r="BO881" s="1"/>
      <c r="BP881" s="1"/>
      <c r="BQ881" s="1"/>
      <c r="BR881" s="1"/>
      <c r="BS881" s="1"/>
      <c r="BT881" s="1"/>
      <c r="BU881" s="2"/>
      <c r="BV881" s="2"/>
      <c r="BW881" s="1"/>
      <c r="BX881" s="1"/>
      <c r="BY881" s="1"/>
      <c r="BZ881" s="3"/>
      <c r="CA881" s="1"/>
      <c r="CB881" s="1"/>
      <c r="CC881" s="1"/>
      <c r="CD881" s="1"/>
      <c r="CE881" s="1"/>
    </row>
    <row r="882" spans="1:83"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1"/>
      <c r="BN882" s="1"/>
      <c r="BO882" s="1"/>
      <c r="BP882" s="1"/>
      <c r="BQ882" s="1"/>
      <c r="BR882" s="1"/>
      <c r="BS882" s="1"/>
      <c r="BT882" s="1"/>
      <c r="BU882" s="2"/>
      <c r="BV882" s="2"/>
      <c r="BW882" s="1"/>
      <c r="BX882" s="1"/>
      <c r="BY882" s="1"/>
      <c r="BZ882" s="3"/>
      <c r="CA882" s="1"/>
      <c r="CB882" s="1"/>
      <c r="CC882" s="1"/>
      <c r="CD882" s="1"/>
      <c r="CE882" s="1"/>
    </row>
    <row r="883" spans="1: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1"/>
      <c r="BN883" s="1"/>
      <c r="BO883" s="1"/>
      <c r="BP883" s="1"/>
      <c r="BQ883" s="1"/>
      <c r="BR883" s="1"/>
      <c r="BS883" s="1"/>
      <c r="BT883" s="1"/>
      <c r="BU883" s="2"/>
      <c r="BV883" s="2"/>
      <c r="BW883" s="1"/>
      <c r="BX883" s="1"/>
      <c r="BY883" s="1"/>
      <c r="BZ883" s="3"/>
      <c r="CA883" s="1"/>
      <c r="CB883" s="1"/>
      <c r="CC883" s="1"/>
      <c r="CD883" s="1"/>
      <c r="CE883" s="1"/>
    </row>
    <row r="884" spans="1:83"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1"/>
      <c r="BN884" s="1"/>
      <c r="BO884" s="1"/>
      <c r="BP884" s="1"/>
      <c r="BQ884" s="1"/>
      <c r="BR884" s="1"/>
      <c r="BS884" s="1"/>
      <c r="BT884" s="1"/>
      <c r="BU884" s="2"/>
      <c r="BV884" s="2"/>
      <c r="BW884" s="1"/>
      <c r="BX884" s="1"/>
      <c r="BY884" s="1"/>
      <c r="BZ884" s="3"/>
      <c r="CA884" s="1"/>
      <c r="CB884" s="1"/>
      <c r="CC884" s="1"/>
      <c r="CD884" s="1"/>
      <c r="CE884" s="1"/>
    </row>
    <row r="885" spans="1:83"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1"/>
      <c r="BN885" s="1"/>
      <c r="BO885" s="1"/>
      <c r="BP885" s="1"/>
      <c r="BQ885" s="1"/>
      <c r="BR885" s="1"/>
      <c r="BS885" s="1"/>
      <c r="BT885" s="1"/>
      <c r="BU885" s="2"/>
      <c r="BV885" s="2"/>
      <c r="BW885" s="1"/>
      <c r="BX885" s="1"/>
      <c r="BY885" s="1"/>
      <c r="BZ885" s="3"/>
      <c r="CA885" s="1"/>
      <c r="CB885" s="1"/>
      <c r="CC885" s="1"/>
      <c r="CD885" s="1"/>
      <c r="CE885" s="1"/>
    </row>
    <row r="886" spans="1:83"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1"/>
      <c r="BN886" s="1"/>
      <c r="BO886" s="1"/>
      <c r="BP886" s="1"/>
      <c r="BQ886" s="1"/>
      <c r="BR886" s="1"/>
      <c r="BS886" s="1"/>
      <c r="BT886" s="1"/>
      <c r="BU886" s="2"/>
      <c r="BV886" s="2"/>
      <c r="BW886" s="1"/>
      <c r="BX886" s="1"/>
      <c r="BY886" s="1"/>
      <c r="BZ886" s="3"/>
      <c r="CA886" s="1"/>
      <c r="CB886" s="1"/>
      <c r="CC886" s="1"/>
      <c r="CD886" s="1"/>
      <c r="CE886" s="1"/>
    </row>
    <row r="887" spans="1:83"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1"/>
      <c r="BN887" s="1"/>
      <c r="BO887" s="1"/>
      <c r="BP887" s="1"/>
      <c r="BQ887" s="1"/>
      <c r="BR887" s="1"/>
      <c r="BS887" s="1"/>
      <c r="BT887" s="1"/>
      <c r="BU887" s="2"/>
      <c r="BV887" s="2"/>
      <c r="BW887" s="1"/>
      <c r="BX887" s="1"/>
      <c r="BY887" s="1"/>
      <c r="BZ887" s="3"/>
      <c r="CA887" s="1"/>
      <c r="CB887" s="1"/>
      <c r="CC887" s="1"/>
      <c r="CD887" s="1"/>
      <c r="CE887" s="1"/>
    </row>
    <row r="888" spans="1:83"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1"/>
      <c r="BN888" s="1"/>
      <c r="BO888" s="1"/>
      <c r="BP888" s="1"/>
      <c r="BQ888" s="1"/>
      <c r="BR888" s="1"/>
      <c r="BS888" s="1"/>
      <c r="BT888" s="1"/>
      <c r="BU888" s="2"/>
      <c r="BV888" s="2"/>
      <c r="BW888" s="1"/>
      <c r="BX888" s="1"/>
      <c r="BY888" s="1"/>
      <c r="BZ888" s="3"/>
      <c r="CA888" s="1"/>
      <c r="CB888" s="1"/>
      <c r="CC888" s="1"/>
      <c r="CD888" s="1"/>
      <c r="CE888" s="1"/>
    </row>
    <row r="889" spans="1:83"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1"/>
      <c r="BN889" s="1"/>
      <c r="BO889" s="1"/>
      <c r="BP889" s="1"/>
      <c r="BQ889" s="1"/>
      <c r="BR889" s="1"/>
      <c r="BS889" s="1"/>
      <c r="BT889" s="1"/>
      <c r="BU889" s="2"/>
      <c r="BV889" s="2"/>
      <c r="BW889" s="1"/>
      <c r="BX889" s="1"/>
      <c r="BY889" s="1"/>
      <c r="BZ889" s="3"/>
      <c r="CA889" s="1"/>
      <c r="CB889" s="1"/>
      <c r="CC889" s="1"/>
      <c r="CD889" s="1"/>
      <c r="CE889" s="1"/>
    </row>
    <row r="890" spans="1:83"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1"/>
      <c r="BN890" s="1"/>
      <c r="BO890" s="1"/>
      <c r="BP890" s="1"/>
      <c r="BQ890" s="1"/>
      <c r="BR890" s="1"/>
      <c r="BS890" s="1"/>
      <c r="BT890" s="1"/>
      <c r="BU890" s="2"/>
      <c r="BV890" s="2"/>
      <c r="BW890" s="1"/>
      <c r="BX890" s="1"/>
      <c r="BY890" s="1"/>
      <c r="BZ890" s="3"/>
      <c r="CA890" s="1"/>
      <c r="CB890" s="1"/>
      <c r="CC890" s="1"/>
      <c r="CD890" s="1"/>
      <c r="CE890" s="1"/>
    </row>
    <row r="891" spans="1:83"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1"/>
      <c r="BN891" s="1"/>
      <c r="BO891" s="1"/>
      <c r="BP891" s="1"/>
      <c r="BQ891" s="1"/>
      <c r="BR891" s="1"/>
      <c r="BS891" s="1"/>
      <c r="BT891" s="1"/>
      <c r="BU891" s="2"/>
      <c r="BV891" s="2"/>
      <c r="BW891" s="1"/>
      <c r="BX891" s="1"/>
      <c r="BY891" s="1"/>
      <c r="BZ891" s="3"/>
      <c r="CA891" s="1"/>
      <c r="CB891" s="1"/>
      <c r="CC891" s="1"/>
      <c r="CD891" s="1"/>
      <c r="CE891" s="1"/>
    </row>
    <row r="892" spans="1:83"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1"/>
      <c r="BN892" s="1"/>
      <c r="BO892" s="1"/>
      <c r="BP892" s="1"/>
      <c r="BQ892" s="1"/>
      <c r="BR892" s="1"/>
      <c r="BS892" s="1"/>
      <c r="BT892" s="1"/>
      <c r="BU892" s="2"/>
      <c r="BV892" s="2"/>
      <c r="BW892" s="1"/>
      <c r="BX892" s="1"/>
      <c r="BY892" s="1"/>
      <c r="BZ892" s="3"/>
      <c r="CA892" s="1"/>
      <c r="CB892" s="1"/>
      <c r="CC892" s="1"/>
      <c r="CD892" s="1"/>
      <c r="CE892" s="1"/>
    </row>
    <row r="893" spans="1:8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1"/>
      <c r="BN893" s="1"/>
      <c r="BO893" s="1"/>
      <c r="BP893" s="1"/>
      <c r="BQ893" s="1"/>
      <c r="BR893" s="1"/>
      <c r="BS893" s="1"/>
      <c r="BT893" s="1"/>
      <c r="BU893" s="2"/>
      <c r="BV893" s="2"/>
      <c r="BW893" s="1"/>
      <c r="BX893" s="1"/>
      <c r="BY893" s="1"/>
      <c r="BZ893" s="3"/>
      <c r="CA893" s="1"/>
      <c r="CB893" s="1"/>
      <c r="CC893" s="1"/>
      <c r="CD893" s="1"/>
      <c r="CE893" s="1"/>
    </row>
    <row r="894" spans="1:83"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1"/>
      <c r="BN894" s="1"/>
      <c r="BO894" s="1"/>
      <c r="BP894" s="1"/>
      <c r="BQ894" s="1"/>
      <c r="BR894" s="1"/>
      <c r="BS894" s="1"/>
      <c r="BT894" s="1"/>
      <c r="BU894" s="2"/>
      <c r="BV894" s="2"/>
      <c r="BW894" s="1"/>
      <c r="BX894" s="1"/>
      <c r="BY894" s="1"/>
      <c r="BZ894" s="3"/>
      <c r="CA894" s="1"/>
      <c r="CB894" s="1"/>
      <c r="CC894" s="1"/>
      <c r="CD894" s="1"/>
      <c r="CE894" s="1"/>
    </row>
    <row r="895" spans="1:83"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1"/>
      <c r="BN895" s="1"/>
      <c r="BO895" s="1"/>
      <c r="BP895" s="1"/>
      <c r="BQ895" s="1"/>
      <c r="BR895" s="1"/>
      <c r="BS895" s="1"/>
      <c r="BT895" s="1"/>
      <c r="BU895" s="2"/>
      <c r="BV895" s="2"/>
      <c r="BW895" s="1"/>
      <c r="BX895" s="1"/>
      <c r="BY895" s="1"/>
      <c r="BZ895" s="3"/>
      <c r="CA895" s="1"/>
      <c r="CB895" s="1"/>
      <c r="CC895" s="1"/>
      <c r="CD895" s="1"/>
      <c r="CE895" s="1"/>
    </row>
    <row r="896" spans="1:83"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1"/>
      <c r="BN896" s="1"/>
      <c r="BO896" s="1"/>
      <c r="BP896" s="1"/>
      <c r="BQ896" s="1"/>
      <c r="BR896" s="1"/>
      <c r="BS896" s="1"/>
      <c r="BT896" s="1"/>
      <c r="BU896" s="2"/>
      <c r="BV896" s="2"/>
      <c r="BW896" s="1"/>
      <c r="BX896" s="1"/>
      <c r="BY896" s="1"/>
      <c r="BZ896" s="3"/>
      <c r="CA896" s="1"/>
      <c r="CB896" s="1"/>
      <c r="CC896" s="1"/>
      <c r="CD896" s="1"/>
      <c r="CE896" s="1"/>
    </row>
    <row r="897" spans="1:83"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1"/>
      <c r="BN897" s="1"/>
      <c r="BO897" s="1"/>
      <c r="BP897" s="1"/>
      <c r="BQ897" s="1"/>
      <c r="BR897" s="1"/>
      <c r="BS897" s="1"/>
      <c r="BT897" s="1"/>
      <c r="BU897" s="2"/>
      <c r="BV897" s="2"/>
      <c r="BW897" s="1"/>
      <c r="BX897" s="1"/>
      <c r="BY897" s="1"/>
      <c r="BZ897" s="3"/>
      <c r="CA897" s="1"/>
      <c r="CB897" s="1"/>
      <c r="CC897" s="1"/>
      <c r="CD897" s="1"/>
      <c r="CE897" s="1"/>
    </row>
    <row r="898" spans="1:83"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1"/>
      <c r="BN898" s="1"/>
      <c r="BO898" s="1"/>
      <c r="BP898" s="1"/>
      <c r="BQ898" s="1"/>
      <c r="BR898" s="1"/>
      <c r="BS898" s="1"/>
      <c r="BT898" s="1"/>
      <c r="BU898" s="2"/>
      <c r="BV898" s="2"/>
      <c r="BW898" s="1"/>
      <c r="BX898" s="1"/>
      <c r="BY898" s="1"/>
      <c r="BZ898" s="3"/>
      <c r="CA898" s="1"/>
      <c r="CB898" s="1"/>
      <c r="CC898" s="1"/>
      <c r="CD898" s="1"/>
      <c r="CE898" s="1"/>
    </row>
    <row r="899" spans="1:83"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1"/>
      <c r="BN899" s="1"/>
      <c r="BO899" s="1"/>
      <c r="BP899" s="1"/>
      <c r="BQ899" s="1"/>
      <c r="BR899" s="1"/>
      <c r="BS899" s="1"/>
      <c r="BT899" s="1"/>
      <c r="BU899" s="2"/>
      <c r="BV899" s="2"/>
      <c r="BW899" s="1"/>
      <c r="BX899" s="1"/>
      <c r="BY899" s="1"/>
      <c r="BZ899" s="3"/>
      <c r="CA899" s="1"/>
      <c r="CB899" s="1"/>
      <c r="CC899" s="1"/>
      <c r="CD899" s="1"/>
      <c r="CE899" s="1"/>
    </row>
    <row r="900" spans="1:83"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1"/>
      <c r="BN900" s="1"/>
      <c r="BO900" s="1"/>
      <c r="BP900" s="1"/>
      <c r="BQ900" s="1"/>
      <c r="BR900" s="1"/>
      <c r="BS900" s="1"/>
      <c r="BT900" s="1"/>
      <c r="BU900" s="2"/>
      <c r="BV900" s="2"/>
      <c r="BW900" s="1"/>
      <c r="BX900" s="1"/>
      <c r="BY900" s="1"/>
      <c r="BZ900" s="3"/>
      <c r="CA900" s="1"/>
      <c r="CB900" s="1"/>
      <c r="CC900" s="1"/>
      <c r="CD900" s="1"/>
      <c r="CE900" s="1"/>
    </row>
    <row r="901" spans="1:83"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1"/>
      <c r="BN901" s="1"/>
      <c r="BO901" s="1"/>
      <c r="BP901" s="1"/>
      <c r="BQ901" s="1"/>
      <c r="BR901" s="1"/>
      <c r="BS901" s="1"/>
      <c r="BT901" s="1"/>
      <c r="BU901" s="2"/>
      <c r="BV901" s="2"/>
      <c r="BW901" s="1"/>
      <c r="BX901" s="1"/>
      <c r="BY901" s="1"/>
      <c r="BZ901" s="3"/>
      <c r="CA901" s="1"/>
      <c r="CB901" s="1"/>
      <c r="CC901" s="1"/>
      <c r="CD901" s="1"/>
      <c r="CE901" s="1"/>
    </row>
    <row r="902" spans="1:83"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1"/>
      <c r="BN902" s="1"/>
      <c r="BO902" s="1"/>
      <c r="BP902" s="1"/>
      <c r="BQ902" s="1"/>
      <c r="BR902" s="1"/>
      <c r="BS902" s="1"/>
      <c r="BT902" s="1"/>
      <c r="BU902" s="2"/>
      <c r="BV902" s="2"/>
      <c r="BW902" s="1"/>
      <c r="BX902" s="1"/>
      <c r="BY902" s="1"/>
      <c r="BZ902" s="3"/>
      <c r="CA902" s="1"/>
      <c r="CB902" s="1"/>
      <c r="CC902" s="1"/>
      <c r="CD902" s="1"/>
      <c r="CE902" s="1"/>
    </row>
    <row r="903" spans="1:8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1"/>
      <c r="BN903" s="1"/>
      <c r="BO903" s="1"/>
      <c r="BP903" s="1"/>
      <c r="BQ903" s="1"/>
      <c r="BR903" s="1"/>
      <c r="BS903" s="1"/>
      <c r="BT903" s="1"/>
      <c r="BU903" s="2"/>
      <c r="BV903" s="2"/>
      <c r="BW903" s="1"/>
      <c r="BX903" s="1"/>
      <c r="BY903" s="1"/>
      <c r="BZ903" s="3"/>
      <c r="CA903" s="1"/>
      <c r="CB903" s="1"/>
      <c r="CC903" s="1"/>
      <c r="CD903" s="1"/>
      <c r="CE903" s="1"/>
    </row>
    <row r="904" spans="1:83"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1"/>
      <c r="BN904" s="1"/>
      <c r="BO904" s="1"/>
      <c r="BP904" s="1"/>
      <c r="BQ904" s="1"/>
      <c r="BR904" s="1"/>
      <c r="BS904" s="1"/>
      <c r="BT904" s="1"/>
      <c r="BU904" s="2"/>
      <c r="BV904" s="2"/>
      <c r="BW904" s="1"/>
      <c r="BX904" s="1"/>
      <c r="BY904" s="1"/>
      <c r="BZ904" s="3"/>
      <c r="CA904" s="1"/>
      <c r="CB904" s="1"/>
      <c r="CC904" s="1"/>
      <c r="CD904" s="1"/>
      <c r="CE904" s="1"/>
    </row>
    <row r="905" spans="1:83"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1"/>
      <c r="BN905" s="1"/>
      <c r="BO905" s="1"/>
      <c r="BP905" s="1"/>
      <c r="BQ905" s="1"/>
      <c r="BR905" s="1"/>
      <c r="BS905" s="1"/>
      <c r="BT905" s="1"/>
      <c r="BU905" s="2"/>
      <c r="BV905" s="2"/>
      <c r="BW905" s="1"/>
      <c r="BX905" s="1"/>
      <c r="BY905" s="1"/>
      <c r="BZ905" s="3"/>
      <c r="CA905" s="1"/>
      <c r="CB905" s="1"/>
      <c r="CC905" s="1"/>
      <c r="CD905" s="1"/>
      <c r="CE905" s="1"/>
    </row>
    <row r="906" spans="1:83"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1"/>
      <c r="BN906" s="1"/>
      <c r="BO906" s="1"/>
      <c r="BP906" s="1"/>
      <c r="BQ906" s="1"/>
      <c r="BR906" s="1"/>
      <c r="BS906" s="1"/>
      <c r="BT906" s="1"/>
      <c r="BU906" s="2"/>
      <c r="BV906" s="2"/>
      <c r="BW906" s="1"/>
      <c r="BX906" s="1"/>
      <c r="BY906" s="1"/>
      <c r="BZ906" s="3"/>
      <c r="CA906" s="1"/>
      <c r="CB906" s="1"/>
      <c r="CC906" s="1"/>
      <c r="CD906" s="1"/>
      <c r="CE906" s="1"/>
    </row>
    <row r="907" spans="1:83"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1"/>
      <c r="BN907" s="1"/>
      <c r="BO907" s="1"/>
      <c r="BP907" s="1"/>
      <c r="BQ907" s="1"/>
      <c r="BR907" s="1"/>
      <c r="BS907" s="1"/>
      <c r="BT907" s="1"/>
      <c r="BU907" s="2"/>
      <c r="BV907" s="2"/>
      <c r="BW907" s="1"/>
      <c r="BX907" s="1"/>
      <c r="BY907" s="1"/>
      <c r="BZ907" s="3"/>
      <c r="CA907" s="1"/>
      <c r="CB907" s="1"/>
      <c r="CC907" s="1"/>
      <c r="CD907" s="1"/>
      <c r="CE907" s="1"/>
    </row>
    <row r="908" spans="1:83"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1"/>
      <c r="BN908" s="1"/>
      <c r="BO908" s="1"/>
      <c r="BP908" s="1"/>
      <c r="BQ908" s="1"/>
      <c r="BR908" s="1"/>
      <c r="BS908" s="1"/>
      <c r="BT908" s="1"/>
      <c r="BU908" s="2"/>
      <c r="BV908" s="2"/>
      <c r="BW908" s="1"/>
      <c r="BX908" s="1"/>
      <c r="BY908" s="1"/>
      <c r="BZ908" s="3"/>
      <c r="CA908" s="1"/>
      <c r="CB908" s="1"/>
      <c r="CC908" s="1"/>
      <c r="CD908" s="1"/>
      <c r="CE908" s="1"/>
    </row>
    <row r="909" spans="1:83"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1"/>
      <c r="BN909" s="1"/>
      <c r="BO909" s="1"/>
      <c r="BP909" s="1"/>
      <c r="BQ909" s="1"/>
      <c r="BR909" s="1"/>
      <c r="BS909" s="1"/>
      <c r="BT909" s="1"/>
      <c r="BU909" s="2"/>
      <c r="BV909" s="2"/>
      <c r="BW909" s="1"/>
      <c r="BX909" s="1"/>
      <c r="BY909" s="1"/>
      <c r="BZ909" s="3"/>
      <c r="CA909" s="1"/>
      <c r="CB909" s="1"/>
      <c r="CC909" s="1"/>
      <c r="CD909" s="1"/>
      <c r="CE909" s="1"/>
    </row>
    <row r="910" spans="1:83"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1"/>
      <c r="BN910" s="1"/>
      <c r="BO910" s="1"/>
      <c r="BP910" s="1"/>
      <c r="BQ910" s="1"/>
      <c r="BR910" s="1"/>
      <c r="BS910" s="1"/>
      <c r="BT910" s="1"/>
      <c r="BU910" s="2"/>
      <c r="BV910" s="2"/>
      <c r="BW910" s="1"/>
      <c r="BX910" s="1"/>
      <c r="BY910" s="1"/>
      <c r="BZ910" s="3"/>
      <c r="CA910" s="1"/>
      <c r="CB910" s="1"/>
      <c r="CC910" s="1"/>
      <c r="CD910" s="1"/>
      <c r="CE910" s="1"/>
    </row>
    <row r="911" spans="1:83"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1"/>
      <c r="BN911" s="1"/>
      <c r="BO911" s="1"/>
      <c r="BP911" s="1"/>
      <c r="BQ911" s="1"/>
      <c r="BR911" s="1"/>
      <c r="BS911" s="1"/>
      <c r="BT911" s="1"/>
      <c r="BU911" s="2"/>
      <c r="BV911" s="2"/>
      <c r="BW911" s="1"/>
      <c r="BX911" s="1"/>
      <c r="BY911" s="1"/>
      <c r="BZ911" s="3"/>
      <c r="CA911" s="1"/>
      <c r="CB911" s="1"/>
      <c r="CC911" s="1"/>
      <c r="CD911" s="1"/>
      <c r="CE911" s="1"/>
    </row>
    <row r="912" spans="1:83"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1"/>
      <c r="BN912" s="1"/>
      <c r="BO912" s="1"/>
      <c r="BP912" s="1"/>
      <c r="BQ912" s="1"/>
      <c r="BR912" s="1"/>
      <c r="BS912" s="1"/>
      <c r="BT912" s="1"/>
      <c r="BU912" s="2"/>
      <c r="BV912" s="2"/>
      <c r="BW912" s="1"/>
      <c r="BX912" s="1"/>
      <c r="BY912" s="1"/>
      <c r="BZ912" s="3"/>
      <c r="CA912" s="1"/>
      <c r="CB912" s="1"/>
      <c r="CC912" s="1"/>
      <c r="CD912" s="1"/>
      <c r="CE912" s="1"/>
    </row>
    <row r="913" spans="1:8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1"/>
      <c r="BN913" s="1"/>
      <c r="BO913" s="1"/>
      <c r="BP913" s="1"/>
      <c r="BQ913" s="1"/>
      <c r="BR913" s="1"/>
      <c r="BS913" s="1"/>
      <c r="BT913" s="1"/>
      <c r="BU913" s="2"/>
      <c r="BV913" s="2"/>
      <c r="BW913" s="1"/>
      <c r="BX913" s="1"/>
      <c r="BY913" s="1"/>
      <c r="BZ913" s="3"/>
      <c r="CA913" s="1"/>
      <c r="CB913" s="1"/>
      <c r="CC913" s="1"/>
      <c r="CD913" s="1"/>
      <c r="CE913" s="1"/>
    </row>
    <row r="914" spans="1:83"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1"/>
      <c r="BN914" s="1"/>
      <c r="BO914" s="1"/>
      <c r="BP914" s="1"/>
      <c r="BQ914" s="1"/>
      <c r="BR914" s="1"/>
      <c r="BS914" s="1"/>
      <c r="BT914" s="1"/>
      <c r="BU914" s="2"/>
      <c r="BV914" s="2"/>
      <c r="BW914" s="1"/>
      <c r="BX914" s="1"/>
      <c r="BY914" s="1"/>
      <c r="BZ914" s="3"/>
      <c r="CA914" s="1"/>
      <c r="CB914" s="1"/>
      <c r="CC914" s="1"/>
      <c r="CD914" s="1"/>
      <c r="CE914" s="1"/>
    </row>
    <row r="915" spans="1:83"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1"/>
      <c r="BN915" s="1"/>
      <c r="BO915" s="1"/>
      <c r="BP915" s="1"/>
      <c r="BQ915" s="1"/>
      <c r="BR915" s="1"/>
      <c r="BS915" s="1"/>
      <c r="BT915" s="1"/>
      <c r="BU915" s="2"/>
      <c r="BV915" s="2"/>
      <c r="BW915" s="1"/>
      <c r="BX915" s="1"/>
      <c r="BY915" s="1"/>
      <c r="BZ915" s="3"/>
      <c r="CA915" s="1"/>
      <c r="CB915" s="1"/>
      <c r="CC915" s="1"/>
      <c r="CD915" s="1"/>
      <c r="CE915" s="1"/>
    </row>
    <row r="916" spans="1:83"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1"/>
      <c r="BN916" s="1"/>
      <c r="BO916" s="1"/>
      <c r="BP916" s="1"/>
      <c r="BQ916" s="1"/>
      <c r="BR916" s="1"/>
      <c r="BS916" s="1"/>
      <c r="BT916" s="1"/>
      <c r="BU916" s="2"/>
      <c r="BV916" s="2"/>
      <c r="BW916" s="1"/>
      <c r="BX916" s="1"/>
      <c r="BY916" s="1"/>
      <c r="BZ916" s="3"/>
      <c r="CA916" s="1"/>
      <c r="CB916" s="1"/>
      <c r="CC916" s="1"/>
      <c r="CD916" s="1"/>
      <c r="CE916" s="1"/>
    </row>
    <row r="917" spans="1:83"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1"/>
      <c r="BN917" s="1"/>
      <c r="BO917" s="1"/>
      <c r="BP917" s="1"/>
      <c r="BQ917" s="1"/>
      <c r="BR917" s="1"/>
      <c r="BS917" s="1"/>
      <c r="BT917" s="1"/>
      <c r="BU917" s="2"/>
      <c r="BV917" s="2"/>
      <c r="BW917" s="1"/>
      <c r="BX917" s="1"/>
      <c r="BY917" s="1"/>
      <c r="BZ917" s="3"/>
      <c r="CA917" s="1"/>
      <c r="CB917" s="1"/>
      <c r="CC917" s="1"/>
      <c r="CD917" s="1"/>
      <c r="CE917" s="1"/>
    </row>
    <row r="918" spans="1:83"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1"/>
      <c r="BN918" s="1"/>
      <c r="BO918" s="1"/>
      <c r="BP918" s="1"/>
      <c r="BQ918" s="1"/>
      <c r="BR918" s="1"/>
      <c r="BS918" s="1"/>
      <c r="BT918" s="1"/>
      <c r="BU918" s="2"/>
      <c r="BV918" s="2"/>
      <c r="BW918" s="1"/>
      <c r="BX918" s="1"/>
      <c r="BY918" s="1"/>
      <c r="BZ918" s="3"/>
      <c r="CA918" s="1"/>
      <c r="CB918" s="1"/>
      <c r="CC918" s="1"/>
      <c r="CD918" s="1"/>
      <c r="CE918" s="1"/>
    </row>
    <row r="919" spans="1:83"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1"/>
      <c r="BN919" s="1"/>
      <c r="BO919" s="1"/>
      <c r="BP919" s="1"/>
      <c r="BQ919" s="1"/>
      <c r="BR919" s="1"/>
      <c r="BS919" s="1"/>
      <c r="BT919" s="1"/>
      <c r="BU919" s="2"/>
      <c r="BV919" s="2"/>
      <c r="BW919" s="1"/>
      <c r="BX919" s="1"/>
      <c r="BY919" s="1"/>
      <c r="BZ919" s="3"/>
      <c r="CA919" s="1"/>
      <c r="CB919" s="1"/>
      <c r="CC919" s="1"/>
      <c r="CD919" s="1"/>
      <c r="CE919" s="1"/>
    </row>
    <row r="920" spans="1:83"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1"/>
      <c r="BN920" s="1"/>
      <c r="BO920" s="1"/>
      <c r="BP920" s="1"/>
      <c r="BQ920" s="1"/>
      <c r="BR920" s="1"/>
      <c r="BS920" s="1"/>
      <c r="BT920" s="1"/>
      <c r="BU920" s="2"/>
      <c r="BV920" s="2"/>
      <c r="BW920" s="1"/>
      <c r="BX920" s="1"/>
      <c r="BY920" s="1"/>
      <c r="BZ920" s="3"/>
      <c r="CA920" s="1"/>
      <c r="CB920" s="1"/>
      <c r="CC920" s="1"/>
      <c r="CD920" s="1"/>
      <c r="CE920" s="1"/>
    </row>
    <row r="921" spans="1:83"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1"/>
      <c r="BN921" s="1"/>
      <c r="BO921" s="1"/>
      <c r="BP921" s="1"/>
      <c r="BQ921" s="1"/>
      <c r="BR921" s="1"/>
      <c r="BS921" s="1"/>
      <c r="BT921" s="1"/>
      <c r="BU921" s="2"/>
      <c r="BV921" s="2"/>
      <c r="BW921" s="1"/>
      <c r="BX921" s="1"/>
      <c r="BY921" s="1"/>
      <c r="BZ921" s="3"/>
      <c r="CA921" s="1"/>
      <c r="CB921" s="1"/>
      <c r="CC921" s="1"/>
      <c r="CD921" s="1"/>
      <c r="CE921" s="1"/>
    </row>
    <row r="922" spans="1:83"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1"/>
      <c r="BN922" s="1"/>
      <c r="BO922" s="1"/>
      <c r="BP922" s="1"/>
      <c r="BQ922" s="1"/>
      <c r="BR922" s="1"/>
      <c r="BS922" s="1"/>
      <c r="BT922" s="1"/>
      <c r="BU922" s="2"/>
      <c r="BV922" s="2"/>
      <c r="BW922" s="1"/>
      <c r="BX922" s="1"/>
      <c r="BY922" s="1"/>
      <c r="BZ922" s="3"/>
      <c r="CA922" s="1"/>
      <c r="CB922" s="1"/>
      <c r="CC922" s="1"/>
      <c r="CD922" s="1"/>
      <c r="CE922" s="1"/>
    </row>
    <row r="923" spans="1:8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1"/>
      <c r="BN923" s="1"/>
      <c r="BO923" s="1"/>
      <c r="BP923" s="1"/>
      <c r="BQ923" s="1"/>
      <c r="BR923" s="1"/>
      <c r="BS923" s="1"/>
      <c r="BT923" s="1"/>
      <c r="BU923" s="2"/>
      <c r="BV923" s="2"/>
      <c r="BW923" s="1"/>
      <c r="BX923" s="1"/>
      <c r="BY923" s="1"/>
      <c r="BZ923" s="3"/>
      <c r="CA923" s="1"/>
      <c r="CB923" s="1"/>
      <c r="CC923" s="1"/>
      <c r="CD923" s="1"/>
      <c r="CE923" s="1"/>
    </row>
    <row r="924" spans="1:83"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1"/>
      <c r="BN924" s="1"/>
      <c r="BO924" s="1"/>
      <c r="BP924" s="1"/>
      <c r="BQ924" s="1"/>
      <c r="BR924" s="1"/>
      <c r="BS924" s="1"/>
      <c r="BT924" s="1"/>
      <c r="BU924" s="2"/>
      <c r="BV924" s="2"/>
      <c r="BW924" s="1"/>
      <c r="BX924" s="1"/>
      <c r="BY924" s="1"/>
      <c r="BZ924" s="3"/>
      <c r="CA924" s="1"/>
      <c r="CB924" s="1"/>
      <c r="CC924" s="1"/>
      <c r="CD924" s="1"/>
      <c r="CE924" s="1"/>
    </row>
    <row r="925" spans="1:83"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1"/>
      <c r="BN925" s="1"/>
      <c r="BO925" s="1"/>
      <c r="BP925" s="1"/>
      <c r="BQ925" s="1"/>
      <c r="BR925" s="1"/>
      <c r="BS925" s="1"/>
      <c r="BT925" s="1"/>
      <c r="BU925" s="2"/>
      <c r="BV925" s="2"/>
      <c r="BW925" s="1"/>
      <c r="BX925" s="1"/>
      <c r="BY925" s="1"/>
      <c r="BZ925" s="3"/>
      <c r="CA925" s="1"/>
      <c r="CB925" s="1"/>
      <c r="CC925" s="1"/>
      <c r="CD925" s="1"/>
      <c r="CE925" s="1"/>
    </row>
    <row r="926" spans="1:83"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1"/>
      <c r="BN926" s="1"/>
      <c r="BO926" s="1"/>
      <c r="BP926" s="1"/>
      <c r="BQ926" s="1"/>
      <c r="BR926" s="1"/>
      <c r="BS926" s="1"/>
      <c r="BT926" s="1"/>
      <c r="BU926" s="2"/>
      <c r="BV926" s="2"/>
      <c r="BW926" s="1"/>
      <c r="BX926" s="1"/>
      <c r="BY926" s="1"/>
      <c r="BZ926" s="3"/>
      <c r="CA926" s="1"/>
      <c r="CB926" s="1"/>
      <c r="CC926" s="1"/>
      <c r="CD926" s="1"/>
      <c r="CE926" s="1"/>
    </row>
    <row r="927" spans="1:83"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1"/>
      <c r="BN927" s="1"/>
      <c r="BO927" s="1"/>
      <c r="BP927" s="1"/>
      <c r="BQ927" s="1"/>
      <c r="BR927" s="1"/>
      <c r="BS927" s="1"/>
      <c r="BT927" s="1"/>
      <c r="BU927" s="2"/>
      <c r="BV927" s="2"/>
      <c r="BW927" s="1"/>
      <c r="BX927" s="1"/>
      <c r="BY927" s="1"/>
      <c r="BZ927" s="3"/>
      <c r="CA927" s="1"/>
      <c r="CB927" s="1"/>
      <c r="CC927" s="1"/>
      <c r="CD927" s="1"/>
      <c r="CE927" s="1"/>
    </row>
    <row r="928" spans="1:83"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1"/>
      <c r="BN928" s="1"/>
      <c r="BO928" s="1"/>
      <c r="BP928" s="1"/>
      <c r="BQ928" s="1"/>
      <c r="BR928" s="1"/>
      <c r="BS928" s="1"/>
      <c r="BT928" s="1"/>
      <c r="BU928" s="2"/>
      <c r="BV928" s="2"/>
      <c r="BW928" s="1"/>
      <c r="BX928" s="1"/>
      <c r="BY928" s="1"/>
      <c r="BZ928" s="3"/>
      <c r="CA928" s="1"/>
      <c r="CB928" s="1"/>
      <c r="CC928" s="1"/>
      <c r="CD928" s="1"/>
      <c r="CE928" s="1"/>
    </row>
    <row r="929" spans="1:83"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1"/>
      <c r="BN929" s="1"/>
      <c r="BO929" s="1"/>
      <c r="BP929" s="1"/>
      <c r="BQ929" s="1"/>
      <c r="BR929" s="1"/>
      <c r="BS929" s="1"/>
      <c r="BT929" s="1"/>
      <c r="BU929" s="2"/>
      <c r="BV929" s="2"/>
      <c r="BW929" s="1"/>
      <c r="BX929" s="1"/>
      <c r="BY929" s="1"/>
      <c r="BZ929" s="3"/>
      <c r="CA929" s="1"/>
      <c r="CB929" s="1"/>
      <c r="CC929" s="1"/>
      <c r="CD929" s="1"/>
      <c r="CE929" s="1"/>
    </row>
    <row r="930" spans="1:83"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1"/>
      <c r="BN930" s="1"/>
      <c r="BO930" s="1"/>
      <c r="BP930" s="1"/>
      <c r="BQ930" s="1"/>
      <c r="BR930" s="1"/>
      <c r="BS930" s="1"/>
      <c r="BT930" s="1"/>
      <c r="BU930" s="2"/>
      <c r="BV930" s="2"/>
      <c r="BW930" s="1"/>
      <c r="BX930" s="1"/>
      <c r="BY930" s="1"/>
      <c r="BZ930" s="3"/>
      <c r="CA930" s="1"/>
      <c r="CB930" s="1"/>
      <c r="CC930" s="1"/>
      <c r="CD930" s="1"/>
      <c r="CE930" s="1"/>
    </row>
    <row r="931" spans="1:83"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1"/>
      <c r="BN931" s="1"/>
      <c r="BO931" s="1"/>
      <c r="BP931" s="1"/>
      <c r="BQ931" s="1"/>
      <c r="BR931" s="1"/>
      <c r="BS931" s="1"/>
      <c r="BT931" s="1"/>
      <c r="BU931" s="2"/>
      <c r="BV931" s="2"/>
      <c r="BW931" s="1"/>
      <c r="BX931" s="1"/>
      <c r="BY931" s="1"/>
      <c r="BZ931" s="3"/>
      <c r="CA931" s="1"/>
      <c r="CB931" s="1"/>
      <c r="CC931" s="1"/>
      <c r="CD931" s="1"/>
      <c r="CE931" s="1"/>
    </row>
    <row r="932" spans="1:83"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1"/>
      <c r="BN932" s="1"/>
      <c r="BO932" s="1"/>
      <c r="BP932" s="1"/>
      <c r="BQ932" s="1"/>
      <c r="BR932" s="1"/>
      <c r="BS932" s="1"/>
      <c r="BT932" s="1"/>
      <c r="BU932" s="2"/>
      <c r="BV932" s="2"/>
      <c r="BW932" s="1"/>
      <c r="BX932" s="1"/>
      <c r="BY932" s="1"/>
      <c r="BZ932" s="3"/>
      <c r="CA932" s="1"/>
      <c r="CB932" s="1"/>
      <c r="CC932" s="1"/>
      <c r="CD932" s="1"/>
      <c r="CE932" s="1"/>
    </row>
    <row r="933" spans="1:8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1"/>
      <c r="BN933" s="1"/>
      <c r="BO933" s="1"/>
      <c r="BP933" s="1"/>
      <c r="BQ933" s="1"/>
      <c r="BR933" s="1"/>
      <c r="BS933" s="1"/>
      <c r="BT933" s="1"/>
      <c r="BU933" s="2"/>
      <c r="BV933" s="2"/>
      <c r="BW933" s="1"/>
      <c r="BX933" s="1"/>
      <c r="BY933" s="1"/>
      <c r="BZ933" s="3"/>
      <c r="CA933" s="1"/>
      <c r="CB933" s="1"/>
      <c r="CC933" s="1"/>
      <c r="CD933" s="1"/>
      <c r="CE933" s="1"/>
    </row>
    <row r="934" spans="1:83"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1"/>
      <c r="BN934" s="1"/>
      <c r="BO934" s="1"/>
      <c r="BP934" s="1"/>
      <c r="BQ934" s="1"/>
      <c r="BR934" s="1"/>
      <c r="BS934" s="1"/>
      <c r="BT934" s="1"/>
      <c r="BU934" s="2"/>
      <c r="BV934" s="2"/>
      <c r="BW934" s="1"/>
      <c r="BX934" s="1"/>
      <c r="BY934" s="1"/>
      <c r="BZ934" s="3"/>
      <c r="CA934" s="1"/>
      <c r="CB934" s="1"/>
      <c r="CC934" s="1"/>
      <c r="CD934" s="1"/>
      <c r="CE934" s="1"/>
    </row>
    <row r="935" spans="1:83"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1"/>
      <c r="BN935" s="1"/>
      <c r="BO935" s="1"/>
      <c r="BP935" s="1"/>
      <c r="BQ935" s="1"/>
      <c r="BR935" s="1"/>
      <c r="BS935" s="1"/>
      <c r="BT935" s="1"/>
      <c r="BU935" s="2"/>
      <c r="BV935" s="2"/>
      <c r="BW935" s="1"/>
      <c r="BX935" s="1"/>
      <c r="BY935" s="1"/>
      <c r="BZ935" s="3"/>
      <c r="CA935" s="1"/>
      <c r="CB935" s="1"/>
      <c r="CC935" s="1"/>
      <c r="CD935" s="1"/>
      <c r="CE935" s="1"/>
    </row>
    <row r="936" spans="1:83"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1"/>
      <c r="BN936" s="1"/>
      <c r="BO936" s="1"/>
      <c r="BP936" s="1"/>
      <c r="BQ936" s="1"/>
      <c r="BR936" s="1"/>
      <c r="BS936" s="1"/>
      <c r="BT936" s="1"/>
      <c r="BU936" s="2"/>
      <c r="BV936" s="2"/>
      <c r="BW936" s="1"/>
      <c r="BX936" s="1"/>
      <c r="BY936" s="1"/>
      <c r="BZ936" s="3"/>
      <c r="CA936" s="1"/>
      <c r="CB936" s="1"/>
      <c r="CC936" s="1"/>
      <c r="CD936" s="1"/>
      <c r="CE936" s="1"/>
    </row>
    <row r="937" spans="1:83"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1"/>
      <c r="BN937" s="1"/>
      <c r="BO937" s="1"/>
      <c r="BP937" s="1"/>
      <c r="BQ937" s="1"/>
      <c r="BR937" s="1"/>
      <c r="BS937" s="1"/>
      <c r="BT937" s="1"/>
      <c r="BU937" s="2"/>
      <c r="BV937" s="2"/>
      <c r="BW937" s="1"/>
      <c r="BX937" s="1"/>
      <c r="BY937" s="1"/>
      <c r="BZ937" s="3"/>
      <c r="CA937" s="1"/>
      <c r="CB937" s="1"/>
      <c r="CC937" s="1"/>
      <c r="CD937" s="1"/>
      <c r="CE937" s="1"/>
    </row>
    <row r="938" spans="1:83"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1"/>
      <c r="BN938" s="1"/>
      <c r="BO938" s="1"/>
      <c r="BP938" s="1"/>
      <c r="BQ938" s="1"/>
      <c r="BR938" s="1"/>
      <c r="BS938" s="1"/>
      <c r="BT938" s="1"/>
      <c r="BU938" s="2"/>
      <c r="BV938" s="2"/>
      <c r="BW938" s="1"/>
      <c r="BX938" s="1"/>
      <c r="BY938" s="1"/>
      <c r="BZ938" s="3"/>
      <c r="CA938" s="1"/>
      <c r="CB938" s="1"/>
      <c r="CC938" s="1"/>
      <c r="CD938" s="1"/>
      <c r="CE938" s="1"/>
    </row>
    <row r="939" spans="1:83"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1"/>
      <c r="BN939" s="1"/>
      <c r="BO939" s="1"/>
      <c r="BP939" s="1"/>
      <c r="BQ939" s="1"/>
      <c r="BR939" s="1"/>
      <c r="BS939" s="1"/>
      <c r="BT939" s="1"/>
      <c r="BU939" s="2"/>
      <c r="BV939" s="2"/>
      <c r="BW939" s="1"/>
      <c r="BX939" s="1"/>
      <c r="BY939" s="1"/>
      <c r="BZ939" s="3"/>
      <c r="CA939" s="1"/>
      <c r="CB939" s="1"/>
      <c r="CC939" s="1"/>
      <c r="CD939" s="1"/>
      <c r="CE939" s="1"/>
    </row>
    <row r="940" spans="1:83"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1"/>
      <c r="BN940" s="1"/>
      <c r="BO940" s="1"/>
      <c r="BP940" s="1"/>
      <c r="BQ940" s="1"/>
      <c r="BR940" s="1"/>
      <c r="BS940" s="1"/>
      <c r="BT940" s="1"/>
      <c r="BU940" s="2"/>
      <c r="BV940" s="2"/>
      <c r="BW940" s="1"/>
      <c r="BX940" s="1"/>
      <c r="BY940" s="1"/>
      <c r="BZ940" s="3"/>
      <c r="CA940" s="1"/>
      <c r="CB940" s="1"/>
      <c r="CC940" s="1"/>
      <c r="CD940" s="1"/>
      <c r="CE940" s="1"/>
    </row>
    <row r="941" spans="1:83"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1"/>
      <c r="BN941" s="1"/>
      <c r="BO941" s="1"/>
      <c r="BP941" s="1"/>
      <c r="BQ941" s="1"/>
      <c r="BR941" s="1"/>
      <c r="BS941" s="1"/>
      <c r="BT941" s="1"/>
      <c r="BU941" s="2"/>
      <c r="BV941" s="2"/>
      <c r="BW941" s="1"/>
      <c r="BX941" s="1"/>
      <c r="BY941" s="1"/>
      <c r="BZ941" s="3"/>
      <c r="CA941" s="1"/>
      <c r="CB941" s="1"/>
      <c r="CC941" s="1"/>
      <c r="CD941" s="1"/>
      <c r="CE941" s="1"/>
    </row>
    <row r="942" spans="1:83"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1"/>
      <c r="BN942" s="1"/>
      <c r="BO942" s="1"/>
      <c r="BP942" s="1"/>
      <c r="BQ942" s="1"/>
      <c r="BR942" s="1"/>
      <c r="BS942" s="1"/>
      <c r="BT942" s="1"/>
      <c r="BU942" s="2"/>
      <c r="BV942" s="2"/>
      <c r="BW942" s="1"/>
      <c r="BX942" s="1"/>
      <c r="BY942" s="1"/>
      <c r="BZ942" s="3"/>
      <c r="CA942" s="1"/>
      <c r="CB942" s="1"/>
      <c r="CC942" s="1"/>
      <c r="CD942" s="1"/>
      <c r="CE942" s="1"/>
    </row>
    <row r="943" spans="1:8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1"/>
      <c r="BN943" s="1"/>
      <c r="BO943" s="1"/>
      <c r="BP943" s="1"/>
      <c r="BQ943" s="1"/>
      <c r="BR943" s="1"/>
      <c r="BS943" s="1"/>
      <c r="BT943" s="1"/>
      <c r="BU943" s="2"/>
      <c r="BV943" s="2"/>
      <c r="BW943" s="1"/>
      <c r="BX943" s="1"/>
      <c r="BY943" s="1"/>
      <c r="BZ943" s="3"/>
      <c r="CA943" s="1"/>
      <c r="CB943" s="1"/>
      <c r="CC943" s="1"/>
      <c r="CD943" s="1"/>
      <c r="CE943" s="1"/>
    </row>
    <row r="944" spans="1:83"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1"/>
      <c r="BN944" s="1"/>
      <c r="BO944" s="1"/>
      <c r="BP944" s="1"/>
      <c r="BQ944" s="1"/>
      <c r="BR944" s="1"/>
      <c r="BS944" s="1"/>
      <c r="BT944" s="1"/>
      <c r="BU944" s="2"/>
      <c r="BV944" s="2"/>
      <c r="BW944" s="1"/>
      <c r="BX944" s="1"/>
      <c r="BY944" s="1"/>
      <c r="BZ944" s="3"/>
      <c r="CA944" s="1"/>
      <c r="CB944" s="1"/>
      <c r="CC944" s="1"/>
      <c r="CD944" s="1"/>
      <c r="CE944" s="1"/>
    </row>
    <row r="945" spans="1:83"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1"/>
      <c r="BN945" s="1"/>
      <c r="BO945" s="1"/>
      <c r="BP945" s="1"/>
      <c r="BQ945" s="1"/>
      <c r="BR945" s="1"/>
      <c r="BS945" s="1"/>
      <c r="BT945" s="1"/>
      <c r="BU945" s="2"/>
      <c r="BV945" s="2"/>
      <c r="BW945" s="1"/>
      <c r="BX945" s="1"/>
      <c r="BY945" s="1"/>
      <c r="BZ945" s="3"/>
      <c r="CA945" s="1"/>
      <c r="CB945" s="1"/>
      <c r="CC945" s="1"/>
      <c r="CD945" s="1"/>
      <c r="CE945" s="1"/>
    </row>
    <row r="946" spans="1:83"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1"/>
      <c r="BN946" s="1"/>
      <c r="BO946" s="1"/>
      <c r="BP946" s="1"/>
      <c r="BQ946" s="1"/>
      <c r="BR946" s="1"/>
      <c r="BS946" s="1"/>
      <c r="BT946" s="1"/>
      <c r="BU946" s="2"/>
      <c r="BV946" s="2"/>
      <c r="BW946" s="1"/>
      <c r="BX946" s="1"/>
      <c r="BY946" s="1"/>
      <c r="BZ946" s="3"/>
      <c r="CA946" s="1"/>
      <c r="CB946" s="1"/>
      <c r="CC946" s="1"/>
      <c r="CD946" s="1"/>
      <c r="CE946" s="1"/>
    </row>
    <row r="947" spans="1:83"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1"/>
      <c r="BN947" s="1"/>
      <c r="BO947" s="1"/>
      <c r="BP947" s="1"/>
      <c r="BQ947" s="1"/>
      <c r="BR947" s="1"/>
      <c r="BS947" s="1"/>
      <c r="BT947" s="1"/>
      <c r="BU947" s="2"/>
      <c r="BV947" s="2"/>
      <c r="BW947" s="1"/>
      <c r="BX947" s="1"/>
      <c r="BY947" s="1"/>
      <c r="BZ947" s="3"/>
      <c r="CA947" s="1"/>
      <c r="CB947" s="1"/>
      <c r="CC947" s="1"/>
      <c r="CD947" s="1"/>
      <c r="CE947" s="1"/>
    </row>
    <row r="948" spans="1:83"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1"/>
      <c r="BN948" s="1"/>
      <c r="BO948" s="1"/>
      <c r="BP948" s="1"/>
      <c r="BQ948" s="1"/>
      <c r="BR948" s="1"/>
      <c r="BS948" s="1"/>
      <c r="BT948" s="1"/>
      <c r="BU948" s="2"/>
      <c r="BV948" s="2"/>
      <c r="BW948" s="1"/>
      <c r="BX948" s="1"/>
      <c r="BY948" s="1"/>
      <c r="BZ948" s="3"/>
      <c r="CA948" s="1"/>
      <c r="CB948" s="1"/>
      <c r="CC948" s="1"/>
      <c r="CD948" s="1"/>
      <c r="CE948" s="1"/>
    </row>
    <row r="949" spans="1:83"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1"/>
      <c r="BN949" s="1"/>
      <c r="BO949" s="1"/>
      <c r="BP949" s="1"/>
      <c r="BQ949" s="1"/>
      <c r="BR949" s="1"/>
      <c r="BS949" s="1"/>
      <c r="BT949" s="1"/>
      <c r="BU949" s="2"/>
      <c r="BV949" s="2"/>
      <c r="BW949" s="1"/>
      <c r="BX949" s="1"/>
      <c r="BY949" s="1"/>
      <c r="BZ949" s="3"/>
      <c r="CA949" s="1"/>
      <c r="CB949" s="1"/>
      <c r="CC949" s="1"/>
      <c r="CD949" s="1"/>
      <c r="CE949" s="1"/>
    </row>
    <row r="950" spans="1:83"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1"/>
      <c r="BN950" s="1"/>
      <c r="BO950" s="1"/>
      <c r="BP950" s="1"/>
      <c r="BQ950" s="1"/>
      <c r="BR950" s="1"/>
      <c r="BS950" s="1"/>
      <c r="BT950" s="1"/>
      <c r="BU950" s="2"/>
      <c r="BV950" s="2"/>
      <c r="BW950" s="1"/>
      <c r="BX950" s="1"/>
      <c r="BY950" s="1"/>
      <c r="BZ950" s="3"/>
      <c r="CA950" s="1"/>
      <c r="CB950" s="1"/>
      <c r="CC950" s="1"/>
      <c r="CD950" s="1"/>
      <c r="CE950" s="1"/>
    </row>
    <row r="951" spans="1:83"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1"/>
      <c r="BN951" s="1"/>
      <c r="BO951" s="1"/>
      <c r="BP951" s="1"/>
      <c r="BQ951" s="1"/>
      <c r="BR951" s="1"/>
      <c r="BS951" s="1"/>
      <c r="BT951" s="1"/>
      <c r="BU951" s="2"/>
      <c r="BV951" s="2"/>
      <c r="BW951" s="1"/>
      <c r="BX951" s="1"/>
      <c r="BY951" s="1"/>
      <c r="BZ951" s="3"/>
      <c r="CA951" s="1"/>
      <c r="CB951" s="1"/>
      <c r="CC951" s="1"/>
      <c r="CD951" s="1"/>
      <c r="CE951" s="1"/>
    </row>
    <row r="952" spans="1:83"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1"/>
      <c r="BN952" s="1"/>
      <c r="BO952" s="1"/>
      <c r="BP952" s="1"/>
      <c r="BQ952" s="1"/>
      <c r="BR952" s="1"/>
      <c r="BS952" s="1"/>
      <c r="BT952" s="1"/>
      <c r="BU952" s="2"/>
      <c r="BV952" s="2"/>
      <c r="BW952" s="1"/>
      <c r="BX952" s="1"/>
      <c r="BY952" s="1"/>
      <c r="BZ952" s="3"/>
      <c r="CA952" s="1"/>
      <c r="CB952" s="1"/>
      <c r="CC952" s="1"/>
      <c r="CD952" s="1"/>
      <c r="CE952" s="1"/>
    </row>
    <row r="953" spans="1:8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1"/>
      <c r="BN953" s="1"/>
      <c r="BO953" s="1"/>
      <c r="BP953" s="1"/>
      <c r="BQ953" s="1"/>
      <c r="BR953" s="1"/>
      <c r="BS953" s="1"/>
      <c r="BT953" s="1"/>
      <c r="BU953" s="2"/>
      <c r="BV953" s="2"/>
      <c r="BW953" s="1"/>
      <c r="BX953" s="1"/>
      <c r="BY953" s="1"/>
      <c r="BZ953" s="3"/>
      <c r="CA953" s="1"/>
      <c r="CB953" s="1"/>
      <c r="CC953" s="1"/>
      <c r="CD953" s="1"/>
      <c r="CE953" s="1"/>
    </row>
    <row r="954" spans="1:83"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1"/>
      <c r="BN954" s="1"/>
      <c r="BO954" s="1"/>
      <c r="BP954" s="1"/>
      <c r="BQ954" s="1"/>
      <c r="BR954" s="1"/>
      <c r="BS954" s="1"/>
      <c r="BT954" s="1"/>
      <c r="BU954" s="2"/>
      <c r="BV954" s="2"/>
      <c r="BW954" s="1"/>
      <c r="BX954" s="1"/>
      <c r="BY954" s="1"/>
      <c r="BZ954" s="3"/>
      <c r="CA954" s="1"/>
      <c r="CB954" s="1"/>
      <c r="CC954" s="1"/>
      <c r="CD954" s="1"/>
      <c r="CE954" s="1"/>
    </row>
    <row r="955" spans="1:83"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1"/>
      <c r="BN955" s="1"/>
      <c r="BO955" s="1"/>
      <c r="BP955" s="1"/>
      <c r="BQ955" s="1"/>
      <c r="BR955" s="1"/>
      <c r="BS955" s="1"/>
      <c r="BT955" s="1"/>
      <c r="BU955" s="2"/>
      <c r="BV955" s="2"/>
      <c r="BW955" s="1"/>
      <c r="BX955" s="1"/>
      <c r="BY955" s="1"/>
      <c r="BZ955" s="3"/>
      <c r="CA955" s="1"/>
      <c r="CB955" s="1"/>
      <c r="CC955" s="1"/>
      <c r="CD955" s="1"/>
      <c r="CE955" s="1"/>
    </row>
    <row r="956" spans="1:83"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1"/>
      <c r="BN956" s="1"/>
      <c r="BO956" s="1"/>
      <c r="BP956" s="1"/>
      <c r="BQ956" s="1"/>
      <c r="BR956" s="1"/>
      <c r="BS956" s="1"/>
      <c r="BT956" s="1"/>
      <c r="BU956" s="2"/>
      <c r="BV956" s="2"/>
      <c r="BW956" s="1"/>
      <c r="BX956" s="1"/>
      <c r="BY956" s="1"/>
      <c r="BZ956" s="3"/>
      <c r="CA956" s="1"/>
      <c r="CB956" s="1"/>
      <c r="CC956" s="1"/>
      <c r="CD956" s="1"/>
      <c r="CE956" s="1"/>
    </row>
    <row r="957" spans="1:83"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1"/>
      <c r="BN957" s="1"/>
      <c r="BO957" s="1"/>
      <c r="BP957" s="1"/>
      <c r="BQ957" s="1"/>
      <c r="BR957" s="1"/>
      <c r="BS957" s="1"/>
      <c r="BT957" s="1"/>
      <c r="BU957" s="2"/>
      <c r="BV957" s="2"/>
      <c r="BW957" s="1"/>
      <c r="BX957" s="1"/>
      <c r="BY957" s="1"/>
      <c r="BZ957" s="3"/>
      <c r="CA957" s="1"/>
      <c r="CB957" s="1"/>
      <c r="CC957" s="1"/>
      <c r="CD957" s="1"/>
      <c r="CE957" s="1"/>
    </row>
    <row r="958" spans="1:83"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1"/>
      <c r="BN958" s="1"/>
      <c r="BO958" s="1"/>
      <c r="BP958" s="1"/>
      <c r="BQ958" s="1"/>
      <c r="BR958" s="1"/>
      <c r="BS958" s="1"/>
      <c r="BT958" s="1"/>
      <c r="BU958" s="2"/>
      <c r="BV958" s="2"/>
      <c r="BW958" s="1"/>
      <c r="BX958" s="1"/>
      <c r="BY958" s="1"/>
      <c r="BZ958" s="3"/>
      <c r="CA958" s="1"/>
      <c r="CB958" s="1"/>
      <c r="CC958" s="1"/>
      <c r="CD958" s="1"/>
      <c r="CE958" s="1"/>
    </row>
    <row r="959" spans="1:83"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1"/>
      <c r="BN959" s="1"/>
      <c r="BO959" s="1"/>
      <c r="BP959" s="1"/>
      <c r="BQ959" s="1"/>
      <c r="BR959" s="1"/>
      <c r="BS959" s="1"/>
      <c r="BT959" s="1"/>
      <c r="BU959" s="2"/>
      <c r="BV959" s="2"/>
      <c r="BW959" s="1"/>
      <c r="BX959" s="1"/>
      <c r="BY959" s="1"/>
      <c r="BZ959" s="3"/>
      <c r="CA959" s="1"/>
      <c r="CB959" s="1"/>
      <c r="CC959" s="1"/>
      <c r="CD959" s="1"/>
      <c r="CE959" s="1"/>
    </row>
    <row r="960" spans="1:83"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1"/>
      <c r="BN960" s="1"/>
      <c r="BO960" s="1"/>
      <c r="BP960" s="1"/>
      <c r="BQ960" s="1"/>
      <c r="BR960" s="1"/>
      <c r="BS960" s="1"/>
      <c r="BT960" s="1"/>
      <c r="BU960" s="2"/>
      <c r="BV960" s="2"/>
      <c r="BW960" s="1"/>
      <c r="BX960" s="1"/>
      <c r="BY960" s="1"/>
      <c r="BZ960" s="3"/>
      <c r="CA960" s="1"/>
      <c r="CB960" s="1"/>
      <c r="CC960" s="1"/>
      <c r="CD960" s="1"/>
      <c r="CE960" s="1"/>
    </row>
    <row r="961" spans="1:83"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1"/>
      <c r="BN961" s="1"/>
      <c r="BO961" s="1"/>
      <c r="BP961" s="1"/>
      <c r="BQ961" s="1"/>
      <c r="BR961" s="1"/>
      <c r="BS961" s="1"/>
      <c r="BT961" s="1"/>
      <c r="BU961" s="2"/>
      <c r="BV961" s="2"/>
      <c r="BW961" s="1"/>
      <c r="BX961" s="1"/>
      <c r="BY961" s="1"/>
      <c r="BZ961" s="3"/>
      <c r="CA961" s="1"/>
      <c r="CB961" s="1"/>
      <c r="CC961" s="1"/>
      <c r="CD961" s="1"/>
      <c r="CE961" s="1"/>
    </row>
    <row r="962" spans="1:83"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1"/>
      <c r="BN962" s="1"/>
      <c r="BO962" s="1"/>
      <c r="BP962" s="1"/>
      <c r="BQ962" s="1"/>
      <c r="BR962" s="1"/>
      <c r="BS962" s="1"/>
      <c r="BT962" s="1"/>
      <c r="BU962" s="2"/>
      <c r="BV962" s="2"/>
      <c r="BW962" s="1"/>
      <c r="BX962" s="1"/>
      <c r="BY962" s="1"/>
      <c r="BZ962" s="3"/>
      <c r="CA962" s="1"/>
      <c r="CB962" s="1"/>
      <c r="CC962" s="1"/>
      <c r="CD962" s="1"/>
      <c r="CE962" s="1"/>
    </row>
    <row r="963" spans="1:8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1"/>
      <c r="BN963" s="1"/>
      <c r="BO963" s="1"/>
      <c r="BP963" s="1"/>
      <c r="BQ963" s="1"/>
      <c r="BR963" s="1"/>
      <c r="BS963" s="1"/>
      <c r="BT963" s="1"/>
      <c r="BU963" s="2"/>
      <c r="BV963" s="2"/>
      <c r="BW963" s="1"/>
      <c r="BX963" s="1"/>
      <c r="BY963" s="1"/>
      <c r="BZ963" s="3"/>
      <c r="CA963" s="1"/>
      <c r="CB963" s="1"/>
      <c r="CC963" s="1"/>
      <c r="CD963" s="1"/>
      <c r="CE963" s="1"/>
    </row>
    <row r="964" spans="1:83"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1"/>
      <c r="BN964" s="1"/>
      <c r="BO964" s="1"/>
      <c r="BP964" s="1"/>
      <c r="BQ964" s="1"/>
      <c r="BR964" s="1"/>
      <c r="BS964" s="1"/>
      <c r="BT964" s="1"/>
      <c r="BU964" s="2"/>
      <c r="BV964" s="2"/>
      <c r="BW964" s="1"/>
      <c r="BX964" s="1"/>
      <c r="BY964" s="1"/>
      <c r="BZ964" s="3"/>
      <c r="CA964" s="1"/>
      <c r="CB964" s="1"/>
      <c r="CC964" s="1"/>
      <c r="CD964" s="1"/>
      <c r="CE964" s="1"/>
    </row>
    <row r="965" spans="1:83"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1"/>
      <c r="BN965" s="1"/>
      <c r="BO965" s="1"/>
      <c r="BP965" s="1"/>
      <c r="BQ965" s="1"/>
      <c r="BR965" s="1"/>
      <c r="BS965" s="1"/>
      <c r="BT965" s="1"/>
      <c r="BU965" s="2"/>
      <c r="BV965" s="2"/>
      <c r="BW965" s="1"/>
      <c r="BX965" s="1"/>
      <c r="BY965" s="1"/>
      <c r="BZ965" s="3"/>
      <c r="CA965" s="1"/>
      <c r="CB965" s="1"/>
      <c r="CC965" s="1"/>
      <c r="CD965" s="1"/>
      <c r="CE965" s="1"/>
    </row>
    <row r="966" spans="1:83"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1"/>
      <c r="BN966" s="1"/>
      <c r="BO966" s="1"/>
      <c r="BP966" s="1"/>
      <c r="BQ966" s="1"/>
      <c r="BR966" s="1"/>
      <c r="BS966" s="1"/>
      <c r="BT966" s="1"/>
      <c r="BU966" s="2"/>
      <c r="BV966" s="2"/>
      <c r="BW966" s="1"/>
      <c r="BX966" s="1"/>
      <c r="BY966" s="1"/>
      <c r="BZ966" s="3"/>
      <c r="CA966" s="1"/>
      <c r="CB966" s="1"/>
      <c r="CC966" s="1"/>
      <c r="CD966" s="1"/>
      <c r="CE966" s="1"/>
    </row>
    <row r="967" spans="1:83"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1"/>
      <c r="BN967" s="1"/>
      <c r="BO967" s="1"/>
      <c r="BP967" s="1"/>
      <c r="BQ967" s="1"/>
      <c r="BR967" s="1"/>
      <c r="BS967" s="1"/>
      <c r="BT967" s="1"/>
      <c r="BU967" s="2"/>
      <c r="BV967" s="2"/>
      <c r="BW967" s="1"/>
      <c r="BX967" s="1"/>
      <c r="BY967" s="1"/>
      <c r="BZ967" s="3"/>
      <c r="CA967" s="1"/>
      <c r="CB967" s="1"/>
      <c r="CC967" s="1"/>
      <c r="CD967" s="1"/>
      <c r="CE967" s="1"/>
    </row>
    <row r="968" spans="1:83"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1"/>
      <c r="BN968" s="1"/>
      <c r="BO968" s="1"/>
      <c r="BP968" s="1"/>
      <c r="BQ968" s="1"/>
      <c r="BR968" s="1"/>
      <c r="BS968" s="1"/>
      <c r="BT968" s="1"/>
      <c r="BU968" s="2"/>
      <c r="BV968" s="2"/>
      <c r="BW968" s="1"/>
      <c r="BX968" s="1"/>
      <c r="BY968" s="1"/>
      <c r="BZ968" s="3"/>
      <c r="CA968" s="1"/>
      <c r="CB968" s="1"/>
      <c r="CC968" s="1"/>
      <c r="CD968" s="1"/>
      <c r="CE968" s="1"/>
    </row>
    <row r="969" spans="1:83"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1"/>
      <c r="BN969" s="1"/>
      <c r="BO969" s="1"/>
      <c r="BP969" s="1"/>
      <c r="BQ969" s="1"/>
      <c r="BR969" s="1"/>
      <c r="BS969" s="1"/>
      <c r="BT969" s="1"/>
      <c r="BU969" s="2"/>
      <c r="BV969" s="2"/>
      <c r="BW969" s="1"/>
      <c r="BX969" s="1"/>
      <c r="BY969" s="1"/>
      <c r="BZ969" s="3"/>
      <c r="CA969" s="1"/>
      <c r="CB969" s="1"/>
      <c r="CC969" s="1"/>
      <c r="CD969" s="1"/>
      <c r="CE969" s="1"/>
    </row>
    <row r="970" spans="1:83"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1"/>
      <c r="BN970" s="1"/>
      <c r="BO970" s="1"/>
      <c r="BP970" s="1"/>
      <c r="BQ970" s="1"/>
      <c r="BR970" s="1"/>
      <c r="BS970" s="1"/>
      <c r="BT970" s="1"/>
      <c r="BU970" s="2"/>
      <c r="BV970" s="2"/>
      <c r="BW970" s="1"/>
      <c r="BX970" s="1"/>
      <c r="BY970" s="1"/>
      <c r="BZ970" s="3"/>
      <c r="CA970" s="1"/>
      <c r="CB970" s="1"/>
      <c r="CC970" s="1"/>
      <c r="CD970" s="1"/>
      <c r="CE970" s="1"/>
    </row>
    <row r="971" spans="1:83"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1"/>
      <c r="BN971" s="1"/>
      <c r="BO971" s="1"/>
      <c r="BP971" s="1"/>
      <c r="BQ971" s="1"/>
      <c r="BR971" s="1"/>
      <c r="BS971" s="1"/>
      <c r="BT971" s="1"/>
      <c r="BU971" s="2"/>
      <c r="BV971" s="2"/>
      <c r="BW971" s="1"/>
      <c r="BX971" s="1"/>
      <c r="BY971" s="1"/>
      <c r="BZ971" s="3"/>
      <c r="CA971" s="1"/>
      <c r="CB971" s="1"/>
      <c r="CC971" s="1"/>
      <c r="CD971" s="1"/>
      <c r="CE971" s="1"/>
    </row>
    <row r="972" spans="1:83"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1"/>
      <c r="BN972" s="1"/>
      <c r="BO972" s="1"/>
      <c r="BP972" s="1"/>
      <c r="BQ972" s="1"/>
      <c r="BR972" s="1"/>
      <c r="BS972" s="1"/>
      <c r="BT972" s="1"/>
      <c r="BU972" s="2"/>
      <c r="BV972" s="2"/>
      <c r="BW972" s="1"/>
      <c r="BX972" s="1"/>
      <c r="BY972" s="1"/>
      <c r="BZ972" s="3"/>
      <c r="CA972" s="1"/>
      <c r="CB972" s="1"/>
      <c r="CC972" s="1"/>
      <c r="CD972" s="1"/>
      <c r="CE972" s="1"/>
    </row>
    <row r="973" spans="1:8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1"/>
      <c r="BN973" s="1"/>
      <c r="BO973" s="1"/>
      <c r="BP973" s="1"/>
      <c r="BQ973" s="1"/>
      <c r="BR973" s="1"/>
      <c r="BS973" s="1"/>
      <c r="BT973" s="1"/>
      <c r="BU973" s="2"/>
      <c r="BV973" s="2"/>
      <c r="BW973" s="1"/>
      <c r="BX973" s="1"/>
      <c r="BY973" s="1"/>
      <c r="BZ973" s="3"/>
      <c r="CA973" s="1"/>
      <c r="CB973" s="1"/>
      <c r="CC973" s="1"/>
      <c r="CD973" s="1"/>
      <c r="CE973" s="1"/>
    </row>
    <row r="974" spans="1:83"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1"/>
      <c r="BN974" s="1"/>
      <c r="BO974" s="1"/>
      <c r="BP974" s="1"/>
      <c r="BQ974" s="1"/>
      <c r="BR974" s="1"/>
      <c r="BS974" s="1"/>
      <c r="BT974" s="1"/>
      <c r="BU974" s="2"/>
      <c r="BV974" s="2"/>
      <c r="BW974" s="1"/>
      <c r="BX974" s="1"/>
      <c r="BY974" s="1"/>
      <c r="BZ974" s="3"/>
      <c r="CA974" s="1"/>
      <c r="CB974" s="1"/>
      <c r="CC974" s="1"/>
      <c r="CD974" s="1"/>
      <c r="CE974" s="1"/>
    </row>
    <row r="975" spans="1:83"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1"/>
      <c r="BN975" s="1"/>
      <c r="BO975" s="1"/>
      <c r="BP975" s="1"/>
      <c r="BQ975" s="1"/>
      <c r="BR975" s="1"/>
      <c r="BS975" s="1"/>
      <c r="BT975" s="1"/>
      <c r="BU975" s="2"/>
      <c r="BV975" s="2"/>
      <c r="BW975" s="1"/>
      <c r="BX975" s="1"/>
      <c r="BY975" s="1"/>
      <c r="BZ975" s="3"/>
      <c r="CA975" s="1"/>
      <c r="CB975" s="1"/>
      <c r="CC975" s="1"/>
      <c r="CD975" s="1"/>
      <c r="CE975" s="1"/>
    </row>
    <row r="976" spans="1:83"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1"/>
      <c r="BN976" s="1"/>
      <c r="BO976" s="1"/>
      <c r="BP976" s="1"/>
      <c r="BQ976" s="1"/>
      <c r="BR976" s="1"/>
      <c r="BS976" s="1"/>
      <c r="BT976" s="1"/>
      <c r="BU976" s="2"/>
      <c r="BV976" s="2"/>
      <c r="BW976" s="1"/>
      <c r="BX976" s="1"/>
      <c r="BY976" s="1"/>
      <c r="BZ976" s="3"/>
      <c r="CA976" s="1"/>
      <c r="CB976" s="1"/>
      <c r="CC976" s="1"/>
      <c r="CD976" s="1"/>
      <c r="CE976" s="1"/>
    </row>
    <row r="977" spans="1:83"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1"/>
      <c r="BN977" s="1"/>
      <c r="BO977" s="1"/>
      <c r="BP977" s="1"/>
      <c r="BQ977" s="1"/>
      <c r="BR977" s="1"/>
      <c r="BS977" s="1"/>
      <c r="BT977" s="1"/>
      <c r="BU977" s="2"/>
      <c r="BV977" s="2"/>
      <c r="BW977" s="1"/>
      <c r="BX977" s="1"/>
      <c r="BY977" s="1"/>
      <c r="BZ977" s="3"/>
      <c r="CA977" s="1"/>
      <c r="CB977" s="1"/>
      <c r="CC977" s="1"/>
      <c r="CD977" s="1"/>
      <c r="CE977" s="1"/>
    </row>
    <row r="978" spans="1:83"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1"/>
      <c r="BN978" s="1"/>
      <c r="BO978" s="1"/>
      <c r="BP978" s="1"/>
      <c r="BQ978" s="1"/>
      <c r="BR978" s="1"/>
      <c r="BS978" s="1"/>
      <c r="BT978" s="1"/>
      <c r="BU978" s="2"/>
      <c r="BV978" s="2"/>
      <c r="BW978" s="1"/>
      <c r="BX978" s="1"/>
      <c r="BY978" s="1"/>
      <c r="BZ978" s="3"/>
      <c r="CA978" s="1"/>
      <c r="CB978" s="1"/>
      <c r="CC978" s="1"/>
      <c r="CD978" s="1"/>
      <c r="CE978" s="1"/>
    </row>
    <row r="979" spans="1:83"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1"/>
      <c r="BN979" s="1"/>
      <c r="BO979" s="1"/>
      <c r="BP979" s="1"/>
      <c r="BQ979" s="1"/>
      <c r="BR979" s="1"/>
      <c r="BS979" s="1"/>
      <c r="BT979" s="1"/>
      <c r="BU979" s="2"/>
      <c r="BV979" s="2"/>
      <c r="BW979" s="1"/>
      <c r="BX979" s="1"/>
      <c r="BY979" s="1"/>
      <c r="BZ979" s="3"/>
      <c r="CA979" s="1"/>
      <c r="CB979" s="1"/>
      <c r="CC979" s="1"/>
      <c r="CD979" s="1"/>
      <c r="CE979" s="1"/>
    </row>
    <row r="980" spans="1:83"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1"/>
      <c r="BN980" s="1"/>
      <c r="BO980" s="1"/>
      <c r="BP980" s="1"/>
      <c r="BQ980" s="1"/>
      <c r="BR980" s="1"/>
      <c r="BS980" s="1"/>
      <c r="BT980" s="1"/>
      <c r="BU980" s="2"/>
      <c r="BV980" s="2"/>
      <c r="BW980" s="1"/>
      <c r="BX980" s="1"/>
      <c r="BY980" s="1"/>
      <c r="BZ980" s="3"/>
      <c r="CA980" s="1"/>
      <c r="CB980" s="1"/>
      <c r="CC980" s="1"/>
      <c r="CD980" s="1"/>
      <c r="CE980" s="1"/>
    </row>
    <row r="981" spans="1:83"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1"/>
      <c r="BN981" s="1"/>
      <c r="BO981" s="1"/>
      <c r="BP981" s="1"/>
      <c r="BQ981" s="1"/>
      <c r="BR981" s="1"/>
      <c r="BS981" s="1"/>
      <c r="BT981" s="1"/>
      <c r="BU981" s="2"/>
      <c r="BV981" s="2"/>
      <c r="BW981" s="1"/>
      <c r="BX981" s="1"/>
      <c r="BY981" s="1"/>
      <c r="BZ981" s="3"/>
      <c r="CA981" s="1"/>
      <c r="CB981" s="1"/>
      <c r="CC981" s="1"/>
      <c r="CD981" s="1"/>
      <c r="CE981" s="1"/>
    </row>
    <row r="982" spans="1:83"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1"/>
      <c r="BN982" s="1"/>
      <c r="BO982" s="1"/>
      <c r="BP982" s="1"/>
      <c r="BQ982" s="1"/>
      <c r="BR982" s="1"/>
      <c r="BS982" s="1"/>
      <c r="BT982" s="1"/>
      <c r="BU982" s="2"/>
      <c r="BV982" s="2"/>
      <c r="BW982" s="1"/>
      <c r="BX982" s="1"/>
      <c r="BY982" s="1"/>
      <c r="BZ982" s="3"/>
      <c r="CA982" s="1"/>
      <c r="CB982" s="1"/>
      <c r="CC982" s="1"/>
      <c r="CD982" s="1"/>
      <c r="CE982" s="1"/>
    </row>
    <row r="983" spans="1: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1"/>
      <c r="BN983" s="1"/>
      <c r="BO983" s="1"/>
      <c r="BP983" s="1"/>
      <c r="BQ983" s="1"/>
      <c r="BR983" s="1"/>
      <c r="BS983" s="1"/>
      <c r="BT983" s="1"/>
      <c r="BU983" s="2"/>
      <c r="BV983" s="2"/>
      <c r="BW983" s="1"/>
      <c r="BX983" s="1"/>
      <c r="BY983" s="1"/>
      <c r="BZ983" s="3"/>
      <c r="CA983" s="1"/>
      <c r="CB983" s="1"/>
      <c r="CC983" s="1"/>
      <c r="CD983" s="1"/>
      <c r="CE983" s="1"/>
    </row>
    <row r="984" spans="1:83"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1"/>
      <c r="BN984" s="1"/>
      <c r="BO984" s="1"/>
      <c r="BP984" s="1"/>
      <c r="BQ984" s="1"/>
      <c r="BR984" s="1"/>
      <c r="BS984" s="1"/>
      <c r="BT984" s="1"/>
      <c r="BU984" s="2"/>
      <c r="BV984" s="2"/>
      <c r="BW984" s="1"/>
      <c r="BX984" s="1"/>
      <c r="BY984" s="1"/>
      <c r="BZ984" s="3"/>
      <c r="CA984" s="1"/>
      <c r="CB984" s="1"/>
      <c r="CC984" s="1"/>
      <c r="CD984" s="1"/>
      <c r="CE984" s="1"/>
    </row>
    <row r="985" spans="1:83"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1"/>
      <c r="BN985" s="1"/>
      <c r="BO985" s="1"/>
      <c r="BP985" s="1"/>
      <c r="BQ985" s="1"/>
      <c r="BR985" s="1"/>
      <c r="BS985" s="1"/>
      <c r="BT985" s="1"/>
      <c r="BU985" s="2"/>
      <c r="BV985" s="2"/>
      <c r="BW985" s="1"/>
      <c r="BX985" s="1"/>
      <c r="BY985" s="1"/>
      <c r="BZ985" s="3"/>
      <c r="CA985" s="1"/>
      <c r="CB985" s="1"/>
      <c r="CC985" s="1"/>
      <c r="CD985" s="1"/>
      <c r="CE985" s="1"/>
    </row>
    <row r="986" spans="1:83"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1"/>
      <c r="BN986" s="1"/>
      <c r="BO986" s="1"/>
      <c r="BP986" s="1"/>
      <c r="BQ986" s="1"/>
      <c r="BR986" s="1"/>
      <c r="BS986" s="1"/>
      <c r="BT986" s="1"/>
      <c r="BU986" s="2"/>
      <c r="BV986" s="2"/>
      <c r="BW986" s="1"/>
      <c r="BX986" s="1"/>
      <c r="BY986" s="1"/>
      <c r="BZ986" s="3"/>
      <c r="CA986" s="1"/>
      <c r="CB986" s="1"/>
      <c r="CC986" s="1"/>
      <c r="CD986" s="1"/>
      <c r="CE986" s="1"/>
    </row>
    <row r="987" spans="1:83"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1"/>
      <c r="BN987" s="1"/>
      <c r="BO987" s="1"/>
      <c r="BP987" s="1"/>
      <c r="BQ987" s="1"/>
      <c r="BR987" s="1"/>
      <c r="BS987" s="1"/>
      <c r="BT987" s="1"/>
      <c r="BU987" s="2"/>
      <c r="BV987" s="2"/>
      <c r="BW987" s="1"/>
      <c r="BX987" s="1"/>
      <c r="BY987" s="1"/>
      <c r="BZ987" s="3"/>
      <c r="CA987" s="1"/>
      <c r="CB987" s="1"/>
      <c r="CC987" s="1"/>
      <c r="CD987" s="1"/>
      <c r="CE987" s="1"/>
    </row>
    <row r="988" spans="1:83"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1"/>
      <c r="BN988" s="1"/>
      <c r="BO988" s="1"/>
      <c r="BP988" s="1"/>
      <c r="BQ988" s="1"/>
      <c r="BR988" s="1"/>
      <c r="BS988" s="1"/>
      <c r="BT988" s="1"/>
      <c r="BU988" s="2"/>
      <c r="BV988" s="2"/>
      <c r="BW988" s="1"/>
      <c r="BX988" s="1"/>
      <c r="BY988" s="1"/>
      <c r="BZ988" s="3"/>
      <c r="CA988" s="1"/>
      <c r="CB988" s="1"/>
      <c r="CC988" s="1"/>
      <c r="CD988" s="1"/>
      <c r="CE988" s="1"/>
    </row>
    <row r="989" spans="1:83"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1"/>
      <c r="BN989" s="1"/>
      <c r="BO989" s="1"/>
      <c r="BP989" s="1"/>
      <c r="BQ989" s="1"/>
      <c r="BR989" s="1"/>
      <c r="BS989" s="1"/>
      <c r="BT989" s="1"/>
      <c r="BU989" s="2"/>
      <c r="BV989" s="2"/>
      <c r="BW989" s="1"/>
      <c r="BX989" s="1"/>
      <c r="BY989" s="1"/>
      <c r="BZ989" s="3"/>
      <c r="CA989" s="1"/>
      <c r="CB989" s="1"/>
      <c r="CC989" s="1"/>
      <c r="CD989" s="1"/>
      <c r="CE989" s="1"/>
    </row>
    <row r="990" spans="1:83"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1"/>
      <c r="BN990" s="1"/>
      <c r="BO990" s="1"/>
      <c r="BP990" s="1"/>
      <c r="BQ990" s="1"/>
      <c r="BR990" s="1"/>
      <c r="BS990" s="1"/>
      <c r="BT990" s="1"/>
      <c r="BU990" s="2"/>
      <c r="BV990" s="2"/>
      <c r="BW990" s="1"/>
      <c r="BX990" s="1"/>
      <c r="BY990" s="1"/>
      <c r="BZ990" s="3"/>
      <c r="CA990" s="1"/>
      <c r="CB990" s="1"/>
      <c r="CC990" s="1"/>
      <c r="CD990" s="1"/>
      <c r="CE990" s="1"/>
    </row>
    <row r="991" spans="1:83"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1"/>
      <c r="BN991" s="1"/>
      <c r="BO991" s="1"/>
      <c r="BP991" s="1"/>
      <c r="BQ991" s="1"/>
      <c r="BR991" s="1"/>
      <c r="BS991" s="1"/>
      <c r="BT991" s="1"/>
      <c r="BU991" s="2"/>
      <c r="BV991" s="2"/>
      <c r="BW991" s="1"/>
      <c r="BX991" s="1"/>
      <c r="BY991" s="1"/>
      <c r="BZ991" s="3"/>
      <c r="CA991" s="1"/>
      <c r="CB991" s="1"/>
      <c r="CC991" s="1"/>
      <c r="CD991" s="1"/>
      <c r="CE991" s="1"/>
    </row>
    <row r="992" spans="1:83"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1"/>
      <c r="BN992" s="1"/>
      <c r="BO992" s="1"/>
      <c r="BP992" s="1"/>
      <c r="BQ992" s="1"/>
      <c r="BR992" s="1"/>
      <c r="BS992" s="1"/>
      <c r="BT992" s="1"/>
      <c r="BU992" s="2"/>
      <c r="BV992" s="2"/>
      <c r="BW992" s="1"/>
      <c r="BX992" s="1"/>
      <c r="BY992" s="1"/>
      <c r="BZ992" s="3"/>
      <c r="CA992" s="1"/>
      <c r="CB992" s="1"/>
      <c r="CC992" s="1"/>
      <c r="CD992" s="1"/>
      <c r="CE992" s="1"/>
    </row>
    <row r="993" spans="1:8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1"/>
      <c r="BN993" s="1"/>
      <c r="BO993" s="1"/>
      <c r="BP993" s="1"/>
      <c r="BQ993" s="1"/>
      <c r="BR993" s="1"/>
      <c r="BS993" s="1"/>
      <c r="BT993" s="1"/>
      <c r="BU993" s="2"/>
      <c r="BV993" s="2"/>
      <c r="BW993" s="1"/>
      <c r="BX993" s="1"/>
      <c r="BY993" s="1"/>
      <c r="BZ993" s="3"/>
      <c r="CA993" s="1"/>
      <c r="CB993" s="1"/>
      <c r="CC993" s="1"/>
      <c r="CD993" s="1"/>
      <c r="CE993" s="1"/>
    </row>
    <row r="994" spans="1:83"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1"/>
      <c r="BN994" s="1"/>
      <c r="BO994" s="1"/>
      <c r="BP994" s="1"/>
      <c r="BQ994" s="1"/>
      <c r="BR994" s="1"/>
      <c r="BS994" s="1"/>
      <c r="BT994" s="1"/>
      <c r="BU994" s="2"/>
      <c r="BV994" s="2"/>
      <c r="BW994" s="1"/>
      <c r="BX994" s="1"/>
      <c r="BY994" s="1"/>
      <c r="BZ994" s="3"/>
      <c r="CA994" s="1"/>
      <c r="CB994" s="1"/>
      <c r="CC994" s="1"/>
      <c r="CD994" s="1"/>
      <c r="CE994" s="1"/>
    </row>
    <row r="995" spans="1:83"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1"/>
      <c r="BN995" s="1"/>
      <c r="BO995" s="1"/>
      <c r="BP995" s="1"/>
      <c r="BQ995" s="1"/>
      <c r="BR995" s="1"/>
      <c r="BS995" s="1"/>
      <c r="BT995" s="1"/>
      <c r="BU995" s="2"/>
      <c r="BV995" s="2"/>
      <c r="BW995" s="1"/>
      <c r="BX995" s="1"/>
      <c r="BY995" s="1"/>
      <c r="BZ995" s="3"/>
      <c r="CA995" s="1"/>
      <c r="CB995" s="1"/>
      <c r="CC995" s="1"/>
      <c r="CD995" s="1"/>
      <c r="CE995" s="1"/>
    </row>
    <row r="996" spans="1:83"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1"/>
      <c r="BN996" s="1"/>
      <c r="BO996" s="1"/>
      <c r="BP996" s="1"/>
      <c r="BQ996" s="1"/>
      <c r="BR996" s="1"/>
      <c r="BS996" s="1"/>
      <c r="BT996" s="1"/>
      <c r="BU996" s="2"/>
      <c r="BV996" s="2"/>
      <c r="BW996" s="1"/>
      <c r="BX996" s="1"/>
      <c r="BY996" s="1"/>
      <c r="BZ996" s="3"/>
      <c r="CA996" s="1"/>
      <c r="CB996" s="1"/>
      <c r="CC996" s="1"/>
      <c r="CD996" s="1"/>
      <c r="CE996" s="1"/>
    </row>
    <row r="997" spans="1:83"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1"/>
      <c r="BN997" s="1"/>
      <c r="BO997" s="1"/>
      <c r="BP997" s="1"/>
      <c r="BQ997" s="1"/>
      <c r="BR997" s="1"/>
      <c r="BS997" s="1"/>
      <c r="BT997" s="1"/>
      <c r="BU997" s="2"/>
      <c r="BV997" s="2"/>
      <c r="BW997" s="1"/>
      <c r="BX997" s="1"/>
      <c r="BY997" s="1"/>
      <c r="BZ997" s="3"/>
      <c r="CA997" s="1"/>
      <c r="CB997" s="1"/>
      <c r="CC997" s="1"/>
      <c r="CD997" s="1"/>
      <c r="CE997" s="1"/>
    </row>
    <row r="998" spans="1:83"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1"/>
      <c r="BN998" s="1"/>
      <c r="BO998" s="1"/>
      <c r="BP998" s="1"/>
      <c r="BQ998" s="1"/>
      <c r="BR998" s="1"/>
      <c r="BS998" s="1"/>
      <c r="BT998" s="1"/>
      <c r="BU998" s="2"/>
      <c r="BV998" s="2"/>
      <c r="BW998" s="1"/>
      <c r="BX998" s="1"/>
      <c r="BY998" s="1"/>
      <c r="BZ998" s="3"/>
      <c r="CA998" s="1"/>
      <c r="CB998" s="1"/>
      <c r="CC998" s="1"/>
      <c r="CD998" s="1"/>
      <c r="CE998" s="1"/>
    </row>
    <row r="999" spans="1:83"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1"/>
      <c r="BN999" s="1"/>
      <c r="BO999" s="1"/>
      <c r="BP999" s="1"/>
      <c r="BQ999" s="1"/>
      <c r="BR999" s="1"/>
      <c r="BS999" s="1"/>
      <c r="BT999" s="1"/>
      <c r="BU999" s="2"/>
      <c r="BV999" s="2"/>
      <c r="BW999" s="1"/>
      <c r="BX999" s="1"/>
      <c r="BY999" s="1"/>
      <c r="BZ999" s="3"/>
      <c r="CA999" s="1"/>
      <c r="CB999" s="1"/>
      <c r="CC999" s="1"/>
      <c r="CD999" s="1"/>
      <c r="CE999" s="1"/>
    </row>
    <row r="1000" spans="1:83"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2"/>
      <c r="Y1000" s="1"/>
      <c r="Z1000" s="1"/>
      <c r="AA1000" s="1"/>
      <c r="AB1000" s="1"/>
      <c r="AC1000" s="1"/>
      <c r="AD1000" s="1"/>
      <c r="AE1000" s="1"/>
      <c r="AG1000" s="1"/>
      <c r="AH1000" s="1"/>
      <c r="AI1000" s="2"/>
      <c r="AJ1000" s="2"/>
      <c r="AK1000" s="1"/>
      <c r="AL1000" s="1"/>
      <c r="AM1000" s="1"/>
      <c r="AN1000" s="1"/>
      <c r="AO1000" s="1"/>
      <c r="AP1000" s="1"/>
      <c r="AQ1000" s="1"/>
      <c r="AR1000" s="1"/>
      <c r="AS1000" s="1"/>
      <c r="AT1000" s="1"/>
      <c r="AU1000" s="1"/>
      <c r="AV1000" s="1"/>
      <c r="AW1000" s="2"/>
      <c r="AX1000" s="2"/>
      <c r="AY1000" s="1"/>
      <c r="AZ1000" s="1"/>
      <c r="BA1000" s="2"/>
      <c r="BB1000" s="2"/>
      <c r="BC1000" s="1"/>
      <c r="BD1000" s="1"/>
      <c r="BE1000" s="2"/>
      <c r="BF1000" s="2"/>
      <c r="BG1000" s="1"/>
      <c r="BH1000" s="2"/>
      <c r="BI1000" s="2"/>
      <c r="BJ1000" s="2"/>
      <c r="BK1000" s="2"/>
      <c r="BL1000" s="2"/>
      <c r="BM1000" s="1"/>
      <c r="BN1000" s="1"/>
      <c r="BO1000" s="1"/>
      <c r="BP1000" s="1"/>
      <c r="BQ1000" s="1"/>
      <c r="BR1000" s="1"/>
      <c r="BS1000" s="1"/>
      <c r="BT1000" s="1"/>
      <c r="BU1000" s="2"/>
      <c r="BV1000" s="2"/>
      <c r="BW1000" s="1"/>
      <c r="BX1000" s="1"/>
      <c r="BY1000" s="1"/>
      <c r="BZ1000" s="3"/>
      <c r="CA1000" s="1"/>
      <c r="CB1000" s="1"/>
      <c r="CC1000" s="1"/>
      <c r="CD1000" s="1"/>
      <c r="CE1000" s="1"/>
    </row>
  </sheetData>
  <mergeCells count="521">
    <mergeCell ref="AK41:AK43"/>
    <mergeCell ref="BI41:BI43"/>
    <mergeCell ref="BJ41:BJ43"/>
    <mergeCell ref="BK41:BK43"/>
    <mergeCell ref="BL41:BL43"/>
    <mergeCell ref="BZ41:BZ43"/>
    <mergeCell ref="BK44:BK47"/>
    <mergeCell ref="BL44:BL47"/>
    <mergeCell ref="AB41:AB43"/>
    <mergeCell ref="AC41:AC43"/>
    <mergeCell ref="AD41:AD43"/>
    <mergeCell ref="AE41:AE43"/>
    <mergeCell ref="AF41:AF43"/>
    <mergeCell ref="AG41:AG43"/>
    <mergeCell ref="AH41:AH43"/>
    <mergeCell ref="AI41:AI43"/>
    <mergeCell ref="AJ41:AJ43"/>
    <mergeCell ref="S41:S43"/>
    <mergeCell ref="T41:T43"/>
    <mergeCell ref="U41:U43"/>
    <mergeCell ref="V41:V43"/>
    <mergeCell ref="W41:W43"/>
    <mergeCell ref="X41:X43"/>
    <mergeCell ref="Y41:Y43"/>
    <mergeCell ref="Z41:Z43"/>
    <mergeCell ref="AA41:AA43"/>
    <mergeCell ref="J41:J43"/>
    <mergeCell ref="K41:K43"/>
    <mergeCell ref="L41:L43"/>
    <mergeCell ref="M41:M43"/>
    <mergeCell ref="N41:N43"/>
    <mergeCell ref="O41:O43"/>
    <mergeCell ref="P41:P43"/>
    <mergeCell ref="Q41:Q43"/>
    <mergeCell ref="R41:R43"/>
    <mergeCell ref="A41:A43"/>
    <mergeCell ref="B41:B43"/>
    <mergeCell ref="C41:C43"/>
    <mergeCell ref="D41:D43"/>
    <mergeCell ref="E41:E43"/>
    <mergeCell ref="F41:F43"/>
    <mergeCell ref="G41:G43"/>
    <mergeCell ref="H41:H43"/>
    <mergeCell ref="I41:I43"/>
    <mergeCell ref="AI38:AI40"/>
    <mergeCell ref="CA38:CA40"/>
    <mergeCell ref="CB38:CB40"/>
    <mergeCell ref="CC38:CC40"/>
    <mergeCell ref="CD38:CD40"/>
    <mergeCell ref="CE38:CE40"/>
    <mergeCell ref="AJ38:AJ40"/>
    <mergeCell ref="AK38:AK40"/>
    <mergeCell ref="BI38:BI40"/>
    <mergeCell ref="BJ38:BJ40"/>
    <mergeCell ref="BK38:BK40"/>
    <mergeCell ref="BL38:BL40"/>
    <mergeCell ref="BZ38:BZ40"/>
    <mergeCell ref="Z38:Z40"/>
    <mergeCell ref="AA38:AA40"/>
    <mergeCell ref="AB38:AB40"/>
    <mergeCell ref="AC38:AC40"/>
    <mergeCell ref="AD38:AD40"/>
    <mergeCell ref="AE38:AE40"/>
    <mergeCell ref="AF38:AF40"/>
    <mergeCell ref="AG38:AG40"/>
    <mergeCell ref="AH38:AH40"/>
    <mergeCell ref="Q38:Q40"/>
    <mergeCell ref="R38:R40"/>
    <mergeCell ref="S38:S40"/>
    <mergeCell ref="T38:T40"/>
    <mergeCell ref="U38:U40"/>
    <mergeCell ref="V38:V40"/>
    <mergeCell ref="W38:W40"/>
    <mergeCell ref="X38:X40"/>
    <mergeCell ref="Y38:Y40"/>
    <mergeCell ref="CE26:CE36"/>
    <mergeCell ref="AJ26:AJ36"/>
    <mergeCell ref="AK26:AK36"/>
    <mergeCell ref="BI26:BI36"/>
    <mergeCell ref="BJ26:BJ36"/>
    <mergeCell ref="BK26:BK36"/>
    <mergeCell ref="BL26:BL36"/>
    <mergeCell ref="BZ26:BZ36"/>
    <mergeCell ref="A38:A40"/>
    <mergeCell ref="B38:B40"/>
    <mergeCell ref="C38:C40"/>
    <mergeCell ref="D38:D40"/>
    <mergeCell ref="E38:E40"/>
    <mergeCell ref="F38:F40"/>
    <mergeCell ref="G38:G40"/>
    <mergeCell ref="H38:H40"/>
    <mergeCell ref="I38:I40"/>
    <mergeCell ref="J38:J40"/>
    <mergeCell ref="K38:K40"/>
    <mergeCell ref="L38:L40"/>
    <mergeCell ref="M38:M40"/>
    <mergeCell ref="N38:N40"/>
    <mergeCell ref="O38:O40"/>
    <mergeCell ref="P38:P40"/>
    <mergeCell ref="AE26:AE36"/>
    <mergeCell ref="AF26:AF36"/>
    <mergeCell ref="AG26:AG36"/>
    <mergeCell ref="AH26:AH36"/>
    <mergeCell ref="AI26:AI36"/>
    <mergeCell ref="CA26:CA36"/>
    <mergeCell ref="CB26:CB36"/>
    <mergeCell ref="CC26:CC36"/>
    <mergeCell ref="CD26:CD36"/>
    <mergeCell ref="V26:V36"/>
    <mergeCell ref="W26:W36"/>
    <mergeCell ref="X26:X36"/>
    <mergeCell ref="Y26:Y36"/>
    <mergeCell ref="Z26:Z36"/>
    <mergeCell ref="AA26:AA36"/>
    <mergeCell ref="AB26:AB36"/>
    <mergeCell ref="AC26:AC36"/>
    <mergeCell ref="AD26:AD36"/>
    <mergeCell ref="AI22:AI25"/>
    <mergeCell ref="AJ22:AJ25"/>
    <mergeCell ref="AK22:AK25"/>
    <mergeCell ref="BI22:BI25"/>
    <mergeCell ref="CD22:CD25"/>
    <mergeCell ref="CE22:CE25"/>
    <mergeCell ref="BJ22:BJ25"/>
    <mergeCell ref="BK22:BK25"/>
    <mergeCell ref="BL22:BL25"/>
    <mergeCell ref="BZ22:BZ25"/>
    <mergeCell ref="CA22:CA25"/>
    <mergeCell ref="CB22:CB25"/>
    <mergeCell ref="CC22:CC25"/>
    <mergeCell ref="Z22:Z25"/>
    <mergeCell ref="AA22:AA25"/>
    <mergeCell ref="AB22:AB25"/>
    <mergeCell ref="AC22:AC25"/>
    <mergeCell ref="AD22:AD25"/>
    <mergeCell ref="AE22:AE25"/>
    <mergeCell ref="AF22:AF25"/>
    <mergeCell ref="AG22:AG25"/>
    <mergeCell ref="AH22:AH25"/>
    <mergeCell ref="BO18:BQ19"/>
    <mergeCell ref="BR18:BS19"/>
    <mergeCell ref="BT18:BT20"/>
    <mergeCell ref="BU18:BU20"/>
    <mergeCell ref="BV18:BV20"/>
    <mergeCell ref="M16:P18"/>
    <mergeCell ref="Q16:X18"/>
    <mergeCell ref="Y19:Y20"/>
    <mergeCell ref="Z19:Z20"/>
    <mergeCell ref="AA19:AA20"/>
    <mergeCell ref="AB19:AB20"/>
    <mergeCell ref="AC19:AC20"/>
    <mergeCell ref="T19:T20"/>
    <mergeCell ref="U19:U20"/>
    <mergeCell ref="V19:V20"/>
    <mergeCell ref="W19:W20"/>
    <mergeCell ref="A15:A20"/>
    <mergeCell ref="B15:X15"/>
    <mergeCell ref="Y15:BL17"/>
    <mergeCell ref="BM15:BY17"/>
    <mergeCell ref="BZ15:CE19"/>
    <mergeCell ref="BW18:BY19"/>
    <mergeCell ref="BJ19:BL19"/>
    <mergeCell ref="AK19:AK20"/>
    <mergeCell ref="AL19:AL20"/>
    <mergeCell ref="AD19:AD20"/>
    <mergeCell ref="AE19:AE20"/>
    <mergeCell ref="AF19:AF20"/>
    <mergeCell ref="AG19:AG20"/>
    <mergeCell ref="AH19:AH20"/>
    <mergeCell ref="AI19:AI20"/>
    <mergeCell ref="AJ19:AJ20"/>
    <mergeCell ref="Y18:AK18"/>
    <mergeCell ref="AL18:BB18"/>
    <mergeCell ref="BC18:BH18"/>
    <mergeCell ref="BI18:BI20"/>
    <mergeCell ref="BJ18:BL18"/>
    <mergeCell ref="BM18:BM20"/>
    <mergeCell ref="BN18:BN20"/>
    <mergeCell ref="R19:S19"/>
    <mergeCell ref="BI59:BI60"/>
    <mergeCell ref="BJ59:BJ60"/>
    <mergeCell ref="BK59:BK60"/>
    <mergeCell ref="BL59:BL60"/>
    <mergeCell ref="I19:I20"/>
    <mergeCell ref="AM19:AM20"/>
    <mergeCell ref="AN19:AN20"/>
    <mergeCell ref="AO19:AO20"/>
    <mergeCell ref="AP19:AP20"/>
    <mergeCell ref="AQ19:AR19"/>
    <mergeCell ref="AS19:AT19"/>
    <mergeCell ref="AU19:AX19"/>
    <mergeCell ref="AY19:BB19"/>
    <mergeCell ref="BC19:BE19"/>
    <mergeCell ref="BF19:BH19"/>
    <mergeCell ref="R22:R25"/>
    <mergeCell ref="S22:S25"/>
    <mergeCell ref="T22:T25"/>
    <mergeCell ref="U22:U25"/>
    <mergeCell ref="V22:V25"/>
    <mergeCell ref="W22:W25"/>
    <mergeCell ref="X22:X25"/>
    <mergeCell ref="Y22:Y25"/>
    <mergeCell ref="BI48:BI50"/>
    <mergeCell ref="CD57:CD58"/>
    <mergeCell ref="CE57:CE58"/>
    <mergeCell ref="BZ44:BZ47"/>
    <mergeCell ref="CA44:CA47"/>
    <mergeCell ref="BZ48:BZ50"/>
    <mergeCell ref="CA48:CA50"/>
    <mergeCell ref="BZ51:BZ52"/>
    <mergeCell ref="CA51:CA52"/>
    <mergeCell ref="CA53:CA54"/>
    <mergeCell ref="CD44:CD47"/>
    <mergeCell ref="CE44:CE47"/>
    <mergeCell ref="CD48:CD50"/>
    <mergeCell ref="CE48:CE50"/>
    <mergeCell ref="CD51:CD52"/>
    <mergeCell ref="CE51:CE52"/>
    <mergeCell ref="CD53:CD54"/>
    <mergeCell ref="CE53:CE54"/>
    <mergeCell ref="CA41:CA43"/>
    <mergeCell ref="CB41:CB43"/>
    <mergeCell ref="CC41:CC43"/>
    <mergeCell ref="CD41:CD43"/>
    <mergeCell ref="CE41:CE43"/>
    <mergeCell ref="BI57:BI58"/>
    <mergeCell ref="BJ57:BJ58"/>
    <mergeCell ref="CB44:CB47"/>
    <mergeCell ref="CC44:CC47"/>
    <mergeCell ref="CB48:CB50"/>
    <mergeCell ref="CC48:CC50"/>
    <mergeCell ref="CB51:CB52"/>
    <mergeCell ref="CC51:CC52"/>
    <mergeCell ref="CB53:CB54"/>
    <mergeCell ref="CC53:CC54"/>
    <mergeCell ref="BI44:BI47"/>
    <mergeCell ref="BJ44:BJ47"/>
    <mergeCell ref="BK57:BK58"/>
    <mergeCell ref="BL57:BL58"/>
    <mergeCell ref="BZ53:BZ54"/>
    <mergeCell ref="BZ57:BZ58"/>
    <mergeCell ref="CA57:CA58"/>
    <mergeCell ref="CB57:CB58"/>
    <mergeCell ref="CC57:CC58"/>
    <mergeCell ref="BJ48:BJ50"/>
    <mergeCell ref="BK48:BK50"/>
    <mergeCell ref="BL48:BL50"/>
    <mergeCell ref="BJ51:BJ52"/>
    <mergeCell ref="BK51:BK52"/>
    <mergeCell ref="BL51:BL52"/>
    <mergeCell ref="BI51:BI52"/>
    <mergeCell ref="BI53:BI54"/>
    <mergeCell ref="BJ53:BJ54"/>
    <mergeCell ref="BK53:BK54"/>
    <mergeCell ref="BL53:BL54"/>
    <mergeCell ref="O59:O60"/>
    <mergeCell ref="P59:P60"/>
    <mergeCell ref="A88:W88"/>
    <mergeCell ref="B90:L90"/>
    <mergeCell ref="H59:H60"/>
    <mergeCell ref="I59:I60"/>
    <mergeCell ref="J59:J60"/>
    <mergeCell ref="K59:K60"/>
    <mergeCell ref="L59:L60"/>
    <mergeCell ref="M59:M60"/>
    <mergeCell ref="N59:N60"/>
    <mergeCell ref="X53:X54"/>
    <mergeCell ref="Y53:Y54"/>
    <mergeCell ref="Q53:Q54"/>
    <mergeCell ref="R53:R54"/>
    <mergeCell ref="S53:S54"/>
    <mergeCell ref="T53:T54"/>
    <mergeCell ref="U53:U54"/>
    <mergeCell ref="V53:V54"/>
    <mergeCell ref="W53:W54"/>
    <mergeCell ref="Z48:Z50"/>
    <mergeCell ref="AA48:AA50"/>
    <mergeCell ref="AB48:AB50"/>
    <mergeCell ref="AC48:AC50"/>
    <mergeCell ref="AD48:AD50"/>
    <mergeCell ref="AE48:AE50"/>
    <mergeCell ref="AF48:AF50"/>
    <mergeCell ref="H51:H52"/>
    <mergeCell ref="I51:I52"/>
    <mergeCell ref="J51:J52"/>
    <mergeCell ref="K51:K52"/>
    <mergeCell ref="L51:L52"/>
    <mergeCell ref="M51:M52"/>
    <mergeCell ref="N51:N52"/>
    <mergeCell ref="X48:X50"/>
    <mergeCell ref="Y48:Y50"/>
    <mergeCell ref="Q48:Q50"/>
    <mergeCell ref="R48:R50"/>
    <mergeCell ref="S48:S50"/>
    <mergeCell ref="T48:T50"/>
    <mergeCell ref="U48:U50"/>
    <mergeCell ref="V48:V50"/>
    <mergeCell ref="W48:W50"/>
    <mergeCell ref="Z51:Z52"/>
    <mergeCell ref="T26:T36"/>
    <mergeCell ref="U26:U36"/>
    <mergeCell ref="G22:G25"/>
    <mergeCell ref="H22:H25"/>
    <mergeCell ref="A26:A36"/>
    <mergeCell ref="B26:B36"/>
    <mergeCell ref="C26:C36"/>
    <mergeCell ref="D26:D36"/>
    <mergeCell ref="E26:E36"/>
    <mergeCell ref="K26:K36"/>
    <mergeCell ref="L26:L36"/>
    <mergeCell ref="M26:M36"/>
    <mergeCell ref="N26:N36"/>
    <mergeCell ref="O26:O36"/>
    <mergeCell ref="P26:P36"/>
    <mergeCell ref="Q26:Q36"/>
    <mergeCell ref="R26:R36"/>
    <mergeCell ref="S26:S36"/>
    <mergeCell ref="A22:A25"/>
    <mergeCell ref="B22:B25"/>
    <mergeCell ref="C22:C25"/>
    <mergeCell ref="D22:D25"/>
    <mergeCell ref="F26:F36"/>
    <mergeCell ref="G26:G36"/>
    <mergeCell ref="H26:H36"/>
    <mergeCell ref="I26:I36"/>
    <mergeCell ref="J26:J36"/>
    <mergeCell ref="X19:X20"/>
    <mergeCell ref="E22:E25"/>
    <mergeCell ref="F22:F25"/>
    <mergeCell ref="L19:L20"/>
    <mergeCell ref="M19:M20"/>
    <mergeCell ref="M22:M25"/>
    <mergeCell ref="N22:N25"/>
    <mergeCell ref="O22:O25"/>
    <mergeCell ref="P22:P25"/>
    <mergeCell ref="Q22:Q25"/>
    <mergeCell ref="I22:I25"/>
    <mergeCell ref="J22:J25"/>
    <mergeCell ref="K22:K25"/>
    <mergeCell ref="L22:L25"/>
    <mergeCell ref="B16:H19"/>
    <mergeCell ref="I16:L18"/>
    <mergeCell ref="J19:K19"/>
    <mergeCell ref="N19:N20"/>
    <mergeCell ref="O19:O20"/>
    <mergeCell ref="P19:P20"/>
    <mergeCell ref="Q19:Q20"/>
    <mergeCell ref="U57:U58"/>
    <mergeCell ref="Z59:Z60"/>
    <mergeCell ref="AA59:AA60"/>
    <mergeCell ref="AB59:AB60"/>
    <mergeCell ref="AC59:AC60"/>
    <mergeCell ref="AD59:AD60"/>
    <mergeCell ref="AE59:AE60"/>
    <mergeCell ref="V57:V58"/>
    <mergeCell ref="W57:W58"/>
    <mergeCell ref="X57:X58"/>
    <mergeCell ref="Y57:Y58"/>
    <mergeCell ref="Z57:Z58"/>
    <mergeCell ref="AA57:AA58"/>
    <mergeCell ref="AB57:AB58"/>
    <mergeCell ref="AJ57:AJ58"/>
    <mergeCell ref="AK57:AK58"/>
    <mergeCell ref="AC57:AC58"/>
    <mergeCell ref="AD57:AD58"/>
    <mergeCell ref="AE57:AE58"/>
    <mergeCell ref="AF57:AF58"/>
    <mergeCell ref="AG57:AG58"/>
    <mergeCell ref="AH57:AH58"/>
    <mergeCell ref="AI57:AI58"/>
    <mergeCell ref="A57:A58"/>
    <mergeCell ref="B57:B58"/>
    <mergeCell ref="C57:C58"/>
    <mergeCell ref="D57:D58"/>
    <mergeCell ref="E57:E58"/>
    <mergeCell ref="F57:F58"/>
    <mergeCell ref="G57:G58"/>
    <mergeCell ref="X59:X60"/>
    <mergeCell ref="Y59:Y60"/>
    <mergeCell ref="Q59:Q60"/>
    <mergeCell ref="R59:R60"/>
    <mergeCell ref="S59:S60"/>
    <mergeCell ref="T59:T60"/>
    <mergeCell ref="U59:U60"/>
    <mergeCell ref="V59:V60"/>
    <mergeCell ref="W59:W60"/>
    <mergeCell ref="A59:A60"/>
    <mergeCell ref="B59:B60"/>
    <mergeCell ref="C59:C60"/>
    <mergeCell ref="D59:D60"/>
    <mergeCell ref="E59:E60"/>
    <mergeCell ref="F59:F60"/>
    <mergeCell ref="G59:G60"/>
    <mergeCell ref="O57:O58"/>
    <mergeCell ref="AA51:AA52"/>
    <mergeCell ref="AB51:AB52"/>
    <mergeCell ref="H57:H58"/>
    <mergeCell ref="I57:I58"/>
    <mergeCell ref="J57:J58"/>
    <mergeCell ref="K57:K58"/>
    <mergeCell ref="L57:L58"/>
    <mergeCell ref="M57:M58"/>
    <mergeCell ref="N57:N58"/>
    <mergeCell ref="O53:O54"/>
    <mergeCell ref="P53:P54"/>
    <mergeCell ref="H53:H54"/>
    <mergeCell ref="I53:I54"/>
    <mergeCell ref="J53:J54"/>
    <mergeCell ref="K53:K54"/>
    <mergeCell ref="L53:L54"/>
    <mergeCell ref="M53:M54"/>
    <mergeCell ref="N53:N54"/>
    <mergeCell ref="P57:P58"/>
    <mergeCell ref="Q57:Q58"/>
    <mergeCell ref="R57:R58"/>
    <mergeCell ref="S57:S58"/>
    <mergeCell ref="T57:T58"/>
    <mergeCell ref="Q51:Q52"/>
    <mergeCell ref="R51:R52"/>
    <mergeCell ref="S51:S52"/>
    <mergeCell ref="T51:T52"/>
    <mergeCell ref="U51:U52"/>
    <mergeCell ref="V51:V52"/>
    <mergeCell ref="W51:W52"/>
    <mergeCell ref="X51:X52"/>
    <mergeCell ref="Y51:Y52"/>
    <mergeCell ref="A53:A54"/>
    <mergeCell ref="B53:B54"/>
    <mergeCell ref="C53:C54"/>
    <mergeCell ref="D53:D54"/>
    <mergeCell ref="E53:E54"/>
    <mergeCell ref="F53:F54"/>
    <mergeCell ref="G53:G54"/>
    <mergeCell ref="O51:O52"/>
    <mergeCell ref="P51:P52"/>
    <mergeCell ref="A51:A52"/>
    <mergeCell ref="B51:B52"/>
    <mergeCell ref="C51:C52"/>
    <mergeCell ref="D51:D52"/>
    <mergeCell ref="E51:E52"/>
    <mergeCell ref="F51:F52"/>
    <mergeCell ref="G51:G52"/>
    <mergeCell ref="AJ51:AJ52"/>
    <mergeCell ref="AK51:AK52"/>
    <mergeCell ref="AI53:AI54"/>
    <mergeCell ref="AJ53:AJ54"/>
    <mergeCell ref="AK53:AK54"/>
    <mergeCell ref="AC51:AC52"/>
    <mergeCell ref="AD51:AD52"/>
    <mergeCell ref="AE51:AE52"/>
    <mergeCell ref="AF51:AF52"/>
    <mergeCell ref="AG51:AG52"/>
    <mergeCell ref="AH51:AH52"/>
    <mergeCell ref="AI51:AI52"/>
    <mergeCell ref="AG53:AG54"/>
    <mergeCell ref="AH53:AH54"/>
    <mergeCell ref="O48:O50"/>
    <mergeCell ref="P48:P50"/>
    <mergeCell ref="H48:H50"/>
    <mergeCell ref="I48:I50"/>
    <mergeCell ref="J48:J50"/>
    <mergeCell ref="K48:K50"/>
    <mergeCell ref="L48:L50"/>
    <mergeCell ref="M48:M50"/>
    <mergeCell ref="N48:N50"/>
    <mergeCell ref="Z53:Z54"/>
    <mergeCell ref="AA53:AA54"/>
    <mergeCell ref="AB53:AB54"/>
    <mergeCell ref="AC53:AC54"/>
    <mergeCell ref="AD53:AD54"/>
    <mergeCell ref="AE53:AE54"/>
    <mergeCell ref="AF53:AF54"/>
    <mergeCell ref="A44:A47"/>
    <mergeCell ref="B44:B47"/>
    <mergeCell ref="C44:C47"/>
    <mergeCell ref="D44:D47"/>
    <mergeCell ref="E44:E47"/>
    <mergeCell ref="F44:F47"/>
    <mergeCell ref="G44:G47"/>
    <mergeCell ref="A48:A50"/>
    <mergeCell ref="B48:B50"/>
    <mergeCell ref="C48:C50"/>
    <mergeCell ref="D48:D50"/>
    <mergeCell ref="E48:E50"/>
    <mergeCell ref="F48:F50"/>
    <mergeCell ref="G48:G50"/>
    <mergeCell ref="H44:H47"/>
    <mergeCell ref="I44:I47"/>
    <mergeCell ref="J44:J47"/>
    <mergeCell ref="AI48:AI50"/>
    <mergeCell ref="AJ48:AJ50"/>
    <mergeCell ref="AK48:AK50"/>
    <mergeCell ref="AC44:AC47"/>
    <mergeCell ref="AD44:AD47"/>
    <mergeCell ref="AE44:AE47"/>
    <mergeCell ref="AF44:AF47"/>
    <mergeCell ref="AG44:AG47"/>
    <mergeCell ref="AH44:AH47"/>
    <mergeCell ref="AI44:AI47"/>
    <mergeCell ref="AG48:AG50"/>
    <mergeCell ref="AH48:AH50"/>
    <mergeCell ref="K44:K47"/>
    <mergeCell ref="L44:L47"/>
    <mergeCell ref="M44:M47"/>
    <mergeCell ref="N44:N47"/>
    <mergeCell ref="AJ44:AJ47"/>
    <mergeCell ref="AK44:AK47"/>
    <mergeCell ref="O44:O47"/>
    <mergeCell ref="P44:P47"/>
    <mergeCell ref="Q44:Q47"/>
    <mergeCell ref="R44:R47"/>
    <mergeCell ref="S44:S47"/>
    <mergeCell ref="T44:T47"/>
    <mergeCell ref="U44:U47"/>
    <mergeCell ref="V44:V47"/>
    <mergeCell ref="W44:W47"/>
    <mergeCell ref="X44:X47"/>
    <mergeCell ref="Y44:Y47"/>
    <mergeCell ref="Z44:Z47"/>
    <mergeCell ref="AA44:AA47"/>
    <mergeCell ref="AB44:AB47"/>
  </mergeCells>
  <pageMargins left="0.51181102362204722" right="0.51181102362204722" top="0.78740157480314965" bottom="0.78740157480314965" header="0" footer="0"/>
  <pageSetup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SEFIN 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2026-06-25T16:26:33Z</dcterms:modified>
</cp:coreProperties>
</file>