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andreato.oliveira\Documents\ANO 2026\PRESTAÇÃO DE CONTAS MENSAL 2026\"/>
    </mc:Choice>
  </mc:AlternateContent>
  <bookViews>
    <workbookView xWindow="0" yWindow="0" windowWidth="28800" windowHeight="12210" tabRatio="763"/>
  </bookViews>
  <sheets>
    <sheet name="SEFIN CONTRATAÇÕES ABR 2026" sheetId="1" r:id="rId1"/>
  </sheet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V85" i="1" l="1"/>
  <c r="BL85" i="1"/>
  <c r="BK85" i="1"/>
  <c r="BJ85" i="1"/>
  <c r="BI85" i="1"/>
  <c r="BH85" i="1"/>
  <c r="BE85" i="1"/>
  <c r="BB85" i="1"/>
  <c r="BA85" i="1"/>
  <c r="AX85" i="1"/>
  <c r="AW85" i="1"/>
  <c r="AK85" i="1"/>
  <c r="AJ85" i="1"/>
  <c r="AI85" i="1"/>
  <c r="X85" i="1"/>
  <c r="BU85" i="1" l="1"/>
  <c r="BL84" i="1"/>
  <c r="BI84" i="1"/>
  <c r="BL83" i="1"/>
  <c r="BI83" i="1"/>
  <c r="BL82" i="1"/>
  <c r="BI82" i="1"/>
  <c r="BL81" i="1"/>
  <c r="BI81" i="1"/>
  <c r="BK80" i="1"/>
  <c r="BL80" i="1" s="1"/>
  <c r="BI80" i="1"/>
  <c r="BL79" i="1"/>
  <c r="BI79" i="1"/>
  <c r="BK78" i="1"/>
  <c r="BL78" i="1" s="1"/>
  <c r="BI78" i="1"/>
  <c r="BL77" i="1"/>
  <c r="BI77" i="1"/>
  <c r="BK76" i="1"/>
  <c r="BL76" i="1" s="1"/>
  <c r="BI76" i="1"/>
  <c r="BK75" i="1"/>
  <c r="BL75" i="1" s="1"/>
  <c r="BI75" i="1"/>
  <c r="BK74" i="1"/>
  <c r="BJ74" i="1"/>
  <c r="BL74" i="1" s="1"/>
  <c r="BI74" i="1"/>
  <c r="BL73" i="1"/>
  <c r="BI73" i="1"/>
  <c r="BL72" i="1"/>
  <c r="BI72" i="1"/>
  <c r="BL71" i="1"/>
  <c r="BI71" i="1"/>
  <c r="BJ70" i="1"/>
  <c r="BL70" i="1" s="1"/>
  <c r="BI70" i="1"/>
  <c r="BL69" i="1"/>
  <c r="BI69" i="1"/>
  <c r="BJ68" i="1"/>
  <c r="BL68" i="1" s="1"/>
  <c r="BI68" i="1"/>
  <c r="BK67" i="1"/>
  <c r="BJ67" i="1"/>
  <c r="BL67" i="1" s="1"/>
  <c r="BI67" i="1"/>
  <c r="BL66" i="1"/>
  <c r="BI66" i="1"/>
  <c r="BJ65" i="1"/>
  <c r="BL65" i="1" s="1"/>
  <c r="BI65" i="1"/>
  <c r="BJ64" i="1"/>
  <c r="BL64" i="1" s="1"/>
  <c r="BI64" i="1"/>
  <c r="BJ63" i="1"/>
  <c r="BL63" i="1" s="1"/>
  <c r="BI63" i="1"/>
  <c r="BJ62" i="1"/>
  <c r="BL62" i="1" s="1"/>
  <c r="BI62" i="1"/>
  <c r="BJ61" i="1"/>
  <c r="BL61" i="1" s="1"/>
  <c r="BI61" i="1"/>
  <c r="BJ60" i="1"/>
  <c r="BL60" i="1" s="1"/>
  <c r="BI60" i="1"/>
  <c r="BJ59" i="1"/>
  <c r="BL59" i="1" s="1"/>
  <c r="BI59" i="1"/>
  <c r="BJ57" i="1"/>
  <c r="BL57" i="1" s="1"/>
  <c r="BI57" i="1"/>
  <c r="BK56" i="1"/>
  <c r="BJ56" i="1"/>
  <c r="BL56" i="1" s="1"/>
  <c r="BI56" i="1"/>
  <c r="BJ55" i="1"/>
  <c r="BL55" i="1" s="1"/>
  <c r="BI55" i="1"/>
  <c r="BK53" i="1"/>
  <c r="BJ53" i="1"/>
  <c r="BL53" i="1" s="1"/>
  <c r="BI53" i="1"/>
  <c r="BJ51" i="1"/>
  <c r="BL51" i="1" s="1"/>
  <c r="BI51" i="1"/>
  <c r="BJ48" i="1"/>
  <c r="BL48" i="1" s="1"/>
  <c r="BI48" i="1"/>
  <c r="BJ44" i="1"/>
  <c r="BL44" i="1" s="1"/>
  <c r="BI44" i="1"/>
  <c r="BJ41" i="1"/>
  <c r="BL41" i="1" s="1"/>
  <c r="BI41" i="1"/>
  <c r="BJ38" i="1"/>
  <c r="BL38" i="1" s="1"/>
  <c r="BI38" i="1"/>
  <c r="BJ37" i="1"/>
  <c r="BL37" i="1" s="1"/>
  <c r="BI37" i="1"/>
  <c r="BK26" i="1"/>
  <c r="BJ26" i="1"/>
  <c r="BL26" i="1" s="1"/>
  <c r="BI26" i="1"/>
  <c r="BK22" i="1"/>
  <c r="BJ22" i="1"/>
  <c r="BI22" i="1"/>
  <c r="BL22" i="1" l="1"/>
</calcChain>
</file>

<file path=xl/sharedStrings.xml><?xml version="1.0" encoding="utf-8"?>
<sst xmlns="http://schemas.openxmlformats.org/spreadsheetml/2006/main" count="890" uniqueCount="505">
  <si>
    <t>PODER EXECUTIVO MUNICIPAL</t>
  </si>
  <si>
    <t>PRESTAÇÃO DE CONTAS MENSAL - EXERCÍCIO 2026</t>
  </si>
  <si>
    <t>RESOLUÇÃO Nº 87, DE 28 DE NOVEMBRO DE 2013 - TRIBUNAL DE CONTAS DO ESTADO DO ACRE</t>
  </si>
  <si>
    <t xml:space="preserve">IDENTIFICAÇÃO DO ÓRGÃO/ENTIDADE/FUNDO: </t>
  </si>
  <si>
    <t xml:space="preserve">REALIZADO ATÉ O MÊS/ANO (ACUMULADO): </t>
  </si>
  <si>
    <t xml:space="preserve"> DEMONSTRATIVO DAS CONTRATAÇÕES PÚBLICAS - COMPRAS, PRESTAÇÃO DE SERVIÇOS, OBRAS E SERVIÇOS DE ENGENHARIA</t>
  </si>
  <si>
    <t>Seq</t>
  </si>
  <si>
    <t>Seleção do Fornecedor</t>
  </si>
  <si>
    <t>Contratação</t>
  </si>
  <si>
    <t>Obras e serviços de engenharia</t>
  </si>
  <si>
    <t>Gestão e Fiscalização do Contrato</t>
  </si>
  <si>
    <t xml:space="preserve"> Licitação</t>
  </si>
  <si>
    <t>Registro de Preços</t>
  </si>
  <si>
    <t>Contratação Direta</t>
  </si>
  <si>
    <t>Adesão a Registro de Preços</t>
  </si>
  <si>
    <t>Dados do Contrato</t>
  </si>
  <si>
    <t>Alteração e Registros Contratuais - Termo Aditivo e Apostilamento</t>
  </si>
  <si>
    <t>Registros Contratuais - Termo de Apostilamento</t>
  </si>
  <si>
    <t>Valor Atualizado do Contrato</t>
  </si>
  <si>
    <t>Execução Financeira</t>
  </si>
  <si>
    <t>Tipo</t>
  </si>
  <si>
    <t>Forma de execução</t>
  </si>
  <si>
    <t>Prazo de execução</t>
  </si>
  <si>
    <t>Ordem de Serviço</t>
  </si>
  <si>
    <t>Data da última medição</t>
  </si>
  <si>
    <t>Concluída no exercício de referência</t>
  </si>
  <si>
    <t>Em andamento no exercício de referência</t>
  </si>
  <si>
    <t>Paralisações</t>
  </si>
  <si>
    <t>Nº da Ata de Registro de Preços</t>
  </si>
  <si>
    <t>Vigência da Ata</t>
  </si>
  <si>
    <t>Nº do DOE Homologação</t>
  </si>
  <si>
    <t>Dispensa ou Inexigibilidade</t>
  </si>
  <si>
    <t>Fundamentação Legal</t>
  </si>
  <si>
    <t>Nº do DOE publicação Autorização</t>
  </si>
  <si>
    <t>Nº DOE publicação Ratificação (LF nº 8.666/1993)</t>
  </si>
  <si>
    <t>Nº da Ata</t>
  </si>
  <si>
    <t>Nº DOE Homologação da Ata</t>
  </si>
  <si>
    <t>Gerenciador da Ata</t>
  </si>
  <si>
    <t>Nº DOE publicação do Termo de Adesão</t>
  </si>
  <si>
    <t>Objeto</t>
  </si>
  <si>
    <t>Valor da Adesão</t>
  </si>
  <si>
    <t>Nº do Contrato</t>
  </si>
  <si>
    <t>Parte Contratada</t>
  </si>
  <si>
    <t>CPF/CNPJ da Parte Contratada</t>
  </si>
  <si>
    <t>Data da assinatura</t>
  </si>
  <si>
    <t>Nº DOE publicação do extrato</t>
  </si>
  <si>
    <t>Ínicio da vigência</t>
  </si>
  <si>
    <t>Término da vigência</t>
  </si>
  <si>
    <t>Fonte de Recursos</t>
  </si>
  <si>
    <t>Elemento de Despesa</t>
  </si>
  <si>
    <t>Nº Convênio/CR/Outros</t>
  </si>
  <si>
    <t>Valor Concedente</t>
  </si>
  <si>
    <t>Valor Contrapartida</t>
  </si>
  <si>
    <t>Valor Inicial do Contrato</t>
  </si>
  <si>
    <t>Termo Aditivo ou Apostilamento</t>
  </si>
  <si>
    <t>Nº do Termo</t>
  </si>
  <si>
    <t>Data assinatura</t>
  </si>
  <si>
    <t>Motivo da alteração</t>
  </si>
  <si>
    <t>Art. 57 - LF nº 8.666/1993</t>
  </si>
  <si>
    <t>Art. 107 - LF nº 14.133/2021</t>
  </si>
  <si>
    <t>Art. 65, caput e §§ 1º a 6º - LF nº 8.666/1993</t>
  </si>
  <si>
    <t>Art. 125 - LF nº 14.133/2021</t>
  </si>
  <si>
    <t>Art. 65, § 8º - LF nº 8.666/1993</t>
  </si>
  <si>
    <t>Art. 136 - LF nº 14.133/2021</t>
  </si>
  <si>
    <t>Valor da despesa com a contratação</t>
  </si>
  <si>
    <t>Nº Processo Administrativo</t>
  </si>
  <si>
    <t>Nº da Licitação</t>
  </si>
  <si>
    <t xml:space="preserve">Modalidade </t>
  </si>
  <si>
    <t>Nº DOE da publicação do Edital</t>
  </si>
  <si>
    <t>Início</t>
  </si>
  <si>
    <t>Término</t>
  </si>
  <si>
    <t>Início da Vigência</t>
  </si>
  <si>
    <t>Início da vigência</t>
  </si>
  <si>
    <t>% acréscimo</t>
  </si>
  <si>
    <t>% supressão</t>
  </si>
  <si>
    <t>Valor do acréscimo</t>
  </si>
  <si>
    <t>Valor da supressão</t>
  </si>
  <si>
    <t>Data do reajuste</t>
  </si>
  <si>
    <t>% reajuste</t>
  </si>
  <si>
    <t>Valor do reajuste</t>
  </si>
  <si>
    <t>Executado até o exercício anterior</t>
  </si>
  <si>
    <t xml:space="preserve"> Executado no exercício de referência</t>
  </si>
  <si>
    <t xml:space="preserve">Total acumulado </t>
  </si>
  <si>
    <t>%</t>
  </si>
  <si>
    <t>Nº</t>
  </si>
  <si>
    <t>Data ciência</t>
  </si>
  <si>
    <t>Reinício</t>
  </si>
  <si>
    <t>Motivo</t>
  </si>
  <si>
    <t>Nº da Portaria</t>
  </si>
  <si>
    <t>Nº DOE publicação</t>
  </si>
  <si>
    <t>Gestor</t>
  </si>
  <si>
    <t>Matrícula</t>
  </si>
  <si>
    <t>Fiscal(is)</t>
  </si>
  <si>
    <t>Matrícula(s)</t>
  </si>
  <si>
    <t>a</t>
  </si>
  <si>
    <t>b</t>
  </si>
  <si>
    <t>c</t>
  </si>
  <si>
    <t>d</t>
  </si>
  <si>
    <t>e</t>
  </si>
  <si>
    <t>f</t>
  </si>
  <si>
    <t>g</t>
  </si>
  <si>
    <t>h</t>
  </si>
  <si>
    <t>i</t>
  </si>
  <si>
    <t>j</t>
  </si>
  <si>
    <t>k</t>
  </si>
  <si>
    <t>l</t>
  </si>
  <si>
    <t>m</t>
  </si>
  <si>
    <t>n</t>
  </si>
  <si>
    <t>o</t>
  </si>
  <si>
    <t>p</t>
  </si>
  <si>
    <t>q</t>
  </si>
  <si>
    <t>r</t>
  </si>
  <si>
    <t>s</t>
  </si>
  <si>
    <t>t</t>
  </si>
  <si>
    <t>u</t>
  </si>
  <si>
    <t>v</t>
  </si>
  <si>
    <t>x</t>
  </si>
  <si>
    <t>y</t>
  </si>
  <si>
    <t>z</t>
  </si>
  <si>
    <t>aa</t>
  </si>
  <si>
    <t>ab</t>
  </si>
  <si>
    <t>ac</t>
  </si>
  <si>
    <t>ad</t>
  </si>
  <si>
    <t>ae</t>
  </si>
  <si>
    <t>af</t>
  </si>
  <si>
    <t>ag</t>
  </si>
  <si>
    <t>ah</t>
  </si>
  <si>
    <t>ai</t>
  </si>
  <si>
    <t>aj</t>
  </si>
  <si>
    <t>ak</t>
  </si>
  <si>
    <t>al</t>
  </si>
  <si>
    <t>am</t>
  </si>
  <si>
    <t>na</t>
  </si>
  <si>
    <t>ao</t>
  </si>
  <si>
    <t>ap</t>
  </si>
  <si>
    <t>aq</t>
  </si>
  <si>
    <t>ar</t>
  </si>
  <si>
    <t>as</t>
  </si>
  <si>
    <t>at</t>
  </si>
  <si>
    <t>au</t>
  </si>
  <si>
    <t>av</t>
  </si>
  <si>
    <t>ax</t>
  </si>
  <si>
    <t>ay</t>
  </si>
  <si>
    <t>az</t>
  </si>
  <si>
    <t>ba</t>
  </si>
  <si>
    <t>bc</t>
  </si>
  <si>
    <t>bd</t>
  </si>
  <si>
    <t>be</t>
  </si>
  <si>
    <t>bf</t>
  </si>
  <si>
    <t>bh</t>
  </si>
  <si>
    <t>bi</t>
  </si>
  <si>
    <t>bj</t>
  </si>
  <si>
    <t>bk</t>
  </si>
  <si>
    <t>bl</t>
  </si>
  <si>
    <t>bm = (al+ay-az) ou (al+bd-be) ou (al+bi ) ou (al+bl)</t>
  </si>
  <si>
    <t>bn</t>
  </si>
  <si>
    <t>bo</t>
  </si>
  <si>
    <t>bp = bn+bo</t>
  </si>
  <si>
    <t>bq</t>
  </si>
  <si>
    <t>br</t>
  </si>
  <si>
    <t>bs</t>
  </si>
  <si>
    <t>bt</t>
  </si>
  <si>
    <t>bu</t>
  </si>
  <si>
    <t>bv</t>
  </si>
  <si>
    <t>by</t>
  </si>
  <si>
    <t>bz</t>
  </si>
  <si>
    <t>ca</t>
  </si>
  <si>
    <t>cb</t>
  </si>
  <si>
    <t>cd</t>
  </si>
  <si>
    <t>ce</t>
  </si>
  <si>
    <t>cf</t>
  </si>
  <si>
    <t>cg</t>
  </si>
  <si>
    <t>ch</t>
  </si>
  <si>
    <t>ci</t>
  </si>
  <si>
    <t>cj</t>
  </si>
  <si>
    <t>ck</t>
  </si>
  <si>
    <t>cl</t>
  </si>
  <si>
    <t>23716/2021</t>
  </si>
  <si>
    <t>003/2021</t>
  </si>
  <si>
    <t>Inexigibilidade de Licitação</t>
  </si>
  <si>
    <t>Item</t>
  </si>
  <si>
    <t>Produtos e serviços por meio de Pacote de Serviços dos CORREIOS</t>
  </si>
  <si>
    <t>-</t>
  </si>
  <si>
    <t>Lei 8.666/1993, art. 25, inciso II, cumulado com o art. 13</t>
  </si>
  <si>
    <t>01080014/2021</t>
  </si>
  <si>
    <t>EMPRESA BRASILEIRA DE CORREIOS E TELÉGRAFOS</t>
  </si>
  <si>
    <t>34.028.316/7709-95</t>
  </si>
  <si>
    <t>3.3.90.39.00</t>
  </si>
  <si>
    <t>Termo Aditivo</t>
  </si>
  <si>
    <t>I</t>
  </si>
  <si>
    <t>Prazo e Valor</t>
  </si>
  <si>
    <t>024/2023</t>
  </si>
  <si>
    <t>Elzira Maria Rodrigues Reis</t>
  </si>
  <si>
    <t>Suellen Souza Silva Sassagawa</t>
  </si>
  <si>
    <t>II</t>
  </si>
  <si>
    <t>Prazo</t>
  </si>
  <si>
    <t>III</t>
  </si>
  <si>
    <t>IV</t>
  </si>
  <si>
    <t>136/2021</t>
  </si>
  <si>
    <t>060/2021</t>
  </si>
  <si>
    <t>Pregão Eletrônico SRP</t>
  </si>
  <si>
    <t>Prestação de Serviços Terceirizados-Apoio Técnico Adminitrativo e Operacional (Atividade Meio) de Natureza Contínua</t>
  </si>
  <si>
    <t>004/2021</t>
  </si>
  <si>
    <t>01080003/2022</t>
  </si>
  <si>
    <t>F. M. TERCERIZAÇÃO EIRELI</t>
  </si>
  <si>
    <t>20.345.453/0001-67</t>
  </si>
  <si>
    <t>Valor</t>
  </si>
  <si>
    <t>27/2023</t>
  </si>
  <si>
    <t>Weverton D'avila de Farias</t>
  </si>
  <si>
    <t>Carliane Rodrigues do Nascimento</t>
  </si>
  <si>
    <t>V</t>
  </si>
  <si>
    <t>Apostilamento</t>
  </si>
  <si>
    <t>Alterar Elemento de Despesa</t>
  </si>
  <si>
    <t>VI</t>
  </si>
  <si>
    <t>VII</t>
  </si>
  <si>
    <t>VIII</t>
  </si>
  <si>
    <t>IX</t>
  </si>
  <si>
    <t>X</t>
  </si>
  <si>
    <t>1527/2022</t>
  </si>
  <si>
    <t>002/2022</t>
  </si>
  <si>
    <t>Contratação de Pessoa Jurídica para fornecimento de solução corporativa de geoprocessamento e serviços especializados.</t>
  </si>
  <si>
    <t>Lei 8.666/1993, art. 25, inciso I.</t>
  </si>
  <si>
    <t>01080007/2022</t>
  </si>
  <si>
    <t>IMAGEM GEOSISTEMAS E COMÉRCIO LTDA</t>
  </si>
  <si>
    <t>67.393.181/0001-34</t>
  </si>
  <si>
    <t>28/2023</t>
  </si>
  <si>
    <t>Uiara de Almeida Juca do Nascimento</t>
  </si>
  <si>
    <t>Peter Nascimento de Aquino Junior</t>
  </si>
  <si>
    <t>088/2022</t>
  </si>
  <si>
    <t>041/2022</t>
  </si>
  <si>
    <t>Adesão a Ata de Registro de Preços</t>
  </si>
  <si>
    <t>Prestação de Serviços de Manutenção Preventiva e Corretiva em aparelhos de ar-condicionados, bebedouros, geladeiras e frigobar, incluindo a substituição de peças</t>
  </si>
  <si>
    <t>003/2022</t>
  </si>
  <si>
    <t>Secretaria Municipal de Agropecuária - SEAGRO</t>
  </si>
  <si>
    <t>01080023/2022</t>
  </si>
  <si>
    <t>ACRE FRIO AR-CONDICIONADO LTDA</t>
  </si>
  <si>
    <t>10.889.815/0001-27</t>
  </si>
  <si>
    <t>30/2023</t>
  </si>
  <si>
    <t>212/2021</t>
  </si>
  <si>
    <t>056/2021</t>
  </si>
  <si>
    <t>Serviços de transporte, em veículo tipo ônibus, com capacidade mínima de 40 lugares, com condutor e combustível, para transporte de crianças participantes do XIII Concurso de Redação Educação Fiscal</t>
  </si>
  <si>
    <t>005/2021</t>
  </si>
  <si>
    <t>01080026/2022</t>
  </si>
  <si>
    <t>DAMASCENO &amp; CIA LTDA</t>
  </si>
  <si>
    <t>00.837.742/0001-76</t>
  </si>
  <si>
    <t>31/2023</t>
  </si>
  <si>
    <t>0860.012969.00041/2021-69</t>
  </si>
  <si>
    <t>091/2022</t>
  </si>
  <si>
    <t>Global</t>
  </si>
  <si>
    <t>Serviços de manutenção preventiva e corretiva, incluindo o fornecimento de peças/insumos, acessórios e mão de obra, da frota de veículos oficiais da Secretaria Municipal de Finanças – SEFIN</t>
  </si>
  <si>
    <t>004/2022</t>
  </si>
  <si>
    <t>Sec. De Estado de Assistência Social dos Direios humanos e de Políticas Para Mulheres - SEASDHM</t>
  </si>
  <si>
    <t>01080027/2022</t>
  </si>
  <si>
    <t>R. DE ALBUQUERQUE OLIVEIRA -ME</t>
  </si>
  <si>
    <t>12.515.614/0001-95</t>
  </si>
  <si>
    <t xml:space="preserve">3.3.90.39.00              3.3.90.30.00 </t>
  </si>
  <si>
    <t>32/2023</t>
  </si>
  <si>
    <t>018/2023</t>
  </si>
  <si>
    <t>001/2023</t>
  </si>
  <si>
    <t>Chamamento Público</t>
  </si>
  <si>
    <t>Lote</t>
  </si>
  <si>
    <t>Prestação de serviços de empresa operadora de cartão de crédito</t>
  </si>
  <si>
    <t>01080022/2023</t>
  </si>
  <si>
    <t>COOPERATIVA DE CRÉDITO DE LIVRE ADMISSÃO DO ESTADO DO ACRE LTDA / SICOOB</t>
  </si>
  <si>
    <t>01.608.685/0001-16</t>
  </si>
  <si>
    <t>Alteração de Dotação</t>
  </si>
  <si>
    <t>55/2023</t>
  </si>
  <si>
    <t>Francisco Tavares da Silva Neto</t>
  </si>
  <si>
    <t xml:space="preserve">Paulo Roney Tobu de Matos </t>
  </si>
  <si>
    <t>311/2023</t>
  </si>
  <si>
    <t>20/2023</t>
  </si>
  <si>
    <t>Pregão Presencial SRP</t>
  </si>
  <si>
    <t>Prestação de serviços comuns de engenharia de forma continuada, por demanda, para execução de reformas de pouca relevância material, serviços de adequação, adaptação, reparação ou revitalização, que consistam de atividades simples, típicas de intervenções isoladas, que possam ser objetivamente definidas conforme especificações usuais no mercado e preços da tabela SINAPI.</t>
  </si>
  <si>
    <t>007/2024</t>
  </si>
  <si>
    <t>01080022/2024</t>
  </si>
  <si>
    <t>INNOVE ARQUITETURA E ENGENHARIA EIRELI</t>
  </si>
  <si>
    <t>23.820.555/0001-85</t>
  </si>
  <si>
    <t>23.04.2024</t>
  </si>
  <si>
    <t xml:space="preserve">3.3.90.39.00 </t>
  </si>
  <si>
    <t>022/2024</t>
  </si>
  <si>
    <t>30952/2023</t>
  </si>
  <si>
    <t>009/2023</t>
  </si>
  <si>
    <t>Serviços de agenciamento de viagens, especializada em emissão de passagens aéreas nacionais e intermunicipais</t>
  </si>
  <si>
    <t>002/2024</t>
  </si>
  <si>
    <t>CÂMARA MUNICIPAL DE RIO BRANCO</t>
  </si>
  <si>
    <t>01080026/2024</t>
  </si>
  <si>
    <t>KENNEDY DE SOUZA OLIVEIRA – RIO BRANCO AGÊNCIA DE VIAGENS E TURISMO</t>
  </si>
  <si>
    <t>17.768.271/0001-94</t>
  </si>
  <si>
    <t xml:space="preserve">3.3.90.33.00 </t>
  </si>
  <si>
    <t>025/2024</t>
  </si>
  <si>
    <t>8744/2024</t>
  </si>
  <si>
    <t>Dispenda de Licitação</t>
  </si>
  <si>
    <t>Serviços de lavagem de veículos da frota da SEFIN</t>
  </si>
  <si>
    <t>Lei 14.133/2021, art. 75, inciso II</t>
  </si>
  <si>
    <t>01080027/2024</t>
  </si>
  <si>
    <t>A. L. P. GUTIERREZ ( GOLDCAR ESTETICA AUTOMOTIVA PREMIUM)</t>
  </si>
  <si>
    <t>42.193.390/0001-03</t>
  </si>
  <si>
    <t>07/06,/2025</t>
  </si>
  <si>
    <t>032/2024</t>
  </si>
  <si>
    <t>1590/2024</t>
  </si>
  <si>
    <t>009/2024</t>
  </si>
  <si>
    <t>Fornecimento de Ferramenta Gerencial para produzir cenários de acompanhamento e planejamento financeiro e tributário</t>
  </si>
  <si>
    <t>Lei 14.133/2021, art. 74, inciso III, alínea "c"</t>
  </si>
  <si>
    <t>01080030/2024</t>
  </si>
  <si>
    <t>AEQUUS CONSULTORIA ECONÔMICA E SISTEMAS S/S LTDA</t>
  </si>
  <si>
    <t>64.185.556/0001-82</t>
  </si>
  <si>
    <t>035/2024</t>
  </si>
  <si>
    <t xml:space="preserve">Josué Alexandre de Oliveira Junior </t>
  </si>
  <si>
    <t>Francisco Rodrigues Pedrosa</t>
  </si>
  <si>
    <t>112/2023</t>
  </si>
  <si>
    <t>125/2023</t>
  </si>
  <si>
    <t>Locação de Equipamentos de Informática (Desktop tipo I, II e III, Monitor, Notebook, Nobreak e Scanner), manutenção corretiva e preventiva e demais componentes</t>
  </si>
  <si>
    <t>003/2024</t>
  </si>
  <si>
    <t>Secretaria Municipal de Meio Ambiente - SEMEIA</t>
  </si>
  <si>
    <t>01080035/2024</t>
  </si>
  <si>
    <t>C. COM INFORMÁTICA IMP. EXP. COMÉRCIO E INDÚSTRIA LTDA</t>
  </si>
  <si>
    <t>07.471.301/0001-42</t>
  </si>
  <si>
    <t>43/2024</t>
  </si>
  <si>
    <t>094/2024</t>
  </si>
  <si>
    <t>Prestação de serviços de confecção de placas de inauguração em material acrílico e foto corrosão, letras em chapa de aço inox e galvanizada entre outros materiais</t>
  </si>
  <si>
    <t>01/11/205</t>
  </si>
  <si>
    <t>01080037/2024</t>
  </si>
  <si>
    <t>O. MILANIN NETO LTDA</t>
  </si>
  <si>
    <t>33.590.012/0001-72</t>
  </si>
  <si>
    <t>44/2024</t>
  </si>
  <si>
    <t>19.05.0360.0000002/2024-87</t>
  </si>
  <si>
    <t>001/2024</t>
  </si>
  <si>
    <t>Contratação de empresa para sob demanda prestar serviços de fornecimento de alimentação (almoço, jantar, coffee break, café da manhã e Kit lanche e outros)</t>
  </si>
  <si>
    <t>DEMPAC 1759</t>
  </si>
  <si>
    <t>031/2024</t>
  </si>
  <si>
    <t>DEMPAC 1764</t>
  </si>
  <si>
    <t>Ministério Público do Estado de Acre</t>
  </si>
  <si>
    <t>01080004/2025</t>
  </si>
  <si>
    <t>CELIO PEREIRA LTDA</t>
  </si>
  <si>
    <t>14.362842/0001-06</t>
  </si>
  <si>
    <t>004/2025</t>
  </si>
  <si>
    <t>123/2024</t>
  </si>
  <si>
    <t>Contratação de instituições bancárias, bancos múltiplos, cooperativas de crédito e similares com fornecimento de programa (software) para prestação de serviços de recebimentos de arrecadação de tributos municipais e demais receitas</t>
  </si>
  <si>
    <t>01080005/2025</t>
  </si>
  <si>
    <t>BANCO SANTANDER (BRASIL) S.A</t>
  </si>
  <si>
    <t>90.400.888/0001-42</t>
  </si>
  <si>
    <t>005/2025</t>
  </si>
  <si>
    <t>01080006/2025</t>
  </si>
  <si>
    <t>ITAÚ UNIBANCO S.A</t>
  </si>
  <si>
    <t>60.701.190/0001-04</t>
  </si>
  <si>
    <t>15/012027</t>
  </si>
  <si>
    <t>006/2025</t>
  </si>
  <si>
    <t>01080007/2025</t>
  </si>
  <si>
    <t>BANCO DA AMAZÔNIA S.A</t>
  </si>
  <si>
    <t>04.902.979/0134-75</t>
  </si>
  <si>
    <t>007/2025</t>
  </si>
  <si>
    <t>01080008/2025</t>
  </si>
  <si>
    <t>COOPERATIVA DE CRÉDITO, POUPANÇA E INVESTIMENTO DO NOROESTE DE MATO GROSSO, ACRE E AMAZONAS –
SICREDI BIOMAS</t>
  </si>
  <si>
    <t>33.022.690/0001-39</t>
  </si>
  <si>
    <t>008/2025</t>
  </si>
  <si>
    <t>01080010/2025</t>
  </si>
  <si>
    <t>BANCO BRADESCO S.A</t>
  </si>
  <si>
    <t>60.746.948/0001-12</t>
  </si>
  <si>
    <t>009/2025</t>
  </si>
  <si>
    <t>01080009/2025</t>
  </si>
  <si>
    <t>CREDIHOME SOCIEDADE DE CRÉDITO DIRETO S.A</t>
  </si>
  <si>
    <t>39.416.705/0001-20</t>
  </si>
  <si>
    <t>010/2025</t>
  </si>
  <si>
    <t>34279/2024</t>
  </si>
  <si>
    <t>001/2025</t>
  </si>
  <si>
    <t>Locação de um imóvel situado na Avenida Nações Unidas, s/n, Bairro Estação Experimental, no Município de Rio Branco/AC, objeto da matrícula nº 1878, do 1º Ofício de Registro de Imóveis da Comarca de Rio Branco, destinado à acomodação de materiais, equipamentos e mobiliários.</t>
  </si>
  <si>
    <t>art. 74, V da Lei Federal n° 14.133 de 1° de abril de 2021, Decreto Municipal 400 de 22 de março de 2023 e na Lei Federal n° 8.245/1991</t>
  </si>
  <si>
    <t>01080011/2025</t>
  </si>
  <si>
    <t>Etenge Empresa de Engenharia em Eletricidade e Com LTDA</t>
  </si>
  <si>
    <t>04.593.893/0001-87</t>
  </si>
  <si>
    <t>012/2025</t>
  </si>
  <si>
    <t>Prestação de serviços de recebimentos de arrecadação de tributos municipais e demais receitas públicas</t>
  </si>
  <si>
    <t>01080012/2025</t>
  </si>
  <si>
    <t>BANCO COOPERATIVO SICOOB S.A</t>
  </si>
  <si>
    <t>02.038.232/0001-64</t>
  </si>
  <si>
    <t>011/2025</t>
  </si>
  <si>
    <t>Contratação de empresa especializada para prestação de serviços de fornecimento de alimentação (almoço. Jantar, coffe break, café da manhã e kit lanche e outros.</t>
  </si>
  <si>
    <t>01080013/2025</t>
  </si>
  <si>
    <t>AFA ABRAHÃO LTDA</t>
  </si>
  <si>
    <t>84.304.765/0001-05</t>
  </si>
  <si>
    <t>021/2025</t>
  </si>
  <si>
    <t>507/2028</t>
  </si>
  <si>
    <t>Prestação de Serviços de Tecnologia da Informação e Comunicação</t>
  </si>
  <si>
    <t>artigo 75, inciso IX, da Lei Federal n.º 14.133/2021; na Lei Municipal n.º 400/2023</t>
  </si>
  <si>
    <t>01080015/2025</t>
  </si>
  <si>
    <t>CONSÓRCIO DE INFORMÁTICA DE GESTÃO PÚBLICA MUNICIPAL – CIGA (SIMPLES NACIONAL)</t>
  </si>
  <si>
    <t>09.427.503/0001-12</t>
  </si>
  <si>
    <t>023/2025</t>
  </si>
  <si>
    <t>5615/2025</t>
  </si>
  <si>
    <t>003/2023</t>
  </si>
  <si>
    <t>Fornecimento de assinatura de ferramenta (Banco de Preços) para pesquisa e comparação de preços praticados pela Administração Pública.</t>
  </si>
  <si>
    <t>003/2025</t>
  </si>
  <si>
    <t>art. 74, inciso I, da Lei Federal n° 14.133 de 1° de abril de 2021</t>
  </si>
  <si>
    <t>01080017/2025</t>
  </si>
  <si>
    <t>NP TECNOLOGIA E GESTAO DE DADOS LTDA</t>
  </si>
  <si>
    <t>07.797.967/0001-95</t>
  </si>
  <si>
    <t>025/2025</t>
  </si>
  <si>
    <t>0108.001669/2025-14</t>
  </si>
  <si>
    <t>Serviços de manutenção corretiva e preventiva do Veículo Aéreo não tripulado - VANT</t>
  </si>
  <si>
    <t>01080019/2025</t>
  </si>
  <si>
    <t>SANTIAGO E CINTRA IMPORTAÇÃO E EXPORTAÇÃO LTDA</t>
  </si>
  <si>
    <t>51.536.795/0006-00</t>
  </si>
  <si>
    <t>3.3.90.39.00 e 3.3.90.30.00</t>
  </si>
  <si>
    <t>034/2025</t>
  </si>
  <si>
    <t>Maicon Douglas Carneiro Souza</t>
  </si>
  <si>
    <t>0108.000029/2025-62</t>
  </si>
  <si>
    <t xml:space="preserve"> artigo 72 e 75, inciso II, da Lei nº 14.133/2021.</t>
  </si>
  <si>
    <t>01080020/2025</t>
  </si>
  <si>
    <t>MAPFRE SEGUROS GERAIS S/A</t>
  </si>
  <si>
    <t>61.074.175/0001-38</t>
  </si>
  <si>
    <t>035/2025</t>
  </si>
  <si>
    <t>0108.003493/2025-42</t>
  </si>
  <si>
    <t>Prestação de serviços de outsourcing de impressão, compreendendo o fornecimento de equipamentos de reprografia/impressão/digitalização, manutenção preventiva e corretiva, assistência técnica e suprimentos necessários</t>
  </si>
  <si>
    <t>art. 75, inciso VIII, da Lei Federal n° 14.133 de 1° de abril de 2021</t>
  </si>
  <si>
    <t>01080021/2025</t>
  </si>
  <si>
    <t>AMAZONAS COPIADORAS LTDA</t>
  </si>
  <si>
    <t>01.657.353/0001-21</t>
  </si>
  <si>
    <t>036/2025</t>
  </si>
  <si>
    <t>0108.001521/2025-33</t>
  </si>
  <si>
    <t xml:space="preserve">contratação de produtos e serviços por meio de Pacote de Serviços dos CORREIOS </t>
  </si>
  <si>
    <t>01080022/2025</t>
  </si>
  <si>
    <t>037/2025</t>
  </si>
  <si>
    <t>0108.003479/2025-32</t>
  </si>
  <si>
    <t>Prestação de serviço de locação de equipamentos de informática (estações de trabalho, nobreaks e notebooks), com fornecimento de insumos (peças e outros), manutenção corretiva, manutenção preventiva e demais componentes para o perfeito funcionamento das mesmas</t>
  </si>
  <si>
    <t>01080023/2025</t>
  </si>
  <si>
    <t>038/2025</t>
  </si>
  <si>
    <t>0108.002861/2025-34</t>
  </si>
  <si>
    <t>Contratação de Acesso ao Sistema Web Gestão Tributária - GT Fácil, para atender as necessidades da Secretaria Municipal de Finanças – SEFIN</t>
  </si>
  <si>
    <t>01080024/2025</t>
  </si>
  <si>
    <t>OPEN SOLUÇÕES TRIBUTÁRIAS LTDA</t>
  </si>
  <si>
    <t>09.094.300/0001-51</t>
  </si>
  <si>
    <t>039/2025</t>
  </si>
  <si>
    <t>Marcos Lira Sobrinho Ribeiro Fraga</t>
  </si>
  <si>
    <t>Adalberto Rabelo de Freitas</t>
  </si>
  <si>
    <t>0108.003651/2025-44</t>
  </si>
  <si>
    <t>24/2025</t>
  </si>
  <si>
    <t>Contratação de pessoa jurídica especializada em serviços de sistema de informações geográficas, observatório do mercado imobiliário e cadastro Multifinalitário para gestão integrada do território do município de Rio Branco/Acre</t>
  </si>
  <si>
    <t>D.O.U. 121</t>
  </si>
  <si>
    <t>D.O.U. 141</t>
  </si>
  <si>
    <t>031/2025</t>
  </si>
  <si>
    <t>1677-7069</t>
  </si>
  <si>
    <t>Consórcio Intermunicipal Multifinalitário do Vale Paraibuna - CIMPAR</t>
  </si>
  <si>
    <t>contratação de pessoa jurídica especializada em serviços de sistema de informações geográficas, observatório do mercado imobiliário e cadastro Multifinalitário para gestão integrada do território do município de Rio Branco/Acre</t>
  </si>
  <si>
    <t>01080001/2026</t>
  </si>
  <si>
    <t>Topocart Topografia e Aerolevanatamento LTDA</t>
  </si>
  <si>
    <t>26.994.285/0001-17</t>
  </si>
  <si>
    <t>002/2026</t>
  </si>
  <si>
    <t>Josué Alexandre de Oliveira Junior</t>
  </si>
  <si>
    <t>Fabrício de Melo Souza</t>
  </si>
  <si>
    <t>0108.002455/2026-32</t>
  </si>
  <si>
    <t>042/2025</t>
  </si>
  <si>
    <t>Aquisição de material de consumo, água mineral, sem gás, acondicionada em garrafa pet, tampa com rosca e lacre contendo 500ml</t>
  </si>
  <si>
    <t>002/2025</t>
  </si>
  <si>
    <t>01080002/2026</t>
  </si>
  <si>
    <t>M. J. AUTO DA CRUZ</t>
  </si>
  <si>
    <t>08.886.977/0001-60</t>
  </si>
  <si>
    <t>3.3.90.30.00</t>
  </si>
  <si>
    <t>006/2026</t>
  </si>
  <si>
    <t>0108.004847-2025-53</t>
  </si>
  <si>
    <t>001/2026</t>
  </si>
  <si>
    <t>Prestação de serviços de cessão de uso de softwares para Gestão Pública, bem como serviços de implantação, hospedagem, operação assistida, suporte técnico, manutenção corretiva e evolutiva, migração de dados e disponibilização do Sistema Integrado de Gestão Pública – ERP</t>
  </si>
  <si>
    <t>art. 75, inciso VIIl, da Lei n. 14.133./2021</t>
  </si>
  <si>
    <t>01080003/2026</t>
  </si>
  <si>
    <t>E&amp;L PRODUCOES DE SOFTWARE LTDA</t>
  </si>
  <si>
    <t>39.781.752/0001-72</t>
  </si>
  <si>
    <t>004/2026</t>
  </si>
  <si>
    <t>Renata Pessoa da Costa</t>
  </si>
  <si>
    <t>Reus Peixoto Correa</t>
  </si>
  <si>
    <t>0108.003263/2025-44</t>
  </si>
  <si>
    <t>112/2025</t>
  </si>
  <si>
    <t>Aquisição de veículo tipo hatch passeio, para atender a Secretaria Municipal de Finanças – SEFIN, por ocasião da realização da Campanha denominada “IPTU EM DIA DÁ PRÊMIOS”</t>
  </si>
  <si>
    <t>01080004/2026</t>
  </si>
  <si>
    <t>TRM NUNES COMERCIO LTDA</t>
  </si>
  <si>
    <t>53.175.884/0001-81</t>
  </si>
  <si>
    <t>3.3.90.31.00</t>
  </si>
  <si>
    <t>011/2026</t>
  </si>
  <si>
    <t>0108.001777/2026-05</t>
  </si>
  <si>
    <t>Aquisição de material de consumo de água mineral em garrafão de 20L, Gelo em barra, Água mineral em garrafa pet contendo 500ml, Água em copos pet contendo 300ml, Garrafão plástico 20L retornável, Botijão para gás vazio de 13kg, Gás liquefeito acondicionada em botijão de 13kg mediante a sistema de troca de botija.</t>
  </si>
  <si>
    <t>01080005/2026</t>
  </si>
  <si>
    <t>AUGUSTO S. DE ARAÚJO LTDA</t>
  </si>
  <si>
    <t>05.511.061/0001-37</t>
  </si>
  <si>
    <t>010/2026</t>
  </si>
  <si>
    <t>0107.000735/2025-62</t>
  </si>
  <si>
    <t>087/2025</t>
  </si>
  <si>
    <t>Aquisição de material de consumo (expediente), para atender as demandas operacionais da Secretaria Municipal de Finanças – SEFIN, em Rio Branco/AC.</t>
  </si>
  <si>
    <t>01080007/2026</t>
  </si>
  <si>
    <t>PAPELARIA MUNDO IMPORTAÇÃO E EXPORTAÇÃO LTDA</t>
  </si>
  <si>
    <t>14.869.791/0001-03</t>
  </si>
  <si>
    <t>007/2026</t>
  </si>
  <si>
    <t>0108.003341/2026-69</t>
  </si>
  <si>
    <t>Aquisição de Material de consumo de água em copos pet contendo 300ml, garrafão plástico 20L retornável, botijão para gás vazio de 13kg, visando atender às necessidades da Secretaria Municipal de Finanças – SEFIN</t>
  </si>
  <si>
    <t>01080008/2026</t>
  </si>
  <si>
    <t>A. A. C. ROCHA</t>
  </si>
  <si>
    <t>10.496.033/0001-28</t>
  </si>
  <si>
    <t>015/2026</t>
  </si>
  <si>
    <t>TOTAL</t>
  </si>
  <si>
    <t xml:space="preserve">Obs.: </t>
  </si>
  <si>
    <t>Nas colunas correspondentes às alterações contratuais (aditivos) e e aos registros contratuais(apostilamento), deverá ser observado a legislação vigente à época da formalização do respectivo contrato, se a LF nº 8.666/1993 ou a LF nº 14.133/2023, invalindando-se as células correspondentes a uma ou a outra Lei, conforme o caso.</t>
  </si>
  <si>
    <t>Data da emissão: 08/05/2026</t>
  </si>
  <si>
    <t>Nome do responsável pela elaboração: Weverton D'avila de Farias</t>
  </si>
  <si>
    <t>Nome do titular do Órgão/Entidade/Fundo (no exercício do cargo): Wilson José das Chagas Sena Leite</t>
  </si>
  <si>
    <t xml:space="preserve"> SECRETARIA MUNICIPAL DE FINANÇAS - SEFIN</t>
  </si>
  <si>
    <t>Manual de Referência - 12ª Edição - Anexos IV, VI, VII e IX</t>
  </si>
  <si>
    <t>JANEIRO A ABRIL DE 2026</t>
  </si>
  <si>
    <t>Prestação de serviços de seguro total para veículo da Secretaria Municipal de Finanças, com cobertura compreensiva (colisão, incêndio e roubo), bem como ainda com cobertura a terceiros (danos materiais e morais), acidentes pessoais por passageiros, com assistência 24 (vinte e quatro horas)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</si>
</sst>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quot;R$&quot;\ * #,##0.00_-;\-&quot;R$&quot;\ * #,##0.00_-;_-&quot;R$&quot;\ * &quot;-&quot;??_-;_-@"/>
    <numFmt numFmtId="165" formatCode="0.000%"/>
  </numFmts>
  <fonts count="8" x14ac:knownFonts="1">
    <font>
      <sz val="11"/>
      <color theme="1"/>
      <name val="Calibri"/>
      <scheme val="minor"/>
    </font>
    <font>
      <sz val="10"/>
      <color theme="1"/>
      <name val="Arial"/>
      <family val="2"/>
    </font>
    <font>
      <sz val="10"/>
      <color rgb="FF000000"/>
      <name val="Arial"/>
      <family val="2"/>
    </font>
    <font>
      <b/>
      <sz val="10"/>
      <color theme="1"/>
      <name val="Arial"/>
      <family val="2"/>
    </font>
    <font>
      <b/>
      <sz val="11"/>
      <color theme="1"/>
      <name val="Arial"/>
      <family val="2"/>
    </font>
    <font>
      <sz val="11"/>
      <name val="Arial"/>
      <family val="2"/>
    </font>
    <font>
      <sz val="10"/>
      <name val="Arial"/>
      <family val="2"/>
    </font>
    <font>
      <b/>
      <sz val="10"/>
      <name val="Arial"/>
      <family val="2"/>
    </font>
  </fonts>
  <fills count="13">
    <fill>
      <patternFill patternType="none"/>
    </fill>
    <fill>
      <patternFill patternType="gray125"/>
    </fill>
    <fill>
      <patternFill patternType="solid">
        <fgColor rgb="FFF2F2F2"/>
        <bgColor rgb="FFF2F2F2"/>
      </patternFill>
    </fill>
    <fill>
      <patternFill patternType="solid">
        <fgColor rgb="FFA5A5A5"/>
        <bgColor rgb="FFA5A5A5"/>
      </patternFill>
    </fill>
    <fill>
      <patternFill patternType="solid">
        <fgColor rgb="FFDDD9C3"/>
        <bgColor rgb="FFDDD9C3"/>
      </patternFill>
    </fill>
    <fill>
      <patternFill patternType="solid">
        <fgColor rgb="FFF1F3F3"/>
        <bgColor rgb="FFF1F3F3"/>
      </patternFill>
    </fill>
    <fill>
      <patternFill patternType="solid">
        <fgColor rgb="FFEAF1DD"/>
        <bgColor rgb="FFEAF1DD"/>
      </patternFill>
    </fill>
    <fill>
      <patternFill patternType="solid">
        <fgColor rgb="FFD8D8D8"/>
        <bgColor rgb="FFD8D8D8"/>
      </patternFill>
    </fill>
    <fill>
      <patternFill patternType="solid">
        <fgColor rgb="FFBFBFBF"/>
        <bgColor rgb="FFBFBFBF"/>
      </patternFill>
    </fill>
    <fill>
      <patternFill patternType="solid">
        <fgColor rgb="FFC4BD97"/>
        <bgColor rgb="FFC4BD97"/>
      </patternFill>
    </fill>
    <fill>
      <patternFill patternType="solid">
        <fgColor rgb="FFEEECE1"/>
        <bgColor rgb="FFEEECE1"/>
      </patternFill>
    </fill>
    <fill>
      <patternFill patternType="solid">
        <fgColor rgb="FFC4BDBA"/>
        <bgColor rgb="FFC4BDBA"/>
      </patternFill>
    </fill>
    <fill>
      <patternFill patternType="solid">
        <fgColor rgb="FFFFFF00"/>
        <bgColor rgb="FFFFFF00"/>
      </patternFill>
    </fill>
  </fills>
  <borders count="64">
    <border>
      <left/>
      <right/>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right/>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medium">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medium">
        <color rgb="FF000000"/>
      </right>
      <top style="thin">
        <color rgb="FF000000"/>
      </top>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thin">
        <color rgb="FF000000"/>
      </bottom>
      <diagonal/>
    </border>
    <border>
      <left/>
      <right/>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rgb="FF000000"/>
      </left>
      <right style="medium">
        <color rgb="FF000000"/>
      </right>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rgb="FF000000"/>
      </left>
      <right style="thin">
        <color rgb="FF000000"/>
      </right>
      <top/>
      <bottom style="medium">
        <color rgb="FF000000"/>
      </bottom>
      <diagonal/>
    </border>
    <border>
      <left/>
      <right/>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style="thin">
        <color rgb="FF000000"/>
      </right>
      <top style="medium">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medium">
        <color rgb="FF000000"/>
      </left>
      <right style="medium">
        <color rgb="FF000000"/>
      </right>
      <top style="medium">
        <color rgb="FF000000"/>
      </top>
      <bottom style="medium">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s>
  <cellStyleXfs count="1">
    <xf numFmtId="0" fontId="0" fillId="0" borderId="0"/>
  </cellStyleXfs>
  <cellXfs count="203">
    <xf numFmtId="0" fontId="0" fillId="0" borderId="0" xfId="0" applyFont="1" applyAlignment="1"/>
    <xf numFmtId="0" fontId="1" fillId="0" borderId="50" xfId="0" applyFont="1" applyBorder="1" applyAlignment="1">
      <alignment horizontal="center" vertical="center" wrapText="1"/>
    </xf>
    <xf numFmtId="0" fontId="2" fillId="0" borderId="50" xfId="0" applyFont="1" applyBorder="1" applyAlignment="1">
      <alignment horizontal="center" vertical="center" wrapText="1"/>
    </xf>
    <xf numFmtId="0" fontId="2" fillId="0" borderId="22" xfId="0" applyFont="1" applyBorder="1" applyAlignment="1">
      <alignment horizontal="center" vertical="center" wrapText="1"/>
    </xf>
    <xf numFmtId="0" fontId="1" fillId="0" borderId="50" xfId="0" applyFont="1" applyBorder="1" applyAlignment="1">
      <alignment horizontal="center" vertical="center"/>
    </xf>
    <xf numFmtId="164" fontId="3" fillId="10" borderId="40" xfId="0" applyNumberFormat="1" applyFont="1" applyFill="1" applyBorder="1" applyAlignment="1">
      <alignment horizontal="center" vertical="center" wrapText="1"/>
    </xf>
    <xf numFmtId="164" fontId="3" fillId="10" borderId="39" xfId="0" applyNumberFormat="1" applyFont="1" applyFill="1" applyBorder="1" applyAlignment="1">
      <alignment horizontal="center" vertical="center" wrapText="1"/>
    </xf>
    <xf numFmtId="0" fontId="3" fillId="6" borderId="40" xfId="0" applyFont="1" applyFill="1" applyBorder="1" applyAlignment="1">
      <alignment horizontal="center" vertical="center" wrapText="1"/>
    </xf>
    <xf numFmtId="0" fontId="3"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center" vertical="center"/>
    </xf>
    <xf numFmtId="0" fontId="1" fillId="0" borderId="22" xfId="0" applyFont="1" applyBorder="1" applyAlignment="1">
      <alignment horizontal="center" vertical="center" wrapText="1"/>
    </xf>
    <xf numFmtId="0" fontId="1" fillId="0" borderId="22" xfId="0" applyFont="1" applyBorder="1" applyAlignment="1">
      <alignment horizontal="center" vertical="center" wrapText="1"/>
    </xf>
    <xf numFmtId="0" fontId="3" fillId="5" borderId="22" xfId="0" applyFont="1" applyFill="1" applyBorder="1" applyAlignment="1">
      <alignment horizontal="center" vertical="center" wrapText="1"/>
    </xf>
    <xf numFmtId="164" fontId="3" fillId="5" borderId="22" xfId="0" applyNumberFormat="1" applyFont="1" applyFill="1" applyBorder="1" applyAlignment="1">
      <alignment horizontal="center" vertical="center" wrapText="1"/>
    </xf>
    <xf numFmtId="0" fontId="3" fillId="9" borderId="22" xfId="0" applyFont="1" applyFill="1" applyBorder="1" applyAlignment="1">
      <alignment horizontal="center" vertical="center" wrapText="1"/>
    </xf>
    <xf numFmtId="0" fontId="3" fillId="9" borderId="29" xfId="0" applyFont="1" applyFill="1" applyBorder="1" applyAlignment="1">
      <alignment horizontal="center" vertical="center" wrapText="1"/>
    </xf>
    <xf numFmtId="0" fontId="3" fillId="10" borderId="21" xfId="0" applyFont="1" applyFill="1" applyBorder="1" applyAlignment="1">
      <alignment horizontal="center" vertical="center" wrapText="1"/>
    </xf>
    <xf numFmtId="164" fontId="3" fillId="9" borderId="22" xfId="0" applyNumberFormat="1" applyFont="1" applyFill="1" applyBorder="1" applyAlignment="1">
      <alignment horizontal="center" vertical="center" wrapText="1"/>
    </xf>
    <xf numFmtId="0" fontId="3" fillId="10" borderId="22" xfId="0" applyFont="1" applyFill="1" applyBorder="1" applyAlignment="1">
      <alignment horizontal="center" vertical="center" wrapText="1"/>
    </xf>
    <xf numFmtId="0" fontId="3" fillId="0" borderId="1" xfId="0" applyFont="1" applyBorder="1" applyAlignment="1">
      <alignment horizontal="left" vertical="center"/>
    </xf>
    <xf numFmtId="49" fontId="3" fillId="0" borderId="1" xfId="0" applyNumberFormat="1" applyFont="1" applyBorder="1" applyAlignment="1">
      <alignment horizontal="left" vertical="center"/>
    </xf>
    <xf numFmtId="0" fontId="1" fillId="0" borderId="0" xfId="0" applyFont="1" applyAlignment="1">
      <alignment vertical="center"/>
    </xf>
    <xf numFmtId="164" fontId="1" fillId="0" borderId="0" xfId="0" applyNumberFormat="1" applyFont="1" applyAlignment="1">
      <alignment vertical="center"/>
    </xf>
    <xf numFmtId="0" fontId="1" fillId="0" borderId="0" xfId="0" applyFont="1" applyAlignment="1">
      <alignment horizontal="center" vertical="center"/>
    </xf>
    <xf numFmtId="164" fontId="3" fillId="0" borderId="0" xfId="0" applyNumberFormat="1" applyFont="1" applyAlignment="1">
      <alignment vertical="center"/>
    </xf>
    <xf numFmtId="164" fontId="1" fillId="0" borderId="0" xfId="0" applyNumberFormat="1" applyFont="1" applyAlignment="1">
      <alignment horizontal="center" vertical="center"/>
    </xf>
    <xf numFmtId="164" fontId="1" fillId="0" borderId="0" xfId="0" applyNumberFormat="1" applyFont="1" applyAlignment="1">
      <alignment horizontal="left" vertical="center"/>
    </xf>
    <xf numFmtId="0" fontId="1" fillId="0" borderId="0" xfId="0" applyFont="1" applyAlignment="1">
      <alignment horizontal="left" vertical="center"/>
    </xf>
    <xf numFmtId="0" fontId="3" fillId="2" borderId="3" xfId="0" applyFont="1" applyFill="1" applyBorder="1" applyAlignment="1">
      <alignment horizontal="center" vertical="center"/>
    </xf>
    <xf numFmtId="0" fontId="3" fillId="0" borderId="46" xfId="0" applyFont="1" applyBorder="1" applyAlignment="1">
      <alignment horizontal="center" vertical="center"/>
    </xf>
    <xf numFmtId="0" fontId="3" fillId="0" borderId="47" xfId="0" applyFont="1" applyBorder="1" applyAlignment="1">
      <alignment horizontal="center" vertical="center" wrapText="1"/>
    </xf>
    <xf numFmtId="49" fontId="3" fillId="0" borderId="47" xfId="0" applyNumberFormat="1" applyFont="1" applyBorder="1" applyAlignment="1">
      <alignment horizontal="center" vertical="center" wrapText="1"/>
    </xf>
    <xf numFmtId="164" fontId="3" fillId="0" borderId="47" xfId="0" applyNumberFormat="1" applyFont="1" applyBorder="1" applyAlignment="1">
      <alignment horizontal="center" vertical="center" wrapText="1"/>
    </xf>
    <xf numFmtId="164" fontId="3" fillId="11" borderId="47" xfId="0" applyNumberFormat="1" applyFont="1" applyFill="1" applyBorder="1" applyAlignment="1">
      <alignment horizontal="center" vertical="center" wrapText="1"/>
    </xf>
    <xf numFmtId="164" fontId="3" fillId="10" borderId="47" xfId="0" applyNumberFormat="1" applyFont="1" applyFill="1" applyBorder="1" applyAlignment="1">
      <alignment horizontal="center" vertical="center" wrapText="1"/>
    </xf>
    <xf numFmtId="0" fontId="3" fillId="0" borderId="47" xfId="0" applyFont="1" applyBorder="1" applyAlignment="1">
      <alignment horizontal="center" vertical="center"/>
    </xf>
    <xf numFmtId="164" fontId="3" fillId="0" borderId="47" xfId="0" applyNumberFormat="1" applyFont="1" applyBorder="1" applyAlignment="1">
      <alignment horizontal="center" vertical="center"/>
    </xf>
    <xf numFmtId="0" fontId="3" fillId="0" borderId="48" xfId="0" applyFont="1" applyBorder="1" applyAlignment="1">
      <alignment horizontal="center" vertical="center"/>
    </xf>
    <xf numFmtId="0" fontId="1" fillId="0" borderId="21" xfId="0" applyFont="1" applyBorder="1" applyAlignment="1">
      <alignment horizontal="center" vertical="center"/>
    </xf>
    <xf numFmtId="17" fontId="1" fillId="0" borderId="22" xfId="0" applyNumberFormat="1" applyFont="1" applyBorder="1" applyAlignment="1">
      <alignment horizontal="center" vertical="center" wrapText="1"/>
    </xf>
    <xf numFmtId="3" fontId="1" fillId="0" borderId="22" xfId="0" applyNumberFormat="1" applyFont="1" applyBorder="1" applyAlignment="1">
      <alignment horizontal="center" vertical="center" wrapText="1"/>
    </xf>
    <xf numFmtId="164" fontId="1" fillId="0" borderId="22" xfId="0" applyNumberFormat="1" applyFont="1" applyBorder="1" applyAlignment="1">
      <alignment horizontal="center" vertical="center" wrapText="1"/>
    </xf>
    <xf numFmtId="0" fontId="1" fillId="0" borderId="49" xfId="0" applyFont="1" applyBorder="1" applyAlignment="1">
      <alignment horizontal="center" vertical="center" wrapText="1"/>
    </xf>
    <xf numFmtId="14" fontId="1" fillId="0" borderId="49" xfId="0" applyNumberFormat="1" applyFont="1" applyBorder="1" applyAlignment="1">
      <alignment horizontal="center" vertical="center" wrapText="1"/>
    </xf>
    <xf numFmtId="3" fontId="1" fillId="0" borderId="49" xfId="0" applyNumberFormat="1" applyFont="1" applyBorder="1" applyAlignment="1">
      <alignment horizontal="center" vertical="center" wrapText="1"/>
    </xf>
    <xf numFmtId="164" fontId="1" fillId="0" borderId="49" xfId="0" applyNumberFormat="1" applyFont="1" applyBorder="1" applyAlignment="1">
      <alignment horizontal="center" vertical="center" wrapText="1"/>
    </xf>
    <xf numFmtId="14" fontId="1" fillId="0" borderId="50" xfId="0" applyNumberFormat="1" applyFont="1" applyBorder="1" applyAlignment="1">
      <alignment horizontal="center" vertical="center" wrapText="1"/>
    </xf>
    <xf numFmtId="3" fontId="1" fillId="0" borderId="50" xfId="0" applyNumberFormat="1" applyFont="1" applyBorder="1" applyAlignment="1">
      <alignment horizontal="center" vertical="center" wrapText="1"/>
    </xf>
    <xf numFmtId="10" fontId="1" fillId="0" borderId="50" xfId="0" applyNumberFormat="1" applyFont="1" applyBorder="1" applyAlignment="1">
      <alignment horizontal="center" vertical="center" wrapText="1"/>
    </xf>
    <xf numFmtId="164" fontId="1" fillId="0" borderId="50" xfId="0" applyNumberFormat="1" applyFont="1" applyBorder="1" applyAlignment="1">
      <alignment horizontal="center" vertical="center" wrapText="1"/>
    </xf>
    <xf numFmtId="164" fontId="1" fillId="11" borderId="22" xfId="0" applyNumberFormat="1" applyFont="1" applyFill="1" applyBorder="1" applyAlignment="1">
      <alignment horizontal="center" vertical="center" wrapText="1"/>
    </xf>
    <xf numFmtId="164" fontId="1" fillId="12" borderId="22" xfId="0" applyNumberFormat="1" applyFont="1" applyFill="1" applyBorder="1" applyAlignment="1">
      <alignment horizontal="center" vertical="center" wrapText="1"/>
    </xf>
    <xf numFmtId="164" fontId="1" fillId="10" borderId="22" xfId="0" applyNumberFormat="1" applyFont="1" applyFill="1" applyBorder="1" applyAlignment="1">
      <alignment horizontal="center" vertical="center" wrapText="1"/>
    </xf>
    <xf numFmtId="164" fontId="1" fillId="0" borderId="50" xfId="0" applyNumberFormat="1" applyFont="1" applyBorder="1" applyAlignment="1">
      <alignment horizontal="center" vertical="center"/>
    </xf>
    <xf numFmtId="0" fontId="1" fillId="0" borderId="22" xfId="0" applyFont="1" applyBorder="1" applyAlignment="1">
      <alignment horizontal="center" vertical="center"/>
    </xf>
    <xf numFmtId="3" fontId="1" fillId="0" borderId="22" xfId="0" applyNumberFormat="1" applyFont="1" applyBorder="1" applyAlignment="1">
      <alignment horizontal="center" vertical="center"/>
    </xf>
    <xf numFmtId="0" fontId="1" fillId="0" borderId="29" xfId="0" applyFont="1" applyBorder="1" applyAlignment="1">
      <alignment horizontal="center" vertical="center"/>
    </xf>
    <xf numFmtId="14" fontId="1" fillId="0" borderId="22" xfId="0" applyNumberFormat="1" applyFont="1" applyBorder="1" applyAlignment="1">
      <alignment horizontal="center" vertical="center" wrapText="1"/>
    </xf>
    <xf numFmtId="0" fontId="1" fillId="0" borderId="22" xfId="0" applyFont="1" applyBorder="1" applyAlignment="1">
      <alignment horizontal="left" vertical="center" wrapText="1"/>
    </xf>
    <xf numFmtId="164" fontId="1" fillId="0" borderId="50" xfId="0" applyNumberFormat="1" applyFont="1" applyBorder="1" applyAlignment="1">
      <alignment vertical="center" wrapText="1"/>
    </xf>
    <xf numFmtId="14" fontId="1" fillId="0" borderId="50" xfId="0" applyNumberFormat="1" applyFont="1" applyBorder="1" applyAlignment="1">
      <alignment horizontal="center" vertical="center"/>
    </xf>
    <xf numFmtId="0" fontId="1" fillId="0" borderId="55" xfId="0" applyFont="1" applyBorder="1" applyAlignment="1">
      <alignment horizontal="center" vertical="center"/>
    </xf>
    <xf numFmtId="17" fontId="1" fillId="0" borderId="50" xfId="0" applyNumberFormat="1" applyFont="1" applyBorder="1" applyAlignment="1">
      <alignment horizontal="center" vertical="center" wrapText="1"/>
    </xf>
    <xf numFmtId="0" fontId="1" fillId="0" borderId="50" xfId="0" applyFont="1" applyBorder="1" applyAlignment="1">
      <alignment horizontal="left" vertical="center" wrapText="1"/>
    </xf>
    <xf numFmtId="164" fontId="1" fillId="11" borderId="50" xfId="0" applyNumberFormat="1" applyFont="1" applyFill="1" applyBorder="1" applyAlignment="1">
      <alignment horizontal="center" vertical="center" wrapText="1"/>
    </xf>
    <xf numFmtId="164" fontId="1" fillId="12" borderId="50" xfId="0" applyNumberFormat="1" applyFont="1" applyFill="1" applyBorder="1" applyAlignment="1">
      <alignment horizontal="center" vertical="center" wrapText="1"/>
    </xf>
    <xf numFmtId="164" fontId="1" fillId="10" borderId="50" xfId="0" applyNumberFormat="1" applyFont="1" applyFill="1" applyBorder="1" applyAlignment="1">
      <alignment horizontal="center" vertical="center" wrapText="1"/>
    </xf>
    <xf numFmtId="3" fontId="1" fillId="0" borderId="50" xfId="0" applyNumberFormat="1" applyFont="1" applyBorder="1" applyAlignment="1">
      <alignment horizontal="center" vertical="center"/>
    </xf>
    <xf numFmtId="0" fontId="1" fillId="0" borderId="56" xfId="0" applyFont="1" applyBorder="1" applyAlignment="1">
      <alignment horizontal="center" vertical="center"/>
    </xf>
    <xf numFmtId="49" fontId="1" fillId="0" borderId="22" xfId="0" applyNumberFormat="1" applyFont="1" applyBorder="1" applyAlignment="1">
      <alignment horizontal="center" vertical="center" wrapText="1"/>
    </xf>
    <xf numFmtId="0" fontId="1" fillId="0" borderId="29" xfId="0" applyFont="1" applyBorder="1" applyAlignment="1">
      <alignment horizontal="center" vertical="center" wrapText="1"/>
    </xf>
    <xf numFmtId="165" fontId="1" fillId="0" borderId="50" xfId="0" applyNumberFormat="1" applyFont="1" applyBorder="1" applyAlignment="1">
      <alignment horizontal="center" vertical="center" wrapText="1"/>
    </xf>
    <xf numFmtId="14" fontId="1" fillId="0" borderId="22" xfId="0" applyNumberFormat="1" applyFont="1" applyBorder="1" applyAlignment="1">
      <alignment horizontal="center" vertical="center" wrapText="1"/>
    </xf>
    <xf numFmtId="3" fontId="1" fillId="0" borderId="22" xfId="0" applyNumberFormat="1" applyFont="1" applyBorder="1" applyAlignment="1">
      <alignment horizontal="center" vertical="center" wrapText="1"/>
    </xf>
    <xf numFmtId="164" fontId="1" fillId="0" borderId="22" xfId="0" applyNumberFormat="1" applyFont="1" applyBorder="1" applyAlignment="1">
      <alignment horizontal="center" vertical="center" wrapText="1"/>
    </xf>
    <xf numFmtId="0" fontId="1" fillId="0" borderId="22" xfId="0" applyFont="1" applyBorder="1" applyAlignment="1">
      <alignment horizontal="center" vertical="center"/>
    </xf>
    <xf numFmtId="164" fontId="1" fillId="0" borderId="22" xfId="0" applyNumberFormat="1" applyFont="1" applyBorder="1" applyAlignment="1">
      <alignment horizontal="center" vertical="center"/>
    </xf>
    <xf numFmtId="0" fontId="1" fillId="0" borderId="24" xfId="0" applyFont="1" applyBorder="1" applyAlignment="1">
      <alignment horizontal="center" vertical="center"/>
    </xf>
    <xf numFmtId="9" fontId="1" fillId="0" borderId="22" xfId="0" applyNumberFormat="1" applyFont="1" applyBorder="1" applyAlignment="1">
      <alignment horizontal="center" vertical="center" wrapText="1"/>
    </xf>
    <xf numFmtId="49" fontId="1" fillId="0" borderId="22" xfId="0" applyNumberFormat="1" applyFont="1" applyBorder="1" applyAlignment="1">
      <alignment horizontal="center" vertical="center"/>
    </xf>
    <xf numFmtId="49" fontId="1" fillId="0" borderId="50" xfId="0" applyNumberFormat="1" applyFont="1" applyBorder="1" applyAlignment="1">
      <alignment horizontal="center" vertical="center"/>
    </xf>
    <xf numFmtId="17" fontId="1" fillId="0" borderId="22" xfId="0" applyNumberFormat="1" applyFont="1" applyBorder="1" applyAlignment="1">
      <alignment horizontal="center" vertical="center" wrapText="1"/>
    </xf>
    <xf numFmtId="3" fontId="1" fillId="0" borderId="22" xfId="0" applyNumberFormat="1" applyFont="1" applyBorder="1" applyAlignment="1">
      <alignment horizontal="center" vertical="center"/>
    </xf>
    <xf numFmtId="164" fontId="1" fillId="11" borderId="57" xfId="0" applyNumberFormat="1" applyFont="1" applyFill="1" applyBorder="1" applyAlignment="1">
      <alignment horizontal="center" vertical="center" wrapText="1"/>
    </xf>
    <xf numFmtId="164" fontId="1" fillId="12" borderId="57" xfId="0" applyNumberFormat="1" applyFont="1" applyFill="1" applyBorder="1" applyAlignment="1">
      <alignment horizontal="center" vertical="center" wrapText="1"/>
    </xf>
    <xf numFmtId="0" fontId="1" fillId="0" borderId="29" xfId="0" applyFont="1" applyBorder="1" applyAlignment="1">
      <alignment horizontal="center" vertical="center"/>
    </xf>
    <xf numFmtId="164" fontId="1" fillId="10" borderId="57" xfId="0" applyNumberFormat="1" applyFont="1" applyFill="1" applyBorder="1" applyAlignment="1">
      <alignment horizontal="center" vertical="center" wrapText="1"/>
    </xf>
    <xf numFmtId="0" fontId="1" fillId="0" borderId="21" xfId="0" applyFont="1" applyBorder="1" applyAlignment="1">
      <alignment horizontal="center" vertical="center"/>
    </xf>
    <xf numFmtId="0" fontId="2" fillId="0" borderId="50" xfId="0" applyFont="1" applyBorder="1" applyAlignment="1">
      <alignment horizontal="center" vertical="center"/>
    </xf>
    <xf numFmtId="0" fontId="2" fillId="0" borderId="22" xfId="0" applyFont="1" applyBorder="1" applyAlignment="1">
      <alignment horizontal="center" vertical="center"/>
    </xf>
    <xf numFmtId="0" fontId="3" fillId="0" borderId="0" xfId="0" applyFont="1" applyAlignment="1">
      <alignment horizontal="center" vertical="center" wrapText="1"/>
    </xf>
    <xf numFmtId="164" fontId="3" fillId="0" borderId="0" xfId="0" applyNumberFormat="1" applyFont="1" applyAlignment="1">
      <alignment horizontal="center" vertical="center" wrapText="1"/>
    </xf>
    <xf numFmtId="164" fontId="3" fillId="0" borderId="0" xfId="0" applyNumberFormat="1" applyFont="1" applyAlignment="1">
      <alignment vertical="center" wrapText="1"/>
    </xf>
    <xf numFmtId="0" fontId="1" fillId="0" borderId="0" xfId="0" applyFont="1" applyAlignment="1">
      <alignment horizontal="center" vertical="center" wrapText="1"/>
    </xf>
    <xf numFmtId="0" fontId="3" fillId="0" borderId="0" xfId="0" applyFont="1" applyAlignment="1">
      <alignment horizontal="left" vertical="center" wrapText="1"/>
    </xf>
    <xf numFmtId="164" fontId="3" fillId="0" borderId="0" xfId="0" applyNumberFormat="1" applyFont="1" applyAlignment="1">
      <alignment horizontal="left" vertical="center"/>
    </xf>
    <xf numFmtId="0" fontId="3" fillId="0" borderId="0" xfId="0" applyFont="1" applyAlignment="1">
      <alignment vertical="center" wrapText="1"/>
    </xf>
    <xf numFmtId="0" fontId="3" fillId="3" borderId="1"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5" borderId="5" xfId="0" applyFont="1" applyFill="1" applyBorder="1" applyAlignment="1">
      <alignment horizontal="center" vertical="center" wrapText="1"/>
    </xf>
    <xf numFmtId="0" fontId="3" fillId="6" borderId="5" xfId="0" applyFont="1" applyFill="1" applyBorder="1" applyAlignment="1">
      <alignment horizontal="center" vertical="center"/>
    </xf>
    <xf numFmtId="0" fontId="3" fillId="7" borderId="5" xfId="0" applyFont="1" applyFill="1" applyBorder="1" applyAlignment="1">
      <alignment horizontal="center" vertical="center" wrapText="1"/>
    </xf>
    <xf numFmtId="0" fontId="3" fillId="8" borderId="5"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9" borderId="17" xfId="0" applyFont="1" applyFill="1" applyBorder="1" applyAlignment="1">
      <alignment horizontal="center" vertical="center" wrapText="1"/>
    </xf>
    <xf numFmtId="0" fontId="3" fillId="10" borderId="17" xfId="0" applyFont="1" applyFill="1" applyBorder="1" applyAlignment="1">
      <alignment horizontal="center" vertical="center" wrapText="1"/>
    </xf>
    <xf numFmtId="164" fontId="3" fillId="11" borderId="20" xfId="0" applyNumberFormat="1" applyFont="1" applyFill="1" applyBorder="1" applyAlignment="1">
      <alignment horizontal="center" vertical="center" wrapText="1"/>
    </xf>
    <xf numFmtId="164" fontId="3" fillId="10" borderId="17" xfId="0" applyNumberFormat="1" applyFont="1" applyFill="1" applyBorder="1" applyAlignment="1">
      <alignment horizontal="center" vertical="center" wrapText="1"/>
    </xf>
    <xf numFmtId="0" fontId="3" fillId="5" borderId="21" xfId="0" applyFont="1" applyFill="1" applyBorder="1" applyAlignment="1">
      <alignment horizontal="center" vertical="center" wrapText="1"/>
    </xf>
    <xf numFmtId="0" fontId="3" fillId="5" borderId="23" xfId="0" applyFont="1" applyFill="1" applyBorder="1" applyAlignment="1">
      <alignment horizontal="center" vertical="center"/>
    </xf>
    <xf numFmtId="0" fontId="3" fillId="8" borderId="21" xfId="0" applyFont="1" applyFill="1" applyBorder="1" applyAlignment="1">
      <alignment horizontal="center" vertical="center" wrapText="1"/>
    </xf>
    <xf numFmtId="0" fontId="3" fillId="8" borderId="27" xfId="0" applyFont="1" applyFill="1" applyBorder="1" applyAlignment="1">
      <alignment horizontal="center" vertical="center" wrapText="1"/>
    </xf>
    <xf numFmtId="0" fontId="3" fillId="8" borderId="29"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3" fillId="2" borderId="22" xfId="0" applyFont="1" applyFill="1" applyBorder="1" applyAlignment="1">
      <alignment horizontal="center" vertical="center" wrapText="1"/>
    </xf>
    <xf numFmtId="0" fontId="3" fillId="2" borderId="29" xfId="0" applyFont="1" applyFill="1" applyBorder="1" applyAlignment="1">
      <alignment horizontal="center" vertical="center" wrapText="1"/>
    </xf>
    <xf numFmtId="0" fontId="3" fillId="7" borderId="21" xfId="0" applyFont="1" applyFill="1" applyBorder="1" applyAlignment="1">
      <alignment horizontal="center" vertical="center" wrapText="1"/>
    </xf>
    <xf numFmtId="0" fontId="3" fillId="7" borderId="27" xfId="0" applyFont="1" applyFill="1" applyBorder="1" applyAlignment="1">
      <alignment horizontal="center" vertical="center" wrapText="1"/>
    </xf>
    <xf numFmtId="0" fontId="3" fillId="7" borderId="22" xfId="0" applyFont="1" applyFill="1" applyBorder="1" applyAlignment="1">
      <alignment horizontal="center" vertical="center" wrapText="1"/>
    </xf>
    <xf numFmtId="164" fontId="3" fillId="7" borderId="29" xfId="0" applyNumberFormat="1" applyFont="1" applyFill="1" applyBorder="1" applyAlignment="1">
      <alignment horizontal="center" vertical="center" wrapText="1"/>
    </xf>
    <xf numFmtId="0" fontId="3" fillId="9" borderId="21" xfId="0" applyFont="1" applyFill="1" applyBorder="1" applyAlignment="1">
      <alignment horizontal="center" vertical="center" wrapText="1"/>
    </xf>
    <xf numFmtId="0" fontId="3" fillId="10" borderId="27" xfId="0" applyFont="1" applyFill="1" applyBorder="1" applyAlignment="1">
      <alignment horizontal="center" vertical="center" wrapText="1"/>
    </xf>
    <xf numFmtId="0" fontId="3" fillId="10" borderId="32" xfId="0" applyFont="1" applyFill="1" applyBorder="1" applyAlignment="1">
      <alignment horizontal="center" vertical="center" wrapText="1"/>
    </xf>
    <xf numFmtId="164" fontId="3" fillId="10" borderId="32" xfId="0" applyNumberFormat="1" applyFont="1" applyFill="1" applyBorder="1" applyAlignment="1">
      <alignment horizontal="center" vertical="center" wrapText="1"/>
    </xf>
    <xf numFmtId="0" fontId="3" fillId="7" borderId="39" xfId="0" applyFont="1" applyFill="1" applyBorder="1" applyAlignment="1">
      <alignment horizontal="center" vertical="center" wrapText="1"/>
    </xf>
    <xf numFmtId="0" fontId="3" fillId="7" borderId="40" xfId="0" applyFont="1" applyFill="1" applyBorder="1" applyAlignment="1">
      <alignment horizontal="center" vertical="center" wrapText="1"/>
    </xf>
    <xf numFmtId="0" fontId="3" fillId="7" borderId="41" xfId="0" applyFont="1" applyFill="1" applyBorder="1" applyAlignment="1">
      <alignment horizontal="center" vertical="center" wrapText="1"/>
    </xf>
    <xf numFmtId="0" fontId="3" fillId="8" borderId="40" xfId="0" applyFont="1" applyFill="1" applyBorder="1" applyAlignment="1">
      <alignment horizontal="center" vertical="center" wrapText="1"/>
    </xf>
    <xf numFmtId="0" fontId="3" fillId="10" borderId="40" xfId="0" applyFont="1" applyFill="1" applyBorder="1" applyAlignment="1">
      <alignment horizontal="center" vertical="center" wrapText="1"/>
    </xf>
    <xf numFmtId="164" fontId="3" fillId="10" borderId="41" xfId="0" applyNumberFormat="1" applyFont="1" applyFill="1" applyBorder="1" applyAlignment="1">
      <alignment horizontal="center" vertical="center" wrapText="1"/>
    </xf>
    <xf numFmtId="0" fontId="3" fillId="10" borderId="39" xfId="0" applyFont="1" applyFill="1" applyBorder="1" applyAlignment="1">
      <alignment horizontal="center" vertical="center" wrapText="1"/>
    </xf>
    <xf numFmtId="0" fontId="3" fillId="5" borderId="40" xfId="0" applyFont="1" applyFill="1" applyBorder="1" applyAlignment="1">
      <alignment horizontal="center" vertical="center"/>
    </xf>
    <xf numFmtId="0" fontId="3" fillId="5" borderId="40" xfId="0" applyFont="1" applyFill="1" applyBorder="1" applyAlignment="1">
      <alignment horizontal="center" vertical="center" wrapText="1"/>
    </xf>
    <xf numFmtId="0" fontId="3" fillId="5" borderId="41" xfId="0" applyFont="1" applyFill="1" applyBorder="1" applyAlignment="1">
      <alignment horizontal="center" vertical="center"/>
    </xf>
    <xf numFmtId="0" fontId="3" fillId="6" borderId="39" xfId="0" applyFont="1" applyFill="1" applyBorder="1" applyAlignment="1">
      <alignment horizontal="center" vertical="center" wrapText="1"/>
    </xf>
    <xf numFmtId="0" fontId="3" fillId="6" borderId="40" xfId="0" applyFont="1" applyFill="1" applyBorder="1" applyAlignment="1">
      <alignment horizontal="center" vertical="center"/>
    </xf>
    <xf numFmtId="0" fontId="3" fillId="6" borderId="41" xfId="0" applyFont="1" applyFill="1" applyBorder="1" applyAlignment="1">
      <alignment horizontal="center" vertical="center"/>
    </xf>
    <xf numFmtId="0" fontId="2" fillId="0" borderId="58" xfId="0" applyFont="1" applyBorder="1" applyAlignment="1">
      <alignment vertical="center" wrapText="1"/>
    </xf>
    <xf numFmtId="0" fontId="7" fillId="0" borderId="2" xfId="0" applyFont="1" applyBorder="1" applyAlignment="1">
      <alignment horizontal="left" vertical="center"/>
    </xf>
    <xf numFmtId="0" fontId="6" fillId="0" borderId="4" xfId="0" applyFont="1" applyBorder="1" applyAlignment="1">
      <alignment vertical="center"/>
    </xf>
    <xf numFmtId="0" fontId="6" fillId="0" borderId="2" xfId="0" applyFont="1" applyBorder="1" applyAlignment="1">
      <alignment vertical="center"/>
    </xf>
    <xf numFmtId="0" fontId="6" fillId="0" borderId="6" xfId="0" applyFont="1" applyBorder="1" applyAlignment="1">
      <alignment vertical="center"/>
    </xf>
    <xf numFmtId="0" fontId="6" fillId="0" borderId="7" xfId="0" applyFont="1" applyBorder="1" applyAlignment="1">
      <alignment vertical="center"/>
    </xf>
    <xf numFmtId="0" fontId="6" fillId="0" borderId="8" xfId="0" applyFont="1" applyBorder="1" applyAlignment="1">
      <alignment vertical="center"/>
    </xf>
    <xf numFmtId="0" fontId="6" fillId="0" borderId="9" xfId="0" applyFont="1" applyBorder="1" applyAlignment="1">
      <alignment vertical="center"/>
    </xf>
    <xf numFmtId="0" fontId="1" fillId="0" borderId="0" xfId="0" applyFont="1" applyAlignment="1">
      <alignment vertical="center"/>
    </xf>
    <xf numFmtId="0" fontId="6" fillId="0" borderId="10" xfId="0" applyFont="1" applyBorder="1" applyAlignment="1">
      <alignment vertical="center"/>
    </xf>
    <xf numFmtId="0" fontId="6" fillId="0" borderId="11" xfId="0" applyFont="1" applyBorder="1" applyAlignment="1">
      <alignment vertical="center"/>
    </xf>
    <xf numFmtId="0" fontId="6" fillId="0" borderId="12" xfId="0" applyFont="1" applyBorder="1" applyAlignment="1">
      <alignment vertical="center"/>
    </xf>
    <xf numFmtId="0" fontId="6" fillId="0" borderId="13" xfId="0" applyFont="1" applyBorder="1" applyAlignment="1">
      <alignment vertical="center"/>
    </xf>
    <xf numFmtId="0" fontId="6" fillId="0" borderId="14" xfId="0" applyFont="1" applyBorder="1" applyAlignment="1">
      <alignment vertical="center"/>
    </xf>
    <xf numFmtId="0" fontId="6" fillId="0" borderId="15" xfId="0" applyFont="1" applyBorder="1" applyAlignment="1">
      <alignment vertical="center"/>
    </xf>
    <xf numFmtId="0" fontId="6" fillId="0" borderId="16" xfId="0" applyFont="1" applyBorder="1" applyAlignment="1">
      <alignment vertical="center"/>
    </xf>
    <xf numFmtId="0" fontId="6" fillId="0" borderId="18" xfId="0" applyFont="1" applyBorder="1" applyAlignment="1">
      <alignment vertical="center"/>
    </xf>
    <xf numFmtId="0" fontId="6" fillId="0" borderId="19" xfId="0" applyFont="1" applyBorder="1" applyAlignment="1">
      <alignment vertical="center"/>
    </xf>
    <xf numFmtId="0" fontId="6" fillId="0" borderId="24" xfId="0" applyFont="1" applyBorder="1" applyAlignment="1">
      <alignment vertical="center"/>
    </xf>
    <xf numFmtId="0" fontId="6" fillId="0" borderId="25" xfId="0" applyFont="1" applyBorder="1" applyAlignment="1">
      <alignment vertical="center"/>
    </xf>
    <xf numFmtId="0" fontId="6" fillId="0" borderId="26" xfId="0" applyFont="1" applyBorder="1" applyAlignment="1">
      <alignment vertical="center"/>
    </xf>
    <xf numFmtId="0" fontId="6" fillId="0" borderId="28" xfId="0" applyFont="1" applyBorder="1" applyAlignment="1">
      <alignment vertical="center"/>
    </xf>
    <xf numFmtId="0" fontId="6" fillId="0" borderId="30" xfId="0" applyFont="1" applyBorder="1" applyAlignment="1">
      <alignment vertical="center"/>
    </xf>
    <xf numFmtId="0" fontId="6" fillId="0" borderId="31" xfId="0" applyFont="1" applyBorder="1" applyAlignment="1">
      <alignment vertical="center"/>
    </xf>
    <xf numFmtId="0" fontId="6" fillId="0" borderId="33" xfId="0" applyFont="1" applyBorder="1" applyAlignment="1">
      <alignment vertical="center"/>
    </xf>
    <xf numFmtId="0" fontId="6" fillId="0" borderId="34" xfId="0" applyFont="1" applyBorder="1" applyAlignment="1">
      <alignment vertical="center"/>
    </xf>
    <xf numFmtId="0" fontId="6" fillId="0" borderId="35" xfId="0" applyFont="1" applyBorder="1" applyAlignment="1">
      <alignment vertical="center"/>
    </xf>
    <xf numFmtId="0" fontId="6" fillId="0" borderId="36" xfId="0" applyFont="1" applyBorder="1" applyAlignment="1">
      <alignment vertical="center"/>
    </xf>
    <xf numFmtId="0" fontId="6" fillId="0" borderId="37" xfId="0" applyFont="1" applyBorder="1" applyAlignment="1">
      <alignment vertical="center"/>
    </xf>
    <xf numFmtId="0" fontId="6" fillId="0" borderId="38" xfId="0" applyFont="1" applyBorder="1" applyAlignment="1">
      <alignment vertical="center"/>
    </xf>
    <xf numFmtId="0" fontId="6" fillId="0" borderId="42" xfId="0" applyFont="1" applyBorder="1" applyAlignment="1">
      <alignment vertical="center"/>
    </xf>
    <xf numFmtId="0" fontId="6" fillId="0" borderId="43" xfId="0" applyFont="1" applyBorder="1" applyAlignment="1">
      <alignment vertical="center"/>
    </xf>
    <xf numFmtId="0" fontId="6" fillId="0" borderId="44" xfId="0" applyFont="1" applyBorder="1" applyAlignment="1">
      <alignment vertical="center"/>
    </xf>
    <xf numFmtId="0" fontId="6" fillId="0" borderId="45" xfId="0" applyFont="1" applyBorder="1" applyAlignment="1">
      <alignment vertical="center"/>
    </xf>
    <xf numFmtId="0" fontId="6" fillId="0" borderId="35" xfId="0" applyFont="1" applyBorder="1" applyAlignment="1">
      <alignment horizontal="center" vertical="center"/>
    </xf>
    <xf numFmtId="0" fontId="6" fillId="0" borderId="51" xfId="0" applyFont="1" applyBorder="1" applyAlignment="1">
      <alignment vertical="center"/>
    </xf>
    <xf numFmtId="0" fontId="6" fillId="0" borderId="52" xfId="0" applyFont="1" applyBorder="1" applyAlignment="1">
      <alignment vertical="center"/>
    </xf>
    <xf numFmtId="0" fontId="6" fillId="0" borderId="53" xfId="0" applyFont="1" applyBorder="1" applyAlignment="1">
      <alignment vertical="center"/>
    </xf>
    <xf numFmtId="0" fontId="6" fillId="0" borderId="53" xfId="0" applyFont="1" applyBorder="1" applyAlignment="1">
      <alignment horizontal="center" vertical="center"/>
    </xf>
    <xf numFmtId="0" fontId="6" fillId="0" borderId="54" xfId="0" applyFont="1" applyBorder="1" applyAlignment="1">
      <alignment vertical="center"/>
    </xf>
    <xf numFmtId="0" fontId="6" fillId="0" borderId="54" xfId="0" applyFont="1" applyBorder="1" applyAlignment="1">
      <alignment horizontal="center" vertical="center"/>
    </xf>
    <xf numFmtId="0" fontId="1" fillId="0" borderId="22" xfId="0" applyFont="1" applyBorder="1" applyAlignment="1">
      <alignment vertical="center" wrapText="1"/>
    </xf>
    <xf numFmtId="0" fontId="1" fillId="0" borderId="57" xfId="0" applyFont="1" applyBorder="1" applyAlignment="1">
      <alignment horizontal="center" vertical="center" wrapText="1"/>
    </xf>
    <xf numFmtId="17" fontId="1" fillId="0" borderId="57" xfId="0" applyNumberFormat="1" applyFont="1" applyBorder="1" applyAlignment="1">
      <alignment horizontal="center" vertical="center" wrapText="1"/>
    </xf>
    <xf numFmtId="3" fontId="1" fillId="0" borderId="57" xfId="0" applyNumberFormat="1" applyFont="1" applyBorder="1" applyAlignment="1">
      <alignment horizontal="center" vertical="center" wrapText="1"/>
    </xf>
    <xf numFmtId="14" fontId="1" fillId="0" borderId="57" xfId="0" applyNumberFormat="1" applyFont="1" applyBorder="1" applyAlignment="1">
      <alignment horizontal="center" vertical="center" wrapText="1"/>
    </xf>
    <xf numFmtId="164" fontId="1" fillId="0" borderId="57" xfId="0" applyNumberFormat="1" applyFont="1" applyBorder="1" applyAlignment="1">
      <alignment horizontal="center" vertical="center" wrapText="1"/>
    </xf>
    <xf numFmtId="0" fontId="1" fillId="0" borderId="57" xfId="0" applyFont="1" applyBorder="1" applyAlignment="1">
      <alignment horizontal="center" vertical="center"/>
    </xf>
    <xf numFmtId="164" fontId="1" fillId="0" borderId="57" xfId="0" applyNumberFormat="1" applyFont="1" applyBorder="1" applyAlignment="1">
      <alignment horizontal="center" vertical="center"/>
    </xf>
    <xf numFmtId="3" fontId="1" fillId="0" borderId="57" xfId="0" applyNumberFormat="1" applyFont="1" applyBorder="1" applyAlignment="1">
      <alignment horizontal="center" vertical="center"/>
    </xf>
    <xf numFmtId="0" fontId="4" fillId="0" borderId="59" xfId="0" applyFont="1" applyBorder="1" applyAlignment="1">
      <alignment horizontal="center" vertical="center" wrapText="1"/>
    </xf>
    <xf numFmtId="0" fontId="5" fillId="0" borderId="60" xfId="0" applyFont="1" applyBorder="1" applyAlignment="1">
      <alignment vertical="center"/>
    </xf>
    <xf numFmtId="0" fontId="5" fillId="0" borderId="61" xfId="0" applyFont="1" applyBorder="1" applyAlignment="1">
      <alignment vertical="center"/>
    </xf>
    <xf numFmtId="164" fontId="4" fillId="0" borderId="62" xfId="0" applyNumberFormat="1" applyFont="1" applyBorder="1" applyAlignment="1">
      <alignment horizontal="center" vertical="center" wrapText="1"/>
    </xf>
    <xf numFmtId="0" fontId="4" fillId="0" borderId="60" xfId="0" applyFont="1" applyBorder="1" applyAlignment="1">
      <alignment vertical="center" wrapText="1"/>
    </xf>
    <xf numFmtId="164" fontId="4" fillId="0" borderId="62" xfId="0" applyNumberFormat="1" applyFont="1" applyBorder="1" applyAlignment="1">
      <alignment vertical="center" wrapText="1"/>
    </xf>
    <xf numFmtId="0" fontId="4" fillId="0" borderId="61" xfId="0" applyFont="1" applyBorder="1" applyAlignment="1">
      <alignment horizontal="center" vertical="center" wrapText="1"/>
    </xf>
    <xf numFmtId="0" fontId="4" fillId="0" borderId="62" xfId="0" applyFont="1" applyBorder="1" applyAlignment="1">
      <alignment horizontal="center" vertical="center"/>
    </xf>
    <xf numFmtId="0" fontId="4" fillId="0" borderId="62" xfId="0" applyFont="1" applyBorder="1" applyAlignment="1">
      <alignment vertical="center"/>
    </xf>
    <xf numFmtId="0" fontId="4" fillId="0" borderId="63" xfId="0" applyFont="1" applyBorder="1" applyAlignment="1">
      <alignment vertical="center"/>
    </xf>
    <xf numFmtId="0" fontId="3" fillId="0" borderId="0" xfId="0" applyFont="1" applyAlignment="1">
      <alignment horizontal="left" vertical="center" wrapText="1"/>
    </xf>
    <xf numFmtId="0" fontId="6" fillId="0" borderId="35" xfId="0" applyFont="1" applyBorder="1" applyAlignment="1">
      <alignment horizontal="left" vertical="center"/>
    </xf>
    <xf numFmtId="0" fontId="6" fillId="0" borderId="53" xfId="0" applyFont="1" applyBorder="1" applyAlignment="1">
      <alignment horizontal="left" vertical="center"/>
    </xf>
    <xf numFmtId="0" fontId="1" fillId="0" borderId="22" xfId="0" applyFont="1" applyBorder="1" applyAlignment="1">
      <alignment horizontal="left" vertical="center" wrapText="1"/>
    </xf>
    <xf numFmtId="0" fontId="1" fillId="0" borderId="57"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61</xdr:col>
      <xdr:colOff>0</xdr:colOff>
      <xdr:row>0</xdr:row>
      <xdr:rowOff>85725</xdr:rowOff>
    </xdr:from>
    <xdr:ext cx="0" cy="485775"/>
    <xdr:pic>
      <xdr:nvPicPr>
        <xdr:cNvPr id="2" name="image1.png" descr="pmrb_evandro">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95250</xdr:colOff>
      <xdr:row>0</xdr:row>
      <xdr:rowOff>0</xdr:rowOff>
    </xdr:from>
    <xdr:ext cx="581025" cy="619125"/>
    <xdr:pic>
      <xdr:nvPicPr>
        <xdr:cNvPr id="3" name="image1.png" descr="pmrb_evandro">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E998"/>
  <sheetViews>
    <sheetView tabSelected="1" zoomScale="80" zoomScaleNormal="80" workbookViewId="0">
      <pane ySplit="1" topLeftCell="A2" activePane="bottomLeft" state="frozen"/>
      <selection pane="bottomLeft" activeCell="E5" sqref="E5"/>
    </sheetView>
  </sheetViews>
  <sheetFormatPr defaultColWidth="14.42578125" defaultRowHeight="12.75" x14ac:dyDescent="0.25"/>
  <cols>
    <col min="1" max="1" width="8" style="22" customWidth="1"/>
    <col min="2" max="2" width="21.28515625" style="22" customWidth="1"/>
    <col min="3" max="3" width="16.42578125" style="22" customWidth="1"/>
    <col min="4" max="4" width="14.85546875" style="22" customWidth="1"/>
    <col min="5" max="5" width="12.7109375" style="22" customWidth="1"/>
    <col min="6" max="6" width="72.7109375" style="28" customWidth="1"/>
    <col min="7" max="7" width="16.85546875" style="22" customWidth="1"/>
    <col min="8" max="8" width="15.28515625" style="22" customWidth="1"/>
    <col min="9" max="9" width="16.7109375" style="22" customWidth="1"/>
    <col min="10" max="10" width="12" style="22" customWidth="1"/>
    <col min="11" max="11" width="11" style="22" customWidth="1"/>
    <col min="12" max="12" width="17.42578125" style="22" customWidth="1"/>
    <col min="13" max="13" width="17.85546875" style="22" customWidth="1"/>
    <col min="14" max="14" width="56.28515625" style="22" customWidth="1"/>
    <col min="15" max="15" width="15.140625" style="22" customWidth="1"/>
    <col min="16" max="16" width="20.42578125" style="22" customWidth="1"/>
    <col min="17" max="19" width="12.85546875" style="22" customWidth="1"/>
    <col min="20" max="20" width="15.28515625" style="22" customWidth="1"/>
    <col min="21" max="21" width="31" style="22" customWidth="1"/>
    <col min="22" max="22" width="14" style="22" customWidth="1"/>
    <col min="23" max="23" width="49.7109375" style="22" customWidth="1"/>
    <col min="24" max="24" width="18.5703125" style="22" customWidth="1"/>
    <col min="25" max="25" width="17" style="22" customWidth="1"/>
    <col min="26" max="26" width="52" style="22" customWidth="1"/>
    <col min="27" max="27" width="22.42578125" style="22" customWidth="1"/>
    <col min="28" max="28" width="14.28515625" style="22" customWidth="1"/>
    <col min="29" max="29" width="15.140625" style="22" customWidth="1"/>
    <col min="30" max="30" width="12.85546875" style="22" customWidth="1"/>
    <col min="31" max="31" width="16.85546875" style="22" customWidth="1"/>
    <col min="32" max="32" width="12.85546875" style="22" customWidth="1"/>
    <col min="33" max="33" width="13.28515625" style="22" customWidth="1"/>
    <col min="34" max="34" width="14.42578125" style="22" customWidth="1"/>
    <col min="35" max="35" width="14.5703125" style="22" customWidth="1"/>
    <col min="36" max="36" width="16.28515625" style="22" customWidth="1"/>
    <col min="37" max="37" width="25.140625" style="22" bestFit="1" customWidth="1"/>
    <col min="38" max="38" width="19.140625" style="22" customWidth="1"/>
    <col min="39" max="41" width="12.85546875" style="22" customWidth="1"/>
    <col min="42" max="42" width="28" style="22" customWidth="1"/>
    <col min="43" max="46" width="22.7109375" style="22" customWidth="1"/>
    <col min="47" max="48" width="12.85546875" style="22" customWidth="1"/>
    <col min="49" max="50" width="20.7109375" style="22" customWidth="1"/>
    <col min="51" max="52" width="12.85546875" style="22" customWidth="1"/>
    <col min="53" max="54" width="20.7109375" style="22" customWidth="1"/>
    <col min="55" max="56" width="12.85546875" style="22" customWidth="1"/>
    <col min="57" max="58" width="18.7109375" style="22" customWidth="1"/>
    <col min="59" max="59" width="12.85546875" style="22" customWidth="1"/>
    <col min="60" max="60" width="18.7109375" style="22" customWidth="1"/>
    <col min="61" max="61" width="30.5703125" style="22" bestFit="1" customWidth="1"/>
    <col min="62" max="63" width="25.7109375" style="22" customWidth="1"/>
    <col min="64" max="64" width="20.85546875" style="22" customWidth="1"/>
    <col min="65" max="65" width="11.42578125" style="22" customWidth="1"/>
    <col min="66" max="72" width="14.7109375" style="22" customWidth="1"/>
    <col min="73" max="73" width="17.28515625" style="22" customWidth="1"/>
    <col min="74" max="74" width="16" style="22" customWidth="1"/>
    <col min="75" max="77" width="14.7109375" style="22" customWidth="1"/>
    <col min="78" max="79" width="14.5703125" style="22" customWidth="1"/>
    <col min="80" max="80" width="35.140625" style="22" customWidth="1"/>
    <col min="81" max="81" width="14.5703125" style="22" customWidth="1"/>
    <col min="82" max="82" width="32" style="22" customWidth="1"/>
    <col min="83" max="83" width="14.5703125" style="22" customWidth="1"/>
    <col min="84" max="16384" width="14.42578125" style="22"/>
  </cols>
  <sheetData>
    <row r="1" spans="1:83" x14ac:dyDescent="0.25">
      <c r="X1" s="23"/>
      <c r="AI1" s="23"/>
      <c r="AJ1" s="23"/>
      <c r="AW1" s="23"/>
      <c r="AX1" s="23"/>
      <c r="BA1" s="23"/>
      <c r="BB1" s="23"/>
      <c r="BE1" s="23"/>
      <c r="BF1" s="23"/>
      <c r="BH1" s="23"/>
      <c r="BI1" s="23"/>
      <c r="BJ1" s="23"/>
      <c r="BK1" s="23"/>
      <c r="BL1" s="23"/>
      <c r="BU1" s="23"/>
      <c r="BV1" s="23"/>
      <c r="BZ1" s="24"/>
    </row>
    <row r="2" spans="1:83" x14ac:dyDescent="0.25">
      <c r="X2" s="23"/>
      <c r="AI2" s="23"/>
      <c r="AJ2" s="23"/>
      <c r="AW2" s="23"/>
      <c r="AX2" s="23"/>
      <c r="BA2" s="23"/>
      <c r="BB2" s="23"/>
      <c r="BE2" s="23"/>
      <c r="BF2" s="23"/>
      <c r="BH2" s="23"/>
      <c r="BI2" s="23"/>
      <c r="BJ2" s="23"/>
      <c r="BK2" s="23"/>
      <c r="BL2" s="23"/>
      <c r="BU2" s="23"/>
      <c r="BV2" s="23"/>
      <c r="BZ2" s="24"/>
    </row>
    <row r="3" spans="1:83" x14ac:dyDescent="0.25">
      <c r="X3" s="23"/>
      <c r="AI3" s="23"/>
      <c r="AJ3" s="23"/>
      <c r="AW3" s="23"/>
      <c r="AX3" s="23"/>
      <c r="BA3" s="23"/>
      <c r="BB3" s="23"/>
      <c r="BE3" s="23"/>
      <c r="BF3" s="23"/>
      <c r="BH3" s="23"/>
      <c r="BI3" s="23"/>
      <c r="BJ3" s="23"/>
      <c r="BK3" s="23"/>
      <c r="BL3" s="23"/>
      <c r="BU3" s="23"/>
      <c r="BV3" s="23"/>
      <c r="BZ3" s="24"/>
    </row>
    <row r="4" spans="1:83" x14ac:dyDescent="0.25">
      <c r="X4" s="23"/>
      <c r="AI4" s="23"/>
      <c r="AJ4" s="23"/>
      <c r="AW4" s="23"/>
      <c r="AX4" s="23"/>
      <c r="BA4" s="23"/>
      <c r="BB4" s="23"/>
      <c r="BE4" s="23"/>
      <c r="BF4" s="23"/>
      <c r="BH4" s="23"/>
      <c r="BI4" s="23"/>
      <c r="BJ4" s="23"/>
      <c r="BK4" s="23"/>
      <c r="BL4" s="23"/>
      <c r="BU4" s="23"/>
      <c r="BV4" s="23"/>
      <c r="BZ4" s="24"/>
    </row>
    <row r="5" spans="1:83" x14ac:dyDescent="0.25">
      <c r="A5" s="8" t="s">
        <v>0</v>
      </c>
      <c r="B5" s="8"/>
      <c r="C5" s="8"/>
      <c r="D5" s="8"/>
      <c r="E5" s="8"/>
      <c r="F5" s="9"/>
      <c r="G5" s="8"/>
      <c r="H5" s="8"/>
      <c r="I5" s="8"/>
      <c r="J5" s="8"/>
      <c r="K5" s="8"/>
      <c r="L5" s="8"/>
      <c r="M5" s="8"/>
      <c r="N5" s="8"/>
      <c r="O5" s="8"/>
      <c r="P5" s="8"/>
      <c r="Q5" s="8"/>
      <c r="R5" s="8"/>
      <c r="S5" s="8"/>
      <c r="T5" s="8"/>
      <c r="U5" s="8"/>
      <c r="V5" s="8"/>
      <c r="W5" s="8"/>
      <c r="X5" s="25"/>
      <c r="Y5" s="8"/>
      <c r="Z5" s="8"/>
      <c r="AA5" s="8"/>
      <c r="AB5" s="8"/>
      <c r="AC5" s="8"/>
      <c r="AD5" s="8"/>
      <c r="AE5" s="8"/>
      <c r="AF5" s="8"/>
      <c r="AG5" s="8"/>
      <c r="AH5" s="8"/>
      <c r="AI5" s="25"/>
      <c r="AJ5" s="25"/>
      <c r="AK5" s="8"/>
      <c r="AL5" s="8"/>
      <c r="AM5" s="8"/>
      <c r="AN5" s="8"/>
      <c r="AO5" s="8"/>
      <c r="AP5" s="8"/>
      <c r="AQ5" s="8"/>
      <c r="AR5" s="8"/>
      <c r="AS5" s="8"/>
      <c r="AT5" s="8"/>
      <c r="AU5" s="8"/>
      <c r="AV5" s="8"/>
      <c r="AW5" s="25"/>
      <c r="AX5" s="25"/>
      <c r="AY5" s="8"/>
      <c r="AZ5" s="8"/>
      <c r="BA5" s="25"/>
      <c r="BB5" s="25"/>
      <c r="BC5" s="8"/>
      <c r="BD5" s="8"/>
      <c r="BE5" s="25"/>
      <c r="BF5" s="25"/>
      <c r="BG5" s="8"/>
      <c r="BH5" s="25"/>
      <c r="BI5" s="25"/>
      <c r="BJ5" s="25"/>
      <c r="BK5" s="25"/>
      <c r="BL5" s="25"/>
      <c r="BM5" s="8"/>
      <c r="BN5" s="8"/>
      <c r="BO5" s="8"/>
      <c r="BP5" s="8"/>
      <c r="BQ5" s="8"/>
      <c r="BR5" s="8"/>
      <c r="BS5" s="8"/>
      <c r="BT5" s="8"/>
      <c r="BU5" s="25"/>
      <c r="BV5" s="25"/>
      <c r="BW5" s="8"/>
      <c r="BX5" s="8"/>
      <c r="BY5" s="8"/>
      <c r="BZ5" s="10"/>
      <c r="CA5" s="8"/>
      <c r="CB5" s="8"/>
      <c r="CC5" s="8"/>
      <c r="CD5" s="8"/>
      <c r="CE5" s="8"/>
    </row>
    <row r="6" spans="1:83" x14ac:dyDescent="0.25">
      <c r="B6" s="24"/>
      <c r="C6" s="24"/>
      <c r="D6" s="24"/>
      <c r="E6" s="24"/>
      <c r="G6" s="24"/>
      <c r="H6" s="24"/>
      <c r="I6" s="24"/>
      <c r="J6" s="24"/>
      <c r="K6" s="24"/>
      <c r="L6" s="24"/>
      <c r="M6" s="24"/>
      <c r="N6" s="24"/>
      <c r="O6" s="24"/>
      <c r="P6" s="24"/>
      <c r="Q6" s="24"/>
      <c r="R6" s="24"/>
      <c r="S6" s="24"/>
      <c r="T6" s="24"/>
      <c r="U6" s="24"/>
      <c r="V6" s="24"/>
      <c r="W6" s="24"/>
      <c r="X6" s="26"/>
      <c r="Y6" s="24"/>
      <c r="Z6" s="24"/>
      <c r="AA6" s="24"/>
      <c r="AB6" s="24"/>
      <c r="AC6" s="24"/>
      <c r="AD6" s="24"/>
      <c r="AE6" s="24"/>
      <c r="AF6" s="24"/>
      <c r="AG6" s="24"/>
      <c r="AH6" s="24"/>
      <c r="AI6" s="26"/>
      <c r="AJ6" s="26"/>
      <c r="AK6" s="24"/>
      <c r="AL6" s="24"/>
      <c r="AM6" s="24"/>
      <c r="AN6" s="24"/>
      <c r="AO6" s="24"/>
      <c r="AP6" s="24"/>
      <c r="AQ6" s="24"/>
      <c r="AR6" s="24"/>
      <c r="AS6" s="24"/>
      <c r="AT6" s="24"/>
      <c r="AU6" s="24"/>
      <c r="AV6" s="24"/>
      <c r="AW6" s="26"/>
      <c r="AX6" s="26"/>
      <c r="AY6" s="24"/>
      <c r="AZ6" s="24"/>
      <c r="BA6" s="26"/>
      <c r="BB6" s="26"/>
      <c r="BC6" s="24"/>
      <c r="BD6" s="24"/>
      <c r="BE6" s="26"/>
      <c r="BF6" s="26"/>
      <c r="BG6" s="24"/>
      <c r="BH6" s="26"/>
      <c r="BI6" s="26"/>
      <c r="BJ6" s="26"/>
      <c r="BK6" s="26"/>
      <c r="BL6" s="26"/>
      <c r="BU6" s="23"/>
      <c r="BV6" s="23"/>
      <c r="BZ6" s="24"/>
    </row>
    <row r="7" spans="1:83" x14ac:dyDescent="0.25">
      <c r="A7" s="8" t="s">
        <v>1</v>
      </c>
      <c r="B7" s="8"/>
      <c r="C7" s="8"/>
      <c r="D7" s="8"/>
      <c r="E7" s="8"/>
      <c r="F7" s="9"/>
      <c r="G7" s="8"/>
      <c r="H7" s="8"/>
      <c r="I7" s="8"/>
      <c r="J7" s="8"/>
      <c r="K7" s="8"/>
      <c r="L7" s="8"/>
      <c r="M7" s="8"/>
      <c r="N7" s="8"/>
      <c r="O7" s="8"/>
      <c r="P7" s="8"/>
      <c r="Q7" s="8"/>
      <c r="R7" s="8"/>
      <c r="S7" s="8"/>
      <c r="T7" s="8"/>
      <c r="U7" s="8"/>
      <c r="V7" s="8"/>
      <c r="W7" s="8"/>
      <c r="X7" s="25"/>
      <c r="Y7" s="8"/>
      <c r="Z7" s="8"/>
      <c r="AA7" s="8"/>
      <c r="AB7" s="8"/>
      <c r="AC7" s="8"/>
      <c r="AD7" s="8"/>
      <c r="AE7" s="8"/>
      <c r="AF7" s="8"/>
      <c r="AG7" s="8"/>
      <c r="AH7" s="8"/>
      <c r="AI7" s="25"/>
      <c r="AJ7" s="25"/>
      <c r="AK7" s="8"/>
      <c r="AL7" s="8"/>
      <c r="AM7" s="8"/>
      <c r="AN7" s="8"/>
      <c r="AO7" s="8"/>
      <c r="AP7" s="8"/>
      <c r="AQ7" s="8"/>
      <c r="AR7" s="8"/>
      <c r="AS7" s="8"/>
      <c r="AT7" s="8"/>
      <c r="AU7" s="8"/>
      <c r="AV7" s="8"/>
      <c r="AW7" s="25"/>
      <c r="AX7" s="25"/>
      <c r="AY7" s="8"/>
      <c r="AZ7" s="8"/>
      <c r="BA7" s="25"/>
      <c r="BB7" s="25"/>
      <c r="BC7" s="8"/>
      <c r="BD7" s="8"/>
      <c r="BE7" s="25"/>
      <c r="BF7" s="25"/>
      <c r="BG7" s="8"/>
      <c r="BH7" s="25"/>
      <c r="BI7" s="25"/>
      <c r="BJ7" s="25"/>
      <c r="BK7" s="25"/>
      <c r="BL7" s="25"/>
      <c r="BM7" s="8"/>
      <c r="BN7" s="8"/>
      <c r="BO7" s="8"/>
      <c r="BP7" s="8"/>
      <c r="BQ7" s="8"/>
      <c r="BR7" s="8"/>
      <c r="BS7" s="8"/>
      <c r="BT7" s="8"/>
      <c r="BU7" s="25"/>
      <c r="BV7" s="25"/>
      <c r="BW7" s="8"/>
      <c r="BX7" s="8"/>
      <c r="BY7" s="8"/>
      <c r="BZ7" s="10"/>
      <c r="CA7" s="8"/>
      <c r="CB7" s="8"/>
      <c r="CC7" s="8"/>
      <c r="CD7" s="8"/>
      <c r="CE7" s="8"/>
    </row>
    <row r="8" spans="1:83" x14ac:dyDescent="0.25">
      <c r="A8" s="8" t="s">
        <v>2</v>
      </c>
      <c r="B8" s="8"/>
      <c r="C8" s="8"/>
      <c r="D8" s="8"/>
      <c r="E8" s="8"/>
      <c r="F8" s="9"/>
      <c r="X8" s="23"/>
      <c r="AI8" s="23"/>
      <c r="AJ8" s="23"/>
      <c r="AW8" s="23"/>
      <c r="AX8" s="23"/>
      <c r="BA8" s="23"/>
      <c r="BB8" s="23"/>
      <c r="BE8" s="23"/>
      <c r="BF8" s="23"/>
      <c r="BH8" s="23"/>
      <c r="BI8" s="23"/>
      <c r="BJ8" s="27"/>
      <c r="BK8" s="27"/>
      <c r="BL8" s="27"/>
      <c r="BM8" s="28"/>
      <c r="BU8" s="23"/>
      <c r="BV8" s="23"/>
      <c r="BZ8" s="24"/>
    </row>
    <row r="9" spans="1:83" x14ac:dyDescent="0.25">
      <c r="A9" s="8" t="s">
        <v>502</v>
      </c>
      <c r="B9" s="8"/>
      <c r="C9" s="8"/>
      <c r="D9" s="8"/>
      <c r="E9" s="8"/>
      <c r="F9" s="9"/>
      <c r="G9" s="28"/>
      <c r="H9" s="28"/>
      <c r="I9" s="28"/>
      <c r="J9" s="28"/>
      <c r="K9" s="28"/>
      <c r="L9" s="28"/>
      <c r="M9" s="28"/>
      <c r="N9" s="28"/>
      <c r="O9" s="28"/>
      <c r="P9" s="28"/>
      <c r="Q9" s="28"/>
      <c r="R9" s="28"/>
      <c r="S9" s="28"/>
      <c r="T9" s="28"/>
      <c r="U9" s="28"/>
      <c r="V9" s="28"/>
      <c r="W9" s="28"/>
      <c r="X9" s="27"/>
      <c r="Y9" s="28"/>
      <c r="Z9" s="28"/>
      <c r="AA9" s="28"/>
      <c r="AB9" s="28"/>
      <c r="AC9" s="28"/>
      <c r="AD9" s="28"/>
      <c r="AE9" s="28"/>
      <c r="AF9" s="28"/>
      <c r="AG9" s="28"/>
      <c r="AH9" s="28"/>
      <c r="AI9" s="27"/>
      <c r="AJ9" s="27"/>
      <c r="AK9" s="28"/>
      <c r="AL9" s="28"/>
      <c r="AM9" s="28"/>
      <c r="AN9" s="28"/>
      <c r="AO9" s="28"/>
      <c r="AP9" s="28"/>
      <c r="AQ9" s="28"/>
      <c r="AR9" s="28"/>
      <c r="AS9" s="28"/>
      <c r="AT9" s="28"/>
      <c r="AU9" s="28"/>
      <c r="AV9" s="28"/>
      <c r="AW9" s="27"/>
      <c r="AX9" s="27"/>
      <c r="AY9" s="28"/>
      <c r="AZ9" s="28"/>
      <c r="BA9" s="27"/>
      <c r="BB9" s="27"/>
      <c r="BC9" s="28"/>
      <c r="BD9" s="28"/>
      <c r="BE9" s="27"/>
      <c r="BF9" s="27"/>
      <c r="BG9" s="28"/>
      <c r="BH9" s="27"/>
      <c r="BI9" s="27"/>
      <c r="BJ9" s="27"/>
      <c r="BK9" s="27"/>
      <c r="BL9" s="27"/>
      <c r="BM9" s="28"/>
      <c r="BU9" s="23"/>
      <c r="BV9" s="23"/>
      <c r="BZ9" s="24"/>
    </row>
    <row r="10" spans="1:83" ht="13.5" x14ac:dyDescent="0.3">
      <c r="A10" s="8"/>
      <c r="B10" s="10"/>
      <c r="C10" s="10"/>
      <c r="D10" s="10"/>
      <c r="E10" s="10"/>
      <c r="F10" s="9"/>
      <c r="G10" s="24"/>
      <c r="H10" s="24"/>
      <c r="I10" s="24"/>
      <c r="J10" s="24"/>
      <c r="K10" s="24"/>
      <c r="L10" s="24"/>
      <c r="M10" s="24"/>
      <c r="N10" s="24"/>
      <c r="O10" s="24"/>
      <c r="P10" s="24"/>
      <c r="Q10" s="24"/>
      <c r="R10" s="24"/>
      <c r="S10" s="24"/>
      <c r="T10" s="24"/>
      <c r="U10" s="24"/>
      <c r="V10" s="24"/>
      <c r="W10" s="24"/>
      <c r="X10" s="26"/>
      <c r="Y10" s="24"/>
      <c r="Z10" s="24"/>
      <c r="AA10" s="24"/>
      <c r="AB10" s="24"/>
      <c r="AC10" s="24"/>
      <c r="AD10" s="24"/>
      <c r="AE10" s="24"/>
      <c r="AF10" s="24"/>
      <c r="AG10" s="24"/>
      <c r="AH10" s="24"/>
      <c r="AI10" s="26"/>
      <c r="AJ10" s="26"/>
      <c r="AK10" s="24"/>
      <c r="AL10" s="24"/>
      <c r="AM10" s="24"/>
      <c r="AN10" s="24"/>
      <c r="AO10" s="24"/>
      <c r="AP10" s="24"/>
      <c r="AQ10" s="24"/>
      <c r="AR10" s="24"/>
      <c r="AS10" s="24"/>
      <c r="AT10" s="24"/>
      <c r="AU10" s="24"/>
      <c r="AV10" s="24"/>
      <c r="AW10" s="26"/>
      <c r="AX10" s="26"/>
      <c r="AY10" s="24"/>
      <c r="AZ10" s="24"/>
      <c r="BA10" s="26"/>
      <c r="BB10" s="26"/>
      <c r="BC10" s="24"/>
      <c r="BD10" s="24"/>
      <c r="BE10" s="26"/>
      <c r="BF10" s="26"/>
      <c r="BG10" s="24"/>
      <c r="BH10" s="26"/>
      <c r="BI10" s="26"/>
      <c r="BJ10" s="26"/>
      <c r="BK10" s="26"/>
      <c r="BL10" s="26"/>
      <c r="BM10" s="24"/>
      <c r="BU10" s="23"/>
      <c r="BV10" s="23"/>
      <c r="BZ10" s="24"/>
    </row>
    <row r="11" spans="1:83" ht="13.5" x14ac:dyDescent="0.3">
      <c r="A11" s="8" t="s">
        <v>3</v>
      </c>
      <c r="B11" s="8"/>
      <c r="C11" s="8"/>
      <c r="D11" s="8"/>
      <c r="E11" s="20" t="s">
        <v>501</v>
      </c>
      <c r="F11" s="139"/>
      <c r="X11" s="23"/>
      <c r="AI11" s="23"/>
      <c r="AJ11" s="23"/>
      <c r="AW11" s="23"/>
      <c r="AX11" s="23"/>
      <c r="BA11" s="23"/>
      <c r="BB11" s="23"/>
      <c r="BE11" s="23"/>
      <c r="BF11" s="23"/>
      <c r="BH11" s="23"/>
      <c r="BI11" s="23"/>
      <c r="BJ11" s="23"/>
      <c r="BK11" s="23"/>
      <c r="BL11" s="23"/>
      <c r="BU11" s="23"/>
      <c r="BV11" s="23"/>
      <c r="BZ11" s="24"/>
    </row>
    <row r="12" spans="1:83" ht="13.5" x14ac:dyDescent="0.3">
      <c r="A12" s="8" t="s">
        <v>4</v>
      </c>
      <c r="B12" s="8"/>
      <c r="C12" s="8"/>
      <c r="D12" s="8"/>
      <c r="E12" s="21" t="s">
        <v>503</v>
      </c>
      <c r="F12" s="139"/>
      <c r="X12" s="23"/>
      <c r="AI12" s="23"/>
      <c r="AJ12" s="23"/>
      <c r="AW12" s="23"/>
      <c r="AX12" s="23"/>
      <c r="BA12" s="23"/>
      <c r="BB12" s="23"/>
      <c r="BE12" s="23"/>
      <c r="BF12" s="23"/>
      <c r="BH12" s="23"/>
      <c r="BI12" s="23"/>
      <c r="BJ12" s="23"/>
      <c r="BK12" s="23"/>
      <c r="BL12" s="23"/>
      <c r="BU12" s="23"/>
      <c r="BV12" s="23"/>
      <c r="BZ12" s="24"/>
    </row>
    <row r="13" spans="1:83" x14ac:dyDescent="0.25">
      <c r="B13" s="24"/>
      <c r="C13" s="24"/>
      <c r="D13" s="24"/>
      <c r="E13" s="24"/>
      <c r="G13" s="24"/>
      <c r="H13" s="24"/>
      <c r="I13" s="24"/>
      <c r="J13" s="24"/>
      <c r="K13" s="24"/>
      <c r="L13" s="24"/>
      <c r="M13" s="24"/>
      <c r="N13" s="24"/>
      <c r="O13" s="24"/>
      <c r="P13" s="24"/>
      <c r="Q13" s="24"/>
      <c r="R13" s="24"/>
      <c r="S13" s="24"/>
      <c r="T13" s="24"/>
      <c r="U13" s="24"/>
      <c r="V13" s="24"/>
      <c r="W13" s="24"/>
      <c r="X13" s="26"/>
      <c r="Y13" s="24"/>
      <c r="Z13" s="24"/>
      <c r="AA13" s="24"/>
      <c r="AB13" s="24"/>
      <c r="AC13" s="24"/>
      <c r="AD13" s="24"/>
      <c r="AE13" s="24"/>
      <c r="AF13" s="24"/>
      <c r="AG13" s="24"/>
      <c r="AH13" s="24"/>
      <c r="AI13" s="26"/>
      <c r="AJ13" s="26"/>
      <c r="AK13" s="24"/>
      <c r="AL13" s="24"/>
      <c r="AM13" s="24"/>
      <c r="AN13" s="24"/>
      <c r="AO13" s="24"/>
      <c r="AP13" s="24"/>
      <c r="AQ13" s="24"/>
      <c r="AR13" s="24"/>
      <c r="AS13" s="24"/>
      <c r="AT13" s="24"/>
      <c r="AU13" s="24"/>
      <c r="AV13" s="24"/>
      <c r="AW13" s="26"/>
      <c r="AX13" s="26"/>
      <c r="AY13" s="24"/>
      <c r="AZ13" s="24"/>
      <c r="BA13" s="26"/>
      <c r="BB13" s="26"/>
      <c r="BC13" s="24"/>
      <c r="BD13" s="24"/>
      <c r="BE13" s="26"/>
      <c r="BF13" s="26"/>
      <c r="BG13" s="24"/>
      <c r="BH13" s="26"/>
      <c r="BI13" s="26"/>
      <c r="BJ13" s="26"/>
      <c r="BK13" s="26"/>
      <c r="BL13" s="26"/>
      <c r="BU13" s="23"/>
      <c r="BV13" s="23"/>
      <c r="BZ13" s="24"/>
    </row>
    <row r="14" spans="1:83" x14ac:dyDescent="0.25">
      <c r="A14" s="8" t="s">
        <v>5</v>
      </c>
      <c r="B14" s="97"/>
      <c r="C14" s="97"/>
      <c r="D14" s="97"/>
      <c r="E14" s="97"/>
      <c r="F14" s="198"/>
      <c r="G14" s="97"/>
      <c r="H14" s="97"/>
      <c r="I14" s="97"/>
      <c r="J14" s="97"/>
      <c r="K14" s="97"/>
      <c r="L14" s="97"/>
      <c r="M14" s="97"/>
      <c r="N14" s="97"/>
      <c r="O14" s="97"/>
      <c r="P14" s="97"/>
      <c r="Q14" s="97"/>
      <c r="R14" s="97"/>
      <c r="S14" s="97"/>
      <c r="T14" s="97"/>
      <c r="U14" s="97"/>
      <c r="V14" s="97"/>
      <c r="W14" s="97"/>
      <c r="X14" s="93"/>
      <c r="Y14" s="97"/>
      <c r="Z14" s="97"/>
      <c r="AA14" s="97"/>
      <c r="AB14" s="97"/>
      <c r="AC14" s="97"/>
      <c r="AD14" s="97"/>
      <c r="AE14" s="97"/>
      <c r="AF14" s="97"/>
      <c r="AG14" s="97"/>
      <c r="AH14" s="97"/>
      <c r="AI14" s="93"/>
      <c r="AJ14" s="93"/>
      <c r="AK14" s="97"/>
      <c r="AL14" s="97"/>
      <c r="AM14" s="97"/>
      <c r="AN14" s="97"/>
      <c r="AO14" s="97"/>
      <c r="AP14" s="97"/>
      <c r="AQ14" s="97"/>
      <c r="AR14" s="97"/>
      <c r="AS14" s="97"/>
      <c r="AT14" s="97"/>
      <c r="AU14" s="97"/>
      <c r="AV14" s="97"/>
      <c r="AW14" s="93"/>
      <c r="AX14" s="93"/>
      <c r="AY14" s="97"/>
      <c r="AZ14" s="97"/>
      <c r="BA14" s="93"/>
      <c r="BB14" s="93"/>
      <c r="BC14" s="97"/>
      <c r="BD14" s="97"/>
      <c r="BE14" s="93"/>
      <c r="BF14" s="93"/>
      <c r="BG14" s="97"/>
      <c r="BH14" s="93"/>
      <c r="BI14" s="93"/>
      <c r="BJ14" s="93"/>
      <c r="BK14" s="93"/>
      <c r="BL14" s="93"/>
      <c r="BM14" s="97"/>
      <c r="BN14" s="97"/>
      <c r="BO14" s="97"/>
      <c r="BP14" s="97"/>
      <c r="BQ14" s="97"/>
      <c r="BR14" s="97"/>
      <c r="BS14" s="97"/>
      <c r="BT14" s="97"/>
      <c r="BU14" s="93"/>
      <c r="BV14" s="93"/>
      <c r="BW14" s="97"/>
      <c r="BX14" s="97"/>
      <c r="BY14" s="97"/>
      <c r="BZ14" s="24"/>
    </row>
    <row r="15" spans="1:83" ht="13.5" x14ac:dyDescent="0.3">
      <c r="A15" s="29" t="s">
        <v>6</v>
      </c>
      <c r="B15" s="98" t="s">
        <v>7</v>
      </c>
      <c r="C15" s="140"/>
      <c r="D15" s="140"/>
      <c r="E15" s="140"/>
      <c r="F15" s="140"/>
      <c r="G15" s="140"/>
      <c r="H15" s="140"/>
      <c r="I15" s="140"/>
      <c r="J15" s="140"/>
      <c r="K15" s="140"/>
      <c r="L15" s="140"/>
      <c r="M15" s="140"/>
      <c r="N15" s="140"/>
      <c r="O15" s="140"/>
      <c r="P15" s="140"/>
      <c r="Q15" s="140"/>
      <c r="R15" s="140"/>
      <c r="S15" s="140"/>
      <c r="T15" s="140"/>
      <c r="U15" s="140"/>
      <c r="V15" s="140"/>
      <c r="W15" s="140"/>
      <c r="X15" s="141"/>
      <c r="Y15" s="99" t="s">
        <v>8</v>
      </c>
      <c r="Z15" s="142"/>
      <c r="AA15" s="142"/>
      <c r="AB15" s="142"/>
      <c r="AC15" s="142"/>
      <c r="AD15" s="142"/>
      <c r="AE15" s="142"/>
      <c r="AF15" s="142"/>
      <c r="AG15" s="142"/>
      <c r="AH15" s="142"/>
      <c r="AI15" s="142"/>
      <c r="AJ15" s="142"/>
      <c r="AK15" s="142"/>
      <c r="AL15" s="142"/>
      <c r="AM15" s="142"/>
      <c r="AN15" s="142"/>
      <c r="AO15" s="142"/>
      <c r="AP15" s="142"/>
      <c r="AQ15" s="142"/>
      <c r="AR15" s="142"/>
      <c r="AS15" s="142"/>
      <c r="AT15" s="142"/>
      <c r="AU15" s="142"/>
      <c r="AV15" s="142"/>
      <c r="AW15" s="142"/>
      <c r="AX15" s="142"/>
      <c r="AY15" s="142"/>
      <c r="AZ15" s="142"/>
      <c r="BA15" s="142"/>
      <c r="BB15" s="142"/>
      <c r="BC15" s="142"/>
      <c r="BD15" s="142"/>
      <c r="BE15" s="142"/>
      <c r="BF15" s="142"/>
      <c r="BG15" s="142"/>
      <c r="BH15" s="142"/>
      <c r="BI15" s="142"/>
      <c r="BJ15" s="142"/>
      <c r="BK15" s="142"/>
      <c r="BL15" s="143"/>
      <c r="BM15" s="100" t="s">
        <v>9</v>
      </c>
      <c r="BN15" s="142"/>
      <c r="BO15" s="142"/>
      <c r="BP15" s="142"/>
      <c r="BQ15" s="142"/>
      <c r="BR15" s="142"/>
      <c r="BS15" s="142"/>
      <c r="BT15" s="142"/>
      <c r="BU15" s="142"/>
      <c r="BV15" s="142"/>
      <c r="BW15" s="142"/>
      <c r="BX15" s="142"/>
      <c r="BY15" s="143"/>
      <c r="BZ15" s="101" t="s">
        <v>10</v>
      </c>
      <c r="CA15" s="142"/>
      <c r="CB15" s="142"/>
      <c r="CC15" s="142"/>
      <c r="CD15" s="142"/>
      <c r="CE15" s="143"/>
    </row>
    <row r="16" spans="1:83" x14ac:dyDescent="0.25">
      <c r="A16" s="144"/>
      <c r="B16" s="102" t="s">
        <v>11</v>
      </c>
      <c r="C16" s="142"/>
      <c r="D16" s="142"/>
      <c r="E16" s="142"/>
      <c r="F16" s="142"/>
      <c r="G16" s="142"/>
      <c r="H16" s="143"/>
      <c r="I16" s="103" t="s">
        <v>12</v>
      </c>
      <c r="J16" s="142"/>
      <c r="K16" s="142"/>
      <c r="L16" s="143"/>
      <c r="M16" s="104" t="s">
        <v>13</v>
      </c>
      <c r="N16" s="142"/>
      <c r="O16" s="142"/>
      <c r="P16" s="143"/>
      <c r="Q16" s="102" t="s">
        <v>14</v>
      </c>
      <c r="R16" s="142"/>
      <c r="S16" s="142"/>
      <c r="T16" s="142"/>
      <c r="U16" s="142"/>
      <c r="V16" s="142"/>
      <c r="W16" s="142"/>
      <c r="X16" s="143"/>
      <c r="Y16" s="145"/>
      <c r="Z16" s="146"/>
      <c r="AA16" s="146"/>
      <c r="AB16" s="146"/>
      <c r="AC16" s="146"/>
      <c r="AD16" s="146"/>
      <c r="AE16" s="146"/>
      <c r="AF16" s="146"/>
      <c r="AG16" s="146"/>
      <c r="AH16" s="146"/>
      <c r="AI16" s="146"/>
      <c r="AJ16" s="146"/>
      <c r="AK16" s="146"/>
      <c r="AL16" s="146"/>
      <c r="AM16" s="146"/>
      <c r="AN16" s="146"/>
      <c r="AO16" s="146"/>
      <c r="AP16" s="146"/>
      <c r="AQ16" s="146"/>
      <c r="AR16" s="146"/>
      <c r="AS16" s="146"/>
      <c r="AT16" s="146"/>
      <c r="AU16" s="146"/>
      <c r="AV16" s="146"/>
      <c r="AW16" s="146"/>
      <c r="AX16" s="146"/>
      <c r="AY16" s="146"/>
      <c r="AZ16" s="146"/>
      <c r="BA16" s="146"/>
      <c r="BB16" s="146"/>
      <c r="BC16" s="146"/>
      <c r="BD16" s="146"/>
      <c r="BE16" s="146"/>
      <c r="BF16" s="146"/>
      <c r="BG16" s="146"/>
      <c r="BH16" s="146"/>
      <c r="BI16" s="146"/>
      <c r="BJ16" s="146"/>
      <c r="BK16" s="146"/>
      <c r="BL16" s="147"/>
      <c r="BM16" s="145"/>
      <c r="BN16" s="146"/>
      <c r="BO16" s="146"/>
      <c r="BP16" s="146"/>
      <c r="BQ16" s="146"/>
      <c r="BR16" s="146"/>
      <c r="BS16" s="146"/>
      <c r="BT16" s="146"/>
      <c r="BU16" s="146"/>
      <c r="BV16" s="146"/>
      <c r="BW16" s="146"/>
      <c r="BX16" s="146"/>
      <c r="BY16" s="147"/>
      <c r="BZ16" s="145"/>
      <c r="CA16" s="146"/>
      <c r="CB16" s="146"/>
      <c r="CC16" s="146"/>
      <c r="CD16" s="146"/>
      <c r="CE16" s="147"/>
    </row>
    <row r="17" spans="1:83" ht="13.5" x14ac:dyDescent="0.3">
      <c r="A17" s="144"/>
      <c r="B17" s="145"/>
      <c r="C17" s="146"/>
      <c r="D17" s="146"/>
      <c r="E17" s="146"/>
      <c r="F17" s="146"/>
      <c r="G17" s="146"/>
      <c r="H17" s="147"/>
      <c r="I17" s="145"/>
      <c r="J17" s="146"/>
      <c r="K17" s="146"/>
      <c r="L17" s="147"/>
      <c r="M17" s="145"/>
      <c r="N17" s="146"/>
      <c r="O17" s="146"/>
      <c r="P17" s="147"/>
      <c r="Q17" s="145"/>
      <c r="R17" s="146"/>
      <c r="S17" s="146"/>
      <c r="T17" s="146"/>
      <c r="U17" s="146"/>
      <c r="V17" s="146"/>
      <c r="W17" s="146"/>
      <c r="X17" s="147"/>
      <c r="Y17" s="148"/>
      <c r="Z17" s="149"/>
      <c r="AA17" s="149"/>
      <c r="AB17" s="149"/>
      <c r="AC17" s="149"/>
      <c r="AD17" s="149"/>
      <c r="AE17" s="149"/>
      <c r="AF17" s="149"/>
      <c r="AG17" s="149"/>
      <c r="AH17" s="149"/>
      <c r="AI17" s="149"/>
      <c r="AJ17" s="149"/>
      <c r="AK17" s="149"/>
      <c r="AL17" s="149"/>
      <c r="AM17" s="149"/>
      <c r="AN17" s="149"/>
      <c r="AO17" s="149"/>
      <c r="AP17" s="149"/>
      <c r="AQ17" s="149"/>
      <c r="AR17" s="149"/>
      <c r="AS17" s="149"/>
      <c r="AT17" s="149"/>
      <c r="AU17" s="149"/>
      <c r="AV17" s="149"/>
      <c r="AW17" s="149"/>
      <c r="AX17" s="149"/>
      <c r="AY17" s="149"/>
      <c r="AZ17" s="149"/>
      <c r="BA17" s="149"/>
      <c r="BB17" s="149"/>
      <c r="BC17" s="149"/>
      <c r="BD17" s="149"/>
      <c r="BE17" s="149"/>
      <c r="BF17" s="149"/>
      <c r="BG17" s="149"/>
      <c r="BH17" s="149"/>
      <c r="BI17" s="149"/>
      <c r="BJ17" s="149"/>
      <c r="BK17" s="149"/>
      <c r="BL17" s="150"/>
      <c r="BM17" s="151"/>
      <c r="BN17" s="152"/>
      <c r="BO17" s="152"/>
      <c r="BP17" s="152"/>
      <c r="BQ17" s="152"/>
      <c r="BR17" s="152"/>
      <c r="BS17" s="152"/>
      <c r="BT17" s="152"/>
      <c r="BU17" s="152"/>
      <c r="BV17" s="152"/>
      <c r="BW17" s="152"/>
      <c r="BX17" s="152"/>
      <c r="BY17" s="153"/>
      <c r="BZ17" s="145"/>
      <c r="CA17" s="146"/>
      <c r="CB17" s="146"/>
      <c r="CC17" s="146"/>
      <c r="CD17" s="146"/>
      <c r="CE17" s="147"/>
    </row>
    <row r="18" spans="1:83" x14ac:dyDescent="0.25">
      <c r="A18" s="144"/>
      <c r="B18" s="145"/>
      <c r="C18" s="146"/>
      <c r="D18" s="146"/>
      <c r="E18" s="146"/>
      <c r="F18" s="146"/>
      <c r="G18" s="146"/>
      <c r="H18" s="147"/>
      <c r="I18" s="151"/>
      <c r="J18" s="152"/>
      <c r="K18" s="152"/>
      <c r="L18" s="153"/>
      <c r="M18" s="151"/>
      <c r="N18" s="152"/>
      <c r="O18" s="152"/>
      <c r="P18" s="153"/>
      <c r="Q18" s="151"/>
      <c r="R18" s="152"/>
      <c r="S18" s="152"/>
      <c r="T18" s="152"/>
      <c r="U18" s="152"/>
      <c r="V18" s="152"/>
      <c r="W18" s="152"/>
      <c r="X18" s="153"/>
      <c r="Y18" s="105" t="s">
        <v>15</v>
      </c>
      <c r="Z18" s="154"/>
      <c r="AA18" s="154"/>
      <c r="AB18" s="154"/>
      <c r="AC18" s="154"/>
      <c r="AD18" s="154"/>
      <c r="AE18" s="154"/>
      <c r="AF18" s="154"/>
      <c r="AG18" s="154"/>
      <c r="AH18" s="154"/>
      <c r="AI18" s="154"/>
      <c r="AJ18" s="154"/>
      <c r="AK18" s="155"/>
      <c r="AL18" s="106" t="s">
        <v>16</v>
      </c>
      <c r="AM18" s="154"/>
      <c r="AN18" s="154"/>
      <c r="AO18" s="154"/>
      <c r="AP18" s="154"/>
      <c r="AQ18" s="154"/>
      <c r="AR18" s="154"/>
      <c r="AS18" s="154"/>
      <c r="AT18" s="154"/>
      <c r="AU18" s="154"/>
      <c r="AV18" s="154"/>
      <c r="AW18" s="154"/>
      <c r="AX18" s="154"/>
      <c r="AY18" s="154"/>
      <c r="AZ18" s="154"/>
      <c r="BA18" s="154"/>
      <c r="BB18" s="155"/>
      <c r="BC18" s="106" t="s">
        <v>17</v>
      </c>
      <c r="BD18" s="154"/>
      <c r="BE18" s="154"/>
      <c r="BF18" s="154"/>
      <c r="BG18" s="154"/>
      <c r="BH18" s="155"/>
      <c r="BI18" s="107" t="s">
        <v>18</v>
      </c>
      <c r="BJ18" s="108" t="s">
        <v>19</v>
      </c>
      <c r="BK18" s="154"/>
      <c r="BL18" s="155"/>
      <c r="BM18" s="109" t="s">
        <v>20</v>
      </c>
      <c r="BN18" s="13" t="s">
        <v>21</v>
      </c>
      <c r="BO18" s="110" t="s">
        <v>22</v>
      </c>
      <c r="BP18" s="156"/>
      <c r="BQ18" s="157"/>
      <c r="BR18" s="110" t="s">
        <v>23</v>
      </c>
      <c r="BS18" s="157"/>
      <c r="BT18" s="13" t="s">
        <v>24</v>
      </c>
      <c r="BU18" s="14" t="s">
        <v>25</v>
      </c>
      <c r="BV18" s="14" t="s">
        <v>26</v>
      </c>
      <c r="BW18" s="110" t="s">
        <v>27</v>
      </c>
      <c r="BX18" s="156"/>
      <c r="BY18" s="158"/>
      <c r="BZ18" s="145"/>
      <c r="CA18" s="146"/>
      <c r="CB18" s="146"/>
      <c r="CC18" s="146"/>
      <c r="CD18" s="146"/>
      <c r="CE18" s="147"/>
    </row>
    <row r="19" spans="1:83" x14ac:dyDescent="0.25">
      <c r="A19" s="144"/>
      <c r="B19" s="151"/>
      <c r="C19" s="152"/>
      <c r="D19" s="152"/>
      <c r="E19" s="152"/>
      <c r="F19" s="152"/>
      <c r="G19" s="152"/>
      <c r="H19" s="153"/>
      <c r="I19" s="111" t="s">
        <v>28</v>
      </c>
      <c r="J19" s="112" t="s">
        <v>29</v>
      </c>
      <c r="K19" s="159"/>
      <c r="L19" s="113" t="s">
        <v>30</v>
      </c>
      <c r="M19" s="114" t="s">
        <v>31</v>
      </c>
      <c r="N19" s="115" t="s">
        <v>32</v>
      </c>
      <c r="O19" s="115" t="s">
        <v>33</v>
      </c>
      <c r="P19" s="116" t="s">
        <v>34</v>
      </c>
      <c r="Q19" s="117" t="s">
        <v>35</v>
      </c>
      <c r="R19" s="118" t="s">
        <v>29</v>
      </c>
      <c r="S19" s="159"/>
      <c r="T19" s="119" t="s">
        <v>36</v>
      </c>
      <c r="U19" s="119" t="s">
        <v>37</v>
      </c>
      <c r="V19" s="119" t="s">
        <v>38</v>
      </c>
      <c r="W19" s="119" t="s">
        <v>39</v>
      </c>
      <c r="X19" s="120" t="s">
        <v>40</v>
      </c>
      <c r="Y19" s="121" t="s">
        <v>41</v>
      </c>
      <c r="Z19" s="15" t="s">
        <v>42</v>
      </c>
      <c r="AA19" s="15" t="s">
        <v>43</v>
      </c>
      <c r="AB19" s="15" t="s">
        <v>44</v>
      </c>
      <c r="AC19" s="15" t="s">
        <v>45</v>
      </c>
      <c r="AD19" s="15" t="s">
        <v>46</v>
      </c>
      <c r="AE19" s="15" t="s">
        <v>47</v>
      </c>
      <c r="AF19" s="15" t="s">
        <v>48</v>
      </c>
      <c r="AG19" s="15" t="s">
        <v>49</v>
      </c>
      <c r="AH19" s="15" t="s">
        <v>50</v>
      </c>
      <c r="AI19" s="18" t="s">
        <v>51</v>
      </c>
      <c r="AJ19" s="18" t="s">
        <v>52</v>
      </c>
      <c r="AK19" s="16" t="s">
        <v>53</v>
      </c>
      <c r="AL19" s="17" t="s">
        <v>54</v>
      </c>
      <c r="AM19" s="19" t="s">
        <v>55</v>
      </c>
      <c r="AN19" s="19" t="s">
        <v>56</v>
      </c>
      <c r="AO19" s="19" t="s">
        <v>45</v>
      </c>
      <c r="AP19" s="19" t="s">
        <v>57</v>
      </c>
      <c r="AQ19" s="122" t="s">
        <v>58</v>
      </c>
      <c r="AR19" s="159"/>
      <c r="AS19" s="122" t="s">
        <v>59</v>
      </c>
      <c r="AT19" s="159"/>
      <c r="AU19" s="122" t="s">
        <v>60</v>
      </c>
      <c r="AV19" s="160"/>
      <c r="AW19" s="160"/>
      <c r="AX19" s="159"/>
      <c r="AY19" s="122" t="s">
        <v>61</v>
      </c>
      <c r="AZ19" s="160"/>
      <c r="BA19" s="160"/>
      <c r="BB19" s="161"/>
      <c r="BC19" s="123" t="s">
        <v>62</v>
      </c>
      <c r="BD19" s="160"/>
      <c r="BE19" s="159"/>
      <c r="BF19" s="122" t="s">
        <v>63</v>
      </c>
      <c r="BG19" s="160"/>
      <c r="BH19" s="161"/>
      <c r="BI19" s="162"/>
      <c r="BJ19" s="124" t="s">
        <v>64</v>
      </c>
      <c r="BK19" s="160"/>
      <c r="BL19" s="161"/>
      <c r="BM19" s="163"/>
      <c r="BN19" s="164"/>
      <c r="BO19" s="165"/>
      <c r="BP19" s="152"/>
      <c r="BQ19" s="166"/>
      <c r="BR19" s="165"/>
      <c r="BS19" s="166"/>
      <c r="BT19" s="164"/>
      <c r="BU19" s="164"/>
      <c r="BV19" s="164"/>
      <c r="BW19" s="165"/>
      <c r="BX19" s="152"/>
      <c r="BY19" s="153"/>
      <c r="BZ19" s="151"/>
      <c r="CA19" s="152"/>
      <c r="CB19" s="152"/>
      <c r="CC19" s="152"/>
      <c r="CD19" s="152"/>
      <c r="CE19" s="153"/>
    </row>
    <row r="20" spans="1:83" ht="39" thickBot="1" x14ac:dyDescent="0.3">
      <c r="A20" s="167"/>
      <c r="B20" s="125" t="s">
        <v>65</v>
      </c>
      <c r="C20" s="126" t="s">
        <v>66</v>
      </c>
      <c r="D20" s="126" t="s">
        <v>67</v>
      </c>
      <c r="E20" s="126" t="s">
        <v>20</v>
      </c>
      <c r="F20" s="126" t="s">
        <v>39</v>
      </c>
      <c r="G20" s="126" t="s">
        <v>68</v>
      </c>
      <c r="H20" s="127" t="s">
        <v>30</v>
      </c>
      <c r="I20" s="168"/>
      <c r="J20" s="128" t="s">
        <v>69</v>
      </c>
      <c r="K20" s="128" t="s">
        <v>70</v>
      </c>
      <c r="L20" s="169"/>
      <c r="M20" s="168"/>
      <c r="N20" s="170"/>
      <c r="O20" s="170"/>
      <c r="P20" s="169"/>
      <c r="Q20" s="168"/>
      <c r="R20" s="126" t="s">
        <v>69</v>
      </c>
      <c r="S20" s="126" t="s">
        <v>70</v>
      </c>
      <c r="T20" s="170"/>
      <c r="U20" s="170"/>
      <c r="V20" s="170"/>
      <c r="W20" s="170"/>
      <c r="X20" s="169"/>
      <c r="Y20" s="168"/>
      <c r="Z20" s="170"/>
      <c r="AA20" s="170"/>
      <c r="AB20" s="170"/>
      <c r="AC20" s="170"/>
      <c r="AD20" s="170"/>
      <c r="AE20" s="170"/>
      <c r="AF20" s="170"/>
      <c r="AG20" s="170"/>
      <c r="AH20" s="170"/>
      <c r="AI20" s="170"/>
      <c r="AJ20" s="170"/>
      <c r="AK20" s="169"/>
      <c r="AL20" s="168"/>
      <c r="AM20" s="170"/>
      <c r="AN20" s="170"/>
      <c r="AO20" s="170"/>
      <c r="AP20" s="170"/>
      <c r="AQ20" s="129" t="s">
        <v>71</v>
      </c>
      <c r="AR20" s="129" t="s">
        <v>47</v>
      </c>
      <c r="AS20" s="129" t="s">
        <v>72</v>
      </c>
      <c r="AT20" s="129" t="s">
        <v>47</v>
      </c>
      <c r="AU20" s="129" t="s">
        <v>73</v>
      </c>
      <c r="AV20" s="129" t="s">
        <v>74</v>
      </c>
      <c r="AW20" s="5" t="s">
        <v>75</v>
      </c>
      <c r="AX20" s="5" t="s">
        <v>76</v>
      </c>
      <c r="AY20" s="129" t="s">
        <v>73</v>
      </c>
      <c r="AZ20" s="129" t="s">
        <v>74</v>
      </c>
      <c r="BA20" s="5" t="s">
        <v>75</v>
      </c>
      <c r="BB20" s="130" t="s">
        <v>76</v>
      </c>
      <c r="BC20" s="131" t="s">
        <v>77</v>
      </c>
      <c r="BD20" s="129" t="s">
        <v>78</v>
      </c>
      <c r="BE20" s="5" t="s">
        <v>79</v>
      </c>
      <c r="BF20" s="5" t="s">
        <v>77</v>
      </c>
      <c r="BG20" s="129" t="s">
        <v>78</v>
      </c>
      <c r="BH20" s="130" t="s">
        <v>79</v>
      </c>
      <c r="BI20" s="171"/>
      <c r="BJ20" s="6" t="s">
        <v>80</v>
      </c>
      <c r="BK20" s="5" t="s">
        <v>81</v>
      </c>
      <c r="BL20" s="130" t="s">
        <v>82</v>
      </c>
      <c r="BM20" s="168"/>
      <c r="BN20" s="170"/>
      <c r="BO20" s="132" t="s">
        <v>69</v>
      </c>
      <c r="BP20" s="132" t="s">
        <v>70</v>
      </c>
      <c r="BQ20" s="132" t="s">
        <v>83</v>
      </c>
      <c r="BR20" s="132" t="s">
        <v>84</v>
      </c>
      <c r="BS20" s="133" t="s">
        <v>85</v>
      </c>
      <c r="BT20" s="170"/>
      <c r="BU20" s="170"/>
      <c r="BV20" s="170"/>
      <c r="BW20" s="132" t="s">
        <v>69</v>
      </c>
      <c r="BX20" s="132" t="s">
        <v>86</v>
      </c>
      <c r="BY20" s="134" t="s">
        <v>87</v>
      </c>
      <c r="BZ20" s="135" t="s">
        <v>88</v>
      </c>
      <c r="CA20" s="7" t="s">
        <v>89</v>
      </c>
      <c r="CB20" s="136" t="s">
        <v>90</v>
      </c>
      <c r="CC20" s="136" t="s">
        <v>91</v>
      </c>
      <c r="CD20" s="136" t="s">
        <v>92</v>
      </c>
      <c r="CE20" s="137" t="s">
        <v>93</v>
      </c>
    </row>
    <row r="21" spans="1:83" ht="39" thickBot="1" x14ac:dyDescent="0.3">
      <c r="A21" s="30" t="s">
        <v>94</v>
      </c>
      <c r="B21" s="31" t="s">
        <v>95</v>
      </c>
      <c r="C21" s="31" t="s">
        <v>96</v>
      </c>
      <c r="D21" s="32" t="s">
        <v>97</v>
      </c>
      <c r="E21" s="31" t="s">
        <v>98</v>
      </c>
      <c r="F21" s="31" t="s">
        <v>99</v>
      </c>
      <c r="G21" s="31" t="s">
        <v>100</v>
      </c>
      <c r="H21" s="31" t="s">
        <v>101</v>
      </c>
      <c r="I21" s="31" t="s">
        <v>102</v>
      </c>
      <c r="J21" s="31" t="s">
        <v>103</v>
      </c>
      <c r="K21" s="31" t="s">
        <v>104</v>
      </c>
      <c r="L21" s="31" t="s">
        <v>105</v>
      </c>
      <c r="M21" s="31" t="s">
        <v>106</v>
      </c>
      <c r="N21" s="31" t="s">
        <v>107</v>
      </c>
      <c r="O21" s="31" t="s">
        <v>108</v>
      </c>
      <c r="P21" s="31" t="s">
        <v>109</v>
      </c>
      <c r="Q21" s="31" t="s">
        <v>110</v>
      </c>
      <c r="R21" s="31" t="s">
        <v>111</v>
      </c>
      <c r="S21" s="31" t="s">
        <v>112</v>
      </c>
      <c r="T21" s="31" t="s">
        <v>113</v>
      </c>
      <c r="U21" s="31" t="s">
        <v>114</v>
      </c>
      <c r="V21" s="31" t="s">
        <v>115</v>
      </c>
      <c r="W21" s="31" t="s">
        <v>116</v>
      </c>
      <c r="X21" s="33" t="s">
        <v>117</v>
      </c>
      <c r="Y21" s="31" t="s">
        <v>118</v>
      </c>
      <c r="Z21" s="31" t="s">
        <v>119</v>
      </c>
      <c r="AA21" s="31" t="s">
        <v>120</v>
      </c>
      <c r="AB21" s="31" t="s">
        <v>121</v>
      </c>
      <c r="AC21" s="31" t="s">
        <v>122</v>
      </c>
      <c r="AD21" s="31" t="s">
        <v>123</v>
      </c>
      <c r="AE21" s="31" t="s">
        <v>124</v>
      </c>
      <c r="AF21" s="31" t="s">
        <v>125</v>
      </c>
      <c r="AG21" s="31" t="s">
        <v>126</v>
      </c>
      <c r="AH21" s="31" t="s">
        <v>127</v>
      </c>
      <c r="AI21" s="33" t="s">
        <v>128</v>
      </c>
      <c r="AJ21" s="33" t="s">
        <v>129</v>
      </c>
      <c r="AK21" s="31" t="s">
        <v>130</v>
      </c>
      <c r="AL21" s="31" t="s">
        <v>131</v>
      </c>
      <c r="AM21" s="31" t="s">
        <v>132</v>
      </c>
      <c r="AN21" s="31" t="s">
        <v>133</v>
      </c>
      <c r="AO21" s="31" t="s">
        <v>134</v>
      </c>
      <c r="AP21" s="31" t="s">
        <v>135</v>
      </c>
      <c r="AQ21" s="31" t="s">
        <v>136</v>
      </c>
      <c r="AR21" s="31" t="s">
        <v>137</v>
      </c>
      <c r="AS21" s="31" t="s">
        <v>138</v>
      </c>
      <c r="AT21" s="31" t="s">
        <v>139</v>
      </c>
      <c r="AU21" s="31" t="s">
        <v>140</v>
      </c>
      <c r="AV21" s="31" t="s">
        <v>141</v>
      </c>
      <c r="AW21" s="33" t="s">
        <v>142</v>
      </c>
      <c r="AX21" s="33" t="s">
        <v>143</v>
      </c>
      <c r="AY21" s="31" t="s">
        <v>144</v>
      </c>
      <c r="AZ21" s="31" t="s">
        <v>145</v>
      </c>
      <c r="BA21" s="33" t="s">
        <v>146</v>
      </c>
      <c r="BB21" s="33" t="s">
        <v>147</v>
      </c>
      <c r="BC21" s="31" t="s">
        <v>148</v>
      </c>
      <c r="BD21" s="31" t="s">
        <v>149</v>
      </c>
      <c r="BE21" s="33" t="s">
        <v>150</v>
      </c>
      <c r="BF21" s="33" t="s">
        <v>151</v>
      </c>
      <c r="BG21" s="31" t="s">
        <v>152</v>
      </c>
      <c r="BH21" s="33" t="s">
        <v>153</v>
      </c>
      <c r="BI21" s="34" t="s">
        <v>154</v>
      </c>
      <c r="BJ21" s="33" t="s">
        <v>155</v>
      </c>
      <c r="BK21" s="33" t="s">
        <v>156</v>
      </c>
      <c r="BL21" s="35" t="s">
        <v>157</v>
      </c>
      <c r="BM21" s="36" t="s">
        <v>158</v>
      </c>
      <c r="BN21" s="36" t="s">
        <v>159</v>
      </c>
      <c r="BO21" s="36" t="s">
        <v>160</v>
      </c>
      <c r="BP21" s="36" t="s">
        <v>161</v>
      </c>
      <c r="BQ21" s="36" t="s">
        <v>162</v>
      </c>
      <c r="BR21" s="36" t="s">
        <v>163</v>
      </c>
      <c r="BS21" s="36" t="s">
        <v>164</v>
      </c>
      <c r="BT21" s="36" t="s">
        <v>165</v>
      </c>
      <c r="BU21" s="37" t="s">
        <v>166</v>
      </c>
      <c r="BV21" s="37" t="s">
        <v>167</v>
      </c>
      <c r="BW21" s="36" t="s">
        <v>168</v>
      </c>
      <c r="BX21" s="36" t="s">
        <v>169</v>
      </c>
      <c r="BY21" s="36" t="s">
        <v>170</v>
      </c>
      <c r="BZ21" s="36" t="s">
        <v>171</v>
      </c>
      <c r="CA21" s="36" t="s">
        <v>172</v>
      </c>
      <c r="CB21" s="36" t="s">
        <v>173</v>
      </c>
      <c r="CC21" s="36" t="s">
        <v>174</v>
      </c>
      <c r="CD21" s="36" t="s">
        <v>175</v>
      </c>
      <c r="CE21" s="38" t="s">
        <v>176</v>
      </c>
    </row>
    <row r="22" spans="1:83" x14ac:dyDescent="0.25">
      <c r="A22" s="39">
        <v>1</v>
      </c>
      <c r="B22" s="12" t="s">
        <v>177</v>
      </c>
      <c r="C22" s="40" t="s">
        <v>178</v>
      </c>
      <c r="D22" s="12" t="s">
        <v>179</v>
      </c>
      <c r="E22" s="12" t="s">
        <v>180</v>
      </c>
      <c r="F22" s="59" t="s">
        <v>181</v>
      </c>
      <c r="G22" s="41" t="s">
        <v>182</v>
      </c>
      <c r="H22" s="41" t="s">
        <v>182</v>
      </c>
      <c r="I22" s="41" t="s">
        <v>182</v>
      </c>
      <c r="J22" s="41" t="s">
        <v>182</v>
      </c>
      <c r="K22" s="41" t="s">
        <v>182</v>
      </c>
      <c r="L22" s="41" t="s">
        <v>182</v>
      </c>
      <c r="M22" s="12" t="s">
        <v>178</v>
      </c>
      <c r="N22" s="41" t="s">
        <v>183</v>
      </c>
      <c r="O22" s="41">
        <v>13124</v>
      </c>
      <c r="P22" s="41">
        <v>13124</v>
      </c>
      <c r="Q22" s="12"/>
      <c r="R22" s="12"/>
      <c r="S22" s="12"/>
      <c r="T22" s="12"/>
      <c r="U22" s="12"/>
      <c r="V22" s="12"/>
      <c r="W22" s="12"/>
      <c r="X22" s="42"/>
      <c r="Y22" s="12" t="s">
        <v>184</v>
      </c>
      <c r="Z22" s="12" t="s">
        <v>185</v>
      </c>
      <c r="AA22" s="43" t="s">
        <v>186</v>
      </c>
      <c r="AB22" s="44">
        <v>44424</v>
      </c>
      <c r="AC22" s="45">
        <v>13144</v>
      </c>
      <c r="AD22" s="44">
        <v>44424</v>
      </c>
      <c r="AE22" s="44">
        <v>44779</v>
      </c>
      <c r="AF22" s="43">
        <v>1500</v>
      </c>
      <c r="AG22" s="43" t="s">
        <v>187</v>
      </c>
      <c r="AH22" s="43"/>
      <c r="AI22" s="46"/>
      <c r="AJ22" s="46"/>
      <c r="AK22" s="46">
        <v>350000</v>
      </c>
      <c r="AL22" s="1" t="s">
        <v>188</v>
      </c>
      <c r="AM22" s="1" t="s">
        <v>189</v>
      </c>
      <c r="AN22" s="47">
        <v>44803</v>
      </c>
      <c r="AO22" s="48">
        <v>13919</v>
      </c>
      <c r="AP22" s="1" t="s">
        <v>190</v>
      </c>
      <c r="AQ22" s="47">
        <v>44790</v>
      </c>
      <c r="AR22" s="47">
        <v>45154</v>
      </c>
      <c r="AS22" s="1"/>
      <c r="AT22" s="1"/>
      <c r="AU22" s="49"/>
      <c r="AV22" s="1"/>
      <c r="AW22" s="50"/>
      <c r="AX22" s="50"/>
      <c r="AY22" s="1"/>
      <c r="AZ22" s="1"/>
      <c r="BA22" s="50"/>
      <c r="BB22" s="50"/>
      <c r="BC22" s="1"/>
      <c r="BD22" s="1"/>
      <c r="BE22" s="50"/>
      <c r="BF22" s="50"/>
      <c r="BG22" s="1"/>
      <c r="BH22" s="50"/>
      <c r="BI22" s="51">
        <f>AK22+AW23+AW25</f>
        <v>350000</v>
      </c>
      <c r="BJ22" s="42">
        <f>174.51+3902.31+151083.36+311.18+2048+3584.09+3402.46+754.6+1709.4+3080+86921.52+3280.2+7147+1155+1440.07+329.11+152693.4+14227.78+5157.32+7302.4+3005.5+11057.12+8871.68+2350.4+330.7+157799.51+1495.23+1877.19+1837.83+998.21+87497.67+748.54+5532.71+6703.28+214.32</f>
        <v>740023.6</v>
      </c>
      <c r="BK22" s="52">
        <f>1215.97</f>
        <v>1215.97</v>
      </c>
      <c r="BL22" s="53">
        <f>BJ22+BK22</f>
        <v>741239.57</v>
      </c>
      <c r="BM22" s="4"/>
      <c r="BN22" s="4"/>
      <c r="BO22" s="4"/>
      <c r="BP22" s="4"/>
      <c r="BQ22" s="4"/>
      <c r="BR22" s="4"/>
      <c r="BS22" s="4"/>
      <c r="BT22" s="4"/>
      <c r="BU22" s="54"/>
      <c r="BV22" s="54"/>
      <c r="BW22" s="4"/>
      <c r="BX22" s="4"/>
      <c r="BY22" s="4"/>
      <c r="BZ22" s="55" t="s">
        <v>191</v>
      </c>
      <c r="CA22" s="56">
        <v>13575</v>
      </c>
      <c r="CB22" s="55" t="s">
        <v>192</v>
      </c>
      <c r="CC22" s="55">
        <v>358883</v>
      </c>
      <c r="CD22" s="55" t="s">
        <v>193</v>
      </c>
      <c r="CE22" s="57">
        <v>701609</v>
      </c>
    </row>
    <row r="23" spans="1:83" x14ac:dyDescent="0.25">
      <c r="A23" s="163"/>
      <c r="B23" s="164"/>
      <c r="C23" s="164"/>
      <c r="D23" s="164"/>
      <c r="E23" s="164"/>
      <c r="F23" s="199"/>
      <c r="G23" s="164"/>
      <c r="H23" s="164"/>
      <c r="I23" s="164"/>
      <c r="J23" s="164"/>
      <c r="K23" s="164"/>
      <c r="L23" s="164"/>
      <c r="M23" s="164"/>
      <c r="N23" s="164"/>
      <c r="O23" s="164"/>
      <c r="P23" s="164"/>
      <c r="Q23" s="164"/>
      <c r="R23" s="164"/>
      <c r="S23" s="164"/>
      <c r="T23" s="164"/>
      <c r="U23" s="164"/>
      <c r="V23" s="164"/>
      <c r="W23" s="164"/>
      <c r="X23" s="164"/>
      <c r="Y23" s="164"/>
      <c r="Z23" s="172"/>
      <c r="AA23" s="164"/>
      <c r="AB23" s="164"/>
      <c r="AC23" s="164"/>
      <c r="AD23" s="164"/>
      <c r="AE23" s="164"/>
      <c r="AF23" s="164"/>
      <c r="AG23" s="164"/>
      <c r="AH23" s="164"/>
      <c r="AI23" s="164"/>
      <c r="AJ23" s="164"/>
      <c r="AK23" s="164"/>
      <c r="AL23" s="1" t="s">
        <v>188</v>
      </c>
      <c r="AM23" s="1" t="s">
        <v>194</v>
      </c>
      <c r="AN23" s="47">
        <v>45152</v>
      </c>
      <c r="AO23" s="48">
        <v>13602</v>
      </c>
      <c r="AP23" s="1" t="s">
        <v>195</v>
      </c>
      <c r="AQ23" s="47">
        <v>45155</v>
      </c>
      <c r="AR23" s="47">
        <v>45520</v>
      </c>
      <c r="AS23" s="1"/>
      <c r="AT23" s="1"/>
      <c r="AU23" s="1"/>
      <c r="AV23" s="1"/>
      <c r="AW23" s="50"/>
      <c r="AX23" s="50"/>
      <c r="AY23" s="1"/>
      <c r="AZ23" s="1"/>
      <c r="BA23" s="50"/>
      <c r="BB23" s="50"/>
      <c r="BC23" s="1"/>
      <c r="BD23" s="1"/>
      <c r="BE23" s="50"/>
      <c r="BF23" s="50"/>
      <c r="BG23" s="1"/>
      <c r="BH23" s="50"/>
      <c r="BI23" s="164"/>
      <c r="BJ23" s="164"/>
      <c r="BK23" s="164"/>
      <c r="BL23" s="164"/>
      <c r="BM23" s="4"/>
      <c r="BN23" s="4"/>
      <c r="BO23" s="4"/>
      <c r="BP23" s="4"/>
      <c r="BQ23" s="4"/>
      <c r="BR23" s="4"/>
      <c r="BS23" s="4"/>
      <c r="BT23" s="4"/>
      <c r="BU23" s="54"/>
      <c r="BV23" s="54"/>
      <c r="BW23" s="4"/>
      <c r="BX23" s="4"/>
      <c r="BY23" s="4"/>
      <c r="BZ23" s="164"/>
      <c r="CA23" s="164"/>
      <c r="CB23" s="172"/>
      <c r="CC23" s="172"/>
      <c r="CD23" s="172"/>
      <c r="CE23" s="173"/>
    </row>
    <row r="24" spans="1:83" x14ac:dyDescent="0.25">
      <c r="A24" s="163"/>
      <c r="B24" s="164"/>
      <c r="C24" s="164"/>
      <c r="D24" s="164"/>
      <c r="E24" s="164"/>
      <c r="F24" s="199"/>
      <c r="G24" s="164"/>
      <c r="H24" s="164"/>
      <c r="I24" s="164"/>
      <c r="J24" s="164"/>
      <c r="K24" s="164"/>
      <c r="L24" s="164"/>
      <c r="M24" s="164"/>
      <c r="N24" s="164"/>
      <c r="O24" s="164"/>
      <c r="P24" s="164"/>
      <c r="Q24" s="164"/>
      <c r="R24" s="164"/>
      <c r="S24" s="164"/>
      <c r="T24" s="164"/>
      <c r="U24" s="164"/>
      <c r="V24" s="164"/>
      <c r="W24" s="164"/>
      <c r="X24" s="164"/>
      <c r="Y24" s="164"/>
      <c r="Z24" s="172"/>
      <c r="AA24" s="164"/>
      <c r="AB24" s="164"/>
      <c r="AC24" s="164"/>
      <c r="AD24" s="164"/>
      <c r="AE24" s="164"/>
      <c r="AF24" s="164"/>
      <c r="AG24" s="164"/>
      <c r="AH24" s="164"/>
      <c r="AI24" s="164"/>
      <c r="AJ24" s="164"/>
      <c r="AK24" s="164"/>
      <c r="AL24" s="1" t="s">
        <v>188</v>
      </c>
      <c r="AM24" s="1" t="s">
        <v>196</v>
      </c>
      <c r="AN24" s="47">
        <v>45481</v>
      </c>
      <c r="AO24" s="48">
        <v>13819</v>
      </c>
      <c r="AP24" s="1" t="s">
        <v>195</v>
      </c>
      <c r="AQ24" s="47">
        <v>45521</v>
      </c>
      <c r="AR24" s="47">
        <v>45885</v>
      </c>
      <c r="AS24" s="1"/>
      <c r="AT24" s="1"/>
      <c r="AU24" s="1"/>
      <c r="AV24" s="1"/>
      <c r="AW24" s="50"/>
      <c r="AX24" s="50"/>
      <c r="AY24" s="1"/>
      <c r="AZ24" s="1"/>
      <c r="BA24" s="50"/>
      <c r="BB24" s="50"/>
      <c r="BC24" s="1"/>
      <c r="BD24" s="1"/>
      <c r="BE24" s="50"/>
      <c r="BF24" s="50"/>
      <c r="BG24" s="1"/>
      <c r="BH24" s="50"/>
      <c r="BI24" s="164"/>
      <c r="BJ24" s="164"/>
      <c r="BK24" s="164"/>
      <c r="BL24" s="164"/>
      <c r="BM24" s="4"/>
      <c r="BN24" s="4"/>
      <c r="BO24" s="4"/>
      <c r="BP24" s="4"/>
      <c r="BQ24" s="4"/>
      <c r="BR24" s="4"/>
      <c r="BS24" s="4"/>
      <c r="BT24" s="4"/>
      <c r="BU24" s="54"/>
      <c r="BV24" s="54"/>
      <c r="BW24" s="4"/>
      <c r="BX24" s="4"/>
      <c r="BY24" s="4"/>
      <c r="BZ24" s="164"/>
      <c r="CA24" s="164"/>
      <c r="CB24" s="172"/>
      <c r="CC24" s="172"/>
      <c r="CD24" s="172"/>
      <c r="CE24" s="173"/>
    </row>
    <row r="25" spans="1:83" x14ac:dyDescent="0.25">
      <c r="A25" s="174"/>
      <c r="B25" s="175"/>
      <c r="C25" s="175"/>
      <c r="D25" s="175"/>
      <c r="E25" s="175"/>
      <c r="F25" s="200"/>
      <c r="G25" s="175"/>
      <c r="H25" s="175"/>
      <c r="I25" s="175"/>
      <c r="J25" s="175"/>
      <c r="K25" s="175"/>
      <c r="L25" s="175"/>
      <c r="M25" s="175"/>
      <c r="N25" s="175"/>
      <c r="O25" s="175"/>
      <c r="P25" s="175"/>
      <c r="Q25" s="175"/>
      <c r="R25" s="175"/>
      <c r="S25" s="175"/>
      <c r="T25" s="175"/>
      <c r="U25" s="175"/>
      <c r="V25" s="175"/>
      <c r="W25" s="175"/>
      <c r="X25" s="175"/>
      <c r="Y25" s="175"/>
      <c r="Z25" s="176"/>
      <c r="AA25" s="175"/>
      <c r="AB25" s="175"/>
      <c r="AC25" s="175"/>
      <c r="AD25" s="175"/>
      <c r="AE25" s="175"/>
      <c r="AF25" s="175"/>
      <c r="AG25" s="175"/>
      <c r="AH25" s="175"/>
      <c r="AI25" s="175"/>
      <c r="AJ25" s="175"/>
      <c r="AK25" s="175"/>
      <c r="AL25" s="1" t="s">
        <v>188</v>
      </c>
      <c r="AM25" s="1" t="s">
        <v>197</v>
      </c>
      <c r="AN25" s="47">
        <v>45874</v>
      </c>
      <c r="AO25" s="48">
        <v>14084</v>
      </c>
      <c r="AP25" s="1" t="s">
        <v>195</v>
      </c>
      <c r="AQ25" s="47">
        <v>45886</v>
      </c>
      <c r="AR25" s="47">
        <v>45946</v>
      </c>
      <c r="AS25" s="1"/>
      <c r="AT25" s="1"/>
      <c r="AU25" s="1"/>
      <c r="AV25" s="1"/>
      <c r="AW25" s="50"/>
      <c r="AX25" s="50"/>
      <c r="AY25" s="1"/>
      <c r="AZ25" s="1"/>
      <c r="BA25" s="50"/>
      <c r="BB25" s="50"/>
      <c r="BC25" s="1"/>
      <c r="BD25" s="1"/>
      <c r="BE25" s="50"/>
      <c r="BF25" s="50"/>
      <c r="BG25" s="1"/>
      <c r="BH25" s="50"/>
      <c r="BI25" s="175"/>
      <c r="BJ25" s="175"/>
      <c r="BK25" s="175"/>
      <c r="BL25" s="175"/>
      <c r="BM25" s="4"/>
      <c r="BN25" s="4"/>
      <c r="BO25" s="4"/>
      <c r="BP25" s="4"/>
      <c r="BQ25" s="4"/>
      <c r="BR25" s="4"/>
      <c r="BS25" s="4"/>
      <c r="BT25" s="4"/>
      <c r="BU25" s="54"/>
      <c r="BV25" s="54"/>
      <c r="BW25" s="4"/>
      <c r="BX25" s="4"/>
      <c r="BY25" s="4"/>
      <c r="BZ25" s="175"/>
      <c r="CA25" s="175"/>
      <c r="CB25" s="176"/>
      <c r="CC25" s="176"/>
      <c r="CD25" s="176"/>
      <c r="CE25" s="177"/>
    </row>
    <row r="26" spans="1:83" x14ac:dyDescent="0.25">
      <c r="A26" s="39">
        <v>2</v>
      </c>
      <c r="B26" s="12" t="s">
        <v>198</v>
      </c>
      <c r="C26" s="40" t="s">
        <v>199</v>
      </c>
      <c r="D26" s="12" t="s">
        <v>200</v>
      </c>
      <c r="E26" s="12" t="s">
        <v>180</v>
      </c>
      <c r="F26" s="59" t="s">
        <v>201</v>
      </c>
      <c r="G26" s="41">
        <v>13123</v>
      </c>
      <c r="H26" s="41">
        <v>13155</v>
      </c>
      <c r="I26" s="12" t="s">
        <v>202</v>
      </c>
      <c r="J26" s="58">
        <v>44496</v>
      </c>
      <c r="K26" s="58">
        <v>44861</v>
      </c>
      <c r="L26" s="41">
        <v>13157</v>
      </c>
      <c r="M26" s="12"/>
      <c r="N26" s="41"/>
      <c r="O26" s="41"/>
      <c r="P26" s="41"/>
      <c r="Q26" s="12"/>
      <c r="R26" s="58"/>
      <c r="S26" s="58"/>
      <c r="T26" s="41"/>
      <c r="U26" s="12"/>
      <c r="V26" s="12"/>
      <c r="W26" s="59"/>
      <c r="X26" s="42"/>
      <c r="Y26" s="12" t="s">
        <v>203</v>
      </c>
      <c r="Z26" s="12" t="s">
        <v>204</v>
      </c>
      <c r="AA26" s="12" t="s">
        <v>205</v>
      </c>
      <c r="AB26" s="58">
        <v>44603</v>
      </c>
      <c r="AC26" s="41">
        <v>13225</v>
      </c>
      <c r="AD26" s="58">
        <v>44603</v>
      </c>
      <c r="AE26" s="58">
        <v>44968</v>
      </c>
      <c r="AF26" s="12">
        <v>1500</v>
      </c>
      <c r="AG26" s="12" t="s">
        <v>187</v>
      </c>
      <c r="AH26" s="12"/>
      <c r="AI26" s="42"/>
      <c r="AJ26" s="42"/>
      <c r="AK26" s="42">
        <v>4090270.8</v>
      </c>
      <c r="AL26" s="1" t="s">
        <v>188</v>
      </c>
      <c r="AM26" s="1" t="s">
        <v>189</v>
      </c>
      <c r="AN26" s="47">
        <v>44771</v>
      </c>
      <c r="AO26" s="48">
        <v>13340</v>
      </c>
      <c r="AP26" s="1" t="s">
        <v>206</v>
      </c>
      <c r="AQ26" s="47">
        <v>44771</v>
      </c>
      <c r="AR26" s="47">
        <v>44968</v>
      </c>
      <c r="AS26" s="1"/>
      <c r="AT26" s="1"/>
      <c r="AU26" s="49">
        <v>0.22950000000000001</v>
      </c>
      <c r="AV26" s="1"/>
      <c r="AW26" s="50">
        <v>938629.68</v>
      </c>
      <c r="AX26" s="50"/>
      <c r="AY26" s="1"/>
      <c r="AZ26" s="1"/>
      <c r="BA26" s="50"/>
      <c r="BB26" s="50"/>
      <c r="BC26" s="1"/>
      <c r="BD26" s="1"/>
      <c r="BE26" s="50"/>
      <c r="BF26" s="50"/>
      <c r="BG26" s="1"/>
      <c r="BH26" s="50"/>
      <c r="BI26" s="51">
        <f>AK26+AW26+AW28+AW30+AW32+AW35</f>
        <v>6072645.4799999995</v>
      </c>
      <c r="BJ26" s="42">
        <f>2244978.25+377493.06+375773.08+379973.09+404292.5+834170.01+438458.84+437474.07+440442.05+826936.17+471912.11+471912.11+471912.11+471912.11+471912.11+469475.65+469679.06+469679.06+103970.16+11612.24+434380.07+423727.31+342445.89+366900.39+368671.62+375234.51+393848.28+409499.66+408194.51+423077.26+395004.61+415025.61</f>
        <v>15399977.560000001</v>
      </c>
      <c r="BK26" s="52">
        <f>430693.79+188228.48+426478.92+436214.74</f>
        <v>1481615.93</v>
      </c>
      <c r="BL26" s="53">
        <f>BJ26++BK26</f>
        <v>16881593.490000002</v>
      </c>
      <c r="BM26" s="4"/>
      <c r="BN26" s="4"/>
      <c r="BO26" s="4"/>
      <c r="BP26" s="4"/>
      <c r="BQ26" s="4"/>
      <c r="BR26" s="4"/>
      <c r="BS26" s="4"/>
      <c r="BT26" s="4"/>
      <c r="BU26" s="54"/>
      <c r="BV26" s="54"/>
      <c r="BW26" s="4"/>
      <c r="BX26" s="4"/>
      <c r="BY26" s="4"/>
      <c r="BZ26" s="55" t="s">
        <v>207</v>
      </c>
      <c r="CA26" s="56">
        <v>13575</v>
      </c>
      <c r="CB26" s="55" t="s">
        <v>208</v>
      </c>
      <c r="CC26" s="55">
        <v>702800</v>
      </c>
      <c r="CD26" s="55" t="s">
        <v>209</v>
      </c>
      <c r="CE26" s="57">
        <v>701971</v>
      </c>
    </row>
    <row r="27" spans="1:83" x14ac:dyDescent="0.25">
      <c r="A27" s="163"/>
      <c r="B27" s="164"/>
      <c r="C27" s="164"/>
      <c r="D27" s="164"/>
      <c r="E27" s="164"/>
      <c r="F27" s="199"/>
      <c r="G27" s="164"/>
      <c r="H27" s="164"/>
      <c r="I27" s="164"/>
      <c r="J27" s="164"/>
      <c r="K27" s="164"/>
      <c r="L27" s="164"/>
      <c r="M27" s="164"/>
      <c r="N27" s="164"/>
      <c r="O27" s="164"/>
      <c r="P27" s="164"/>
      <c r="Q27" s="164"/>
      <c r="R27" s="164"/>
      <c r="S27" s="164"/>
      <c r="T27" s="164"/>
      <c r="U27" s="164"/>
      <c r="V27" s="164"/>
      <c r="W27" s="164"/>
      <c r="X27" s="164"/>
      <c r="Y27" s="164"/>
      <c r="Z27" s="172"/>
      <c r="AA27" s="164"/>
      <c r="AB27" s="164"/>
      <c r="AC27" s="164"/>
      <c r="AD27" s="164"/>
      <c r="AE27" s="164"/>
      <c r="AF27" s="164"/>
      <c r="AG27" s="164"/>
      <c r="AH27" s="164"/>
      <c r="AI27" s="164"/>
      <c r="AJ27" s="164"/>
      <c r="AK27" s="164"/>
      <c r="AL27" s="1" t="s">
        <v>188</v>
      </c>
      <c r="AM27" s="1" t="s">
        <v>194</v>
      </c>
      <c r="AN27" s="47">
        <v>44966</v>
      </c>
      <c r="AO27" s="48">
        <v>13473</v>
      </c>
      <c r="AP27" s="1" t="s">
        <v>195</v>
      </c>
      <c r="AQ27" s="47">
        <v>44969</v>
      </c>
      <c r="AR27" s="47">
        <v>45333</v>
      </c>
      <c r="AS27" s="1"/>
      <c r="AT27" s="1"/>
      <c r="AU27" s="49"/>
      <c r="AV27" s="1"/>
      <c r="AW27" s="60"/>
      <c r="AX27" s="50"/>
      <c r="AY27" s="1"/>
      <c r="AZ27" s="1"/>
      <c r="BA27" s="50"/>
      <c r="BB27" s="50"/>
      <c r="BC27" s="1"/>
      <c r="BD27" s="1"/>
      <c r="BE27" s="50"/>
      <c r="BF27" s="50"/>
      <c r="BG27" s="1"/>
      <c r="BH27" s="50"/>
      <c r="BI27" s="164"/>
      <c r="BJ27" s="164"/>
      <c r="BK27" s="164"/>
      <c r="BL27" s="164"/>
      <c r="BM27" s="4"/>
      <c r="BN27" s="4"/>
      <c r="BO27" s="4"/>
      <c r="BP27" s="4"/>
      <c r="BQ27" s="4"/>
      <c r="BR27" s="4"/>
      <c r="BS27" s="4"/>
      <c r="BT27" s="4"/>
      <c r="BU27" s="54"/>
      <c r="BV27" s="54"/>
      <c r="BW27" s="4"/>
      <c r="BX27" s="4"/>
      <c r="BY27" s="4"/>
      <c r="BZ27" s="164"/>
      <c r="CA27" s="164"/>
      <c r="CB27" s="172"/>
      <c r="CC27" s="172"/>
      <c r="CD27" s="172"/>
      <c r="CE27" s="173"/>
    </row>
    <row r="28" spans="1:83" x14ac:dyDescent="0.25">
      <c r="A28" s="163"/>
      <c r="B28" s="164"/>
      <c r="C28" s="164"/>
      <c r="D28" s="164"/>
      <c r="E28" s="164"/>
      <c r="F28" s="199"/>
      <c r="G28" s="164"/>
      <c r="H28" s="164"/>
      <c r="I28" s="164"/>
      <c r="J28" s="164"/>
      <c r="K28" s="164"/>
      <c r="L28" s="164"/>
      <c r="M28" s="164"/>
      <c r="N28" s="164"/>
      <c r="O28" s="164"/>
      <c r="P28" s="164"/>
      <c r="Q28" s="164"/>
      <c r="R28" s="164"/>
      <c r="S28" s="164"/>
      <c r="T28" s="164"/>
      <c r="U28" s="164"/>
      <c r="V28" s="164"/>
      <c r="W28" s="164"/>
      <c r="X28" s="164"/>
      <c r="Y28" s="164"/>
      <c r="Z28" s="172"/>
      <c r="AA28" s="164"/>
      <c r="AB28" s="164"/>
      <c r="AC28" s="164"/>
      <c r="AD28" s="164"/>
      <c r="AE28" s="164"/>
      <c r="AF28" s="164"/>
      <c r="AG28" s="164"/>
      <c r="AH28" s="164"/>
      <c r="AI28" s="164"/>
      <c r="AJ28" s="164"/>
      <c r="AK28" s="164"/>
      <c r="AL28" s="1" t="s">
        <v>188</v>
      </c>
      <c r="AM28" s="1" t="s">
        <v>196</v>
      </c>
      <c r="AN28" s="47">
        <v>45096</v>
      </c>
      <c r="AO28" s="48">
        <v>13561</v>
      </c>
      <c r="AP28" s="1" t="s">
        <v>206</v>
      </c>
      <c r="AQ28" s="47">
        <v>44969</v>
      </c>
      <c r="AR28" s="47">
        <v>45333</v>
      </c>
      <c r="AS28" s="1"/>
      <c r="AT28" s="1"/>
      <c r="AU28" s="49">
        <v>6.08E-2</v>
      </c>
      <c r="AV28" s="1"/>
      <c r="AW28" s="50">
        <v>305587.8</v>
      </c>
      <c r="AX28" s="50"/>
      <c r="AY28" s="1"/>
      <c r="AZ28" s="1"/>
      <c r="BA28" s="50"/>
      <c r="BB28" s="50"/>
      <c r="BC28" s="47"/>
      <c r="BD28" s="49"/>
      <c r="BE28" s="50"/>
      <c r="BF28" s="50"/>
      <c r="BG28" s="1"/>
      <c r="BH28" s="50"/>
      <c r="BI28" s="164"/>
      <c r="BJ28" s="164"/>
      <c r="BK28" s="164"/>
      <c r="BL28" s="164"/>
      <c r="BM28" s="4"/>
      <c r="BN28" s="4"/>
      <c r="BO28" s="4"/>
      <c r="BP28" s="4"/>
      <c r="BQ28" s="4"/>
      <c r="BR28" s="4"/>
      <c r="BS28" s="4"/>
      <c r="BT28" s="4"/>
      <c r="BU28" s="54"/>
      <c r="BV28" s="54"/>
      <c r="BW28" s="4"/>
      <c r="BX28" s="4"/>
      <c r="BY28" s="4"/>
      <c r="BZ28" s="164"/>
      <c r="CA28" s="164"/>
      <c r="CB28" s="172"/>
      <c r="CC28" s="172"/>
      <c r="CD28" s="172"/>
      <c r="CE28" s="173"/>
    </row>
    <row r="29" spans="1:83" x14ac:dyDescent="0.25">
      <c r="A29" s="163"/>
      <c r="B29" s="164"/>
      <c r="C29" s="164"/>
      <c r="D29" s="164"/>
      <c r="E29" s="164"/>
      <c r="F29" s="199"/>
      <c r="G29" s="164"/>
      <c r="H29" s="164"/>
      <c r="I29" s="164"/>
      <c r="J29" s="164"/>
      <c r="K29" s="164"/>
      <c r="L29" s="164"/>
      <c r="M29" s="164"/>
      <c r="N29" s="164"/>
      <c r="O29" s="164"/>
      <c r="P29" s="164"/>
      <c r="Q29" s="164"/>
      <c r="R29" s="164"/>
      <c r="S29" s="164"/>
      <c r="T29" s="164"/>
      <c r="U29" s="164"/>
      <c r="V29" s="164"/>
      <c r="W29" s="164"/>
      <c r="X29" s="164"/>
      <c r="Y29" s="164"/>
      <c r="Z29" s="172"/>
      <c r="AA29" s="164"/>
      <c r="AB29" s="164"/>
      <c r="AC29" s="164"/>
      <c r="AD29" s="164"/>
      <c r="AE29" s="164"/>
      <c r="AF29" s="164"/>
      <c r="AG29" s="164"/>
      <c r="AH29" s="164"/>
      <c r="AI29" s="164"/>
      <c r="AJ29" s="164"/>
      <c r="AK29" s="164"/>
      <c r="AL29" s="1" t="s">
        <v>188</v>
      </c>
      <c r="AM29" s="1" t="s">
        <v>197</v>
      </c>
      <c r="AN29" s="47">
        <v>45287</v>
      </c>
      <c r="AO29" s="48">
        <v>13703</v>
      </c>
      <c r="AP29" s="1" t="s">
        <v>195</v>
      </c>
      <c r="AQ29" s="47">
        <v>45334</v>
      </c>
      <c r="AR29" s="47">
        <v>45699</v>
      </c>
      <c r="AS29" s="1"/>
      <c r="AT29" s="1"/>
      <c r="AU29" s="49"/>
      <c r="AV29" s="1"/>
      <c r="AW29" s="60"/>
      <c r="AX29" s="50"/>
      <c r="AY29" s="1"/>
      <c r="AZ29" s="1"/>
      <c r="BA29" s="50"/>
      <c r="BB29" s="50"/>
      <c r="BC29" s="47"/>
      <c r="BD29" s="49"/>
      <c r="BE29" s="50"/>
      <c r="BF29" s="50"/>
      <c r="BG29" s="1"/>
      <c r="BH29" s="50"/>
      <c r="BI29" s="164"/>
      <c r="BJ29" s="164"/>
      <c r="BK29" s="164"/>
      <c r="BL29" s="164"/>
      <c r="BM29" s="4"/>
      <c r="BN29" s="4"/>
      <c r="BO29" s="4"/>
      <c r="BP29" s="4"/>
      <c r="BQ29" s="4"/>
      <c r="BR29" s="4"/>
      <c r="BS29" s="4"/>
      <c r="BT29" s="4"/>
      <c r="BU29" s="54"/>
      <c r="BV29" s="54"/>
      <c r="BW29" s="4"/>
      <c r="BX29" s="4"/>
      <c r="BY29" s="4"/>
      <c r="BZ29" s="164"/>
      <c r="CA29" s="164"/>
      <c r="CB29" s="172"/>
      <c r="CC29" s="172"/>
      <c r="CD29" s="172"/>
      <c r="CE29" s="173"/>
    </row>
    <row r="30" spans="1:83" x14ac:dyDescent="0.25">
      <c r="A30" s="163"/>
      <c r="B30" s="164"/>
      <c r="C30" s="164"/>
      <c r="D30" s="164"/>
      <c r="E30" s="164"/>
      <c r="F30" s="199"/>
      <c r="G30" s="164"/>
      <c r="H30" s="164"/>
      <c r="I30" s="164"/>
      <c r="J30" s="164"/>
      <c r="K30" s="164"/>
      <c r="L30" s="164"/>
      <c r="M30" s="164"/>
      <c r="N30" s="164"/>
      <c r="O30" s="164"/>
      <c r="P30" s="164"/>
      <c r="Q30" s="164"/>
      <c r="R30" s="164"/>
      <c r="S30" s="164"/>
      <c r="T30" s="164"/>
      <c r="U30" s="164"/>
      <c r="V30" s="164"/>
      <c r="W30" s="164"/>
      <c r="X30" s="164"/>
      <c r="Y30" s="164"/>
      <c r="Z30" s="172"/>
      <c r="AA30" s="164"/>
      <c r="AB30" s="164"/>
      <c r="AC30" s="164"/>
      <c r="AD30" s="164"/>
      <c r="AE30" s="164"/>
      <c r="AF30" s="164"/>
      <c r="AG30" s="164"/>
      <c r="AH30" s="164"/>
      <c r="AI30" s="164"/>
      <c r="AJ30" s="164"/>
      <c r="AK30" s="164"/>
      <c r="AL30" s="1" t="s">
        <v>188</v>
      </c>
      <c r="AM30" s="1" t="s">
        <v>210</v>
      </c>
      <c r="AN30" s="61">
        <v>45393</v>
      </c>
      <c r="AO30" s="48">
        <v>13763</v>
      </c>
      <c r="AP30" s="1" t="s">
        <v>206</v>
      </c>
      <c r="AQ30" s="47">
        <v>45334</v>
      </c>
      <c r="AR30" s="47">
        <v>45699</v>
      </c>
      <c r="AS30" s="1"/>
      <c r="AT30" s="1"/>
      <c r="AU30" s="49">
        <v>6.1499999999999999E-2</v>
      </c>
      <c r="AV30" s="1"/>
      <c r="AW30" s="50">
        <v>328457.03999999998</v>
      </c>
      <c r="AX30" s="50"/>
      <c r="AY30" s="1"/>
      <c r="AZ30" s="1"/>
      <c r="BA30" s="50"/>
      <c r="BB30" s="50"/>
      <c r="BC30" s="47"/>
      <c r="BD30" s="49"/>
      <c r="BE30" s="50"/>
      <c r="BF30" s="50"/>
      <c r="BG30" s="1"/>
      <c r="BH30" s="50"/>
      <c r="BI30" s="164"/>
      <c r="BJ30" s="164"/>
      <c r="BK30" s="164"/>
      <c r="BL30" s="164"/>
      <c r="BM30" s="4"/>
      <c r="BN30" s="4"/>
      <c r="BO30" s="4"/>
      <c r="BP30" s="4"/>
      <c r="BQ30" s="4"/>
      <c r="BR30" s="4"/>
      <c r="BS30" s="4"/>
      <c r="BT30" s="4"/>
      <c r="BU30" s="54"/>
      <c r="BV30" s="54"/>
      <c r="BW30" s="4"/>
      <c r="BX30" s="4"/>
      <c r="BY30" s="4"/>
      <c r="BZ30" s="164"/>
      <c r="CA30" s="164"/>
      <c r="CB30" s="172"/>
      <c r="CC30" s="172"/>
      <c r="CD30" s="172"/>
      <c r="CE30" s="173"/>
    </row>
    <row r="31" spans="1:83" x14ac:dyDescent="0.25">
      <c r="A31" s="163"/>
      <c r="B31" s="164"/>
      <c r="C31" s="164"/>
      <c r="D31" s="164"/>
      <c r="E31" s="164"/>
      <c r="F31" s="199"/>
      <c r="G31" s="164"/>
      <c r="H31" s="164"/>
      <c r="I31" s="164"/>
      <c r="J31" s="164"/>
      <c r="K31" s="164"/>
      <c r="L31" s="164"/>
      <c r="M31" s="164"/>
      <c r="N31" s="164"/>
      <c r="O31" s="164"/>
      <c r="P31" s="164"/>
      <c r="Q31" s="164"/>
      <c r="R31" s="164"/>
      <c r="S31" s="164"/>
      <c r="T31" s="164"/>
      <c r="U31" s="164"/>
      <c r="V31" s="164"/>
      <c r="W31" s="164"/>
      <c r="X31" s="164"/>
      <c r="Y31" s="164"/>
      <c r="Z31" s="172"/>
      <c r="AA31" s="164"/>
      <c r="AB31" s="164"/>
      <c r="AC31" s="164"/>
      <c r="AD31" s="164"/>
      <c r="AE31" s="164"/>
      <c r="AF31" s="164"/>
      <c r="AG31" s="164"/>
      <c r="AH31" s="164"/>
      <c r="AI31" s="164"/>
      <c r="AJ31" s="164"/>
      <c r="AK31" s="164"/>
      <c r="AL31" s="1" t="s">
        <v>211</v>
      </c>
      <c r="AM31" s="1" t="s">
        <v>189</v>
      </c>
      <c r="AN31" s="61">
        <v>45410</v>
      </c>
      <c r="AO31" s="48">
        <v>13761</v>
      </c>
      <c r="AP31" s="1" t="s">
        <v>212</v>
      </c>
      <c r="AQ31" s="47">
        <v>45334</v>
      </c>
      <c r="AR31" s="47">
        <v>45699</v>
      </c>
      <c r="AS31" s="1"/>
      <c r="AT31" s="1"/>
      <c r="AU31" s="49"/>
      <c r="AV31" s="1"/>
      <c r="AW31" s="60"/>
      <c r="AX31" s="50"/>
      <c r="AY31" s="1"/>
      <c r="AZ31" s="1"/>
      <c r="BA31" s="50"/>
      <c r="BB31" s="50"/>
      <c r="BC31" s="47"/>
      <c r="BD31" s="49"/>
      <c r="BE31" s="50"/>
      <c r="BF31" s="50"/>
      <c r="BG31" s="1"/>
      <c r="BH31" s="50"/>
      <c r="BI31" s="164"/>
      <c r="BJ31" s="164"/>
      <c r="BK31" s="164"/>
      <c r="BL31" s="164"/>
      <c r="BM31" s="4"/>
      <c r="BN31" s="4"/>
      <c r="BO31" s="4"/>
      <c r="BP31" s="4"/>
      <c r="BQ31" s="4"/>
      <c r="BR31" s="4"/>
      <c r="BS31" s="4"/>
      <c r="BT31" s="4"/>
      <c r="BU31" s="54"/>
      <c r="BV31" s="54"/>
      <c r="BW31" s="4"/>
      <c r="BX31" s="4"/>
      <c r="BY31" s="4"/>
      <c r="BZ31" s="164"/>
      <c r="CA31" s="164"/>
      <c r="CB31" s="172"/>
      <c r="CC31" s="172"/>
      <c r="CD31" s="172"/>
      <c r="CE31" s="173"/>
    </row>
    <row r="32" spans="1:83" x14ac:dyDescent="0.25">
      <c r="A32" s="163"/>
      <c r="B32" s="164"/>
      <c r="C32" s="164"/>
      <c r="D32" s="164"/>
      <c r="E32" s="164"/>
      <c r="F32" s="199"/>
      <c r="G32" s="164"/>
      <c r="H32" s="164"/>
      <c r="I32" s="164"/>
      <c r="J32" s="164"/>
      <c r="K32" s="164"/>
      <c r="L32" s="164"/>
      <c r="M32" s="164"/>
      <c r="N32" s="164"/>
      <c r="O32" s="164"/>
      <c r="P32" s="164"/>
      <c r="Q32" s="164"/>
      <c r="R32" s="164"/>
      <c r="S32" s="164"/>
      <c r="T32" s="164"/>
      <c r="U32" s="164"/>
      <c r="V32" s="164"/>
      <c r="W32" s="164"/>
      <c r="X32" s="164"/>
      <c r="Y32" s="164"/>
      <c r="Z32" s="172"/>
      <c r="AA32" s="164"/>
      <c r="AB32" s="164"/>
      <c r="AC32" s="164"/>
      <c r="AD32" s="164"/>
      <c r="AE32" s="164"/>
      <c r="AF32" s="164"/>
      <c r="AG32" s="164"/>
      <c r="AH32" s="164"/>
      <c r="AI32" s="164"/>
      <c r="AJ32" s="164"/>
      <c r="AK32" s="164"/>
      <c r="AL32" s="1" t="s">
        <v>188</v>
      </c>
      <c r="AM32" s="1" t="s">
        <v>213</v>
      </c>
      <c r="AN32" s="61">
        <v>45615</v>
      </c>
      <c r="AO32" s="48">
        <v>13909</v>
      </c>
      <c r="AP32" s="1" t="s">
        <v>206</v>
      </c>
      <c r="AQ32" s="47">
        <v>45334</v>
      </c>
      <c r="AR32" s="47">
        <v>45699</v>
      </c>
      <c r="AS32" s="1"/>
      <c r="AT32" s="1"/>
      <c r="AU32" s="49">
        <v>2.46E-2</v>
      </c>
      <c r="AV32" s="1"/>
      <c r="AW32" s="50">
        <v>139346.88</v>
      </c>
      <c r="AX32" s="50"/>
      <c r="AY32" s="1"/>
      <c r="AZ32" s="1"/>
      <c r="BA32" s="50"/>
      <c r="BB32" s="50"/>
      <c r="BC32" s="47"/>
      <c r="BD32" s="49"/>
      <c r="BE32" s="50"/>
      <c r="BF32" s="50"/>
      <c r="BG32" s="1"/>
      <c r="BH32" s="50"/>
      <c r="BI32" s="164"/>
      <c r="BJ32" s="164"/>
      <c r="BK32" s="164"/>
      <c r="BL32" s="164"/>
      <c r="BM32" s="4"/>
      <c r="BN32" s="4"/>
      <c r="BO32" s="4"/>
      <c r="BP32" s="4"/>
      <c r="BQ32" s="4"/>
      <c r="BR32" s="4"/>
      <c r="BS32" s="4"/>
      <c r="BT32" s="4"/>
      <c r="BU32" s="54"/>
      <c r="BV32" s="54"/>
      <c r="BW32" s="4"/>
      <c r="BX32" s="4"/>
      <c r="BY32" s="4"/>
      <c r="BZ32" s="164"/>
      <c r="CA32" s="164"/>
      <c r="CB32" s="172"/>
      <c r="CC32" s="172"/>
      <c r="CD32" s="172"/>
      <c r="CE32" s="173"/>
    </row>
    <row r="33" spans="1:83" x14ac:dyDescent="0.25">
      <c r="A33" s="163"/>
      <c r="B33" s="164"/>
      <c r="C33" s="164"/>
      <c r="D33" s="164"/>
      <c r="E33" s="164"/>
      <c r="F33" s="199"/>
      <c r="G33" s="164"/>
      <c r="H33" s="164"/>
      <c r="I33" s="164"/>
      <c r="J33" s="164"/>
      <c r="K33" s="164"/>
      <c r="L33" s="164"/>
      <c r="M33" s="164"/>
      <c r="N33" s="164"/>
      <c r="O33" s="164"/>
      <c r="P33" s="164"/>
      <c r="Q33" s="164"/>
      <c r="R33" s="164"/>
      <c r="S33" s="164"/>
      <c r="T33" s="164"/>
      <c r="U33" s="164"/>
      <c r="V33" s="164"/>
      <c r="W33" s="164"/>
      <c r="X33" s="164"/>
      <c r="Y33" s="164"/>
      <c r="Z33" s="172"/>
      <c r="AA33" s="164"/>
      <c r="AB33" s="164"/>
      <c r="AC33" s="164"/>
      <c r="AD33" s="164"/>
      <c r="AE33" s="164"/>
      <c r="AF33" s="164"/>
      <c r="AG33" s="164"/>
      <c r="AH33" s="164"/>
      <c r="AI33" s="164"/>
      <c r="AJ33" s="164"/>
      <c r="AK33" s="164"/>
      <c r="AL33" s="1" t="s">
        <v>188</v>
      </c>
      <c r="AM33" s="1" t="s">
        <v>214</v>
      </c>
      <c r="AN33" s="61">
        <v>45698</v>
      </c>
      <c r="AO33" s="48">
        <v>13962</v>
      </c>
      <c r="AP33" s="1" t="s">
        <v>195</v>
      </c>
      <c r="AQ33" s="47">
        <v>45700</v>
      </c>
      <c r="AR33" s="47">
        <v>45880</v>
      </c>
      <c r="AS33" s="1"/>
      <c r="AT33" s="1"/>
      <c r="AU33" s="49"/>
      <c r="AV33" s="1"/>
      <c r="AW33" s="60"/>
      <c r="AX33" s="50"/>
      <c r="AY33" s="1"/>
      <c r="AZ33" s="1"/>
      <c r="BA33" s="50"/>
      <c r="BB33" s="50"/>
      <c r="BC33" s="47"/>
      <c r="BD33" s="49"/>
      <c r="BE33" s="50"/>
      <c r="BF33" s="50"/>
      <c r="BG33" s="1"/>
      <c r="BH33" s="50"/>
      <c r="BI33" s="164"/>
      <c r="BJ33" s="164"/>
      <c r="BK33" s="164"/>
      <c r="BL33" s="164"/>
      <c r="BM33" s="4"/>
      <c r="BN33" s="4"/>
      <c r="BO33" s="4"/>
      <c r="BP33" s="4"/>
      <c r="BQ33" s="4"/>
      <c r="BR33" s="4"/>
      <c r="BS33" s="4"/>
      <c r="BT33" s="4"/>
      <c r="BU33" s="54"/>
      <c r="BV33" s="54"/>
      <c r="BW33" s="4"/>
      <c r="BX33" s="4"/>
      <c r="BY33" s="4"/>
      <c r="BZ33" s="164"/>
      <c r="CA33" s="164"/>
      <c r="CB33" s="172"/>
      <c r="CC33" s="172"/>
      <c r="CD33" s="172"/>
      <c r="CE33" s="173"/>
    </row>
    <row r="34" spans="1:83" x14ac:dyDescent="0.25">
      <c r="A34" s="163"/>
      <c r="B34" s="164"/>
      <c r="C34" s="164"/>
      <c r="D34" s="164"/>
      <c r="E34" s="164"/>
      <c r="F34" s="199"/>
      <c r="G34" s="164"/>
      <c r="H34" s="164"/>
      <c r="I34" s="164"/>
      <c r="J34" s="164"/>
      <c r="K34" s="164"/>
      <c r="L34" s="164"/>
      <c r="M34" s="164"/>
      <c r="N34" s="164"/>
      <c r="O34" s="164"/>
      <c r="P34" s="164"/>
      <c r="Q34" s="164"/>
      <c r="R34" s="164"/>
      <c r="S34" s="164"/>
      <c r="T34" s="164"/>
      <c r="U34" s="164"/>
      <c r="V34" s="164"/>
      <c r="W34" s="164"/>
      <c r="X34" s="164"/>
      <c r="Y34" s="164"/>
      <c r="Z34" s="172"/>
      <c r="AA34" s="164"/>
      <c r="AB34" s="164"/>
      <c r="AC34" s="164"/>
      <c r="AD34" s="164"/>
      <c r="AE34" s="164"/>
      <c r="AF34" s="164"/>
      <c r="AG34" s="164"/>
      <c r="AH34" s="164"/>
      <c r="AI34" s="164"/>
      <c r="AJ34" s="164"/>
      <c r="AK34" s="164"/>
      <c r="AL34" s="1" t="s">
        <v>188</v>
      </c>
      <c r="AM34" s="1" t="s">
        <v>215</v>
      </c>
      <c r="AN34" s="61">
        <v>45866</v>
      </c>
      <c r="AO34" s="48">
        <v>14075</v>
      </c>
      <c r="AP34" s="1" t="s">
        <v>195</v>
      </c>
      <c r="AQ34" s="47">
        <v>45881</v>
      </c>
      <c r="AR34" s="47">
        <v>46022</v>
      </c>
      <c r="AS34" s="1"/>
      <c r="AT34" s="1"/>
      <c r="AU34" s="49"/>
      <c r="AV34" s="1"/>
      <c r="AW34" s="60"/>
      <c r="AX34" s="50"/>
      <c r="AY34" s="1"/>
      <c r="AZ34" s="1"/>
      <c r="BA34" s="50"/>
      <c r="BB34" s="50"/>
      <c r="BC34" s="47"/>
      <c r="BD34" s="49"/>
      <c r="BE34" s="50"/>
      <c r="BF34" s="50"/>
      <c r="BG34" s="1"/>
      <c r="BH34" s="50"/>
      <c r="BI34" s="164"/>
      <c r="BJ34" s="164"/>
      <c r="BK34" s="164"/>
      <c r="BL34" s="164"/>
      <c r="BM34" s="4"/>
      <c r="BN34" s="4"/>
      <c r="BO34" s="4"/>
      <c r="BP34" s="4"/>
      <c r="BQ34" s="4"/>
      <c r="BR34" s="4"/>
      <c r="BS34" s="4"/>
      <c r="BT34" s="4"/>
      <c r="BU34" s="54"/>
      <c r="BV34" s="54"/>
      <c r="BW34" s="4"/>
      <c r="BX34" s="4"/>
      <c r="BY34" s="4"/>
      <c r="BZ34" s="164"/>
      <c r="CA34" s="164"/>
      <c r="CB34" s="172"/>
      <c r="CC34" s="172"/>
      <c r="CD34" s="172"/>
      <c r="CE34" s="173"/>
    </row>
    <row r="35" spans="1:83" x14ac:dyDescent="0.25">
      <c r="A35" s="163"/>
      <c r="B35" s="164"/>
      <c r="C35" s="164"/>
      <c r="D35" s="164"/>
      <c r="E35" s="164"/>
      <c r="F35" s="199"/>
      <c r="G35" s="164"/>
      <c r="H35" s="164"/>
      <c r="I35" s="164"/>
      <c r="J35" s="164"/>
      <c r="K35" s="164"/>
      <c r="L35" s="164"/>
      <c r="M35" s="164"/>
      <c r="N35" s="164"/>
      <c r="O35" s="164"/>
      <c r="P35" s="164"/>
      <c r="Q35" s="164"/>
      <c r="R35" s="164"/>
      <c r="S35" s="164"/>
      <c r="T35" s="164"/>
      <c r="U35" s="164"/>
      <c r="V35" s="164"/>
      <c r="W35" s="164"/>
      <c r="X35" s="164"/>
      <c r="Y35" s="164"/>
      <c r="Z35" s="172"/>
      <c r="AA35" s="164"/>
      <c r="AB35" s="164"/>
      <c r="AC35" s="164"/>
      <c r="AD35" s="164"/>
      <c r="AE35" s="164"/>
      <c r="AF35" s="164"/>
      <c r="AG35" s="164"/>
      <c r="AH35" s="164"/>
      <c r="AI35" s="164"/>
      <c r="AJ35" s="164"/>
      <c r="AK35" s="164"/>
      <c r="AL35" s="1" t="s">
        <v>188</v>
      </c>
      <c r="AM35" s="1" t="s">
        <v>216</v>
      </c>
      <c r="AN35" s="61">
        <v>46010</v>
      </c>
      <c r="AO35" s="48">
        <v>14179</v>
      </c>
      <c r="AP35" s="1" t="s">
        <v>190</v>
      </c>
      <c r="AQ35" s="47">
        <v>46023</v>
      </c>
      <c r="AR35" s="47">
        <v>46112</v>
      </c>
      <c r="AS35" s="1"/>
      <c r="AT35" s="1"/>
      <c r="AU35" s="49">
        <v>4.65E-2</v>
      </c>
      <c r="AV35" s="1"/>
      <c r="AW35" s="50">
        <v>270353.28000000003</v>
      </c>
      <c r="AX35" s="50"/>
      <c r="AY35" s="1"/>
      <c r="AZ35" s="1"/>
      <c r="BA35" s="50"/>
      <c r="BB35" s="50"/>
      <c r="BC35" s="47"/>
      <c r="BD35" s="49"/>
      <c r="BE35" s="50"/>
      <c r="BF35" s="50"/>
      <c r="BG35" s="1"/>
      <c r="BH35" s="50"/>
      <c r="BI35" s="164"/>
      <c r="BJ35" s="164"/>
      <c r="BK35" s="164"/>
      <c r="BL35" s="164"/>
      <c r="BM35" s="4"/>
      <c r="BN35" s="4"/>
      <c r="BO35" s="4"/>
      <c r="BP35" s="4"/>
      <c r="BQ35" s="4"/>
      <c r="BR35" s="4"/>
      <c r="BS35" s="4"/>
      <c r="BT35" s="4"/>
      <c r="BU35" s="54"/>
      <c r="BV35" s="54"/>
      <c r="BW35" s="4"/>
      <c r="BX35" s="4"/>
      <c r="BY35" s="4"/>
      <c r="BZ35" s="164"/>
      <c r="CA35" s="164"/>
      <c r="CB35" s="172"/>
      <c r="CC35" s="172"/>
      <c r="CD35" s="172"/>
      <c r="CE35" s="173"/>
    </row>
    <row r="36" spans="1:83" x14ac:dyDescent="0.25">
      <c r="A36" s="174"/>
      <c r="B36" s="175"/>
      <c r="C36" s="175"/>
      <c r="D36" s="175"/>
      <c r="E36" s="175"/>
      <c r="F36" s="200"/>
      <c r="G36" s="175"/>
      <c r="H36" s="175"/>
      <c r="I36" s="175"/>
      <c r="J36" s="175"/>
      <c r="K36" s="175"/>
      <c r="L36" s="175"/>
      <c r="M36" s="175"/>
      <c r="N36" s="175"/>
      <c r="O36" s="175"/>
      <c r="P36" s="175"/>
      <c r="Q36" s="175"/>
      <c r="R36" s="175"/>
      <c r="S36" s="175"/>
      <c r="T36" s="175"/>
      <c r="U36" s="175"/>
      <c r="V36" s="175"/>
      <c r="W36" s="175"/>
      <c r="X36" s="175"/>
      <c r="Y36" s="175"/>
      <c r="Z36" s="176"/>
      <c r="AA36" s="175"/>
      <c r="AB36" s="175"/>
      <c r="AC36" s="175"/>
      <c r="AD36" s="175"/>
      <c r="AE36" s="175"/>
      <c r="AF36" s="175"/>
      <c r="AG36" s="175"/>
      <c r="AH36" s="175"/>
      <c r="AI36" s="175"/>
      <c r="AJ36" s="175"/>
      <c r="AK36" s="175"/>
      <c r="AL36" s="1" t="s">
        <v>188</v>
      </c>
      <c r="AM36" s="1" t="s">
        <v>217</v>
      </c>
      <c r="AN36" s="61">
        <v>46107</v>
      </c>
      <c r="AO36" s="48">
        <v>14234</v>
      </c>
      <c r="AP36" s="1" t="s">
        <v>195</v>
      </c>
      <c r="AQ36" s="47">
        <v>46113</v>
      </c>
      <c r="AR36" s="47">
        <v>46429</v>
      </c>
      <c r="AS36" s="1"/>
      <c r="AT36" s="1"/>
      <c r="AU36" s="49"/>
      <c r="AV36" s="1"/>
      <c r="AW36" s="60"/>
      <c r="AX36" s="50"/>
      <c r="AY36" s="1"/>
      <c r="AZ36" s="1"/>
      <c r="BA36" s="50"/>
      <c r="BB36" s="50"/>
      <c r="BC36" s="47"/>
      <c r="BD36" s="49"/>
      <c r="BE36" s="50"/>
      <c r="BF36" s="50"/>
      <c r="BG36" s="1"/>
      <c r="BH36" s="50"/>
      <c r="BI36" s="175"/>
      <c r="BJ36" s="175"/>
      <c r="BK36" s="175"/>
      <c r="BL36" s="175"/>
      <c r="BM36" s="4"/>
      <c r="BN36" s="4"/>
      <c r="BO36" s="4"/>
      <c r="BP36" s="4"/>
      <c r="BQ36" s="4"/>
      <c r="BR36" s="4"/>
      <c r="BS36" s="4"/>
      <c r="BT36" s="4"/>
      <c r="BU36" s="54"/>
      <c r="BV36" s="54"/>
      <c r="BW36" s="4"/>
      <c r="BX36" s="4"/>
      <c r="BY36" s="4"/>
      <c r="BZ36" s="175"/>
      <c r="CA36" s="175"/>
      <c r="CB36" s="176"/>
      <c r="CC36" s="176"/>
      <c r="CD36" s="176"/>
      <c r="CE36" s="177"/>
    </row>
    <row r="37" spans="1:83" ht="25.5" x14ac:dyDescent="0.25">
      <c r="A37" s="62">
        <v>3</v>
      </c>
      <c r="B37" s="1" t="s">
        <v>218</v>
      </c>
      <c r="C37" s="63" t="s">
        <v>219</v>
      </c>
      <c r="D37" s="1" t="s">
        <v>179</v>
      </c>
      <c r="E37" s="1" t="s">
        <v>180</v>
      </c>
      <c r="F37" s="64" t="s">
        <v>220</v>
      </c>
      <c r="G37" s="1" t="s">
        <v>182</v>
      </c>
      <c r="H37" s="1" t="s">
        <v>182</v>
      </c>
      <c r="I37" s="1" t="s">
        <v>182</v>
      </c>
      <c r="J37" s="1" t="s">
        <v>182</v>
      </c>
      <c r="K37" s="1" t="s">
        <v>182</v>
      </c>
      <c r="L37" s="1" t="s">
        <v>182</v>
      </c>
      <c r="M37" s="1" t="s">
        <v>219</v>
      </c>
      <c r="N37" s="1" t="s">
        <v>221</v>
      </c>
      <c r="O37" s="48">
        <v>13235</v>
      </c>
      <c r="P37" s="48">
        <v>13235</v>
      </c>
      <c r="Q37" s="1"/>
      <c r="R37" s="47"/>
      <c r="S37" s="47"/>
      <c r="T37" s="1"/>
      <c r="U37" s="1"/>
      <c r="V37" s="1"/>
      <c r="W37" s="64"/>
      <c r="X37" s="50"/>
      <c r="Y37" s="1" t="s">
        <v>222</v>
      </c>
      <c r="Z37" s="1" t="s">
        <v>223</v>
      </c>
      <c r="AA37" s="1" t="s">
        <v>224</v>
      </c>
      <c r="AB37" s="47">
        <v>44634</v>
      </c>
      <c r="AC37" s="48">
        <v>13248</v>
      </c>
      <c r="AD37" s="47">
        <v>44634</v>
      </c>
      <c r="AE37" s="47">
        <v>46095</v>
      </c>
      <c r="AF37" s="1">
        <v>1500</v>
      </c>
      <c r="AG37" s="1" t="s">
        <v>187</v>
      </c>
      <c r="AH37" s="1"/>
      <c r="AI37" s="50"/>
      <c r="AJ37" s="50"/>
      <c r="AK37" s="50">
        <v>2470424.5</v>
      </c>
      <c r="AL37" s="1"/>
      <c r="AM37" s="1"/>
      <c r="AN37" s="1"/>
      <c r="AO37" s="48"/>
      <c r="AP37" s="1"/>
      <c r="AQ37" s="1"/>
      <c r="AR37" s="1"/>
      <c r="AS37" s="1"/>
      <c r="AT37" s="1"/>
      <c r="AU37" s="1"/>
      <c r="AV37" s="1"/>
      <c r="AW37" s="50"/>
      <c r="AX37" s="50"/>
      <c r="AY37" s="1"/>
      <c r="AZ37" s="1"/>
      <c r="BA37" s="50"/>
      <c r="BB37" s="50"/>
      <c r="BC37" s="1"/>
      <c r="BD37" s="1"/>
      <c r="BE37" s="50"/>
      <c r="BF37" s="50"/>
      <c r="BG37" s="1"/>
      <c r="BH37" s="50"/>
      <c r="BI37" s="65">
        <f t="shared" ref="BI37:BI38" si="0">AK37</f>
        <v>2470424.5</v>
      </c>
      <c r="BJ37" s="50">
        <f>57395.6+63135.16+44057.83+47499.71+51656.04+19227.53+26847.6</f>
        <v>309819.46999999997</v>
      </c>
      <c r="BK37" s="66">
        <v>0</v>
      </c>
      <c r="BL37" s="67">
        <f t="shared" ref="BL37:BL38" si="1">BJ37+BK37</f>
        <v>309819.46999999997</v>
      </c>
      <c r="BM37" s="4"/>
      <c r="BN37" s="4"/>
      <c r="BO37" s="4"/>
      <c r="BP37" s="4"/>
      <c r="BQ37" s="4"/>
      <c r="BR37" s="4"/>
      <c r="BS37" s="4"/>
      <c r="BT37" s="4"/>
      <c r="BU37" s="54"/>
      <c r="BV37" s="54"/>
      <c r="BW37" s="4"/>
      <c r="BX37" s="4"/>
      <c r="BY37" s="4"/>
      <c r="BZ37" s="4" t="s">
        <v>225</v>
      </c>
      <c r="CA37" s="68">
        <v>13575</v>
      </c>
      <c r="CB37" s="4" t="s">
        <v>226</v>
      </c>
      <c r="CC37" s="4">
        <v>703155</v>
      </c>
      <c r="CD37" s="4" t="s">
        <v>227</v>
      </c>
      <c r="CE37" s="69">
        <v>701709</v>
      </c>
    </row>
    <row r="38" spans="1:83" x14ac:dyDescent="0.25">
      <c r="A38" s="39">
        <v>4</v>
      </c>
      <c r="B38" s="12" t="s">
        <v>228</v>
      </c>
      <c r="C38" s="12" t="s">
        <v>229</v>
      </c>
      <c r="D38" s="70" t="s">
        <v>230</v>
      </c>
      <c r="E38" s="12" t="s">
        <v>180</v>
      </c>
      <c r="F38" s="59" t="s">
        <v>231</v>
      </c>
      <c r="G38" s="41">
        <v>13322</v>
      </c>
      <c r="H38" s="41">
        <v>13306</v>
      </c>
      <c r="I38" s="12"/>
      <c r="J38" s="12"/>
      <c r="K38" s="12"/>
      <c r="L38" s="12"/>
      <c r="M38" s="12"/>
      <c r="N38" s="12"/>
      <c r="O38" s="12"/>
      <c r="P38" s="12"/>
      <c r="Q38" s="12" t="s">
        <v>232</v>
      </c>
      <c r="R38" s="58">
        <v>44726</v>
      </c>
      <c r="S38" s="58">
        <v>45091</v>
      </c>
      <c r="T38" s="41">
        <v>13312</v>
      </c>
      <c r="U38" s="12" t="s">
        <v>233</v>
      </c>
      <c r="V38" s="41">
        <v>13365</v>
      </c>
      <c r="W38" s="12" t="s">
        <v>231</v>
      </c>
      <c r="X38" s="42">
        <v>72500</v>
      </c>
      <c r="Y38" s="12" t="s">
        <v>234</v>
      </c>
      <c r="Z38" s="12" t="s">
        <v>235</v>
      </c>
      <c r="AA38" s="12" t="s">
        <v>236</v>
      </c>
      <c r="AB38" s="58">
        <v>44816</v>
      </c>
      <c r="AC38" s="41">
        <v>13370</v>
      </c>
      <c r="AD38" s="58">
        <v>44816</v>
      </c>
      <c r="AE38" s="58">
        <v>45181</v>
      </c>
      <c r="AF38" s="12">
        <v>1500</v>
      </c>
      <c r="AG38" s="12" t="s">
        <v>187</v>
      </c>
      <c r="AH38" s="12"/>
      <c r="AI38" s="42"/>
      <c r="AJ38" s="42"/>
      <c r="AK38" s="42">
        <v>72500</v>
      </c>
      <c r="AL38" s="1" t="s">
        <v>188</v>
      </c>
      <c r="AM38" s="1" t="s">
        <v>189</v>
      </c>
      <c r="AN38" s="47">
        <v>45180</v>
      </c>
      <c r="AO38" s="48">
        <v>13620</v>
      </c>
      <c r="AP38" s="1" t="s">
        <v>195</v>
      </c>
      <c r="AQ38" s="47">
        <v>45181</v>
      </c>
      <c r="AR38" s="47">
        <v>45546</v>
      </c>
      <c r="AS38" s="1"/>
      <c r="AT38" s="1"/>
      <c r="AU38" s="1"/>
      <c r="AV38" s="1"/>
      <c r="AW38" s="50"/>
      <c r="AX38" s="50"/>
      <c r="AY38" s="1"/>
      <c r="AZ38" s="1"/>
      <c r="BA38" s="50"/>
      <c r="BB38" s="50"/>
      <c r="BC38" s="1"/>
      <c r="BD38" s="1"/>
      <c r="BE38" s="50"/>
      <c r="BF38" s="50"/>
      <c r="BG38" s="1"/>
      <c r="BH38" s="50"/>
      <c r="BI38" s="51">
        <f t="shared" si="0"/>
        <v>72500</v>
      </c>
      <c r="BJ38" s="42">
        <f>13143.4+7083.2+2324.8+7636+5075.2+5092.8+4683.2+9319.72+2655.96+7412.4+8416.9+8291.24+18431.08+21850.36+5620.36+3968.12+4242+11668.12+20864.04</f>
        <v>167778.9</v>
      </c>
      <c r="BK38" s="52">
        <v>2789</v>
      </c>
      <c r="BL38" s="53">
        <f t="shared" si="1"/>
        <v>170567.9</v>
      </c>
      <c r="BM38" s="4"/>
      <c r="BN38" s="4"/>
      <c r="BO38" s="4"/>
      <c r="BP38" s="4"/>
      <c r="BQ38" s="4"/>
      <c r="BR38" s="4"/>
      <c r="BS38" s="4"/>
      <c r="BT38" s="4"/>
      <c r="BU38" s="54"/>
      <c r="BV38" s="54"/>
      <c r="BW38" s="4"/>
      <c r="BX38" s="4"/>
      <c r="BY38" s="4"/>
      <c r="BZ38" s="55" t="s">
        <v>237</v>
      </c>
      <c r="CA38" s="56">
        <v>13575</v>
      </c>
      <c r="CB38" s="55" t="s">
        <v>208</v>
      </c>
      <c r="CC38" s="55">
        <v>702800</v>
      </c>
      <c r="CD38" s="55" t="s">
        <v>192</v>
      </c>
      <c r="CE38" s="71">
        <v>358883</v>
      </c>
    </row>
    <row r="39" spans="1:83" x14ac:dyDescent="0.25">
      <c r="A39" s="163"/>
      <c r="B39" s="164"/>
      <c r="C39" s="164"/>
      <c r="D39" s="164"/>
      <c r="E39" s="164"/>
      <c r="F39" s="199"/>
      <c r="G39" s="164"/>
      <c r="H39" s="164"/>
      <c r="I39" s="164"/>
      <c r="J39" s="164"/>
      <c r="K39" s="164"/>
      <c r="L39" s="164"/>
      <c r="M39" s="164"/>
      <c r="N39" s="164"/>
      <c r="O39" s="164"/>
      <c r="P39" s="164"/>
      <c r="Q39" s="164"/>
      <c r="R39" s="164"/>
      <c r="S39" s="164"/>
      <c r="T39" s="164"/>
      <c r="U39" s="164"/>
      <c r="V39" s="164"/>
      <c r="W39" s="172"/>
      <c r="X39" s="164"/>
      <c r="Y39" s="164"/>
      <c r="Z39" s="172"/>
      <c r="AA39" s="164"/>
      <c r="AB39" s="164"/>
      <c r="AC39" s="164"/>
      <c r="AD39" s="164"/>
      <c r="AE39" s="164"/>
      <c r="AF39" s="164"/>
      <c r="AG39" s="164"/>
      <c r="AH39" s="164"/>
      <c r="AI39" s="164"/>
      <c r="AJ39" s="164"/>
      <c r="AK39" s="164"/>
      <c r="AL39" s="1" t="s">
        <v>188</v>
      </c>
      <c r="AM39" s="1" t="s">
        <v>194</v>
      </c>
      <c r="AN39" s="47">
        <v>45546</v>
      </c>
      <c r="AO39" s="48">
        <v>13865</v>
      </c>
      <c r="AP39" s="1" t="s">
        <v>195</v>
      </c>
      <c r="AQ39" s="47">
        <v>45547</v>
      </c>
      <c r="AR39" s="47">
        <v>45911</v>
      </c>
      <c r="AS39" s="1"/>
      <c r="AT39" s="1"/>
      <c r="AU39" s="1"/>
      <c r="AV39" s="1"/>
      <c r="AW39" s="50"/>
      <c r="AX39" s="50"/>
      <c r="AY39" s="1"/>
      <c r="AZ39" s="1"/>
      <c r="BA39" s="50"/>
      <c r="BB39" s="50"/>
      <c r="BC39" s="1"/>
      <c r="BD39" s="1"/>
      <c r="BE39" s="50"/>
      <c r="BF39" s="50"/>
      <c r="BG39" s="1"/>
      <c r="BH39" s="50"/>
      <c r="BI39" s="164"/>
      <c r="BJ39" s="164"/>
      <c r="BK39" s="164"/>
      <c r="BL39" s="164"/>
      <c r="BM39" s="4"/>
      <c r="BN39" s="4"/>
      <c r="BO39" s="4"/>
      <c r="BP39" s="4"/>
      <c r="BQ39" s="4"/>
      <c r="BR39" s="4"/>
      <c r="BS39" s="4"/>
      <c r="BT39" s="4"/>
      <c r="BU39" s="54"/>
      <c r="BV39" s="54"/>
      <c r="BW39" s="4"/>
      <c r="BX39" s="4"/>
      <c r="BY39" s="4"/>
      <c r="BZ39" s="164"/>
      <c r="CA39" s="164"/>
      <c r="CB39" s="172"/>
      <c r="CC39" s="172"/>
      <c r="CD39" s="172"/>
      <c r="CE39" s="173"/>
    </row>
    <row r="40" spans="1:83" x14ac:dyDescent="0.25">
      <c r="A40" s="174"/>
      <c r="B40" s="175"/>
      <c r="C40" s="175"/>
      <c r="D40" s="175"/>
      <c r="E40" s="175"/>
      <c r="F40" s="200"/>
      <c r="G40" s="175"/>
      <c r="H40" s="175"/>
      <c r="I40" s="175"/>
      <c r="J40" s="175"/>
      <c r="K40" s="175"/>
      <c r="L40" s="175"/>
      <c r="M40" s="175"/>
      <c r="N40" s="175"/>
      <c r="O40" s="175"/>
      <c r="P40" s="175"/>
      <c r="Q40" s="175"/>
      <c r="R40" s="175"/>
      <c r="S40" s="175"/>
      <c r="T40" s="175"/>
      <c r="U40" s="175"/>
      <c r="V40" s="175"/>
      <c r="W40" s="176"/>
      <c r="X40" s="175"/>
      <c r="Y40" s="175"/>
      <c r="Z40" s="176"/>
      <c r="AA40" s="175"/>
      <c r="AB40" s="175"/>
      <c r="AC40" s="175"/>
      <c r="AD40" s="175"/>
      <c r="AE40" s="175"/>
      <c r="AF40" s="175"/>
      <c r="AG40" s="175"/>
      <c r="AH40" s="175"/>
      <c r="AI40" s="175"/>
      <c r="AJ40" s="175"/>
      <c r="AK40" s="175"/>
      <c r="AL40" s="1" t="s">
        <v>188</v>
      </c>
      <c r="AM40" s="1" t="s">
        <v>196</v>
      </c>
      <c r="AN40" s="47">
        <v>45902</v>
      </c>
      <c r="AO40" s="48">
        <v>14101</v>
      </c>
      <c r="AP40" s="1" t="s">
        <v>195</v>
      </c>
      <c r="AQ40" s="47">
        <v>45913</v>
      </c>
      <c r="AR40" s="47">
        <v>46277</v>
      </c>
      <c r="AS40" s="1"/>
      <c r="AT40" s="1"/>
      <c r="AU40" s="1"/>
      <c r="AV40" s="1"/>
      <c r="AW40" s="50"/>
      <c r="AX40" s="50"/>
      <c r="AY40" s="1"/>
      <c r="AZ40" s="1"/>
      <c r="BA40" s="50"/>
      <c r="BB40" s="50"/>
      <c r="BC40" s="1"/>
      <c r="BD40" s="1"/>
      <c r="BE40" s="50"/>
      <c r="BF40" s="50"/>
      <c r="BG40" s="1"/>
      <c r="BH40" s="50"/>
      <c r="BI40" s="175"/>
      <c r="BJ40" s="175"/>
      <c r="BK40" s="175"/>
      <c r="BL40" s="175"/>
      <c r="BM40" s="4"/>
      <c r="BN40" s="4"/>
      <c r="BO40" s="4"/>
      <c r="BP40" s="4"/>
      <c r="BQ40" s="4"/>
      <c r="BR40" s="4"/>
      <c r="BS40" s="4"/>
      <c r="BT40" s="4"/>
      <c r="BU40" s="54"/>
      <c r="BV40" s="54"/>
      <c r="BW40" s="4"/>
      <c r="BX40" s="4"/>
      <c r="BY40" s="4"/>
      <c r="BZ40" s="175"/>
      <c r="CA40" s="175"/>
      <c r="CB40" s="176"/>
      <c r="CC40" s="176"/>
      <c r="CD40" s="176"/>
      <c r="CE40" s="177"/>
    </row>
    <row r="41" spans="1:83" x14ac:dyDescent="0.25">
      <c r="A41" s="39">
        <v>5</v>
      </c>
      <c r="B41" s="12" t="s">
        <v>238</v>
      </c>
      <c r="C41" s="12" t="s">
        <v>239</v>
      </c>
      <c r="D41" s="70" t="s">
        <v>200</v>
      </c>
      <c r="E41" s="12" t="s">
        <v>180</v>
      </c>
      <c r="F41" s="59" t="s">
        <v>240</v>
      </c>
      <c r="G41" s="41">
        <v>13160</v>
      </c>
      <c r="H41" s="41">
        <v>13177</v>
      </c>
      <c r="I41" s="12" t="s">
        <v>241</v>
      </c>
      <c r="J41" s="58">
        <v>44543</v>
      </c>
      <c r="K41" s="58">
        <v>44908</v>
      </c>
      <c r="L41" s="41">
        <v>13188</v>
      </c>
      <c r="M41" s="55"/>
      <c r="N41" s="12"/>
      <c r="O41" s="12"/>
      <c r="P41" s="12"/>
      <c r="Q41" s="12"/>
      <c r="R41" s="12"/>
      <c r="S41" s="12"/>
      <c r="T41" s="12"/>
      <c r="U41" s="12"/>
      <c r="V41" s="12"/>
      <c r="W41" s="59"/>
      <c r="X41" s="42"/>
      <c r="Y41" s="12" t="s">
        <v>242</v>
      </c>
      <c r="Z41" s="12" t="s">
        <v>243</v>
      </c>
      <c r="AA41" s="12" t="s">
        <v>244</v>
      </c>
      <c r="AB41" s="58">
        <v>44895</v>
      </c>
      <c r="AC41" s="41">
        <v>13423</v>
      </c>
      <c r="AD41" s="58">
        <v>44896</v>
      </c>
      <c r="AE41" s="58">
        <v>45261</v>
      </c>
      <c r="AF41" s="12">
        <v>1500</v>
      </c>
      <c r="AG41" s="12" t="s">
        <v>187</v>
      </c>
      <c r="AH41" s="12"/>
      <c r="AI41" s="42"/>
      <c r="AJ41" s="42"/>
      <c r="AK41" s="42">
        <v>100000</v>
      </c>
      <c r="AL41" s="1" t="s">
        <v>188</v>
      </c>
      <c r="AM41" s="1" t="s">
        <v>189</v>
      </c>
      <c r="AN41" s="47">
        <v>45260</v>
      </c>
      <c r="AO41" s="48">
        <v>13666</v>
      </c>
      <c r="AP41" s="1" t="s">
        <v>195</v>
      </c>
      <c r="AQ41" s="47">
        <v>45260</v>
      </c>
      <c r="AR41" s="47">
        <v>45627</v>
      </c>
      <c r="AS41" s="1"/>
      <c r="AT41" s="1"/>
      <c r="AU41" s="1"/>
      <c r="AV41" s="1"/>
      <c r="AW41" s="50"/>
      <c r="AX41" s="50"/>
      <c r="AY41" s="1"/>
      <c r="AZ41" s="1"/>
      <c r="BA41" s="50"/>
      <c r="BB41" s="50"/>
      <c r="BC41" s="1"/>
      <c r="BD41" s="1"/>
      <c r="BE41" s="50"/>
      <c r="BF41" s="50"/>
      <c r="BG41" s="1"/>
      <c r="BH41" s="50"/>
      <c r="BI41" s="51">
        <f>AK41+AW43</f>
        <v>104859</v>
      </c>
      <c r="BJ41" s="42">
        <f>56000+52000+60818.22</f>
        <v>168818.22</v>
      </c>
      <c r="BK41" s="52">
        <v>0</v>
      </c>
      <c r="BL41" s="53">
        <f>BJ41+BK41</f>
        <v>168818.22</v>
      </c>
      <c r="BM41" s="4"/>
      <c r="BN41" s="4"/>
      <c r="BO41" s="4"/>
      <c r="BP41" s="4"/>
      <c r="BQ41" s="4"/>
      <c r="BR41" s="4"/>
      <c r="BS41" s="4"/>
      <c r="BT41" s="4"/>
      <c r="BU41" s="54"/>
      <c r="BV41" s="54"/>
      <c r="BW41" s="4"/>
      <c r="BX41" s="4"/>
      <c r="BY41" s="4"/>
      <c r="BZ41" s="55" t="s">
        <v>245</v>
      </c>
      <c r="CA41" s="56">
        <v>13575</v>
      </c>
      <c r="CB41" s="55" t="s">
        <v>192</v>
      </c>
      <c r="CC41" s="12">
        <v>358883</v>
      </c>
      <c r="CD41" s="55" t="s">
        <v>208</v>
      </c>
      <c r="CE41" s="57">
        <v>702800</v>
      </c>
    </row>
    <row r="42" spans="1:83" x14ac:dyDescent="0.25">
      <c r="A42" s="163"/>
      <c r="B42" s="164"/>
      <c r="C42" s="164"/>
      <c r="D42" s="164"/>
      <c r="E42" s="164"/>
      <c r="F42" s="199"/>
      <c r="G42" s="164"/>
      <c r="H42" s="164"/>
      <c r="I42" s="164"/>
      <c r="J42" s="164"/>
      <c r="K42" s="164"/>
      <c r="L42" s="164"/>
      <c r="M42" s="164"/>
      <c r="N42" s="164"/>
      <c r="O42" s="164"/>
      <c r="P42" s="164"/>
      <c r="Q42" s="164"/>
      <c r="R42" s="164"/>
      <c r="S42" s="164"/>
      <c r="T42" s="164"/>
      <c r="U42" s="164"/>
      <c r="V42" s="164"/>
      <c r="W42" s="164"/>
      <c r="X42" s="164"/>
      <c r="Y42" s="164"/>
      <c r="Z42" s="172"/>
      <c r="AA42" s="164"/>
      <c r="AB42" s="164"/>
      <c r="AC42" s="164"/>
      <c r="AD42" s="164"/>
      <c r="AE42" s="164"/>
      <c r="AF42" s="164"/>
      <c r="AG42" s="164"/>
      <c r="AH42" s="164"/>
      <c r="AI42" s="164"/>
      <c r="AJ42" s="164"/>
      <c r="AK42" s="164"/>
      <c r="AL42" s="1" t="s">
        <v>188</v>
      </c>
      <c r="AM42" s="1" t="s">
        <v>194</v>
      </c>
      <c r="AN42" s="47">
        <v>45596</v>
      </c>
      <c r="AO42" s="48">
        <v>13895</v>
      </c>
      <c r="AP42" s="1" t="s">
        <v>195</v>
      </c>
      <c r="AQ42" s="47">
        <v>45628</v>
      </c>
      <c r="AR42" s="47">
        <v>45992</v>
      </c>
      <c r="AS42" s="1"/>
      <c r="AT42" s="1"/>
      <c r="AU42" s="1"/>
      <c r="AV42" s="1"/>
      <c r="AW42" s="50"/>
      <c r="AX42" s="50"/>
      <c r="AY42" s="1"/>
      <c r="AZ42" s="1"/>
      <c r="BA42" s="50"/>
      <c r="BB42" s="50"/>
      <c r="BC42" s="1"/>
      <c r="BD42" s="1"/>
      <c r="BE42" s="50"/>
      <c r="BF42" s="50"/>
      <c r="BG42" s="1"/>
      <c r="BH42" s="50"/>
      <c r="BI42" s="164"/>
      <c r="BJ42" s="164"/>
      <c r="BK42" s="164"/>
      <c r="BL42" s="164"/>
      <c r="BM42" s="4"/>
      <c r="BN42" s="4"/>
      <c r="BO42" s="4"/>
      <c r="BP42" s="4"/>
      <c r="BQ42" s="4"/>
      <c r="BR42" s="4"/>
      <c r="BS42" s="4"/>
      <c r="BT42" s="4"/>
      <c r="BU42" s="54"/>
      <c r="BV42" s="54"/>
      <c r="BW42" s="4"/>
      <c r="BX42" s="4"/>
      <c r="BY42" s="4"/>
      <c r="BZ42" s="164"/>
      <c r="CA42" s="164"/>
      <c r="CB42" s="172"/>
      <c r="CC42" s="172"/>
      <c r="CD42" s="172"/>
      <c r="CE42" s="173"/>
    </row>
    <row r="43" spans="1:83" x14ac:dyDescent="0.25">
      <c r="A43" s="174"/>
      <c r="B43" s="175"/>
      <c r="C43" s="175"/>
      <c r="D43" s="175"/>
      <c r="E43" s="175"/>
      <c r="F43" s="200"/>
      <c r="G43" s="175"/>
      <c r="H43" s="175"/>
      <c r="I43" s="175"/>
      <c r="J43" s="175"/>
      <c r="K43" s="175"/>
      <c r="L43" s="175"/>
      <c r="M43" s="175"/>
      <c r="N43" s="175"/>
      <c r="O43" s="175"/>
      <c r="P43" s="175"/>
      <c r="Q43" s="175"/>
      <c r="R43" s="175"/>
      <c r="S43" s="175"/>
      <c r="T43" s="175"/>
      <c r="U43" s="175"/>
      <c r="V43" s="175"/>
      <c r="W43" s="175"/>
      <c r="X43" s="175"/>
      <c r="Y43" s="175"/>
      <c r="Z43" s="176"/>
      <c r="AA43" s="175"/>
      <c r="AB43" s="175"/>
      <c r="AC43" s="175"/>
      <c r="AD43" s="175"/>
      <c r="AE43" s="175"/>
      <c r="AF43" s="175"/>
      <c r="AG43" s="175"/>
      <c r="AH43" s="175"/>
      <c r="AI43" s="175"/>
      <c r="AJ43" s="175"/>
      <c r="AK43" s="175"/>
      <c r="AL43" s="1" t="s">
        <v>188</v>
      </c>
      <c r="AM43" s="1" t="s">
        <v>196</v>
      </c>
      <c r="AN43" s="47">
        <v>45987</v>
      </c>
      <c r="AO43" s="48">
        <v>14156</v>
      </c>
      <c r="AP43" s="1" t="s">
        <v>190</v>
      </c>
      <c r="AQ43" s="47">
        <v>45993</v>
      </c>
      <c r="AR43" s="47">
        <v>46357</v>
      </c>
      <c r="AS43" s="1"/>
      <c r="AT43" s="1"/>
      <c r="AU43" s="72">
        <v>4.8590000000000001E-2</v>
      </c>
      <c r="AV43" s="1"/>
      <c r="AW43" s="50">
        <v>4859</v>
      </c>
      <c r="AX43" s="50"/>
      <c r="AY43" s="1"/>
      <c r="AZ43" s="1"/>
      <c r="BA43" s="50"/>
      <c r="BB43" s="50"/>
      <c r="BC43" s="1"/>
      <c r="BD43" s="1"/>
      <c r="BE43" s="50"/>
      <c r="BF43" s="50"/>
      <c r="BG43" s="1"/>
      <c r="BH43" s="50"/>
      <c r="BI43" s="175"/>
      <c r="BJ43" s="175"/>
      <c r="BK43" s="175"/>
      <c r="BL43" s="175"/>
      <c r="BM43" s="4"/>
      <c r="BN43" s="4"/>
      <c r="BO43" s="4"/>
      <c r="BP43" s="4"/>
      <c r="BQ43" s="4"/>
      <c r="BR43" s="4"/>
      <c r="BS43" s="4"/>
      <c r="BT43" s="4"/>
      <c r="BU43" s="54"/>
      <c r="BV43" s="54"/>
      <c r="BW43" s="4"/>
      <c r="BX43" s="4"/>
      <c r="BY43" s="4"/>
      <c r="BZ43" s="175"/>
      <c r="CA43" s="175"/>
      <c r="CB43" s="176"/>
      <c r="CC43" s="176"/>
      <c r="CD43" s="176"/>
      <c r="CE43" s="177"/>
    </row>
    <row r="44" spans="1:83" x14ac:dyDescent="0.25">
      <c r="A44" s="39">
        <v>6</v>
      </c>
      <c r="B44" s="12" t="s">
        <v>246</v>
      </c>
      <c r="C44" s="40" t="s">
        <v>247</v>
      </c>
      <c r="D44" s="12" t="s">
        <v>230</v>
      </c>
      <c r="E44" s="12" t="s">
        <v>248</v>
      </c>
      <c r="F44" s="59" t="s">
        <v>249</v>
      </c>
      <c r="G44" s="41">
        <v>13242</v>
      </c>
      <c r="H44" s="41">
        <v>13281</v>
      </c>
      <c r="I44" s="12"/>
      <c r="J44" s="12"/>
      <c r="K44" s="12"/>
      <c r="L44" s="12"/>
      <c r="M44" s="12"/>
      <c r="N44" s="12"/>
      <c r="O44" s="12"/>
      <c r="P44" s="12"/>
      <c r="Q44" s="12" t="s">
        <v>250</v>
      </c>
      <c r="R44" s="58">
        <v>44692</v>
      </c>
      <c r="S44" s="58">
        <v>45057</v>
      </c>
      <c r="T44" s="41">
        <v>13281</v>
      </c>
      <c r="U44" s="12" t="s">
        <v>251</v>
      </c>
      <c r="V44" s="41">
        <v>13399</v>
      </c>
      <c r="W44" s="12" t="s">
        <v>249</v>
      </c>
      <c r="X44" s="42">
        <v>149500</v>
      </c>
      <c r="Y44" s="12" t="s">
        <v>252</v>
      </c>
      <c r="Z44" s="12" t="s">
        <v>253</v>
      </c>
      <c r="AA44" s="12" t="s">
        <v>254</v>
      </c>
      <c r="AB44" s="58">
        <v>44896</v>
      </c>
      <c r="AC44" s="41">
        <v>13427</v>
      </c>
      <c r="AD44" s="58">
        <v>44897</v>
      </c>
      <c r="AE44" s="58">
        <v>45262</v>
      </c>
      <c r="AF44" s="12">
        <v>1500</v>
      </c>
      <c r="AG44" s="12" t="s">
        <v>255</v>
      </c>
      <c r="AH44" s="12"/>
      <c r="AI44" s="12"/>
      <c r="AJ44" s="12"/>
      <c r="AK44" s="42">
        <v>149500</v>
      </c>
      <c r="AL44" s="1" t="s">
        <v>188</v>
      </c>
      <c r="AM44" s="1" t="s">
        <v>189</v>
      </c>
      <c r="AN44" s="47">
        <v>45261</v>
      </c>
      <c r="AO44" s="48">
        <v>13666</v>
      </c>
      <c r="AP44" s="1" t="s">
        <v>195</v>
      </c>
      <c r="AQ44" s="47">
        <v>45262</v>
      </c>
      <c r="AR44" s="47">
        <v>45627</v>
      </c>
      <c r="AS44" s="1"/>
      <c r="AT44" s="1"/>
      <c r="AU44" s="1"/>
      <c r="AV44" s="1"/>
      <c r="AW44" s="50"/>
      <c r="AX44" s="50"/>
      <c r="AY44" s="1"/>
      <c r="AZ44" s="1"/>
      <c r="BA44" s="50"/>
      <c r="BB44" s="50"/>
      <c r="BC44" s="1"/>
      <c r="BD44" s="1"/>
      <c r="BE44" s="50"/>
      <c r="BF44" s="50"/>
      <c r="BG44" s="1"/>
      <c r="BH44" s="50"/>
      <c r="BI44" s="51">
        <f>AK44</f>
        <v>149500</v>
      </c>
      <c r="BJ44" s="42">
        <f>7495.35+2814.3+945.1+20622.48+495+1184.72+4419.1+3960+20797.5+990+330+1442.55+445.5+2065</f>
        <v>68006.600000000006</v>
      </c>
      <c r="BK44" s="52">
        <v>0</v>
      </c>
      <c r="BL44" s="53">
        <f>BJ44+BK44</f>
        <v>68006.600000000006</v>
      </c>
      <c r="BM44" s="4"/>
      <c r="BN44" s="4"/>
      <c r="BO44" s="4"/>
      <c r="BP44" s="4"/>
      <c r="BQ44" s="4"/>
      <c r="BR44" s="4"/>
      <c r="BS44" s="4"/>
      <c r="BT44" s="4"/>
      <c r="BU44" s="54"/>
      <c r="BV44" s="54"/>
      <c r="BW44" s="4"/>
      <c r="BX44" s="4"/>
      <c r="BY44" s="4"/>
      <c r="BZ44" s="55" t="s">
        <v>256</v>
      </c>
      <c r="CA44" s="56">
        <v>13575</v>
      </c>
      <c r="CB44" s="55" t="s">
        <v>208</v>
      </c>
      <c r="CC44" s="55">
        <v>702800</v>
      </c>
      <c r="CD44" s="55" t="s">
        <v>192</v>
      </c>
      <c r="CE44" s="57">
        <v>358883</v>
      </c>
    </row>
    <row r="45" spans="1:83" x14ac:dyDescent="0.25">
      <c r="A45" s="163"/>
      <c r="B45" s="164"/>
      <c r="C45" s="164"/>
      <c r="D45" s="164"/>
      <c r="E45" s="164"/>
      <c r="F45" s="199"/>
      <c r="G45" s="164"/>
      <c r="H45" s="164"/>
      <c r="I45" s="164"/>
      <c r="J45" s="164"/>
      <c r="K45" s="164"/>
      <c r="L45" s="164"/>
      <c r="M45" s="164"/>
      <c r="N45" s="164"/>
      <c r="O45" s="164"/>
      <c r="P45" s="164"/>
      <c r="Q45" s="164"/>
      <c r="R45" s="164"/>
      <c r="S45" s="164"/>
      <c r="T45" s="164"/>
      <c r="U45" s="164"/>
      <c r="V45" s="164"/>
      <c r="W45" s="172"/>
      <c r="X45" s="164"/>
      <c r="Y45" s="164"/>
      <c r="Z45" s="172"/>
      <c r="AA45" s="164"/>
      <c r="AB45" s="164"/>
      <c r="AC45" s="164"/>
      <c r="AD45" s="164"/>
      <c r="AE45" s="164"/>
      <c r="AF45" s="164"/>
      <c r="AG45" s="164"/>
      <c r="AH45" s="164"/>
      <c r="AI45" s="164"/>
      <c r="AJ45" s="164"/>
      <c r="AK45" s="164"/>
      <c r="AL45" s="1" t="s">
        <v>188</v>
      </c>
      <c r="AM45" s="1" t="s">
        <v>194</v>
      </c>
      <c r="AN45" s="47">
        <v>45623</v>
      </c>
      <c r="AO45" s="48">
        <v>13914</v>
      </c>
      <c r="AP45" s="1" t="s">
        <v>195</v>
      </c>
      <c r="AQ45" s="47">
        <v>45628</v>
      </c>
      <c r="AR45" s="47">
        <v>45992</v>
      </c>
      <c r="AS45" s="1"/>
      <c r="AT45" s="1"/>
      <c r="AU45" s="1"/>
      <c r="AV45" s="1"/>
      <c r="AW45" s="50"/>
      <c r="AX45" s="50"/>
      <c r="AY45" s="1"/>
      <c r="AZ45" s="1"/>
      <c r="BA45" s="50"/>
      <c r="BB45" s="50"/>
      <c r="BC45" s="1"/>
      <c r="BD45" s="1"/>
      <c r="BE45" s="50"/>
      <c r="BF45" s="50"/>
      <c r="BG45" s="1"/>
      <c r="BH45" s="50"/>
      <c r="BI45" s="164"/>
      <c r="BJ45" s="164"/>
      <c r="BK45" s="164"/>
      <c r="BL45" s="164"/>
      <c r="BM45" s="4"/>
      <c r="BN45" s="4"/>
      <c r="BO45" s="4"/>
      <c r="BP45" s="4"/>
      <c r="BQ45" s="4"/>
      <c r="BR45" s="4"/>
      <c r="BS45" s="4"/>
      <c r="BT45" s="4"/>
      <c r="BU45" s="54"/>
      <c r="BV45" s="54"/>
      <c r="BW45" s="4"/>
      <c r="BX45" s="4"/>
      <c r="BY45" s="4"/>
      <c r="BZ45" s="164"/>
      <c r="CA45" s="164"/>
      <c r="CB45" s="172"/>
      <c r="CC45" s="172"/>
      <c r="CD45" s="172"/>
      <c r="CE45" s="173"/>
    </row>
    <row r="46" spans="1:83" x14ac:dyDescent="0.25">
      <c r="A46" s="163"/>
      <c r="B46" s="164"/>
      <c r="C46" s="164"/>
      <c r="D46" s="164"/>
      <c r="E46" s="164"/>
      <c r="F46" s="199"/>
      <c r="G46" s="164"/>
      <c r="H46" s="164"/>
      <c r="I46" s="164"/>
      <c r="J46" s="164"/>
      <c r="K46" s="164"/>
      <c r="L46" s="164"/>
      <c r="M46" s="164"/>
      <c r="N46" s="164"/>
      <c r="O46" s="164"/>
      <c r="P46" s="164"/>
      <c r="Q46" s="164"/>
      <c r="R46" s="164"/>
      <c r="S46" s="164"/>
      <c r="T46" s="164"/>
      <c r="U46" s="164"/>
      <c r="V46" s="164"/>
      <c r="W46" s="172"/>
      <c r="X46" s="164"/>
      <c r="Y46" s="164"/>
      <c r="Z46" s="172"/>
      <c r="AA46" s="164"/>
      <c r="AB46" s="164"/>
      <c r="AC46" s="164"/>
      <c r="AD46" s="164"/>
      <c r="AE46" s="164"/>
      <c r="AF46" s="164"/>
      <c r="AG46" s="164"/>
      <c r="AH46" s="164"/>
      <c r="AI46" s="164"/>
      <c r="AJ46" s="164"/>
      <c r="AK46" s="164"/>
      <c r="AL46" s="1" t="s">
        <v>188</v>
      </c>
      <c r="AM46" s="1" t="s">
        <v>196</v>
      </c>
      <c r="AN46" s="47">
        <v>45988</v>
      </c>
      <c r="AO46" s="48">
        <v>14158</v>
      </c>
      <c r="AP46" s="1" t="s">
        <v>195</v>
      </c>
      <c r="AQ46" s="47">
        <v>45993</v>
      </c>
      <c r="AR46" s="47">
        <v>46113</v>
      </c>
      <c r="AS46" s="1"/>
      <c r="AT46" s="1"/>
      <c r="AU46" s="1"/>
      <c r="AV46" s="1"/>
      <c r="AW46" s="50"/>
      <c r="AX46" s="50"/>
      <c r="AY46" s="1"/>
      <c r="AZ46" s="1"/>
      <c r="BA46" s="50"/>
      <c r="BB46" s="50"/>
      <c r="BC46" s="1"/>
      <c r="BD46" s="1"/>
      <c r="BE46" s="50"/>
      <c r="BF46" s="50"/>
      <c r="BG46" s="1"/>
      <c r="BH46" s="50"/>
      <c r="BI46" s="164"/>
      <c r="BJ46" s="164"/>
      <c r="BK46" s="164"/>
      <c r="BL46" s="164"/>
      <c r="BM46" s="4"/>
      <c r="BN46" s="4"/>
      <c r="BO46" s="4"/>
      <c r="BP46" s="4"/>
      <c r="BQ46" s="4"/>
      <c r="BR46" s="4"/>
      <c r="BS46" s="4"/>
      <c r="BT46" s="4"/>
      <c r="BU46" s="54"/>
      <c r="BV46" s="54"/>
      <c r="BW46" s="4"/>
      <c r="BX46" s="4"/>
      <c r="BY46" s="4"/>
      <c r="BZ46" s="164"/>
      <c r="CA46" s="164"/>
      <c r="CB46" s="172"/>
      <c r="CC46" s="172"/>
      <c r="CD46" s="172"/>
      <c r="CE46" s="173"/>
    </row>
    <row r="47" spans="1:83" x14ac:dyDescent="0.25">
      <c r="A47" s="174"/>
      <c r="B47" s="175"/>
      <c r="C47" s="175"/>
      <c r="D47" s="175"/>
      <c r="E47" s="175"/>
      <c r="F47" s="200"/>
      <c r="G47" s="175"/>
      <c r="H47" s="175"/>
      <c r="I47" s="175"/>
      <c r="J47" s="175"/>
      <c r="K47" s="175"/>
      <c r="L47" s="175"/>
      <c r="M47" s="175"/>
      <c r="N47" s="175"/>
      <c r="O47" s="175"/>
      <c r="P47" s="175"/>
      <c r="Q47" s="175"/>
      <c r="R47" s="175"/>
      <c r="S47" s="175"/>
      <c r="T47" s="175"/>
      <c r="U47" s="175"/>
      <c r="V47" s="175"/>
      <c r="W47" s="176"/>
      <c r="X47" s="175"/>
      <c r="Y47" s="175"/>
      <c r="Z47" s="176"/>
      <c r="AA47" s="175"/>
      <c r="AB47" s="175"/>
      <c r="AC47" s="175"/>
      <c r="AD47" s="175"/>
      <c r="AE47" s="175"/>
      <c r="AF47" s="175"/>
      <c r="AG47" s="175"/>
      <c r="AH47" s="175"/>
      <c r="AI47" s="175"/>
      <c r="AJ47" s="175"/>
      <c r="AK47" s="175"/>
      <c r="AL47" s="1" t="s">
        <v>188</v>
      </c>
      <c r="AM47" s="1" t="s">
        <v>197</v>
      </c>
      <c r="AN47" s="47">
        <v>46108</v>
      </c>
      <c r="AO47" s="48">
        <v>14240</v>
      </c>
      <c r="AP47" s="1" t="s">
        <v>195</v>
      </c>
      <c r="AQ47" s="47">
        <v>46359</v>
      </c>
      <c r="AR47" s="47">
        <v>46723</v>
      </c>
      <c r="AS47" s="1"/>
      <c r="AT47" s="1"/>
      <c r="AU47" s="1"/>
      <c r="AV47" s="1"/>
      <c r="AW47" s="50"/>
      <c r="AX47" s="50"/>
      <c r="AY47" s="1"/>
      <c r="AZ47" s="1"/>
      <c r="BA47" s="50"/>
      <c r="BB47" s="50"/>
      <c r="BC47" s="1"/>
      <c r="BD47" s="1"/>
      <c r="BE47" s="50"/>
      <c r="BF47" s="50"/>
      <c r="BG47" s="1"/>
      <c r="BH47" s="50"/>
      <c r="BI47" s="175"/>
      <c r="BJ47" s="175"/>
      <c r="BK47" s="175"/>
      <c r="BL47" s="175"/>
      <c r="BM47" s="4"/>
      <c r="BN47" s="4"/>
      <c r="BO47" s="4"/>
      <c r="BP47" s="4"/>
      <c r="BQ47" s="4"/>
      <c r="BR47" s="4"/>
      <c r="BS47" s="4"/>
      <c r="BT47" s="4"/>
      <c r="BU47" s="54"/>
      <c r="BV47" s="54"/>
      <c r="BW47" s="4"/>
      <c r="BX47" s="4"/>
      <c r="BY47" s="4"/>
      <c r="BZ47" s="175"/>
      <c r="CA47" s="175"/>
      <c r="CB47" s="176"/>
      <c r="CC47" s="176"/>
      <c r="CD47" s="176"/>
      <c r="CE47" s="177"/>
    </row>
    <row r="48" spans="1:83" x14ac:dyDescent="0.25">
      <c r="A48" s="39">
        <v>7</v>
      </c>
      <c r="B48" s="12" t="s">
        <v>257</v>
      </c>
      <c r="C48" s="40" t="s">
        <v>258</v>
      </c>
      <c r="D48" s="12" t="s">
        <v>259</v>
      </c>
      <c r="E48" s="12" t="s">
        <v>260</v>
      </c>
      <c r="F48" s="59" t="s">
        <v>261</v>
      </c>
      <c r="G48" s="41">
        <v>13549</v>
      </c>
      <c r="H48" s="41">
        <v>13567</v>
      </c>
      <c r="I48" s="12"/>
      <c r="J48" s="12"/>
      <c r="K48" s="12"/>
      <c r="L48" s="12"/>
      <c r="M48" s="12"/>
      <c r="N48" s="12"/>
      <c r="O48" s="12"/>
      <c r="P48" s="12"/>
      <c r="Q48" s="12"/>
      <c r="R48" s="12"/>
      <c r="S48" s="12"/>
      <c r="T48" s="12"/>
      <c r="U48" s="12"/>
      <c r="V48" s="12"/>
      <c r="W48" s="59"/>
      <c r="X48" s="42"/>
      <c r="Y48" s="55" t="s">
        <v>262</v>
      </c>
      <c r="Z48" s="12" t="s">
        <v>263</v>
      </c>
      <c r="AA48" s="12" t="s">
        <v>264</v>
      </c>
      <c r="AB48" s="58">
        <v>45195</v>
      </c>
      <c r="AC48" s="41">
        <v>13632</v>
      </c>
      <c r="AD48" s="58">
        <v>45195</v>
      </c>
      <c r="AE48" s="58">
        <v>45561</v>
      </c>
      <c r="AF48" s="12">
        <v>1500</v>
      </c>
      <c r="AG48" s="12" t="s">
        <v>187</v>
      </c>
      <c r="AH48" s="12"/>
      <c r="AI48" s="42"/>
      <c r="AJ48" s="42"/>
      <c r="AK48" s="42">
        <v>251754.88</v>
      </c>
      <c r="AL48" s="11" t="s">
        <v>211</v>
      </c>
      <c r="AM48" s="11" t="s">
        <v>189</v>
      </c>
      <c r="AN48" s="73">
        <v>45210</v>
      </c>
      <c r="AO48" s="74">
        <v>13636</v>
      </c>
      <c r="AP48" s="11" t="s">
        <v>265</v>
      </c>
      <c r="AQ48" s="73">
        <v>45195</v>
      </c>
      <c r="AR48" s="73">
        <v>45561</v>
      </c>
      <c r="AS48" s="11"/>
      <c r="AT48" s="11"/>
      <c r="AU48" s="11"/>
      <c r="AV48" s="11"/>
      <c r="AW48" s="75"/>
      <c r="AX48" s="75"/>
      <c r="AY48" s="11"/>
      <c r="AZ48" s="11"/>
      <c r="BA48" s="75"/>
      <c r="BB48" s="75"/>
      <c r="BC48" s="11"/>
      <c r="BD48" s="11"/>
      <c r="BE48" s="75"/>
      <c r="BF48" s="75"/>
      <c r="BG48" s="11"/>
      <c r="BH48" s="75"/>
      <c r="BI48" s="51">
        <f>AK48+AW50</f>
        <v>314693.59999999998</v>
      </c>
      <c r="BJ48" s="42">
        <f>106926.34+43801.54+48273.68+50710.4+49841.84+45974.59+35408.16+4336.68+8498.97+16784.42+23861.22+63149+177791.39+40577.81+7404.72+39931.93+37984.07</f>
        <v>801256.76</v>
      </c>
      <c r="BK48" s="52">
        <v>0</v>
      </c>
      <c r="BL48" s="53">
        <f>BJ48+BK48</f>
        <v>801256.76</v>
      </c>
      <c r="BM48" s="76"/>
      <c r="BN48" s="76"/>
      <c r="BO48" s="76"/>
      <c r="BP48" s="76"/>
      <c r="BQ48" s="76"/>
      <c r="BR48" s="76"/>
      <c r="BS48" s="76"/>
      <c r="BT48" s="76"/>
      <c r="BU48" s="77"/>
      <c r="BV48" s="77"/>
      <c r="BW48" s="76"/>
      <c r="BX48" s="78"/>
      <c r="BY48" s="76"/>
      <c r="BZ48" s="55" t="s">
        <v>266</v>
      </c>
      <c r="CA48" s="56">
        <v>13656</v>
      </c>
      <c r="CB48" s="55" t="s">
        <v>267</v>
      </c>
      <c r="CC48" s="55">
        <v>7016116</v>
      </c>
      <c r="CD48" s="55" t="s">
        <v>268</v>
      </c>
      <c r="CE48" s="57">
        <v>25181</v>
      </c>
    </row>
    <row r="49" spans="1:83" x14ac:dyDescent="0.25">
      <c r="A49" s="163"/>
      <c r="B49" s="164"/>
      <c r="C49" s="164"/>
      <c r="D49" s="164"/>
      <c r="E49" s="164"/>
      <c r="F49" s="199"/>
      <c r="G49" s="164"/>
      <c r="H49" s="164"/>
      <c r="I49" s="164"/>
      <c r="J49" s="164"/>
      <c r="K49" s="164"/>
      <c r="L49" s="164"/>
      <c r="M49" s="164"/>
      <c r="N49" s="164"/>
      <c r="O49" s="164"/>
      <c r="P49" s="164"/>
      <c r="Q49" s="164"/>
      <c r="R49" s="164"/>
      <c r="S49" s="164"/>
      <c r="T49" s="164"/>
      <c r="U49" s="164"/>
      <c r="V49" s="164"/>
      <c r="W49" s="164"/>
      <c r="X49" s="164"/>
      <c r="Y49" s="164"/>
      <c r="Z49" s="172"/>
      <c r="AA49" s="164"/>
      <c r="AB49" s="164"/>
      <c r="AC49" s="164"/>
      <c r="AD49" s="164"/>
      <c r="AE49" s="164"/>
      <c r="AF49" s="164"/>
      <c r="AG49" s="164"/>
      <c r="AH49" s="164"/>
      <c r="AI49" s="164"/>
      <c r="AJ49" s="164"/>
      <c r="AK49" s="164"/>
      <c r="AL49" s="1" t="s">
        <v>188</v>
      </c>
      <c r="AM49" s="1" t="s">
        <v>189</v>
      </c>
      <c r="AN49" s="73">
        <v>45558</v>
      </c>
      <c r="AO49" s="74">
        <v>13869</v>
      </c>
      <c r="AP49" s="1" t="s">
        <v>195</v>
      </c>
      <c r="AQ49" s="73">
        <v>45562</v>
      </c>
      <c r="AR49" s="73">
        <v>45926</v>
      </c>
      <c r="AS49" s="11"/>
      <c r="AT49" s="11"/>
      <c r="AU49" s="11"/>
      <c r="AV49" s="11"/>
      <c r="AW49" s="75"/>
      <c r="AX49" s="75"/>
      <c r="AY49" s="11"/>
      <c r="AZ49" s="11"/>
      <c r="BA49" s="75"/>
      <c r="BB49" s="75"/>
      <c r="BC49" s="11"/>
      <c r="BD49" s="11"/>
      <c r="BE49" s="75"/>
      <c r="BF49" s="75"/>
      <c r="BG49" s="11"/>
      <c r="BH49" s="75"/>
      <c r="BI49" s="164"/>
      <c r="BJ49" s="164"/>
      <c r="BK49" s="164"/>
      <c r="BL49" s="164"/>
      <c r="BM49" s="76"/>
      <c r="BN49" s="76"/>
      <c r="BO49" s="76"/>
      <c r="BP49" s="76"/>
      <c r="BQ49" s="76"/>
      <c r="BR49" s="76"/>
      <c r="BS49" s="76"/>
      <c r="BT49" s="76"/>
      <c r="BU49" s="77"/>
      <c r="BV49" s="77"/>
      <c r="BW49" s="76"/>
      <c r="BX49" s="78"/>
      <c r="BY49" s="76"/>
      <c r="BZ49" s="164"/>
      <c r="CA49" s="164"/>
      <c r="CB49" s="172"/>
      <c r="CC49" s="172"/>
      <c r="CD49" s="172"/>
      <c r="CE49" s="173"/>
    </row>
    <row r="50" spans="1:83" x14ac:dyDescent="0.25">
      <c r="A50" s="174"/>
      <c r="B50" s="175"/>
      <c r="C50" s="175"/>
      <c r="D50" s="175"/>
      <c r="E50" s="175"/>
      <c r="F50" s="200"/>
      <c r="G50" s="175"/>
      <c r="H50" s="175"/>
      <c r="I50" s="175"/>
      <c r="J50" s="175"/>
      <c r="K50" s="175"/>
      <c r="L50" s="175"/>
      <c r="M50" s="175"/>
      <c r="N50" s="175"/>
      <c r="O50" s="175"/>
      <c r="P50" s="175"/>
      <c r="Q50" s="175"/>
      <c r="R50" s="175"/>
      <c r="S50" s="175"/>
      <c r="T50" s="175"/>
      <c r="U50" s="175"/>
      <c r="V50" s="175"/>
      <c r="W50" s="175"/>
      <c r="X50" s="175"/>
      <c r="Y50" s="175"/>
      <c r="Z50" s="176"/>
      <c r="AA50" s="175"/>
      <c r="AB50" s="175"/>
      <c r="AC50" s="175"/>
      <c r="AD50" s="175"/>
      <c r="AE50" s="175"/>
      <c r="AF50" s="175"/>
      <c r="AG50" s="175"/>
      <c r="AH50" s="175"/>
      <c r="AI50" s="175"/>
      <c r="AJ50" s="175"/>
      <c r="AK50" s="175"/>
      <c r="AL50" s="1" t="s">
        <v>188</v>
      </c>
      <c r="AM50" s="1" t="s">
        <v>194</v>
      </c>
      <c r="AN50" s="73">
        <v>45898</v>
      </c>
      <c r="AO50" s="74">
        <v>14103</v>
      </c>
      <c r="AP50" s="1" t="s">
        <v>190</v>
      </c>
      <c r="AQ50" s="73">
        <v>45927</v>
      </c>
      <c r="AR50" s="73">
        <v>46291</v>
      </c>
      <c r="AS50" s="11"/>
      <c r="AT50" s="11"/>
      <c r="AU50" s="79">
        <v>0.25</v>
      </c>
      <c r="AV50" s="11"/>
      <c r="AW50" s="75">
        <v>62938.720000000001</v>
      </c>
      <c r="AX50" s="75"/>
      <c r="AY50" s="11"/>
      <c r="AZ50" s="11"/>
      <c r="BA50" s="75"/>
      <c r="BB50" s="75"/>
      <c r="BC50" s="11"/>
      <c r="BD50" s="11"/>
      <c r="BE50" s="75"/>
      <c r="BF50" s="75"/>
      <c r="BG50" s="11"/>
      <c r="BH50" s="75"/>
      <c r="BI50" s="175"/>
      <c r="BJ50" s="175"/>
      <c r="BK50" s="175"/>
      <c r="BL50" s="175"/>
      <c r="BM50" s="76"/>
      <c r="BN50" s="76"/>
      <c r="BO50" s="76"/>
      <c r="BP50" s="76"/>
      <c r="BQ50" s="76"/>
      <c r="BR50" s="76"/>
      <c r="BS50" s="76"/>
      <c r="BT50" s="76"/>
      <c r="BU50" s="77"/>
      <c r="BV50" s="77"/>
      <c r="BW50" s="76"/>
      <c r="BX50" s="78"/>
      <c r="BY50" s="76"/>
      <c r="BZ50" s="175"/>
      <c r="CA50" s="175"/>
      <c r="CB50" s="176"/>
      <c r="CC50" s="176"/>
      <c r="CD50" s="176"/>
      <c r="CE50" s="177"/>
    </row>
    <row r="51" spans="1:83" x14ac:dyDescent="0.25">
      <c r="A51" s="39">
        <v>8</v>
      </c>
      <c r="B51" s="12" t="s">
        <v>269</v>
      </c>
      <c r="C51" s="40" t="s">
        <v>270</v>
      </c>
      <c r="D51" s="12" t="s">
        <v>271</v>
      </c>
      <c r="E51" s="12" t="s">
        <v>260</v>
      </c>
      <c r="F51" s="59" t="s">
        <v>272</v>
      </c>
      <c r="G51" s="41">
        <v>13681</v>
      </c>
      <c r="H51" s="41">
        <v>13723</v>
      </c>
      <c r="I51" s="12" t="s">
        <v>273</v>
      </c>
      <c r="J51" s="58">
        <v>45358</v>
      </c>
      <c r="K51" s="58">
        <v>45723</v>
      </c>
      <c r="L51" s="41">
        <v>13732</v>
      </c>
      <c r="M51" s="12"/>
      <c r="N51" s="12"/>
      <c r="O51" s="12"/>
      <c r="P51" s="12"/>
      <c r="Q51" s="12"/>
      <c r="R51" s="12"/>
      <c r="S51" s="12"/>
      <c r="T51" s="12"/>
      <c r="U51" s="12"/>
      <c r="V51" s="12"/>
      <c r="W51" s="59"/>
      <c r="X51" s="42"/>
      <c r="Y51" s="55" t="s">
        <v>274</v>
      </c>
      <c r="Z51" s="55" t="s">
        <v>275</v>
      </c>
      <c r="AA51" s="12" t="s">
        <v>276</v>
      </c>
      <c r="AB51" s="58" t="s">
        <v>277</v>
      </c>
      <c r="AC51" s="41">
        <v>13767</v>
      </c>
      <c r="AD51" s="58">
        <v>45405</v>
      </c>
      <c r="AE51" s="58">
        <v>45770</v>
      </c>
      <c r="AF51" s="12">
        <v>1500</v>
      </c>
      <c r="AG51" s="55" t="s">
        <v>278</v>
      </c>
      <c r="AH51" s="12"/>
      <c r="AI51" s="42"/>
      <c r="AJ51" s="42"/>
      <c r="AK51" s="42">
        <v>1000000</v>
      </c>
      <c r="AL51" s="1" t="s">
        <v>188</v>
      </c>
      <c r="AM51" s="1" t="s">
        <v>189</v>
      </c>
      <c r="AN51" s="47">
        <v>45761</v>
      </c>
      <c r="AO51" s="48">
        <v>14007</v>
      </c>
      <c r="AP51" s="1" t="s">
        <v>195</v>
      </c>
      <c r="AQ51" s="47">
        <v>45771</v>
      </c>
      <c r="AR51" s="47">
        <v>46135</v>
      </c>
      <c r="AS51" s="1"/>
      <c r="AT51" s="1"/>
      <c r="AU51" s="1"/>
      <c r="AV51" s="1"/>
      <c r="AW51" s="50"/>
      <c r="AX51" s="50"/>
      <c r="AY51" s="1"/>
      <c r="AZ51" s="1"/>
      <c r="BA51" s="50"/>
      <c r="BB51" s="50"/>
      <c r="BC51" s="1"/>
      <c r="BD51" s="1"/>
      <c r="BE51" s="50"/>
      <c r="BF51" s="50"/>
      <c r="BG51" s="1"/>
      <c r="BH51" s="50"/>
      <c r="BI51" s="51">
        <f>AK51</f>
        <v>1000000</v>
      </c>
      <c r="BJ51" s="42">
        <f>93816+109472.21+501994.76+118634.43+181365.57</f>
        <v>1005282.97</v>
      </c>
      <c r="BK51" s="52">
        <v>121525.8</v>
      </c>
      <c r="BL51" s="53">
        <f>BJ51+BK51</f>
        <v>1126808.77</v>
      </c>
      <c r="BM51" s="4"/>
      <c r="BN51" s="4"/>
      <c r="BO51" s="4"/>
      <c r="BP51" s="4"/>
      <c r="BQ51" s="4"/>
      <c r="BR51" s="4"/>
      <c r="BS51" s="4"/>
      <c r="BT51" s="4"/>
      <c r="BU51" s="54"/>
      <c r="BV51" s="54"/>
      <c r="BW51" s="4"/>
      <c r="BX51" s="4"/>
      <c r="BY51" s="4"/>
      <c r="BZ51" s="80" t="s">
        <v>279</v>
      </c>
      <c r="CA51" s="56">
        <v>13763</v>
      </c>
      <c r="CB51" s="55" t="s">
        <v>208</v>
      </c>
      <c r="CC51" s="55">
        <v>702800</v>
      </c>
      <c r="CD51" s="55" t="s">
        <v>192</v>
      </c>
      <c r="CE51" s="57">
        <v>358883</v>
      </c>
    </row>
    <row r="52" spans="1:83" x14ac:dyDescent="0.25">
      <c r="A52" s="174"/>
      <c r="B52" s="175"/>
      <c r="C52" s="175"/>
      <c r="D52" s="175"/>
      <c r="E52" s="175"/>
      <c r="F52" s="200"/>
      <c r="G52" s="175"/>
      <c r="H52" s="175"/>
      <c r="I52" s="175"/>
      <c r="J52" s="175"/>
      <c r="K52" s="175"/>
      <c r="L52" s="175"/>
      <c r="M52" s="175"/>
      <c r="N52" s="175"/>
      <c r="O52" s="175"/>
      <c r="P52" s="175"/>
      <c r="Q52" s="175"/>
      <c r="R52" s="175"/>
      <c r="S52" s="175"/>
      <c r="T52" s="175"/>
      <c r="U52" s="175"/>
      <c r="V52" s="175"/>
      <c r="W52" s="175"/>
      <c r="X52" s="175"/>
      <c r="Y52" s="175"/>
      <c r="Z52" s="176"/>
      <c r="AA52" s="175"/>
      <c r="AB52" s="175"/>
      <c r="AC52" s="175"/>
      <c r="AD52" s="175"/>
      <c r="AE52" s="175"/>
      <c r="AF52" s="175"/>
      <c r="AG52" s="175"/>
      <c r="AH52" s="175"/>
      <c r="AI52" s="175"/>
      <c r="AJ52" s="175"/>
      <c r="AK52" s="175"/>
      <c r="AL52" s="1" t="s">
        <v>188</v>
      </c>
      <c r="AM52" s="1" t="s">
        <v>194</v>
      </c>
      <c r="AN52" s="47">
        <v>46134</v>
      </c>
      <c r="AO52" s="48">
        <v>14253</v>
      </c>
      <c r="AP52" s="1" t="s">
        <v>195</v>
      </c>
      <c r="AQ52" s="47">
        <v>46136</v>
      </c>
      <c r="AR52" s="47">
        <v>46500</v>
      </c>
      <c r="AS52" s="1"/>
      <c r="AT52" s="1"/>
      <c r="AU52" s="1"/>
      <c r="AV52" s="1"/>
      <c r="AW52" s="50"/>
      <c r="AX52" s="50"/>
      <c r="AY52" s="1"/>
      <c r="AZ52" s="1"/>
      <c r="BA52" s="50"/>
      <c r="BB52" s="50"/>
      <c r="BC52" s="1"/>
      <c r="BD52" s="1"/>
      <c r="BE52" s="50"/>
      <c r="BF52" s="50"/>
      <c r="BG52" s="1"/>
      <c r="BH52" s="50"/>
      <c r="BI52" s="175"/>
      <c r="BJ52" s="175"/>
      <c r="BK52" s="175"/>
      <c r="BL52" s="175"/>
      <c r="BM52" s="4"/>
      <c r="BN52" s="4"/>
      <c r="BO52" s="4"/>
      <c r="BP52" s="4"/>
      <c r="BQ52" s="4"/>
      <c r="BR52" s="4"/>
      <c r="BS52" s="4"/>
      <c r="BT52" s="4"/>
      <c r="BU52" s="54"/>
      <c r="BV52" s="54"/>
      <c r="BW52" s="4"/>
      <c r="BX52" s="4"/>
      <c r="BY52" s="4"/>
      <c r="BZ52" s="175"/>
      <c r="CA52" s="175"/>
      <c r="CB52" s="176"/>
      <c r="CC52" s="176"/>
      <c r="CD52" s="176"/>
      <c r="CE52" s="177"/>
    </row>
    <row r="53" spans="1:83" x14ac:dyDescent="0.25">
      <c r="A53" s="39">
        <v>9</v>
      </c>
      <c r="B53" s="12" t="s">
        <v>280</v>
      </c>
      <c r="C53" s="40" t="s">
        <v>281</v>
      </c>
      <c r="D53" s="12" t="s">
        <v>230</v>
      </c>
      <c r="E53" s="12" t="s">
        <v>260</v>
      </c>
      <c r="F53" s="59" t="s">
        <v>282</v>
      </c>
      <c r="G53" s="41">
        <v>13678</v>
      </c>
      <c r="H53" s="41">
        <v>13501</v>
      </c>
      <c r="I53" s="12"/>
      <c r="J53" s="12"/>
      <c r="K53" s="12"/>
      <c r="L53" s="12"/>
      <c r="M53" s="12"/>
      <c r="N53" s="12"/>
      <c r="O53" s="12"/>
      <c r="P53" s="12"/>
      <c r="Q53" s="12" t="s">
        <v>283</v>
      </c>
      <c r="R53" s="58">
        <v>45320</v>
      </c>
      <c r="S53" s="58">
        <v>45686</v>
      </c>
      <c r="T53" s="41">
        <v>13704</v>
      </c>
      <c r="U53" s="12" t="s">
        <v>284</v>
      </c>
      <c r="V53" s="41">
        <v>13758</v>
      </c>
      <c r="W53" s="12" t="s">
        <v>282</v>
      </c>
      <c r="X53" s="42">
        <v>250000</v>
      </c>
      <c r="Y53" s="55" t="s">
        <v>285</v>
      </c>
      <c r="Z53" s="12" t="s">
        <v>286</v>
      </c>
      <c r="AA53" s="12" t="s">
        <v>287</v>
      </c>
      <c r="AB53" s="58">
        <v>45415</v>
      </c>
      <c r="AC53" s="41">
        <v>13777</v>
      </c>
      <c r="AD53" s="58">
        <v>45415</v>
      </c>
      <c r="AE53" s="58">
        <v>45780</v>
      </c>
      <c r="AF53" s="12">
        <v>1500</v>
      </c>
      <c r="AG53" s="55" t="s">
        <v>288</v>
      </c>
      <c r="AH53" s="12"/>
      <c r="AI53" s="42"/>
      <c r="AJ53" s="42"/>
      <c r="AK53" s="42">
        <v>250000</v>
      </c>
      <c r="AL53" s="1" t="s">
        <v>188</v>
      </c>
      <c r="AM53" s="1" t="s">
        <v>189</v>
      </c>
      <c r="AN53" s="47">
        <v>45782</v>
      </c>
      <c r="AO53" s="48">
        <v>14015</v>
      </c>
      <c r="AP53" s="1" t="s">
        <v>195</v>
      </c>
      <c r="AQ53" s="47">
        <v>45784</v>
      </c>
      <c r="AR53" s="47">
        <v>46148</v>
      </c>
      <c r="AS53" s="1"/>
      <c r="AT53" s="1"/>
      <c r="AU53" s="1"/>
      <c r="AV53" s="1"/>
      <c r="AW53" s="50"/>
      <c r="AX53" s="50"/>
      <c r="AY53" s="1"/>
      <c r="AZ53" s="1"/>
      <c r="BA53" s="50"/>
      <c r="BB53" s="50"/>
      <c r="BC53" s="1"/>
      <c r="BD53" s="1"/>
      <c r="BE53" s="50"/>
      <c r="BF53" s="50"/>
      <c r="BG53" s="1"/>
      <c r="BH53" s="50"/>
      <c r="BI53" s="51">
        <f>AK53</f>
        <v>250000</v>
      </c>
      <c r="BJ53" s="42">
        <f>9582.7+8388.51+5596.48+6785.44+4880.9+2566.69+9458.89+8925.33+3913.72+6216.45+5865.44+8629.46+5169.57+5982.22+6909.36+6205.96+7831.34</f>
        <v>112908.46000000002</v>
      </c>
      <c r="BK53" s="52">
        <f>44590.66</f>
        <v>44590.66</v>
      </c>
      <c r="BL53" s="53">
        <f>BJ53+BK53</f>
        <v>157499.12000000002</v>
      </c>
      <c r="BM53" s="4"/>
      <c r="BN53" s="4"/>
      <c r="BO53" s="4"/>
      <c r="BP53" s="4"/>
      <c r="BQ53" s="4"/>
      <c r="BR53" s="4"/>
      <c r="BS53" s="4"/>
      <c r="BT53" s="4"/>
      <c r="BU53" s="54"/>
      <c r="BV53" s="54"/>
      <c r="BW53" s="4"/>
      <c r="BX53" s="4"/>
      <c r="BY53" s="4"/>
      <c r="BZ53" s="80" t="s">
        <v>289</v>
      </c>
      <c r="CA53" s="56">
        <v>13771</v>
      </c>
      <c r="CB53" s="55" t="s">
        <v>208</v>
      </c>
      <c r="CC53" s="55">
        <v>702800</v>
      </c>
      <c r="CD53" s="55" t="s">
        <v>193</v>
      </c>
      <c r="CE53" s="57">
        <v>701609</v>
      </c>
    </row>
    <row r="54" spans="1:83" x14ac:dyDescent="0.25">
      <c r="A54" s="174"/>
      <c r="B54" s="175"/>
      <c r="C54" s="175"/>
      <c r="D54" s="175"/>
      <c r="E54" s="175"/>
      <c r="F54" s="200"/>
      <c r="G54" s="175"/>
      <c r="H54" s="175"/>
      <c r="I54" s="175"/>
      <c r="J54" s="175"/>
      <c r="K54" s="175"/>
      <c r="L54" s="175"/>
      <c r="M54" s="175"/>
      <c r="N54" s="175"/>
      <c r="O54" s="175"/>
      <c r="P54" s="175"/>
      <c r="Q54" s="175"/>
      <c r="R54" s="175"/>
      <c r="S54" s="175"/>
      <c r="T54" s="175"/>
      <c r="U54" s="175"/>
      <c r="V54" s="175"/>
      <c r="W54" s="176"/>
      <c r="X54" s="175"/>
      <c r="Y54" s="175"/>
      <c r="Z54" s="176"/>
      <c r="AA54" s="175"/>
      <c r="AB54" s="175"/>
      <c r="AC54" s="175"/>
      <c r="AD54" s="175"/>
      <c r="AE54" s="175"/>
      <c r="AF54" s="175"/>
      <c r="AG54" s="175"/>
      <c r="AH54" s="175"/>
      <c r="AI54" s="175"/>
      <c r="AJ54" s="175"/>
      <c r="AK54" s="175"/>
      <c r="AL54" s="1" t="s">
        <v>188</v>
      </c>
      <c r="AM54" s="1" t="s">
        <v>194</v>
      </c>
      <c r="AN54" s="47">
        <v>46136</v>
      </c>
      <c r="AO54" s="48">
        <v>14255</v>
      </c>
      <c r="AP54" s="1" t="s">
        <v>195</v>
      </c>
      <c r="AQ54" s="47">
        <v>46148</v>
      </c>
      <c r="AR54" s="47">
        <v>46514</v>
      </c>
      <c r="AS54" s="1"/>
      <c r="AT54" s="1"/>
      <c r="AU54" s="1"/>
      <c r="AV54" s="1"/>
      <c r="AW54" s="50"/>
      <c r="AX54" s="50"/>
      <c r="AY54" s="1"/>
      <c r="AZ54" s="1"/>
      <c r="BA54" s="50"/>
      <c r="BB54" s="50"/>
      <c r="BC54" s="1"/>
      <c r="BD54" s="1"/>
      <c r="BE54" s="50"/>
      <c r="BF54" s="50"/>
      <c r="BG54" s="1"/>
      <c r="BH54" s="50"/>
      <c r="BI54" s="175"/>
      <c r="BJ54" s="175"/>
      <c r="BK54" s="175"/>
      <c r="BL54" s="175"/>
      <c r="BM54" s="4"/>
      <c r="BN54" s="4"/>
      <c r="BO54" s="4"/>
      <c r="BP54" s="4"/>
      <c r="BQ54" s="4"/>
      <c r="BR54" s="4"/>
      <c r="BS54" s="4"/>
      <c r="BT54" s="4"/>
      <c r="BU54" s="54"/>
      <c r="BV54" s="54"/>
      <c r="BW54" s="4"/>
      <c r="BX54" s="4"/>
      <c r="BY54" s="4"/>
      <c r="BZ54" s="175"/>
      <c r="CA54" s="175"/>
      <c r="CB54" s="176"/>
      <c r="CC54" s="176"/>
      <c r="CD54" s="176"/>
      <c r="CE54" s="177"/>
    </row>
    <row r="55" spans="1:83" ht="25.5" x14ac:dyDescent="0.25">
      <c r="A55" s="62">
        <v>10</v>
      </c>
      <c r="B55" s="1" t="s">
        <v>290</v>
      </c>
      <c r="C55" s="63" t="s">
        <v>283</v>
      </c>
      <c r="D55" s="1" t="s">
        <v>291</v>
      </c>
      <c r="E55" s="1" t="s">
        <v>182</v>
      </c>
      <c r="F55" s="64" t="s">
        <v>292</v>
      </c>
      <c r="G55" s="48" t="s">
        <v>182</v>
      </c>
      <c r="H55" s="1"/>
      <c r="I55" s="1"/>
      <c r="J55" s="1"/>
      <c r="K55" s="1"/>
      <c r="L55" s="1"/>
      <c r="M55" s="63" t="s">
        <v>283</v>
      </c>
      <c r="N55" s="1" t="s">
        <v>293</v>
      </c>
      <c r="O55" s="68">
        <v>13792</v>
      </c>
      <c r="P55" s="68">
        <v>13792</v>
      </c>
      <c r="Q55" s="1"/>
      <c r="R55" s="1"/>
      <c r="S55" s="1"/>
      <c r="T55" s="1"/>
      <c r="U55" s="1"/>
      <c r="V55" s="1"/>
      <c r="W55" s="64"/>
      <c r="X55" s="50"/>
      <c r="Y55" s="4" t="s">
        <v>294</v>
      </c>
      <c r="Z55" s="1" t="s">
        <v>295</v>
      </c>
      <c r="AA55" s="1" t="s">
        <v>296</v>
      </c>
      <c r="AB55" s="47">
        <v>45449</v>
      </c>
      <c r="AC55" s="48">
        <v>13796</v>
      </c>
      <c r="AD55" s="47">
        <v>45449</v>
      </c>
      <c r="AE55" s="47">
        <v>45814</v>
      </c>
      <c r="AF55" s="1">
        <v>1500</v>
      </c>
      <c r="AG55" s="4" t="s">
        <v>278</v>
      </c>
      <c r="AH55" s="1"/>
      <c r="AI55" s="50"/>
      <c r="AJ55" s="50"/>
      <c r="AK55" s="50">
        <v>9050</v>
      </c>
      <c r="AL55" s="1" t="s">
        <v>188</v>
      </c>
      <c r="AM55" s="1" t="s">
        <v>189</v>
      </c>
      <c r="AN55" s="47">
        <v>45813</v>
      </c>
      <c r="AO55" s="48">
        <v>14039</v>
      </c>
      <c r="AP55" s="1" t="s">
        <v>195</v>
      </c>
      <c r="AQ55" s="47" t="s">
        <v>297</v>
      </c>
      <c r="AR55" s="47">
        <v>46179</v>
      </c>
      <c r="AS55" s="1"/>
      <c r="AT55" s="1"/>
      <c r="AU55" s="1"/>
      <c r="AV55" s="1"/>
      <c r="AW55" s="50"/>
      <c r="AX55" s="50"/>
      <c r="AY55" s="1"/>
      <c r="AZ55" s="1"/>
      <c r="BA55" s="50"/>
      <c r="BB55" s="50"/>
      <c r="BC55" s="1"/>
      <c r="BD55" s="1"/>
      <c r="BE55" s="50"/>
      <c r="BF55" s="50"/>
      <c r="BG55" s="1"/>
      <c r="BH55" s="50"/>
      <c r="BI55" s="65">
        <f t="shared" ref="BI55:BI57" si="2">AK55</f>
        <v>9050</v>
      </c>
      <c r="BJ55" s="50">
        <f>360+180+920+670+480+630+750</f>
        <v>3990</v>
      </c>
      <c r="BK55" s="66">
        <v>0</v>
      </c>
      <c r="BL55" s="67">
        <f t="shared" ref="BL55:BL57" si="3">BJ55+BK55</f>
        <v>3990</v>
      </c>
      <c r="BM55" s="4"/>
      <c r="BN55" s="4"/>
      <c r="BO55" s="4"/>
      <c r="BP55" s="4"/>
      <c r="BQ55" s="4"/>
      <c r="BR55" s="4"/>
      <c r="BS55" s="4"/>
      <c r="BT55" s="4"/>
      <c r="BU55" s="54"/>
      <c r="BV55" s="54"/>
      <c r="BW55" s="4"/>
      <c r="BX55" s="4"/>
      <c r="BY55" s="4"/>
      <c r="BZ55" s="81" t="s">
        <v>298</v>
      </c>
      <c r="CA55" s="68">
        <v>13795</v>
      </c>
      <c r="CB55" s="4" t="s">
        <v>208</v>
      </c>
      <c r="CC55" s="4">
        <v>702800</v>
      </c>
      <c r="CD55" s="4" t="s">
        <v>192</v>
      </c>
      <c r="CE55" s="69">
        <v>358883</v>
      </c>
    </row>
    <row r="56" spans="1:83" ht="25.5" x14ac:dyDescent="0.25">
      <c r="A56" s="62">
        <v>11</v>
      </c>
      <c r="B56" s="1" t="s">
        <v>299</v>
      </c>
      <c r="C56" s="63" t="s">
        <v>300</v>
      </c>
      <c r="D56" s="1" t="s">
        <v>179</v>
      </c>
      <c r="E56" s="1" t="s">
        <v>182</v>
      </c>
      <c r="F56" s="64" t="s">
        <v>301</v>
      </c>
      <c r="G56" s="48" t="s">
        <v>182</v>
      </c>
      <c r="H56" s="1"/>
      <c r="I56" s="1"/>
      <c r="J56" s="1"/>
      <c r="K56" s="1"/>
      <c r="L56" s="1"/>
      <c r="M56" s="63" t="s">
        <v>300</v>
      </c>
      <c r="N56" s="1" t="s">
        <v>302</v>
      </c>
      <c r="O56" s="68">
        <v>13809</v>
      </c>
      <c r="P56" s="68">
        <v>13809</v>
      </c>
      <c r="Q56" s="1"/>
      <c r="R56" s="1"/>
      <c r="S56" s="1"/>
      <c r="T56" s="1"/>
      <c r="U56" s="1"/>
      <c r="V56" s="1"/>
      <c r="W56" s="64"/>
      <c r="X56" s="50"/>
      <c r="Y56" s="4" t="s">
        <v>303</v>
      </c>
      <c r="Z56" s="1" t="s">
        <v>304</v>
      </c>
      <c r="AA56" s="1" t="s">
        <v>305</v>
      </c>
      <c r="AB56" s="47">
        <v>45475</v>
      </c>
      <c r="AC56" s="48">
        <v>13811</v>
      </c>
      <c r="AD56" s="47">
        <v>45475</v>
      </c>
      <c r="AE56" s="47">
        <v>45840</v>
      </c>
      <c r="AF56" s="1">
        <v>1500</v>
      </c>
      <c r="AG56" s="4" t="s">
        <v>278</v>
      </c>
      <c r="AH56" s="1"/>
      <c r="AI56" s="50"/>
      <c r="AJ56" s="50"/>
      <c r="AK56" s="50">
        <v>378000</v>
      </c>
      <c r="AL56" s="1" t="s">
        <v>188</v>
      </c>
      <c r="AM56" s="1" t="s">
        <v>189</v>
      </c>
      <c r="AN56" s="47">
        <v>45838</v>
      </c>
      <c r="AO56" s="48">
        <v>14057</v>
      </c>
      <c r="AP56" s="1" t="s">
        <v>195</v>
      </c>
      <c r="AQ56" s="47">
        <v>45841</v>
      </c>
      <c r="AR56" s="47">
        <v>46205</v>
      </c>
      <c r="AS56" s="1"/>
      <c r="AT56" s="1"/>
      <c r="AU56" s="1"/>
      <c r="AV56" s="1"/>
      <c r="AW56" s="50"/>
      <c r="AX56" s="50"/>
      <c r="AY56" s="1"/>
      <c r="AZ56" s="1"/>
      <c r="BA56" s="50"/>
      <c r="BB56" s="50"/>
      <c r="BC56" s="1"/>
      <c r="BD56" s="1"/>
      <c r="BE56" s="50"/>
      <c r="BF56" s="50"/>
      <c r="BG56" s="1"/>
      <c r="BH56" s="50"/>
      <c r="BI56" s="65">
        <f t="shared" si="2"/>
        <v>378000</v>
      </c>
      <c r="BJ56" s="50">
        <f>31500+31500+31500+31500+31500+31500+31500+31500+31500+31500+31500+31500+31500+31500+31500+31500</f>
        <v>504000</v>
      </c>
      <c r="BK56" s="66">
        <f>31500</f>
        <v>31500</v>
      </c>
      <c r="BL56" s="67">
        <f t="shared" si="3"/>
        <v>535500</v>
      </c>
      <c r="BM56" s="4"/>
      <c r="BN56" s="4"/>
      <c r="BO56" s="4"/>
      <c r="BP56" s="4"/>
      <c r="BQ56" s="4"/>
      <c r="BR56" s="4"/>
      <c r="BS56" s="4"/>
      <c r="BT56" s="4"/>
      <c r="BU56" s="54"/>
      <c r="BV56" s="54"/>
      <c r="BW56" s="4"/>
      <c r="BX56" s="4"/>
      <c r="BY56" s="4"/>
      <c r="BZ56" s="81" t="s">
        <v>306</v>
      </c>
      <c r="CA56" s="68">
        <v>13834</v>
      </c>
      <c r="CB56" s="4" t="s">
        <v>307</v>
      </c>
      <c r="CC56" s="4">
        <v>702406</v>
      </c>
      <c r="CD56" s="4" t="s">
        <v>308</v>
      </c>
      <c r="CE56" s="69">
        <v>702352</v>
      </c>
    </row>
    <row r="57" spans="1:83" x14ac:dyDescent="0.25">
      <c r="A57" s="39">
        <v>12</v>
      </c>
      <c r="B57" s="12" t="s">
        <v>309</v>
      </c>
      <c r="C57" s="40" t="s">
        <v>310</v>
      </c>
      <c r="D57" s="12" t="s">
        <v>230</v>
      </c>
      <c r="E57" s="12" t="s">
        <v>260</v>
      </c>
      <c r="F57" s="59" t="s">
        <v>311</v>
      </c>
      <c r="G57" s="41">
        <v>13575</v>
      </c>
      <c r="H57" s="41">
        <v>13829</v>
      </c>
      <c r="I57" s="12"/>
      <c r="J57" s="12"/>
      <c r="K57" s="12"/>
      <c r="L57" s="12"/>
      <c r="M57" s="12"/>
      <c r="N57" s="12"/>
      <c r="O57" s="12"/>
      <c r="P57" s="12"/>
      <c r="Q57" s="12" t="s">
        <v>312</v>
      </c>
      <c r="R57" s="58">
        <v>45506</v>
      </c>
      <c r="S57" s="58">
        <v>45871</v>
      </c>
      <c r="T57" s="41">
        <v>13835</v>
      </c>
      <c r="U57" s="12" t="s">
        <v>313</v>
      </c>
      <c r="V57" s="41">
        <v>13886</v>
      </c>
      <c r="W57" s="12" t="s">
        <v>311</v>
      </c>
      <c r="X57" s="42">
        <v>239732.52</v>
      </c>
      <c r="Y57" s="55" t="s">
        <v>314</v>
      </c>
      <c r="Z57" s="12" t="s">
        <v>315</v>
      </c>
      <c r="AA57" s="12" t="s">
        <v>316</v>
      </c>
      <c r="AB57" s="58">
        <v>45597</v>
      </c>
      <c r="AC57" s="41">
        <v>13899</v>
      </c>
      <c r="AD57" s="58">
        <v>45597</v>
      </c>
      <c r="AE57" s="58">
        <v>45962</v>
      </c>
      <c r="AF57" s="12">
        <v>1500</v>
      </c>
      <c r="AG57" s="55" t="s">
        <v>187</v>
      </c>
      <c r="AH57" s="12"/>
      <c r="AI57" s="42"/>
      <c r="AJ57" s="42"/>
      <c r="AK57" s="42">
        <v>239732.52</v>
      </c>
      <c r="AL57" s="1" t="s">
        <v>188</v>
      </c>
      <c r="AM57" s="1" t="s">
        <v>189</v>
      </c>
      <c r="AN57" s="47">
        <v>45960</v>
      </c>
      <c r="AO57" s="48">
        <v>14143</v>
      </c>
      <c r="AP57" s="1" t="s">
        <v>195</v>
      </c>
      <c r="AQ57" s="47">
        <v>45963</v>
      </c>
      <c r="AR57" s="47">
        <v>46082</v>
      </c>
      <c r="AS57" s="1"/>
      <c r="AT57" s="1"/>
      <c r="AU57" s="1"/>
      <c r="AV57" s="1"/>
      <c r="AW57" s="50"/>
      <c r="AX57" s="50"/>
      <c r="AY57" s="1"/>
      <c r="AZ57" s="1"/>
      <c r="BA57" s="50"/>
      <c r="BB57" s="50"/>
      <c r="BC57" s="1"/>
      <c r="BD57" s="1"/>
      <c r="BE57" s="50"/>
      <c r="BF57" s="50"/>
      <c r="BG57" s="1"/>
      <c r="BH57" s="50"/>
      <c r="BI57" s="51">
        <f t="shared" si="2"/>
        <v>239732.52</v>
      </c>
      <c r="BJ57" s="42">
        <f>16010.31+16010.31+15216.89+15216.89+15216.89+15216.89+15216.89+15924.47+15699.77+15699.77+14834.04+13513.52+13512.98+14834.04</f>
        <v>212123.66</v>
      </c>
      <c r="BK57" s="52">
        <v>0</v>
      </c>
      <c r="BL57" s="53">
        <f t="shared" si="3"/>
        <v>212123.66</v>
      </c>
      <c r="BM57" s="4"/>
      <c r="BN57" s="4"/>
      <c r="BO57" s="4"/>
      <c r="BP57" s="4"/>
      <c r="BQ57" s="4"/>
      <c r="BR57" s="4"/>
      <c r="BS57" s="4"/>
      <c r="BT57" s="4"/>
      <c r="BU57" s="54"/>
      <c r="BV57" s="54"/>
      <c r="BW57" s="4"/>
      <c r="BX57" s="4"/>
      <c r="BY57" s="4"/>
      <c r="BZ57" s="80" t="s">
        <v>317</v>
      </c>
      <c r="CA57" s="56">
        <v>13904</v>
      </c>
      <c r="CB57" s="55" t="s">
        <v>208</v>
      </c>
      <c r="CC57" s="55">
        <v>702800</v>
      </c>
      <c r="CD57" s="55" t="s">
        <v>209</v>
      </c>
      <c r="CE57" s="57">
        <v>701971</v>
      </c>
    </row>
    <row r="58" spans="1:83" x14ac:dyDescent="0.25">
      <c r="A58" s="174"/>
      <c r="B58" s="175"/>
      <c r="C58" s="175"/>
      <c r="D58" s="175"/>
      <c r="E58" s="175"/>
      <c r="F58" s="200"/>
      <c r="G58" s="175"/>
      <c r="H58" s="175"/>
      <c r="I58" s="175"/>
      <c r="J58" s="175"/>
      <c r="K58" s="175"/>
      <c r="L58" s="175"/>
      <c r="M58" s="175"/>
      <c r="N58" s="175"/>
      <c r="O58" s="175"/>
      <c r="P58" s="175"/>
      <c r="Q58" s="175"/>
      <c r="R58" s="175"/>
      <c r="S58" s="175"/>
      <c r="T58" s="175"/>
      <c r="U58" s="175"/>
      <c r="V58" s="175"/>
      <c r="W58" s="176"/>
      <c r="X58" s="175"/>
      <c r="Y58" s="175"/>
      <c r="Z58" s="176"/>
      <c r="AA58" s="175"/>
      <c r="AB58" s="175"/>
      <c r="AC58" s="175"/>
      <c r="AD58" s="175"/>
      <c r="AE58" s="175"/>
      <c r="AF58" s="175"/>
      <c r="AG58" s="175"/>
      <c r="AH58" s="175"/>
      <c r="AI58" s="175"/>
      <c r="AJ58" s="175"/>
      <c r="AK58" s="175"/>
      <c r="AL58" s="1" t="s">
        <v>188</v>
      </c>
      <c r="AM58" s="1" t="s">
        <v>194</v>
      </c>
      <c r="AN58" s="47">
        <v>46079</v>
      </c>
      <c r="AO58" s="48">
        <v>14215</v>
      </c>
      <c r="AP58" s="1" t="s">
        <v>195</v>
      </c>
      <c r="AQ58" s="47">
        <v>46083</v>
      </c>
      <c r="AR58" s="47">
        <v>46387</v>
      </c>
      <c r="AS58" s="1"/>
      <c r="AT58" s="1"/>
      <c r="AU58" s="1"/>
      <c r="AV58" s="1"/>
      <c r="AW58" s="50"/>
      <c r="AX58" s="50"/>
      <c r="AY58" s="1"/>
      <c r="AZ58" s="1"/>
      <c r="BA58" s="50"/>
      <c r="BB58" s="50"/>
      <c r="BC58" s="1"/>
      <c r="BD58" s="1"/>
      <c r="BE58" s="50"/>
      <c r="BF58" s="50"/>
      <c r="BG58" s="1"/>
      <c r="BH58" s="50"/>
      <c r="BI58" s="175"/>
      <c r="BJ58" s="175"/>
      <c r="BK58" s="175"/>
      <c r="BL58" s="175"/>
      <c r="BM58" s="4"/>
      <c r="BN58" s="4"/>
      <c r="BO58" s="4"/>
      <c r="BP58" s="4"/>
      <c r="BQ58" s="4"/>
      <c r="BR58" s="4"/>
      <c r="BS58" s="4"/>
      <c r="BT58" s="4"/>
      <c r="BU58" s="54"/>
      <c r="BV58" s="54"/>
      <c r="BW58" s="4"/>
      <c r="BX58" s="4"/>
      <c r="BY58" s="4"/>
      <c r="BZ58" s="176"/>
      <c r="CA58" s="176"/>
      <c r="CB58" s="176"/>
      <c r="CC58" s="176"/>
      <c r="CD58" s="176"/>
      <c r="CE58" s="178"/>
    </row>
    <row r="59" spans="1:83" ht="25.5" x14ac:dyDescent="0.25">
      <c r="A59" s="62">
        <v>13</v>
      </c>
      <c r="B59" s="1" t="s">
        <v>318</v>
      </c>
      <c r="C59" s="63" t="s">
        <v>283</v>
      </c>
      <c r="D59" s="1" t="s">
        <v>271</v>
      </c>
      <c r="E59" s="1" t="s">
        <v>180</v>
      </c>
      <c r="F59" s="64" t="s">
        <v>319</v>
      </c>
      <c r="G59" s="48">
        <v>13868</v>
      </c>
      <c r="H59" s="48">
        <v>13900</v>
      </c>
      <c r="I59" s="1" t="s">
        <v>312</v>
      </c>
      <c r="J59" s="47">
        <v>45597</v>
      </c>
      <c r="K59" s="1" t="s">
        <v>320</v>
      </c>
      <c r="L59" s="48">
        <v>13900</v>
      </c>
      <c r="M59" s="1"/>
      <c r="N59" s="1"/>
      <c r="O59" s="48"/>
      <c r="P59" s="48"/>
      <c r="Q59" s="1"/>
      <c r="R59" s="1"/>
      <c r="S59" s="1"/>
      <c r="T59" s="1"/>
      <c r="U59" s="1"/>
      <c r="V59" s="1"/>
      <c r="W59" s="1"/>
      <c r="X59" s="50"/>
      <c r="Y59" s="4" t="s">
        <v>321</v>
      </c>
      <c r="Z59" s="1" t="s">
        <v>322</v>
      </c>
      <c r="AA59" s="1" t="s">
        <v>323</v>
      </c>
      <c r="AB59" s="47">
        <v>45604</v>
      </c>
      <c r="AC59" s="48">
        <v>13902</v>
      </c>
      <c r="AD59" s="47">
        <v>45604</v>
      </c>
      <c r="AE59" s="47">
        <v>45969</v>
      </c>
      <c r="AF59" s="1">
        <v>1500</v>
      </c>
      <c r="AG59" s="4" t="s">
        <v>187</v>
      </c>
      <c r="AH59" s="1"/>
      <c r="AI59" s="50"/>
      <c r="AJ59" s="50"/>
      <c r="AK59" s="50">
        <v>212120</v>
      </c>
      <c r="AL59" s="1" t="s">
        <v>188</v>
      </c>
      <c r="AM59" s="1" t="s">
        <v>189</v>
      </c>
      <c r="AN59" s="47">
        <v>45967</v>
      </c>
      <c r="AO59" s="48">
        <v>14145</v>
      </c>
      <c r="AP59" s="1" t="s">
        <v>195</v>
      </c>
      <c r="AQ59" s="47">
        <v>45970</v>
      </c>
      <c r="AR59" s="47">
        <v>46334</v>
      </c>
      <c r="AS59" s="1"/>
      <c r="AT59" s="1"/>
      <c r="AU59" s="1"/>
      <c r="AV59" s="1"/>
      <c r="AW59" s="50"/>
      <c r="AX59" s="50"/>
      <c r="AY59" s="1"/>
      <c r="AZ59" s="1"/>
      <c r="BA59" s="50"/>
      <c r="BB59" s="50"/>
      <c r="BC59" s="1"/>
      <c r="BD59" s="1"/>
      <c r="BE59" s="50"/>
      <c r="BF59" s="50"/>
      <c r="BG59" s="1"/>
      <c r="BH59" s="50"/>
      <c r="BI59" s="65">
        <f t="shared" ref="BI59:BI84" si="4">AK59</f>
        <v>212120</v>
      </c>
      <c r="BJ59" s="50">
        <f>44978+5550+14807+3496+17927+40438+32669</f>
        <v>159865</v>
      </c>
      <c r="BK59" s="66">
        <v>52255</v>
      </c>
      <c r="BL59" s="67">
        <f t="shared" ref="BL59:BL84" si="5">BJ59+BK59</f>
        <v>212120</v>
      </c>
      <c r="BM59" s="4"/>
      <c r="BN59" s="4"/>
      <c r="BO59" s="4"/>
      <c r="BP59" s="4"/>
      <c r="BQ59" s="4"/>
      <c r="BR59" s="4"/>
      <c r="BS59" s="4"/>
      <c r="BT59" s="4"/>
      <c r="BU59" s="54"/>
      <c r="BV59" s="54"/>
      <c r="BW59" s="4"/>
      <c r="BX59" s="4"/>
      <c r="BY59" s="4"/>
      <c r="BZ59" s="81" t="s">
        <v>324</v>
      </c>
      <c r="CA59" s="68">
        <v>13904</v>
      </c>
      <c r="CB59" s="4" t="s">
        <v>208</v>
      </c>
      <c r="CC59" s="4">
        <v>702800</v>
      </c>
      <c r="CD59" s="4" t="s">
        <v>193</v>
      </c>
      <c r="CE59" s="69">
        <v>701609</v>
      </c>
    </row>
    <row r="60" spans="1:83" ht="38.25" x14ac:dyDescent="0.25">
      <c r="A60" s="62">
        <v>14</v>
      </c>
      <c r="B60" s="11" t="s">
        <v>325</v>
      </c>
      <c r="C60" s="82" t="s">
        <v>326</v>
      </c>
      <c r="D60" s="11" t="s">
        <v>271</v>
      </c>
      <c r="E60" s="11" t="s">
        <v>260</v>
      </c>
      <c r="F60" s="201" t="s">
        <v>327</v>
      </c>
      <c r="G60" s="74">
        <v>13761</v>
      </c>
      <c r="H60" s="83" t="s">
        <v>328</v>
      </c>
      <c r="I60" s="11"/>
      <c r="J60" s="73"/>
      <c r="K60" s="73"/>
      <c r="L60" s="83"/>
      <c r="M60" s="11"/>
      <c r="N60" s="11"/>
      <c r="O60" s="11"/>
      <c r="P60" s="11"/>
      <c r="Q60" s="11" t="s">
        <v>329</v>
      </c>
      <c r="R60" s="73">
        <v>45455</v>
      </c>
      <c r="S60" s="73">
        <v>45820</v>
      </c>
      <c r="T60" s="83" t="s">
        <v>330</v>
      </c>
      <c r="U60" s="11" t="s">
        <v>331</v>
      </c>
      <c r="V60" s="74">
        <v>13953</v>
      </c>
      <c r="W60" s="11" t="s">
        <v>327</v>
      </c>
      <c r="X60" s="75">
        <v>146250</v>
      </c>
      <c r="Y60" s="4" t="s">
        <v>332</v>
      </c>
      <c r="Z60" s="4" t="s">
        <v>333</v>
      </c>
      <c r="AA60" s="1" t="s">
        <v>334</v>
      </c>
      <c r="AB60" s="73">
        <v>45670</v>
      </c>
      <c r="AC60" s="74">
        <v>13958</v>
      </c>
      <c r="AD60" s="73">
        <v>45670</v>
      </c>
      <c r="AE60" s="73">
        <v>46035</v>
      </c>
      <c r="AF60" s="11">
        <v>1500</v>
      </c>
      <c r="AG60" s="11" t="s">
        <v>187</v>
      </c>
      <c r="AH60" s="11"/>
      <c r="AI60" s="75"/>
      <c r="AJ60" s="75"/>
      <c r="AK60" s="75">
        <v>158900</v>
      </c>
      <c r="AL60" s="11" t="s">
        <v>188</v>
      </c>
      <c r="AM60" s="11" t="s">
        <v>189</v>
      </c>
      <c r="AN60" s="73">
        <v>46027</v>
      </c>
      <c r="AO60" s="74">
        <v>14184</v>
      </c>
      <c r="AP60" s="11" t="s">
        <v>195</v>
      </c>
      <c r="AQ60" s="73">
        <v>46036</v>
      </c>
      <c r="AR60" s="73">
        <v>46400</v>
      </c>
      <c r="AS60" s="11"/>
      <c r="AT60" s="11"/>
      <c r="AU60" s="11"/>
      <c r="AV60" s="11"/>
      <c r="AW60" s="75"/>
      <c r="AX60" s="75"/>
      <c r="AY60" s="11"/>
      <c r="AZ60" s="11"/>
      <c r="BA60" s="75"/>
      <c r="BB60" s="75"/>
      <c r="BC60" s="11"/>
      <c r="BD60" s="11"/>
      <c r="BE60" s="75"/>
      <c r="BF60" s="75"/>
      <c r="BG60" s="11"/>
      <c r="BH60" s="75"/>
      <c r="BI60" s="84">
        <f t="shared" si="4"/>
        <v>158900</v>
      </c>
      <c r="BJ60" s="75">
        <f>6840+17176+8500+32480</f>
        <v>64996</v>
      </c>
      <c r="BK60" s="85">
        <v>24618.3</v>
      </c>
      <c r="BL60" s="67">
        <f t="shared" si="5"/>
        <v>89614.3</v>
      </c>
      <c r="BM60" s="76"/>
      <c r="BN60" s="76"/>
      <c r="BO60" s="76"/>
      <c r="BP60" s="76"/>
      <c r="BQ60" s="76"/>
      <c r="BR60" s="76"/>
      <c r="BS60" s="76"/>
      <c r="BT60" s="76"/>
      <c r="BU60" s="77"/>
      <c r="BV60" s="77"/>
      <c r="BW60" s="76"/>
      <c r="BX60" s="76"/>
      <c r="BY60" s="76"/>
      <c r="BZ60" s="81" t="s">
        <v>335</v>
      </c>
      <c r="CA60" s="83">
        <v>13954</v>
      </c>
      <c r="CB60" s="76" t="s">
        <v>208</v>
      </c>
      <c r="CC60" s="76">
        <v>702800</v>
      </c>
      <c r="CD60" s="76" t="s">
        <v>193</v>
      </c>
      <c r="CE60" s="86">
        <v>701609</v>
      </c>
    </row>
    <row r="61" spans="1:83" ht="38.25" x14ac:dyDescent="0.25">
      <c r="A61" s="62">
        <v>15</v>
      </c>
      <c r="B61" s="1" t="s">
        <v>336</v>
      </c>
      <c r="C61" s="63" t="s">
        <v>326</v>
      </c>
      <c r="D61" s="1" t="s">
        <v>259</v>
      </c>
      <c r="E61" s="1" t="s">
        <v>260</v>
      </c>
      <c r="F61" s="64" t="s">
        <v>337</v>
      </c>
      <c r="G61" s="48">
        <v>13879</v>
      </c>
      <c r="H61" s="74">
        <v>13941</v>
      </c>
      <c r="I61" s="11"/>
      <c r="J61" s="11"/>
      <c r="K61" s="11"/>
      <c r="L61" s="11"/>
      <c r="M61" s="11"/>
      <c r="N61" s="11"/>
      <c r="O61" s="11"/>
      <c r="P61" s="11"/>
      <c r="Q61" s="11"/>
      <c r="R61" s="11"/>
      <c r="S61" s="11"/>
      <c r="T61" s="11"/>
      <c r="U61" s="11"/>
      <c r="V61" s="11"/>
      <c r="W61" s="11"/>
      <c r="X61" s="75"/>
      <c r="Y61" s="11" t="s">
        <v>338</v>
      </c>
      <c r="Z61" s="4" t="s">
        <v>339</v>
      </c>
      <c r="AA61" s="1" t="s">
        <v>340</v>
      </c>
      <c r="AB61" s="73">
        <v>45670</v>
      </c>
      <c r="AC61" s="74">
        <v>13953</v>
      </c>
      <c r="AD61" s="73">
        <v>45670</v>
      </c>
      <c r="AE61" s="73">
        <v>46035</v>
      </c>
      <c r="AF61" s="11">
        <v>1500</v>
      </c>
      <c r="AG61" s="11" t="s">
        <v>187</v>
      </c>
      <c r="AH61" s="11"/>
      <c r="AI61" s="75"/>
      <c r="AJ61" s="75"/>
      <c r="AK61" s="75">
        <v>130747</v>
      </c>
      <c r="AL61" s="11" t="s">
        <v>188</v>
      </c>
      <c r="AM61" s="11" t="s">
        <v>189</v>
      </c>
      <c r="AN61" s="73">
        <v>46035</v>
      </c>
      <c r="AO61" s="74">
        <v>14187</v>
      </c>
      <c r="AP61" s="11" t="s">
        <v>195</v>
      </c>
      <c r="AQ61" s="73">
        <v>46036</v>
      </c>
      <c r="AR61" s="73">
        <v>46400</v>
      </c>
      <c r="AS61" s="11"/>
      <c r="AT61" s="11"/>
      <c r="AU61" s="72"/>
      <c r="AV61" s="11"/>
      <c r="AW61" s="75"/>
      <c r="AX61" s="75"/>
      <c r="AY61" s="11"/>
      <c r="AZ61" s="11"/>
      <c r="BA61" s="75"/>
      <c r="BB61" s="75"/>
      <c r="BC61" s="11"/>
      <c r="BD61" s="11"/>
      <c r="BE61" s="75"/>
      <c r="BF61" s="75"/>
      <c r="BG61" s="11"/>
      <c r="BH61" s="75"/>
      <c r="BI61" s="84">
        <f t="shared" si="4"/>
        <v>130747</v>
      </c>
      <c r="BJ61" s="75">
        <f>496.04+453.44+1069.64+1681.6+1452+1293.7+1192.8+1409.9+1135.6+954.9</f>
        <v>11139.62</v>
      </c>
      <c r="BK61" s="85">
        <v>0</v>
      </c>
      <c r="BL61" s="87">
        <f t="shared" si="5"/>
        <v>11139.62</v>
      </c>
      <c r="BM61" s="76"/>
      <c r="BN61" s="76"/>
      <c r="BO61" s="76"/>
      <c r="BP61" s="76"/>
      <c r="BQ61" s="76"/>
      <c r="BR61" s="76"/>
      <c r="BS61" s="76"/>
      <c r="BT61" s="76"/>
      <c r="BU61" s="77"/>
      <c r="BV61" s="77"/>
      <c r="BW61" s="76"/>
      <c r="BX61" s="78"/>
      <c r="BY61" s="76"/>
      <c r="BZ61" s="76" t="s">
        <v>341</v>
      </c>
      <c r="CA61" s="83">
        <v>13964</v>
      </c>
      <c r="CB61" s="76" t="s">
        <v>267</v>
      </c>
      <c r="CC61" s="76">
        <v>7016116</v>
      </c>
      <c r="CD61" s="76" t="s">
        <v>268</v>
      </c>
      <c r="CE61" s="86">
        <v>25181</v>
      </c>
    </row>
    <row r="62" spans="1:83" ht="38.25" x14ac:dyDescent="0.25">
      <c r="A62" s="62">
        <v>16</v>
      </c>
      <c r="B62" s="1" t="s">
        <v>336</v>
      </c>
      <c r="C62" s="63" t="s">
        <v>326</v>
      </c>
      <c r="D62" s="1" t="s">
        <v>259</v>
      </c>
      <c r="E62" s="1" t="s">
        <v>260</v>
      </c>
      <c r="F62" s="64" t="s">
        <v>337</v>
      </c>
      <c r="G62" s="48">
        <v>13879</v>
      </c>
      <c r="H62" s="74">
        <v>13941</v>
      </c>
      <c r="I62" s="11"/>
      <c r="J62" s="11"/>
      <c r="K62" s="11"/>
      <c r="L62" s="11"/>
      <c r="M62" s="11"/>
      <c r="N62" s="11"/>
      <c r="O62" s="11"/>
      <c r="P62" s="11"/>
      <c r="Q62" s="11"/>
      <c r="R62" s="11"/>
      <c r="S62" s="11"/>
      <c r="T62" s="11"/>
      <c r="U62" s="11"/>
      <c r="V62" s="11"/>
      <c r="W62" s="11"/>
      <c r="X62" s="75"/>
      <c r="Y62" s="11" t="s">
        <v>342</v>
      </c>
      <c r="Z62" s="4" t="s">
        <v>343</v>
      </c>
      <c r="AA62" s="1" t="s">
        <v>344</v>
      </c>
      <c r="AB62" s="73">
        <v>45672</v>
      </c>
      <c r="AC62" s="74">
        <v>13953</v>
      </c>
      <c r="AD62" s="73">
        <v>45672</v>
      </c>
      <c r="AE62" s="73">
        <v>46037</v>
      </c>
      <c r="AF62" s="11">
        <v>1500</v>
      </c>
      <c r="AG62" s="11" t="s">
        <v>187</v>
      </c>
      <c r="AH62" s="11"/>
      <c r="AI62" s="75"/>
      <c r="AJ62" s="75"/>
      <c r="AK62" s="75">
        <v>130746</v>
      </c>
      <c r="AL62" s="11" t="s">
        <v>188</v>
      </c>
      <c r="AM62" s="11" t="s">
        <v>189</v>
      </c>
      <c r="AN62" s="73">
        <v>46031</v>
      </c>
      <c r="AO62" s="74">
        <v>17189</v>
      </c>
      <c r="AP62" s="11" t="s">
        <v>195</v>
      </c>
      <c r="AQ62" s="73">
        <v>46038</v>
      </c>
      <c r="AR62" s="73" t="s">
        <v>345</v>
      </c>
      <c r="AS62" s="11"/>
      <c r="AT62" s="11"/>
      <c r="AU62" s="11"/>
      <c r="AV62" s="11"/>
      <c r="AW62" s="75"/>
      <c r="AX62" s="75"/>
      <c r="AY62" s="11"/>
      <c r="AZ62" s="11"/>
      <c r="BA62" s="75"/>
      <c r="BB62" s="75"/>
      <c r="BC62" s="11"/>
      <c r="BD62" s="11"/>
      <c r="BE62" s="75"/>
      <c r="BF62" s="75"/>
      <c r="BG62" s="11"/>
      <c r="BH62" s="75"/>
      <c r="BI62" s="84">
        <f t="shared" si="4"/>
        <v>130746</v>
      </c>
      <c r="BJ62" s="75">
        <f>1609.91+20.15+20.15+3178.7</f>
        <v>4828.91</v>
      </c>
      <c r="BK62" s="85">
        <v>0</v>
      </c>
      <c r="BL62" s="87">
        <f t="shared" si="5"/>
        <v>4828.91</v>
      </c>
      <c r="BM62" s="76"/>
      <c r="BN62" s="76"/>
      <c r="BO62" s="76"/>
      <c r="BP62" s="76"/>
      <c r="BQ62" s="76"/>
      <c r="BR62" s="76"/>
      <c r="BS62" s="76"/>
      <c r="BT62" s="76"/>
      <c r="BU62" s="77"/>
      <c r="BV62" s="77"/>
      <c r="BW62" s="76"/>
      <c r="BX62" s="78"/>
      <c r="BY62" s="76"/>
      <c r="BZ62" s="76" t="s">
        <v>346</v>
      </c>
      <c r="CA62" s="83">
        <v>13964</v>
      </c>
      <c r="CB62" s="76" t="s">
        <v>267</v>
      </c>
      <c r="CC62" s="76">
        <v>7016116</v>
      </c>
      <c r="CD62" s="76" t="s">
        <v>268</v>
      </c>
      <c r="CE62" s="86">
        <v>25181</v>
      </c>
    </row>
    <row r="63" spans="1:83" ht="38.25" x14ac:dyDescent="0.25">
      <c r="A63" s="62">
        <v>17</v>
      </c>
      <c r="B63" s="1" t="s">
        <v>336</v>
      </c>
      <c r="C63" s="63" t="s">
        <v>326</v>
      </c>
      <c r="D63" s="1" t="s">
        <v>259</v>
      </c>
      <c r="E63" s="1" t="s">
        <v>260</v>
      </c>
      <c r="F63" s="64" t="s">
        <v>337</v>
      </c>
      <c r="G63" s="48">
        <v>13879</v>
      </c>
      <c r="H63" s="74">
        <v>13941</v>
      </c>
      <c r="I63" s="11"/>
      <c r="J63" s="11"/>
      <c r="K63" s="11"/>
      <c r="L63" s="11"/>
      <c r="M63" s="11"/>
      <c r="N63" s="11"/>
      <c r="O63" s="11"/>
      <c r="P63" s="11"/>
      <c r="Q63" s="11"/>
      <c r="R63" s="11"/>
      <c r="S63" s="11"/>
      <c r="T63" s="11"/>
      <c r="U63" s="11"/>
      <c r="V63" s="11"/>
      <c r="W63" s="11"/>
      <c r="X63" s="75"/>
      <c r="Y63" s="11" t="s">
        <v>347</v>
      </c>
      <c r="Z63" s="4" t="s">
        <v>348</v>
      </c>
      <c r="AA63" s="1" t="s">
        <v>349</v>
      </c>
      <c r="AB63" s="73">
        <v>45670</v>
      </c>
      <c r="AC63" s="74">
        <v>13953</v>
      </c>
      <c r="AD63" s="73">
        <v>45670</v>
      </c>
      <c r="AE63" s="73">
        <v>46035</v>
      </c>
      <c r="AF63" s="11">
        <v>1500</v>
      </c>
      <c r="AG63" s="11" t="s">
        <v>187</v>
      </c>
      <c r="AH63" s="11"/>
      <c r="AI63" s="75"/>
      <c r="AJ63" s="75"/>
      <c r="AK63" s="75">
        <v>130746</v>
      </c>
      <c r="AL63" s="11"/>
      <c r="AM63" s="11"/>
      <c r="AN63" s="73"/>
      <c r="AO63" s="74"/>
      <c r="AP63" s="11"/>
      <c r="AQ63" s="73"/>
      <c r="AR63" s="73"/>
      <c r="AS63" s="11"/>
      <c r="AT63" s="11"/>
      <c r="AU63" s="11"/>
      <c r="AV63" s="11"/>
      <c r="AW63" s="75"/>
      <c r="AX63" s="75"/>
      <c r="AY63" s="11"/>
      <c r="AZ63" s="11"/>
      <c r="BA63" s="75"/>
      <c r="BB63" s="75"/>
      <c r="BC63" s="11"/>
      <c r="BD63" s="11"/>
      <c r="BE63" s="75"/>
      <c r="BF63" s="75"/>
      <c r="BG63" s="11"/>
      <c r="BH63" s="75"/>
      <c r="BI63" s="84">
        <f t="shared" si="4"/>
        <v>130746</v>
      </c>
      <c r="BJ63" s="75">
        <f>26.7+95.2+220.5+1097.55+183.5+126.2+178.8+139.2+161.4+111+54.8</f>
        <v>2394.85</v>
      </c>
      <c r="BK63" s="85">
        <v>0</v>
      </c>
      <c r="BL63" s="87">
        <f t="shared" si="5"/>
        <v>2394.85</v>
      </c>
      <c r="BM63" s="76"/>
      <c r="BN63" s="76"/>
      <c r="BO63" s="76"/>
      <c r="BP63" s="76"/>
      <c r="BQ63" s="76"/>
      <c r="BR63" s="76"/>
      <c r="BS63" s="76"/>
      <c r="BT63" s="76"/>
      <c r="BU63" s="77"/>
      <c r="BV63" s="77"/>
      <c r="BW63" s="76"/>
      <c r="BX63" s="78"/>
      <c r="BY63" s="76"/>
      <c r="BZ63" s="76" t="s">
        <v>350</v>
      </c>
      <c r="CA63" s="83">
        <v>13964</v>
      </c>
      <c r="CB63" s="76" t="s">
        <v>267</v>
      </c>
      <c r="CC63" s="76">
        <v>7016116</v>
      </c>
      <c r="CD63" s="76" t="s">
        <v>268</v>
      </c>
      <c r="CE63" s="86">
        <v>25181</v>
      </c>
    </row>
    <row r="64" spans="1:83" ht="51" x14ac:dyDescent="0.25">
      <c r="A64" s="62">
        <v>18</v>
      </c>
      <c r="B64" s="1" t="s">
        <v>336</v>
      </c>
      <c r="C64" s="63" t="s">
        <v>326</v>
      </c>
      <c r="D64" s="1" t="s">
        <v>259</v>
      </c>
      <c r="E64" s="1" t="s">
        <v>260</v>
      </c>
      <c r="F64" s="64" t="s">
        <v>337</v>
      </c>
      <c r="G64" s="48">
        <v>13879</v>
      </c>
      <c r="H64" s="74">
        <v>13941</v>
      </c>
      <c r="I64" s="11"/>
      <c r="J64" s="11"/>
      <c r="K64" s="11"/>
      <c r="L64" s="11"/>
      <c r="M64" s="11"/>
      <c r="N64" s="11"/>
      <c r="O64" s="11"/>
      <c r="P64" s="11"/>
      <c r="Q64" s="11"/>
      <c r="R64" s="11"/>
      <c r="S64" s="11"/>
      <c r="T64" s="11"/>
      <c r="U64" s="11"/>
      <c r="V64" s="11"/>
      <c r="W64" s="11"/>
      <c r="X64" s="75"/>
      <c r="Y64" s="11" t="s">
        <v>351</v>
      </c>
      <c r="Z64" s="1" t="s">
        <v>352</v>
      </c>
      <c r="AA64" s="1" t="s">
        <v>353</v>
      </c>
      <c r="AB64" s="73">
        <v>45672</v>
      </c>
      <c r="AC64" s="74">
        <v>13978</v>
      </c>
      <c r="AD64" s="73">
        <v>45672</v>
      </c>
      <c r="AE64" s="73">
        <v>46037</v>
      </c>
      <c r="AF64" s="11">
        <v>1500</v>
      </c>
      <c r="AG64" s="11" t="s">
        <v>187</v>
      </c>
      <c r="AH64" s="11"/>
      <c r="AI64" s="75"/>
      <c r="AJ64" s="75"/>
      <c r="AK64" s="75">
        <v>130746</v>
      </c>
      <c r="AL64" s="11"/>
      <c r="AM64" s="11"/>
      <c r="AN64" s="73"/>
      <c r="AO64" s="74"/>
      <c r="AP64" s="11"/>
      <c r="AQ64" s="73"/>
      <c r="AR64" s="73"/>
      <c r="AS64" s="11"/>
      <c r="AT64" s="11"/>
      <c r="AU64" s="11"/>
      <c r="AV64" s="11"/>
      <c r="AW64" s="75"/>
      <c r="AX64" s="75"/>
      <c r="AY64" s="11"/>
      <c r="AZ64" s="11"/>
      <c r="BA64" s="75"/>
      <c r="BB64" s="75"/>
      <c r="BC64" s="11"/>
      <c r="BD64" s="11"/>
      <c r="BE64" s="75"/>
      <c r="BF64" s="75"/>
      <c r="BG64" s="11"/>
      <c r="BH64" s="75"/>
      <c r="BI64" s="84">
        <f t="shared" si="4"/>
        <v>130746</v>
      </c>
      <c r="BJ64" s="75">
        <f>366.33+507+696+1366.98+1164.33+912.15+1077+1141.23+1186.9</f>
        <v>8417.9199999999983</v>
      </c>
      <c r="BK64" s="85">
        <v>0</v>
      </c>
      <c r="BL64" s="87">
        <f t="shared" si="5"/>
        <v>8417.9199999999983</v>
      </c>
      <c r="BM64" s="76"/>
      <c r="BN64" s="76"/>
      <c r="BO64" s="76"/>
      <c r="BP64" s="76"/>
      <c r="BQ64" s="76"/>
      <c r="BR64" s="76"/>
      <c r="BS64" s="76"/>
      <c r="BT64" s="76"/>
      <c r="BU64" s="77"/>
      <c r="BV64" s="77"/>
      <c r="BW64" s="76"/>
      <c r="BX64" s="78"/>
      <c r="BY64" s="76"/>
      <c r="BZ64" s="76" t="s">
        <v>354</v>
      </c>
      <c r="CA64" s="68">
        <v>13964</v>
      </c>
      <c r="CB64" s="4" t="s">
        <v>267</v>
      </c>
      <c r="CC64" s="4">
        <v>7016116</v>
      </c>
      <c r="CD64" s="4" t="s">
        <v>268</v>
      </c>
      <c r="CE64" s="69">
        <v>25181</v>
      </c>
    </row>
    <row r="65" spans="1:83" ht="38.25" x14ac:dyDescent="0.25">
      <c r="A65" s="62">
        <v>19</v>
      </c>
      <c r="B65" s="1" t="s">
        <v>336</v>
      </c>
      <c r="C65" s="63" t="s">
        <v>326</v>
      </c>
      <c r="D65" s="1" t="s">
        <v>259</v>
      </c>
      <c r="E65" s="1" t="s">
        <v>260</v>
      </c>
      <c r="F65" s="64" t="s">
        <v>337</v>
      </c>
      <c r="G65" s="48">
        <v>13879</v>
      </c>
      <c r="H65" s="74">
        <v>13941</v>
      </c>
      <c r="I65" s="11"/>
      <c r="J65" s="11"/>
      <c r="K65" s="11"/>
      <c r="L65" s="11"/>
      <c r="M65" s="11"/>
      <c r="N65" s="11"/>
      <c r="O65" s="11"/>
      <c r="P65" s="11"/>
      <c r="Q65" s="11"/>
      <c r="R65" s="11"/>
      <c r="S65" s="11"/>
      <c r="T65" s="11"/>
      <c r="U65" s="11"/>
      <c r="V65" s="11"/>
      <c r="W65" s="11"/>
      <c r="X65" s="75"/>
      <c r="Y65" s="11" t="s">
        <v>355</v>
      </c>
      <c r="Z65" s="1" t="s">
        <v>356</v>
      </c>
      <c r="AA65" s="1" t="s">
        <v>357</v>
      </c>
      <c r="AB65" s="73">
        <v>45670</v>
      </c>
      <c r="AC65" s="74">
        <v>13953</v>
      </c>
      <c r="AD65" s="73">
        <v>45670</v>
      </c>
      <c r="AE65" s="73">
        <v>46035</v>
      </c>
      <c r="AF65" s="11">
        <v>1500</v>
      </c>
      <c r="AG65" s="11" t="s">
        <v>187</v>
      </c>
      <c r="AH65" s="11"/>
      <c r="AI65" s="75"/>
      <c r="AJ65" s="75"/>
      <c r="AK65" s="75">
        <v>130746</v>
      </c>
      <c r="AL65" s="11" t="s">
        <v>188</v>
      </c>
      <c r="AM65" s="11" t="s">
        <v>189</v>
      </c>
      <c r="AN65" s="73">
        <v>46021</v>
      </c>
      <c r="AO65" s="74">
        <v>14180</v>
      </c>
      <c r="AP65" s="11" t="s">
        <v>195</v>
      </c>
      <c r="AQ65" s="73">
        <v>46036</v>
      </c>
      <c r="AR65" s="73">
        <v>46400</v>
      </c>
      <c r="AS65" s="11"/>
      <c r="AT65" s="11"/>
      <c r="AU65" s="11"/>
      <c r="AV65" s="11"/>
      <c r="AW65" s="75"/>
      <c r="AX65" s="75"/>
      <c r="AY65" s="11"/>
      <c r="AZ65" s="11"/>
      <c r="BA65" s="75"/>
      <c r="BB65" s="75"/>
      <c r="BC65" s="11"/>
      <c r="BD65" s="11"/>
      <c r="BE65" s="75"/>
      <c r="BF65" s="75"/>
      <c r="BG65" s="11"/>
      <c r="BH65" s="75"/>
      <c r="BI65" s="84">
        <f t="shared" si="4"/>
        <v>130746</v>
      </c>
      <c r="BJ65" s="75">
        <f>1356.77+1662.88</f>
        <v>3019.65</v>
      </c>
      <c r="BK65" s="85">
        <v>0</v>
      </c>
      <c r="BL65" s="87">
        <f t="shared" si="5"/>
        <v>3019.65</v>
      </c>
      <c r="BM65" s="76"/>
      <c r="BN65" s="76"/>
      <c r="BO65" s="76"/>
      <c r="BP65" s="76"/>
      <c r="BQ65" s="76"/>
      <c r="BR65" s="76"/>
      <c r="BS65" s="76"/>
      <c r="BT65" s="76"/>
      <c r="BU65" s="77"/>
      <c r="BV65" s="77"/>
      <c r="BW65" s="76"/>
      <c r="BX65" s="78"/>
      <c r="BY65" s="76"/>
      <c r="BZ65" s="76" t="s">
        <v>358</v>
      </c>
      <c r="CA65" s="68">
        <v>13964</v>
      </c>
      <c r="CB65" s="4" t="s">
        <v>267</v>
      </c>
      <c r="CC65" s="4">
        <v>7016116</v>
      </c>
      <c r="CD65" s="4" t="s">
        <v>268</v>
      </c>
      <c r="CE65" s="69">
        <v>25181</v>
      </c>
    </row>
    <row r="66" spans="1:83" ht="38.25" x14ac:dyDescent="0.25">
      <c r="A66" s="62">
        <v>20</v>
      </c>
      <c r="B66" s="1" t="s">
        <v>336</v>
      </c>
      <c r="C66" s="63" t="s">
        <v>326</v>
      </c>
      <c r="D66" s="1" t="s">
        <v>259</v>
      </c>
      <c r="E66" s="1" t="s">
        <v>260</v>
      </c>
      <c r="F66" s="64" t="s">
        <v>337</v>
      </c>
      <c r="G66" s="48">
        <v>13879</v>
      </c>
      <c r="H66" s="74">
        <v>13941</v>
      </c>
      <c r="I66" s="11"/>
      <c r="J66" s="11"/>
      <c r="K66" s="11"/>
      <c r="L66" s="11"/>
      <c r="M66" s="11"/>
      <c r="N66" s="11"/>
      <c r="O66" s="11"/>
      <c r="P66" s="11"/>
      <c r="Q66" s="11"/>
      <c r="R66" s="11"/>
      <c r="S66" s="11"/>
      <c r="T66" s="11"/>
      <c r="U66" s="11"/>
      <c r="V66" s="11"/>
      <c r="W66" s="11"/>
      <c r="X66" s="75"/>
      <c r="Y66" s="11" t="s">
        <v>359</v>
      </c>
      <c r="Z66" s="1" t="s">
        <v>360</v>
      </c>
      <c r="AA66" s="1" t="s">
        <v>361</v>
      </c>
      <c r="AB66" s="73">
        <v>45670</v>
      </c>
      <c r="AC66" s="74">
        <v>13968</v>
      </c>
      <c r="AD66" s="73">
        <v>45671</v>
      </c>
      <c r="AE66" s="73">
        <v>46036</v>
      </c>
      <c r="AF66" s="11">
        <v>1500</v>
      </c>
      <c r="AG66" s="11" t="s">
        <v>187</v>
      </c>
      <c r="AH66" s="11"/>
      <c r="AI66" s="75"/>
      <c r="AJ66" s="75"/>
      <c r="AK66" s="75">
        <v>130746</v>
      </c>
      <c r="AL66" s="11"/>
      <c r="AM66" s="11"/>
      <c r="AN66" s="73"/>
      <c r="AO66" s="74"/>
      <c r="AP66" s="11"/>
      <c r="AQ66" s="73"/>
      <c r="AR66" s="73"/>
      <c r="AS66" s="11"/>
      <c r="AT66" s="11"/>
      <c r="AU66" s="11"/>
      <c r="AV66" s="11"/>
      <c r="AW66" s="75"/>
      <c r="AX66" s="75"/>
      <c r="AY66" s="11"/>
      <c r="AZ66" s="11"/>
      <c r="BA66" s="75"/>
      <c r="BB66" s="75"/>
      <c r="BC66" s="11"/>
      <c r="BD66" s="11"/>
      <c r="BE66" s="75"/>
      <c r="BF66" s="75"/>
      <c r="BG66" s="11"/>
      <c r="BH66" s="75"/>
      <c r="BI66" s="84">
        <f t="shared" si="4"/>
        <v>130746</v>
      </c>
      <c r="BJ66" s="75">
        <v>0</v>
      </c>
      <c r="BK66" s="85">
        <v>0</v>
      </c>
      <c r="BL66" s="87">
        <f t="shared" si="5"/>
        <v>0</v>
      </c>
      <c r="BM66" s="76"/>
      <c r="BN66" s="76"/>
      <c r="BO66" s="76"/>
      <c r="BP66" s="76"/>
      <c r="BQ66" s="76"/>
      <c r="BR66" s="76"/>
      <c r="BS66" s="76"/>
      <c r="BT66" s="76"/>
      <c r="BU66" s="77"/>
      <c r="BV66" s="77"/>
      <c r="BW66" s="76"/>
      <c r="BX66" s="78"/>
      <c r="BY66" s="76"/>
      <c r="BZ66" s="76" t="s">
        <v>362</v>
      </c>
      <c r="CA66" s="68">
        <v>13971</v>
      </c>
      <c r="CB66" s="4" t="s">
        <v>268</v>
      </c>
      <c r="CC66" s="4">
        <v>25181</v>
      </c>
      <c r="CD66" s="4" t="s">
        <v>267</v>
      </c>
      <c r="CE66" s="69">
        <v>7016116</v>
      </c>
    </row>
    <row r="67" spans="1:83" ht="51" x14ac:dyDescent="0.25">
      <c r="A67" s="62">
        <v>21</v>
      </c>
      <c r="B67" s="1" t="s">
        <v>363</v>
      </c>
      <c r="C67" s="63" t="s">
        <v>364</v>
      </c>
      <c r="D67" s="1" t="s">
        <v>179</v>
      </c>
      <c r="E67" s="1" t="s">
        <v>182</v>
      </c>
      <c r="F67" s="64" t="s">
        <v>365</v>
      </c>
      <c r="G67" s="48" t="s">
        <v>182</v>
      </c>
      <c r="H67" s="1"/>
      <c r="I67" s="1"/>
      <c r="J67" s="1"/>
      <c r="K67" s="1"/>
      <c r="L67" s="1"/>
      <c r="M67" s="63" t="s">
        <v>364</v>
      </c>
      <c r="N67" s="1" t="s">
        <v>366</v>
      </c>
      <c r="O67" s="68">
        <v>13965</v>
      </c>
      <c r="P67" s="68">
        <v>13965</v>
      </c>
      <c r="Q67" s="1"/>
      <c r="R67" s="1"/>
      <c r="S67" s="1"/>
      <c r="T67" s="1"/>
      <c r="U67" s="1"/>
      <c r="V67" s="1"/>
      <c r="W67" s="1"/>
      <c r="X67" s="50"/>
      <c r="Y67" s="4" t="s">
        <v>367</v>
      </c>
      <c r="Z67" s="4" t="s">
        <v>368</v>
      </c>
      <c r="AA67" s="1" t="s">
        <v>369</v>
      </c>
      <c r="AB67" s="47">
        <v>45693</v>
      </c>
      <c r="AC67" s="48">
        <v>13959</v>
      </c>
      <c r="AD67" s="47">
        <v>45693</v>
      </c>
      <c r="AE67" s="47">
        <v>46058</v>
      </c>
      <c r="AF67" s="1">
        <v>1500</v>
      </c>
      <c r="AG67" s="4" t="s">
        <v>278</v>
      </c>
      <c r="AH67" s="1"/>
      <c r="AI67" s="50"/>
      <c r="AJ67" s="50"/>
      <c r="AK67" s="50">
        <v>196692.36</v>
      </c>
      <c r="AL67" s="11" t="s">
        <v>188</v>
      </c>
      <c r="AM67" s="11" t="s">
        <v>189</v>
      </c>
      <c r="AN67" s="73">
        <v>46055</v>
      </c>
      <c r="AO67" s="74">
        <v>14199</v>
      </c>
      <c r="AP67" s="11" t="s">
        <v>195</v>
      </c>
      <c r="AQ67" s="73">
        <v>46059</v>
      </c>
      <c r="AR67" s="73">
        <v>46423</v>
      </c>
      <c r="AS67" s="1"/>
      <c r="AT67" s="1"/>
      <c r="AU67" s="1"/>
      <c r="AV67" s="1"/>
      <c r="AW67" s="50"/>
      <c r="AX67" s="50"/>
      <c r="AY67" s="1"/>
      <c r="AZ67" s="1"/>
      <c r="BA67" s="50"/>
      <c r="BB67" s="50"/>
      <c r="BC67" s="1"/>
      <c r="BD67" s="1"/>
      <c r="BE67" s="50"/>
      <c r="BF67" s="50"/>
      <c r="BG67" s="1"/>
      <c r="BH67" s="50"/>
      <c r="BI67" s="65">
        <f t="shared" si="4"/>
        <v>196692.36</v>
      </c>
      <c r="BJ67" s="50">
        <f>49173.09+32782.06+16391.03+16391.03+16391.03+16391.03+16391.03</f>
        <v>163910.29999999999</v>
      </c>
      <c r="BK67" s="85">
        <f>16391.03+16391.03+16391.03+16391.03</f>
        <v>65564.12</v>
      </c>
      <c r="BL67" s="67">
        <f t="shared" si="5"/>
        <v>229474.41999999998</v>
      </c>
      <c r="BM67" s="4"/>
      <c r="BN67" s="4"/>
      <c r="BO67" s="4"/>
      <c r="BP67" s="4"/>
      <c r="BQ67" s="4"/>
      <c r="BR67" s="4"/>
      <c r="BS67" s="4"/>
      <c r="BT67" s="4"/>
      <c r="BU67" s="54"/>
      <c r="BV67" s="54"/>
      <c r="BW67" s="4"/>
      <c r="BX67" s="4"/>
      <c r="BY67" s="4"/>
      <c r="BZ67" s="81" t="s">
        <v>370</v>
      </c>
      <c r="CA67" s="68">
        <v>13971</v>
      </c>
      <c r="CB67" s="4" t="s">
        <v>192</v>
      </c>
      <c r="CC67" s="4">
        <v>358883</v>
      </c>
      <c r="CD67" s="4" t="s">
        <v>208</v>
      </c>
      <c r="CE67" s="69">
        <v>702800</v>
      </c>
    </row>
    <row r="68" spans="1:83" ht="25.5" x14ac:dyDescent="0.25">
      <c r="A68" s="62">
        <v>22</v>
      </c>
      <c r="B68" s="1" t="s">
        <v>336</v>
      </c>
      <c r="C68" s="63" t="s">
        <v>326</v>
      </c>
      <c r="D68" s="1" t="s">
        <v>259</v>
      </c>
      <c r="E68" s="1" t="s">
        <v>260</v>
      </c>
      <c r="F68" s="64" t="s">
        <v>371</v>
      </c>
      <c r="G68" s="48">
        <v>13879</v>
      </c>
      <c r="H68" s="74">
        <v>13941</v>
      </c>
      <c r="I68" s="11"/>
      <c r="J68" s="11"/>
      <c r="K68" s="11"/>
      <c r="L68" s="11"/>
      <c r="M68" s="11"/>
      <c r="N68" s="11"/>
      <c r="O68" s="11"/>
      <c r="P68" s="11"/>
      <c r="Q68" s="11"/>
      <c r="R68" s="11"/>
      <c r="S68" s="11"/>
      <c r="T68" s="11"/>
      <c r="U68" s="11"/>
      <c r="V68" s="11"/>
      <c r="W68" s="11"/>
      <c r="X68" s="75"/>
      <c r="Y68" s="11" t="s">
        <v>372</v>
      </c>
      <c r="Z68" s="1" t="s">
        <v>373</v>
      </c>
      <c r="AA68" s="1" t="s">
        <v>374</v>
      </c>
      <c r="AB68" s="73">
        <v>45695</v>
      </c>
      <c r="AC68" s="74">
        <v>13630</v>
      </c>
      <c r="AD68" s="73">
        <v>45695</v>
      </c>
      <c r="AE68" s="73">
        <v>46060</v>
      </c>
      <c r="AF68" s="11">
        <v>1500</v>
      </c>
      <c r="AG68" s="11" t="s">
        <v>187</v>
      </c>
      <c r="AH68" s="11"/>
      <c r="AI68" s="75"/>
      <c r="AJ68" s="75"/>
      <c r="AK68" s="75">
        <v>130746</v>
      </c>
      <c r="AL68" s="11"/>
      <c r="AM68" s="11"/>
      <c r="AN68" s="73"/>
      <c r="AO68" s="74"/>
      <c r="AP68" s="11"/>
      <c r="AQ68" s="73"/>
      <c r="AR68" s="73"/>
      <c r="AS68" s="11"/>
      <c r="AT68" s="11"/>
      <c r="AU68" s="11"/>
      <c r="AV68" s="11"/>
      <c r="AW68" s="75"/>
      <c r="AX68" s="75"/>
      <c r="AY68" s="11"/>
      <c r="AZ68" s="11"/>
      <c r="BA68" s="75"/>
      <c r="BB68" s="75"/>
      <c r="BC68" s="11"/>
      <c r="BD68" s="11"/>
      <c r="BE68" s="75"/>
      <c r="BF68" s="75"/>
      <c r="BG68" s="11"/>
      <c r="BH68" s="75"/>
      <c r="BI68" s="84">
        <f t="shared" si="4"/>
        <v>130746</v>
      </c>
      <c r="BJ68" s="75">
        <f>14.5+14.5+14.5+14.5+14.5+14.5+14.5+14.5+14.5+26.9</f>
        <v>157.4</v>
      </c>
      <c r="BK68" s="85">
        <v>0</v>
      </c>
      <c r="BL68" s="87">
        <f t="shared" si="5"/>
        <v>157.4</v>
      </c>
      <c r="BM68" s="76"/>
      <c r="BN68" s="76"/>
      <c r="BO68" s="76"/>
      <c r="BP68" s="76"/>
      <c r="BQ68" s="76"/>
      <c r="BR68" s="76"/>
      <c r="BS68" s="76"/>
      <c r="BT68" s="76"/>
      <c r="BU68" s="77"/>
      <c r="BV68" s="77"/>
      <c r="BW68" s="76"/>
      <c r="BX68" s="78"/>
      <c r="BY68" s="76"/>
      <c r="BZ68" s="76" t="s">
        <v>375</v>
      </c>
      <c r="CA68" s="68">
        <v>13971</v>
      </c>
      <c r="CB68" s="4" t="s">
        <v>268</v>
      </c>
      <c r="CC68" s="4">
        <v>25181</v>
      </c>
      <c r="CD68" s="4" t="s">
        <v>267</v>
      </c>
      <c r="CE68" s="69">
        <v>7016116</v>
      </c>
    </row>
    <row r="69" spans="1:83" ht="38.25" x14ac:dyDescent="0.25">
      <c r="A69" s="88">
        <v>23</v>
      </c>
      <c r="B69" s="11" t="s">
        <v>325</v>
      </c>
      <c r="C69" s="82" t="s">
        <v>326</v>
      </c>
      <c r="D69" s="11" t="s">
        <v>271</v>
      </c>
      <c r="E69" s="11" t="s">
        <v>260</v>
      </c>
      <c r="F69" s="201" t="s">
        <v>376</v>
      </c>
      <c r="G69" s="74">
        <v>13761</v>
      </c>
      <c r="H69" s="83" t="s">
        <v>328</v>
      </c>
      <c r="I69" s="11"/>
      <c r="J69" s="73"/>
      <c r="K69" s="73"/>
      <c r="L69" s="83"/>
      <c r="M69" s="11"/>
      <c r="N69" s="11"/>
      <c r="O69" s="11"/>
      <c r="P69" s="11"/>
      <c r="Q69" s="11" t="s">
        <v>329</v>
      </c>
      <c r="R69" s="73">
        <v>45455</v>
      </c>
      <c r="S69" s="73">
        <v>45820</v>
      </c>
      <c r="T69" s="83" t="s">
        <v>330</v>
      </c>
      <c r="U69" s="11" t="s">
        <v>331</v>
      </c>
      <c r="V69" s="74">
        <v>13953</v>
      </c>
      <c r="W69" s="11" t="s">
        <v>327</v>
      </c>
      <c r="X69" s="75">
        <v>83375</v>
      </c>
      <c r="Y69" s="4" t="s">
        <v>377</v>
      </c>
      <c r="Z69" s="4" t="s">
        <v>378</v>
      </c>
      <c r="AA69" s="1" t="s">
        <v>379</v>
      </c>
      <c r="AB69" s="73">
        <v>45797</v>
      </c>
      <c r="AC69" s="74">
        <v>14042</v>
      </c>
      <c r="AD69" s="73">
        <v>45797</v>
      </c>
      <c r="AE69" s="73">
        <v>46162</v>
      </c>
      <c r="AF69" s="11">
        <v>1500</v>
      </c>
      <c r="AG69" s="11" t="s">
        <v>187</v>
      </c>
      <c r="AH69" s="11"/>
      <c r="AI69" s="75"/>
      <c r="AJ69" s="75"/>
      <c r="AK69" s="75">
        <v>83375</v>
      </c>
      <c r="AL69" s="11"/>
      <c r="AM69" s="11"/>
      <c r="AN69" s="11"/>
      <c r="AO69" s="74"/>
      <c r="AP69" s="11"/>
      <c r="AQ69" s="11"/>
      <c r="AR69" s="11"/>
      <c r="AS69" s="11"/>
      <c r="AT69" s="11"/>
      <c r="AU69" s="11"/>
      <c r="AV69" s="11"/>
      <c r="AW69" s="75"/>
      <c r="AX69" s="75"/>
      <c r="AY69" s="11"/>
      <c r="AZ69" s="11"/>
      <c r="BA69" s="75"/>
      <c r="BB69" s="75"/>
      <c r="BC69" s="11"/>
      <c r="BD69" s="11"/>
      <c r="BE69" s="75"/>
      <c r="BF69" s="75"/>
      <c r="BG69" s="11"/>
      <c r="BH69" s="75"/>
      <c r="BI69" s="84">
        <f t="shared" si="4"/>
        <v>83375</v>
      </c>
      <c r="BJ69" s="75">
        <v>0</v>
      </c>
      <c r="BK69" s="85">
        <v>0</v>
      </c>
      <c r="BL69" s="67">
        <f t="shared" si="5"/>
        <v>0</v>
      </c>
      <c r="BM69" s="76"/>
      <c r="BN69" s="76"/>
      <c r="BO69" s="76"/>
      <c r="BP69" s="76"/>
      <c r="BQ69" s="76"/>
      <c r="BR69" s="76"/>
      <c r="BS69" s="76"/>
      <c r="BT69" s="76"/>
      <c r="BU69" s="77"/>
      <c r="BV69" s="77"/>
      <c r="BW69" s="76"/>
      <c r="BX69" s="76"/>
      <c r="BY69" s="76"/>
      <c r="BZ69" s="81" t="s">
        <v>380</v>
      </c>
      <c r="CA69" s="68">
        <v>14028</v>
      </c>
      <c r="CB69" s="4" t="s">
        <v>192</v>
      </c>
      <c r="CC69" s="4">
        <v>358883</v>
      </c>
      <c r="CD69" s="4" t="s">
        <v>193</v>
      </c>
      <c r="CE69" s="69">
        <v>701609</v>
      </c>
    </row>
    <row r="70" spans="1:83" ht="25.5" x14ac:dyDescent="0.25">
      <c r="A70" s="88">
        <v>24</v>
      </c>
      <c r="B70" s="11" t="s">
        <v>381</v>
      </c>
      <c r="C70" s="82" t="s">
        <v>364</v>
      </c>
      <c r="D70" s="11" t="s">
        <v>291</v>
      </c>
      <c r="E70" s="11" t="s">
        <v>182</v>
      </c>
      <c r="F70" s="201" t="s">
        <v>382</v>
      </c>
      <c r="G70" s="74" t="s">
        <v>182</v>
      </c>
      <c r="H70" s="74" t="s">
        <v>182</v>
      </c>
      <c r="I70" s="11"/>
      <c r="J70" s="11"/>
      <c r="K70" s="11"/>
      <c r="L70" s="11"/>
      <c r="M70" s="11" t="s">
        <v>364</v>
      </c>
      <c r="N70" s="11" t="s">
        <v>383</v>
      </c>
      <c r="O70" s="74">
        <v>13989</v>
      </c>
      <c r="P70" s="74">
        <v>13989</v>
      </c>
      <c r="Q70" s="11"/>
      <c r="R70" s="11"/>
      <c r="S70" s="11"/>
      <c r="T70" s="11"/>
      <c r="U70" s="11"/>
      <c r="V70" s="11"/>
      <c r="W70" s="11"/>
      <c r="X70" s="75"/>
      <c r="Y70" s="4" t="s">
        <v>384</v>
      </c>
      <c r="Z70" s="11" t="s">
        <v>385</v>
      </c>
      <c r="AA70" s="11" t="s">
        <v>386</v>
      </c>
      <c r="AB70" s="73">
        <v>45776</v>
      </c>
      <c r="AC70" s="74">
        <v>14016</v>
      </c>
      <c r="AD70" s="73">
        <v>45779</v>
      </c>
      <c r="AE70" s="73">
        <v>46022</v>
      </c>
      <c r="AF70" s="11">
        <v>1500</v>
      </c>
      <c r="AG70" s="11" t="s">
        <v>187</v>
      </c>
      <c r="AH70" s="11"/>
      <c r="AI70" s="75"/>
      <c r="AJ70" s="75"/>
      <c r="AK70" s="75">
        <v>20120.16</v>
      </c>
      <c r="AL70" s="1" t="s">
        <v>188</v>
      </c>
      <c r="AM70" s="1" t="s">
        <v>189</v>
      </c>
      <c r="AN70" s="47">
        <v>46021</v>
      </c>
      <c r="AO70" s="48">
        <v>14180</v>
      </c>
      <c r="AP70" s="1" t="s">
        <v>195</v>
      </c>
      <c r="AQ70" s="47">
        <v>46023</v>
      </c>
      <c r="AR70" s="47">
        <v>46387</v>
      </c>
      <c r="AS70" s="11"/>
      <c r="AT70" s="11"/>
      <c r="AU70" s="11"/>
      <c r="AV70" s="11"/>
      <c r="AW70" s="75"/>
      <c r="AX70" s="75"/>
      <c r="AY70" s="11"/>
      <c r="AZ70" s="11"/>
      <c r="BA70" s="75"/>
      <c r="BB70" s="75"/>
      <c r="BC70" s="11"/>
      <c r="BD70" s="11"/>
      <c r="BE70" s="75"/>
      <c r="BF70" s="75"/>
      <c r="BG70" s="11"/>
      <c r="BH70" s="75"/>
      <c r="BI70" s="84">
        <f t="shared" si="4"/>
        <v>20120.16</v>
      </c>
      <c r="BJ70" s="75">
        <f>20120.16</f>
        <v>20120.16</v>
      </c>
      <c r="BK70" s="85">
        <v>36479.160000000003</v>
      </c>
      <c r="BL70" s="67">
        <f t="shared" si="5"/>
        <v>56599.320000000007</v>
      </c>
      <c r="BM70" s="76"/>
      <c r="BN70" s="76"/>
      <c r="BO70" s="76"/>
      <c r="BP70" s="76"/>
      <c r="BQ70" s="76"/>
      <c r="BR70" s="76"/>
      <c r="BS70" s="76"/>
      <c r="BT70" s="76"/>
      <c r="BU70" s="77"/>
      <c r="BV70" s="77"/>
      <c r="BW70" s="76"/>
      <c r="BX70" s="78"/>
      <c r="BY70" s="76"/>
      <c r="BZ70" s="76" t="s">
        <v>387</v>
      </c>
      <c r="CA70" s="83">
        <v>14028</v>
      </c>
      <c r="CB70" s="4" t="s">
        <v>307</v>
      </c>
      <c r="CC70" s="4">
        <v>702406</v>
      </c>
      <c r="CD70" s="4" t="s">
        <v>308</v>
      </c>
      <c r="CE70" s="69">
        <v>702352</v>
      </c>
    </row>
    <row r="71" spans="1:83" ht="25.5" x14ac:dyDescent="0.25">
      <c r="A71" s="88">
        <v>25</v>
      </c>
      <c r="B71" s="11" t="s">
        <v>388</v>
      </c>
      <c r="C71" s="82" t="s">
        <v>389</v>
      </c>
      <c r="D71" s="11" t="s">
        <v>179</v>
      </c>
      <c r="E71" s="11" t="s">
        <v>182</v>
      </c>
      <c r="F71" s="201" t="s">
        <v>390</v>
      </c>
      <c r="G71" s="74" t="s">
        <v>182</v>
      </c>
      <c r="H71" s="74" t="s">
        <v>182</v>
      </c>
      <c r="I71" s="11"/>
      <c r="J71" s="11"/>
      <c r="K71" s="11"/>
      <c r="L71" s="11"/>
      <c r="M71" s="11" t="s">
        <v>391</v>
      </c>
      <c r="N71" s="11" t="s">
        <v>392</v>
      </c>
      <c r="O71" s="74">
        <v>14034</v>
      </c>
      <c r="P71" s="74">
        <v>14034</v>
      </c>
      <c r="Q71" s="11"/>
      <c r="R71" s="11"/>
      <c r="S71" s="11"/>
      <c r="T71" s="11"/>
      <c r="U71" s="11"/>
      <c r="V71" s="11"/>
      <c r="W71" s="11"/>
      <c r="X71" s="75"/>
      <c r="Y71" s="4" t="s">
        <v>393</v>
      </c>
      <c r="Z71" s="11" t="s">
        <v>394</v>
      </c>
      <c r="AA71" s="11" t="s">
        <v>395</v>
      </c>
      <c r="AB71" s="73">
        <v>45814</v>
      </c>
      <c r="AC71" s="74">
        <v>14042</v>
      </c>
      <c r="AD71" s="73">
        <v>45814</v>
      </c>
      <c r="AE71" s="73">
        <v>46179</v>
      </c>
      <c r="AF71" s="11">
        <v>1500</v>
      </c>
      <c r="AG71" s="11" t="s">
        <v>187</v>
      </c>
      <c r="AH71" s="11"/>
      <c r="AI71" s="75"/>
      <c r="AJ71" s="75"/>
      <c r="AK71" s="75">
        <v>15375</v>
      </c>
      <c r="AL71" s="11"/>
      <c r="AM71" s="11"/>
      <c r="AN71" s="73"/>
      <c r="AO71" s="74"/>
      <c r="AP71" s="11"/>
      <c r="AQ71" s="73"/>
      <c r="AR71" s="73"/>
      <c r="AS71" s="11"/>
      <c r="AT71" s="11"/>
      <c r="AU71" s="11"/>
      <c r="AV71" s="11"/>
      <c r="AW71" s="75"/>
      <c r="AX71" s="75"/>
      <c r="AY71" s="11"/>
      <c r="AZ71" s="11"/>
      <c r="BA71" s="75"/>
      <c r="BB71" s="75"/>
      <c r="BC71" s="11"/>
      <c r="BD71" s="11"/>
      <c r="BE71" s="75"/>
      <c r="BF71" s="75"/>
      <c r="BG71" s="11"/>
      <c r="BH71" s="75"/>
      <c r="BI71" s="84">
        <f t="shared" si="4"/>
        <v>15375</v>
      </c>
      <c r="BJ71" s="75">
        <v>15350</v>
      </c>
      <c r="BK71" s="85">
        <v>0</v>
      </c>
      <c r="BL71" s="67">
        <f t="shared" si="5"/>
        <v>15350</v>
      </c>
      <c r="BM71" s="76"/>
      <c r="BN71" s="76"/>
      <c r="BO71" s="76"/>
      <c r="BP71" s="76"/>
      <c r="BQ71" s="76"/>
      <c r="BR71" s="76"/>
      <c r="BS71" s="76"/>
      <c r="BT71" s="76"/>
      <c r="BU71" s="77"/>
      <c r="BV71" s="77"/>
      <c r="BW71" s="76"/>
      <c r="BX71" s="78"/>
      <c r="BY71" s="76"/>
      <c r="BZ71" s="76" t="s">
        <v>396</v>
      </c>
      <c r="CA71" s="68">
        <v>14028</v>
      </c>
      <c r="CB71" s="4" t="s">
        <v>208</v>
      </c>
      <c r="CC71" s="4">
        <v>702800</v>
      </c>
      <c r="CD71" s="4" t="s">
        <v>193</v>
      </c>
      <c r="CE71" s="69">
        <v>701609</v>
      </c>
    </row>
    <row r="72" spans="1:83" ht="25.5" x14ac:dyDescent="0.25">
      <c r="A72" s="88">
        <v>26</v>
      </c>
      <c r="B72" s="11" t="s">
        <v>397</v>
      </c>
      <c r="C72" s="82" t="s">
        <v>341</v>
      </c>
      <c r="D72" s="11" t="s">
        <v>179</v>
      </c>
      <c r="E72" s="11" t="s">
        <v>182</v>
      </c>
      <c r="F72" s="201" t="s">
        <v>398</v>
      </c>
      <c r="G72" s="74" t="s">
        <v>182</v>
      </c>
      <c r="H72" s="74" t="s">
        <v>182</v>
      </c>
      <c r="I72" s="11"/>
      <c r="J72" s="11"/>
      <c r="K72" s="11"/>
      <c r="L72" s="11"/>
      <c r="M72" s="11" t="s">
        <v>341</v>
      </c>
      <c r="N72" s="11" t="s">
        <v>392</v>
      </c>
      <c r="O72" s="74">
        <v>14146</v>
      </c>
      <c r="P72" s="74">
        <v>14146</v>
      </c>
      <c r="Q72" s="11"/>
      <c r="R72" s="11"/>
      <c r="S72" s="11"/>
      <c r="T72" s="11"/>
      <c r="U72" s="11"/>
      <c r="V72" s="11"/>
      <c r="W72" s="11"/>
      <c r="X72" s="75"/>
      <c r="Y72" s="4" t="s">
        <v>399</v>
      </c>
      <c r="Z72" s="11" t="s">
        <v>400</v>
      </c>
      <c r="AA72" s="11" t="s">
        <v>401</v>
      </c>
      <c r="AB72" s="73">
        <v>45975</v>
      </c>
      <c r="AC72" s="74">
        <v>14152</v>
      </c>
      <c r="AD72" s="73">
        <v>45975</v>
      </c>
      <c r="AE72" s="73">
        <v>46036</v>
      </c>
      <c r="AF72" s="11">
        <v>1500</v>
      </c>
      <c r="AG72" s="11" t="s">
        <v>402</v>
      </c>
      <c r="AH72" s="11"/>
      <c r="AI72" s="75"/>
      <c r="AJ72" s="75"/>
      <c r="AK72" s="75">
        <v>4968</v>
      </c>
      <c r="AL72" s="11"/>
      <c r="AM72" s="11"/>
      <c r="AN72" s="73"/>
      <c r="AO72" s="74"/>
      <c r="AP72" s="11"/>
      <c r="AQ72" s="73"/>
      <c r="AR72" s="73"/>
      <c r="AS72" s="11"/>
      <c r="AT72" s="11"/>
      <c r="AU72" s="11"/>
      <c r="AV72" s="11"/>
      <c r="AW72" s="75"/>
      <c r="AX72" s="75"/>
      <c r="AY72" s="11"/>
      <c r="AZ72" s="11"/>
      <c r="BA72" s="75"/>
      <c r="BB72" s="75"/>
      <c r="BC72" s="11"/>
      <c r="BD72" s="11"/>
      <c r="BE72" s="75"/>
      <c r="BF72" s="75"/>
      <c r="BG72" s="11"/>
      <c r="BH72" s="75"/>
      <c r="BI72" s="84">
        <f t="shared" si="4"/>
        <v>4968</v>
      </c>
      <c r="BJ72" s="75">
        <v>4968</v>
      </c>
      <c r="BK72" s="85">
        <v>0</v>
      </c>
      <c r="BL72" s="67">
        <f t="shared" si="5"/>
        <v>4968</v>
      </c>
      <c r="BM72" s="76"/>
      <c r="BN72" s="76"/>
      <c r="BO72" s="76"/>
      <c r="BP72" s="76"/>
      <c r="BQ72" s="76"/>
      <c r="BR72" s="76"/>
      <c r="BS72" s="76"/>
      <c r="BT72" s="76"/>
      <c r="BU72" s="77"/>
      <c r="BV72" s="77"/>
      <c r="BW72" s="76"/>
      <c r="BX72" s="78"/>
      <c r="BY72" s="76"/>
      <c r="BZ72" s="4" t="s">
        <v>403</v>
      </c>
      <c r="CA72" s="68">
        <v>14156</v>
      </c>
      <c r="CB72" s="4" t="s">
        <v>208</v>
      </c>
      <c r="CC72" s="4">
        <v>702800</v>
      </c>
      <c r="CD72" s="4" t="s">
        <v>404</v>
      </c>
      <c r="CE72" s="69">
        <v>716231</v>
      </c>
    </row>
    <row r="73" spans="1:83" ht="51" x14ac:dyDescent="0.25">
      <c r="A73" s="88">
        <v>27</v>
      </c>
      <c r="B73" s="11" t="s">
        <v>405</v>
      </c>
      <c r="C73" s="82" t="s">
        <v>350</v>
      </c>
      <c r="D73" s="11" t="s">
        <v>291</v>
      </c>
      <c r="E73" s="11" t="s">
        <v>182</v>
      </c>
      <c r="F73" s="201" t="s">
        <v>504</v>
      </c>
      <c r="G73" s="74" t="s">
        <v>182</v>
      </c>
      <c r="H73" s="74" t="s">
        <v>182</v>
      </c>
      <c r="I73" s="11"/>
      <c r="J73" s="11"/>
      <c r="K73" s="11"/>
      <c r="L73" s="11"/>
      <c r="M73" s="11" t="s">
        <v>350</v>
      </c>
      <c r="N73" s="11" t="s">
        <v>406</v>
      </c>
      <c r="O73" s="74">
        <v>14124</v>
      </c>
      <c r="P73" s="74">
        <v>14124</v>
      </c>
      <c r="Q73" s="11"/>
      <c r="R73" s="11"/>
      <c r="S73" s="11"/>
      <c r="T73" s="11"/>
      <c r="U73" s="11"/>
      <c r="V73" s="11"/>
      <c r="W73" s="11"/>
      <c r="X73" s="75"/>
      <c r="Y73" s="4" t="s">
        <v>407</v>
      </c>
      <c r="Z73" s="11" t="s">
        <v>408</v>
      </c>
      <c r="AA73" s="11" t="s">
        <v>409</v>
      </c>
      <c r="AB73" s="73">
        <v>45975</v>
      </c>
      <c r="AC73" s="74">
        <v>14159</v>
      </c>
      <c r="AD73" s="73">
        <v>45975</v>
      </c>
      <c r="AE73" s="73">
        <v>46340</v>
      </c>
      <c r="AF73" s="11">
        <v>1500</v>
      </c>
      <c r="AG73" s="11" t="s">
        <v>187</v>
      </c>
      <c r="AH73" s="11"/>
      <c r="AI73" s="75"/>
      <c r="AJ73" s="75"/>
      <c r="AK73" s="75">
        <v>41878.31</v>
      </c>
      <c r="AL73" s="11"/>
      <c r="AM73" s="11"/>
      <c r="AN73" s="73"/>
      <c r="AO73" s="74"/>
      <c r="AP73" s="11"/>
      <c r="AQ73" s="73"/>
      <c r="AR73" s="73"/>
      <c r="AS73" s="11"/>
      <c r="AT73" s="11"/>
      <c r="AU73" s="11"/>
      <c r="AV73" s="11"/>
      <c r="AW73" s="75"/>
      <c r="AX73" s="75"/>
      <c r="AY73" s="11"/>
      <c r="AZ73" s="11"/>
      <c r="BA73" s="75"/>
      <c r="BB73" s="75"/>
      <c r="BC73" s="11"/>
      <c r="BD73" s="11"/>
      <c r="BE73" s="75"/>
      <c r="BF73" s="75"/>
      <c r="BG73" s="11"/>
      <c r="BH73" s="75"/>
      <c r="BI73" s="84">
        <f t="shared" si="4"/>
        <v>41878.31</v>
      </c>
      <c r="BJ73" s="75">
        <v>5732.39</v>
      </c>
      <c r="BK73" s="85">
        <v>0</v>
      </c>
      <c r="BL73" s="67">
        <f t="shared" si="5"/>
        <v>5732.39</v>
      </c>
      <c r="BM73" s="76"/>
      <c r="BN73" s="76"/>
      <c r="BO73" s="76"/>
      <c r="BP73" s="76"/>
      <c r="BQ73" s="76"/>
      <c r="BR73" s="76"/>
      <c r="BS73" s="76"/>
      <c r="BT73" s="76"/>
      <c r="BU73" s="77"/>
      <c r="BV73" s="77"/>
      <c r="BW73" s="76"/>
      <c r="BX73" s="78"/>
      <c r="BY73" s="76"/>
      <c r="BZ73" s="4" t="s">
        <v>410</v>
      </c>
      <c r="CA73" s="68">
        <v>14159</v>
      </c>
      <c r="CB73" s="4" t="s">
        <v>208</v>
      </c>
      <c r="CC73" s="4">
        <v>702800</v>
      </c>
      <c r="CD73" s="4" t="s">
        <v>404</v>
      </c>
      <c r="CE73" s="69">
        <v>716231</v>
      </c>
    </row>
    <row r="74" spans="1:83" ht="38.25" x14ac:dyDescent="0.25">
      <c r="A74" s="88">
        <v>28</v>
      </c>
      <c r="B74" s="11" t="s">
        <v>411</v>
      </c>
      <c r="C74" s="82" t="s">
        <v>354</v>
      </c>
      <c r="D74" s="11" t="s">
        <v>291</v>
      </c>
      <c r="E74" s="11" t="s">
        <v>182</v>
      </c>
      <c r="F74" s="201" t="s">
        <v>412</v>
      </c>
      <c r="G74" s="74" t="s">
        <v>182</v>
      </c>
      <c r="H74" s="74" t="s">
        <v>182</v>
      </c>
      <c r="I74" s="11"/>
      <c r="J74" s="11"/>
      <c r="K74" s="11"/>
      <c r="L74" s="11"/>
      <c r="M74" s="11" t="s">
        <v>354</v>
      </c>
      <c r="N74" s="11" t="s">
        <v>413</v>
      </c>
      <c r="O74" s="74">
        <v>14153</v>
      </c>
      <c r="P74" s="74">
        <v>14153</v>
      </c>
      <c r="Q74" s="11"/>
      <c r="R74" s="11"/>
      <c r="S74" s="11"/>
      <c r="T74" s="11"/>
      <c r="U74" s="11"/>
      <c r="V74" s="11"/>
      <c r="W74" s="11"/>
      <c r="X74" s="75"/>
      <c r="Y74" s="4" t="s">
        <v>414</v>
      </c>
      <c r="Z74" s="76" t="s">
        <v>415</v>
      </c>
      <c r="AA74" s="11" t="s">
        <v>416</v>
      </c>
      <c r="AB74" s="73">
        <v>45986</v>
      </c>
      <c r="AC74" s="74">
        <v>14156</v>
      </c>
      <c r="AD74" s="73">
        <v>45976</v>
      </c>
      <c r="AE74" s="73">
        <v>46078</v>
      </c>
      <c r="AF74" s="11">
        <v>1500</v>
      </c>
      <c r="AG74" s="11" t="s">
        <v>187</v>
      </c>
      <c r="AH74" s="11"/>
      <c r="AI74" s="75"/>
      <c r="AJ74" s="75"/>
      <c r="AK74" s="75">
        <v>82400</v>
      </c>
      <c r="AL74" s="11"/>
      <c r="AM74" s="11"/>
      <c r="AN74" s="73"/>
      <c r="AO74" s="74"/>
      <c r="AP74" s="11"/>
      <c r="AQ74" s="73"/>
      <c r="AR74" s="73"/>
      <c r="AS74" s="11"/>
      <c r="AT74" s="11"/>
      <c r="AU74" s="11"/>
      <c r="AV74" s="11"/>
      <c r="AW74" s="75"/>
      <c r="AX74" s="75"/>
      <c r="AY74" s="11"/>
      <c r="AZ74" s="11"/>
      <c r="BA74" s="75"/>
      <c r="BB74" s="75"/>
      <c r="BC74" s="11"/>
      <c r="BD74" s="11"/>
      <c r="BE74" s="75"/>
      <c r="BF74" s="75"/>
      <c r="BG74" s="11"/>
      <c r="BH74" s="75"/>
      <c r="BI74" s="84">
        <f t="shared" si="4"/>
        <v>82400</v>
      </c>
      <c r="BJ74" s="75">
        <f>16145.47+10300</f>
        <v>26445.47</v>
      </c>
      <c r="BK74" s="85">
        <f>10300+16749.05</f>
        <v>27049.05</v>
      </c>
      <c r="BL74" s="67">
        <f t="shared" si="5"/>
        <v>53494.520000000004</v>
      </c>
      <c r="BM74" s="76"/>
      <c r="BN74" s="76"/>
      <c r="BO74" s="76"/>
      <c r="BP74" s="76"/>
      <c r="BQ74" s="76"/>
      <c r="BR74" s="76"/>
      <c r="BS74" s="76"/>
      <c r="BT74" s="76"/>
      <c r="BU74" s="77"/>
      <c r="BV74" s="77"/>
      <c r="BW74" s="76"/>
      <c r="BX74" s="78"/>
      <c r="BY74" s="76"/>
      <c r="BZ74" s="4" t="s">
        <v>417</v>
      </c>
      <c r="CA74" s="68">
        <v>14156</v>
      </c>
      <c r="CB74" s="4" t="s">
        <v>404</v>
      </c>
      <c r="CC74" s="4">
        <v>716231</v>
      </c>
      <c r="CD74" s="4" t="s">
        <v>208</v>
      </c>
      <c r="CE74" s="69">
        <v>702800</v>
      </c>
    </row>
    <row r="75" spans="1:83" ht="25.5" x14ac:dyDescent="0.25">
      <c r="A75" s="88">
        <v>29</v>
      </c>
      <c r="B75" s="11" t="s">
        <v>418</v>
      </c>
      <c r="C75" s="82" t="s">
        <v>335</v>
      </c>
      <c r="D75" s="11" t="s">
        <v>179</v>
      </c>
      <c r="E75" s="11" t="s">
        <v>182</v>
      </c>
      <c r="F75" s="201" t="s">
        <v>419</v>
      </c>
      <c r="G75" s="74" t="s">
        <v>182</v>
      </c>
      <c r="H75" s="74" t="s">
        <v>182</v>
      </c>
      <c r="I75" s="11"/>
      <c r="J75" s="11"/>
      <c r="K75" s="11"/>
      <c r="L75" s="11"/>
      <c r="M75" s="11" t="s">
        <v>335</v>
      </c>
      <c r="N75" s="11" t="s">
        <v>392</v>
      </c>
      <c r="O75" s="74">
        <v>14147</v>
      </c>
      <c r="P75" s="74">
        <v>14147</v>
      </c>
      <c r="Q75" s="11"/>
      <c r="R75" s="11"/>
      <c r="S75" s="11"/>
      <c r="T75" s="11"/>
      <c r="U75" s="11"/>
      <c r="V75" s="11"/>
      <c r="W75" s="11"/>
      <c r="X75" s="75"/>
      <c r="Y75" s="4" t="s">
        <v>420</v>
      </c>
      <c r="Z75" s="11" t="s">
        <v>185</v>
      </c>
      <c r="AA75" s="11" t="s">
        <v>186</v>
      </c>
      <c r="AB75" s="73">
        <v>45985</v>
      </c>
      <c r="AC75" s="74">
        <v>14159</v>
      </c>
      <c r="AD75" s="73">
        <v>45992</v>
      </c>
      <c r="AE75" s="73">
        <v>46357</v>
      </c>
      <c r="AF75" s="11">
        <v>1500</v>
      </c>
      <c r="AG75" s="11" t="s">
        <v>187</v>
      </c>
      <c r="AH75" s="11"/>
      <c r="AI75" s="75"/>
      <c r="AJ75" s="75"/>
      <c r="AK75" s="75">
        <v>350000</v>
      </c>
      <c r="AL75" s="11"/>
      <c r="AM75" s="11"/>
      <c r="AN75" s="73"/>
      <c r="AO75" s="74"/>
      <c r="AP75" s="11"/>
      <c r="AQ75" s="73"/>
      <c r="AR75" s="73"/>
      <c r="AS75" s="11"/>
      <c r="AT75" s="11"/>
      <c r="AU75" s="11"/>
      <c r="AV75" s="11"/>
      <c r="AW75" s="75"/>
      <c r="AX75" s="75"/>
      <c r="AY75" s="11"/>
      <c r="AZ75" s="11"/>
      <c r="BA75" s="75"/>
      <c r="BB75" s="75"/>
      <c r="BC75" s="11"/>
      <c r="BD75" s="11"/>
      <c r="BE75" s="75"/>
      <c r="BF75" s="75"/>
      <c r="BG75" s="11"/>
      <c r="BH75" s="75"/>
      <c r="BI75" s="84">
        <f t="shared" si="4"/>
        <v>350000</v>
      </c>
      <c r="BJ75" s="75">
        <v>0</v>
      </c>
      <c r="BK75" s="85">
        <f>113.1+128.55+187665.66</f>
        <v>187907.31</v>
      </c>
      <c r="BL75" s="67">
        <f t="shared" si="5"/>
        <v>187907.31</v>
      </c>
      <c r="BM75" s="76"/>
      <c r="BN75" s="76"/>
      <c r="BO75" s="76"/>
      <c r="BP75" s="76"/>
      <c r="BQ75" s="76"/>
      <c r="BR75" s="76"/>
      <c r="BS75" s="76"/>
      <c r="BT75" s="76"/>
      <c r="BU75" s="77"/>
      <c r="BV75" s="77"/>
      <c r="BW75" s="76"/>
      <c r="BX75" s="78"/>
      <c r="BY75" s="76"/>
      <c r="BZ75" s="4" t="s">
        <v>421</v>
      </c>
      <c r="CA75" s="68">
        <v>14159</v>
      </c>
      <c r="CB75" s="4" t="s">
        <v>208</v>
      </c>
      <c r="CC75" s="4">
        <v>702800</v>
      </c>
      <c r="CD75" s="4" t="s">
        <v>404</v>
      </c>
      <c r="CE75" s="69">
        <v>716231</v>
      </c>
    </row>
    <row r="76" spans="1:83" ht="51" x14ac:dyDescent="0.25">
      <c r="A76" s="88">
        <v>30</v>
      </c>
      <c r="B76" s="11" t="s">
        <v>422</v>
      </c>
      <c r="C76" s="82" t="s">
        <v>362</v>
      </c>
      <c r="D76" s="11" t="s">
        <v>291</v>
      </c>
      <c r="E76" s="11" t="s">
        <v>182</v>
      </c>
      <c r="F76" s="201" t="s">
        <v>423</v>
      </c>
      <c r="G76" s="74" t="s">
        <v>182</v>
      </c>
      <c r="H76" s="74" t="s">
        <v>182</v>
      </c>
      <c r="I76" s="11"/>
      <c r="J76" s="11"/>
      <c r="K76" s="11"/>
      <c r="L76" s="11"/>
      <c r="M76" s="11" t="s">
        <v>362</v>
      </c>
      <c r="N76" s="11" t="s">
        <v>413</v>
      </c>
      <c r="O76" s="74">
        <v>14156</v>
      </c>
      <c r="P76" s="74">
        <v>14156</v>
      </c>
      <c r="Q76" s="11"/>
      <c r="R76" s="11"/>
      <c r="S76" s="11"/>
      <c r="T76" s="11"/>
      <c r="U76" s="11"/>
      <c r="V76" s="11"/>
      <c r="W76" s="11"/>
      <c r="X76" s="75"/>
      <c r="Y76" s="4" t="s">
        <v>424</v>
      </c>
      <c r="Z76" s="1" t="s">
        <v>315</v>
      </c>
      <c r="AA76" s="1" t="s">
        <v>316</v>
      </c>
      <c r="AB76" s="73">
        <v>45992</v>
      </c>
      <c r="AC76" s="74">
        <v>14161</v>
      </c>
      <c r="AD76" s="73">
        <v>45993</v>
      </c>
      <c r="AE76" s="73">
        <v>46083</v>
      </c>
      <c r="AF76" s="11">
        <v>1500</v>
      </c>
      <c r="AG76" s="11" t="s">
        <v>187</v>
      </c>
      <c r="AH76" s="11"/>
      <c r="AI76" s="75"/>
      <c r="AJ76" s="75"/>
      <c r="AK76" s="75">
        <v>89257.32</v>
      </c>
      <c r="AL76" s="11"/>
      <c r="AM76" s="11"/>
      <c r="AN76" s="73"/>
      <c r="AO76" s="74"/>
      <c r="AP76" s="11"/>
      <c r="AQ76" s="73"/>
      <c r="AR76" s="73"/>
      <c r="AS76" s="11"/>
      <c r="AT76" s="11"/>
      <c r="AU76" s="11"/>
      <c r="AV76" s="11"/>
      <c r="AW76" s="75"/>
      <c r="AX76" s="75"/>
      <c r="AY76" s="11"/>
      <c r="AZ76" s="11"/>
      <c r="BA76" s="75"/>
      <c r="BB76" s="75"/>
      <c r="BC76" s="11"/>
      <c r="BD76" s="11"/>
      <c r="BE76" s="75"/>
      <c r="BF76" s="75"/>
      <c r="BG76" s="11"/>
      <c r="BH76" s="75"/>
      <c r="BI76" s="84">
        <f t="shared" si="4"/>
        <v>89257.32</v>
      </c>
      <c r="BJ76" s="75">
        <v>29752.44</v>
      </c>
      <c r="BK76" s="85">
        <f>29752.44+29752.44</f>
        <v>59504.88</v>
      </c>
      <c r="BL76" s="67">
        <f t="shared" si="5"/>
        <v>89257.319999999992</v>
      </c>
      <c r="BM76" s="76"/>
      <c r="BN76" s="76"/>
      <c r="BO76" s="76"/>
      <c r="BP76" s="76"/>
      <c r="BQ76" s="76"/>
      <c r="BR76" s="76"/>
      <c r="BS76" s="76"/>
      <c r="BT76" s="76"/>
      <c r="BU76" s="77"/>
      <c r="BV76" s="77"/>
      <c r="BW76" s="76"/>
      <c r="BX76" s="78"/>
      <c r="BY76" s="76"/>
      <c r="BZ76" s="76" t="s">
        <v>425</v>
      </c>
      <c r="CA76" s="83">
        <v>14162</v>
      </c>
      <c r="CB76" s="4" t="s">
        <v>208</v>
      </c>
      <c r="CC76" s="4">
        <v>702800</v>
      </c>
      <c r="CD76" s="4" t="s">
        <v>404</v>
      </c>
      <c r="CE76" s="69">
        <v>716231</v>
      </c>
    </row>
    <row r="77" spans="1:83" ht="25.5" x14ac:dyDescent="0.25">
      <c r="A77" s="88">
        <v>31</v>
      </c>
      <c r="B77" s="11" t="s">
        <v>426</v>
      </c>
      <c r="C77" s="82" t="s">
        <v>335</v>
      </c>
      <c r="D77" s="11" t="s">
        <v>179</v>
      </c>
      <c r="E77" s="11" t="s">
        <v>182</v>
      </c>
      <c r="F77" s="201" t="s">
        <v>427</v>
      </c>
      <c r="G77" s="74"/>
      <c r="H77" s="74"/>
      <c r="I77" s="11"/>
      <c r="J77" s="11"/>
      <c r="K77" s="11"/>
      <c r="L77" s="11"/>
      <c r="M77" s="11" t="s">
        <v>335</v>
      </c>
      <c r="N77" s="11" t="s">
        <v>392</v>
      </c>
      <c r="O77" s="74">
        <v>14162</v>
      </c>
      <c r="P77" s="74">
        <v>14162</v>
      </c>
      <c r="Q77" s="11"/>
      <c r="R77" s="11"/>
      <c r="S77" s="11"/>
      <c r="T77" s="11"/>
      <c r="U77" s="11"/>
      <c r="V77" s="11"/>
      <c r="W77" s="11"/>
      <c r="X77" s="75"/>
      <c r="Y77" s="4" t="s">
        <v>428</v>
      </c>
      <c r="Z77" s="11" t="s">
        <v>429</v>
      </c>
      <c r="AA77" s="11" t="s">
        <v>430</v>
      </c>
      <c r="AB77" s="73">
        <v>45994</v>
      </c>
      <c r="AC77" s="74">
        <v>14165</v>
      </c>
      <c r="AD77" s="73">
        <v>45994</v>
      </c>
      <c r="AE77" s="73">
        <v>46359</v>
      </c>
      <c r="AF77" s="11">
        <v>1500</v>
      </c>
      <c r="AG77" s="11" t="s">
        <v>187</v>
      </c>
      <c r="AH77" s="11"/>
      <c r="AI77" s="75"/>
      <c r="AJ77" s="75"/>
      <c r="AK77" s="75">
        <v>14388</v>
      </c>
      <c r="AL77" s="11"/>
      <c r="AM77" s="11"/>
      <c r="AN77" s="73"/>
      <c r="AO77" s="74"/>
      <c r="AP77" s="11"/>
      <c r="AQ77" s="73"/>
      <c r="AR77" s="73"/>
      <c r="AS77" s="11"/>
      <c r="AT77" s="11"/>
      <c r="AU77" s="11"/>
      <c r="AV77" s="11"/>
      <c r="AW77" s="75"/>
      <c r="AX77" s="75"/>
      <c r="AY77" s="11"/>
      <c r="AZ77" s="11"/>
      <c r="BA77" s="75"/>
      <c r="BB77" s="75"/>
      <c r="BC77" s="11"/>
      <c r="BD77" s="11"/>
      <c r="BE77" s="75"/>
      <c r="BF77" s="75"/>
      <c r="BG77" s="11"/>
      <c r="BH77" s="75"/>
      <c r="BI77" s="84">
        <f t="shared" si="4"/>
        <v>14388</v>
      </c>
      <c r="BJ77" s="75">
        <v>14388</v>
      </c>
      <c r="BK77" s="85">
        <v>0</v>
      </c>
      <c r="BL77" s="67">
        <f t="shared" si="5"/>
        <v>14388</v>
      </c>
      <c r="BM77" s="76"/>
      <c r="BN77" s="76"/>
      <c r="BO77" s="76"/>
      <c r="BP77" s="76"/>
      <c r="BQ77" s="76"/>
      <c r="BR77" s="76"/>
      <c r="BS77" s="76"/>
      <c r="BT77" s="76"/>
      <c r="BU77" s="77"/>
      <c r="BV77" s="77"/>
      <c r="BW77" s="76"/>
      <c r="BX77" s="78"/>
      <c r="BY77" s="76"/>
      <c r="BZ77" s="76" t="s">
        <v>431</v>
      </c>
      <c r="CA77" s="83">
        <v>14165</v>
      </c>
      <c r="CB77" s="76" t="s">
        <v>432</v>
      </c>
      <c r="CC77" s="76">
        <v>715629</v>
      </c>
      <c r="CD77" s="76" t="s">
        <v>433</v>
      </c>
      <c r="CE77" s="69">
        <v>71563</v>
      </c>
    </row>
    <row r="78" spans="1:83" ht="63.75" x14ac:dyDescent="0.25">
      <c r="A78" s="88">
        <v>32</v>
      </c>
      <c r="B78" s="11" t="s">
        <v>434</v>
      </c>
      <c r="C78" s="82" t="s">
        <v>435</v>
      </c>
      <c r="D78" s="11" t="s">
        <v>230</v>
      </c>
      <c r="E78" s="11" t="s">
        <v>260</v>
      </c>
      <c r="F78" s="64" t="s">
        <v>436</v>
      </c>
      <c r="G78" s="74" t="s">
        <v>437</v>
      </c>
      <c r="H78" s="74" t="s">
        <v>438</v>
      </c>
      <c r="I78" s="11"/>
      <c r="J78" s="73"/>
      <c r="K78" s="73"/>
      <c r="L78" s="74"/>
      <c r="M78" s="11"/>
      <c r="N78" s="11"/>
      <c r="O78" s="74"/>
      <c r="P78" s="74"/>
      <c r="Q78" s="11" t="s">
        <v>439</v>
      </c>
      <c r="R78" s="73">
        <v>45866</v>
      </c>
      <c r="S78" s="73">
        <v>46231</v>
      </c>
      <c r="T78" s="11" t="s">
        <v>440</v>
      </c>
      <c r="U78" s="11" t="s">
        <v>441</v>
      </c>
      <c r="V78" s="74">
        <v>14180</v>
      </c>
      <c r="W78" s="1" t="s">
        <v>442</v>
      </c>
      <c r="X78" s="75">
        <v>1809000</v>
      </c>
      <c r="Y78" s="76" t="s">
        <v>443</v>
      </c>
      <c r="Z78" s="2" t="s">
        <v>444</v>
      </c>
      <c r="AA78" s="11" t="s">
        <v>445</v>
      </c>
      <c r="AB78" s="73">
        <v>46029</v>
      </c>
      <c r="AC78" s="74">
        <v>14184</v>
      </c>
      <c r="AD78" s="73">
        <v>46029</v>
      </c>
      <c r="AE78" s="73">
        <v>46394</v>
      </c>
      <c r="AF78" s="11">
        <v>1500</v>
      </c>
      <c r="AG78" s="11" t="s">
        <v>187</v>
      </c>
      <c r="AH78" s="11"/>
      <c r="AI78" s="75"/>
      <c r="AJ78" s="75"/>
      <c r="AK78" s="75">
        <v>1809000</v>
      </c>
      <c r="AL78" s="11"/>
      <c r="AM78" s="11"/>
      <c r="AN78" s="73"/>
      <c r="AO78" s="74"/>
      <c r="AP78" s="11"/>
      <c r="AQ78" s="73"/>
      <c r="AR78" s="73"/>
      <c r="AS78" s="11"/>
      <c r="AT78" s="11"/>
      <c r="AU78" s="11"/>
      <c r="AV78" s="11"/>
      <c r="AW78" s="75"/>
      <c r="AX78" s="75"/>
      <c r="AY78" s="11"/>
      <c r="AZ78" s="11"/>
      <c r="BA78" s="75"/>
      <c r="BB78" s="75"/>
      <c r="BC78" s="11"/>
      <c r="BD78" s="11"/>
      <c r="BE78" s="75"/>
      <c r="BF78" s="75"/>
      <c r="BG78" s="11"/>
      <c r="BH78" s="75"/>
      <c r="BI78" s="84">
        <f t="shared" si="4"/>
        <v>1809000</v>
      </c>
      <c r="BJ78" s="75">
        <v>0</v>
      </c>
      <c r="BK78" s="85">
        <f>281250+301250</f>
        <v>582500</v>
      </c>
      <c r="BL78" s="67">
        <f t="shared" si="5"/>
        <v>582500</v>
      </c>
      <c r="BM78" s="76"/>
      <c r="BN78" s="76"/>
      <c r="BO78" s="76"/>
      <c r="BP78" s="76"/>
      <c r="BQ78" s="76"/>
      <c r="BR78" s="76"/>
      <c r="BS78" s="76"/>
      <c r="BT78" s="76"/>
      <c r="BU78" s="77"/>
      <c r="BV78" s="77"/>
      <c r="BW78" s="76"/>
      <c r="BX78" s="78"/>
      <c r="BY78" s="76"/>
      <c r="BZ78" s="76" t="s">
        <v>446</v>
      </c>
      <c r="CA78" s="83">
        <v>14196</v>
      </c>
      <c r="CB78" s="89" t="s">
        <v>447</v>
      </c>
      <c r="CC78" s="76">
        <v>702406</v>
      </c>
      <c r="CD78" s="76" t="s">
        <v>448</v>
      </c>
      <c r="CE78" s="86">
        <v>702975</v>
      </c>
    </row>
    <row r="79" spans="1:83" ht="25.5" x14ac:dyDescent="0.25">
      <c r="A79" s="88">
        <v>33</v>
      </c>
      <c r="B79" s="11" t="s">
        <v>449</v>
      </c>
      <c r="C79" s="82" t="s">
        <v>450</v>
      </c>
      <c r="D79" s="11" t="s">
        <v>200</v>
      </c>
      <c r="E79" s="11" t="s">
        <v>180</v>
      </c>
      <c r="F79" s="201" t="s">
        <v>451</v>
      </c>
      <c r="G79" s="74">
        <v>14013</v>
      </c>
      <c r="H79" s="74">
        <v>14046</v>
      </c>
      <c r="I79" s="11" t="s">
        <v>452</v>
      </c>
      <c r="J79" s="73">
        <v>45825</v>
      </c>
      <c r="K79" s="73">
        <v>46190</v>
      </c>
      <c r="L79" s="74">
        <v>14050</v>
      </c>
      <c r="M79" s="11"/>
      <c r="N79" s="11"/>
      <c r="O79" s="74"/>
      <c r="P79" s="74"/>
      <c r="Q79" s="11"/>
      <c r="R79" s="73"/>
      <c r="S79" s="73"/>
      <c r="T79" s="11"/>
      <c r="U79" s="11"/>
      <c r="V79" s="74"/>
      <c r="W79" s="179"/>
      <c r="X79" s="75"/>
      <c r="Y79" s="76" t="s">
        <v>453</v>
      </c>
      <c r="Z79" s="3" t="s">
        <v>454</v>
      </c>
      <c r="AA79" s="11" t="s">
        <v>455</v>
      </c>
      <c r="AB79" s="73">
        <v>46029</v>
      </c>
      <c r="AC79" s="74">
        <v>14182</v>
      </c>
      <c r="AD79" s="73">
        <v>46029</v>
      </c>
      <c r="AE79" s="73">
        <v>46387</v>
      </c>
      <c r="AF79" s="11">
        <v>1500</v>
      </c>
      <c r="AG79" s="11" t="s">
        <v>456</v>
      </c>
      <c r="AH79" s="11"/>
      <c r="AI79" s="75"/>
      <c r="AJ79" s="75"/>
      <c r="AK79" s="75">
        <v>11244</v>
      </c>
      <c r="AL79" s="11"/>
      <c r="AM79" s="11"/>
      <c r="AN79" s="73"/>
      <c r="AO79" s="74"/>
      <c r="AP79" s="11"/>
      <c r="AQ79" s="73"/>
      <c r="AR79" s="73"/>
      <c r="AS79" s="11"/>
      <c r="AT79" s="11"/>
      <c r="AU79" s="11"/>
      <c r="AV79" s="11"/>
      <c r="AW79" s="75"/>
      <c r="AX79" s="75"/>
      <c r="AY79" s="11"/>
      <c r="AZ79" s="11"/>
      <c r="BA79" s="75"/>
      <c r="BB79" s="75"/>
      <c r="BC79" s="11"/>
      <c r="BD79" s="11"/>
      <c r="BE79" s="75"/>
      <c r="BF79" s="75"/>
      <c r="BG79" s="11"/>
      <c r="BH79" s="75"/>
      <c r="BI79" s="84">
        <f t="shared" si="4"/>
        <v>11244</v>
      </c>
      <c r="BJ79" s="75">
        <v>0</v>
      </c>
      <c r="BK79" s="85">
        <v>0</v>
      </c>
      <c r="BL79" s="67">
        <f t="shared" si="5"/>
        <v>0</v>
      </c>
      <c r="BM79" s="76"/>
      <c r="BN79" s="76"/>
      <c r="BO79" s="76"/>
      <c r="BP79" s="76"/>
      <c r="BQ79" s="76"/>
      <c r="BR79" s="76"/>
      <c r="BS79" s="76"/>
      <c r="BT79" s="76"/>
      <c r="BU79" s="77"/>
      <c r="BV79" s="77"/>
      <c r="BW79" s="76"/>
      <c r="BX79" s="78"/>
      <c r="BY79" s="76"/>
      <c r="BZ79" s="76" t="s">
        <v>457</v>
      </c>
      <c r="CA79" s="83">
        <v>14222</v>
      </c>
      <c r="CB79" s="4" t="s">
        <v>192</v>
      </c>
      <c r="CC79" s="4">
        <v>358883</v>
      </c>
      <c r="CD79" s="76" t="s">
        <v>404</v>
      </c>
      <c r="CE79" s="69">
        <v>716231</v>
      </c>
    </row>
    <row r="80" spans="1:83" ht="51" x14ac:dyDescent="0.25">
      <c r="A80" s="88">
        <v>34</v>
      </c>
      <c r="B80" s="11" t="s">
        <v>458</v>
      </c>
      <c r="C80" s="82" t="s">
        <v>459</v>
      </c>
      <c r="D80" s="11" t="s">
        <v>291</v>
      </c>
      <c r="E80" s="11" t="s">
        <v>182</v>
      </c>
      <c r="F80" s="201" t="s">
        <v>460</v>
      </c>
      <c r="G80" s="74" t="s">
        <v>182</v>
      </c>
      <c r="H80" s="74" t="s">
        <v>182</v>
      </c>
      <c r="I80" s="11"/>
      <c r="J80" s="73"/>
      <c r="K80" s="73"/>
      <c r="L80" s="74"/>
      <c r="M80" s="11" t="s">
        <v>459</v>
      </c>
      <c r="N80" s="11" t="s">
        <v>461</v>
      </c>
      <c r="O80" s="74">
        <v>14187</v>
      </c>
      <c r="P80" s="74">
        <v>14187</v>
      </c>
      <c r="Q80" s="11"/>
      <c r="R80" s="73"/>
      <c r="S80" s="73"/>
      <c r="T80" s="11"/>
      <c r="U80" s="11"/>
      <c r="V80" s="74"/>
      <c r="W80" s="179"/>
      <c r="X80" s="75"/>
      <c r="Y80" s="76" t="s">
        <v>462</v>
      </c>
      <c r="Z80" s="3" t="s">
        <v>463</v>
      </c>
      <c r="AA80" s="11" t="s">
        <v>464</v>
      </c>
      <c r="AB80" s="73">
        <v>46037</v>
      </c>
      <c r="AC80" s="74">
        <v>14192</v>
      </c>
      <c r="AD80" s="73">
        <v>46037</v>
      </c>
      <c r="AE80" s="73">
        <v>46402</v>
      </c>
      <c r="AF80" s="11">
        <v>1500</v>
      </c>
      <c r="AG80" s="11" t="s">
        <v>187</v>
      </c>
      <c r="AH80" s="11"/>
      <c r="AI80" s="75"/>
      <c r="AJ80" s="75"/>
      <c r="AK80" s="75">
        <v>4476000</v>
      </c>
      <c r="AL80" s="11"/>
      <c r="AM80" s="11"/>
      <c r="AN80" s="73"/>
      <c r="AO80" s="74"/>
      <c r="AP80" s="11"/>
      <c r="AQ80" s="73"/>
      <c r="AR80" s="73"/>
      <c r="AS80" s="11"/>
      <c r="AT80" s="11"/>
      <c r="AU80" s="11"/>
      <c r="AV80" s="11"/>
      <c r="AW80" s="75"/>
      <c r="AX80" s="75"/>
      <c r="AY80" s="11"/>
      <c r="AZ80" s="11"/>
      <c r="BA80" s="75"/>
      <c r="BB80" s="75"/>
      <c r="BC80" s="11"/>
      <c r="BD80" s="11"/>
      <c r="BE80" s="75"/>
      <c r="BF80" s="75"/>
      <c r="BG80" s="11"/>
      <c r="BH80" s="75"/>
      <c r="BI80" s="84">
        <f t="shared" si="4"/>
        <v>4476000</v>
      </c>
      <c r="BJ80" s="75">
        <v>0</v>
      </c>
      <c r="BK80" s="85">
        <f>390000+167000</f>
        <v>557000</v>
      </c>
      <c r="BL80" s="67">
        <f t="shared" si="5"/>
        <v>557000</v>
      </c>
      <c r="BM80" s="76"/>
      <c r="BN80" s="76"/>
      <c r="BO80" s="76"/>
      <c r="BP80" s="76"/>
      <c r="BQ80" s="76"/>
      <c r="BR80" s="76"/>
      <c r="BS80" s="76"/>
      <c r="BT80" s="76"/>
      <c r="BU80" s="77"/>
      <c r="BV80" s="77"/>
      <c r="BW80" s="76"/>
      <c r="BX80" s="78"/>
      <c r="BY80" s="76"/>
      <c r="BZ80" s="76" t="s">
        <v>465</v>
      </c>
      <c r="CA80" s="83">
        <v>14218</v>
      </c>
      <c r="CB80" s="90" t="s">
        <v>466</v>
      </c>
      <c r="CC80" s="76">
        <v>703587</v>
      </c>
      <c r="CD80" s="76" t="s">
        <v>467</v>
      </c>
      <c r="CE80" s="86">
        <v>701595</v>
      </c>
    </row>
    <row r="81" spans="1:83" ht="38.25" x14ac:dyDescent="0.25">
      <c r="A81" s="88">
        <v>35</v>
      </c>
      <c r="B81" s="11" t="s">
        <v>468</v>
      </c>
      <c r="C81" s="82" t="s">
        <v>469</v>
      </c>
      <c r="D81" s="11" t="s">
        <v>200</v>
      </c>
      <c r="E81" s="11" t="s">
        <v>180</v>
      </c>
      <c r="F81" s="201" t="s">
        <v>470</v>
      </c>
      <c r="G81" s="74">
        <v>14165</v>
      </c>
      <c r="H81" s="74">
        <v>14192</v>
      </c>
      <c r="I81" s="11" t="s">
        <v>459</v>
      </c>
      <c r="J81" s="73">
        <v>46048</v>
      </c>
      <c r="K81" s="73">
        <v>46413</v>
      </c>
      <c r="L81" s="74">
        <v>14196</v>
      </c>
      <c r="M81" s="11"/>
      <c r="N81" s="11"/>
      <c r="O81" s="74"/>
      <c r="P81" s="74"/>
      <c r="Q81" s="11"/>
      <c r="R81" s="11"/>
      <c r="S81" s="11"/>
      <c r="T81" s="11"/>
      <c r="U81" s="11"/>
      <c r="V81" s="11"/>
      <c r="W81" s="11"/>
      <c r="X81" s="75"/>
      <c r="Y81" s="76" t="s">
        <v>471</v>
      </c>
      <c r="Z81" s="11" t="s">
        <v>472</v>
      </c>
      <c r="AA81" s="11" t="s">
        <v>473</v>
      </c>
      <c r="AB81" s="73">
        <v>46052</v>
      </c>
      <c r="AC81" s="74">
        <v>14203</v>
      </c>
      <c r="AD81" s="73">
        <v>46052</v>
      </c>
      <c r="AE81" s="73">
        <v>46387</v>
      </c>
      <c r="AF81" s="11">
        <v>1500</v>
      </c>
      <c r="AG81" s="11" t="s">
        <v>474</v>
      </c>
      <c r="AH81" s="11"/>
      <c r="AI81" s="75"/>
      <c r="AJ81" s="75"/>
      <c r="AK81" s="75">
        <v>100000</v>
      </c>
      <c r="AL81" s="11"/>
      <c r="AM81" s="11"/>
      <c r="AN81" s="73"/>
      <c r="AO81" s="74"/>
      <c r="AP81" s="11"/>
      <c r="AQ81" s="73"/>
      <c r="AR81" s="73"/>
      <c r="AS81" s="11"/>
      <c r="AT81" s="11"/>
      <c r="AU81" s="11"/>
      <c r="AV81" s="11"/>
      <c r="AW81" s="75"/>
      <c r="AX81" s="75"/>
      <c r="AY81" s="11"/>
      <c r="AZ81" s="11"/>
      <c r="BA81" s="75"/>
      <c r="BB81" s="75"/>
      <c r="BC81" s="11"/>
      <c r="BD81" s="11"/>
      <c r="BE81" s="75"/>
      <c r="BF81" s="75"/>
      <c r="BG81" s="11"/>
      <c r="BH81" s="75"/>
      <c r="BI81" s="84">
        <f t="shared" si="4"/>
        <v>100000</v>
      </c>
      <c r="BJ81" s="75">
        <v>0</v>
      </c>
      <c r="BK81" s="85">
        <v>0</v>
      </c>
      <c r="BL81" s="67">
        <f t="shared" si="5"/>
        <v>0</v>
      </c>
      <c r="BM81" s="76"/>
      <c r="BN81" s="76"/>
      <c r="BO81" s="76"/>
      <c r="BP81" s="76"/>
      <c r="BQ81" s="76"/>
      <c r="BR81" s="76"/>
      <c r="BS81" s="76"/>
      <c r="BT81" s="76"/>
      <c r="BU81" s="77"/>
      <c r="BV81" s="77"/>
      <c r="BW81" s="76"/>
      <c r="BX81" s="78"/>
      <c r="BY81" s="76"/>
      <c r="BZ81" s="76" t="s">
        <v>475</v>
      </c>
      <c r="CA81" s="83">
        <v>14227</v>
      </c>
      <c r="CB81" s="76" t="s">
        <v>193</v>
      </c>
      <c r="CC81" s="76">
        <v>701609</v>
      </c>
      <c r="CD81" s="76" t="s">
        <v>404</v>
      </c>
      <c r="CE81" s="69">
        <v>716231</v>
      </c>
    </row>
    <row r="82" spans="1:83" ht="51" x14ac:dyDescent="0.25">
      <c r="A82" s="88">
        <v>36</v>
      </c>
      <c r="B82" s="11" t="s">
        <v>476</v>
      </c>
      <c r="C82" s="82" t="s">
        <v>450</v>
      </c>
      <c r="D82" s="11" t="s">
        <v>200</v>
      </c>
      <c r="E82" s="11" t="s">
        <v>180</v>
      </c>
      <c r="F82" s="201" t="s">
        <v>477</v>
      </c>
      <c r="G82" s="74">
        <v>14013</v>
      </c>
      <c r="H82" s="74">
        <v>14046</v>
      </c>
      <c r="I82" s="11" t="s">
        <v>452</v>
      </c>
      <c r="J82" s="73">
        <v>45825</v>
      </c>
      <c r="K82" s="73">
        <v>46190</v>
      </c>
      <c r="L82" s="74">
        <v>14050</v>
      </c>
      <c r="M82" s="11"/>
      <c r="N82" s="11"/>
      <c r="O82" s="74"/>
      <c r="P82" s="74"/>
      <c r="Q82" s="11"/>
      <c r="R82" s="11"/>
      <c r="S82" s="11"/>
      <c r="T82" s="11"/>
      <c r="U82" s="11"/>
      <c r="V82" s="11"/>
      <c r="W82" s="11"/>
      <c r="X82" s="75"/>
      <c r="Y82" s="76" t="s">
        <v>478</v>
      </c>
      <c r="Z82" s="11" t="s">
        <v>479</v>
      </c>
      <c r="AA82" s="11" t="s">
        <v>480</v>
      </c>
      <c r="AB82" s="73">
        <v>46078</v>
      </c>
      <c r="AC82" s="74">
        <v>14213</v>
      </c>
      <c r="AD82" s="73">
        <v>46078</v>
      </c>
      <c r="AE82" s="73">
        <v>46387</v>
      </c>
      <c r="AF82" s="11">
        <v>1500</v>
      </c>
      <c r="AG82" s="11" t="s">
        <v>456</v>
      </c>
      <c r="AH82" s="11"/>
      <c r="AI82" s="75"/>
      <c r="AJ82" s="75"/>
      <c r="AK82" s="75">
        <v>5580</v>
      </c>
      <c r="AL82" s="11"/>
      <c r="AM82" s="11"/>
      <c r="AN82" s="73"/>
      <c r="AO82" s="74"/>
      <c r="AP82" s="11"/>
      <c r="AQ82" s="73"/>
      <c r="AR82" s="73"/>
      <c r="AS82" s="11"/>
      <c r="AT82" s="11"/>
      <c r="AU82" s="11"/>
      <c r="AV82" s="11"/>
      <c r="AW82" s="75"/>
      <c r="AX82" s="75"/>
      <c r="AY82" s="11"/>
      <c r="AZ82" s="11"/>
      <c r="BA82" s="75"/>
      <c r="BB82" s="75"/>
      <c r="BC82" s="11"/>
      <c r="BD82" s="11"/>
      <c r="BE82" s="75"/>
      <c r="BF82" s="75"/>
      <c r="BG82" s="11"/>
      <c r="BH82" s="75"/>
      <c r="BI82" s="84">
        <f t="shared" si="4"/>
        <v>5580</v>
      </c>
      <c r="BJ82" s="75">
        <v>0</v>
      </c>
      <c r="BK82" s="85">
        <v>0</v>
      </c>
      <c r="BL82" s="67">
        <f t="shared" si="5"/>
        <v>0</v>
      </c>
      <c r="BM82" s="76"/>
      <c r="BN82" s="76"/>
      <c r="BO82" s="76"/>
      <c r="BP82" s="76"/>
      <c r="BQ82" s="76"/>
      <c r="BR82" s="76"/>
      <c r="BS82" s="76"/>
      <c r="BT82" s="76"/>
      <c r="BU82" s="77"/>
      <c r="BV82" s="77"/>
      <c r="BW82" s="76"/>
      <c r="BX82" s="78"/>
      <c r="BY82" s="76"/>
      <c r="BZ82" s="76" t="s">
        <v>481</v>
      </c>
      <c r="CA82" s="83">
        <v>14222</v>
      </c>
      <c r="CB82" s="76" t="s">
        <v>193</v>
      </c>
      <c r="CC82" s="76">
        <v>701609</v>
      </c>
      <c r="CD82" s="76" t="s">
        <v>404</v>
      </c>
      <c r="CE82" s="69">
        <v>716231</v>
      </c>
    </row>
    <row r="83" spans="1:83" ht="25.5" x14ac:dyDescent="0.25">
      <c r="A83" s="88">
        <v>37</v>
      </c>
      <c r="B83" s="11" t="s">
        <v>482</v>
      </c>
      <c r="C83" s="82" t="s">
        <v>483</v>
      </c>
      <c r="D83" s="11" t="s">
        <v>200</v>
      </c>
      <c r="E83" s="11" t="s">
        <v>180</v>
      </c>
      <c r="F83" s="201" t="s">
        <v>484</v>
      </c>
      <c r="G83" s="74">
        <v>14148</v>
      </c>
      <c r="H83" s="74">
        <v>14192</v>
      </c>
      <c r="I83" s="11" t="s">
        <v>446</v>
      </c>
      <c r="J83" s="73">
        <v>46049</v>
      </c>
      <c r="K83" s="73">
        <v>46414</v>
      </c>
      <c r="L83" s="74">
        <v>14198</v>
      </c>
      <c r="M83" s="11"/>
      <c r="N83" s="11"/>
      <c r="O83" s="74"/>
      <c r="P83" s="74"/>
      <c r="Q83" s="11"/>
      <c r="R83" s="11"/>
      <c r="S83" s="11"/>
      <c r="T83" s="11"/>
      <c r="U83" s="11"/>
      <c r="V83" s="11"/>
      <c r="W83" s="11"/>
      <c r="X83" s="75"/>
      <c r="Y83" s="76" t="s">
        <v>485</v>
      </c>
      <c r="Z83" s="11" t="s">
        <v>486</v>
      </c>
      <c r="AA83" s="11" t="s">
        <v>487</v>
      </c>
      <c r="AB83" s="73">
        <v>46091</v>
      </c>
      <c r="AC83" s="74">
        <v>14228</v>
      </c>
      <c r="AD83" s="73">
        <v>46091</v>
      </c>
      <c r="AE83" s="73">
        <v>46456</v>
      </c>
      <c r="AF83" s="11">
        <v>1500</v>
      </c>
      <c r="AG83" s="11" t="s">
        <v>456</v>
      </c>
      <c r="AH83" s="11"/>
      <c r="AI83" s="75"/>
      <c r="AJ83" s="75"/>
      <c r="AK83" s="75">
        <v>7897.85</v>
      </c>
      <c r="AL83" s="11"/>
      <c r="AM83" s="11"/>
      <c r="AN83" s="73"/>
      <c r="AO83" s="74"/>
      <c r="AP83" s="11"/>
      <c r="AQ83" s="73"/>
      <c r="AR83" s="73"/>
      <c r="AS83" s="11"/>
      <c r="AT83" s="11"/>
      <c r="AU83" s="11"/>
      <c r="AV83" s="11"/>
      <c r="AW83" s="75"/>
      <c r="AX83" s="75"/>
      <c r="AY83" s="11"/>
      <c r="AZ83" s="11"/>
      <c r="BA83" s="75"/>
      <c r="BB83" s="75"/>
      <c r="BC83" s="11"/>
      <c r="BD83" s="11"/>
      <c r="BE83" s="75"/>
      <c r="BF83" s="75"/>
      <c r="BG83" s="11"/>
      <c r="BH83" s="75"/>
      <c r="BI83" s="84">
        <f t="shared" si="4"/>
        <v>7897.85</v>
      </c>
      <c r="BJ83" s="75">
        <v>0</v>
      </c>
      <c r="BK83" s="85">
        <v>0</v>
      </c>
      <c r="BL83" s="67">
        <f t="shared" si="5"/>
        <v>0</v>
      </c>
      <c r="BM83" s="76"/>
      <c r="BN83" s="76"/>
      <c r="BO83" s="76"/>
      <c r="BP83" s="76"/>
      <c r="BQ83" s="76"/>
      <c r="BR83" s="76"/>
      <c r="BS83" s="76"/>
      <c r="BT83" s="76"/>
      <c r="BU83" s="77"/>
      <c r="BV83" s="77"/>
      <c r="BW83" s="76"/>
      <c r="BX83" s="78"/>
      <c r="BY83" s="76"/>
      <c r="BZ83" s="76" t="s">
        <v>488</v>
      </c>
      <c r="CA83" s="83">
        <v>14228</v>
      </c>
      <c r="CB83" s="76" t="s">
        <v>193</v>
      </c>
      <c r="CC83" s="76">
        <v>701609</v>
      </c>
      <c r="CD83" s="76" t="s">
        <v>404</v>
      </c>
      <c r="CE83" s="69">
        <v>716231</v>
      </c>
    </row>
    <row r="84" spans="1:83" ht="39" thickBot="1" x14ac:dyDescent="0.3">
      <c r="A84" s="88">
        <v>38</v>
      </c>
      <c r="B84" s="180" t="s">
        <v>489</v>
      </c>
      <c r="C84" s="181" t="s">
        <v>450</v>
      </c>
      <c r="D84" s="180" t="s">
        <v>200</v>
      </c>
      <c r="E84" s="180" t="s">
        <v>180</v>
      </c>
      <c r="F84" s="202" t="s">
        <v>490</v>
      </c>
      <c r="G84" s="182">
        <v>14013</v>
      </c>
      <c r="H84" s="182">
        <v>14046</v>
      </c>
      <c r="I84" s="180" t="s">
        <v>452</v>
      </c>
      <c r="J84" s="183">
        <v>45825</v>
      </c>
      <c r="K84" s="183">
        <v>46190</v>
      </c>
      <c r="L84" s="182">
        <v>14050</v>
      </c>
      <c r="M84" s="180"/>
      <c r="N84" s="180"/>
      <c r="O84" s="182"/>
      <c r="P84" s="182"/>
      <c r="Q84" s="180"/>
      <c r="R84" s="180"/>
      <c r="S84" s="180"/>
      <c r="T84" s="180"/>
      <c r="U84" s="180"/>
      <c r="V84" s="180"/>
      <c r="W84" s="180"/>
      <c r="X84" s="184"/>
      <c r="Y84" s="185" t="s">
        <v>491</v>
      </c>
      <c r="Z84" s="180" t="s">
        <v>492</v>
      </c>
      <c r="AA84" s="180" t="s">
        <v>493</v>
      </c>
      <c r="AB84" s="183">
        <v>46121</v>
      </c>
      <c r="AC84" s="182">
        <v>14249</v>
      </c>
      <c r="AD84" s="183">
        <v>46121</v>
      </c>
      <c r="AE84" s="183">
        <v>46387</v>
      </c>
      <c r="AF84" s="180">
        <v>1500</v>
      </c>
      <c r="AG84" s="180" t="s">
        <v>456</v>
      </c>
      <c r="AH84" s="180"/>
      <c r="AI84" s="184"/>
      <c r="AJ84" s="184"/>
      <c r="AK84" s="184">
        <v>9672.2000000000007</v>
      </c>
      <c r="AL84" s="180"/>
      <c r="AM84" s="180"/>
      <c r="AN84" s="183"/>
      <c r="AO84" s="182"/>
      <c r="AP84" s="180"/>
      <c r="AQ84" s="183"/>
      <c r="AR84" s="183"/>
      <c r="AS84" s="180"/>
      <c r="AT84" s="180"/>
      <c r="AU84" s="180"/>
      <c r="AV84" s="180"/>
      <c r="AW84" s="184"/>
      <c r="AX84" s="184"/>
      <c r="AY84" s="180"/>
      <c r="AZ84" s="180"/>
      <c r="BA84" s="184"/>
      <c r="BB84" s="184"/>
      <c r="BC84" s="180"/>
      <c r="BD84" s="180"/>
      <c r="BE84" s="184"/>
      <c r="BF84" s="184"/>
      <c r="BG84" s="180"/>
      <c r="BH84" s="184"/>
      <c r="BI84" s="84">
        <f t="shared" si="4"/>
        <v>9672.2000000000007</v>
      </c>
      <c r="BJ84" s="184">
        <v>0</v>
      </c>
      <c r="BK84" s="85">
        <v>0</v>
      </c>
      <c r="BL84" s="87">
        <f t="shared" si="5"/>
        <v>0</v>
      </c>
      <c r="BM84" s="185"/>
      <c r="BN84" s="185"/>
      <c r="BO84" s="185"/>
      <c r="BP84" s="185"/>
      <c r="BQ84" s="185"/>
      <c r="BR84" s="185"/>
      <c r="BS84" s="185"/>
      <c r="BT84" s="185"/>
      <c r="BU84" s="186"/>
      <c r="BV84" s="186"/>
      <c r="BW84" s="185"/>
      <c r="BX84" s="78"/>
      <c r="BY84" s="185"/>
      <c r="BZ84" s="185" t="s">
        <v>494</v>
      </c>
      <c r="CA84" s="187">
        <v>14249</v>
      </c>
      <c r="CB84" s="185" t="s">
        <v>192</v>
      </c>
      <c r="CC84" s="185">
        <v>358883</v>
      </c>
      <c r="CD84" s="185" t="s">
        <v>404</v>
      </c>
      <c r="CE84" s="86">
        <v>716231</v>
      </c>
    </row>
    <row r="85" spans="1:83" ht="15.75" thickBot="1" x14ac:dyDescent="0.3">
      <c r="A85" s="188" t="s">
        <v>495</v>
      </c>
      <c r="B85" s="189"/>
      <c r="C85" s="189"/>
      <c r="D85" s="189"/>
      <c r="E85" s="189"/>
      <c r="F85" s="189"/>
      <c r="G85" s="189"/>
      <c r="H85" s="189"/>
      <c r="I85" s="189"/>
      <c r="J85" s="189"/>
      <c r="K85" s="189"/>
      <c r="L85" s="189"/>
      <c r="M85" s="189"/>
      <c r="N85" s="189"/>
      <c r="O85" s="189"/>
      <c r="P85" s="189"/>
      <c r="Q85" s="189"/>
      <c r="R85" s="189"/>
      <c r="S85" s="189"/>
      <c r="T85" s="189"/>
      <c r="U85" s="189"/>
      <c r="V85" s="189"/>
      <c r="W85" s="190"/>
      <c r="X85" s="191">
        <f>SUM(X22:X84)</f>
        <v>2750357.52</v>
      </c>
      <c r="Y85" s="192"/>
      <c r="Z85" s="192"/>
      <c r="AA85" s="192"/>
      <c r="AB85" s="192"/>
      <c r="AC85" s="192"/>
      <c r="AD85" s="192"/>
      <c r="AE85" s="192"/>
      <c r="AF85" s="192"/>
      <c r="AG85" s="192"/>
      <c r="AH85" s="192"/>
      <c r="AI85" s="191">
        <f>SUM(AI22:AI84)</f>
        <v>0</v>
      </c>
      <c r="AJ85" s="191">
        <f>SUM(AJ22:AJ84)</f>
        <v>0</v>
      </c>
      <c r="AK85" s="191">
        <f>SUM(AK22:AK84)</f>
        <v>17965323.900000002</v>
      </c>
      <c r="AL85" s="192"/>
      <c r="AM85" s="192"/>
      <c r="AN85" s="192"/>
      <c r="AO85" s="192"/>
      <c r="AP85" s="192"/>
      <c r="AQ85" s="192"/>
      <c r="AR85" s="192"/>
      <c r="AS85" s="192"/>
      <c r="AT85" s="192"/>
      <c r="AU85" s="192"/>
      <c r="AV85" s="192"/>
      <c r="AW85" s="191">
        <f>SUM(AW22:AW84)</f>
        <v>2050172.4</v>
      </c>
      <c r="AX85" s="191">
        <f>SUM(AX22:AX84)</f>
        <v>0</v>
      </c>
      <c r="AY85" s="192"/>
      <c r="AZ85" s="192"/>
      <c r="BA85" s="191">
        <f>SUM(BA22:BA84)</f>
        <v>0</v>
      </c>
      <c r="BB85" s="191">
        <f>SUM(BB22:BB84)</f>
        <v>0</v>
      </c>
      <c r="BC85" s="191"/>
      <c r="BD85" s="191"/>
      <c r="BE85" s="191">
        <f>SUM(BE22:BE84)</f>
        <v>0</v>
      </c>
      <c r="BF85" s="191"/>
      <c r="BG85" s="191"/>
      <c r="BH85" s="191">
        <f>SUM(BH22:BH84)</f>
        <v>0</v>
      </c>
      <c r="BI85" s="191">
        <f>SUM(BI22:BI84)</f>
        <v>20015496.300000001</v>
      </c>
      <c r="BJ85" s="191">
        <f>SUM(BJ22:BJ84)</f>
        <v>20029472.310000006</v>
      </c>
      <c r="BK85" s="191">
        <f>SUM(BK22:BK84)</f>
        <v>3276115.1799999997</v>
      </c>
      <c r="BL85" s="191">
        <f>SUM(BL22:BL84)</f>
        <v>23305587.490000006</v>
      </c>
      <c r="BM85" s="194"/>
      <c r="BN85" s="195"/>
      <c r="BO85" s="195"/>
      <c r="BP85" s="195"/>
      <c r="BQ85" s="195"/>
      <c r="BR85" s="195"/>
      <c r="BS85" s="195"/>
      <c r="BT85" s="195"/>
      <c r="BU85" s="193">
        <f>SUM(BU21:BU84)</f>
        <v>0</v>
      </c>
      <c r="BV85" s="193">
        <f>SUM(BV21:BV84)</f>
        <v>0</v>
      </c>
      <c r="BW85" s="195"/>
      <c r="BX85" s="195"/>
      <c r="BY85" s="195"/>
      <c r="BZ85" s="195"/>
      <c r="CA85" s="196"/>
      <c r="CB85" s="196"/>
      <c r="CC85" s="196"/>
      <c r="CD85" s="196"/>
      <c r="CE85" s="197"/>
    </row>
    <row r="86" spans="1:83" x14ac:dyDescent="0.25">
      <c r="A86" s="91"/>
      <c r="B86" s="91"/>
      <c r="C86" s="91"/>
      <c r="D86" s="91"/>
      <c r="E86" s="91"/>
      <c r="F86" s="198"/>
      <c r="G86" s="91"/>
      <c r="H86" s="91"/>
      <c r="I86" s="91"/>
      <c r="J86" s="91"/>
      <c r="K86" s="91"/>
      <c r="L86" s="91"/>
      <c r="M86" s="91"/>
      <c r="N86" s="91"/>
      <c r="O86" s="91"/>
      <c r="P86" s="91"/>
      <c r="Q86" s="91"/>
      <c r="R86" s="91"/>
      <c r="S86" s="91"/>
      <c r="T86" s="91"/>
      <c r="U86" s="91"/>
      <c r="V86" s="91"/>
      <c r="W86" s="91"/>
      <c r="X86" s="92"/>
      <c r="Y86" s="91"/>
      <c r="Z86" s="91"/>
      <c r="AA86" s="91"/>
      <c r="AB86" s="91"/>
      <c r="AC86" s="91"/>
      <c r="AD86" s="91"/>
      <c r="AE86" s="91"/>
      <c r="AF86" s="91"/>
      <c r="AG86" s="91"/>
      <c r="AH86" s="91"/>
      <c r="AI86" s="92"/>
      <c r="AJ86" s="92"/>
      <c r="AK86" s="91"/>
      <c r="AL86" s="91"/>
      <c r="AM86" s="91"/>
      <c r="AN86" s="91"/>
      <c r="AO86" s="91"/>
      <c r="AP86" s="91"/>
      <c r="AQ86" s="91"/>
      <c r="AR86" s="91"/>
      <c r="AS86" s="91"/>
      <c r="AT86" s="91"/>
      <c r="AU86" s="91"/>
      <c r="AV86" s="91"/>
      <c r="AW86" s="92"/>
      <c r="AX86" s="92"/>
      <c r="AY86" s="91"/>
      <c r="AZ86" s="91"/>
      <c r="BA86" s="92"/>
      <c r="BB86" s="92"/>
      <c r="BC86" s="91"/>
      <c r="BD86" s="91"/>
      <c r="BE86" s="92"/>
      <c r="BF86" s="92"/>
      <c r="BG86" s="91"/>
      <c r="BH86" s="92"/>
      <c r="BI86" s="92"/>
      <c r="BJ86" s="93"/>
      <c r="BK86" s="93"/>
      <c r="BL86" s="93"/>
      <c r="BM86" s="94"/>
      <c r="BN86" s="24"/>
      <c r="BO86" s="24"/>
      <c r="BP86" s="24"/>
      <c r="BQ86" s="24"/>
      <c r="BR86" s="24"/>
      <c r="BS86" s="24"/>
      <c r="BT86" s="24"/>
      <c r="BU86" s="26"/>
      <c r="BV86" s="26"/>
      <c r="BW86" s="24"/>
      <c r="BX86" s="24"/>
      <c r="BY86" s="24"/>
      <c r="BZ86" s="24"/>
    </row>
    <row r="87" spans="1:83" x14ac:dyDescent="0.25">
      <c r="A87" s="91" t="s">
        <v>496</v>
      </c>
      <c r="B87" s="95" t="s">
        <v>497</v>
      </c>
      <c r="C87" s="146"/>
      <c r="D87" s="146"/>
      <c r="E87" s="146"/>
      <c r="F87" s="146"/>
      <c r="G87" s="146"/>
      <c r="H87" s="146"/>
      <c r="I87" s="146"/>
      <c r="J87" s="146"/>
      <c r="K87" s="146"/>
      <c r="L87" s="146"/>
      <c r="M87" s="91"/>
      <c r="N87" s="91"/>
      <c r="O87" s="91"/>
      <c r="P87" s="91"/>
      <c r="Q87" s="91"/>
      <c r="R87" s="91"/>
      <c r="S87" s="91"/>
      <c r="T87" s="91"/>
      <c r="U87" s="91"/>
      <c r="V87" s="91"/>
      <c r="W87" s="91"/>
      <c r="X87" s="92"/>
      <c r="Y87" s="91"/>
      <c r="Z87" s="91"/>
      <c r="AA87" s="91"/>
      <c r="AB87" s="91"/>
      <c r="AC87" s="91"/>
      <c r="AD87" s="91"/>
      <c r="AE87" s="91"/>
      <c r="AF87" s="91"/>
      <c r="AG87" s="91"/>
      <c r="AH87" s="91"/>
      <c r="AI87" s="92"/>
      <c r="AJ87" s="92"/>
      <c r="AK87" s="91"/>
      <c r="AL87" s="91"/>
      <c r="AM87" s="91"/>
      <c r="AN87" s="91"/>
      <c r="AO87" s="91"/>
      <c r="AP87" s="91"/>
      <c r="AQ87" s="91"/>
      <c r="AR87" s="91"/>
      <c r="AS87" s="91"/>
      <c r="AT87" s="91"/>
      <c r="AU87" s="91"/>
      <c r="AV87" s="91"/>
      <c r="AW87" s="92"/>
      <c r="AX87" s="92"/>
      <c r="AY87" s="91"/>
      <c r="AZ87" s="91"/>
      <c r="BA87" s="92"/>
      <c r="BB87" s="92"/>
      <c r="BC87" s="91"/>
      <c r="BD87" s="91"/>
      <c r="BE87" s="92"/>
      <c r="BF87" s="92"/>
      <c r="BG87" s="91"/>
      <c r="BH87" s="92"/>
      <c r="BI87" s="92"/>
      <c r="BJ87" s="93"/>
      <c r="BK87" s="93"/>
      <c r="BL87" s="93"/>
      <c r="BM87" s="94"/>
      <c r="BN87" s="24"/>
      <c r="BO87" s="24"/>
      <c r="BP87" s="24"/>
      <c r="BQ87" s="24"/>
      <c r="BR87" s="24"/>
      <c r="BS87" s="24"/>
      <c r="BT87" s="24"/>
      <c r="BU87" s="26"/>
      <c r="BV87" s="26"/>
      <c r="BW87" s="24"/>
      <c r="BX87" s="24"/>
      <c r="BY87" s="24"/>
      <c r="BZ87" s="24"/>
    </row>
    <row r="88" spans="1:83" x14ac:dyDescent="0.25">
      <c r="A88" s="91"/>
      <c r="B88" s="91"/>
      <c r="C88" s="91"/>
      <c r="D88" s="91"/>
      <c r="E88" s="91"/>
      <c r="F88" s="198"/>
      <c r="G88" s="91"/>
      <c r="H88" s="91"/>
      <c r="I88" s="91"/>
      <c r="J88" s="91"/>
      <c r="K88" s="91"/>
      <c r="L88" s="91"/>
      <c r="M88" s="91"/>
      <c r="N88" s="91"/>
      <c r="O88" s="91"/>
      <c r="P88" s="91"/>
      <c r="Q88" s="91"/>
      <c r="R88" s="91"/>
      <c r="S88" s="91"/>
      <c r="T88" s="91"/>
      <c r="U88" s="91"/>
      <c r="V88" s="91"/>
      <c r="W88" s="91"/>
      <c r="X88" s="92"/>
      <c r="Y88" s="91"/>
      <c r="Z88" s="91"/>
      <c r="AA88" s="91"/>
      <c r="AB88" s="91"/>
      <c r="AC88" s="91"/>
      <c r="AD88" s="91"/>
      <c r="AE88" s="91"/>
      <c r="AF88" s="91"/>
      <c r="AG88" s="91"/>
      <c r="AH88" s="91"/>
      <c r="AI88" s="92"/>
      <c r="AJ88" s="92"/>
      <c r="AK88" s="91"/>
      <c r="AL88" s="91"/>
      <c r="AM88" s="91"/>
      <c r="AN88" s="91"/>
      <c r="AO88" s="91"/>
      <c r="AP88" s="91"/>
      <c r="AQ88" s="91"/>
      <c r="AR88" s="91"/>
      <c r="AS88" s="91"/>
      <c r="AT88" s="91"/>
      <c r="AU88" s="91"/>
      <c r="AV88" s="91"/>
      <c r="AW88" s="92"/>
      <c r="AX88" s="92"/>
      <c r="AY88" s="91"/>
      <c r="AZ88" s="91"/>
      <c r="BA88" s="92"/>
      <c r="BB88" s="92"/>
      <c r="BC88" s="91"/>
      <c r="BD88" s="91"/>
      <c r="BE88" s="92"/>
      <c r="BF88" s="92"/>
      <c r="BG88" s="91"/>
      <c r="BH88" s="92"/>
      <c r="BI88" s="92"/>
      <c r="BJ88" s="93"/>
      <c r="BK88" s="93"/>
      <c r="BL88" s="93"/>
      <c r="BM88" s="94"/>
      <c r="BN88" s="24"/>
      <c r="BO88" s="24"/>
      <c r="BP88" s="24"/>
      <c r="BQ88" s="24"/>
      <c r="BR88" s="24"/>
      <c r="BS88" s="24"/>
      <c r="BT88" s="24"/>
      <c r="BU88" s="26"/>
      <c r="BV88" s="26"/>
      <c r="BW88" s="24"/>
      <c r="BX88" s="24"/>
      <c r="BY88" s="24"/>
      <c r="BZ88" s="24"/>
    </row>
    <row r="89" spans="1:83" x14ac:dyDescent="0.25">
      <c r="A89" s="8" t="s">
        <v>498</v>
      </c>
      <c r="B89" s="8"/>
      <c r="C89" s="8"/>
      <c r="D89" s="8"/>
      <c r="E89" s="8"/>
      <c r="F89" s="9"/>
      <c r="G89" s="8"/>
      <c r="H89" s="8"/>
      <c r="I89" s="8"/>
      <c r="J89" s="8"/>
      <c r="K89" s="8"/>
      <c r="L89" s="8"/>
      <c r="M89" s="8"/>
      <c r="N89" s="8"/>
      <c r="O89" s="8"/>
      <c r="P89" s="8"/>
      <c r="Q89" s="8"/>
      <c r="R89" s="8"/>
      <c r="S89" s="8"/>
      <c r="T89" s="8"/>
      <c r="U89" s="8"/>
      <c r="V89" s="8"/>
      <c r="W89" s="8"/>
      <c r="X89" s="25"/>
      <c r="Y89" s="8"/>
      <c r="Z89" s="8"/>
      <c r="AA89" s="8"/>
      <c r="AB89" s="8"/>
      <c r="AC89" s="8"/>
      <c r="AD89" s="8"/>
      <c r="AE89" s="8"/>
      <c r="AF89" s="8"/>
      <c r="AG89" s="8"/>
      <c r="AH89" s="8"/>
      <c r="AI89" s="25"/>
      <c r="AJ89" s="25"/>
      <c r="AK89" s="8"/>
      <c r="AL89" s="8"/>
      <c r="AM89" s="8"/>
      <c r="AN89" s="8"/>
      <c r="AO89" s="8"/>
      <c r="AP89" s="8"/>
      <c r="AQ89" s="8"/>
      <c r="AR89" s="8"/>
      <c r="AS89" s="8"/>
      <c r="AT89" s="8"/>
      <c r="AU89" s="8"/>
      <c r="AV89" s="8"/>
      <c r="AW89" s="25"/>
      <c r="AX89" s="25"/>
      <c r="AY89" s="8"/>
      <c r="AZ89" s="8"/>
      <c r="BA89" s="25"/>
      <c r="BB89" s="25"/>
      <c r="BC89" s="8"/>
      <c r="BD89" s="8"/>
      <c r="BE89" s="25"/>
      <c r="BF89" s="25"/>
      <c r="BG89" s="8"/>
      <c r="BH89" s="25"/>
      <c r="BI89" s="25"/>
      <c r="BJ89" s="25"/>
      <c r="BK89" s="25"/>
      <c r="BL89" s="25"/>
      <c r="BM89" s="8"/>
      <c r="BU89" s="23"/>
      <c r="BV89" s="23"/>
      <c r="BZ89" s="24"/>
    </row>
    <row r="90" spans="1:83" x14ac:dyDescent="0.25">
      <c r="A90" s="9" t="s">
        <v>499</v>
      </c>
      <c r="B90" s="9"/>
      <c r="C90" s="9"/>
      <c r="D90" s="9"/>
      <c r="E90" s="8"/>
      <c r="F90" s="9"/>
      <c r="G90" s="8"/>
      <c r="H90" s="8"/>
      <c r="I90" s="8"/>
      <c r="J90" s="8"/>
      <c r="K90" s="8"/>
      <c r="L90" s="8"/>
      <c r="M90" s="8"/>
      <c r="N90" s="8"/>
      <c r="O90" s="8"/>
      <c r="P90" s="8"/>
      <c r="Q90" s="8"/>
      <c r="R90" s="8"/>
      <c r="S90" s="8"/>
      <c r="T90" s="8"/>
      <c r="U90" s="8"/>
      <c r="V90" s="8"/>
      <c r="W90" s="8"/>
      <c r="X90" s="25"/>
      <c r="Y90" s="8"/>
      <c r="Z90" s="8"/>
      <c r="AA90" s="8"/>
      <c r="AB90" s="8"/>
      <c r="AC90" s="8"/>
      <c r="AD90" s="8"/>
      <c r="AE90" s="8"/>
      <c r="AF90" s="8"/>
      <c r="AG90" s="8"/>
      <c r="AH90" s="8"/>
      <c r="AI90" s="25"/>
      <c r="AJ90" s="25"/>
      <c r="AK90" s="8"/>
      <c r="AL90" s="8"/>
      <c r="AM90" s="8"/>
      <c r="AN90" s="8"/>
      <c r="AO90" s="8"/>
      <c r="AP90" s="8"/>
      <c r="AQ90" s="8"/>
      <c r="AR90" s="8"/>
      <c r="AS90" s="8"/>
      <c r="AT90" s="8"/>
      <c r="AU90" s="8"/>
      <c r="AV90" s="8"/>
      <c r="AW90" s="25"/>
      <c r="AX90" s="25"/>
      <c r="AY90" s="8"/>
      <c r="AZ90" s="8"/>
      <c r="BA90" s="25"/>
      <c r="BB90" s="25"/>
      <c r="BC90" s="8"/>
      <c r="BD90" s="8"/>
      <c r="BE90" s="25"/>
      <c r="BF90" s="25"/>
      <c r="BG90" s="8"/>
      <c r="BH90" s="25"/>
      <c r="BI90" s="25"/>
      <c r="BJ90" s="25"/>
      <c r="BK90" s="25"/>
      <c r="BL90" s="25"/>
      <c r="BM90" s="8"/>
      <c r="BU90" s="23"/>
      <c r="BV90" s="23"/>
      <c r="BZ90" s="24"/>
    </row>
    <row r="91" spans="1:83" ht="13.5" x14ac:dyDescent="0.3">
      <c r="A91" s="8" t="s">
        <v>500</v>
      </c>
      <c r="B91" s="8"/>
      <c r="C91" s="8"/>
      <c r="D91" s="8"/>
      <c r="E91" s="8"/>
      <c r="F91" s="9"/>
      <c r="G91" s="8"/>
      <c r="H91" s="9"/>
      <c r="I91" s="9"/>
      <c r="J91" s="9"/>
      <c r="K91" s="9"/>
      <c r="L91" s="9"/>
      <c r="M91" s="9"/>
      <c r="N91" s="9"/>
      <c r="O91" s="9"/>
      <c r="P91" s="9"/>
      <c r="Q91" s="9"/>
      <c r="R91" s="9"/>
      <c r="S91" s="9"/>
      <c r="T91" s="9"/>
      <c r="U91" s="9"/>
      <c r="V91" s="9"/>
      <c r="W91" s="9"/>
      <c r="X91" s="96"/>
      <c r="Y91" s="9"/>
      <c r="Z91" s="9"/>
      <c r="AA91" s="9"/>
      <c r="AB91" s="9"/>
      <c r="AC91" s="9"/>
      <c r="AD91" s="9"/>
      <c r="AE91" s="9"/>
      <c r="AF91" s="9"/>
      <c r="AG91" s="9"/>
      <c r="AH91" s="9"/>
      <c r="AI91" s="96"/>
      <c r="AJ91" s="96"/>
      <c r="AK91" s="9"/>
      <c r="AL91" s="9"/>
      <c r="AM91" s="9"/>
      <c r="AN91" s="9"/>
      <c r="AO91" s="9"/>
      <c r="AP91" s="9"/>
      <c r="AQ91" s="9"/>
      <c r="AR91" s="9"/>
      <c r="AS91" s="9"/>
      <c r="AT91" s="9"/>
      <c r="AU91" s="9"/>
      <c r="AV91" s="9"/>
      <c r="AW91" s="96"/>
      <c r="AX91" s="96"/>
      <c r="AY91" s="9"/>
      <c r="AZ91" s="9"/>
      <c r="BA91" s="96"/>
      <c r="BB91" s="96"/>
      <c r="BC91" s="9"/>
      <c r="BD91" s="9"/>
      <c r="BE91" s="96"/>
      <c r="BF91" s="96"/>
      <c r="BG91" s="9"/>
      <c r="BH91" s="96"/>
      <c r="BI91" s="96"/>
      <c r="BJ91" s="25"/>
      <c r="BK91" s="25"/>
      <c r="BL91" s="25"/>
      <c r="BM91" s="8"/>
      <c r="BU91" s="23"/>
      <c r="BV91" s="23"/>
      <c r="BZ91" s="24"/>
    </row>
    <row r="92" spans="1:83" ht="13.5" x14ac:dyDescent="0.3">
      <c r="A92" s="28"/>
      <c r="B92" s="28"/>
      <c r="C92" s="28"/>
      <c r="D92" s="28"/>
      <c r="E92" s="28"/>
      <c r="G92" s="28"/>
      <c r="H92" s="28"/>
      <c r="I92" s="28"/>
      <c r="J92" s="28"/>
      <c r="K92" s="28"/>
      <c r="L92" s="28"/>
      <c r="M92" s="28"/>
      <c r="N92" s="28"/>
      <c r="Q92" s="28"/>
      <c r="R92" s="28"/>
      <c r="S92" s="28"/>
      <c r="T92" s="28"/>
      <c r="U92" s="28"/>
      <c r="V92" s="28"/>
      <c r="W92" s="28"/>
      <c r="X92" s="27"/>
      <c r="Y92" s="28"/>
      <c r="Z92" s="28"/>
      <c r="AA92" s="28"/>
      <c r="AB92" s="28"/>
      <c r="AC92" s="28"/>
      <c r="AD92" s="28"/>
      <c r="AE92" s="28"/>
      <c r="AF92" s="28"/>
      <c r="AG92" s="28"/>
      <c r="AH92" s="28"/>
      <c r="AI92" s="27"/>
      <c r="AJ92" s="27"/>
      <c r="AK92" s="28"/>
      <c r="AL92" s="28"/>
      <c r="AM92" s="28"/>
      <c r="AN92" s="28"/>
      <c r="AO92" s="28"/>
      <c r="AP92" s="28"/>
      <c r="AQ92" s="28"/>
      <c r="AR92" s="28"/>
      <c r="AS92" s="28"/>
      <c r="AT92" s="28"/>
      <c r="AU92" s="28"/>
      <c r="AV92" s="28"/>
      <c r="AW92" s="27"/>
      <c r="AX92" s="27"/>
      <c r="AY92" s="28"/>
      <c r="AZ92" s="28"/>
      <c r="BA92" s="27"/>
      <c r="BB92" s="27"/>
      <c r="BC92" s="28"/>
      <c r="BD92" s="28"/>
      <c r="BE92" s="27"/>
      <c r="BF92" s="27"/>
      <c r="BG92" s="28"/>
      <c r="BH92" s="27"/>
      <c r="BI92" s="27"/>
      <c r="BJ92" s="138"/>
      <c r="BK92" s="23"/>
      <c r="BL92" s="23"/>
      <c r="BU92" s="23"/>
      <c r="BV92" s="23"/>
      <c r="BZ92" s="24"/>
    </row>
    <row r="93" spans="1:83" x14ac:dyDescent="0.25">
      <c r="X93" s="23"/>
      <c r="AI93" s="23"/>
      <c r="AJ93" s="23"/>
      <c r="AW93" s="23"/>
      <c r="AX93" s="23"/>
      <c r="BA93" s="23"/>
      <c r="BB93" s="23"/>
      <c r="BE93" s="23"/>
      <c r="BF93" s="23"/>
      <c r="BH93" s="23"/>
      <c r="BI93" s="23"/>
      <c r="BJ93" s="23"/>
      <c r="BK93" s="23"/>
      <c r="BL93" s="23"/>
      <c r="BU93" s="23"/>
      <c r="BV93" s="23"/>
      <c r="BZ93" s="24"/>
    </row>
    <row r="94" spans="1:83" x14ac:dyDescent="0.25">
      <c r="X94" s="23"/>
      <c r="AI94" s="23"/>
      <c r="AJ94" s="23"/>
      <c r="AW94" s="23"/>
      <c r="AX94" s="23"/>
      <c r="BA94" s="23"/>
      <c r="BB94" s="23"/>
      <c r="BE94" s="23"/>
      <c r="BF94" s="23"/>
      <c r="BH94" s="23"/>
      <c r="BI94" s="23"/>
      <c r="BJ94" s="23"/>
      <c r="BK94" s="23"/>
      <c r="BL94" s="23"/>
      <c r="BU94" s="23"/>
      <c r="BV94" s="23"/>
      <c r="BZ94" s="24"/>
    </row>
    <row r="95" spans="1:83" x14ac:dyDescent="0.25">
      <c r="X95" s="23"/>
      <c r="AI95" s="23"/>
      <c r="AJ95" s="23"/>
      <c r="AW95" s="23"/>
      <c r="AX95" s="23"/>
      <c r="BA95" s="23"/>
      <c r="BB95" s="23"/>
      <c r="BE95" s="23"/>
      <c r="BF95" s="23"/>
      <c r="BH95" s="23"/>
      <c r="BI95" s="23"/>
      <c r="BJ95" s="23"/>
      <c r="BK95" s="23"/>
      <c r="BL95" s="23"/>
      <c r="BU95" s="23"/>
      <c r="BV95" s="23"/>
      <c r="BZ95" s="24"/>
    </row>
    <row r="96" spans="1:83" x14ac:dyDescent="0.25">
      <c r="X96" s="23"/>
      <c r="AI96" s="23"/>
      <c r="AJ96" s="23"/>
      <c r="AW96" s="23"/>
      <c r="AX96" s="23"/>
      <c r="BA96" s="23"/>
      <c r="BB96" s="23"/>
      <c r="BE96" s="23"/>
      <c r="BF96" s="23"/>
      <c r="BH96" s="23"/>
      <c r="BI96" s="23"/>
      <c r="BJ96" s="23"/>
      <c r="BK96" s="23"/>
      <c r="BL96" s="23"/>
      <c r="BU96" s="23"/>
      <c r="BV96" s="23"/>
      <c r="BZ96" s="24"/>
    </row>
    <row r="97" spans="24:78" x14ac:dyDescent="0.25">
      <c r="X97" s="23"/>
      <c r="AI97" s="23"/>
      <c r="AJ97" s="23"/>
      <c r="AW97" s="23"/>
      <c r="AX97" s="23"/>
      <c r="BA97" s="23"/>
      <c r="BB97" s="23"/>
      <c r="BE97" s="23"/>
      <c r="BF97" s="23"/>
      <c r="BH97" s="23"/>
      <c r="BI97" s="23"/>
      <c r="BJ97" s="23"/>
      <c r="BK97" s="23"/>
      <c r="BL97" s="23"/>
      <c r="BU97" s="23"/>
      <c r="BV97" s="23"/>
      <c r="BZ97" s="24"/>
    </row>
    <row r="98" spans="24:78" x14ac:dyDescent="0.25">
      <c r="X98" s="23"/>
      <c r="AI98" s="23"/>
      <c r="AJ98" s="23"/>
      <c r="AW98" s="23"/>
      <c r="AX98" s="23"/>
      <c r="BA98" s="23"/>
      <c r="BB98" s="23"/>
      <c r="BE98" s="23"/>
      <c r="BF98" s="23"/>
      <c r="BH98" s="23"/>
      <c r="BI98" s="23"/>
      <c r="BJ98" s="23"/>
      <c r="BK98" s="23"/>
      <c r="BL98" s="23"/>
      <c r="BU98" s="23"/>
      <c r="BV98" s="23"/>
      <c r="BZ98" s="24"/>
    </row>
    <row r="99" spans="24:78" x14ac:dyDescent="0.25">
      <c r="X99" s="23"/>
      <c r="AI99" s="23"/>
      <c r="AJ99" s="23"/>
      <c r="AW99" s="23"/>
      <c r="AX99" s="23"/>
      <c r="BA99" s="23"/>
      <c r="BB99" s="23"/>
      <c r="BE99" s="23"/>
      <c r="BF99" s="23"/>
      <c r="BH99" s="23"/>
      <c r="BI99" s="23"/>
      <c r="BJ99" s="23"/>
      <c r="BK99" s="23"/>
      <c r="BL99" s="23"/>
      <c r="BU99" s="23"/>
      <c r="BV99" s="23"/>
      <c r="BZ99" s="24"/>
    </row>
    <row r="100" spans="24:78" x14ac:dyDescent="0.25">
      <c r="X100" s="23"/>
      <c r="AI100" s="23"/>
      <c r="AJ100" s="23"/>
      <c r="AW100" s="23"/>
      <c r="AX100" s="23"/>
      <c r="BA100" s="23"/>
      <c r="BB100" s="23"/>
      <c r="BE100" s="23"/>
      <c r="BF100" s="23"/>
      <c r="BH100" s="23"/>
      <c r="BI100" s="23"/>
      <c r="BJ100" s="23"/>
      <c r="BK100" s="23"/>
      <c r="BL100" s="23"/>
      <c r="BU100" s="23"/>
      <c r="BV100" s="23"/>
      <c r="BZ100" s="24"/>
    </row>
    <row r="101" spans="24:78" x14ac:dyDescent="0.25">
      <c r="X101" s="23"/>
      <c r="AI101" s="23"/>
      <c r="AJ101" s="23"/>
      <c r="AW101" s="23"/>
      <c r="AX101" s="23"/>
      <c r="BA101" s="23"/>
      <c r="BB101" s="23"/>
      <c r="BE101" s="23"/>
      <c r="BF101" s="23"/>
      <c r="BH101" s="23"/>
      <c r="BI101" s="23"/>
      <c r="BJ101" s="23"/>
      <c r="BK101" s="23"/>
      <c r="BL101" s="23"/>
      <c r="BU101" s="23"/>
      <c r="BV101" s="23"/>
      <c r="BZ101" s="24"/>
    </row>
    <row r="102" spans="24:78" x14ac:dyDescent="0.25">
      <c r="X102" s="23"/>
      <c r="AI102" s="23"/>
      <c r="AJ102" s="23"/>
      <c r="AW102" s="23"/>
      <c r="AX102" s="23"/>
      <c r="BA102" s="23"/>
      <c r="BB102" s="23"/>
      <c r="BE102" s="23"/>
      <c r="BF102" s="23"/>
      <c r="BH102" s="23"/>
      <c r="BI102" s="23"/>
      <c r="BJ102" s="23"/>
      <c r="BK102" s="23"/>
      <c r="BL102" s="23"/>
      <c r="BU102" s="23"/>
      <c r="BV102" s="23"/>
      <c r="BZ102" s="24"/>
    </row>
    <row r="103" spans="24:78" x14ac:dyDescent="0.25">
      <c r="X103" s="23"/>
      <c r="AI103" s="23"/>
      <c r="AJ103" s="23"/>
      <c r="AW103" s="23"/>
      <c r="AX103" s="23"/>
      <c r="BA103" s="23"/>
      <c r="BB103" s="23"/>
      <c r="BE103" s="23"/>
      <c r="BF103" s="23"/>
      <c r="BH103" s="23"/>
      <c r="BI103" s="23"/>
      <c r="BJ103" s="23"/>
      <c r="BK103" s="23"/>
      <c r="BL103" s="23"/>
      <c r="BU103" s="23"/>
      <c r="BV103" s="23"/>
      <c r="BZ103" s="24"/>
    </row>
    <row r="104" spans="24:78" x14ac:dyDescent="0.25">
      <c r="X104" s="23"/>
      <c r="AI104" s="23"/>
      <c r="AJ104" s="23"/>
      <c r="AW104" s="23"/>
      <c r="AX104" s="23"/>
      <c r="BA104" s="23"/>
      <c r="BB104" s="23"/>
      <c r="BE104" s="23"/>
      <c r="BF104" s="23"/>
      <c r="BH104" s="23"/>
      <c r="BI104" s="23"/>
      <c r="BJ104" s="23"/>
      <c r="BK104" s="23"/>
      <c r="BL104" s="23"/>
      <c r="BU104" s="23"/>
      <c r="BV104" s="23"/>
      <c r="BZ104" s="24"/>
    </row>
    <row r="105" spans="24:78" x14ac:dyDescent="0.25">
      <c r="X105" s="23"/>
      <c r="AI105" s="23"/>
      <c r="AJ105" s="23"/>
      <c r="AW105" s="23"/>
      <c r="AX105" s="23"/>
      <c r="BA105" s="23"/>
      <c r="BB105" s="23"/>
      <c r="BE105" s="23"/>
      <c r="BF105" s="23"/>
      <c r="BH105" s="23"/>
      <c r="BI105" s="23"/>
      <c r="BJ105" s="23"/>
      <c r="BK105" s="23"/>
      <c r="BL105" s="23"/>
      <c r="BU105" s="23"/>
      <c r="BV105" s="23"/>
      <c r="BZ105" s="24"/>
    </row>
    <row r="106" spans="24:78" x14ac:dyDescent="0.25">
      <c r="X106" s="23"/>
      <c r="AI106" s="23"/>
      <c r="AJ106" s="23"/>
      <c r="AW106" s="23"/>
      <c r="AX106" s="23"/>
      <c r="BA106" s="23"/>
      <c r="BB106" s="23"/>
      <c r="BE106" s="23"/>
      <c r="BF106" s="23"/>
      <c r="BH106" s="23"/>
      <c r="BI106" s="23"/>
      <c r="BJ106" s="23"/>
      <c r="BK106" s="23"/>
      <c r="BL106" s="23"/>
      <c r="BU106" s="23"/>
      <c r="BV106" s="23"/>
      <c r="BZ106" s="24"/>
    </row>
    <row r="107" spans="24:78" x14ac:dyDescent="0.25">
      <c r="X107" s="23"/>
      <c r="AI107" s="23"/>
      <c r="AJ107" s="23"/>
      <c r="AW107" s="23"/>
      <c r="AX107" s="23"/>
      <c r="BA107" s="23"/>
      <c r="BB107" s="23"/>
      <c r="BE107" s="23"/>
      <c r="BF107" s="23"/>
      <c r="BH107" s="23"/>
      <c r="BI107" s="23"/>
      <c r="BJ107" s="23"/>
      <c r="BK107" s="23"/>
      <c r="BL107" s="23"/>
      <c r="BU107" s="23"/>
      <c r="BV107" s="23"/>
      <c r="BZ107" s="24"/>
    </row>
    <row r="108" spans="24:78" x14ac:dyDescent="0.25">
      <c r="X108" s="23"/>
      <c r="AI108" s="23"/>
      <c r="AJ108" s="23"/>
      <c r="AW108" s="23"/>
      <c r="AX108" s="23"/>
      <c r="BA108" s="23"/>
      <c r="BB108" s="23"/>
      <c r="BE108" s="23"/>
      <c r="BF108" s="23"/>
      <c r="BH108" s="23"/>
      <c r="BI108" s="23"/>
      <c r="BJ108" s="23"/>
      <c r="BK108" s="23"/>
      <c r="BL108" s="23"/>
      <c r="BU108" s="23"/>
      <c r="BV108" s="23"/>
      <c r="BZ108" s="24"/>
    </row>
    <row r="109" spans="24:78" x14ac:dyDescent="0.25">
      <c r="X109" s="23"/>
      <c r="AI109" s="23"/>
      <c r="AJ109" s="23"/>
      <c r="AW109" s="23"/>
      <c r="AX109" s="23"/>
      <c r="BA109" s="23"/>
      <c r="BB109" s="23"/>
      <c r="BE109" s="23"/>
      <c r="BF109" s="23"/>
      <c r="BH109" s="23"/>
      <c r="BI109" s="23"/>
      <c r="BJ109" s="23"/>
      <c r="BK109" s="23"/>
      <c r="BL109" s="23"/>
      <c r="BU109" s="23"/>
      <c r="BV109" s="23"/>
      <c r="BZ109" s="24"/>
    </row>
    <row r="110" spans="24:78" x14ac:dyDescent="0.25">
      <c r="X110" s="23"/>
      <c r="AI110" s="23"/>
      <c r="AJ110" s="23"/>
      <c r="AW110" s="23"/>
      <c r="AX110" s="23"/>
      <c r="BA110" s="23"/>
      <c r="BB110" s="23"/>
      <c r="BE110" s="23"/>
      <c r="BF110" s="23"/>
      <c r="BH110" s="23"/>
      <c r="BI110" s="23"/>
      <c r="BJ110" s="23"/>
      <c r="BK110" s="23"/>
      <c r="BL110" s="23"/>
      <c r="BU110" s="23"/>
      <c r="BV110" s="23"/>
      <c r="BZ110" s="24"/>
    </row>
    <row r="111" spans="24:78" x14ac:dyDescent="0.25">
      <c r="X111" s="23"/>
      <c r="AI111" s="23"/>
      <c r="AJ111" s="23"/>
      <c r="AW111" s="23"/>
      <c r="AX111" s="23"/>
      <c r="BA111" s="23"/>
      <c r="BB111" s="23"/>
      <c r="BE111" s="23"/>
      <c r="BF111" s="23"/>
      <c r="BH111" s="23"/>
      <c r="BI111" s="23"/>
      <c r="BJ111" s="23"/>
      <c r="BK111" s="23"/>
      <c r="BL111" s="23"/>
      <c r="BU111" s="23"/>
      <c r="BV111" s="23"/>
      <c r="BZ111" s="24"/>
    </row>
    <row r="112" spans="24:78" x14ac:dyDescent="0.25">
      <c r="X112" s="23"/>
      <c r="AI112" s="23"/>
      <c r="AJ112" s="23"/>
      <c r="AW112" s="23"/>
      <c r="AX112" s="23"/>
      <c r="BA112" s="23"/>
      <c r="BB112" s="23"/>
      <c r="BE112" s="23"/>
      <c r="BF112" s="23"/>
      <c r="BH112" s="23"/>
      <c r="BI112" s="23"/>
      <c r="BJ112" s="23"/>
      <c r="BK112" s="23"/>
      <c r="BL112" s="23"/>
      <c r="BU112" s="23"/>
      <c r="BV112" s="23"/>
      <c r="BZ112" s="24"/>
    </row>
    <row r="113" spans="24:78" x14ac:dyDescent="0.25">
      <c r="X113" s="23"/>
      <c r="AI113" s="23"/>
      <c r="AJ113" s="23"/>
      <c r="AW113" s="23"/>
      <c r="AX113" s="23"/>
      <c r="BA113" s="23"/>
      <c r="BB113" s="23"/>
      <c r="BE113" s="23"/>
      <c r="BF113" s="23"/>
      <c r="BH113" s="23"/>
      <c r="BI113" s="23"/>
      <c r="BJ113" s="23"/>
      <c r="BK113" s="23"/>
      <c r="BL113" s="23"/>
      <c r="BU113" s="23"/>
      <c r="BV113" s="23"/>
      <c r="BZ113" s="24"/>
    </row>
    <row r="114" spans="24:78" x14ac:dyDescent="0.25">
      <c r="X114" s="23"/>
      <c r="AI114" s="23"/>
      <c r="AJ114" s="23"/>
      <c r="AW114" s="23"/>
      <c r="AX114" s="23"/>
      <c r="BA114" s="23"/>
      <c r="BB114" s="23"/>
      <c r="BE114" s="23"/>
      <c r="BF114" s="23"/>
      <c r="BH114" s="23"/>
      <c r="BI114" s="23"/>
      <c r="BJ114" s="23"/>
      <c r="BK114" s="23"/>
      <c r="BL114" s="23"/>
      <c r="BU114" s="23"/>
      <c r="BV114" s="23"/>
      <c r="BZ114" s="24"/>
    </row>
    <row r="115" spans="24:78" x14ac:dyDescent="0.25">
      <c r="X115" s="23"/>
      <c r="AI115" s="23"/>
      <c r="AJ115" s="23"/>
      <c r="AW115" s="23"/>
      <c r="AX115" s="23"/>
      <c r="BA115" s="23"/>
      <c r="BB115" s="23"/>
      <c r="BE115" s="23"/>
      <c r="BF115" s="23"/>
      <c r="BH115" s="23"/>
      <c r="BI115" s="23"/>
      <c r="BJ115" s="23"/>
      <c r="BK115" s="23"/>
      <c r="BL115" s="23"/>
      <c r="BU115" s="23"/>
      <c r="BV115" s="23"/>
      <c r="BZ115" s="24"/>
    </row>
    <row r="116" spans="24:78" x14ac:dyDescent="0.25">
      <c r="X116" s="23"/>
      <c r="AI116" s="23"/>
      <c r="AJ116" s="23"/>
      <c r="AW116" s="23"/>
      <c r="AX116" s="23"/>
      <c r="BA116" s="23"/>
      <c r="BB116" s="23"/>
      <c r="BE116" s="23"/>
      <c r="BF116" s="23"/>
      <c r="BH116" s="23"/>
      <c r="BI116" s="23"/>
      <c r="BJ116" s="23"/>
      <c r="BK116" s="23"/>
      <c r="BL116" s="23"/>
      <c r="BU116" s="23"/>
      <c r="BV116" s="23"/>
      <c r="BZ116" s="24"/>
    </row>
    <row r="117" spans="24:78" x14ac:dyDescent="0.25">
      <c r="X117" s="23"/>
      <c r="AI117" s="23"/>
      <c r="AJ117" s="23"/>
      <c r="AW117" s="23"/>
      <c r="AX117" s="23"/>
      <c r="BA117" s="23"/>
      <c r="BB117" s="23"/>
      <c r="BE117" s="23"/>
      <c r="BF117" s="23"/>
      <c r="BH117" s="23"/>
      <c r="BI117" s="23"/>
      <c r="BJ117" s="23"/>
      <c r="BK117" s="23"/>
      <c r="BL117" s="23"/>
      <c r="BU117" s="23"/>
      <c r="BV117" s="23"/>
      <c r="BZ117" s="24"/>
    </row>
    <row r="118" spans="24:78" x14ac:dyDescent="0.25">
      <c r="X118" s="23"/>
      <c r="AI118" s="23"/>
      <c r="AJ118" s="23"/>
      <c r="AW118" s="23"/>
      <c r="AX118" s="23"/>
      <c r="BA118" s="23"/>
      <c r="BB118" s="23"/>
      <c r="BE118" s="23"/>
      <c r="BF118" s="23"/>
      <c r="BH118" s="23"/>
      <c r="BI118" s="23"/>
      <c r="BJ118" s="23"/>
      <c r="BK118" s="23"/>
      <c r="BL118" s="23"/>
      <c r="BU118" s="23"/>
      <c r="BV118" s="23"/>
      <c r="BZ118" s="24"/>
    </row>
    <row r="119" spans="24:78" x14ac:dyDescent="0.25">
      <c r="X119" s="23"/>
      <c r="AI119" s="23"/>
      <c r="AJ119" s="23"/>
      <c r="AW119" s="23"/>
      <c r="AX119" s="23"/>
      <c r="BA119" s="23"/>
      <c r="BB119" s="23"/>
      <c r="BE119" s="23"/>
      <c r="BF119" s="23"/>
      <c r="BH119" s="23"/>
      <c r="BI119" s="23"/>
      <c r="BJ119" s="23"/>
      <c r="BK119" s="23"/>
      <c r="BL119" s="23"/>
      <c r="BU119" s="23"/>
      <c r="BV119" s="23"/>
      <c r="BZ119" s="24"/>
    </row>
    <row r="120" spans="24:78" x14ac:dyDescent="0.25">
      <c r="X120" s="23"/>
      <c r="AI120" s="23"/>
      <c r="AJ120" s="23"/>
      <c r="AW120" s="23"/>
      <c r="AX120" s="23"/>
      <c r="BA120" s="23"/>
      <c r="BB120" s="23"/>
      <c r="BE120" s="23"/>
      <c r="BF120" s="23"/>
      <c r="BH120" s="23"/>
      <c r="BI120" s="23"/>
      <c r="BJ120" s="23"/>
      <c r="BK120" s="23"/>
      <c r="BL120" s="23"/>
      <c r="BU120" s="23"/>
      <c r="BV120" s="23"/>
      <c r="BZ120" s="24"/>
    </row>
    <row r="121" spans="24:78" x14ac:dyDescent="0.25">
      <c r="X121" s="23"/>
      <c r="AI121" s="23"/>
      <c r="AJ121" s="23"/>
      <c r="AW121" s="23"/>
      <c r="AX121" s="23"/>
      <c r="BA121" s="23"/>
      <c r="BB121" s="23"/>
      <c r="BE121" s="23"/>
      <c r="BF121" s="23"/>
      <c r="BH121" s="23"/>
      <c r="BI121" s="23"/>
      <c r="BJ121" s="23"/>
      <c r="BK121" s="23"/>
      <c r="BL121" s="23"/>
      <c r="BU121" s="23"/>
      <c r="BV121" s="23"/>
      <c r="BZ121" s="24"/>
    </row>
    <row r="122" spans="24:78" x14ac:dyDescent="0.25">
      <c r="X122" s="23"/>
      <c r="AI122" s="23"/>
      <c r="AJ122" s="23"/>
      <c r="AW122" s="23"/>
      <c r="AX122" s="23"/>
      <c r="BA122" s="23"/>
      <c r="BB122" s="23"/>
      <c r="BE122" s="23"/>
      <c r="BF122" s="23"/>
      <c r="BH122" s="23"/>
      <c r="BI122" s="23"/>
      <c r="BJ122" s="23"/>
      <c r="BK122" s="23"/>
      <c r="BL122" s="23"/>
      <c r="BU122" s="23"/>
      <c r="BV122" s="23"/>
      <c r="BZ122" s="24"/>
    </row>
    <row r="123" spans="24:78" x14ac:dyDescent="0.25">
      <c r="X123" s="23"/>
      <c r="AI123" s="23"/>
      <c r="AJ123" s="23"/>
      <c r="AW123" s="23"/>
      <c r="AX123" s="23"/>
      <c r="BA123" s="23"/>
      <c r="BB123" s="23"/>
      <c r="BE123" s="23"/>
      <c r="BF123" s="23"/>
      <c r="BH123" s="23"/>
      <c r="BI123" s="23"/>
      <c r="BJ123" s="23"/>
      <c r="BK123" s="23"/>
      <c r="BL123" s="23"/>
      <c r="BU123" s="23"/>
      <c r="BV123" s="23"/>
      <c r="BZ123" s="24"/>
    </row>
    <row r="124" spans="24:78" x14ac:dyDescent="0.25">
      <c r="X124" s="23"/>
      <c r="AI124" s="23"/>
      <c r="AJ124" s="23"/>
      <c r="AW124" s="23"/>
      <c r="AX124" s="23"/>
      <c r="BA124" s="23"/>
      <c r="BB124" s="23"/>
      <c r="BE124" s="23"/>
      <c r="BF124" s="23"/>
      <c r="BH124" s="23"/>
      <c r="BI124" s="23"/>
      <c r="BJ124" s="23"/>
      <c r="BK124" s="23"/>
      <c r="BL124" s="23"/>
      <c r="BU124" s="23"/>
      <c r="BV124" s="23"/>
      <c r="BZ124" s="24"/>
    </row>
    <row r="125" spans="24:78" x14ac:dyDescent="0.25">
      <c r="X125" s="23"/>
      <c r="AI125" s="23"/>
      <c r="AJ125" s="23"/>
      <c r="AW125" s="23"/>
      <c r="AX125" s="23"/>
      <c r="BA125" s="23"/>
      <c r="BB125" s="23"/>
      <c r="BE125" s="23"/>
      <c r="BF125" s="23"/>
      <c r="BH125" s="23"/>
      <c r="BI125" s="23"/>
      <c r="BJ125" s="23"/>
      <c r="BK125" s="23"/>
      <c r="BL125" s="23"/>
      <c r="BU125" s="23"/>
      <c r="BV125" s="23"/>
      <c r="BZ125" s="24"/>
    </row>
    <row r="126" spans="24:78" x14ac:dyDescent="0.25">
      <c r="X126" s="23"/>
      <c r="AI126" s="23"/>
      <c r="AJ126" s="23"/>
      <c r="AW126" s="23"/>
      <c r="AX126" s="23"/>
      <c r="BA126" s="23"/>
      <c r="BB126" s="23"/>
      <c r="BE126" s="23"/>
      <c r="BF126" s="23"/>
      <c r="BH126" s="23"/>
      <c r="BI126" s="23"/>
      <c r="BJ126" s="23"/>
      <c r="BK126" s="23"/>
      <c r="BL126" s="23"/>
      <c r="BU126" s="23"/>
      <c r="BV126" s="23"/>
      <c r="BZ126" s="24"/>
    </row>
    <row r="127" spans="24:78" x14ac:dyDescent="0.25">
      <c r="X127" s="23"/>
      <c r="AI127" s="23"/>
      <c r="AJ127" s="23"/>
      <c r="AW127" s="23"/>
      <c r="AX127" s="23"/>
      <c r="BA127" s="23"/>
      <c r="BB127" s="23"/>
      <c r="BE127" s="23"/>
      <c r="BF127" s="23"/>
      <c r="BH127" s="23"/>
      <c r="BI127" s="23"/>
      <c r="BJ127" s="23"/>
      <c r="BK127" s="23"/>
      <c r="BL127" s="23"/>
      <c r="BU127" s="23"/>
      <c r="BV127" s="23"/>
      <c r="BZ127" s="24"/>
    </row>
    <row r="128" spans="24:78" x14ac:dyDescent="0.25">
      <c r="X128" s="23"/>
      <c r="AI128" s="23"/>
      <c r="AJ128" s="23"/>
      <c r="AW128" s="23"/>
      <c r="AX128" s="23"/>
      <c r="BA128" s="23"/>
      <c r="BB128" s="23"/>
      <c r="BE128" s="23"/>
      <c r="BF128" s="23"/>
      <c r="BH128" s="23"/>
      <c r="BI128" s="23"/>
      <c r="BJ128" s="23"/>
      <c r="BK128" s="23"/>
      <c r="BL128" s="23"/>
      <c r="BU128" s="23"/>
      <c r="BV128" s="23"/>
      <c r="BZ128" s="24"/>
    </row>
    <row r="129" spans="24:78" x14ac:dyDescent="0.25">
      <c r="X129" s="23"/>
      <c r="AI129" s="23"/>
      <c r="AJ129" s="23"/>
      <c r="AW129" s="23"/>
      <c r="AX129" s="23"/>
      <c r="BA129" s="23"/>
      <c r="BB129" s="23"/>
      <c r="BE129" s="23"/>
      <c r="BF129" s="23"/>
      <c r="BH129" s="23"/>
      <c r="BI129" s="23"/>
      <c r="BJ129" s="23"/>
      <c r="BK129" s="23"/>
      <c r="BL129" s="23"/>
      <c r="BU129" s="23"/>
      <c r="BV129" s="23"/>
      <c r="BZ129" s="24"/>
    </row>
    <row r="130" spans="24:78" x14ac:dyDescent="0.25">
      <c r="X130" s="23"/>
      <c r="AI130" s="23"/>
      <c r="AJ130" s="23"/>
      <c r="AW130" s="23"/>
      <c r="AX130" s="23"/>
      <c r="BA130" s="23"/>
      <c r="BB130" s="23"/>
      <c r="BE130" s="23"/>
      <c r="BF130" s="23"/>
      <c r="BH130" s="23"/>
      <c r="BI130" s="23"/>
      <c r="BJ130" s="23"/>
      <c r="BK130" s="23"/>
      <c r="BL130" s="23"/>
      <c r="BU130" s="23"/>
      <c r="BV130" s="23"/>
      <c r="BZ130" s="24"/>
    </row>
    <row r="131" spans="24:78" x14ac:dyDescent="0.25">
      <c r="X131" s="23"/>
      <c r="AI131" s="23"/>
      <c r="AJ131" s="23"/>
      <c r="AW131" s="23"/>
      <c r="AX131" s="23"/>
      <c r="BA131" s="23"/>
      <c r="BB131" s="23"/>
      <c r="BE131" s="23"/>
      <c r="BF131" s="23"/>
      <c r="BH131" s="23"/>
      <c r="BI131" s="23"/>
      <c r="BJ131" s="23"/>
      <c r="BK131" s="23"/>
      <c r="BL131" s="23"/>
      <c r="BU131" s="23"/>
      <c r="BV131" s="23"/>
      <c r="BZ131" s="24"/>
    </row>
    <row r="132" spans="24:78" x14ac:dyDescent="0.25">
      <c r="X132" s="23"/>
      <c r="AI132" s="23"/>
      <c r="AJ132" s="23"/>
      <c r="AW132" s="23"/>
      <c r="AX132" s="23"/>
      <c r="BA132" s="23"/>
      <c r="BB132" s="23"/>
      <c r="BE132" s="23"/>
      <c r="BF132" s="23"/>
      <c r="BH132" s="23"/>
      <c r="BI132" s="23"/>
      <c r="BJ132" s="23"/>
      <c r="BK132" s="23"/>
      <c r="BL132" s="23"/>
      <c r="BU132" s="23"/>
      <c r="BV132" s="23"/>
      <c r="BZ132" s="24"/>
    </row>
    <row r="133" spans="24:78" x14ac:dyDescent="0.25">
      <c r="X133" s="23"/>
      <c r="AI133" s="23"/>
      <c r="AJ133" s="23"/>
      <c r="AW133" s="23"/>
      <c r="AX133" s="23"/>
      <c r="BA133" s="23"/>
      <c r="BB133" s="23"/>
      <c r="BE133" s="23"/>
      <c r="BF133" s="23"/>
      <c r="BH133" s="23"/>
      <c r="BI133" s="23"/>
      <c r="BJ133" s="23"/>
      <c r="BK133" s="23"/>
      <c r="BL133" s="23"/>
      <c r="BU133" s="23"/>
      <c r="BV133" s="23"/>
      <c r="BZ133" s="24"/>
    </row>
    <row r="134" spans="24:78" x14ac:dyDescent="0.25">
      <c r="X134" s="23"/>
      <c r="AI134" s="23"/>
      <c r="AJ134" s="23"/>
      <c r="AW134" s="23"/>
      <c r="AX134" s="23"/>
      <c r="BA134" s="23"/>
      <c r="BB134" s="23"/>
      <c r="BE134" s="23"/>
      <c r="BF134" s="23"/>
      <c r="BH134" s="23"/>
      <c r="BI134" s="23"/>
      <c r="BJ134" s="23"/>
      <c r="BK134" s="23"/>
      <c r="BL134" s="23"/>
      <c r="BU134" s="23"/>
      <c r="BV134" s="23"/>
      <c r="BZ134" s="24"/>
    </row>
    <row r="135" spans="24:78" x14ac:dyDescent="0.25">
      <c r="X135" s="23"/>
      <c r="AI135" s="23"/>
      <c r="AJ135" s="23"/>
      <c r="AW135" s="23"/>
      <c r="AX135" s="23"/>
      <c r="BA135" s="23"/>
      <c r="BB135" s="23"/>
      <c r="BE135" s="23"/>
      <c r="BF135" s="23"/>
      <c r="BH135" s="23"/>
      <c r="BI135" s="23"/>
      <c r="BJ135" s="23"/>
      <c r="BK135" s="23"/>
      <c r="BL135" s="23"/>
      <c r="BU135" s="23"/>
      <c r="BV135" s="23"/>
      <c r="BZ135" s="24"/>
    </row>
    <row r="136" spans="24:78" x14ac:dyDescent="0.25">
      <c r="X136" s="23"/>
      <c r="AI136" s="23"/>
      <c r="AJ136" s="23"/>
      <c r="AW136" s="23"/>
      <c r="AX136" s="23"/>
      <c r="BA136" s="23"/>
      <c r="BB136" s="23"/>
      <c r="BE136" s="23"/>
      <c r="BF136" s="23"/>
      <c r="BH136" s="23"/>
      <c r="BI136" s="23"/>
      <c r="BJ136" s="23"/>
      <c r="BK136" s="23"/>
      <c r="BL136" s="23"/>
      <c r="BU136" s="23"/>
      <c r="BV136" s="23"/>
      <c r="BZ136" s="24"/>
    </row>
    <row r="137" spans="24:78" x14ac:dyDescent="0.25">
      <c r="X137" s="23"/>
      <c r="AI137" s="23"/>
      <c r="AJ137" s="23"/>
      <c r="AW137" s="23"/>
      <c r="AX137" s="23"/>
      <c r="BA137" s="23"/>
      <c r="BB137" s="23"/>
      <c r="BE137" s="23"/>
      <c r="BF137" s="23"/>
      <c r="BH137" s="23"/>
      <c r="BI137" s="23"/>
      <c r="BJ137" s="23"/>
      <c r="BK137" s="23"/>
      <c r="BL137" s="23"/>
      <c r="BU137" s="23"/>
      <c r="BV137" s="23"/>
      <c r="BZ137" s="24"/>
    </row>
    <row r="138" spans="24:78" x14ac:dyDescent="0.25">
      <c r="X138" s="23"/>
      <c r="AI138" s="23"/>
      <c r="AJ138" s="23"/>
      <c r="AW138" s="23"/>
      <c r="AX138" s="23"/>
      <c r="BA138" s="23"/>
      <c r="BB138" s="23"/>
      <c r="BE138" s="23"/>
      <c r="BF138" s="23"/>
      <c r="BH138" s="23"/>
      <c r="BI138" s="23"/>
      <c r="BJ138" s="23"/>
      <c r="BK138" s="23"/>
      <c r="BL138" s="23"/>
      <c r="BU138" s="23"/>
      <c r="BV138" s="23"/>
      <c r="BZ138" s="24"/>
    </row>
    <row r="139" spans="24:78" x14ac:dyDescent="0.25">
      <c r="X139" s="23"/>
      <c r="AI139" s="23"/>
      <c r="AJ139" s="23"/>
      <c r="AW139" s="23"/>
      <c r="AX139" s="23"/>
      <c r="BA139" s="23"/>
      <c r="BB139" s="23"/>
      <c r="BE139" s="23"/>
      <c r="BF139" s="23"/>
      <c r="BH139" s="23"/>
      <c r="BI139" s="23"/>
      <c r="BJ139" s="23"/>
      <c r="BK139" s="23"/>
      <c r="BL139" s="23"/>
      <c r="BU139" s="23"/>
      <c r="BV139" s="23"/>
      <c r="BZ139" s="24"/>
    </row>
    <row r="140" spans="24:78" x14ac:dyDescent="0.25">
      <c r="X140" s="23"/>
      <c r="AI140" s="23"/>
      <c r="AJ140" s="23"/>
      <c r="AW140" s="23"/>
      <c r="AX140" s="23"/>
      <c r="BA140" s="23"/>
      <c r="BB140" s="23"/>
      <c r="BE140" s="23"/>
      <c r="BF140" s="23"/>
      <c r="BH140" s="23"/>
      <c r="BI140" s="23"/>
      <c r="BJ140" s="23"/>
      <c r="BK140" s="23"/>
      <c r="BL140" s="23"/>
      <c r="BU140" s="23"/>
      <c r="BV140" s="23"/>
      <c r="BZ140" s="24"/>
    </row>
    <row r="141" spans="24:78" x14ac:dyDescent="0.25">
      <c r="X141" s="23"/>
      <c r="AI141" s="23"/>
      <c r="AJ141" s="23"/>
      <c r="AW141" s="23"/>
      <c r="AX141" s="23"/>
      <c r="BA141" s="23"/>
      <c r="BB141" s="23"/>
      <c r="BE141" s="23"/>
      <c r="BF141" s="23"/>
      <c r="BH141" s="23"/>
      <c r="BI141" s="23"/>
      <c r="BJ141" s="23"/>
      <c r="BK141" s="23"/>
      <c r="BL141" s="23"/>
      <c r="BU141" s="23"/>
      <c r="BV141" s="23"/>
      <c r="BZ141" s="24"/>
    </row>
    <row r="142" spans="24:78" x14ac:dyDescent="0.25">
      <c r="X142" s="23"/>
      <c r="AI142" s="23"/>
      <c r="AJ142" s="23"/>
      <c r="AW142" s="23"/>
      <c r="AX142" s="23"/>
      <c r="BA142" s="23"/>
      <c r="BB142" s="23"/>
      <c r="BE142" s="23"/>
      <c r="BF142" s="23"/>
      <c r="BH142" s="23"/>
      <c r="BI142" s="23"/>
      <c r="BJ142" s="23"/>
      <c r="BK142" s="23"/>
      <c r="BL142" s="23"/>
      <c r="BU142" s="23"/>
      <c r="BV142" s="23"/>
      <c r="BZ142" s="24"/>
    </row>
    <row r="143" spans="24:78" x14ac:dyDescent="0.25">
      <c r="X143" s="23"/>
      <c r="AI143" s="23"/>
      <c r="AJ143" s="23"/>
      <c r="AW143" s="23"/>
      <c r="AX143" s="23"/>
      <c r="BA143" s="23"/>
      <c r="BB143" s="23"/>
      <c r="BE143" s="23"/>
      <c r="BF143" s="23"/>
      <c r="BH143" s="23"/>
      <c r="BI143" s="23"/>
      <c r="BJ143" s="23"/>
      <c r="BK143" s="23"/>
      <c r="BL143" s="23"/>
      <c r="BU143" s="23"/>
      <c r="BV143" s="23"/>
      <c r="BZ143" s="24"/>
    </row>
    <row r="144" spans="24:78" x14ac:dyDescent="0.25">
      <c r="X144" s="23"/>
      <c r="AI144" s="23"/>
      <c r="AJ144" s="23"/>
      <c r="AW144" s="23"/>
      <c r="AX144" s="23"/>
      <c r="BA144" s="23"/>
      <c r="BB144" s="23"/>
      <c r="BE144" s="23"/>
      <c r="BF144" s="23"/>
      <c r="BH144" s="23"/>
      <c r="BI144" s="23"/>
      <c r="BJ144" s="23"/>
      <c r="BK144" s="23"/>
      <c r="BL144" s="23"/>
      <c r="BU144" s="23"/>
      <c r="BV144" s="23"/>
      <c r="BZ144" s="24"/>
    </row>
    <row r="145" spans="24:78" x14ac:dyDescent="0.25">
      <c r="X145" s="23"/>
      <c r="AI145" s="23"/>
      <c r="AJ145" s="23"/>
      <c r="AW145" s="23"/>
      <c r="AX145" s="23"/>
      <c r="BA145" s="23"/>
      <c r="BB145" s="23"/>
      <c r="BE145" s="23"/>
      <c r="BF145" s="23"/>
      <c r="BH145" s="23"/>
      <c r="BI145" s="23"/>
      <c r="BJ145" s="23"/>
      <c r="BK145" s="23"/>
      <c r="BL145" s="23"/>
      <c r="BU145" s="23"/>
      <c r="BV145" s="23"/>
      <c r="BZ145" s="24"/>
    </row>
    <row r="146" spans="24:78" x14ac:dyDescent="0.25">
      <c r="X146" s="23"/>
      <c r="AI146" s="23"/>
      <c r="AJ146" s="23"/>
      <c r="AW146" s="23"/>
      <c r="AX146" s="23"/>
      <c r="BA146" s="23"/>
      <c r="BB146" s="23"/>
      <c r="BE146" s="23"/>
      <c r="BF146" s="23"/>
      <c r="BH146" s="23"/>
      <c r="BI146" s="23"/>
      <c r="BJ146" s="23"/>
      <c r="BK146" s="23"/>
      <c r="BL146" s="23"/>
      <c r="BU146" s="23"/>
      <c r="BV146" s="23"/>
      <c r="BZ146" s="24"/>
    </row>
    <row r="147" spans="24:78" x14ac:dyDescent="0.25">
      <c r="X147" s="23"/>
      <c r="AI147" s="23"/>
      <c r="AJ147" s="23"/>
      <c r="AW147" s="23"/>
      <c r="AX147" s="23"/>
      <c r="BA147" s="23"/>
      <c r="BB147" s="23"/>
      <c r="BE147" s="23"/>
      <c r="BF147" s="23"/>
      <c r="BH147" s="23"/>
      <c r="BI147" s="23"/>
      <c r="BJ147" s="23"/>
      <c r="BK147" s="23"/>
      <c r="BL147" s="23"/>
      <c r="BU147" s="23"/>
      <c r="BV147" s="23"/>
      <c r="BZ147" s="24"/>
    </row>
    <row r="148" spans="24:78" x14ac:dyDescent="0.25">
      <c r="X148" s="23"/>
      <c r="AI148" s="23"/>
      <c r="AJ148" s="23"/>
      <c r="AW148" s="23"/>
      <c r="AX148" s="23"/>
      <c r="BA148" s="23"/>
      <c r="BB148" s="23"/>
      <c r="BE148" s="23"/>
      <c r="BF148" s="23"/>
      <c r="BH148" s="23"/>
      <c r="BI148" s="23"/>
      <c r="BJ148" s="23"/>
      <c r="BK148" s="23"/>
      <c r="BL148" s="23"/>
      <c r="BU148" s="23"/>
      <c r="BV148" s="23"/>
      <c r="BZ148" s="24"/>
    </row>
    <row r="149" spans="24:78" x14ac:dyDescent="0.25">
      <c r="X149" s="23"/>
      <c r="AI149" s="23"/>
      <c r="AJ149" s="23"/>
      <c r="AW149" s="23"/>
      <c r="AX149" s="23"/>
      <c r="BA149" s="23"/>
      <c r="BB149" s="23"/>
      <c r="BE149" s="23"/>
      <c r="BF149" s="23"/>
      <c r="BH149" s="23"/>
      <c r="BI149" s="23"/>
      <c r="BJ149" s="23"/>
      <c r="BK149" s="23"/>
      <c r="BL149" s="23"/>
      <c r="BU149" s="23"/>
      <c r="BV149" s="23"/>
      <c r="BZ149" s="24"/>
    </row>
    <row r="150" spans="24:78" x14ac:dyDescent="0.25">
      <c r="X150" s="23"/>
      <c r="AI150" s="23"/>
      <c r="AJ150" s="23"/>
      <c r="AW150" s="23"/>
      <c r="AX150" s="23"/>
      <c r="BA150" s="23"/>
      <c r="BB150" s="23"/>
      <c r="BE150" s="23"/>
      <c r="BF150" s="23"/>
      <c r="BH150" s="23"/>
      <c r="BI150" s="23"/>
      <c r="BJ150" s="23"/>
      <c r="BK150" s="23"/>
      <c r="BL150" s="23"/>
      <c r="BU150" s="23"/>
      <c r="BV150" s="23"/>
      <c r="BZ150" s="24"/>
    </row>
    <row r="151" spans="24:78" x14ac:dyDescent="0.25">
      <c r="X151" s="23"/>
      <c r="AI151" s="23"/>
      <c r="AJ151" s="23"/>
      <c r="AW151" s="23"/>
      <c r="AX151" s="23"/>
      <c r="BA151" s="23"/>
      <c r="BB151" s="23"/>
      <c r="BE151" s="23"/>
      <c r="BF151" s="23"/>
      <c r="BH151" s="23"/>
      <c r="BI151" s="23"/>
      <c r="BJ151" s="23"/>
      <c r="BK151" s="23"/>
      <c r="BL151" s="23"/>
      <c r="BU151" s="23"/>
      <c r="BV151" s="23"/>
      <c r="BZ151" s="24"/>
    </row>
    <row r="152" spans="24:78" x14ac:dyDescent="0.25">
      <c r="X152" s="23"/>
      <c r="AI152" s="23"/>
      <c r="AJ152" s="23"/>
      <c r="AW152" s="23"/>
      <c r="AX152" s="23"/>
      <c r="BA152" s="23"/>
      <c r="BB152" s="23"/>
      <c r="BE152" s="23"/>
      <c r="BF152" s="23"/>
      <c r="BH152" s="23"/>
      <c r="BI152" s="23"/>
      <c r="BJ152" s="23"/>
      <c r="BK152" s="23"/>
      <c r="BL152" s="23"/>
      <c r="BU152" s="23"/>
      <c r="BV152" s="23"/>
      <c r="BZ152" s="24"/>
    </row>
    <row r="153" spans="24:78" x14ac:dyDescent="0.25">
      <c r="X153" s="23"/>
      <c r="AI153" s="23"/>
      <c r="AJ153" s="23"/>
      <c r="AW153" s="23"/>
      <c r="AX153" s="23"/>
      <c r="BA153" s="23"/>
      <c r="BB153" s="23"/>
      <c r="BE153" s="23"/>
      <c r="BF153" s="23"/>
      <c r="BH153" s="23"/>
      <c r="BI153" s="23"/>
      <c r="BJ153" s="23"/>
      <c r="BK153" s="23"/>
      <c r="BL153" s="23"/>
      <c r="BU153" s="23"/>
      <c r="BV153" s="23"/>
      <c r="BZ153" s="24"/>
    </row>
    <row r="154" spans="24:78" x14ac:dyDescent="0.25">
      <c r="X154" s="23"/>
      <c r="AI154" s="23"/>
      <c r="AJ154" s="23"/>
      <c r="AW154" s="23"/>
      <c r="AX154" s="23"/>
      <c r="BA154" s="23"/>
      <c r="BB154" s="23"/>
      <c r="BE154" s="23"/>
      <c r="BF154" s="23"/>
      <c r="BH154" s="23"/>
      <c r="BI154" s="23"/>
      <c r="BJ154" s="23"/>
      <c r="BK154" s="23"/>
      <c r="BL154" s="23"/>
      <c r="BU154" s="23"/>
      <c r="BV154" s="23"/>
      <c r="BZ154" s="24"/>
    </row>
    <row r="155" spans="24:78" x14ac:dyDescent="0.25">
      <c r="X155" s="23"/>
      <c r="AI155" s="23"/>
      <c r="AJ155" s="23"/>
      <c r="AW155" s="23"/>
      <c r="AX155" s="23"/>
      <c r="BA155" s="23"/>
      <c r="BB155" s="23"/>
      <c r="BE155" s="23"/>
      <c r="BF155" s="23"/>
      <c r="BH155" s="23"/>
      <c r="BI155" s="23"/>
      <c r="BJ155" s="23"/>
      <c r="BK155" s="23"/>
      <c r="BL155" s="23"/>
      <c r="BU155" s="23"/>
      <c r="BV155" s="23"/>
      <c r="BZ155" s="24"/>
    </row>
    <row r="156" spans="24:78" x14ac:dyDescent="0.25">
      <c r="X156" s="23"/>
      <c r="AI156" s="23"/>
      <c r="AJ156" s="23"/>
      <c r="AW156" s="23"/>
      <c r="AX156" s="23"/>
      <c r="BA156" s="23"/>
      <c r="BB156" s="23"/>
      <c r="BE156" s="23"/>
      <c r="BF156" s="23"/>
      <c r="BH156" s="23"/>
      <c r="BI156" s="23"/>
      <c r="BJ156" s="23"/>
      <c r="BK156" s="23"/>
      <c r="BL156" s="23"/>
      <c r="BU156" s="23"/>
      <c r="BV156" s="23"/>
      <c r="BZ156" s="24"/>
    </row>
    <row r="157" spans="24:78" x14ac:dyDescent="0.25">
      <c r="X157" s="23"/>
      <c r="AI157" s="23"/>
      <c r="AJ157" s="23"/>
      <c r="AW157" s="23"/>
      <c r="AX157" s="23"/>
      <c r="BA157" s="23"/>
      <c r="BB157" s="23"/>
      <c r="BE157" s="23"/>
      <c r="BF157" s="23"/>
      <c r="BH157" s="23"/>
      <c r="BI157" s="23"/>
      <c r="BJ157" s="23"/>
      <c r="BK157" s="23"/>
      <c r="BL157" s="23"/>
      <c r="BU157" s="23"/>
      <c r="BV157" s="23"/>
      <c r="BZ157" s="24"/>
    </row>
    <row r="158" spans="24:78" x14ac:dyDescent="0.25">
      <c r="X158" s="23"/>
      <c r="AI158" s="23"/>
      <c r="AJ158" s="23"/>
      <c r="AW158" s="23"/>
      <c r="AX158" s="23"/>
      <c r="BA158" s="23"/>
      <c r="BB158" s="23"/>
      <c r="BE158" s="23"/>
      <c r="BF158" s="23"/>
      <c r="BH158" s="23"/>
      <c r="BI158" s="23"/>
      <c r="BJ158" s="23"/>
      <c r="BK158" s="23"/>
      <c r="BL158" s="23"/>
      <c r="BU158" s="23"/>
      <c r="BV158" s="23"/>
      <c r="BZ158" s="24"/>
    </row>
    <row r="159" spans="24:78" x14ac:dyDescent="0.25">
      <c r="X159" s="23"/>
      <c r="AI159" s="23"/>
      <c r="AJ159" s="23"/>
      <c r="AW159" s="23"/>
      <c r="AX159" s="23"/>
      <c r="BA159" s="23"/>
      <c r="BB159" s="23"/>
      <c r="BE159" s="23"/>
      <c r="BF159" s="23"/>
      <c r="BH159" s="23"/>
      <c r="BI159" s="23"/>
      <c r="BJ159" s="23"/>
      <c r="BK159" s="23"/>
      <c r="BL159" s="23"/>
      <c r="BU159" s="23"/>
      <c r="BV159" s="23"/>
      <c r="BZ159" s="24"/>
    </row>
    <row r="160" spans="24:78" x14ac:dyDescent="0.25">
      <c r="X160" s="23"/>
      <c r="AI160" s="23"/>
      <c r="AJ160" s="23"/>
      <c r="AW160" s="23"/>
      <c r="AX160" s="23"/>
      <c r="BA160" s="23"/>
      <c r="BB160" s="23"/>
      <c r="BE160" s="23"/>
      <c r="BF160" s="23"/>
      <c r="BH160" s="23"/>
      <c r="BI160" s="23"/>
      <c r="BJ160" s="23"/>
      <c r="BK160" s="23"/>
      <c r="BL160" s="23"/>
      <c r="BU160" s="23"/>
      <c r="BV160" s="23"/>
      <c r="BZ160" s="24"/>
    </row>
    <row r="161" spans="24:78" x14ac:dyDescent="0.25">
      <c r="X161" s="23"/>
      <c r="AI161" s="23"/>
      <c r="AJ161" s="23"/>
      <c r="AW161" s="23"/>
      <c r="AX161" s="23"/>
      <c r="BA161" s="23"/>
      <c r="BB161" s="23"/>
      <c r="BE161" s="23"/>
      <c r="BF161" s="23"/>
      <c r="BH161" s="23"/>
      <c r="BI161" s="23"/>
      <c r="BJ161" s="23"/>
      <c r="BK161" s="23"/>
      <c r="BL161" s="23"/>
      <c r="BU161" s="23"/>
      <c r="BV161" s="23"/>
      <c r="BZ161" s="24"/>
    </row>
    <row r="162" spans="24:78" x14ac:dyDescent="0.25">
      <c r="X162" s="23"/>
      <c r="AI162" s="23"/>
      <c r="AJ162" s="23"/>
      <c r="AW162" s="23"/>
      <c r="AX162" s="23"/>
      <c r="BA162" s="23"/>
      <c r="BB162" s="23"/>
      <c r="BE162" s="23"/>
      <c r="BF162" s="23"/>
      <c r="BH162" s="23"/>
      <c r="BI162" s="23"/>
      <c r="BJ162" s="23"/>
      <c r="BK162" s="23"/>
      <c r="BL162" s="23"/>
      <c r="BU162" s="23"/>
      <c r="BV162" s="23"/>
      <c r="BZ162" s="24"/>
    </row>
    <row r="163" spans="24:78" x14ac:dyDescent="0.25">
      <c r="X163" s="23"/>
      <c r="AI163" s="23"/>
      <c r="AJ163" s="23"/>
      <c r="AW163" s="23"/>
      <c r="AX163" s="23"/>
      <c r="BA163" s="23"/>
      <c r="BB163" s="23"/>
      <c r="BE163" s="23"/>
      <c r="BF163" s="23"/>
      <c r="BH163" s="23"/>
      <c r="BI163" s="23"/>
      <c r="BJ163" s="23"/>
      <c r="BK163" s="23"/>
      <c r="BL163" s="23"/>
      <c r="BU163" s="23"/>
      <c r="BV163" s="23"/>
      <c r="BZ163" s="24"/>
    </row>
    <row r="164" spans="24:78" x14ac:dyDescent="0.25">
      <c r="X164" s="23"/>
      <c r="AI164" s="23"/>
      <c r="AJ164" s="23"/>
      <c r="AW164" s="23"/>
      <c r="AX164" s="23"/>
      <c r="BA164" s="23"/>
      <c r="BB164" s="23"/>
      <c r="BE164" s="23"/>
      <c r="BF164" s="23"/>
      <c r="BH164" s="23"/>
      <c r="BI164" s="23"/>
      <c r="BJ164" s="23"/>
      <c r="BK164" s="23"/>
      <c r="BL164" s="23"/>
      <c r="BU164" s="23"/>
      <c r="BV164" s="23"/>
      <c r="BZ164" s="24"/>
    </row>
    <row r="165" spans="24:78" x14ac:dyDescent="0.25">
      <c r="X165" s="23"/>
      <c r="AI165" s="23"/>
      <c r="AJ165" s="23"/>
      <c r="AW165" s="23"/>
      <c r="AX165" s="23"/>
      <c r="BA165" s="23"/>
      <c r="BB165" s="23"/>
      <c r="BE165" s="23"/>
      <c r="BF165" s="23"/>
      <c r="BH165" s="23"/>
      <c r="BI165" s="23"/>
      <c r="BJ165" s="23"/>
      <c r="BK165" s="23"/>
      <c r="BL165" s="23"/>
      <c r="BU165" s="23"/>
      <c r="BV165" s="23"/>
      <c r="BZ165" s="24"/>
    </row>
    <row r="166" spans="24:78" x14ac:dyDescent="0.25">
      <c r="X166" s="23"/>
      <c r="AI166" s="23"/>
      <c r="AJ166" s="23"/>
      <c r="AW166" s="23"/>
      <c r="AX166" s="23"/>
      <c r="BA166" s="23"/>
      <c r="BB166" s="23"/>
      <c r="BE166" s="23"/>
      <c r="BF166" s="23"/>
      <c r="BH166" s="23"/>
      <c r="BI166" s="23"/>
      <c r="BJ166" s="23"/>
      <c r="BK166" s="23"/>
      <c r="BL166" s="23"/>
      <c r="BU166" s="23"/>
      <c r="BV166" s="23"/>
      <c r="BZ166" s="24"/>
    </row>
    <row r="167" spans="24:78" x14ac:dyDescent="0.25">
      <c r="X167" s="23"/>
      <c r="AI167" s="23"/>
      <c r="AJ167" s="23"/>
      <c r="AW167" s="23"/>
      <c r="AX167" s="23"/>
      <c r="BA167" s="23"/>
      <c r="BB167" s="23"/>
      <c r="BE167" s="23"/>
      <c r="BF167" s="23"/>
      <c r="BH167" s="23"/>
      <c r="BI167" s="23"/>
      <c r="BJ167" s="23"/>
      <c r="BK167" s="23"/>
      <c r="BL167" s="23"/>
      <c r="BU167" s="23"/>
      <c r="BV167" s="23"/>
      <c r="BZ167" s="24"/>
    </row>
    <row r="168" spans="24:78" x14ac:dyDescent="0.25">
      <c r="X168" s="23"/>
      <c r="AI168" s="23"/>
      <c r="AJ168" s="23"/>
      <c r="AW168" s="23"/>
      <c r="AX168" s="23"/>
      <c r="BA168" s="23"/>
      <c r="BB168" s="23"/>
      <c r="BE168" s="23"/>
      <c r="BF168" s="23"/>
      <c r="BH168" s="23"/>
      <c r="BI168" s="23"/>
      <c r="BJ168" s="23"/>
      <c r="BK168" s="23"/>
      <c r="BL168" s="23"/>
      <c r="BU168" s="23"/>
      <c r="BV168" s="23"/>
      <c r="BZ168" s="24"/>
    </row>
    <row r="169" spans="24:78" x14ac:dyDescent="0.25">
      <c r="X169" s="23"/>
      <c r="AI169" s="23"/>
      <c r="AJ169" s="23"/>
      <c r="AW169" s="23"/>
      <c r="AX169" s="23"/>
      <c r="BA169" s="23"/>
      <c r="BB169" s="23"/>
      <c r="BE169" s="23"/>
      <c r="BF169" s="23"/>
      <c r="BH169" s="23"/>
      <c r="BI169" s="23"/>
      <c r="BJ169" s="23"/>
      <c r="BK169" s="23"/>
      <c r="BL169" s="23"/>
      <c r="BU169" s="23"/>
      <c r="BV169" s="23"/>
      <c r="BZ169" s="24"/>
    </row>
    <row r="170" spans="24:78" x14ac:dyDescent="0.25">
      <c r="X170" s="23"/>
      <c r="AI170" s="23"/>
      <c r="AJ170" s="23"/>
      <c r="AW170" s="23"/>
      <c r="AX170" s="23"/>
      <c r="BA170" s="23"/>
      <c r="BB170" s="23"/>
      <c r="BE170" s="23"/>
      <c r="BF170" s="23"/>
      <c r="BH170" s="23"/>
      <c r="BI170" s="23"/>
      <c r="BJ170" s="23"/>
      <c r="BK170" s="23"/>
      <c r="BL170" s="23"/>
      <c r="BU170" s="23"/>
      <c r="BV170" s="23"/>
      <c r="BZ170" s="24"/>
    </row>
    <row r="171" spans="24:78" x14ac:dyDescent="0.25">
      <c r="X171" s="23"/>
      <c r="AI171" s="23"/>
      <c r="AJ171" s="23"/>
      <c r="AW171" s="23"/>
      <c r="AX171" s="23"/>
      <c r="BA171" s="23"/>
      <c r="BB171" s="23"/>
      <c r="BE171" s="23"/>
      <c r="BF171" s="23"/>
      <c r="BH171" s="23"/>
      <c r="BI171" s="23"/>
      <c r="BJ171" s="23"/>
      <c r="BK171" s="23"/>
      <c r="BL171" s="23"/>
      <c r="BU171" s="23"/>
      <c r="BV171" s="23"/>
      <c r="BZ171" s="24"/>
    </row>
    <row r="172" spans="24:78" x14ac:dyDescent="0.25">
      <c r="X172" s="23"/>
      <c r="AI172" s="23"/>
      <c r="AJ172" s="23"/>
      <c r="AW172" s="23"/>
      <c r="AX172" s="23"/>
      <c r="BA172" s="23"/>
      <c r="BB172" s="23"/>
      <c r="BE172" s="23"/>
      <c r="BF172" s="23"/>
      <c r="BH172" s="23"/>
      <c r="BI172" s="23"/>
      <c r="BJ172" s="23"/>
      <c r="BK172" s="23"/>
      <c r="BL172" s="23"/>
      <c r="BU172" s="23"/>
      <c r="BV172" s="23"/>
      <c r="BZ172" s="24"/>
    </row>
    <row r="173" spans="24:78" x14ac:dyDescent="0.25">
      <c r="X173" s="23"/>
      <c r="AI173" s="23"/>
      <c r="AJ173" s="23"/>
      <c r="AW173" s="23"/>
      <c r="AX173" s="23"/>
      <c r="BA173" s="23"/>
      <c r="BB173" s="23"/>
      <c r="BE173" s="23"/>
      <c r="BF173" s="23"/>
      <c r="BH173" s="23"/>
      <c r="BI173" s="23"/>
      <c r="BJ173" s="23"/>
      <c r="BK173" s="23"/>
      <c r="BL173" s="23"/>
      <c r="BU173" s="23"/>
      <c r="BV173" s="23"/>
      <c r="BZ173" s="24"/>
    </row>
    <row r="174" spans="24:78" x14ac:dyDescent="0.25">
      <c r="X174" s="23"/>
      <c r="AI174" s="23"/>
      <c r="AJ174" s="23"/>
      <c r="AW174" s="23"/>
      <c r="AX174" s="23"/>
      <c r="BA174" s="23"/>
      <c r="BB174" s="23"/>
      <c r="BE174" s="23"/>
      <c r="BF174" s="23"/>
      <c r="BH174" s="23"/>
      <c r="BI174" s="23"/>
      <c r="BJ174" s="23"/>
      <c r="BK174" s="23"/>
      <c r="BL174" s="23"/>
      <c r="BU174" s="23"/>
      <c r="BV174" s="23"/>
      <c r="BZ174" s="24"/>
    </row>
    <row r="175" spans="24:78" x14ac:dyDescent="0.25">
      <c r="X175" s="23"/>
      <c r="AI175" s="23"/>
      <c r="AJ175" s="23"/>
      <c r="AW175" s="23"/>
      <c r="AX175" s="23"/>
      <c r="BA175" s="23"/>
      <c r="BB175" s="23"/>
      <c r="BE175" s="23"/>
      <c r="BF175" s="23"/>
      <c r="BH175" s="23"/>
      <c r="BI175" s="23"/>
      <c r="BJ175" s="23"/>
      <c r="BK175" s="23"/>
      <c r="BL175" s="23"/>
      <c r="BU175" s="23"/>
      <c r="BV175" s="23"/>
      <c r="BZ175" s="24"/>
    </row>
    <row r="176" spans="24:78" x14ac:dyDescent="0.25">
      <c r="X176" s="23"/>
      <c r="AI176" s="23"/>
      <c r="AJ176" s="23"/>
      <c r="AW176" s="23"/>
      <c r="AX176" s="23"/>
      <c r="BA176" s="23"/>
      <c r="BB176" s="23"/>
      <c r="BE176" s="23"/>
      <c r="BF176" s="23"/>
      <c r="BH176" s="23"/>
      <c r="BI176" s="23"/>
      <c r="BJ176" s="23"/>
      <c r="BK176" s="23"/>
      <c r="BL176" s="23"/>
      <c r="BU176" s="23"/>
      <c r="BV176" s="23"/>
      <c r="BZ176" s="24"/>
    </row>
    <row r="177" spans="24:78" x14ac:dyDescent="0.25">
      <c r="X177" s="23"/>
      <c r="AI177" s="23"/>
      <c r="AJ177" s="23"/>
      <c r="AW177" s="23"/>
      <c r="AX177" s="23"/>
      <c r="BA177" s="23"/>
      <c r="BB177" s="23"/>
      <c r="BE177" s="23"/>
      <c r="BF177" s="23"/>
      <c r="BH177" s="23"/>
      <c r="BI177" s="23"/>
      <c r="BJ177" s="23"/>
      <c r="BK177" s="23"/>
      <c r="BL177" s="23"/>
      <c r="BU177" s="23"/>
      <c r="BV177" s="23"/>
      <c r="BZ177" s="24"/>
    </row>
    <row r="178" spans="24:78" x14ac:dyDescent="0.25">
      <c r="X178" s="23"/>
      <c r="AI178" s="23"/>
      <c r="AJ178" s="23"/>
      <c r="AW178" s="23"/>
      <c r="AX178" s="23"/>
      <c r="BA178" s="23"/>
      <c r="BB178" s="23"/>
      <c r="BE178" s="23"/>
      <c r="BF178" s="23"/>
      <c r="BH178" s="23"/>
      <c r="BI178" s="23"/>
      <c r="BJ178" s="23"/>
      <c r="BK178" s="23"/>
      <c r="BL178" s="23"/>
      <c r="BU178" s="23"/>
      <c r="BV178" s="23"/>
      <c r="BZ178" s="24"/>
    </row>
    <row r="179" spans="24:78" x14ac:dyDescent="0.25">
      <c r="X179" s="23"/>
      <c r="AI179" s="23"/>
      <c r="AJ179" s="23"/>
      <c r="AW179" s="23"/>
      <c r="AX179" s="23"/>
      <c r="BA179" s="23"/>
      <c r="BB179" s="23"/>
      <c r="BE179" s="23"/>
      <c r="BF179" s="23"/>
      <c r="BH179" s="23"/>
      <c r="BI179" s="23"/>
      <c r="BJ179" s="23"/>
      <c r="BK179" s="23"/>
      <c r="BL179" s="23"/>
      <c r="BU179" s="23"/>
      <c r="BV179" s="23"/>
      <c r="BZ179" s="24"/>
    </row>
    <row r="180" spans="24:78" x14ac:dyDescent="0.25">
      <c r="X180" s="23"/>
      <c r="AI180" s="23"/>
      <c r="AJ180" s="23"/>
      <c r="AW180" s="23"/>
      <c r="AX180" s="23"/>
      <c r="BA180" s="23"/>
      <c r="BB180" s="23"/>
      <c r="BE180" s="23"/>
      <c r="BF180" s="23"/>
      <c r="BH180" s="23"/>
      <c r="BI180" s="23"/>
      <c r="BJ180" s="23"/>
      <c r="BK180" s="23"/>
      <c r="BL180" s="23"/>
      <c r="BU180" s="23"/>
      <c r="BV180" s="23"/>
      <c r="BZ180" s="24"/>
    </row>
    <row r="181" spans="24:78" x14ac:dyDescent="0.25">
      <c r="X181" s="23"/>
      <c r="AI181" s="23"/>
      <c r="AJ181" s="23"/>
      <c r="AW181" s="23"/>
      <c r="AX181" s="23"/>
      <c r="BA181" s="23"/>
      <c r="BB181" s="23"/>
      <c r="BE181" s="23"/>
      <c r="BF181" s="23"/>
      <c r="BH181" s="23"/>
      <c r="BI181" s="23"/>
      <c r="BJ181" s="23"/>
      <c r="BK181" s="23"/>
      <c r="BL181" s="23"/>
      <c r="BU181" s="23"/>
      <c r="BV181" s="23"/>
      <c r="BZ181" s="24"/>
    </row>
    <row r="182" spans="24:78" x14ac:dyDescent="0.25">
      <c r="X182" s="23"/>
      <c r="AI182" s="23"/>
      <c r="AJ182" s="23"/>
      <c r="AW182" s="23"/>
      <c r="AX182" s="23"/>
      <c r="BA182" s="23"/>
      <c r="BB182" s="23"/>
      <c r="BE182" s="23"/>
      <c r="BF182" s="23"/>
      <c r="BH182" s="23"/>
      <c r="BI182" s="23"/>
      <c r="BJ182" s="23"/>
      <c r="BK182" s="23"/>
      <c r="BL182" s="23"/>
      <c r="BU182" s="23"/>
      <c r="BV182" s="23"/>
      <c r="BZ182" s="24"/>
    </row>
    <row r="183" spans="24:78" x14ac:dyDescent="0.25">
      <c r="X183" s="23"/>
      <c r="AI183" s="23"/>
      <c r="AJ183" s="23"/>
      <c r="AW183" s="23"/>
      <c r="AX183" s="23"/>
      <c r="BA183" s="23"/>
      <c r="BB183" s="23"/>
      <c r="BE183" s="23"/>
      <c r="BF183" s="23"/>
      <c r="BH183" s="23"/>
      <c r="BI183" s="23"/>
      <c r="BJ183" s="23"/>
      <c r="BK183" s="23"/>
      <c r="BL183" s="23"/>
      <c r="BU183" s="23"/>
      <c r="BV183" s="23"/>
      <c r="BZ183" s="24"/>
    </row>
    <row r="184" spans="24:78" x14ac:dyDescent="0.25">
      <c r="X184" s="23"/>
      <c r="AI184" s="23"/>
      <c r="AJ184" s="23"/>
      <c r="AW184" s="23"/>
      <c r="AX184" s="23"/>
      <c r="BA184" s="23"/>
      <c r="BB184" s="23"/>
      <c r="BE184" s="23"/>
      <c r="BF184" s="23"/>
      <c r="BH184" s="23"/>
      <c r="BI184" s="23"/>
      <c r="BJ184" s="23"/>
      <c r="BK184" s="23"/>
      <c r="BL184" s="23"/>
      <c r="BU184" s="23"/>
      <c r="BV184" s="23"/>
      <c r="BZ184" s="24"/>
    </row>
    <row r="185" spans="24:78" x14ac:dyDescent="0.25">
      <c r="X185" s="23"/>
      <c r="AI185" s="23"/>
      <c r="AJ185" s="23"/>
      <c r="AW185" s="23"/>
      <c r="AX185" s="23"/>
      <c r="BA185" s="23"/>
      <c r="BB185" s="23"/>
      <c r="BE185" s="23"/>
      <c r="BF185" s="23"/>
      <c r="BH185" s="23"/>
      <c r="BI185" s="23"/>
      <c r="BJ185" s="23"/>
      <c r="BK185" s="23"/>
      <c r="BL185" s="23"/>
      <c r="BU185" s="23"/>
      <c r="BV185" s="23"/>
      <c r="BZ185" s="24"/>
    </row>
    <row r="186" spans="24:78" x14ac:dyDescent="0.25">
      <c r="X186" s="23"/>
      <c r="AI186" s="23"/>
      <c r="AJ186" s="23"/>
      <c r="AW186" s="23"/>
      <c r="AX186" s="23"/>
      <c r="BA186" s="23"/>
      <c r="BB186" s="23"/>
      <c r="BE186" s="23"/>
      <c r="BF186" s="23"/>
      <c r="BH186" s="23"/>
      <c r="BI186" s="23"/>
      <c r="BJ186" s="23"/>
      <c r="BK186" s="23"/>
      <c r="BL186" s="23"/>
      <c r="BU186" s="23"/>
      <c r="BV186" s="23"/>
      <c r="BZ186" s="24"/>
    </row>
    <row r="187" spans="24:78" x14ac:dyDescent="0.25">
      <c r="X187" s="23"/>
      <c r="AI187" s="23"/>
      <c r="AJ187" s="23"/>
      <c r="AW187" s="23"/>
      <c r="AX187" s="23"/>
      <c r="BA187" s="23"/>
      <c r="BB187" s="23"/>
      <c r="BE187" s="23"/>
      <c r="BF187" s="23"/>
      <c r="BH187" s="23"/>
      <c r="BI187" s="23"/>
      <c r="BJ187" s="23"/>
      <c r="BK187" s="23"/>
      <c r="BL187" s="23"/>
      <c r="BU187" s="23"/>
      <c r="BV187" s="23"/>
      <c r="BZ187" s="24"/>
    </row>
    <row r="188" spans="24:78" x14ac:dyDescent="0.25">
      <c r="X188" s="23"/>
      <c r="AI188" s="23"/>
      <c r="AJ188" s="23"/>
      <c r="AW188" s="23"/>
      <c r="AX188" s="23"/>
      <c r="BA188" s="23"/>
      <c r="BB188" s="23"/>
      <c r="BE188" s="23"/>
      <c r="BF188" s="23"/>
      <c r="BH188" s="23"/>
      <c r="BI188" s="23"/>
      <c r="BJ188" s="23"/>
      <c r="BK188" s="23"/>
      <c r="BL188" s="23"/>
      <c r="BU188" s="23"/>
      <c r="BV188" s="23"/>
      <c r="BZ188" s="24"/>
    </row>
    <row r="189" spans="24:78" x14ac:dyDescent="0.25">
      <c r="X189" s="23"/>
      <c r="AI189" s="23"/>
      <c r="AJ189" s="23"/>
      <c r="AW189" s="23"/>
      <c r="AX189" s="23"/>
      <c r="BA189" s="23"/>
      <c r="BB189" s="23"/>
      <c r="BE189" s="23"/>
      <c r="BF189" s="23"/>
      <c r="BH189" s="23"/>
      <c r="BI189" s="23"/>
      <c r="BJ189" s="23"/>
      <c r="BK189" s="23"/>
      <c r="BL189" s="23"/>
      <c r="BU189" s="23"/>
      <c r="BV189" s="23"/>
      <c r="BZ189" s="24"/>
    </row>
    <row r="190" spans="24:78" x14ac:dyDescent="0.25">
      <c r="X190" s="23"/>
      <c r="AI190" s="23"/>
      <c r="AJ190" s="23"/>
      <c r="AW190" s="23"/>
      <c r="AX190" s="23"/>
      <c r="BA190" s="23"/>
      <c r="BB190" s="23"/>
      <c r="BE190" s="23"/>
      <c r="BF190" s="23"/>
      <c r="BH190" s="23"/>
      <c r="BI190" s="23"/>
      <c r="BJ190" s="23"/>
      <c r="BK190" s="23"/>
      <c r="BL190" s="23"/>
      <c r="BU190" s="23"/>
      <c r="BV190" s="23"/>
      <c r="BZ190" s="24"/>
    </row>
    <row r="191" spans="24:78" x14ac:dyDescent="0.25">
      <c r="X191" s="23"/>
      <c r="AI191" s="23"/>
      <c r="AJ191" s="23"/>
      <c r="AW191" s="23"/>
      <c r="AX191" s="23"/>
      <c r="BA191" s="23"/>
      <c r="BB191" s="23"/>
      <c r="BE191" s="23"/>
      <c r="BF191" s="23"/>
      <c r="BH191" s="23"/>
      <c r="BI191" s="23"/>
      <c r="BJ191" s="23"/>
      <c r="BK191" s="23"/>
      <c r="BL191" s="23"/>
      <c r="BU191" s="23"/>
      <c r="BV191" s="23"/>
      <c r="BZ191" s="24"/>
    </row>
    <row r="192" spans="24:78" x14ac:dyDescent="0.25">
      <c r="X192" s="23"/>
      <c r="AI192" s="23"/>
      <c r="AJ192" s="23"/>
      <c r="AW192" s="23"/>
      <c r="AX192" s="23"/>
      <c r="BA192" s="23"/>
      <c r="BB192" s="23"/>
      <c r="BE192" s="23"/>
      <c r="BF192" s="23"/>
      <c r="BH192" s="23"/>
      <c r="BI192" s="23"/>
      <c r="BJ192" s="23"/>
      <c r="BK192" s="23"/>
      <c r="BL192" s="23"/>
      <c r="BU192" s="23"/>
      <c r="BV192" s="23"/>
      <c r="BZ192" s="24"/>
    </row>
    <row r="193" spans="24:78" x14ac:dyDescent="0.25">
      <c r="X193" s="23"/>
      <c r="AI193" s="23"/>
      <c r="AJ193" s="23"/>
      <c r="AW193" s="23"/>
      <c r="AX193" s="23"/>
      <c r="BA193" s="23"/>
      <c r="BB193" s="23"/>
      <c r="BE193" s="23"/>
      <c r="BF193" s="23"/>
      <c r="BH193" s="23"/>
      <c r="BI193" s="23"/>
      <c r="BJ193" s="23"/>
      <c r="BK193" s="23"/>
      <c r="BL193" s="23"/>
      <c r="BU193" s="23"/>
      <c r="BV193" s="23"/>
      <c r="BZ193" s="24"/>
    </row>
    <row r="194" spans="24:78" x14ac:dyDescent="0.25">
      <c r="X194" s="23"/>
      <c r="AI194" s="23"/>
      <c r="AJ194" s="23"/>
      <c r="AW194" s="23"/>
      <c r="AX194" s="23"/>
      <c r="BA194" s="23"/>
      <c r="BB194" s="23"/>
      <c r="BE194" s="23"/>
      <c r="BF194" s="23"/>
      <c r="BH194" s="23"/>
      <c r="BI194" s="23"/>
      <c r="BJ194" s="23"/>
      <c r="BK194" s="23"/>
      <c r="BL194" s="23"/>
      <c r="BU194" s="23"/>
      <c r="BV194" s="23"/>
      <c r="BZ194" s="24"/>
    </row>
    <row r="195" spans="24:78" x14ac:dyDescent="0.25">
      <c r="X195" s="23"/>
      <c r="AI195" s="23"/>
      <c r="AJ195" s="23"/>
      <c r="AW195" s="23"/>
      <c r="AX195" s="23"/>
      <c r="BA195" s="23"/>
      <c r="BB195" s="23"/>
      <c r="BE195" s="23"/>
      <c r="BF195" s="23"/>
      <c r="BH195" s="23"/>
      <c r="BI195" s="23"/>
      <c r="BJ195" s="23"/>
      <c r="BK195" s="23"/>
      <c r="BL195" s="23"/>
      <c r="BU195" s="23"/>
      <c r="BV195" s="23"/>
      <c r="BZ195" s="24"/>
    </row>
    <row r="196" spans="24:78" x14ac:dyDescent="0.25">
      <c r="X196" s="23"/>
      <c r="AI196" s="23"/>
      <c r="AJ196" s="23"/>
      <c r="AW196" s="23"/>
      <c r="AX196" s="23"/>
      <c r="BA196" s="23"/>
      <c r="BB196" s="23"/>
      <c r="BE196" s="23"/>
      <c r="BF196" s="23"/>
      <c r="BH196" s="23"/>
      <c r="BI196" s="23"/>
      <c r="BJ196" s="23"/>
      <c r="BK196" s="23"/>
      <c r="BL196" s="23"/>
      <c r="BU196" s="23"/>
      <c r="BV196" s="23"/>
      <c r="BZ196" s="24"/>
    </row>
    <row r="197" spans="24:78" x14ac:dyDescent="0.25">
      <c r="X197" s="23"/>
      <c r="AI197" s="23"/>
      <c r="AJ197" s="23"/>
      <c r="AW197" s="23"/>
      <c r="AX197" s="23"/>
      <c r="BA197" s="23"/>
      <c r="BB197" s="23"/>
      <c r="BE197" s="23"/>
      <c r="BF197" s="23"/>
      <c r="BH197" s="23"/>
      <c r="BI197" s="23"/>
      <c r="BJ197" s="23"/>
      <c r="BK197" s="23"/>
      <c r="BL197" s="23"/>
      <c r="BU197" s="23"/>
      <c r="BV197" s="23"/>
      <c r="BZ197" s="24"/>
    </row>
    <row r="198" spans="24:78" x14ac:dyDescent="0.25">
      <c r="X198" s="23"/>
      <c r="AI198" s="23"/>
      <c r="AJ198" s="23"/>
      <c r="AW198" s="23"/>
      <c r="AX198" s="23"/>
      <c r="BA198" s="23"/>
      <c r="BB198" s="23"/>
      <c r="BE198" s="23"/>
      <c r="BF198" s="23"/>
      <c r="BH198" s="23"/>
      <c r="BI198" s="23"/>
      <c r="BJ198" s="23"/>
      <c r="BK198" s="23"/>
      <c r="BL198" s="23"/>
      <c r="BU198" s="23"/>
      <c r="BV198" s="23"/>
      <c r="BZ198" s="24"/>
    </row>
    <row r="199" spans="24:78" x14ac:dyDescent="0.25">
      <c r="X199" s="23"/>
      <c r="AI199" s="23"/>
      <c r="AJ199" s="23"/>
      <c r="AW199" s="23"/>
      <c r="AX199" s="23"/>
      <c r="BA199" s="23"/>
      <c r="BB199" s="23"/>
      <c r="BE199" s="23"/>
      <c r="BF199" s="23"/>
      <c r="BH199" s="23"/>
      <c r="BI199" s="23"/>
      <c r="BJ199" s="23"/>
      <c r="BK199" s="23"/>
      <c r="BL199" s="23"/>
      <c r="BU199" s="23"/>
      <c r="BV199" s="23"/>
      <c r="BZ199" s="24"/>
    </row>
    <row r="200" spans="24:78" x14ac:dyDescent="0.25">
      <c r="X200" s="23"/>
      <c r="AI200" s="23"/>
      <c r="AJ200" s="23"/>
      <c r="AW200" s="23"/>
      <c r="AX200" s="23"/>
      <c r="BA200" s="23"/>
      <c r="BB200" s="23"/>
      <c r="BE200" s="23"/>
      <c r="BF200" s="23"/>
      <c r="BH200" s="23"/>
      <c r="BI200" s="23"/>
      <c r="BJ200" s="23"/>
      <c r="BK200" s="23"/>
      <c r="BL200" s="23"/>
      <c r="BU200" s="23"/>
      <c r="BV200" s="23"/>
      <c r="BZ200" s="24"/>
    </row>
    <row r="201" spans="24:78" x14ac:dyDescent="0.25">
      <c r="X201" s="23"/>
      <c r="AI201" s="23"/>
      <c r="AJ201" s="23"/>
      <c r="AW201" s="23"/>
      <c r="AX201" s="23"/>
      <c r="BA201" s="23"/>
      <c r="BB201" s="23"/>
      <c r="BE201" s="23"/>
      <c r="BF201" s="23"/>
      <c r="BH201" s="23"/>
      <c r="BI201" s="23"/>
      <c r="BJ201" s="23"/>
      <c r="BK201" s="23"/>
      <c r="BL201" s="23"/>
      <c r="BU201" s="23"/>
      <c r="BV201" s="23"/>
      <c r="BZ201" s="24"/>
    </row>
    <row r="202" spans="24:78" x14ac:dyDescent="0.25">
      <c r="X202" s="23"/>
      <c r="AI202" s="23"/>
      <c r="AJ202" s="23"/>
      <c r="AW202" s="23"/>
      <c r="AX202" s="23"/>
      <c r="BA202" s="23"/>
      <c r="BB202" s="23"/>
      <c r="BE202" s="23"/>
      <c r="BF202" s="23"/>
      <c r="BH202" s="23"/>
      <c r="BI202" s="23"/>
      <c r="BJ202" s="23"/>
      <c r="BK202" s="23"/>
      <c r="BL202" s="23"/>
      <c r="BU202" s="23"/>
      <c r="BV202" s="23"/>
      <c r="BZ202" s="24"/>
    </row>
    <row r="203" spans="24:78" x14ac:dyDescent="0.25">
      <c r="X203" s="23"/>
      <c r="AI203" s="23"/>
      <c r="AJ203" s="23"/>
      <c r="AW203" s="23"/>
      <c r="AX203" s="23"/>
      <c r="BA203" s="23"/>
      <c r="BB203" s="23"/>
      <c r="BE203" s="23"/>
      <c r="BF203" s="23"/>
      <c r="BH203" s="23"/>
      <c r="BI203" s="23"/>
      <c r="BJ203" s="23"/>
      <c r="BK203" s="23"/>
      <c r="BL203" s="23"/>
      <c r="BU203" s="23"/>
      <c r="BV203" s="23"/>
      <c r="BZ203" s="24"/>
    </row>
    <row r="204" spans="24:78" x14ac:dyDescent="0.25">
      <c r="X204" s="23"/>
      <c r="AI204" s="23"/>
      <c r="AJ204" s="23"/>
      <c r="AW204" s="23"/>
      <c r="AX204" s="23"/>
      <c r="BA204" s="23"/>
      <c r="BB204" s="23"/>
      <c r="BE204" s="23"/>
      <c r="BF204" s="23"/>
      <c r="BH204" s="23"/>
      <c r="BI204" s="23"/>
      <c r="BJ204" s="23"/>
      <c r="BK204" s="23"/>
      <c r="BL204" s="23"/>
      <c r="BU204" s="23"/>
      <c r="BV204" s="23"/>
      <c r="BZ204" s="24"/>
    </row>
    <row r="205" spans="24:78" x14ac:dyDescent="0.25">
      <c r="X205" s="23"/>
      <c r="AI205" s="23"/>
      <c r="AJ205" s="23"/>
      <c r="AW205" s="23"/>
      <c r="AX205" s="23"/>
      <c r="BA205" s="23"/>
      <c r="BB205" s="23"/>
      <c r="BE205" s="23"/>
      <c r="BF205" s="23"/>
      <c r="BH205" s="23"/>
      <c r="BI205" s="23"/>
      <c r="BJ205" s="23"/>
      <c r="BK205" s="23"/>
      <c r="BL205" s="23"/>
      <c r="BU205" s="23"/>
      <c r="BV205" s="23"/>
      <c r="BZ205" s="24"/>
    </row>
    <row r="206" spans="24:78" x14ac:dyDescent="0.25">
      <c r="X206" s="23"/>
      <c r="AI206" s="23"/>
      <c r="AJ206" s="23"/>
      <c r="AW206" s="23"/>
      <c r="AX206" s="23"/>
      <c r="BA206" s="23"/>
      <c r="BB206" s="23"/>
      <c r="BE206" s="23"/>
      <c r="BF206" s="23"/>
      <c r="BH206" s="23"/>
      <c r="BI206" s="23"/>
      <c r="BJ206" s="23"/>
      <c r="BK206" s="23"/>
      <c r="BL206" s="23"/>
      <c r="BU206" s="23"/>
      <c r="BV206" s="23"/>
      <c r="BZ206" s="24"/>
    </row>
    <row r="207" spans="24:78" x14ac:dyDescent="0.25">
      <c r="X207" s="23"/>
      <c r="AI207" s="23"/>
      <c r="AJ207" s="23"/>
      <c r="AW207" s="23"/>
      <c r="AX207" s="23"/>
      <c r="BA207" s="23"/>
      <c r="BB207" s="23"/>
      <c r="BE207" s="23"/>
      <c r="BF207" s="23"/>
      <c r="BH207" s="23"/>
      <c r="BI207" s="23"/>
      <c r="BJ207" s="23"/>
      <c r="BK207" s="23"/>
      <c r="BL207" s="23"/>
      <c r="BU207" s="23"/>
      <c r="BV207" s="23"/>
      <c r="BZ207" s="24"/>
    </row>
    <row r="208" spans="24:78" x14ac:dyDescent="0.25">
      <c r="X208" s="23"/>
      <c r="AI208" s="23"/>
      <c r="AJ208" s="23"/>
      <c r="AW208" s="23"/>
      <c r="AX208" s="23"/>
      <c r="BA208" s="23"/>
      <c r="BB208" s="23"/>
      <c r="BE208" s="23"/>
      <c r="BF208" s="23"/>
      <c r="BH208" s="23"/>
      <c r="BI208" s="23"/>
      <c r="BJ208" s="23"/>
      <c r="BK208" s="23"/>
      <c r="BL208" s="23"/>
      <c r="BU208" s="23"/>
      <c r="BV208" s="23"/>
      <c r="BZ208" s="24"/>
    </row>
    <row r="209" spans="24:78" x14ac:dyDescent="0.25">
      <c r="X209" s="23"/>
      <c r="AI209" s="23"/>
      <c r="AJ209" s="23"/>
      <c r="AW209" s="23"/>
      <c r="AX209" s="23"/>
      <c r="BA209" s="23"/>
      <c r="BB209" s="23"/>
      <c r="BE209" s="23"/>
      <c r="BF209" s="23"/>
      <c r="BH209" s="23"/>
      <c r="BI209" s="23"/>
      <c r="BJ209" s="23"/>
      <c r="BK209" s="23"/>
      <c r="BL209" s="23"/>
      <c r="BU209" s="23"/>
      <c r="BV209" s="23"/>
      <c r="BZ209" s="24"/>
    </row>
    <row r="210" spans="24:78" x14ac:dyDescent="0.25">
      <c r="X210" s="23"/>
      <c r="AI210" s="23"/>
      <c r="AJ210" s="23"/>
      <c r="AW210" s="23"/>
      <c r="AX210" s="23"/>
      <c r="BA210" s="23"/>
      <c r="BB210" s="23"/>
      <c r="BE210" s="23"/>
      <c r="BF210" s="23"/>
      <c r="BH210" s="23"/>
      <c r="BI210" s="23"/>
      <c r="BJ210" s="23"/>
      <c r="BK210" s="23"/>
      <c r="BL210" s="23"/>
      <c r="BU210" s="23"/>
      <c r="BV210" s="23"/>
      <c r="BZ210" s="24"/>
    </row>
    <row r="211" spans="24:78" x14ac:dyDescent="0.25">
      <c r="X211" s="23"/>
      <c r="AI211" s="23"/>
      <c r="AJ211" s="23"/>
      <c r="AW211" s="23"/>
      <c r="AX211" s="23"/>
      <c r="BA211" s="23"/>
      <c r="BB211" s="23"/>
      <c r="BE211" s="23"/>
      <c r="BF211" s="23"/>
      <c r="BH211" s="23"/>
      <c r="BI211" s="23"/>
      <c r="BJ211" s="23"/>
      <c r="BK211" s="23"/>
      <c r="BL211" s="23"/>
      <c r="BU211" s="23"/>
      <c r="BV211" s="23"/>
      <c r="BZ211" s="24"/>
    </row>
    <row r="212" spans="24:78" x14ac:dyDescent="0.25">
      <c r="X212" s="23"/>
      <c r="AI212" s="23"/>
      <c r="AJ212" s="23"/>
      <c r="AW212" s="23"/>
      <c r="AX212" s="23"/>
      <c r="BA212" s="23"/>
      <c r="BB212" s="23"/>
      <c r="BE212" s="23"/>
      <c r="BF212" s="23"/>
      <c r="BH212" s="23"/>
      <c r="BI212" s="23"/>
      <c r="BJ212" s="23"/>
      <c r="BK212" s="23"/>
      <c r="BL212" s="23"/>
      <c r="BU212" s="23"/>
      <c r="BV212" s="23"/>
      <c r="BZ212" s="24"/>
    </row>
    <row r="213" spans="24:78" x14ac:dyDescent="0.25">
      <c r="X213" s="23"/>
      <c r="AI213" s="23"/>
      <c r="AJ213" s="23"/>
      <c r="AW213" s="23"/>
      <c r="AX213" s="23"/>
      <c r="BA213" s="23"/>
      <c r="BB213" s="23"/>
      <c r="BE213" s="23"/>
      <c r="BF213" s="23"/>
      <c r="BH213" s="23"/>
      <c r="BI213" s="23"/>
      <c r="BJ213" s="23"/>
      <c r="BK213" s="23"/>
      <c r="BL213" s="23"/>
      <c r="BU213" s="23"/>
      <c r="BV213" s="23"/>
      <c r="BZ213" s="24"/>
    </row>
    <row r="214" spans="24:78" x14ac:dyDescent="0.25">
      <c r="X214" s="23"/>
      <c r="AI214" s="23"/>
      <c r="AJ214" s="23"/>
      <c r="AW214" s="23"/>
      <c r="AX214" s="23"/>
      <c r="BA214" s="23"/>
      <c r="BB214" s="23"/>
      <c r="BE214" s="23"/>
      <c r="BF214" s="23"/>
      <c r="BH214" s="23"/>
      <c r="BI214" s="23"/>
      <c r="BJ214" s="23"/>
      <c r="BK214" s="23"/>
      <c r="BL214" s="23"/>
      <c r="BU214" s="23"/>
      <c r="BV214" s="23"/>
      <c r="BZ214" s="24"/>
    </row>
    <row r="215" spans="24:78" x14ac:dyDescent="0.25">
      <c r="X215" s="23"/>
      <c r="AI215" s="23"/>
      <c r="AJ215" s="23"/>
      <c r="AW215" s="23"/>
      <c r="AX215" s="23"/>
      <c r="BA215" s="23"/>
      <c r="BB215" s="23"/>
      <c r="BE215" s="23"/>
      <c r="BF215" s="23"/>
      <c r="BH215" s="23"/>
      <c r="BI215" s="23"/>
      <c r="BJ215" s="23"/>
      <c r="BK215" s="23"/>
      <c r="BL215" s="23"/>
      <c r="BU215" s="23"/>
      <c r="BV215" s="23"/>
      <c r="BZ215" s="24"/>
    </row>
    <row r="216" spans="24:78" x14ac:dyDescent="0.25">
      <c r="X216" s="23"/>
      <c r="AI216" s="23"/>
      <c r="AJ216" s="23"/>
      <c r="AW216" s="23"/>
      <c r="AX216" s="23"/>
      <c r="BA216" s="23"/>
      <c r="BB216" s="23"/>
      <c r="BE216" s="23"/>
      <c r="BF216" s="23"/>
      <c r="BH216" s="23"/>
      <c r="BI216" s="23"/>
      <c r="BJ216" s="23"/>
      <c r="BK216" s="23"/>
      <c r="BL216" s="23"/>
      <c r="BU216" s="23"/>
      <c r="BV216" s="23"/>
      <c r="BZ216" s="24"/>
    </row>
    <row r="217" spans="24:78" x14ac:dyDescent="0.25">
      <c r="X217" s="23"/>
      <c r="AI217" s="23"/>
      <c r="AJ217" s="23"/>
      <c r="AW217" s="23"/>
      <c r="AX217" s="23"/>
      <c r="BA217" s="23"/>
      <c r="BB217" s="23"/>
      <c r="BE217" s="23"/>
      <c r="BF217" s="23"/>
      <c r="BH217" s="23"/>
      <c r="BI217" s="23"/>
      <c r="BJ217" s="23"/>
      <c r="BK217" s="23"/>
      <c r="BL217" s="23"/>
      <c r="BU217" s="23"/>
      <c r="BV217" s="23"/>
      <c r="BZ217" s="24"/>
    </row>
    <row r="218" spans="24:78" x14ac:dyDescent="0.25">
      <c r="X218" s="23"/>
      <c r="AI218" s="23"/>
      <c r="AJ218" s="23"/>
      <c r="AW218" s="23"/>
      <c r="AX218" s="23"/>
      <c r="BA218" s="23"/>
      <c r="BB218" s="23"/>
      <c r="BE218" s="23"/>
      <c r="BF218" s="23"/>
      <c r="BH218" s="23"/>
      <c r="BI218" s="23"/>
      <c r="BJ218" s="23"/>
      <c r="BK218" s="23"/>
      <c r="BL218" s="23"/>
      <c r="BU218" s="23"/>
      <c r="BV218" s="23"/>
      <c r="BZ218" s="24"/>
    </row>
    <row r="219" spans="24:78" x14ac:dyDescent="0.25">
      <c r="X219" s="23"/>
      <c r="AI219" s="23"/>
      <c r="AJ219" s="23"/>
      <c r="AW219" s="23"/>
      <c r="AX219" s="23"/>
      <c r="BA219" s="23"/>
      <c r="BB219" s="23"/>
      <c r="BE219" s="23"/>
      <c r="BF219" s="23"/>
      <c r="BH219" s="23"/>
      <c r="BI219" s="23"/>
      <c r="BJ219" s="23"/>
      <c r="BK219" s="23"/>
      <c r="BL219" s="23"/>
      <c r="BU219" s="23"/>
      <c r="BV219" s="23"/>
      <c r="BZ219" s="24"/>
    </row>
    <row r="220" spans="24:78" x14ac:dyDescent="0.25">
      <c r="X220" s="23"/>
      <c r="AI220" s="23"/>
      <c r="AJ220" s="23"/>
      <c r="AW220" s="23"/>
      <c r="AX220" s="23"/>
      <c r="BA220" s="23"/>
      <c r="BB220" s="23"/>
      <c r="BE220" s="23"/>
      <c r="BF220" s="23"/>
      <c r="BH220" s="23"/>
      <c r="BI220" s="23"/>
      <c r="BJ220" s="23"/>
      <c r="BK220" s="23"/>
      <c r="BL220" s="23"/>
      <c r="BU220" s="23"/>
      <c r="BV220" s="23"/>
      <c r="BZ220" s="24"/>
    </row>
    <row r="221" spans="24:78" x14ac:dyDescent="0.25">
      <c r="X221" s="23"/>
      <c r="AI221" s="23"/>
      <c r="AJ221" s="23"/>
      <c r="AW221" s="23"/>
      <c r="AX221" s="23"/>
      <c r="BA221" s="23"/>
      <c r="BB221" s="23"/>
      <c r="BE221" s="23"/>
      <c r="BF221" s="23"/>
      <c r="BH221" s="23"/>
      <c r="BI221" s="23"/>
      <c r="BJ221" s="23"/>
      <c r="BK221" s="23"/>
      <c r="BL221" s="23"/>
      <c r="BU221" s="23"/>
      <c r="BV221" s="23"/>
      <c r="BZ221" s="24"/>
    </row>
    <row r="222" spans="24:78" x14ac:dyDescent="0.25">
      <c r="X222" s="23"/>
      <c r="AI222" s="23"/>
      <c r="AJ222" s="23"/>
      <c r="AW222" s="23"/>
      <c r="AX222" s="23"/>
      <c r="BA222" s="23"/>
      <c r="BB222" s="23"/>
      <c r="BE222" s="23"/>
      <c r="BF222" s="23"/>
      <c r="BH222" s="23"/>
      <c r="BI222" s="23"/>
      <c r="BJ222" s="23"/>
      <c r="BK222" s="23"/>
      <c r="BL222" s="23"/>
      <c r="BU222" s="23"/>
      <c r="BV222" s="23"/>
      <c r="BZ222" s="24"/>
    </row>
    <row r="223" spans="24:78" x14ac:dyDescent="0.25">
      <c r="X223" s="23"/>
      <c r="AI223" s="23"/>
      <c r="AJ223" s="23"/>
      <c r="AW223" s="23"/>
      <c r="AX223" s="23"/>
      <c r="BA223" s="23"/>
      <c r="BB223" s="23"/>
      <c r="BE223" s="23"/>
      <c r="BF223" s="23"/>
      <c r="BH223" s="23"/>
      <c r="BI223" s="23"/>
      <c r="BJ223" s="23"/>
      <c r="BK223" s="23"/>
      <c r="BL223" s="23"/>
      <c r="BU223" s="23"/>
      <c r="BV223" s="23"/>
      <c r="BZ223" s="24"/>
    </row>
    <row r="224" spans="24:78" x14ac:dyDescent="0.25">
      <c r="X224" s="23"/>
      <c r="AI224" s="23"/>
      <c r="AJ224" s="23"/>
      <c r="AW224" s="23"/>
      <c r="AX224" s="23"/>
      <c r="BA224" s="23"/>
      <c r="BB224" s="23"/>
      <c r="BE224" s="23"/>
      <c r="BF224" s="23"/>
      <c r="BH224" s="23"/>
      <c r="BI224" s="23"/>
      <c r="BJ224" s="23"/>
      <c r="BK224" s="23"/>
      <c r="BL224" s="23"/>
      <c r="BU224" s="23"/>
      <c r="BV224" s="23"/>
      <c r="BZ224" s="24"/>
    </row>
    <row r="225" spans="24:78" x14ac:dyDescent="0.25">
      <c r="X225" s="23"/>
      <c r="AI225" s="23"/>
      <c r="AJ225" s="23"/>
      <c r="AW225" s="23"/>
      <c r="AX225" s="23"/>
      <c r="BA225" s="23"/>
      <c r="BB225" s="23"/>
      <c r="BE225" s="23"/>
      <c r="BF225" s="23"/>
      <c r="BH225" s="23"/>
      <c r="BI225" s="23"/>
      <c r="BJ225" s="23"/>
      <c r="BK225" s="23"/>
      <c r="BL225" s="23"/>
      <c r="BU225" s="23"/>
      <c r="BV225" s="23"/>
      <c r="BZ225" s="24"/>
    </row>
    <row r="226" spans="24:78" x14ac:dyDescent="0.25">
      <c r="X226" s="23"/>
      <c r="AI226" s="23"/>
      <c r="AJ226" s="23"/>
      <c r="AW226" s="23"/>
      <c r="AX226" s="23"/>
      <c r="BA226" s="23"/>
      <c r="BB226" s="23"/>
      <c r="BE226" s="23"/>
      <c r="BF226" s="23"/>
      <c r="BH226" s="23"/>
      <c r="BI226" s="23"/>
      <c r="BJ226" s="23"/>
      <c r="BK226" s="23"/>
      <c r="BL226" s="23"/>
      <c r="BU226" s="23"/>
      <c r="BV226" s="23"/>
      <c r="BZ226" s="24"/>
    </row>
    <row r="227" spans="24:78" x14ac:dyDescent="0.25">
      <c r="X227" s="23"/>
      <c r="AI227" s="23"/>
      <c r="AJ227" s="23"/>
      <c r="AW227" s="23"/>
      <c r="AX227" s="23"/>
      <c r="BA227" s="23"/>
      <c r="BB227" s="23"/>
      <c r="BE227" s="23"/>
      <c r="BF227" s="23"/>
      <c r="BH227" s="23"/>
      <c r="BI227" s="23"/>
      <c r="BJ227" s="23"/>
      <c r="BK227" s="23"/>
      <c r="BL227" s="23"/>
      <c r="BU227" s="23"/>
      <c r="BV227" s="23"/>
      <c r="BZ227" s="24"/>
    </row>
    <row r="228" spans="24:78" x14ac:dyDescent="0.25">
      <c r="X228" s="23"/>
      <c r="AI228" s="23"/>
      <c r="AJ228" s="23"/>
      <c r="AW228" s="23"/>
      <c r="AX228" s="23"/>
      <c r="BA228" s="23"/>
      <c r="BB228" s="23"/>
      <c r="BE228" s="23"/>
      <c r="BF228" s="23"/>
      <c r="BH228" s="23"/>
      <c r="BI228" s="23"/>
      <c r="BJ228" s="23"/>
      <c r="BK228" s="23"/>
      <c r="BL228" s="23"/>
      <c r="BU228" s="23"/>
      <c r="BV228" s="23"/>
      <c r="BZ228" s="24"/>
    </row>
    <row r="229" spans="24:78" x14ac:dyDescent="0.25">
      <c r="X229" s="23"/>
      <c r="AI229" s="23"/>
      <c r="AJ229" s="23"/>
      <c r="AW229" s="23"/>
      <c r="AX229" s="23"/>
      <c r="BA229" s="23"/>
      <c r="BB229" s="23"/>
      <c r="BE229" s="23"/>
      <c r="BF229" s="23"/>
      <c r="BH229" s="23"/>
      <c r="BI229" s="23"/>
      <c r="BJ229" s="23"/>
      <c r="BK229" s="23"/>
      <c r="BL229" s="23"/>
      <c r="BU229" s="23"/>
      <c r="BV229" s="23"/>
      <c r="BZ229" s="24"/>
    </row>
    <row r="230" spans="24:78" x14ac:dyDescent="0.25">
      <c r="X230" s="23"/>
      <c r="AI230" s="23"/>
      <c r="AJ230" s="23"/>
      <c r="AW230" s="23"/>
      <c r="AX230" s="23"/>
      <c r="BA230" s="23"/>
      <c r="BB230" s="23"/>
      <c r="BE230" s="23"/>
      <c r="BF230" s="23"/>
      <c r="BH230" s="23"/>
      <c r="BI230" s="23"/>
      <c r="BJ230" s="23"/>
      <c r="BK230" s="23"/>
      <c r="BL230" s="23"/>
      <c r="BU230" s="23"/>
      <c r="BV230" s="23"/>
      <c r="BZ230" s="24"/>
    </row>
    <row r="231" spans="24:78" x14ac:dyDescent="0.25">
      <c r="X231" s="23"/>
      <c r="AI231" s="23"/>
      <c r="AJ231" s="23"/>
      <c r="AW231" s="23"/>
      <c r="AX231" s="23"/>
      <c r="BA231" s="23"/>
      <c r="BB231" s="23"/>
      <c r="BE231" s="23"/>
      <c r="BF231" s="23"/>
      <c r="BH231" s="23"/>
      <c r="BI231" s="23"/>
      <c r="BJ231" s="23"/>
      <c r="BK231" s="23"/>
      <c r="BL231" s="23"/>
      <c r="BU231" s="23"/>
      <c r="BV231" s="23"/>
      <c r="BZ231" s="24"/>
    </row>
    <row r="232" spans="24:78" x14ac:dyDescent="0.25">
      <c r="X232" s="23"/>
      <c r="AI232" s="23"/>
      <c r="AJ232" s="23"/>
      <c r="AW232" s="23"/>
      <c r="AX232" s="23"/>
      <c r="BA232" s="23"/>
      <c r="BB232" s="23"/>
      <c r="BE232" s="23"/>
      <c r="BF232" s="23"/>
      <c r="BH232" s="23"/>
      <c r="BI232" s="23"/>
      <c r="BJ232" s="23"/>
      <c r="BK232" s="23"/>
      <c r="BL232" s="23"/>
      <c r="BU232" s="23"/>
      <c r="BV232" s="23"/>
      <c r="BZ232" s="24"/>
    </row>
    <row r="233" spans="24:78" x14ac:dyDescent="0.25">
      <c r="X233" s="23"/>
      <c r="AI233" s="23"/>
      <c r="AJ233" s="23"/>
      <c r="AW233" s="23"/>
      <c r="AX233" s="23"/>
      <c r="BA233" s="23"/>
      <c r="BB233" s="23"/>
      <c r="BE233" s="23"/>
      <c r="BF233" s="23"/>
      <c r="BH233" s="23"/>
      <c r="BI233" s="23"/>
      <c r="BJ233" s="23"/>
      <c r="BK233" s="23"/>
      <c r="BL233" s="23"/>
      <c r="BU233" s="23"/>
      <c r="BV233" s="23"/>
      <c r="BZ233" s="24"/>
    </row>
    <row r="234" spans="24:78" x14ac:dyDescent="0.25">
      <c r="X234" s="23"/>
      <c r="AI234" s="23"/>
      <c r="AJ234" s="23"/>
      <c r="AW234" s="23"/>
      <c r="AX234" s="23"/>
      <c r="BA234" s="23"/>
      <c r="BB234" s="23"/>
      <c r="BE234" s="23"/>
      <c r="BF234" s="23"/>
      <c r="BH234" s="23"/>
      <c r="BI234" s="23"/>
      <c r="BJ234" s="23"/>
      <c r="BK234" s="23"/>
      <c r="BL234" s="23"/>
      <c r="BU234" s="23"/>
      <c r="BV234" s="23"/>
      <c r="BZ234" s="24"/>
    </row>
    <row r="235" spans="24:78" x14ac:dyDescent="0.25">
      <c r="X235" s="23"/>
      <c r="AI235" s="23"/>
      <c r="AJ235" s="23"/>
      <c r="AW235" s="23"/>
      <c r="AX235" s="23"/>
      <c r="BA235" s="23"/>
      <c r="BB235" s="23"/>
      <c r="BE235" s="23"/>
      <c r="BF235" s="23"/>
      <c r="BH235" s="23"/>
      <c r="BI235" s="23"/>
      <c r="BJ235" s="23"/>
      <c r="BK235" s="23"/>
      <c r="BL235" s="23"/>
      <c r="BU235" s="23"/>
      <c r="BV235" s="23"/>
      <c r="BZ235" s="24"/>
    </row>
    <row r="236" spans="24:78" x14ac:dyDescent="0.25">
      <c r="X236" s="23"/>
      <c r="AI236" s="23"/>
      <c r="AJ236" s="23"/>
      <c r="AW236" s="23"/>
      <c r="AX236" s="23"/>
      <c r="BA236" s="23"/>
      <c r="BB236" s="23"/>
      <c r="BE236" s="23"/>
      <c r="BF236" s="23"/>
      <c r="BH236" s="23"/>
      <c r="BI236" s="23"/>
      <c r="BJ236" s="23"/>
      <c r="BK236" s="23"/>
      <c r="BL236" s="23"/>
      <c r="BU236" s="23"/>
      <c r="BV236" s="23"/>
      <c r="BZ236" s="24"/>
    </row>
    <row r="237" spans="24:78" x14ac:dyDescent="0.25">
      <c r="X237" s="23"/>
      <c r="AI237" s="23"/>
      <c r="AJ237" s="23"/>
      <c r="AW237" s="23"/>
      <c r="AX237" s="23"/>
      <c r="BA237" s="23"/>
      <c r="BB237" s="23"/>
      <c r="BE237" s="23"/>
      <c r="BF237" s="23"/>
      <c r="BH237" s="23"/>
      <c r="BI237" s="23"/>
      <c r="BJ237" s="23"/>
      <c r="BK237" s="23"/>
      <c r="BL237" s="23"/>
      <c r="BU237" s="23"/>
      <c r="BV237" s="23"/>
      <c r="BZ237" s="24"/>
    </row>
    <row r="238" spans="24:78" x14ac:dyDescent="0.25">
      <c r="X238" s="23"/>
      <c r="AI238" s="23"/>
      <c r="AJ238" s="23"/>
      <c r="AW238" s="23"/>
      <c r="AX238" s="23"/>
      <c r="BA238" s="23"/>
      <c r="BB238" s="23"/>
      <c r="BE238" s="23"/>
      <c r="BF238" s="23"/>
      <c r="BH238" s="23"/>
      <c r="BI238" s="23"/>
      <c r="BJ238" s="23"/>
      <c r="BK238" s="23"/>
      <c r="BL238" s="23"/>
      <c r="BU238" s="23"/>
      <c r="BV238" s="23"/>
      <c r="BZ238" s="24"/>
    </row>
    <row r="239" spans="24:78" x14ac:dyDescent="0.25">
      <c r="X239" s="23"/>
      <c r="AI239" s="23"/>
      <c r="AJ239" s="23"/>
      <c r="AW239" s="23"/>
      <c r="AX239" s="23"/>
      <c r="BA239" s="23"/>
      <c r="BB239" s="23"/>
      <c r="BE239" s="23"/>
      <c r="BF239" s="23"/>
      <c r="BH239" s="23"/>
      <c r="BI239" s="23"/>
      <c r="BJ239" s="23"/>
      <c r="BK239" s="23"/>
      <c r="BL239" s="23"/>
      <c r="BU239" s="23"/>
      <c r="BV239" s="23"/>
      <c r="BZ239" s="24"/>
    </row>
    <row r="240" spans="24:78" x14ac:dyDescent="0.25">
      <c r="X240" s="23"/>
      <c r="AI240" s="23"/>
      <c r="AJ240" s="23"/>
      <c r="AW240" s="23"/>
      <c r="AX240" s="23"/>
      <c r="BA240" s="23"/>
      <c r="BB240" s="23"/>
      <c r="BE240" s="23"/>
      <c r="BF240" s="23"/>
      <c r="BH240" s="23"/>
      <c r="BI240" s="23"/>
      <c r="BJ240" s="23"/>
      <c r="BK240" s="23"/>
      <c r="BL240" s="23"/>
      <c r="BU240" s="23"/>
      <c r="BV240" s="23"/>
      <c r="BZ240" s="24"/>
    </row>
    <row r="241" spans="24:78" x14ac:dyDescent="0.25">
      <c r="X241" s="23"/>
      <c r="AI241" s="23"/>
      <c r="AJ241" s="23"/>
      <c r="AW241" s="23"/>
      <c r="AX241" s="23"/>
      <c r="BA241" s="23"/>
      <c r="BB241" s="23"/>
      <c r="BE241" s="23"/>
      <c r="BF241" s="23"/>
      <c r="BH241" s="23"/>
      <c r="BI241" s="23"/>
      <c r="BJ241" s="23"/>
      <c r="BK241" s="23"/>
      <c r="BL241" s="23"/>
      <c r="BU241" s="23"/>
      <c r="BV241" s="23"/>
      <c r="BZ241" s="24"/>
    </row>
    <row r="242" spans="24:78" x14ac:dyDescent="0.25">
      <c r="X242" s="23"/>
      <c r="AI242" s="23"/>
      <c r="AJ242" s="23"/>
      <c r="AW242" s="23"/>
      <c r="AX242" s="23"/>
      <c r="BA242" s="23"/>
      <c r="BB242" s="23"/>
      <c r="BE242" s="23"/>
      <c r="BF242" s="23"/>
      <c r="BH242" s="23"/>
      <c r="BI242" s="23"/>
      <c r="BJ242" s="23"/>
      <c r="BK242" s="23"/>
      <c r="BL242" s="23"/>
      <c r="BU242" s="23"/>
      <c r="BV242" s="23"/>
      <c r="BZ242" s="24"/>
    </row>
    <row r="243" spans="24:78" x14ac:dyDescent="0.25">
      <c r="X243" s="23"/>
      <c r="AI243" s="23"/>
      <c r="AJ243" s="23"/>
      <c r="AW243" s="23"/>
      <c r="AX243" s="23"/>
      <c r="BA243" s="23"/>
      <c r="BB243" s="23"/>
      <c r="BE243" s="23"/>
      <c r="BF243" s="23"/>
      <c r="BH243" s="23"/>
      <c r="BI243" s="23"/>
      <c r="BJ243" s="23"/>
      <c r="BK243" s="23"/>
      <c r="BL243" s="23"/>
      <c r="BU243" s="23"/>
      <c r="BV243" s="23"/>
      <c r="BZ243" s="24"/>
    </row>
    <row r="244" spans="24:78" x14ac:dyDescent="0.25">
      <c r="X244" s="23"/>
      <c r="AI244" s="23"/>
      <c r="AJ244" s="23"/>
      <c r="AW244" s="23"/>
      <c r="AX244" s="23"/>
      <c r="BA244" s="23"/>
      <c r="BB244" s="23"/>
      <c r="BE244" s="23"/>
      <c r="BF244" s="23"/>
      <c r="BH244" s="23"/>
      <c r="BI244" s="23"/>
      <c r="BJ244" s="23"/>
      <c r="BK244" s="23"/>
      <c r="BL244" s="23"/>
      <c r="BU244" s="23"/>
      <c r="BV244" s="23"/>
      <c r="BZ244" s="24"/>
    </row>
    <row r="245" spans="24:78" x14ac:dyDescent="0.25">
      <c r="X245" s="23"/>
      <c r="AI245" s="23"/>
      <c r="AJ245" s="23"/>
      <c r="AW245" s="23"/>
      <c r="AX245" s="23"/>
      <c r="BA245" s="23"/>
      <c r="BB245" s="23"/>
      <c r="BE245" s="23"/>
      <c r="BF245" s="23"/>
      <c r="BH245" s="23"/>
      <c r="BI245" s="23"/>
      <c r="BJ245" s="23"/>
      <c r="BK245" s="23"/>
      <c r="BL245" s="23"/>
      <c r="BU245" s="23"/>
      <c r="BV245" s="23"/>
      <c r="BZ245" s="24"/>
    </row>
    <row r="246" spans="24:78" x14ac:dyDescent="0.25">
      <c r="X246" s="23"/>
      <c r="AI246" s="23"/>
      <c r="AJ246" s="23"/>
      <c r="AW246" s="23"/>
      <c r="AX246" s="23"/>
      <c r="BA246" s="23"/>
      <c r="BB246" s="23"/>
      <c r="BE246" s="23"/>
      <c r="BF246" s="23"/>
      <c r="BH246" s="23"/>
      <c r="BI246" s="23"/>
      <c r="BJ246" s="23"/>
      <c r="BK246" s="23"/>
      <c r="BL246" s="23"/>
      <c r="BU246" s="23"/>
      <c r="BV246" s="23"/>
      <c r="BZ246" s="24"/>
    </row>
    <row r="247" spans="24:78" x14ac:dyDescent="0.25">
      <c r="X247" s="23"/>
      <c r="AI247" s="23"/>
      <c r="AJ247" s="23"/>
      <c r="AW247" s="23"/>
      <c r="AX247" s="23"/>
      <c r="BA247" s="23"/>
      <c r="BB247" s="23"/>
      <c r="BE247" s="23"/>
      <c r="BF247" s="23"/>
      <c r="BH247" s="23"/>
      <c r="BI247" s="23"/>
      <c r="BJ247" s="23"/>
      <c r="BK247" s="23"/>
      <c r="BL247" s="23"/>
      <c r="BU247" s="23"/>
      <c r="BV247" s="23"/>
      <c r="BZ247" s="24"/>
    </row>
    <row r="248" spans="24:78" x14ac:dyDescent="0.25">
      <c r="X248" s="23"/>
      <c r="AI248" s="23"/>
      <c r="AJ248" s="23"/>
      <c r="AW248" s="23"/>
      <c r="AX248" s="23"/>
      <c r="BA248" s="23"/>
      <c r="BB248" s="23"/>
      <c r="BE248" s="23"/>
      <c r="BF248" s="23"/>
      <c r="BH248" s="23"/>
      <c r="BI248" s="23"/>
      <c r="BJ248" s="23"/>
      <c r="BK248" s="23"/>
      <c r="BL248" s="23"/>
      <c r="BU248" s="23"/>
      <c r="BV248" s="23"/>
      <c r="BZ248" s="24"/>
    </row>
    <row r="249" spans="24:78" x14ac:dyDescent="0.25">
      <c r="X249" s="23"/>
      <c r="AI249" s="23"/>
      <c r="AJ249" s="23"/>
      <c r="AW249" s="23"/>
      <c r="AX249" s="23"/>
      <c r="BA249" s="23"/>
      <c r="BB249" s="23"/>
      <c r="BE249" s="23"/>
      <c r="BF249" s="23"/>
      <c r="BH249" s="23"/>
      <c r="BI249" s="23"/>
      <c r="BJ249" s="23"/>
      <c r="BK249" s="23"/>
      <c r="BL249" s="23"/>
      <c r="BU249" s="23"/>
      <c r="BV249" s="23"/>
      <c r="BZ249" s="24"/>
    </row>
    <row r="250" spans="24:78" x14ac:dyDescent="0.25">
      <c r="X250" s="23"/>
      <c r="AI250" s="23"/>
      <c r="AJ250" s="23"/>
      <c r="AW250" s="23"/>
      <c r="AX250" s="23"/>
      <c r="BA250" s="23"/>
      <c r="BB250" s="23"/>
      <c r="BE250" s="23"/>
      <c r="BF250" s="23"/>
      <c r="BH250" s="23"/>
      <c r="BI250" s="23"/>
      <c r="BJ250" s="23"/>
      <c r="BK250" s="23"/>
      <c r="BL250" s="23"/>
      <c r="BU250" s="23"/>
      <c r="BV250" s="23"/>
      <c r="BZ250" s="24"/>
    </row>
    <row r="251" spans="24:78" x14ac:dyDescent="0.25">
      <c r="X251" s="23"/>
      <c r="AI251" s="23"/>
      <c r="AJ251" s="23"/>
      <c r="AW251" s="23"/>
      <c r="AX251" s="23"/>
      <c r="BA251" s="23"/>
      <c r="BB251" s="23"/>
      <c r="BE251" s="23"/>
      <c r="BF251" s="23"/>
      <c r="BH251" s="23"/>
      <c r="BI251" s="23"/>
      <c r="BJ251" s="23"/>
      <c r="BK251" s="23"/>
      <c r="BL251" s="23"/>
      <c r="BU251" s="23"/>
      <c r="BV251" s="23"/>
      <c r="BZ251" s="24"/>
    </row>
    <row r="252" spans="24:78" x14ac:dyDescent="0.25">
      <c r="X252" s="23"/>
      <c r="AI252" s="23"/>
      <c r="AJ252" s="23"/>
      <c r="AW252" s="23"/>
      <c r="AX252" s="23"/>
      <c r="BA252" s="23"/>
      <c r="BB252" s="23"/>
      <c r="BE252" s="23"/>
      <c r="BF252" s="23"/>
      <c r="BH252" s="23"/>
      <c r="BI252" s="23"/>
      <c r="BJ252" s="23"/>
      <c r="BK252" s="23"/>
      <c r="BL252" s="23"/>
      <c r="BU252" s="23"/>
      <c r="BV252" s="23"/>
      <c r="BZ252" s="24"/>
    </row>
    <row r="253" spans="24:78" x14ac:dyDescent="0.25">
      <c r="X253" s="23"/>
      <c r="AI253" s="23"/>
      <c r="AJ253" s="23"/>
      <c r="AW253" s="23"/>
      <c r="AX253" s="23"/>
      <c r="BA253" s="23"/>
      <c r="BB253" s="23"/>
      <c r="BE253" s="23"/>
      <c r="BF253" s="23"/>
      <c r="BH253" s="23"/>
      <c r="BI253" s="23"/>
      <c r="BJ253" s="23"/>
      <c r="BK253" s="23"/>
      <c r="BL253" s="23"/>
      <c r="BU253" s="23"/>
      <c r="BV253" s="23"/>
      <c r="BZ253" s="24"/>
    </row>
    <row r="254" spans="24:78" x14ac:dyDescent="0.25">
      <c r="X254" s="23"/>
      <c r="AI254" s="23"/>
      <c r="AJ254" s="23"/>
      <c r="AW254" s="23"/>
      <c r="AX254" s="23"/>
      <c r="BA254" s="23"/>
      <c r="BB254" s="23"/>
      <c r="BE254" s="23"/>
      <c r="BF254" s="23"/>
      <c r="BH254" s="23"/>
      <c r="BI254" s="23"/>
      <c r="BJ254" s="23"/>
      <c r="BK254" s="23"/>
      <c r="BL254" s="23"/>
      <c r="BU254" s="23"/>
      <c r="BV254" s="23"/>
      <c r="BZ254" s="24"/>
    </row>
    <row r="255" spans="24:78" x14ac:dyDescent="0.25">
      <c r="X255" s="23"/>
      <c r="AI255" s="23"/>
      <c r="AJ255" s="23"/>
      <c r="AW255" s="23"/>
      <c r="AX255" s="23"/>
      <c r="BA255" s="23"/>
      <c r="BB255" s="23"/>
      <c r="BE255" s="23"/>
      <c r="BF255" s="23"/>
      <c r="BH255" s="23"/>
      <c r="BI255" s="23"/>
      <c r="BJ255" s="23"/>
      <c r="BK255" s="23"/>
      <c r="BL255" s="23"/>
      <c r="BU255" s="23"/>
      <c r="BV255" s="23"/>
      <c r="BZ255" s="24"/>
    </row>
    <row r="256" spans="24:78" x14ac:dyDescent="0.25">
      <c r="X256" s="23"/>
      <c r="AI256" s="23"/>
      <c r="AJ256" s="23"/>
      <c r="AW256" s="23"/>
      <c r="AX256" s="23"/>
      <c r="BA256" s="23"/>
      <c r="BB256" s="23"/>
      <c r="BE256" s="23"/>
      <c r="BF256" s="23"/>
      <c r="BH256" s="23"/>
      <c r="BI256" s="23"/>
      <c r="BJ256" s="23"/>
      <c r="BK256" s="23"/>
      <c r="BL256" s="23"/>
      <c r="BU256" s="23"/>
      <c r="BV256" s="23"/>
      <c r="BZ256" s="24"/>
    </row>
    <row r="257" spans="24:78" x14ac:dyDescent="0.25">
      <c r="X257" s="23"/>
      <c r="AI257" s="23"/>
      <c r="AJ257" s="23"/>
      <c r="AW257" s="23"/>
      <c r="AX257" s="23"/>
      <c r="BA257" s="23"/>
      <c r="BB257" s="23"/>
      <c r="BE257" s="23"/>
      <c r="BF257" s="23"/>
      <c r="BH257" s="23"/>
      <c r="BI257" s="23"/>
      <c r="BJ257" s="23"/>
      <c r="BK257" s="23"/>
      <c r="BL257" s="23"/>
      <c r="BU257" s="23"/>
      <c r="BV257" s="23"/>
      <c r="BZ257" s="24"/>
    </row>
    <row r="258" spans="24:78" x14ac:dyDescent="0.25">
      <c r="X258" s="23"/>
      <c r="AI258" s="23"/>
      <c r="AJ258" s="23"/>
      <c r="AW258" s="23"/>
      <c r="AX258" s="23"/>
      <c r="BA258" s="23"/>
      <c r="BB258" s="23"/>
      <c r="BE258" s="23"/>
      <c r="BF258" s="23"/>
      <c r="BH258" s="23"/>
      <c r="BI258" s="23"/>
      <c r="BJ258" s="23"/>
      <c r="BK258" s="23"/>
      <c r="BL258" s="23"/>
      <c r="BU258" s="23"/>
      <c r="BV258" s="23"/>
      <c r="BZ258" s="24"/>
    </row>
    <row r="259" spans="24:78" x14ac:dyDescent="0.25">
      <c r="X259" s="23"/>
      <c r="AI259" s="23"/>
      <c r="AJ259" s="23"/>
      <c r="AW259" s="23"/>
      <c r="AX259" s="23"/>
      <c r="BA259" s="23"/>
      <c r="BB259" s="23"/>
      <c r="BE259" s="23"/>
      <c r="BF259" s="23"/>
      <c r="BH259" s="23"/>
      <c r="BI259" s="23"/>
      <c r="BJ259" s="23"/>
      <c r="BK259" s="23"/>
      <c r="BL259" s="23"/>
      <c r="BU259" s="23"/>
      <c r="BV259" s="23"/>
      <c r="BZ259" s="24"/>
    </row>
    <row r="260" spans="24:78" x14ac:dyDescent="0.25">
      <c r="X260" s="23"/>
      <c r="AI260" s="23"/>
      <c r="AJ260" s="23"/>
      <c r="AW260" s="23"/>
      <c r="AX260" s="23"/>
      <c r="BA260" s="23"/>
      <c r="BB260" s="23"/>
      <c r="BE260" s="23"/>
      <c r="BF260" s="23"/>
      <c r="BH260" s="23"/>
      <c r="BI260" s="23"/>
      <c r="BJ260" s="23"/>
      <c r="BK260" s="23"/>
      <c r="BL260" s="23"/>
      <c r="BU260" s="23"/>
      <c r="BV260" s="23"/>
      <c r="BZ260" s="24"/>
    </row>
    <row r="261" spans="24:78" x14ac:dyDescent="0.25">
      <c r="X261" s="23"/>
      <c r="AI261" s="23"/>
      <c r="AJ261" s="23"/>
      <c r="AW261" s="23"/>
      <c r="AX261" s="23"/>
      <c r="BA261" s="23"/>
      <c r="BB261" s="23"/>
      <c r="BE261" s="23"/>
      <c r="BF261" s="23"/>
      <c r="BH261" s="23"/>
      <c r="BI261" s="23"/>
      <c r="BJ261" s="23"/>
      <c r="BK261" s="23"/>
      <c r="BL261" s="23"/>
      <c r="BU261" s="23"/>
      <c r="BV261" s="23"/>
      <c r="BZ261" s="24"/>
    </row>
    <row r="262" spans="24:78" x14ac:dyDescent="0.25">
      <c r="X262" s="23"/>
      <c r="AI262" s="23"/>
      <c r="AJ262" s="23"/>
      <c r="AW262" s="23"/>
      <c r="AX262" s="23"/>
      <c r="BA262" s="23"/>
      <c r="BB262" s="23"/>
      <c r="BE262" s="23"/>
      <c r="BF262" s="23"/>
      <c r="BH262" s="23"/>
      <c r="BI262" s="23"/>
      <c r="BJ262" s="23"/>
      <c r="BK262" s="23"/>
      <c r="BL262" s="23"/>
      <c r="BU262" s="23"/>
      <c r="BV262" s="23"/>
      <c r="BZ262" s="24"/>
    </row>
    <row r="263" spans="24:78" x14ac:dyDescent="0.25">
      <c r="X263" s="23"/>
      <c r="AI263" s="23"/>
      <c r="AJ263" s="23"/>
      <c r="AW263" s="23"/>
      <c r="AX263" s="23"/>
      <c r="BA263" s="23"/>
      <c r="BB263" s="23"/>
      <c r="BE263" s="23"/>
      <c r="BF263" s="23"/>
      <c r="BH263" s="23"/>
      <c r="BI263" s="23"/>
      <c r="BJ263" s="23"/>
      <c r="BK263" s="23"/>
      <c r="BL263" s="23"/>
      <c r="BU263" s="23"/>
      <c r="BV263" s="23"/>
      <c r="BZ263" s="24"/>
    </row>
    <row r="264" spans="24:78" x14ac:dyDescent="0.25">
      <c r="X264" s="23"/>
      <c r="AI264" s="23"/>
      <c r="AJ264" s="23"/>
      <c r="AW264" s="23"/>
      <c r="AX264" s="23"/>
      <c r="BA264" s="23"/>
      <c r="BB264" s="23"/>
      <c r="BE264" s="23"/>
      <c r="BF264" s="23"/>
      <c r="BH264" s="23"/>
      <c r="BI264" s="23"/>
      <c r="BJ264" s="23"/>
      <c r="BK264" s="23"/>
      <c r="BL264" s="23"/>
      <c r="BU264" s="23"/>
      <c r="BV264" s="23"/>
      <c r="BZ264" s="24"/>
    </row>
    <row r="265" spans="24:78" x14ac:dyDescent="0.25">
      <c r="X265" s="23"/>
      <c r="AI265" s="23"/>
      <c r="AJ265" s="23"/>
      <c r="AW265" s="23"/>
      <c r="AX265" s="23"/>
      <c r="BA265" s="23"/>
      <c r="BB265" s="23"/>
      <c r="BE265" s="23"/>
      <c r="BF265" s="23"/>
      <c r="BH265" s="23"/>
      <c r="BI265" s="23"/>
      <c r="BJ265" s="23"/>
      <c r="BK265" s="23"/>
      <c r="BL265" s="23"/>
      <c r="BU265" s="23"/>
      <c r="BV265" s="23"/>
      <c r="BZ265" s="24"/>
    </row>
    <row r="266" spans="24:78" x14ac:dyDescent="0.25">
      <c r="X266" s="23"/>
      <c r="AI266" s="23"/>
      <c r="AJ266" s="23"/>
      <c r="AW266" s="23"/>
      <c r="AX266" s="23"/>
      <c r="BA266" s="23"/>
      <c r="BB266" s="23"/>
      <c r="BE266" s="23"/>
      <c r="BF266" s="23"/>
      <c r="BH266" s="23"/>
      <c r="BI266" s="23"/>
      <c r="BJ266" s="23"/>
      <c r="BK266" s="23"/>
      <c r="BL266" s="23"/>
      <c r="BU266" s="23"/>
      <c r="BV266" s="23"/>
      <c r="BZ266" s="24"/>
    </row>
    <row r="267" spans="24:78" x14ac:dyDescent="0.25">
      <c r="X267" s="23"/>
      <c r="AI267" s="23"/>
      <c r="AJ267" s="23"/>
      <c r="AW267" s="23"/>
      <c r="AX267" s="23"/>
      <c r="BA267" s="23"/>
      <c r="BB267" s="23"/>
      <c r="BE267" s="23"/>
      <c r="BF267" s="23"/>
      <c r="BH267" s="23"/>
      <c r="BI267" s="23"/>
      <c r="BJ267" s="23"/>
      <c r="BK267" s="23"/>
      <c r="BL267" s="23"/>
      <c r="BU267" s="23"/>
      <c r="BV267" s="23"/>
      <c r="BZ267" s="24"/>
    </row>
    <row r="268" spans="24:78" x14ac:dyDescent="0.25">
      <c r="X268" s="23"/>
      <c r="AI268" s="23"/>
      <c r="AJ268" s="23"/>
      <c r="AW268" s="23"/>
      <c r="AX268" s="23"/>
      <c r="BA268" s="23"/>
      <c r="BB268" s="23"/>
      <c r="BE268" s="23"/>
      <c r="BF268" s="23"/>
      <c r="BH268" s="23"/>
      <c r="BI268" s="23"/>
      <c r="BJ268" s="23"/>
      <c r="BK268" s="23"/>
      <c r="BL268" s="23"/>
      <c r="BU268" s="23"/>
      <c r="BV268" s="23"/>
      <c r="BZ268" s="24"/>
    </row>
    <row r="269" spans="24:78" x14ac:dyDescent="0.25">
      <c r="X269" s="23"/>
      <c r="AI269" s="23"/>
      <c r="AJ269" s="23"/>
      <c r="AW269" s="23"/>
      <c r="AX269" s="23"/>
      <c r="BA269" s="23"/>
      <c r="BB269" s="23"/>
      <c r="BE269" s="23"/>
      <c r="BF269" s="23"/>
      <c r="BH269" s="23"/>
      <c r="BI269" s="23"/>
      <c r="BJ269" s="23"/>
      <c r="BK269" s="23"/>
      <c r="BL269" s="23"/>
      <c r="BU269" s="23"/>
      <c r="BV269" s="23"/>
      <c r="BZ269" s="24"/>
    </row>
    <row r="270" spans="24:78" x14ac:dyDescent="0.25">
      <c r="X270" s="23"/>
      <c r="AI270" s="23"/>
      <c r="AJ270" s="23"/>
      <c r="AW270" s="23"/>
      <c r="AX270" s="23"/>
      <c r="BA270" s="23"/>
      <c r="BB270" s="23"/>
      <c r="BE270" s="23"/>
      <c r="BF270" s="23"/>
      <c r="BH270" s="23"/>
      <c r="BI270" s="23"/>
      <c r="BJ270" s="23"/>
      <c r="BK270" s="23"/>
      <c r="BL270" s="23"/>
      <c r="BU270" s="23"/>
      <c r="BV270" s="23"/>
      <c r="BZ270" s="24"/>
    </row>
    <row r="271" spans="24:78" x14ac:dyDescent="0.25">
      <c r="X271" s="23"/>
      <c r="AI271" s="23"/>
      <c r="AJ271" s="23"/>
      <c r="AW271" s="23"/>
      <c r="AX271" s="23"/>
      <c r="BA271" s="23"/>
      <c r="BB271" s="23"/>
      <c r="BE271" s="23"/>
      <c r="BF271" s="23"/>
      <c r="BH271" s="23"/>
      <c r="BI271" s="23"/>
      <c r="BJ271" s="23"/>
      <c r="BK271" s="23"/>
      <c r="BL271" s="23"/>
      <c r="BU271" s="23"/>
      <c r="BV271" s="23"/>
      <c r="BZ271" s="24"/>
    </row>
    <row r="272" spans="24:78" x14ac:dyDescent="0.25">
      <c r="X272" s="23"/>
      <c r="AI272" s="23"/>
      <c r="AJ272" s="23"/>
      <c r="AW272" s="23"/>
      <c r="AX272" s="23"/>
      <c r="BA272" s="23"/>
      <c r="BB272" s="23"/>
      <c r="BE272" s="23"/>
      <c r="BF272" s="23"/>
      <c r="BH272" s="23"/>
      <c r="BI272" s="23"/>
      <c r="BJ272" s="23"/>
      <c r="BK272" s="23"/>
      <c r="BL272" s="23"/>
      <c r="BU272" s="23"/>
      <c r="BV272" s="23"/>
      <c r="BZ272" s="24"/>
    </row>
    <row r="273" spans="24:78" x14ac:dyDescent="0.25">
      <c r="X273" s="23"/>
      <c r="AI273" s="23"/>
      <c r="AJ273" s="23"/>
      <c r="AW273" s="23"/>
      <c r="AX273" s="23"/>
      <c r="BA273" s="23"/>
      <c r="BB273" s="23"/>
      <c r="BE273" s="23"/>
      <c r="BF273" s="23"/>
      <c r="BH273" s="23"/>
      <c r="BI273" s="23"/>
      <c r="BJ273" s="23"/>
      <c r="BK273" s="23"/>
      <c r="BL273" s="23"/>
      <c r="BU273" s="23"/>
      <c r="BV273" s="23"/>
      <c r="BZ273" s="24"/>
    </row>
    <row r="274" spans="24:78" x14ac:dyDescent="0.25">
      <c r="X274" s="23"/>
      <c r="AI274" s="23"/>
      <c r="AJ274" s="23"/>
      <c r="AW274" s="23"/>
      <c r="AX274" s="23"/>
      <c r="BA274" s="23"/>
      <c r="BB274" s="23"/>
      <c r="BE274" s="23"/>
      <c r="BF274" s="23"/>
      <c r="BH274" s="23"/>
      <c r="BI274" s="23"/>
      <c r="BJ274" s="23"/>
      <c r="BK274" s="23"/>
      <c r="BL274" s="23"/>
      <c r="BU274" s="23"/>
      <c r="BV274" s="23"/>
      <c r="BZ274" s="24"/>
    </row>
    <row r="275" spans="24:78" x14ac:dyDescent="0.25">
      <c r="X275" s="23"/>
      <c r="AI275" s="23"/>
      <c r="AJ275" s="23"/>
      <c r="AW275" s="23"/>
      <c r="AX275" s="23"/>
      <c r="BA275" s="23"/>
      <c r="BB275" s="23"/>
      <c r="BE275" s="23"/>
      <c r="BF275" s="23"/>
      <c r="BH275" s="23"/>
      <c r="BI275" s="23"/>
      <c r="BJ275" s="23"/>
      <c r="BK275" s="23"/>
      <c r="BL275" s="23"/>
      <c r="BU275" s="23"/>
      <c r="BV275" s="23"/>
      <c r="BZ275" s="24"/>
    </row>
    <row r="276" spans="24:78" x14ac:dyDescent="0.25">
      <c r="X276" s="23"/>
      <c r="AI276" s="23"/>
      <c r="AJ276" s="23"/>
      <c r="AW276" s="23"/>
      <c r="AX276" s="23"/>
      <c r="BA276" s="23"/>
      <c r="BB276" s="23"/>
      <c r="BE276" s="23"/>
      <c r="BF276" s="23"/>
      <c r="BH276" s="23"/>
      <c r="BI276" s="23"/>
      <c r="BJ276" s="23"/>
      <c r="BK276" s="23"/>
      <c r="BL276" s="23"/>
      <c r="BU276" s="23"/>
      <c r="BV276" s="23"/>
      <c r="BZ276" s="24"/>
    </row>
    <row r="277" spans="24:78" x14ac:dyDescent="0.25">
      <c r="X277" s="23"/>
      <c r="AI277" s="23"/>
      <c r="AJ277" s="23"/>
      <c r="AW277" s="23"/>
      <c r="AX277" s="23"/>
      <c r="BA277" s="23"/>
      <c r="BB277" s="23"/>
      <c r="BE277" s="23"/>
      <c r="BF277" s="23"/>
      <c r="BH277" s="23"/>
      <c r="BI277" s="23"/>
      <c r="BJ277" s="23"/>
      <c r="BK277" s="23"/>
      <c r="BL277" s="23"/>
      <c r="BU277" s="23"/>
      <c r="BV277" s="23"/>
      <c r="BZ277" s="24"/>
    </row>
    <row r="278" spans="24:78" x14ac:dyDescent="0.25">
      <c r="X278" s="23"/>
      <c r="AI278" s="23"/>
      <c r="AJ278" s="23"/>
      <c r="AW278" s="23"/>
      <c r="AX278" s="23"/>
      <c r="BA278" s="23"/>
      <c r="BB278" s="23"/>
      <c r="BE278" s="23"/>
      <c r="BF278" s="23"/>
      <c r="BH278" s="23"/>
      <c r="BI278" s="23"/>
      <c r="BJ278" s="23"/>
      <c r="BK278" s="23"/>
      <c r="BL278" s="23"/>
      <c r="BU278" s="23"/>
      <c r="BV278" s="23"/>
      <c r="BZ278" s="24"/>
    </row>
    <row r="279" spans="24:78" x14ac:dyDescent="0.25">
      <c r="X279" s="23"/>
      <c r="AI279" s="23"/>
      <c r="AJ279" s="23"/>
      <c r="AW279" s="23"/>
      <c r="AX279" s="23"/>
      <c r="BA279" s="23"/>
      <c r="BB279" s="23"/>
      <c r="BE279" s="23"/>
      <c r="BF279" s="23"/>
      <c r="BH279" s="23"/>
      <c r="BI279" s="23"/>
      <c r="BJ279" s="23"/>
      <c r="BK279" s="23"/>
      <c r="BL279" s="23"/>
      <c r="BU279" s="23"/>
      <c r="BV279" s="23"/>
      <c r="BZ279" s="24"/>
    </row>
    <row r="280" spans="24:78" x14ac:dyDescent="0.25">
      <c r="X280" s="23"/>
      <c r="AI280" s="23"/>
      <c r="AJ280" s="23"/>
      <c r="AW280" s="23"/>
      <c r="AX280" s="23"/>
      <c r="BA280" s="23"/>
      <c r="BB280" s="23"/>
      <c r="BE280" s="23"/>
      <c r="BF280" s="23"/>
      <c r="BH280" s="23"/>
      <c r="BI280" s="23"/>
      <c r="BJ280" s="23"/>
      <c r="BK280" s="23"/>
      <c r="BL280" s="23"/>
      <c r="BU280" s="23"/>
      <c r="BV280" s="23"/>
      <c r="BZ280" s="24"/>
    </row>
    <row r="281" spans="24:78" x14ac:dyDescent="0.25">
      <c r="X281" s="23"/>
      <c r="AI281" s="23"/>
      <c r="AJ281" s="23"/>
      <c r="AW281" s="23"/>
      <c r="AX281" s="23"/>
      <c r="BA281" s="23"/>
      <c r="BB281" s="23"/>
      <c r="BE281" s="23"/>
      <c r="BF281" s="23"/>
      <c r="BH281" s="23"/>
      <c r="BI281" s="23"/>
      <c r="BJ281" s="23"/>
      <c r="BK281" s="23"/>
      <c r="BL281" s="23"/>
      <c r="BU281" s="23"/>
      <c r="BV281" s="23"/>
      <c r="BZ281" s="24"/>
    </row>
    <row r="282" spans="24:78" x14ac:dyDescent="0.25">
      <c r="X282" s="23"/>
      <c r="AI282" s="23"/>
      <c r="AJ282" s="23"/>
      <c r="AW282" s="23"/>
      <c r="AX282" s="23"/>
      <c r="BA282" s="23"/>
      <c r="BB282" s="23"/>
      <c r="BE282" s="23"/>
      <c r="BF282" s="23"/>
      <c r="BH282" s="23"/>
      <c r="BI282" s="23"/>
      <c r="BJ282" s="23"/>
      <c r="BK282" s="23"/>
      <c r="BL282" s="23"/>
      <c r="BU282" s="23"/>
      <c r="BV282" s="23"/>
      <c r="BZ282" s="24"/>
    </row>
    <row r="283" spans="24:78" x14ac:dyDescent="0.25">
      <c r="X283" s="23"/>
      <c r="AI283" s="23"/>
      <c r="AJ283" s="23"/>
      <c r="AW283" s="23"/>
      <c r="AX283" s="23"/>
      <c r="BA283" s="23"/>
      <c r="BB283" s="23"/>
      <c r="BE283" s="23"/>
      <c r="BF283" s="23"/>
      <c r="BH283" s="23"/>
      <c r="BI283" s="23"/>
      <c r="BJ283" s="23"/>
      <c r="BK283" s="23"/>
      <c r="BL283" s="23"/>
      <c r="BU283" s="23"/>
      <c r="BV283" s="23"/>
      <c r="BZ283" s="24"/>
    </row>
    <row r="284" spans="24:78" x14ac:dyDescent="0.25">
      <c r="X284" s="23"/>
      <c r="AI284" s="23"/>
      <c r="AJ284" s="23"/>
      <c r="AW284" s="23"/>
      <c r="AX284" s="23"/>
      <c r="BA284" s="23"/>
      <c r="BB284" s="23"/>
      <c r="BE284" s="23"/>
      <c r="BF284" s="23"/>
      <c r="BH284" s="23"/>
      <c r="BI284" s="23"/>
      <c r="BJ284" s="23"/>
      <c r="BK284" s="23"/>
      <c r="BL284" s="23"/>
      <c r="BU284" s="23"/>
      <c r="BV284" s="23"/>
      <c r="BZ284" s="24"/>
    </row>
    <row r="285" spans="24:78" x14ac:dyDescent="0.25">
      <c r="X285" s="23"/>
      <c r="AI285" s="23"/>
      <c r="AJ285" s="23"/>
      <c r="AW285" s="23"/>
      <c r="AX285" s="23"/>
      <c r="BA285" s="23"/>
      <c r="BB285" s="23"/>
      <c r="BE285" s="23"/>
      <c r="BF285" s="23"/>
      <c r="BH285" s="23"/>
      <c r="BI285" s="23"/>
      <c r="BJ285" s="23"/>
      <c r="BK285" s="23"/>
      <c r="BL285" s="23"/>
      <c r="BU285" s="23"/>
      <c r="BV285" s="23"/>
      <c r="BZ285" s="24"/>
    </row>
    <row r="286" spans="24:78" x14ac:dyDescent="0.25">
      <c r="X286" s="23"/>
      <c r="AI286" s="23"/>
      <c r="AJ286" s="23"/>
      <c r="AW286" s="23"/>
      <c r="AX286" s="23"/>
      <c r="BA286" s="23"/>
      <c r="BB286" s="23"/>
      <c r="BE286" s="23"/>
      <c r="BF286" s="23"/>
      <c r="BH286" s="23"/>
      <c r="BI286" s="23"/>
      <c r="BJ286" s="23"/>
      <c r="BK286" s="23"/>
      <c r="BL286" s="23"/>
      <c r="BU286" s="23"/>
      <c r="BV286" s="23"/>
      <c r="BZ286" s="24"/>
    </row>
    <row r="287" spans="24:78" x14ac:dyDescent="0.25">
      <c r="X287" s="23"/>
      <c r="AI287" s="23"/>
      <c r="AJ287" s="23"/>
      <c r="AW287" s="23"/>
      <c r="AX287" s="23"/>
      <c r="BA287" s="23"/>
      <c r="BB287" s="23"/>
      <c r="BE287" s="23"/>
      <c r="BF287" s="23"/>
      <c r="BH287" s="23"/>
      <c r="BI287" s="23"/>
      <c r="BJ287" s="23"/>
      <c r="BK287" s="23"/>
      <c r="BL287" s="23"/>
      <c r="BU287" s="23"/>
      <c r="BV287" s="23"/>
      <c r="BZ287" s="24"/>
    </row>
    <row r="288" spans="24:78" x14ac:dyDescent="0.25">
      <c r="X288" s="23"/>
      <c r="AI288" s="23"/>
      <c r="AJ288" s="23"/>
      <c r="AW288" s="23"/>
      <c r="AX288" s="23"/>
      <c r="BA288" s="23"/>
      <c r="BB288" s="23"/>
      <c r="BE288" s="23"/>
      <c r="BF288" s="23"/>
      <c r="BH288" s="23"/>
      <c r="BI288" s="23"/>
      <c r="BJ288" s="23"/>
      <c r="BK288" s="23"/>
      <c r="BL288" s="23"/>
      <c r="BU288" s="23"/>
      <c r="BV288" s="23"/>
      <c r="BZ288" s="24"/>
    </row>
    <row r="289" spans="24:78" x14ac:dyDescent="0.25">
      <c r="X289" s="23"/>
      <c r="AI289" s="23"/>
      <c r="AJ289" s="23"/>
      <c r="AW289" s="23"/>
      <c r="AX289" s="23"/>
      <c r="BA289" s="23"/>
      <c r="BB289" s="23"/>
      <c r="BE289" s="23"/>
      <c r="BF289" s="23"/>
      <c r="BH289" s="23"/>
      <c r="BI289" s="23"/>
      <c r="BJ289" s="23"/>
      <c r="BK289" s="23"/>
      <c r="BL289" s="23"/>
      <c r="BU289" s="23"/>
      <c r="BV289" s="23"/>
      <c r="BZ289" s="24"/>
    </row>
    <row r="290" spans="24:78" x14ac:dyDescent="0.25">
      <c r="X290" s="23"/>
      <c r="AI290" s="23"/>
      <c r="AJ290" s="23"/>
      <c r="AW290" s="23"/>
      <c r="AX290" s="23"/>
      <c r="BA290" s="23"/>
      <c r="BB290" s="23"/>
      <c r="BE290" s="23"/>
      <c r="BF290" s="23"/>
      <c r="BH290" s="23"/>
      <c r="BI290" s="23"/>
      <c r="BJ290" s="23"/>
      <c r="BK290" s="23"/>
      <c r="BL290" s="23"/>
      <c r="BU290" s="23"/>
      <c r="BV290" s="23"/>
      <c r="BZ290" s="24"/>
    </row>
    <row r="291" spans="24:78" x14ac:dyDescent="0.25">
      <c r="X291" s="23"/>
      <c r="AI291" s="23"/>
      <c r="AJ291" s="23"/>
      <c r="AW291" s="23"/>
      <c r="AX291" s="23"/>
      <c r="BA291" s="23"/>
      <c r="BB291" s="23"/>
      <c r="BE291" s="23"/>
      <c r="BF291" s="23"/>
      <c r="BH291" s="23"/>
      <c r="BI291" s="23"/>
      <c r="BJ291" s="23"/>
      <c r="BK291" s="23"/>
      <c r="BL291" s="23"/>
      <c r="BU291" s="23"/>
      <c r="BV291" s="23"/>
      <c r="BZ291" s="24"/>
    </row>
    <row r="292" spans="24:78" x14ac:dyDescent="0.25">
      <c r="X292" s="23"/>
      <c r="AI292" s="23"/>
      <c r="AJ292" s="23"/>
      <c r="AW292" s="23"/>
      <c r="AX292" s="23"/>
      <c r="BA292" s="23"/>
      <c r="BB292" s="23"/>
      <c r="BE292" s="23"/>
      <c r="BF292" s="23"/>
      <c r="BH292" s="23"/>
      <c r="BI292" s="23"/>
      <c r="BJ292" s="23"/>
      <c r="BK292" s="23"/>
      <c r="BL292" s="23"/>
      <c r="BU292" s="23"/>
      <c r="BV292" s="23"/>
      <c r="BZ292" s="24"/>
    </row>
    <row r="293" spans="24:78" x14ac:dyDescent="0.25">
      <c r="X293" s="23"/>
      <c r="AI293" s="23"/>
      <c r="AJ293" s="23"/>
      <c r="AW293" s="23"/>
      <c r="AX293" s="23"/>
      <c r="BA293" s="23"/>
      <c r="BB293" s="23"/>
      <c r="BE293" s="23"/>
      <c r="BF293" s="23"/>
      <c r="BH293" s="23"/>
      <c r="BI293" s="23"/>
      <c r="BJ293" s="23"/>
      <c r="BK293" s="23"/>
      <c r="BL293" s="23"/>
      <c r="BU293" s="23"/>
      <c r="BV293" s="23"/>
      <c r="BZ293" s="24"/>
    </row>
    <row r="294" spans="24:78" x14ac:dyDescent="0.25">
      <c r="X294" s="23"/>
      <c r="AI294" s="23"/>
      <c r="AJ294" s="23"/>
      <c r="AW294" s="23"/>
      <c r="AX294" s="23"/>
      <c r="BA294" s="23"/>
      <c r="BB294" s="23"/>
      <c r="BE294" s="23"/>
      <c r="BF294" s="23"/>
      <c r="BH294" s="23"/>
      <c r="BI294" s="23"/>
      <c r="BJ294" s="23"/>
      <c r="BK294" s="23"/>
      <c r="BL294" s="23"/>
      <c r="BU294" s="23"/>
      <c r="BV294" s="23"/>
      <c r="BZ294" s="24"/>
    </row>
    <row r="295" spans="24:78" x14ac:dyDescent="0.25">
      <c r="X295" s="23"/>
      <c r="AI295" s="23"/>
      <c r="AJ295" s="23"/>
      <c r="AW295" s="23"/>
      <c r="AX295" s="23"/>
      <c r="BA295" s="23"/>
      <c r="BB295" s="23"/>
      <c r="BE295" s="23"/>
      <c r="BF295" s="23"/>
      <c r="BH295" s="23"/>
      <c r="BI295" s="23"/>
      <c r="BJ295" s="23"/>
      <c r="BK295" s="23"/>
      <c r="BL295" s="23"/>
      <c r="BU295" s="23"/>
      <c r="BV295" s="23"/>
      <c r="BZ295" s="24"/>
    </row>
    <row r="296" spans="24:78" x14ac:dyDescent="0.25">
      <c r="X296" s="23"/>
      <c r="AI296" s="23"/>
      <c r="AJ296" s="23"/>
      <c r="AW296" s="23"/>
      <c r="AX296" s="23"/>
      <c r="BA296" s="23"/>
      <c r="BB296" s="23"/>
      <c r="BE296" s="23"/>
      <c r="BF296" s="23"/>
      <c r="BH296" s="23"/>
      <c r="BI296" s="23"/>
      <c r="BJ296" s="23"/>
      <c r="BK296" s="23"/>
      <c r="BL296" s="23"/>
      <c r="BU296" s="23"/>
      <c r="BV296" s="23"/>
      <c r="BZ296" s="24"/>
    </row>
    <row r="297" spans="24:78" x14ac:dyDescent="0.25">
      <c r="X297" s="23"/>
      <c r="AI297" s="23"/>
      <c r="AJ297" s="23"/>
      <c r="AW297" s="23"/>
      <c r="AX297" s="23"/>
      <c r="BA297" s="23"/>
      <c r="BB297" s="23"/>
      <c r="BE297" s="23"/>
      <c r="BF297" s="23"/>
      <c r="BH297" s="23"/>
      <c r="BI297" s="23"/>
      <c r="BJ297" s="23"/>
      <c r="BK297" s="23"/>
      <c r="BL297" s="23"/>
      <c r="BU297" s="23"/>
      <c r="BV297" s="23"/>
      <c r="BZ297" s="24"/>
    </row>
    <row r="298" spans="24:78" x14ac:dyDescent="0.25">
      <c r="X298" s="23"/>
      <c r="AI298" s="23"/>
      <c r="AJ298" s="23"/>
      <c r="AW298" s="23"/>
      <c r="AX298" s="23"/>
      <c r="BA298" s="23"/>
      <c r="BB298" s="23"/>
      <c r="BE298" s="23"/>
      <c r="BF298" s="23"/>
      <c r="BH298" s="23"/>
      <c r="BI298" s="23"/>
      <c r="BJ298" s="23"/>
      <c r="BK298" s="23"/>
      <c r="BL298" s="23"/>
      <c r="BU298" s="23"/>
      <c r="BV298" s="23"/>
      <c r="BZ298" s="24"/>
    </row>
    <row r="299" spans="24:78" x14ac:dyDescent="0.25">
      <c r="X299" s="23"/>
      <c r="AI299" s="23"/>
      <c r="AJ299" s="23"/>
      <c r="AW299" s="23"/>
      <c r="AX299" s="23"/>
      <c r="BA299" s="23"/>
      <c r="BB299" s="23"/>
      <c r="BE299" s="23"/>
      <c r="BF299" s="23"/>
      <c r="BH299" s="23"/>
      <c r="BI299" s="23"/>
      <c r="BJ299" s="23"/>
      <c r="BK299" s="23"/>
      <c r="BL299" s="23"/>
      <c r="BU299" s="23"/>
      <c r="BV299" s="23"/>
      <c r="BZ299" s="24"/>
    </row>
    <row r="300" spans="24:78" x14ac:dyDescent="0.25">
      <c r="X300" s="23"/>
      <c r="AI300" s="23"/>
      <c r="AJ300" s="23"/>
      <c r="AW300" s="23"/>
      <c r="AX300" s="23"/>
      <c r="BA300" s="23"/>
      <c r="BB300" s="23"/>
      <c r="BE300" s="23"/>
      <c r="BF300" s="23"/>
      <c r="BH300" s="23"/>
      <c r="BI300" s="23"/>
      <c r="BJ300" s="23"/>
      <c r="BK300" s="23"/>
      <c r="BL300" s="23"/>
      <c r="BU300" s="23"/>
      <c r="BV300" s="23"/>
      <c r="BZ300" s="24"/>
    </row>
    <row r="301" spans="24:78" x14ac:dyDescent="0.25">
      <c r="X301" s="23"/>
      <c r="AI301" s="23"/>
      <c r="AJ301" s="23"/>
      <c r="AW301" s="23"/>
      <c r="AX301" s="23"/>
      <c r="BA301" s="23"/>
      <c r="BB301" s="23"/>
      <c r="BE301" s="23"/>
      <c r="BF301" s="23"/>
      <c r="BH301" s="23"/>
      <c r="BI301" s="23"/>
      <c r="BJ301" s="23"/>
      <c r="BK301" s="23"/>
      <c r="BL301" s="23"/>
      <c r="BU301" s="23"/>
      <c r="BV301" s="23"/>
      <c r="BZ301" s="24"/>
    </row>
    <row r="302" spans="24:78" x14ac:dyDescent="0.25">
      <c r="X302" s="23"/>
      <c r="AI302" s="23"/>
      <c r="AJ302" s="23"/>
      <c r="AW302" s="23"/>
      <c r="AX302" s="23"/>
      <c r="BA302" s="23"/>
      <c r="BB302" s="23"/>
      <c r="BE302" s="23"/>
      <c r="BF302" s="23"/>
      <c r="BH302" s="23"/>
      <c r="BI302" s="23"/>
      <c r="BJ302" s="23"/>
      <c r="BK302" s="23"/>
      <c r="BL302" s="23"/>
      <c r="BU302" s="23"/>
      <c r="BV302" s="23"/>
      <c r="BZ302" s="24"/>
    </row>
    <row r="303" spans="24:78" x14ac:dyDescent="0.25">
      <c r="X303" s="23"/>
      <c r="AI303" s="23"/>
      <c r="AJ303" s="23"/>
      <c r="AW303" s="23"/>
      <c r="AX303" s="23"/>
      <c r="BA303" s="23"/>
      <c r="BB303" s="23"/>
      <c r="BE303" s="23"/>
      <c r="BF303" s="23"/>
      <c r="BH303" s="23"/>
      <c r="BI303" s="23"/>
      <c r="BJ303" s="23"/>
      <c r="BK303" s="23"/>
      <c r="BL303" s="23"/>
      <c r="BU303" s="23"/>
      <c r="BV303" s="23"/>
      <c r="BZ303" s="24"/>
    </row>
    <row r="304" spans="24:78" x14ac:dyDescent="0.25">
      <c r="X304" s="23"/>
      <c r="AI304" s="23"/>
      <c r="AJ304" s="23"/>
      <c r="AW304" s="23"/>
      <c r="AX304" s="23"/>
      <c r="BA304" s="23"/>
      <c r="BB304" s="23"/>
      <c r="BE304" s="23"/>
      <c r="BF304" s="23"/>
      <c r="BH304" s="23"/>
      <c r="BI304" s="23"/>
      <c r="BJ304" s="23"/>
      <c r="BK304" s="23"/>
      <c r="BL304" s="23"/>
      <c r="BU304" s="23"/>
      <c r="BV304" s="23"/>
      <c r="BZ304" s="24"/>
    </row>
    <row r="305" spans="24:78" x14ac:dyDescent="0.25">
      <c r="X305" s="23"/>
      <c r="AI305" s="23"/>
      <c r="AJ305" s="23"/>
      <c r="AW305" s="23"/>
      <c r="AX305" s="23"/>
      <c r="BA305" s="23"/>
      <c r="BB305" s="23"/>
      <c r="BE305" s="23"/>
      <c r="BF305" s="23"/>
      <c r="BH305" s="23"/>
      <c r="BI305" s="23"/>
      <c r="BJ305" s="23"/>
      <c r="BK305" s="23"/>
      <c r="BL305" s="23"/>
      <c r="BU305" s="23"/>
      <c r="BV305" s="23"/>
      <c r="BZ305" s="24"/>
    </row>
    <row r="306" spans="24:78" x14ac:dyDescent="0.25">
      <c r="X306" s="23"/>
      <c r="AI306" s="23"/>
      <c r="AJ306" s="23"/>
      <c r="AW306" s="23"/>
      <c r="AX306" s="23"/>
      <c r="BA306" s="23"/>
      <c r="BB306" s="23"/>
      <c r="BE306" s="23"/>
      <c r="BF306" s="23"/>
      <c r="BH306" s="23"/>
      <c r="BI306" s="23"/>
      <c r="BJ306" s="23"/>
      <c r="BK306" s="23"/>
      <c r="BL306" s="23"/>
      <c r="BU306" s="23"/>
      <c r="BV306" s="23"/>
      <c r="BZ306" s="24"/>
    </row>
    <row r="307" spans="24:78" x14ac:dyDescent="0.25">
      <c r="X307" s="23"/>
      <c r="AI307" s="23"/>
      <c r="AJ307" s="23"/>
      <c r="AW307" s="23"/>
      <c r="AX307" s="23"/>
      <c r="BA307" s="23"/>
      <c r="BB307" s="23"/>
      <c r="BE307" s="23"/>
      <c r="BF307" s="23"/>
      <c r="BH307" s="23"/>
      <c r="BI307" s="23"/>
      <c r="BJ307" s="23"/>
      <c r="BK307" s="23"/>
      <c r="BL307" s="23"/>
      <c r="BU307" s="23"/>
      <c r="BV307" s="23"/>
      <c r="BZ307" s="24"/>
    </row>
    <row r="308" spans="24:78" x14ac:dyDescent="0.25">
      <c r="X308" s="23"/>
      <c r="AI308" s="23"/>
      <c r="AJ308" s="23"/>
      <c r="AW308" s="23"/>
      <c r="AX308" s="23"/>
      <c r="BA308" s="23"/>
      <c r="BB308" s="23"/>
      <c r="BE308" s="23"/>
      <c r="BF308" s="23"/>
      <c r="BH308" s="23"/>
      <c r="BI308" s="23"/>
      <c r="BJ308" s="23"/>
      <c r="BK308" s="23"/>
      <c r="BL308" s="23"/>
      <c r="BU308" s="23"/>
      <c r="BV308" s="23"/>
      <c r="BZ308" s="24"/>
    </row>
    <row r="309" spans="24:78" x14ac:dyDescent="0.25">
      <c r="X309" s="23"/>
      <c r="AI309" s="23"/>
      <c r="AJ309" s="23"/>
      <c r="AW309" s="23"/>
      <c r="AX309" s="23"/>
      <c r="BA309" s="23"/>
      <c r="BB309" s="23"/>
      <c r="BE309" s="23"/>
      <c r="BF309" s="23"/>
      <c r="BH309" s="23"/>
      <c r="BI309" s="23"/>
      <c r="BJ309" s="23"/>
      <c r="BK309" s="23"/>
      <c r="BL309" s="23"/>
      <c r="BU309" s="23"/>
      <c r="BV309" s="23"/>
      <c r="BZ309" s="24"/>
    </row>
    <row r="310" spans="24:78" x14ac:dyDescent="0.25">
      <c r="X310" s="23"/>
      <c r="AI310" s="23"/>
      <c r="AJ310" s="23"/>
      <c r="AW310" s="23"/>
      <c r="AX310" s="23"/>
      <c r="BA310" s="23"/>
      <c r="BB310" s="23"/>
      <c r="BE310" s="23"/>
      <c r="BF310" s="23"/>
      <c r="BH310" s="23"/>
      <c r="BI310" s="23"/>
      <c r="BJ310" s="23"/>
      <c r="BK310" s="23"/>
      <c r="BL310" s="23"/>
      <c r="BU310" s="23"/>
      <c r="BV310" s="23"/>
      <c r="BZ310" s="24"/>
    </row>
    <row r="311" spans="24:78" x14ac:dyDescent="0.25">
      <c r="X311" s="23"/>
      <c r="AI311" s="23"/>
      <c r="AJ311" s="23"/>
      <c r="AW311" s="23"/>
      <c r="AX311" s="23"/>
      <c r="BA311" s="23"/>
      <c r="BB311" s="23"/>
      <c r="BE311" s="23"/>
      <c r="BF311" s="23"/>
      <c r="BH311" s="23"/>
      <c r="BI311" s="23"/>
      <c r="BJ311" s="23"/>
      <c r="BK311" s="23"/>
      <c r="BL311" s="23"/>
      <c r="BU311" s="23"/>
      <c r="BV311" s="23"/>
      <c r="BZ311" s="24"/>
    </row>
    <row r="312" spans="24:78" x14ac:dyDescent="0.25">
      <c r="X312" s="23"/>
      <c r="AI312" s="23"/>
      <c r="AJ312" s="23"/>
      <c r="AW312" s="23"/>
      <c r="AX312" s="23"/>
      <c r="BA312" s="23"/>
      <c r="BB312" s="23"/>
      <c r="BE312" s="23"/>
      <c r="BF312" s="23"/>
      <c r="BH312" s="23"/>
      <c r="BI312" s="23"/>
      <c r="BJ312" s="23"/>
      <c r="BK312" s="23"/>
      <c r="BL312" s="23"/>
      <c r="BU312" s="23"/>
      <c r="BV312" s="23"/>
      <c r="BZ312" s="24"/>
    </row>
    <row r="313" spans="24:78" x14ac:dyDescent="0.25">
      <c r="X313" s="23"/>
      <c r="AI313" s="23"/>
      <c r="AJ313" s="23"/>
      <c r="AW313" s="23"/>
      <c r="AX313" s="23"/>
      <c r="BA313" s="23"/>
      <c r="BB313" s="23"/>
      <c r="BE313" s="23"/>
      <c r="BF313" s="23"/>
      <c r="BH313" s="23"/>
      <c r="BI313" s="23"/>
      <c r="BJ313" s="23"/>
      <c r="BK313" s="23"/>
      <c r="BL313" s="23"/>
      <c r="BU313" s="23"/>
      <c r="BV313" s="23"/>
      <c r="BZ313" s="24"/>
    </row>
    <row r="314" spans="24:78" x14ac:dyDescent="0.25">
      <c r="X314" s="23"/>
      <c r="AI314" s="23"/>
      <c r="AJ314" s="23"/>
      <c r="AW314" s="23"/>
      <c r="AX314" s="23"/>
      <c r="BA314" s="23"/>
      <c r="BB314" s="23"/>
      <c r="BE314" s="23"/>
      <c r="BF314" s="23"/>
      <c r="BH314" s="23"/>
      <c r="BI314" s="23"/>
      <c r="BJ314" s="23"/>
      <c r="BK314" s="23"/>
      <c r="BL314" s="23"/>
      <c r="BU314" s="23"/>
      <c r="BV314" s="23"/>
      <c r="BZ314" s="24"/>
    </row>
    <row r="315" spans="24:78" x14ac:dyDescent="0.25">
      <c r="X315" s="23"/>
      <c r="AI315" s="23"/>
      <c r="AJ315" s="23"/>
      <c r="AW315" s="23"/>
      <c r="AX315" s="23"/>
      <c r="BA315" s="23"/>
      <c r="BB315" s="23"/>
      <c r="BE315" s="23"/>
      <c r="BF315" s="23"/>
      <c r="BH315" s="23"/>
      <c r="BI315" s="23"/>
      <c r="BJ315" s="23"/>
      <c r="BK315" s="23"/>
      <c r="BL315" s="23"/>
      <c r="BU315" s="23"/>
      <c r="BV315" s="23"/>
      <c r="BZ315" s="24"/>
    </row>
    <row r="316" spans="24:78" x14ac:dyDescent="0.25">
      <c r="X316" s="23"/>
      <c r="AI316" s="23"/>
      <c r="AJ316" s="23"/>
      <c r="AW316" s="23"/>
      <c r="AX316" s="23"/>
      <c r="BA316" s="23"/>
      <c r="BB316" s="23"/>
      <c r="BE316" s="23"/>
      <c r="BF316" s="23"/>
      <c r="BH316" s="23"/>
      <c r="BI316" s="23"/>
      <c r="BJ316" s="23"/>
      <c r="BK316" s="23"/>
      <c r="BL316" s="23"/>
      <c r="BU316" s="23"/>
      <c r="BV316" s="23"/>
      <c r="BZ316" s="24"/>
    </row>
    <row r="317" spans="24:78" x14ac:dyDescent="0.25">
      <c r="X317" s="23"/>
      <c r="AI317" s="23"/>
      <c r="AJ317" s="23"/>
      <c r="AW317" s="23"/>
      <c r="AX317" s="23"/>
      <c r="BA317" s="23"/>
      <c r="BB317" s="23"/>
      <c r="BE317" s="23"/>
      <c r="BF317" s="23"/>
      <c r="BH317" s="23"/>
      <c r="BI317" s="23"/>
      <c r="BJ317" s="23"/>
      <c r="BK317" s="23"/>
      <c r="BL317" s="23"/>
      <c r="BU317" s="23"/>
      <c r="BV317" s="23"/>
      <c r="BZ317" s="24"/>
    </row>
    <row r="318" spans="24:78" x14ac:dyDescent="0.25">
      <c r="X318" s="23"/>
      <c r="AI318" s="23"/>
      <c r="AJ318" s="23"/>
      <c r="AW318" s="23"/>
      <c r="AX318" s="23"/>
      <c r="BA318" s="23"/>
      <c r="BB318" s="23"/>
      <c r="BE318" s="23"/>
      <c r="BF318" s="23"/>
      <c r="BH318" s="23"/>
      <c r="BI318" s="23"/>
      <c r="BJ318" s="23"/>
      <c r="BK318" s="23"/>
      <c r="BL318" s="23"/>
      <c r="BU318" s="23"/>
      <c r="BV318" s="23"/>
      <c r="BZ318" s="24"/>
    </row>
    <row r="319" spans="24:78" x14ac:dyDescent="0.25">
      <c r="X319" s="23"/>
      <c r="AI319" s="23"/>
      <c r="AJ319" s="23"/>
      <c r="AW319" s="23"/>
      <c r="AX319" s="23"/>
      <c r="BA319" s="23"/>
      <c r="BB319" s="23"/>
      <c r="BE319" s="23"/>
      <c r="BF319" s="23"/>
      <c r="BH319" s="23"/>
      <c r="BI319" s="23"/>
      <c r="BJ319" s="23"/>
      <c r="BK319" s="23"/>
      <c r="BL319" s="23"/>
      <c r="BU319" s="23"/>
      <c r="BV319" s="23"/>
      <c r="BZ319" s="24"/>
    </row>
    <row r="320" spans="24:78" x14ac:dyDescent="0.25">
      <c r="X320" s="23"/>
      <c r="AI320" s="23"/>
      <c r="AJ320" s="23"/>
      <c r="AW320" s="23"/>
      <c r="AX320" s="23"/>
      <c r="BA320" s="23"/>
      <c r="BB320" s="23"/>
      <c r="BE320" s="23"/>
      <c r="BF320" s="23"/>
      <c r="BH320" s="23"/>
      <c r="BI320" s="23"/>
      <c r="BJ320" s="23"/>
      <c r="BK320" s="23"/>
      <c r="BL320" s="23"/>
      <c r="BU320" s="23"/>
      <c r="BV320" s="23"/>
      <c r="BZ320" s="24"/>
    </row>
    <row r="321" spans="24:78" x14ac:dyDescent="0.25">
      <c r="X321" s="23"/>
      <c r="AI321" s="23"/>
      <c r="AJ321" s="23"/>
      <c r="AW321" s="23"/>
      <c r="AX321" s="23"/>
      <c r="BA321" s="23"/>
      <c r="BB321" s="23"/>
      <c r="BE321" s="23"/>
      <c r="BF321" s="23"/>
      <c r="BH321" s="23"/>
      <c r="BI321" s="23"/>
      <c r="BJ321" s="23"/>
      <c r="BK321" s="23"/>
      <c r="BL321" s="23"/>
      <c r="BU321" s="23"/>
      <c r="BV321" s="23"/>
      <c r="BZ321" s="24"/>
    </row>
    <row r="322" spans="24:78" x14ac:dyDescent="0.25">
      <c r="X322" s="23"/>
      <c r="AI322" s="23"/>
      <c r="AJ322" s="23"/>
      <c r="AW322" s="23"/>
      <c r="AX322" s="23"/>
      <c r="BA322" s="23"/>
      <c r="BB322" s="23"/>
      <c r="BE322" s="23"/>
      <c r="BF322" s="23"/>
      <c r="BH322" s="23"/>
      <c r="BI322" s="23"/>
      <c r="BJ322" s="23"/>
      <c r="BK322" s="23"/>
      <c r="BL322" s="23"/>
      <c r="BU322" s="23"/>
      <c r="BV322" s="23"/>
      <c r="BZ322" s="24"/>
    </row>
    <row r="323" spans="24:78" x14ac:dyDescent="0.25">
      <c r="X323" s="23"/>
      <c r="AI323" s="23"/>
      <c r="AJ323" s="23"/>
      <c r="AW323" s="23"/>
      <c r="AX323" s="23"/>
      <c r="BA323" s="23"/>
      <c r="BB323" s="23"/>
      <c r="BE323" s="23"/>
      <c r="BF323" s="23"/>
      <c r="BH323" s="23"/>
      <c r="BI323" s="23"/>
      <c r="BJ323" s="23"/>
      <c r="BK323" s="23"/>
      <c r="BL323" s="23"/>
      <c r="BU323" s="23"/>
      <c r="BV323" s="23"/>
      <c r="BZ323" s="24"/>
    </row>
    <row r="324" spans="24:78" x14ac:dyDescent="0.25">
      <c r="X324" s="23"/>
      <c r="AI324" s="23"/>
      <c r="AJ324" s="23"/>
      <c r="AW324" s="23"/>
      <c r="AX324" s="23"/>
      <c r="BA324" s="23"/>
      <c r="BB324" s="23"/>
      <c r="BE324" s="23"/>
      <c r="BF324" s="23"/>
      <c r="BH324" s="23"/>
      <c r="BI324" s="23"/>
      <c r="BJ324" s="23"/>
      <c r="BK324" s="23"/>
      <c r="BL324" s="23"/>
      <c r="BU324" s="23"/>
      <c r="BV324" s="23"/>
      <c r="BZ324" s="24"/>
    </row>
    <row r="325" spans="24:78" x14ac:dyDescent="0.25">
      <c r="X325" s="23"/>
      <c r="AI325" s="23"/>
      <c r="AJ325" s="23"/>
      <c r="AW325" s="23"/>
      <c r="AX325" s="23"/>
      <c r="BA325" s="23"/>
      <c r="BB325" s="23"/>
      <c r="BE325" s="23"/>
      <c r="BF325" s="23"/>
      <c r="BH325" s="23"/>
      <c r="BI325" s="23"/>
      <c r="BJ325" s="23"/>
      <c r="BK325" s="23"/>
      <c r="BL325" s="23"/>
      <c r="BU325" s="23"/>
      <c r="BV325" s="23"/>
      <c r="BZ325" s="24"/>
    </row>
    <row r="326" spans="24:78" x14ac:dyDescent="0.25">
      <c r="X326" s="23"/>
      <c r="AI326" s="23"/>
      <c r="AJ326" s="23"/>
      <c r="AW326" s="23"/>
      <c r="AX326" s="23"/>
      <c r="BA326" s="23"/>
      <c r="BB326" s="23"/>
      <c r="BE326" s="23"/>
      <c r="BF326" s="23"/>
      <c r="BH326" s="23"/>
      <c r="BI326" s="23"/>
      <c r="BJ326" s="23"/>
      <c r="BK326" s="23"/>
      <c r="BL326" s="23"/>
      <c r="BU326" s="23"/>
      <c r="BV326" s="23"/>
      <c r="BZ326" s="24"/>
    </row>
    <row r="327" spans="24:78" x14ac:dyDescent="0.25">
      <c r="X327" s="23"/>
      <c r="AI327" s="23"/>
      <c r="AJ327" s="23"/>
      <c r="AW327" s="23"/>
      <c r="AX327" s="23"/>
      <c r="BA327" s="23"/>
      <c r="BB327" s="23"/>
      <c r="BE327" s="23"/>
      <c r="BF327" s="23"/>
      <c r="BH327" s="23"/>
      <c r="BI327" s="23"/>
      <c r="BJ327" s="23"/>
      <c r="BK327" s="23"/>
      <c r="BL327" s="23"/>
      <c r="BU327" s="23"/>
      <c r="BV327" s="23"/>
      <c r="BZ327" s="24"/>
    </row>
    <row r="328" spans="24:78" x14ac:dyDescent="0.25">
      <c r="X328" s="23"/>
      <c r="AI328" s="23"/>
      <c r="AJ328" s="23"/>
      <c r="AW328" s="23"/>
      <c r="AX328" s="23"/>
      <c r="BA328" s="23"/>
      <c r="BB328" s="23"/>
      <c r="BE328" s="23"/>
      <c r="BF328" s="23"/>
      <c r="BH328" s="23"/>
      <c r="BI328" s="23"/>
      <c r="BJ328" s="23"/>
      <c r="BK328" s="23"/>
      <c r="BL328" s="23"/>
      <c r="BU328" s="23"/>
      <c r="BV328" s="23"/>
      <c r="BZ328" s="24"/>
    </row>
    <row r="329" spans="24:78" x14ac:dyDescent="0.25">
      <c r="X329" s="23"/>
      <c r="AI329" s="23"/>
      <c r="AJ329" s="23"/>
      <c r="AW329" s="23"/>
      <c r="AX329" s="23"/>
      <c r="BA329" s="23"/>
      <c r="BB329" s="23"/>
      <c r="BE329" s="23"/>
      <c r="BF329" s="23"/>
      <c r="BH329" s="23"/>
      <c r="BI329" s="23"/>
      <c r="BJ329" s="23"/>
      <c r="BK329" s="23"/>
      <c r="BL329" s="23"/>
      <c r="BU329" s="23"/>
      <c r="BV329" s="23"/>
      <c r="BZ329" s="24"/>
    </row>
    <row r="330" spans="24:78" x14ac:dyDescent="0.25">
      <c r="X330" s="23"/>
      <c r="AI330" s="23"/>
      <c r="AJ330" s="23"/>
      <c r="AW330" s="23"/>
      <c r="AX330" s="23"/>
      <c r="BA330" s="23"/>
      <c r="BB330" s="23"/>
      <c r="BE330" s="23"/>
      <c r="BF330" s="23"/>
      <c r="BH330" s="23"/>
      <c r="BI330" s="23"/>
      <c r="BJ330" s="23"/>
      <c r="BK330" s="23"/>
      <c r="BL330" s="23"/>
      <c r="BU330" s="23"/>
      <c r="BV330" s="23"/>
      <c r="BZ330" s="24"/>
    </row>
    <row r="331" spans="24:78" x14ac:dyDescent="0.25">
      <c r="X331" s="23"/>
      <c r="AI331" s="23"/>
      <c r="AJ331" s="23"/>
      <c r="AW331" s="23"/>
      <c r="AX331" s="23"/>
      <c r="BA331" s="23"/>
      <c r="BB331" s="23"/>
      <c r="BE331" s="23"/>
      <c r="BF331" s="23"/>
      <c r="BH331" s="23"/>
      <c r="BI331" s="23"/>
      <c r="BJ331" s="23"/>
      <c r="BK331" s="23"/>
      <c r="BL331" s="23"/>
      <c r="BU331" s="23"/>
      <c r="BV331" s="23"/>
      <c r="BZ331" s="24"/>
    </row>
    <row r="332" spans="24:78" x14ac:dyDescent="0.25">
      <c r="X332" s="23"/>
      <c r="AI332" s="23"/>
      <c r="AJ332" s="23"/>
      <c r="AW332" s="23"/>
      <c r="AX332" s="23"/>
      <c r="BA332" s="23"/>
      <c r="BB332" s="23"/>
      <c r="BE332" s="23"/>
      <c r="BF332" s="23"/>
      <c r="BH332" s="23"/>
      <c r="BI332" s="23"/>
      <c r="BJ332" s="23"/>
      <c r="BK332" s="23"/>
      <c r="BL332" s="23"/>
      <c r="BU332" s="23"/>
      <c r="BV332" s="23"/>
      <c r="BZ332" s="24"/>
    </row>
    <row r="333" spans="24:78" x14ac:dyDescent="0.25">
      <c r="X333" s="23"/>
      <c r="AI333" s="23"/>
      <c r="AJ333" s="23"/>
      <c r="AW333" s="23"/>
      <c r="AX333" s="23"/>
      <c r="BA333" s="23"/>
      <c r="BB333" s="23"/>
      <c r="BE333" s="23"/>
      <c r="BF333" s="23"/>
      <c r="BH333" s="23"/>
      <c r="BI333" s="23"/>
      <c r="BJ333" s="23"/>
      <c r="BK333" s="23"/>
      <c r="BL333" s="23"/>
      <c r="BU333" s="23"/>
      <c r="BV333" s="23"/>
      <c r="BZ333" s="24"/>
    </row>
    <row r="334" spans="24:78" x14ac:dyDescent="0.25">
      <c r="X334" s="23"/>
      <c r="AI334" s="23"/>
      <c r="AJ334" s="23"/>
      <c r="AW334" s="23"/>
      <c r="AX334" s="23"/>
      <c r="BA334" s="23"/>
      <c r="BB334" s="23"/>
      <c r="BE334" s="23"/>
      <c r="BF334" s="23"/>
      <c r="BH334" s="23"/>
      <c r="BI334" s="23"/>
      <c r="BJ334" s="23"/>
      <c r="BK334" s="23"/>
      <c r="BL334" s="23"/>
      <c r="BU334" s="23"/>
      <c r="BV334" s="23"/>
      <c r="BZ334" s="24"/>
    </row>
    <row r="335" spans="24:78" x14ac:dyDescent="0.25">
      <c r="X335" s="23"/>
      <c r="AI335" s="23"/>
      <c r="AJ335" s="23"/>
      <c r="AW335" s="23"/>
      <c r="AX335" s="23"/>
      <c r="BA335" s="23"/>
      <c r="BB335" s="23"/>
      <c r="BE335" s="23"/>
      <c r="BF335" s="23"/>
      <c r="BH335" s="23"/>
      <c r="BI335" s="23"/>
      <c r="BJ335" s="23"/>
      <c r="BK335" s="23"/>
      <c r="BL335" s="23"/>
      <c r="BU335" s="23"/>
      <c r="BV335" s="23"/>
      <c r="BZ335" s="24"/>
    </row>
    <row r="336" spans="24:78" x14ac:dyDescent="0.25">
      <c r="X336" s="23"/>
      <c r="AI336" s="23"/>
      <c r="AJ336" s="23"/>
      <c r="AW336" s="23"/>
      <c r="AX336" s="23"/>
      <c r="BA336" s="23"/>
      <c r="BB336" s="23"/>
      <c r="BE336" s="23"/>
      <c r="BF336" s="23"/>
      <c r="BH336" s="23"/>
      <c r="BI336" s="23"/>
      <c r="BJ336" s="23"/>
      <c r="BK336" s="23"/>
      <c r="BL336" s="23"/>
      <c r="BU336" s="23"/>
      <c r="BV336" s="23"/>
      <c r="BZ336" s="24"/>
    </row>
    <row r="337" spans="24:78" x14ac:dyDescent="0.25">
      <c r="X337" s="23"/>
      <c r="AI337" s="23"/>
      <c r="AJ337" s="23"/>
      <c r="AW337" s="23"/>
      <c r="AX337" s="23"/>
      <c r="BA337" s="23"/>
      <c r="BB337" s="23"/>
      <c r="BE337" s="23"/>
      <c r="BF337" s="23"/>
      <c r="BH337" s="23"/>
      <c r="BI337" s="23"/>
      <c r="BJ337" s="23"/>
      <c r="BK337" s="23"/>
      <c r="BL337" s="23"/>
      <c r="BU337" s="23"/>
      <c r="BV337" s="23"/>
      <c r="BZ337" s="24"/>
    </row>
    <row r="338" spans="24:78" x14ac:dyDescent="0.25">
      <c r="X338" s="23"/>
      <c r="AI338" s="23"/>
      <c r="AJ338" s="23"/>
      <c r="AW338" s="23"/>
      <c r="AX338" s="23"/>
      <c r="BA338" s="23"/>
      <c r="BB338" s="23"/>
      <c r="BE338" s="23"/>
      <c r="BF338" s="23"/>
      <c r="BH338" s="23"/>
      <c r="BI338" s="23"/>
      <c r="BJ338" s="23"/>
      <c r="BK338" s="23"/>
      <c r="BL338" s="23"/>
      <c r="BU338" s="23"/>
      <c r="BV338" s="23"/>
      <c r="BZ338" s="24"/>
    </row>
    <row r="339" spans="24:78" x14ac:dyDescent="0.25">
      <c r="X339" s="23"/>
      <c r="AI339" s="23"/>
      <c r="AJ339" s="23"/>
      <c r="AW339" s="23"/>
      <c r="AX339" s="23"/>
      <c r="BA339" s="23"/>
      <c r="BB339" s="23"/>
      <c r="BE339" s="23"/>
      <c r="BF339" s="23"/>
      <c r="BH339" s="23"/>
      <c r="BI339" s="23"/>
      <c r="BJ339" s="23"/>
      <c r="BK339" s="23"/>
      <c r="BL339" s="23"/>
      <c r="BU339" s="23"/>
      <c r="BV339" s="23"/>
      <c r="BZ339" s="24"/>
    </row>
    <row r="340" spans="24:78" x14ac:dyDescent="0.25">
      <c r="X340" s="23"/>
      <c r="AI340" s="23"/>
      <c r="AJ340" s="23"/>
      <c r="AW340" s="23"/>
      <c r="AX340" s="23"/>
      <c r="BA340" s="23"/>
      <c r="BB340" s="23"/>
      <c r="BE340" s="23"/>
      <c r="BF340" s="23"/>
      <c r="BH340" s="23"/>
      <c r="BI340" s="23"/>
      <c r="BJ340" s="23"/>
      <c r="BK340" s="23"/>
      <c r="BL340" s="23"/>
      <c r="BU340" s="23"/>
      <c r="BV340" s="23"/>
      <c r="BZ340" s="24"/>
    </row>
    <row r="341" spans="24:78" x14ac:dyDescent="0.25">
      <c r="X341" s="23"/>
      <c r="AI341" s="23"/>
      <c r="AJ341" s="23"/>
      <c r="AW341" s="23"/>
      <c r="AX341" s="23"/>
      <c r="BA341" s="23"/>
      <c r="BB341" s="23"/>
      <c r="BE341" s="23"/>
      <c r="BF341" s="23"/>
      <c r="BH341" s="23"/>
      <c r="BI341" s="23"/>
      <c r="BJ341" s="23"/>
      <c r="BK341" s="23"/>
      <c r="BL341" s="23"/>
      <c r="BU341" s="23"/>
      <c r="BV341" s="23"/>
      <c r="BZ341" s="24"/>
    </row>
    <row r="342" spans="24:78" x14ac:dyDescent="0.25">
      <c r="X342" s="23"/>
      <c r="AI342" s="23"/>
      <c r="AJ342" s="23"/>
      <c r="AW342" s="23"/>
      <c r="AX342" s="23"/>
      <c r="BA342" s="23"/>
      <c r="BB342" s="23"/>
      <c r="BE342" s="23"/>
      <c r="BF342" s="23"/>
      <c r="BH342" s="23"/>
      <c r="BI342" s="23"/>
      <c r="BJ342" s="23"/>
      <c r="BK342" s="23"/>
      <c r="BL342" s="23"/>
      <c r="BU342" s="23"/>
      <c r="BV342" s="23"/>
      <c r="BZ342" s="24"/>
    </row>
    <row r="343" spans="24:78" x14ac:dyDescent="0.25">
      <c r="X343" s="23"/>
      <c r="AI343" s="23"/>
      <c r="AJ343" s="23"/>
      <c r="AW343" s="23"/>
      <c r="AX343" s="23"/>
      <c r="BA343" s="23"/>
      <c r="BB343" s="23"/>
      <c r="BE343" s="23"/>
      <c r="BF343" s="23"/>
      <c r="BH343" s="23"/>
      <c r="BI343" s="23"/>
      <c r="BJ343" s="23"/>
      <c r="BK343" s="23"/>
      <c r="BL343" s="23"/>
      <c r="BU343" s="23"/>
      <c r="BV343" s="23"/>
      <c r="BZ343" s="24"/>
    </row>
    <row r="344" spans="24:78" x14ac:dyDescent="0.25">
      <c r="X344" s="23"/>
      <c r="AI344" s="23"/>
      <c r="AJ344" s="23"/>
      <c r="AW344" s="23"/>
      <c r="AX344" s="23"/>
      <c r="BA344" s="23"/>
      <c r="BB344" s="23"/>
      <c r="BE344" s="23"/>
      <c r="BF344" s="23"/>
      <c r="BH344" s="23"/>
      <c r="BI344" s="23"/>
      <c r="BJ344" s="23"/>
      <c r="BK344" s="23"/>
      <c r="BL344" s="23"/>
      <c r="BU344" s="23"/>
      <c r="BV344" s="23"/>
      <c r="BZ344" s="24"/>
    </row>
    <row r="345" spans="24:78" x14ac:dyDescent="0.25">
      <c r="X345" s="23"/>
      <c r="AI345" s="23"/>
      <c r="AJ345" s="23"/>
      <c r="AW345" s="23"/>
      <c r="AX345" s="23"/>
      <c r="BA345" s="23"/>
      <c r="BB345" s="23"/>
      <c r="BE345" s="23"/>
      <c r="BF345" s="23"/>
      <c r="BH345" s="23"/>
      <c r="BI345" s="23"/>
      <c r="BJ345" s="23"/>
      <c r="BK345" s="23"/>
      <c r="BL345" s="23"/>
      <c r="BU345" s="23"/>
      <c r="BV345" s="23"/>
      <c r="BZ345" s="24"/>
    </row>
    <row r="346" spans="24:78" x14ac:dyDescent="0.25">
      <c r="X346" s="23"/>
      <c r="AI346" s="23"/>
      <c r="AJ346" s="23"/>
      <c r="AW346" s="23"/>
      <c r="AX346" s="23"/>
      <c r="BA346" s="23"/>
      <c r="BB346" s="23"/>
      <c r="BE346" s="23"/>
      <c r="BF346" s="23"/>
      <c r="BH346" s="23"/>
      <c r="BI346" s="23"/>
      <c r="BJ346" s="23"/>
      <c r="BK346" s="23"/>
      <c r="BL346" s="23"/>
      <c r="BU346" s="23"/>
      <c r="BV346" s="23"/>
      <c r="BZ346" s="24"/>
    </row>
    <row r="347" spans="24:78" x14ac:dyDescent="0.25">
      <c r="X347" s="23"/>
      <c r="AI347" s="23"/>
      <c r="AJ347" s="23"/>
      <c r="AW347" s="23"/>
      <c r="AX347" s="23"/>
      <c r="BA347" s="23"/>
      <c r="BB347" s="23"/>
      <c r="BE347" s="23"/>
      <c r="BF347" s="23"/>
      <c r="BH347" s="23"/>
      <c r="BI347" s="23"/>
      <c r="BJ347" s="23"/>
      <c r="BK347" s="23"/>
      <c r="BL347" s="23"/>
      <c r="BU347" s="23"/>
      <c r="BV347" s="23"/>
      <c r="BZ347" s="24"/>
    </row>
    <row r="348" spans="24:78" x14ac:dyDescent="0.25">
      <c r="X348" s="23"/>
      <c r="AI348" s="23"/>
      <c r="AJ348" s="23"/>
      <c r="AW348" s="23"/>
      <c r="AX348" s="23"/>
      <c r="BA348" s="23"/>
      <c r="BB348" s="23"/>
      <c r="BE348" s="23"/>
      <c r="BF348" s="23"/>
      <c r="BH348" s="23"/>
      <c r="BI348" s="23"/>
      <c r="BJ348" s="23"/>
      <c r="BK348" s="23"/>
      <c r="BL348" s="23"/>
      <c r="BU348" s="23"/>
      <c r="BV348" s="23"/>
      <c r="BZ348" s="24"/>
    </row>
    <row r="349" spans="24:78" x14ac:dyDescent="0.25">
      <c r="X349" s="23"/>
      <c r="AI349" s="23"/>
      <c r="AJ349" s="23"/>
      <c r="AW349" s="23"/>
      <c r="AX349" s="23"/>
      <c r="BA349" s="23"/>
      <c r="BB349" s="23"/>
      <c r="BE349" s="23"/>
      <c r="BF349" s="23"/>
      <c r="BH349" s="23"/>
      <c r="BI349" s="23"/>
      <c r="BJ349" s="23"/>
      <c r="BK349" s="23"/>
      <c r="BL349" s="23"/>
      <c r="BU349" s="23"/>
      <c r="BV349" s="23"/>
      <c r="BZ349" s="24"/>
    </row>
    <row r="350" spans="24:78" x14ac:dyDescent="0.25">
      <c r="X350" s="23"/>
      <c r="AI350" s="23"/>
      <c r="AJ350" s="23"/>
      <c r="AW350" s="23"/>
      <c r="AX350" s="23"/>
      <c r="BA350" s="23"/>
      <c r="BB350" s="23"/>
      <c r="BE350" s="23"/>
      <c r="BF350" s="23"/>
      <c r="BH350" s="23"/>
      <c r="BI350" s="23"/>
      <c r="BJ350" s="23"/>
      <c r="BK350" s="23"/>
      <c r="BL350" s="23"/>
      <c r="BU350" s="23"/>
      <c r="BV350" s="23"/>
      <c r="BZ350" s="24"/>
    </row>
    <row r="351" spans="24:78" x14ac:dyDescent="0.25">
      <c r="X351" s="23"/>
      <c r="AI351" s="23"/>
      <c r="AJ351" s="23"/>
      <c r="AW351" s="23"/>
      <c r="AX351" s="23"/>
      <c r="BA351" s="23"/>
      <c r="BB351" s="23"/>
      <c r="BE351" s="23"/>
      <c r="BF351" s="23"/>
      <c r="BH351" s="23"/>
      <c r="BI351" s="23"/>
      <c r="BJ351" s="23"/>
      <c r="BK351" s="23"/>
      <c r="BL351" s="23"/>
      <c r="BU351" s="23"/>
      <c r="BV351" s="23"/>
      <c r="BZ351" s="24"/>
    </row>
    <row r="352" spans="24:78" x14ac:dyDescent="0.25">
      <c r="X352" s="23"/>
      <c r="AI352" s="23"/>
      <c r="AJ352" s="23"/>
      <c r="AW352" s="23"/>
      <c r="AX352" s="23"/>
      <c r="BA352" s="23"/>
      <c r="BB352" s="23"/>
      <c r="BE352" s="23"/>
      <c r="BF352" s="23"/>
      <c r="BH352" s="23"/>
      <c r="BI352" s="23"/>
      <c r="BJ352" s="23"/>
      <c r="BK352" s="23"/>
      <c r="BL352" s="23"/>
      <c r="BU352" s="23"/>
      <c r="BV352" s="23"/>
      <c r="BZ352" s="24"/>
    </row>
    <row r="353" spans="24:78" x14ac:dyDescent="0.25">
      <c r="X353" s="23"/>
      <c r="AI353" s="23"/>
      <c r="AJ353" s="23"/>
      <c r="AW353" s="23"/>
      <c r="AX353" s="23"/>
      <c r="BA353" s="23"/>
      <c r="BB353" s="23"/>
      <c r="BE353" s="23"/>
      <c r="BF353" s="23"/>
      <c r="BH353" s="23"/>
      <c r="BI353" s="23"/>
      <c r="BJ353" s="23"/>
      <c r="BK353" s="23"/>
      <c r="BL353" s="23"/>
      <c r="BU353" s="23"/>
      <c r="BV353" s="23"/>
      <c r="BZ353" s="24"/>
    </row>
    <row r="354" spans="24:78" x14ac:dyDescent="0.25">
      <c r="X354" s="23"/>
      <c r="AI354" s="23"/>
      <c r="AJ354" s="23"/>
      <c r="AW354" s="23"/>
      <c r="AX354" s="23"/>
      <c r="BA354" s="23"/>
      <c r="BB354" s="23"/>
      <c r="BE354" s="23"/>
      <c r="BF354" s="23"/>
      <c r="BH354" s="23"/>
      <c r="BI354" s="23"/>
      <c r="BJ354" s="23"/>
      <c r="BK354" s="23"/>
      <c r="BL354" s="23"/>
      <c r="BU354" s="23"/>
      <c r="BV354" s="23"/>
      <c r="BZ354" s="24"/>
    </row>
    <row r="355" spans="24:78" x14ac:dyDescent="0.25">
      <c r="X355" s="23"/>
      <c r="AI355" s="23"/>
      <c r="AJ355" s="23"/>
      <c r="AW355" s="23"/>
      <c r="AX355" s="23"/>
      <c r="BA355" s="23"/>
      <c r="BB355" s="23"/>
      <c r="BE355" s="23"/>
      <c r="BF355" s="23"/>
      <c r="BH355" s="23"/>
      <c r="BI355" s="23"/>
      <c r="BJ355" s="23"/>
      <c r="BK355" s="23"/>
      <c r="BL355" s="23"/>
      <c r="BU355" s="23"/>
      <c r="BV355" s="23"/>
      <c r="BZ355" s="24"/>
    </row>
    <row r="356" spans="24:78" x14ac:dyDescent="0.25">
      <c r="X356" s="23"/>
      <c r="AI356" s="23"/>
      <c r="AJ356" s="23"/>
      <c r="AW356" s="23"/>
      <c r="AX356" s="23"/>
      <c r="BA356" s="23"/>
      <c r="BB356" s="23"/>
      <c r="BE356" s="23"/>
      <c r="BF356" s="23"/>
      <c r="BH356" s="23"/>
      <c r="BI356" s="23"/>
      <c r="BJ356" s="23"/>
      <c r="BK356" s="23"/>
      <c r="BL356" s="23"/>
      <c r="BU356" s="23"/>
      <c r="BV356" s="23"/>
      <c r="BZ356" s="24"/>
    </row>
    <row r="357" spans="24:78" x14ac:dyDescent="0.25">
      <c r="X357" s="23"/>
      <c r="AI357" s="23"/>
      <c r="AJ357" s="23"/>
      <c r="AW357" s="23"/>
      <c r="AX357" s="23"/>
      <c r="BA357" s="23"/>
      <c r="BB357" s="23"/>
      <c r="BE357" s="23"/>
      <c r="BF357" s="23"/>
      <c r="BH357" s="23"/>
      <c r="BI357" s="23"/>
      <c r="BJ357" s="23"/>
      <c r="BK357" s="23"/>
      <c r="BL357" s="23"/>
      <c r="BU357" s="23"/>
      <c r="BV357" s="23"/>
      <c r="BZ357" s="24"/>
    </row>
    <row r="358" spans="24:78" x14ac:dyDescent="0.25">
      <c r="X358" s="23"/>
      <c r="AI358" s="23"/>
      <c r="AJ358" s="23"/>
      <c r="AW358" s="23"/>
      <c r="AX358" s="23"/>
      <c r="BA358" s="23"/>
      <c r="BB358" s="23"/>
      <c r="BE358" s="23"/>
      <c r="BF358" s="23"/>
      <c r="BH358" s="23"/>
      <c r="BI358" s="23"/>
      <c r="BJ358" s="23"/>
      <c r="BK358" s="23"/>
      <c r="BL358" s="23"/>
      <c r="BU358" s="23"/>
      <c r="BV358" s="23"/>
      <c r="BZ358" s="24"/>
    </row>
    <row r="359" spans="24:78" x14ac:dyDescent="0.25">
      <c r="X359" s="23"/>
      <c r="AI359" s="23"/>
      <c r="AJ359" s="23"/>
      <c r="AW359" s="23"/>
      <c r="AX359" s="23"/>
      <c r="BA359" s="23"/>
      <c r="BB359" s="23"/>
      <c r="BE359" s="23"/>
      <c r="BF359" s="23"/>
      <c r="BH359" s="23"/>
      <c r="BI359" s="23"/>
      <c r="BJ359" s="23"/>
      <c r="BK359" s="23"/>
      <c r="BL359" s="23"/>
      <c r="BU359" s="23"/>
      <c r="BV359" s="23"/>
      <c r="BZ359" s="24"/>
    </row>
    <row r="360" spans="24:78" x14ac:dyDescent="0.25">
      <c r="X360" s="23"/>
      <c r="AI360" s="23"/>
      <c r="AJ360" s="23"/>
      <c r="AW360" s="23"/>
      <c r="AX360" s="23"/>
      <c r="BA360" s="23"/>
      <c r="BB360" s="23"/>
      <c r="BE360" s="23"/>
      <c r="BF360" s="23"/>
      <c r="BH360" s="23"/>
      <c r="BI360" s="23"/>
      <c r="BJ360" s="23"/>
      <c r="BK360" s="23"/>
      <c r="BL360" s="23"/>
      <c r="BU360" s="23"/>
      <c r="BV360" s="23"/>
      <c r="BZ360" s="24"/>
    </row>
    <row r="361" spans="24:78" x14ac:dyDescent="0.25">
      <c r="X361" s="23"/>
      <c r="AI361" s="23"/>
      <c r="AJ361" s="23"/>
      <c r="AW361" s="23"/>
      <c r="AX361" s="23"/>
      <c r="BA361" s="23"/>
      <c r="BB361" s="23"/>
      <c r="BE361" s="23"/>
      <c r="BF361" s="23"/>
      <c r="BH361" s="23"/>
      <c r="BI361" s="23"/>
      <c r="BJ361" s="23"/>
      <c r="BK361" s="23"/>
      <c r="BL361" s="23"/>
      <c r="BU361" s="23"/>
      <c r="BV361" s="23"/>
      <c r="BZ361" s="24"/>
    </row>
    <row r="362" spans="24:78" x14ac:dyDescent="0.25">
      <c r="X362" s="23"/>
      <c r="AI362" s="23"/>
      <c r="AJ362" s="23"/>
      <c r="AW362" s="23"/>
      <c r="AX362" s="23"/>
      <c r="BA362" s="23"/>
      <c r="BB362" s="23"/>
      <c r="BE362" s="23"/>
      <c r="BF362" s="23"/>
      <c r="BH362" s="23"/>
      <c r="BI362" s="23"/>
      <c r="BJ362" s="23"/>
      <c r="BK362" s="23"/>
      <c r="BL362" s="23"/>
      <c r="BU362" s="23"/>
      <c r="BV362" s="23"/>
      <c r="BZ362" s="24"/>
    </row>
    <row r="363" spans="24:78" x14ac:dyDescent="0.25">
      <c r="X363" s="23"/>
      <c r="AI363" s="23"/>
      <c r="AJ363" s="23"/>
      <c r="AW363" s="23"/>
      <c r="AX363" s="23"/>
      <c r="BA363" s="23"/>
      <c r="BB363" s="23"/>
      <c r="BE363" s="23"/>
      <c r="BF363" s="23"/>
      <c r="BH363" s="23"/>
      <c r="BI363" s="23"/>
      <c r="BJ363" s="23"/>
      <c r="BK363" s="23"/>
      <c r="BL363" s="23"/>
      <c r="BU363" s="23"/>
      <c r="BV363" s="23"/>
      <c r="BZ363" s="24"/>
    </row>
    <row r="364" spans="24:78" x14ac:dyDescent="0.25">
      <c r="X364" s="23"/>
      <c r="AI364" s="23"/>
      <c r="AJ364" s="23"/>
      <c r="AW364" s="23"/>
      <c r="AX364" s="23"/>
      <c r="BA364" s="23"/>
      <c r="BB364" s="23"/>
      <c r="BE364" s="23"/>
      <c r="BF364" s="23"/>
      <c r="BH364" s="23"/>
      <c r="BI364" s="23"/>
      <c r="BJ364" s="23"/>
      <c r="BK364" s="23"/>
      <c r="BL364" s="23"/>
      <c r="BU364" s="23"/>
      <c r="BV364" s="23"/>
      <c r="BZ364" s="24"/>
    </row>
    <row r="365" spans="24:78" x14ac:dyDescent="0.25">
      <c r="X365" s="23"/>
      <c r="AI365" s="23"/>
      <c r="AJ365" s="23"/>
      <c r="AW365" s="23"/>
      <c r="AX365" s="23"/>
      <c r="BA365" s="23"/>
      <c r="BB365" s="23"/>
      <c r="BE365" s="23"/>
      <c r="BF365" s="23"/>
      <c r="BH365" s="23"/>
      <c r="BI365" s="23"/>
      <c r="BJ365" s="23"/>
      <c r="BK365" s="23"/>
      <c r="BL365" s="23"/>
      <c r="BU365" s="23"/>
      <c r="BV365" s="23"/>
      <c r="BZ365" s="24"/>
    </row>
    <row r="366" spans="24:78" x14ac:dyDescent="0.25">
      <c r="X366" s="23"/>
      <c r="AI366" s="23"/>
      <c r="AJ366" s="23"/>
      <c r="AW366" s="23"/>
      <c r="AX366" s="23"/>
      <c r="BA366" s="23"/>
      <c r="BB366" s="23"/>
      <c r="BE366" s="23"/>
      <c r="BF366" s="23"/>
      <c r="BH366" s="23"/>
      <c r="BI366" s="23"/>
      <c r="BJ366" s="23"/>
      <c r="BK366" s="23"/>
      <c r="BL366" s="23"/>
      <c r="BU366" s="23"/>
      <c r="BV366" s="23"/>
      <c r="BZ366" s="24"/>
    </row>
    <row r="367" spans="24:78" x14ac:dyDescent="0.25">
      <c r="X367" s="23"/>
      <c r="AI367" s="23"/>
      <c r="AJ367" s="23"/>
      <c r="AW367" s="23"/>
      <c r="AX367" s="23"/>
      <c r="BA367" s="23"/>
      <c r="BB367" s="23"/>
      <c r="BE367" s="23"/>
      <c r="BF367" s="23"/>
      <c r="BH367" s="23"/>
      <c r="BI367" s="23"/>
      <c r="BJ367" s="23"/>
      <c r="BK367" s="23"/>
      <c r="BL367" s="23"/>
      <c r="BU367" s="23"/>
      <c r="BV367" s="23"/>
      <c r="BZ367" s="24"/>
    </row>
    <row r="368" spans="24:78" x14ac:dyDescent="0.25">
      <c r="X368" s="23"/>
      <c r="AI368" s="23"/>
      <c r="AJ368" s="23"/>
      <c r="AW368" s="23"/>
      <c r="AX368" s="23"/>
      <c r="BA368" s="23"/>
      <c r="BB368" s="23"/>
      <c r="BE368" s="23"/>
      <c r="BF368" s="23"/>
      <c r="BH368" s="23"/>
      <c r="BI368" s="23"/>
      <c r="BJ368" s="23"/>
      <c r="BK368" s="23"/>
      <c r="BL368" s="23"/>
      <c r="BU368" s="23"/>
      <c r="BV368" s="23"/>
      <c r="BZ368" s="24"/>
    </row>
    <row r="369" spans="24:78" x14ac:dyDescent="0.25">
      <c r="X369" s="23"/>
      <c r="AI369" s="23"/>
      <c r="AJ369" s="23"/>
      <c r="AW369" s="23"/>
      <c r="AX369" s="23"/>
      <c r="BA369" s="23"/>
      <c r="BB369" s="23"/>
      <c r="BE369" s="23"/>
      <c r="BF369" s="23"/>
      <c r="BH369" s="23"/>
      <c r="BI369" s="23"/>
      <c r="BJ369" s="23"/>
      <c r="BK369" s="23"/>
      <c r="BL369" s="23"/>
      <c r="BU369" s="23"/>
      <c r="BV369" s="23"/>
      <c r="BZ369" s="24"/>
    </row>
    <row r="370" spans="24:78" x14ac:dyDescent="0.25">
      <c r="X370" s="23"/>
      <c r="AI370" s="23"/>
      <c r="AJ370" s="23"/>
      <c r="AW370" s="23"/>
      <c r="AX370" s="23"/>
      <c r="BA370" s="23"/>
      <c r="BB370" s="23"/>
      <c r="BE370" s="23"/>
      <c r="BF370" s="23"/>
      <c r="BH370" s="23"/>
      <c r="BI370" s="23"/>
      <c r="BJ370" s="23"/>
      <c r="BK370" s="23"/>
      <c r="BL370" s="23"/>
      <c r="BU370" s="23"/>
      <c r="BV370" s="23"/>
      <c r="BZ370" s="24"/>
    </row>
    <row r="371" spans="24:78" x14ac:dyDescent="0.25">
      <c r="X371" s="23"/>
      <c r="AI371" s="23"/>
      <c r="AJ371" s="23"/>
      <c r="AW371" s="23"/>
      <c r="AX371" s="23"/>
      <c r="BA371" s="23"/>
      <c r="BB371" s="23"/>
      <c r="BE371" s="23"/>
      <c r="BF371" s="23"/>
      <c r="BH371" s="23"/>
      <c r="BI371" s="23"/>
      <c r="BJ371" s="23"/>
      <c r="BK371" s="23"/>
      <c r="BL371" s="23"/>
      <c r="BU371" s="23"/>
      <c r="BV371" s="23"/>
      <c r="BZ371" s="24"/>
    </row>
    <row r="372" spans="24:78" x14ac:dyDescent="0.25">
      <c r="X372" s="23"/>
      <c r="AI372" s="23"/>
      <c r="AJ372" s="23"/>
      <c r="AW372" s="23"/>
      <c r="AX372" s="23"/>
      <c r="BA372" s="23"/>
      <c r="BB372" s="23"/>
      <c r="BE372" s="23"/>
      <c r="BF372" s="23"/>
      <c r="BH372" s="23"/>
      <c r="BI372" s="23"/>
      <c r="BJ372" s="23"/>
      <c r="BK372" s="23"/>
      <c r="BL372" s="23"/>
      <c r="BU372" s="23"/>
      <c r="BV372" s="23"/>
      <c r="BZ372" s="24"/>
    </row>
    <row r="373" spans="24:78" x14ac:dyDescent="0.25">
      <c r="X373" s="23"/>
      <c r="AI373" s="23"/>
      <c r="AJ373" s="23"/>
      <c r="AW373" s="23"/>
      <c r="AX373" s="23"/>
      <c r="BA373" s="23"/>
      <c r="BB373" s="23"/>
      <c r="BE373" s="23"/>
      <c r="BF373" s="23"/>
      <c r="BH373" s="23"/>
      <c r="BI373" s="23"/>
      <c r="BJ373" s="23"/>
      <c r="BK373" s="23"/>
      <c r="BL373" s="23"/>
      <c r="BU373" s="23"/>
      <c r="BV373" s="23"/>
      <c r="BZ373" s="24"/>
    </row>
    <row r="374" spans="24:78" x14ac:dyDescent="0.25">
      <c r="X374" s="23"/>
      <c r="AI374" s="23"/>
      <c r="AJ374" s="23"/>
      <c r="AW374" s="23"/>
      <c r="AX374" s="23"/>
      <c r="BA374" s="23"/>
      <c r="BB374" s="23"/>
      <c r="BE374" s="23"/>
      <c r="BF374" s="23"/>
      <c r="BH374" s="23"/>
      <c r="BI374" s="23"/>
      <c r="BJ374" s="23"/>
      <c r="BK374" s="23"/>
      <c r="BL374" s="23"/>
      <c r="BU374" s="23"/>
      <c r="BV374" s="23"/>
      <c r="BZ374" s="24"/>
    </row>
    <row r="375" spans="24:78" x14ac:dyDescent="0.25">
      <c r="X375" s="23"/>
      <c r="AI375" s="23"/>
      <c r="AJ375" s="23"/>
      <c r="AW375" s="23"/>
      <c r="AX375" s="23"/>
      <c r="BA375" s="23"/>
      <c r="BB375" s="23"/>
      <c r="BE375" s="23"/>
      <c r="BF375" s="23"/>
      <c r="BH375" s="23"/>
      <c r="BI375" s="23"/>
      <c r="BJ375" s="23"/>
      <c r="BK375" s="23"/>
      <c r="BL375" s="23"/>
      <c r="BU375" s="23"/>
      <c r="BV375" s="23"/>
      <c r="BZ375" s="24"/>
    </row>
    <row r="376" spans="24:78" x14ac:dyDescent="0.25">
      <c r="X376" s="23"/>
      <c r="AI376" s="23"/>
      <c r="AJ376" s="23"/>
      <c r="AW376" s="23"/>
      <c r="AX376" s="23"/>
      <c r="BA376" s="23"/>
      <c r="BB376" s="23"/>
      <c r="BE376" s="23"/>
      <c r="BF376" s="23"/>
      <c r="BH376" s="23"/>
      <c r="BI376" s="23"/>
      <c r="BJ376" s="23"/>
      <c r="BK376" s="23"/>
      <c r="BL376" s="23"/>
      <c r="BU376" s="23"/>
      <c r="BV376" s="23"/>
      <c r="BZ376" s="24"/>
    </row>
    <row r="377" spans="24:78" x14ac:dyDescent="0.25">
      <c r="X377" s="23"/>
      <c r="AI377" s="23"/>
      <c r="AJ377" s="23"/>
      <c r="AW377" s="23"/>
      <c r="AX377" s="23"/>
      <c r="BA377" s="23"/>
      <c r="BB377" s="23"/>
      <c r="BE377" s="23"/>
      <c r="BF377" s="23"/>
      <c r="BH377" s="23"/>
      <c r="BI377" s="23"/>
      <c r="BJ377" s="23"/>
      <c r="BK377" s="23"/>
      <c r="BL377" s="23"/>
      <c r="BU377" s="23"/>
      <c r="BV377" s="23"/>
      <c r="BZ377" s="24"/>
    </row>
    <row r="378" spans="24:78" x14ac:dyDescent="0.25">
      <c r="X378" s="23"/>
      <c r="AI378" s="23"/>
      <c r="AJ378" s="23"/>
      <c r="AW378" s="23"/>
      <c r="AX378" s="23"/>
      <c r="BA378" s="23"/>
      <c r="BB378" s="23"/>
      <c r="BE378" s="23"/>
      <c r="BF378" s="23"/>
      <c r="BH378" s="23"/>
      <c r="BI378" s="23"/>
      <c r="BJ378" s="23"/>
      <c r="BK378" s="23"/>
      <c r="BL378" s="23"/>
      <c r="BU378" s="23"/>
      <c r="BV378" s="23"/>
      <c r="BZ378" s="24"/>
    </row>
    <row r="379" spans="24:78" x14ac:dyDescent="0.25">
      <c r="X379" s="23"/>
      <c r="AI379" s="23"/>
      <c r="AJ379" s="23"/>
      <c r="AW379" s="23"/>
      <c r="AX379" s="23"/>
      <c r="BA379" s="23"/>
      <c r="BB379" s="23"/>
      <c r="BE379" s="23"/>
      <c r="BF379" s="23"/>
      <c r="BH379" s="23"/>
      <c r="BI379" s="23"/>
      <c r="BJ379" s="23"/>
      <c r="BK379" s="23"/>
      <c r="BL379" s="23"/>
      <c r="BU379" s="23"/>
      <c r="BV379" s="23"/>
      <c r="BZ379" s="24"/>
    </row>
    <row r="380" spans="24:78" x14ac:dyDescent="0.25">
      <c r="X380" s="23"/>
      <c r="AI380" s="23"/>
      <c r="AJ380" s="23"/>
      <c r="AW380" s="23"/>
      <c r="AX380" s="23"/>
      <c r="BA380" s="23"/>
      <c r="BB380" s="23"/>
      <c r="BE380" s="23"/>
      <c r="BF380" s="23"/>
      <c r="BH380" s="23"/>
      <c r="BI380" s="23"/>
      <c r="BJ380" s="23"/>
      <c r="BK380" s="23"/>
      <c r="BL380" s="23"/>
      <c r="BU380" s="23"/>
      <c r="BV380" s="23"/>
      <c r="BZ380" s="24"/>
    </row>
    <row r="381" spans="24:78" x14ac:dyDescent="0.25">
      <c r="X381" s="23"/>
      <c r="AI381" s="23"/>
      <c r="AJ381" s="23"/>
      <c r="AW381" s="23"/>
      <c r="AX381" s="23"/>
      <c r="BA381" s="23"/>
      <c r="BB381" s="23"/>
      <c r="BE381" s="23"/>
      <c r="BF381" s="23"/>
      <c r="BH381" s="23"/>
      <c r="BI381" s="23"/>
      <c r="BJ381" s="23"/>
      <c r="BK381" s="23"/>
      <c r="BL381" s="23"/>
      <c r="BU381" s="23"/>
      <c r="BV381" s="23"/>
      <c r="BZ381" s="24"/>
    </row>
    <row r="382" spans="24:78" x14ac:dyDescent="0.25">
      <c r="X382" s="23"/>
      <c r="AI382" s="23"/>
      <c r="AJ382" s="23"/>
      <c r="AW382" s="23"/>
      <c r="AX382" s="23"/>
      <c r="BA382" s="23"/>
      <c r="BB382" s="23"/>
      <c r="BE382" s="23"/>
      <c r="BF382" s="23"/>
      <c r="BH382" s="23"/>
      <c r="BI382" s="23"/>
      <c r="BJ382" s="23"/>
      <c r="BK382" s="23"/>
      <c r="BL382" s="23"/>
      <c r="BU382" s="23"/>
      <c r="BV382" s="23"/>
      <c r="BZ382" s="24"/>
    </row>
    <row r="383" spans="24:78" x14ac:dyDescent="0.25">
      <c r="X383" s="23"/>
      <c r="AI383" s="23"/>
      <c r="AJ383" s="23"/>
      <c r="AW383" s="23"/>
      <c r="AX383" s="23"/>
      <c r="BA383" s="23"/>
      <c r="BB383" s="23"/>
      <c r="BE383" s="23"/>
      <c r="BF383" s="23"/>
      <c r="BH383" s="23"/>
      <c r="BI383" s="23"/>
      <c r="BJ383" s="23"/>
      <c r="BK383" s="23"/>
      <c r="BL383" s="23"/>
      <c r="BU383" s="23"/>
      <c r="BV383" s="23"/>
      <c r="BZ383" s="24"/>
    </row>
    <row r="384" spans="24:78" x14ac:dyDescent="0.25">
      <c r="X384" s="23"/>
      <c r="AI384" s="23"/>
      <c r="AJ384" s="23"/>
      <c r="AW384" s="23"/>
      <c r="AX384" s="23"/>
      <c r="BA384" s="23"/>
      <c r="BB384" s="23"/>
      <c r="BE384" s="23"/>
      <c r="BF384" s="23"/>
      <c r="BH384" s="23"/>
      <c r="BI384" s="23"/>
      <c r="BJ384" s="23"/>
      <c r="BK384" s="23"/>
      <c r="BL384" s="23"/>
      <c r="BU384" s="23"/>
      <c r="BV384" s="23"/>
      <c r="BZ384" s="24"/>
    </row>
    <row r="385" spans="24:78" x14ac:dyDescent="0.25">
      <c r="X385" s="23"/>
      <c r="AI385" s="23"/>
      <c r="AJ385" s="23"/>
      <c r="AW385" s="23"/>
      <c r="AX385" s="23"/>
      <c r="BA385" s="23"/>
      <c r="BB385" s="23"/>
      <c r="BE385" s="23"/>
      <c r="BF385" s="23"/>
      <c r="BH385" s="23"/>
      <c r="BI385" s="23"/>
      <c r="BJ385" s="23"/>
      <c r="BK385" s="23"/>
      <c r="BL385" s="23"/>
      <c r="BU385" s="23"/>
      <c r="BV385" s="23"/>
      <c r="BZ385" s="24"/>
    </row>
    <row r="386" spans="24:78" x14ac:dyDescent="0.25">
      <c r="X386" s="23"/>
      <c r="AI386" s="23"/>
      <c r="AJ386" s="23"/>
      <c r="AW386" s="23"/>
      <c r="AX386" s="23"/>
      <c r="BA386" s="23"/>
      <c r="BB386" s="23"/>
      <c r="BE386" s="23"/>
      <c r="BF386" s="23"/>
      <c r="BH386" s="23"/>
      <c r="BI386" s="23"/>
      <c r="BJ386" s="23"/>
      <c r="BK386" s="23"/>
      <c r="BL386" s="23"/>
      <c r="BU386" s="23"/>
      <c r="BV386" s="23"/>
      <c r="BZ386" s="24"/>
    </row>
    <row r="387" spans="24:78" x14ac:dyDescent="0.25">
      <c r="X387" s="23"/>
      <c r="AI387" s="23"/>
      <c r="AJ387" s="23"/>
      <c r="AW387" s="23"/>
      <c r="AX387" s="23"/>
      <c r="BA387" s="23"/>
      <c r="BB387" s="23"/>
      <c r="BE387" s="23"/>
      <c r="BF387" s="23"/>
      <c r="BH387" s="23"/>
      <c r="BI387" s="23"/>
      <c r="BJ387" s="23"/>
      <c r="BK387" s="23"/>
      <c r="BL387" s="23"/>
      <c r="BU387" s="23"/>
      <c r="BV387" s="23"/>
      <c r="BZ387" s="24"/>
    </row>
    <row r="388" spans="24:78" x14ac:dyDescent="0.25">
      <c r="X388" s="23"/>
      <c r="AI388" s="23"/>
      <c r="AJ388" s="23"/>
      <c r="AW388" s="23"/>
      <c r="AX388" s="23"/>
      <c r="BA388" s="23"/>
      <c r="BB388" s="23"/>
      <c r="BE388" s="23"/>
      <c r="BF388" s="23"/>
      <c r="BH388" s="23"/>
      <c r="BI388" s="23"/>
      <c r="BJ388" s="23"/>
      <c r="BK388" s="23"/>
      <c r="BL388" s="23"/>
      <c r="BU388" s="23"/>
      <c r="BV388" s="23"/>
      <c r="BZ388" s="24"/>
    </row>
    <row r="389" spans="24:78" x14ac:dyDescent="0.25">
      <c r="X389" s="23"/>
      <c r="AI389" s="23"/>
      <c r="AJ389" s="23"/>
      <c r="AW389" s="23"/>
      <c r="AX389" s="23"/>
      <c r="BA389" s="23"/>
      <c r="BB389" s="23"/>
      <c r="BE389" s="23"/>
      <c r="BF389" s="23"/>
      <c r="BH389" s="23"/>
      <c r="BI389" s="23"/>
      <c r="BJ389" s="23"/>
      <c r="BK389" s="23"/>
      <c r="BL389" s="23"/>
      <c r="BU389" s="23"/>
      <c r="BV389" s="23"/>
      <c r="BZ389" s="24"/>
    </row>
    <row r="390" spans="24:78" x14ac:dyDescent="0.25">
      <c r="X390" s="23"/>
      <c r="AI390" s="23"/>
      <c r="AJ390" s="23"/>
      <c r="AW390" s="23"/>
      <c r="AX390" s="23"/>
      <c r="BA390" s="23"/>
      <c r="BB390" s="23"/>
      <c r="BE390" s="23"/>
      <c r="BF390" s="23"/>
      <c r="BH390" s="23"/>
      <c r="BI390" s="23"/>
      <c r="BJ390" s="23"/>
      <c r="BK390" s="23"/>
      <c r="BL390" s="23"/>
      <c r="BU390" s="23"/>
      <c r="BV390" s="23"/>
      <c r="BZ390" s="24"/>
    </row>
    <row r="391" spans="24:78" x14ac:dyDescent="0.25">
      <c r="X391" s="23"/>
      <c r="AI391" s="23"/>
      <c r="AJ391" s="23"/>
      <c r="AW391" s="23"/>
      <c r="AX391" s="23"/>
      <c r="BA391" s="23"/>
      <c r="BB391" s="23"/>
      <c r="BE391" s="23"/>
      <c r="BF391" s="23"/>
      <c r="BH391" s="23"/>
      <c r="BI391" s="23"/>
      <c r="BJ391" s="23"/>
      <c r="BK391" s="23"/>
      <c r="BL391" s="23"/>
      <c r="BU391" s="23"/>
      <c r="BV391" s="23"/>
      <c r="BZ391" s="24"/>
    </row>
    <row r="392" spans="24:78" x14ac:dyDescent="0.25">
      <c r="X392" s="23"/>
      <c r="AI392" s="23"/>
      <c r="AJ392" s="23"/>
      <c r="AW392" s="23"/>
      <c r="AX392" s="23"/>
      <c r="BA392" s="23"/>
      <c r="BB392" s="23"/>
      <c r="BE392" s="23"/>
      <c r="BF392" s="23"/>
      <c r="BH392" s="23"/>
      <c r="BI392" s="23"/>
      <c r="BJ392" s="23"/>
      <c r="BK392" s="23"/>
      <c r="BL392" s="23"/>
      <c r="BU392" s="23"/>
      <c r="BV392" s="23"/>
      <c r="BZ392" s="24"/>
    </row>
    <row r="393" spans="24:78" x14ac:dyDescent="0.25">
      <c r="X393" s="23"/>
      <c r="AI393" s="23"/>
      <c r="AJ393" s="23"/>
      <c r="AW393" s="23"/>
      <c r="AX393" s="23"/>
      <c r="BA393" s="23"/>
      <c r="BB393" s="23"/>
      <c r="BE393" s="23"/>
      <c r="BF393" s="23"/>
      <c r="BH393" s="23"/>
      <c r="BI393" s="23"/>
      <c r="BJ393" s="23"/>
      <c r="BK393" s="23"/>
      <c r="BL393" s="23"/>
      <c r="BU393" s="23"/>
      <c r="BV393" s="23"/>
      <c r="BZ393" s="24"/>
    </row>
    <row r="394" spans="24:78" x14ac:dyDescent="0.25">
      <c r="X394" s="23"/>
      <c r="AI394" s="23"/>
      <c r="AJ394" s="23"/>
      <c r="AW394" s="23"/>
      <c r="AX394" s="23"/>
      <c r="BA394" s="23"/>
      <c r="BB394" s="23"/>
      <c r="BE394" s="23"/>
      <c r="BF394" s="23"/>
      <c r="BH394" s="23"/>
      <c r="BI394" s="23"/>
      <c r="BJ394" s="23"/>
      <c r="BK394" s="23"/>
      <c r="BL394" s="23"/>
      <c r="BU394" s="23"/>
      <c r="BV394" s="23"/>
      <c r="BZ394" s="24"/>
    </row>
    <row r="395" spans="24:78" x14ac:dyDescent="0.25">
      <c r="X395" s="23"/>
      <c r="AI395" s="23"/>
      <c r="AJ395" s="23"/>
      <c r="AW395" s="23"/>
      <c r="AX395" s="23"/>
      <c r="BA395" s="23"/>
      <c r="BB395" s="23"/>
      <c r="BE395" s="23"/>
      <c r="BF395" s="23"/>
      <c r="BH395" s="23"/>
      <c r="BI395" s="23"/>
      <c r="BJ395" s="23"/>
      <c r="BK395" s="23"/>
      <c r="BL395" s="23"/>
      <c r="BU395" s="23"/>
      <c r="BV395" s="23"/>
      <c r="BZ395" s="24"/>
    </row>
    <row r="396" spans="24:78" x14ac:dyDescent="0.25">
      <c r="X396" s="23"/>
      <c r="AI396" s="23"/>
      <c r="AJ396" s="23"/>
      <c r="AW396" s="23"/>
      <c r="AX396" s="23"/>
      <c r="BA396" s="23"/>
      <c r="BB396" s="23"/>
      <c r="BE396" s="23"/>
      <c r="BF396" s="23"/>
      <c r="BH396" s="23"/>
      <c r="BI396" s="23"/>
      <c r="BJ396" s="23"/>
      <c r="BK396" s="23"/>
      <c r="BL396" s="23"/>
      <c r="BU396" s="23"/>
      <c r="BV396" s="23"/>
      <c r="BZ396" s="24"/>
    </row>
    <row r="397" spans="24:78" x14ac:dyDescent="0.25">
      <c r="X397" s="23"/>
      <c r="AI397" s="23"/>
      <c r="AJ397" s="23"/>
      <c r="AW397" s="23"/>
      <c r="AX397" s="23"/>
      <c r="BA397" s="23"/>
      <c r="BB397" s="23"/>
      <c r="BE397" s="23"/>
      <c r="BF397" s="23"/>
      <c r="BH397" s="23"/>
      <c r="BI397" s="23"/>
      <c r="BJ397" s="23"/>
      <c r="BK397" s="23"/>
      <c r="BL397" s="23"/>
      <c r="BU397" s="23"/>
      <c r="BV397" s="23"/>
      <c r="BZ397" s="24"/>
    </row>
    <row r="398" spans="24:78" x14ac:dyDescent="0.25">
      <c r="X398" s="23"/>
      <c r="AI398" s="23"/>
      <c r="AJ398" s="23"/>
      <c r="AW398" s="23"/>
      <c r="AX398" s="23"/>
      <c r="BA398" s="23"/>
      <c r="BB398" s="23"/>
      <c r="BE398" s="23"/>
      <c r="BF398" s="23"/>
      <c r="BH398" s="23"/>
      <c r="BI398" s="23"/>
      <c r="BJ398" s="23"/>
      <c r="BK398" s="23"/>
      <c r="BL398" s="23"/>
      <c r="BU398" s="23"/>
      <c r="BV398" s="23"/>
      <c r="BZ398" s="24"/>
    </row>
    <row r="399" spans="24:78" x14ac:dyDescent="0.25">
      <c r="X399" s="23"/>
      <c r="AI399" s="23"/>
      <c r="AJ399" s="23"/>
      <c r="AW399" s="23"/>
      <c r="AX399" s="23"/>
      <c r="BA399" s="23"/>
      <c r="BB399" s="23"/>
      <c r="BE399" s="23"/>
      <c r="BF399" s="23"/>
      <c r="BH399" s="23"/>
      <c r="BI399" s="23"/>
      <c r="BJ399" s="23"/>
      <c r="BK399" s="23"/>
      <c r="BL399" s="23"/>
      <c r="BU399" s="23"/>
      <c r="BV399" s="23"/>
      <c r="BZ399" s="24"/>
    </row>
    <row r="400" spans="24:78" x14ac:dyDescent="0.25">
      <c r="X400" s="23"/>
      <c r="AI400" s="23"/>
      <c r="AJ400" s="23"/>
      <c r="AW400" s="23"/>
      <c r="AX400" s="23"/>
      <c r="BA400" s="23"/>
      <c r="BB400" s="23"/>
      <c r="BE400" s="23"/>
      <c r="BF400" s="23"/>
      <c r="BH400" s="23"/>
      <c r="BI400" s="23"/>
      <c r="BJ400" s="23"/>
      <c r="BK400" s="23"/>
      <c r="BL400" s="23"/>
      <c r="BU400" s="23"/>
      <c r="BV400" s="23"/>
      <c r="BZ400" s="24"/>
    </row>
    <row r="401" spans="24:78" x14ac:dyDescent="0.25">
      <c r="X401" s="23"/>
      <c r="AI401" s="23"/>
      <c r="AJ401" s="23"/>
      <c r="AW401" s="23"/>
      <c r="AX401" s="23"/>
      <c r="BA401" s="23"/>
      <c r="BB401" s="23"/>
      <c r="BE401" s="23"/>
      <c r="BF401" s="23"/>
      <c r="BH401" s="23"/>
      <c r="BI401" s="23"/>
      <c r="BJ401" s="23"/>
      <c r="BK401" s="23"/>
      <c r="BL401" s="23"/>
      <c r="BU401" s="23"/>
      <c r="BV401" s="23"/>
      <c r="BZ401" s="24"/>
    </row>
    <row r="402" spans="24:78" x14ac:dyDescent="0.25">
      <c r="X402" s="23"/>
      <c r="AI402" s="23"/>
      <c r="AJ402" s="23"/>
      <c r="AW402" s="23"/>
      <c r="AX402" s="23"/>
      <c r="BA402" s="23"/>
      <c r="BB402" s="23"/>
      <c r="BE402" s="23"/>
      <c r="BF402" s="23"/>
      <c r="BH402" s="23"/>
      <c r="BI402" s="23"/>
      <c r="BJ402" s="23"/>
      <c r="BK402" s="23"/>
      <c r="BL402" s="23"/>
      <c r="BU402" s="23"/>
      <c r="BV402" s="23"/>
      <c r="BZ402" s="24"/>
    </row>
    <row r="403" spans="24:78" x14ac:dyDescent="0.25">
      <c r="X403" s="23"/>
      <c r="AI403" s="23"/>
      <c r="AJ403" s="23"/>
      <c r="AW403" s="23"/>
      <c r="AX403" s="23"/>
      <c r="BA403" s="23"/>
      <c r="BB403" s="23"/>
      <c r="BE403" s="23"/>
      <c r="BF403" s="23"/>
      <c r="BH403" s="23"/>
      <c r="BI403" s="23"/>
      <c r="BJ403" s="23"/>
      <c r="BK403" s="23"/>
      <c r="BL403" s="23"/>
      <c r="BU403" s="23"/>
      <c r="BV403" s="23"/>
      <c r="BZ403" s="24"/>
    </row>
    <row r="404" spans="24:78" x14ac:dyDescent="0.25">
      <c r="X404" s="23"/>
      <c r="AI404" s="23"/>
      <c r="AJ404" s="23"/>
      <c r="AW404" s="23"/>
      <c r="AX404" s="23"/>
      <c r="BA404" s="23"/>
      <c r="BB404" s="23"/>
      <c r="BE404" s="23"/>
      <c r="BF404" s="23"/>
      <c r="BH404" s="23"/>
      <c r="BI404" s="23"/>
      <c r="BJ404" s="23"/>
      <c r="BK404" s="23"/>
      <c r="BL404" s="23"/>
      <c r="BU404" s="23"/>
      <c r="BV404" s="23"/>
      <c r="BZ404" s="24"/>
    </row>
    <row r="405" spans="24:78" x14ac:dyDescent="0.25">
      <c r="X405" s="23"/>
      <c r="AI405" s="23"/>
      <c r="AJ405" s="23"/>
      <c r="AW405" s="23"/>
      <c r="AX405" s="23"/>
      <c r="BA405" s="23"/>
      <c r="BB405" s="23"/>
      <c r="BE405" s="23"/>
      <c r="BF405" s="23"/>
      <c r="BH405" s="23"/>
      <c r="BI405" s="23"/>
      <c r="BJ405" s="23"/>
      <c r="BK405" s="23"/>
      <c r="BL405" s="23"/>
      <c r="BU405" s="23"/>
      <c r="BV405" s="23"/>
      <c r="BZ405" s="24"/>
    </row>
    <row r="406" spans="24:78" x14ac:dyDescent="0.25">
      <c r="X406" s="23"/>
      <c r="AI406" s="23"/>
      <c r="AJ406" s="23"/>
      <c r="AW406" s="23"/>
      <c r="AX406" s="23"/>
      <c r="BA406" s="23"/>
      <c r="BB406" s="23"/>
      <c r="BE406" s="23"/>
      <c r="BF406" s="23"/>
      <c r="BH406" s="23"/>
      <c r="BI406" s="23"/>
      <c r="BJ406" s="23"/>
      <c r="BK406" s="23"/>
      <c r="BL406" s="23"/>
      <c r="BU406" s="23"/>
      <c r="BV406" s="23"/>
      <c r="BZ406" s="24"/>
    </row>
    <row r="407" spans="24:78" x14ac:dyDescent="0.25">
      <c r="X407" s="23"/>
      <c r="AI407" s="23"/>
      <c r="AJ407" s="23"/>
      <c r="AW407" s="23"/>
      <c r="AX407" s="23"/>
      <c r="BA407" s="23"/>
      <c r="BB407" s="23"/>
      <c r="BE407" s="23"/>
      <c r="BF407" s="23"/>
      <c r="BH407" s="23"/>
      <c r="BI407" s="23"/>
      <c r="BJ407" s="23"/>
      <c r="BK407" s="23"/>
      <c r="BL407" s="23"/>
      <c r="BU407" s="23"/>
      <c r="BV407" s="23"/>
      <c r="BZ407" s="24"/>
    </row>
    <row r="408" spans="24:78" x14ac:dyDescent="0.25">
      <c r="X408" s="23"/>
      <c r="AI408" s="23"/>
      <c r="AJ408" s="23"/>
      <c r="AW408" s="23"/>
      <c r="AX408" s="23"/>
      <c r="BA408" s="23"/>
      <c r="BB408" s="23"/>
      <c r="BE408" s="23"/>
      <c r="BF408" s="23"/>
      <c r="BH408" s="23"/>
      <c r="BI408" s="23"/>
      <c r="BJ408" s="23"/>
      <c r="BK408" s="23"/>
      <c r="BL408" s="23"/>
      <c r="BU408" s="23"/>
      <c r="BV408" s="23"/>
      <c r="BZ408" s="24"/>
    </row>
    <row r="409" spans="24:78" x14ac:dyDescent="0.25">
      <c r="X409" s="23"/>
      <c r="AI409" s="23"/>
      <c r="AJ409" s="23"/>
      <c r="AW409" s="23"/>
      <c r="AX409" s="23"/>
      <c r="BA409" s="23"/>
      <c r="BB409" s="23"/>
      <c r="BE409" s="23"/>
      <c r="BF409" s="23"/>
      <c r="BH409" s="23"/>
      <c r="BI409" s="23"/>
      <c r="BJ409" s="23"/>
      <c r="BK409" s="23"/>
      <c r="BL409" s="23"/>
      <c r="BU409" s="23"/>
      <c r="BV409" s="23"/>
      <c r="BZ409" s="24"/>
    </row>
    <row r="410" spans="24:78" x14ac:dyDescent="0.25">
      <c r="X410" s="23"/>
      <c r="AI410" s="23"/>
      <c r="AJ410" s="23"/>
      <c r="AW410" s="23"/>
      <c r="AX410" s="23"/>
      <c r="BA410" s="23"/>
      <c r="BB410" s="23"/>
      <c r="BE410" s="23"/>
      <c r="BF410" s="23"/>
      <c r="BH410" s="23"/>
      <c r="BI410" s="23"/>
      <c r="BJ410" s="23"/>
      <c r="BK410" s="23"/>
      <c r="BL410" s="23"/>
      <c r="BU410" s="23"/>
      <c r="BV410" s="23"/>
      <c r="BZ410" s="24"/>
    </row>
    <row r="411" spans="24:78" x14ac:dyDescent="0.25">
      <c r="X411" s="23"/>
      <c r="AI411" s="23"/>
      <c r="AJ411" s="23"/>
      <c r="AW411" s="23"/>
      <c r="AX411" s="23"/>
      <c r="BA411" s="23"/>
      <c r="BB411" s="23"/>
      <c r="BE411" s="23"/>
      <c r="BF411" s="23"/>
      <c r="BH411" s="23"/>
      <c r="BI411" s="23"/>
      <c r="BJ411" s="23"/>
      <c r="BK411" s="23"/>
      <c r="BL411" s="23"/>
      <c r="BU411" s="23"/>
      <c r="BV411" s="23"/>
      <c r="BZ411" s="24"/>
    </row>
    <row r="412" spans="24:78" x14ac:dyDescent="0.25">
      <c r="X412" s="23"/>
      <c r="AI412" s="23"/>
      <c r="AJ412" s="23"/>
      <c r="AW412" s="23"/>
      <c r="AX412" s="23"/>
      <c r="BA412" s="23"/>
      <c r="BB412" s="23"/>
      <c r="BE412" s="23"/>
      <c r="BF412" s="23"/>
      <c r="BH412" s="23"/>
      <c r="BI412" s="23"/>
      <c r="BJ412" s="23"/>
      <c r="BK412" s="23"/>
      <c r="BL412" s="23"/>
      <c r="BU412" s="23"/>
      <c r="BV412" s="23"/>
      <c r="BZ412" s="24"/>
    </row>
    <row r="413" spans="24:78" x14ac:dyDescent="0.25">
      <c r="X413" s="23"/>
      <c r="AI413" s="23"/>
      <c r="AJ413" s="23"/>
      <c r="AW413" s="23"/>
      <c r="AX413" s="23"/>
      <c r="BA413" s="23"/>
      <c r="BB413" s="23"/>
      <c r="BE413" s="23"/>
      <c r="BF413" s="23"/>
      <c r="BH413" s="23"/>
      <c r="BI413" s="23"/>
      <c r="BJ413" s="23"/>
      <c r="BK413" s="23"/>
      <c r="BL413" s="23"/>
      <c r="BU413" s="23"/>
      <c r="BV413" s="23"/>
      <c r="BZ413" s="24"/>
    </row>
    <row r="414" spans="24:78" x14ac:dyDescent="0.25">
      <c r="X414" s="23"/>
      <c r="AI414" s="23"/>
      <c r="AJ414" s="23"/>
      <c r="AW414" s="23"/>
      <c r="AX414" s="23"/>
      <c r="BA414" s="23"/>
      <c r="BB414" s="23"/>
      <c r="BE414" s="23"/>
      <c r="BF414" s="23"/>
      <c r="BH414" s="23"/>
      <c r="BI414" s="23"/>
      <c r="BJ414" s="23"/>
      <c r="BK414" s="23"/>
      <c r="BL414" s="23"/>
      <c r="BU414" s="23"/>
      <c r="BV414" s="23"/>
      <c r="BZ414" s="24"/>
    </row>
    <row r="415" spans="24:78" x14ac:dyDescent="0.25">
      <c r="X415" s="23"/>
      <c r="AI415" s="23"/>
      <c r="AJ415" s="23"/>
      <c r="AW415" s="23"/>
      <c r="AX415" s="23"/>
      <c r="BA415" s="23"/>
      <c r="BB415" s="23"/>
      <c r="BE415" s="23"/>
      <c r="BF415" s="23"/>
      <c r="BH415" s="23"/>
      <c r="BI415" s="23"/>
      <c r="BJ415" s="23"/>
      <c r="BK415" s="23"/>
      <c r="BL415" s="23"/>
      <c r="BU415" s="23"/>
      <c r="BV415" s="23"/>
      <c r="BZ415" s="24"/>
    </row>
    <row r="416" spans="24:78" x14ac:dyDescent="0.25">
      <c r="X416" s="23"/>
      <c r="AI416" s="23"/>
      <c r="AJ416" s="23"/>
      <c r="AW416" s="23"/>
      <c r="AX416" s="23"/>
      <c r="BA416" s="23"/>
      <c r="BB416" s="23"/>
      <c r="BE416" s="23"/>
      <c r="BF416" s="23"/>
      <c r="BH416" s="23"/>
      <c r="BI416" s="23"/>
      <c r="BJ416" s="23"/>
      <c r="BK416" s="23"/>
      <c r="BL416" s="23"/>
      <c r="BU416" s="23"/>
      <c r="BV416" s="23"/>
      <c r="BZ416" s="24"/>
    </row>
    <row r="417" spans="24:78" x14ac:dyDescent="0.25">
      <c r="X417" s="23"/>
      <c r="AI417" s="23"/>
      <c r="AJ417" s="23"/>
      <c r="AW417" s="23"/>
      <c r="AX417" s="23"/>
      <c r="BA417" s="23"/>
      <c r="BB417" s="23"/>
      <c r="BE417" s="23"/>
      <c r="BF417" s="23"/>
      <c r="BH417" s="23"/>
      <c r="BI417" s="23"/>
      <c r="BJ417" s="23"/>
      <c r="BK417" s="23"/>
      <c r="BL417" s="23"/>
      <c r="BU417" s="23"/>
      <c r="BV417" s="23"/>
      <c r="BZ417" s="24"/>
    </row>
    <row r="418" spans="24:78" x14ac:dyDescent="0.25">
      <c r="X418" s="23"/>
      <c r="AI418" s="23"/>
      <c r="AJ418" s="23"/>
      <c r="AW418" s="23"/>
      <c r="AX418" s="23"/>
      <c r="BA418" s="23"/>
      <c r="BB418" s="23"/>
      <c r="BE418" s="23"/>
      <c r="BF418" s="23"/>
      <c r="BH418" s="23"/>
      <c r="BI418" s="23"/>
      <c r="BJ418" s="23"/>
      <c r="BK418" s="23"/>
      <c r="BL418" s="23"/>
      <c r="BU418" s="23"/>
      <c r="BV418" s="23"/>
      <c r="BZ418" s="24"/>
    </row>
    <row r="419" spans="24:78" x14ac:dyDescent="0.25">
      <c r="X419" s="23"/>
      <c r="AI419" s="23"/>
      <c r="AJ419" s="23"/>
      <c r="AW419" s="23"/>
      <c r="AX419" s="23"/>
      <c r="BA419" s="23"/>
      <c r="BB419" s="23"/>
      <c r="BE419" s="23"/>
      <c r="BF419" s="23"/>
      <c r="BH419" s="23"/>
      <c r="BI419" s="23"/>
      <c r="BJ419" s="23"/>
      <c r="BK419" s="23"/>
      <c r="BL419" s="23"/>
      <c r="BU419" s="23"/>
      <c r="BV419" s="23"/>
      <c r="BZ419" s="24"/>
    </row>
    <row r="420" spans="24:78" x14ac:dyDescent="0.25">
      <c r="X420" s="23"/>
      <c r="AI420" s="23"/>
      <c r="AJ420" s="23"/>
      <c r="AW420" s="23"/>
      <c r="AX420" s="23"/>
      <c r="BA420" s="23"/>
      <c r="BB420" s="23"/>
      <c r="BE420" s="23"/>
      <c r="BF420" s="23"/>
      <c r="BH420" s="23"/>
      <c r="BI420" s="23"/>
      <c r="BJ420" s="23"/>
      <c r="BK420" s="23"/>
      <c r="BL420" s="23"/>
      <c r="BU420" s="23"/>
      <c r="BV420" s="23"/>
      <c r="BZ420" s="24"/>
    </row>
    <row r="421" spans="24:78" x14ac:dyDescent="0.25">
      <c r="X421" s="23"/>
      <c r="AI421" s="23"/>
      <c r="AJ421" s="23"/>
      <c r="AW421" s="23"/>
      <c r="AX421" s="23"/>
      <c r="BA421" s="23"/>
      <c r="BB421" s="23"/>
      <c r="BE421" s="23"/>
      <c r="BF421" s="23"/>
      <c r="BH421" s="23"/>
      <c r="BI421" s="23"/>
      <c r="BJ421" s="23"/>
      <c r="BK421" s="23"/>
      <c r="BL421" s="23"/>
      <c r="BU421" s="23"/>
      <c r="BV421" s="23"/>
      <c r="BZ421" s="24"/>
    </row>
    <row r="422" spans="24:78" x14ac:dyDescent="0.25">
      <c r="X422" s="23"/>
      <c r="AI422" s="23"/>
      <c r="AJ422" s="23"/>
      <c r="AW422" s="23"/>
      <c r="AX422" s="23"/>
      <c r="BA422" s="23"/>
      <c r="BB422" s="23"/>
      <c r="BE422" s="23"/>
      <c r="BF422" s="23"/>
      <c r="BH422" s="23"/>
      <c r="BI422" s="23"/>
      <c r="BJ422" s="23"/>
      <c r="BK422" s="23"/>
      <c r="BL422" s="23"/>
      <c r="BU422" s="23"/>
      <c r="BV422" s="23"/>
      <c r="BZ422" s="24"/>
    </row>
    <row r="423" spans="24:78" x14ac:dyDescent="0.25">
      <c r="X423" s="23"/>
      <c r="AI423" s="23"/>
      <c r="AJ423" s="23"/>
      <c r="AW423" s="23"/>
      <c r="AX423" s="23"/>
      <c r="BA423" s="23"/>
      <c r="BB423" s="23"/>
      <c r="BE423" s="23"/>
      <c r="BF423" s="23"/>
      <c r="BH423" s="23"/>
      <c r="BI423" s="23"/>
      <c r="BJ423" s="23"/>
      <c r="BK423" s="23"/>
      <c r="BL423" s="23"/>
      <c r="BU423" s="23"/>
      <c r="BV423" s="23"/>
      <c r="BZ423" s="24"/>
    </row>
    <row r="424" spans="24:78" x14ac:dyDescent="0.25">
      <c r="X424" s="23"/>
      <c r="AI424" s="23"/>
      <c r="AJ424" s="23"/>
      <c r="AW424" s="23"/>
      <c r="AX424" s="23"/>
      <c r="BA424" s="23"/>
      <c r="BB424" s="23"/>
      <c r="BE424" s="23"/>
      <c r="BF424" s="23"/>
      <c r="BH424" s="23"/>
      <c r="BI424" s="23"/>
      <c r="BJ424" s="23"/>
      <c r="BK424" s="23"/>
      <c r="BL424" s="23"/>
      <c r="BU424" s="23"/>
      <c r="BV424" s="23"/>
      <c r="BZ424" s="24"/>
    </row>
    <row r="425" spans="24:78" x14ac:dyDescent="0.25">
      <c r="X425" s="23"/>
      <c r="AI425" s="23"/>
      <c r="AJ425" s="23"/>
      <c r="AW425" s="23"/>
      <c r="AX425" s="23"/>
      <c r="BA425" s="23"/>
      <c r="BB425" s="23"/>
      <c r="BE425" s="23"/>
      <c r="BF425" s="23"/>
      <c r="BH425" s="23"/>
      <c r="BI425" s="23"/>
      <c r="BJ425" s="23"/>
      <c r="BK425" s="23"/>
      <c r="BL425" s="23"/>
      <c r="BU425" s="23"/>
      <c r="BV425" s="23"/>
      <c r="BZ425" s="24"/>
    </row>
    <row r="426" spans="24:78" x14ac:dyDescent="0.25">
      <c r="X426" s="23"/>
      <c r="AI426" s="23"/>
      <c r="AJ426" s="23"/>
      <c r="AW426" s="23"/>
      <c r="AX426" s="23"/>
      <c r="BA426" s="23"/>
      <c r="BB426" s="23"/>
      <c r="BE426" s="23"/>
      <c r="BF426" s="23"/>
      <c r="BH426" s="23"/>
      <c r="BI426" s="23"/>
      <c r="BJ426" s="23"/>
      <c r="BK426" s="23"/>
      <c r="BL426" s="23"/>
      <c r="BU426" s="23"/>
      <c r="BV426" s="23"/>
      <c r="BZ426" s="24"/>
    </row>
    <row r="427" spans="24:78" x14ac:dyDescent="0.25">
      <c r="X427" s="23"/>
      <c r="AI427" s="23"/>
      <c r="AJ427" s="23"/>
      <c r="AW427" s="23"/>
      <c r="AX427" s="23"/>
      <c r="BA427" s="23"/>
      <c r="BB427" s="23"/>
      <c r="BE427" s="23"/>
      <c r="BF427" s="23"/>
      <c r="BH427" s="23"/>
      <c r="BI427" s="23"/>
      <c r="BJ427" s="23"/>
      <c r="BK427" s="23"/>
      <c r="BL427" s="23"/>
      <c r="BU427" s="23"/>
      <c r="BV427" s="23"/>
      <c r="BZ427" s="24"/>
    </row>
    <row r="428" spans="24:78" x14ac:dyDescent="0.25">
      <c r="X428" s="23"/>
      <c r="AI428" s="23"/>
      <c r="AJ428" s="23"/>
      <c r="AW428" s="23"/>
      <c r="AX428" s="23"/>
      <c r="BA428" s="23"/>
      <c r="BB428" s="23"/>
      <c r="BE428" s="23"/>
      <c r="BF428" s="23"/>
      <c r="BH428" s="23"/>
      <c r="BI428" s="23"/>
      <c r="BJ428" s="23"/>
      <c r="BK428" s="23"/>
      <c r="BL428" s="23"/>
      <c r="BU428" s="23"/>
      <c r="BV428" s="23"/>
      <c r="BZ428" s="24"/>
    </row>
    <row r="429" spans="24:78" x14ac:dyDescent="0.25">
      <c r="X429" s="23"/>
      <c r="AI429" s="23"/>
      <c r="AJ429" s="23"/>
      <c r="AW429" s="23"/>
      <c r="AX429" s="23"/>
      <c r="BA429" s="23"/>
      <c r="BB429" s="23"/>
      <c r="BE429" s="23"/>
      <c r="BF429" s="23"/>
      <c r="BH429" s="23"/>
      <c r="BI429" s="23"/>
      <c r="BJ429" s="23"/>
      <c r="BK429" s="23"/>
      <c r="BL429" s="23"/>
      <c r="BU429" s="23"/>
      <c r="BV429" s="23"/>
      <c r="BZ429" s="24"/>
    </row>
    <row r="430" spans="24:78" x14ac:dyDescent="0.25">
      <c r="X430" s="23"/>
      <c r="AI430" s="23"/>
      <c r="AJ430" s="23"/>
      <c r="AW430" s="23"/>
      <c r="AX430" s="23"/>
      <c r="BA430" s="23"/>
      <c r="BB430" s="23"/>
      <c r="BE430" s="23"/>
      <c r="BF430" s="23"/>
      <c r="BH430" s="23"/>
      <c r="BI430" s="23"/>
      <c r="BJ430" s="23"/>
      <c r="BK430" s="23"/>
      <c r="BL430" s="23"/>
      <c r="BU430" s="23"/>
      <c r="BV430" s="23"/>
      <c r="BZ430" s="24"/>
    </row>
    <row r="431" spans="24:78" x14ac:dyDescent="0.25">
      <c r="X431" s="23"/>
      <c r="AI431" s="23"/>
      <c r="AJ431" s="23"/>
      <c r="AW431" s="23"/>
      <c r="AX431" s="23"/>
      <c r="BA431" s="23"/>
      <c r="BB431" s="23"/>
      <c r="BE431" s="23"/>
      <c r="BF431" s="23"/>
      <c r="BH431" s="23"/>
      <c r="BI431" s="23"/>
      <c r="BJ431" s="23"/>
      <c r="BK431" s="23"/>
      <c r="BL431" s="23"/>
      <c r="BU431" s="23"/>
      <c r="BV431" s="23"/>
      <c r="BZ431" s="24"/>
    </row>
    <row r="432" spans="24:78" x14ac:dyDescent="0.25">
      <c r="X432" s="23"/>
      <c r="AI432" s="23"/>
      <c r="AJ432" s="23"/>
      <c r="AW432" s="23"/>
      <c r="AX432" s="23"/>
      <c r="BA432" s="23"/>
      <c r="BB432" s="23"/>
      <c r="BE432" s="23"/>
      <c r="BF432" s="23"/>
      <c r="BH432" s="23"/>
      <c r="BI432" s="23"/>
      <c r="BJ432" s="23"/>
      <c r="BK432" s="23"/>
      <c r="BL432" s="23"/>
      <c r="BU432" s="23"/>
      <c r="BV432" s="23"/>
      <c r="BZ432" s="24"/>
    </row>
    <row r="433" spans="24:78" x14ac:dyDescent="0.25">
      <c r="X433" s="23"/>
      <c r="AI433" s="23"/>
      <c r="AJ433" s="23"/>
      <c r="AW433" s="23"/>
      <c r="AX433" s="23"/>
      <c r="BA433" s="23"/>
      <c r="BB433" s="23"/>
      <c r="BE433" s="23"/>
      <c r="BF433" s="23"/>
      <c r="BH433" s="23"/>
      <c r="BI433" s="23"/>
      <c r="BJ433" s="23"/>
      <c r="BK433" s="23"/>
      <c r="BL433" s="23"/>
      <c r="BU433" s="23"/>
      <c r="BV433" s="23"/>
      <c r="BZ433" s="24"/>
    </row>
    <row r="434" spans="24:78" x14ac:dyDescent="0.25">
      <c r="X434" s="23"/>
      <c r="AI434" s="23"/>
      <c r="AJ434" s="23"/>
      <c r="AW434" s="23"/>
      <c r="AX434" s="23"/>
      <c r="BA434" s="23"/>
      <c r="BB434" s="23"/>
      <c r="BE434" s="23"/>
      <c r="BF434" s="23"/>
      <c r="BH434" s="23"/>
      <c r="BI434" s="23"/>
      <c r="BJ434" s="23"/>
      <c r="BK434" s="23"/>
      <c r="BL434" s="23"/>
      <c r="BU434" s="23"/>
      <c r="BV434" s="23"/>
      <c r="BZ434" s="24"/>
    </row>
    <row r="435" spans="24:78" x14ac:dyDescent="0.25">
      <c r="X435" s="23"/>
      <c r="AI435" s="23"/>
      <c r="AJ435" s="23"/>
      <c r="AW435" s="23"/>
      <c r="AX435" s="23"/>
      <c r="BA435" s="23"/>
      <c r="BB435" s="23"/>
      <c r="BE435" s="23"/>
      <c r="BF435" s="23"/>
      <c r="BH435" s="23"/>
      <c r="BI435" s="23"/>
      <c r="BJ435" s="23"/>
      <c r="BK435" s="23"/>
      <c r="BL435" s="23"/>
      <c r="BU435" s="23"/>
      <c r="BV435" s="23"/>
      <c r="BZ435" s="24"/>
    </row>
    <row r="436" spans="24:78" x14ac:dyDescent="0.25">
      <c r="X436" s="23"/>
      <c r="AI436" s="23"/>
      <c r="AJ436" s="23"/>
      <c r="AW436" s="23"/>
      <c r="AX436" s="23"/>
      <c r="BA436" s="23"/>
      <c r="BB436" s="23"/>
      <c r="BE436" s="23"/>
      <c r="BF436" s="23"/>
      <c r="BH436" s="23"/>
      <c r="BI436" s="23"/>
      <c r="BJ436" s="23"/>
      <c r="BK436" s="23"/>
      <c r="BL436" s="23"/>
      <c r="BU436" s="23"/>
      <c r="BV436" s="23"/>
      <c r="BZ436" s="24"/>
    </row>
    <row r="437" spans="24:78" x14ac:dyDescent="0.25">
      <c r="X437" s="23"/>
      <c r="AI437" s="23"/>
      <c r="AJ437" s="23"/>
      <c r="AW437" s="23"/>
      <c r="AX437" s="23"/>
      <c r="BA437" s="23"/>
      <c r="BB437" s="23"/>
      <c r="BE437" s="23"/>
      <c r="BF437" s="23"/>
      <c r="BH437" s="23"/>
      <c r="BI437" s="23"/>
      <c r="BJ437" s="23"/>
      <c r="BK437" s="23"/>
      <c r="BL437" s="23"/>
      <c r="BU437" s="23"/>
      <c r="BV437" s="23"/>
      <c r="BZ437" s="24"/>
    </row>
    <row r="438" spans="24:78" x14ac:dyDescent="0.25">
      <c r="X438" s="23"/>
      <c r="AI438" s="23"/>
      <c r="AJ438" s="23"/>
      <c r="AW438" s="23"/>
      <c r="AX438" s="23"/>
      <c r="BA438" s="23"/>
      <c r="BB438" s="23"/>
      <c r="BE438" s="23"/>
      <c r="BF438" s="23"/>
      <c r="BH438" s="23"/>
      <c r="BI438" s="23"/>
      <c r="BJ438" s="23"/>
      <c r="BK438" s="23"/>
      <c r="BL438" s="23"/>
      <c r="BU438" s="23"/>
      <c r="BV438" s="23"/>
      <c r="BZ438" s="24"/>
    </row>
    <row r="439" spans="24:78" x14ac:dyDescent="0.25">
      <c r="X439" s="23"/>
      <c r="AI439" s="23"/>
      <c r="AJ439" s="23"/>
      <c r="AW439" s="23"/>
      <c r="AX439" s="23"/>
      <c r="BA439" s="23"/>
      <c r="BB439" s="23"/>
      <c r="BE439" s="23"/>
      <c r="BF439" s="23"/>
      <c r="BH439" s="23"/>
      <c r="BI439" s="23"/>
      <c r="BJ439" s="23"/>
      <c r="BK439" s="23"/>
      <c r="BL439" s="23"/>
      <c r="BU439" s="23"/>
      <c r="BV439" s="23"/>
      <c r="BZ439" s="24"/>
    </row>
    <row r="440" spans="24:78" x14ac:dyDescent="0.25">
      <c r="X440" s="23"/>
      <c r="AI440" s="23"/>
      <c r="AJ440" s="23"/>
      <c r="AW440" s="23"/>
      <c r="AX440" s="23"/>
      <c r="BA440" s="23"/>
      <c r="BB440" s="23"/>
      <c r="BE440" s="23"/>
      <c r="BF440" s="23"/>
      <c r="BH440" s="23"/>
      <c r="BI440" s="23"/>
      <c r="BJ440" s="23"/>
      <c r="BK440" s="23"/>
      <c r="BL440" s="23"/>
      <c r="BU440" s="23"/>
      <c r="BV440" s="23"/>
      <c r="BZ440" s="24"/>
    </row>
    <row r="441" spans="24:78" x14ac:dyDescent="0.25">
      <c r="X441" s="23"/>
      <c r="AI441" s="23"/>
      <c r="AJ441" s="23"/>
      <c r="AW441" s="23"/>
      <c r="AX441" s="23"/>
      <c r="BA441" s="23"/>
      <c r="BB441" s="23"/>
      <c r="BE441" s="23"/>
      <c r="BF441" s="23"/>
      <c r="BH441" s="23"/>
      <c r="BI441" s="23"/>
      <c r="BJ441" s="23"/>
      <c r="BK441" s="23"/>
      <c r="BL441" s="23"/>
      <c r="BU441" s="23"/>
      <c r="BV441" s="23"/>
      <c r="BZ441" s="24"/>
    </row>
    <row r="442" spans="24:78" x14ac:dyDescent="0.25">
      <c r="X442" s="23"/>
      <c r="AI442" s="23"/>
      <c r="AJ442" s="23"/>
      <c r="AW442" s="23"/>
      <c r="AX442" s="23"/>
      <c r="BA442" s="23"/>
      <c r="BB442" s="23"/>
      <c r="BE442" s="23"/>
      <c r="BF442" s="23"/>
      <c r="BH442" s="23"/>
      <c r="BI442" s="23"/>
      <c r="BJ442" s="23"/>
      <c r="BK442" s="23"/>
      <c r="BL442" s="23"/>
      <c r="BU442" s="23"/>
      <c r="BV442" s="23"/>
      <c r="BZ442" s="24"/>
    </row>
    <row r="443" spans="24:78" x14ac:dyDescent="0.25">
      <c r="X443" s="23"/>
      <c r="AI443" s="23"/>
      <c r="AJ443" s="23"/>
      <c r="AW443" s="23"/>
      <c r="AX443" s="23"/>
      <c r="BA443" s="23"/>
      <c r="BB443" s="23"/>
      <c r="BE443" s="23"/>
      <c r="BF443" s="23"/>
      <c r="BH443" s="23"/>
      <c r="BI443" s="23"/>
      <c r="BJ443" s="23"/>
      <c r="BK443" s="23"/>
      <c r="BL443" s="23"/>
      <c r="BU443" s="23"/>
      <c r="BV443" s="23"/>
      <c r="BZ443" s="24"/>
    </row>
    <row r="444" spans="24:78" x14ac:dyDescent="0.25">
      <c r="X444" s="23"/>
      <c r="AI444" s="23"/>
      <c r="AJ444" s="23"/>
      <c r="AW444" s="23"/>
      <c r="AX444" s="23"/>
      <c r="BA444" s="23"/>
      <c r="BB444" s="23"/>
      <c r="BE444" s="23"/>
      <c r="BF444" s="23"/>
      <c r="BH444" s="23"/>
      <c r="BI444" s="23"/>
      <c r="BJ444" s="23"/>
      <c r="BK444" s="23"/>
      <c r="BL444" s="23"/>
      <c r="BU444" s="23"/>
      <c r="BV444" s="23"/>
      <c r="BZ444" s="24"/>
    </row>
    <row r="445" spans="24:78" x14ac:dyDescent="0.25">
      <c r="X445" s="23"/>
      <c r="AI445" s="23"/>
      <c r="AJ445" s="23"/>
      <c r="AW445" s="23"/>
      <c r="AX445" s="23"/>
      <c r="BA445" s="23"/>
      <c r="BB445" s="23"/>
      <c r="BE445" s="23"/>
      <c r="BF445" s="23"/>
      <c r="BH445" s="23"/>
      <c r="BI445" s="23"/>
      <c r="BJ445" s="23"/>
      <c r="BK445" s="23"/>
      <c r="BL445" s="23"/>
      <c r="BU445" s="23"/>
      <c r="BV445" s="23"/>
      <c r="BZ445" s="24"/>
    </row>
    <row r="446" spans="24:78" x14ac:dyDescent="0.25">
      <c r="X446" s="23"/>
      <c r="AI446" s="23"/>
      <c r="AJ446" s="23"/>
      <c r="AW446" s="23"/>
      <c r="AX446" s="23"/>
      <c r="BA446" s="23"/>
      <c r="BB446" s="23"/>
      <c r="BE446" s="23"/>
      <c r="BF446" s="23"/>
      <c r="BH446" s="23"/>
      <c r="BI446" s="23"/>
      <c r="BJ446" s="23"/>
      <c r="BK446" s="23"/>
      <c r="BL446" s="23"/>
      <c r="BU446" s="23"/>
      <c r="BV446" s="23"/>
      <c r="BZ446" s="24"/>
    </row>
    <row r="447" spans="24:78" x14ac:dyDescent="0.25">
      <c r="X447" s="23"/>
      <c r="AI447" s="23"/>
      <c r="AJ447" s="23"/>
      <c r="AW447" s="23"/>
      <c r="AX447" s="23"/>
      <c r="BA447" s="23"/>
      <c r="BB447" s="23"/>
      <c r="BE447" s="23"/>
      <c r="BF447" s="23"/>
      <c r="BH447" s="23"/>
      <c r="BI447" s="23"/>
      <c r="BJ447" s="23"/>
      <c r="BK447" s="23"/>
      <c r="BL447" s="23"/>
      <c r="BU447" s="23"/>
      <c r="BV447" s="23"/>
      <c r="BZ447" s="24"/>
    </row>
    <row r="448" spans="24:78" x14ac:dyDescent="0.25">
      <c r="X448" s="23"/>
      <c r="AI448" s="23"/>
      <c r="AJ448" s="23"/>
      <c r="AW448" s="23"/>
      <c r="AX448" s="23"/>
      <c r="BA448" s="23"/>
      <c r="BB448" s="23"/>
      <c r="BE448" s="23"/>
      <c r="BF448" s="23"/>
      <c r="BH448" s="23"/>
      <c r="BI448" s="23"/>
      <c r="BJ448" s="23"/>
      <c r="BK448" s="23"/>
      <c r="BL448" s="23"/>
      <c r="BU448" s="23"/>
      <c r="BV448" s="23"/>
      <c r="BZ448" s="24"/>
    </row>
    <row r="449" spans="24:78" x14ac:dyDescent="0.25">
      <c r="X449" s="23"/>
      <c r="AI449" s="23"/>
      <c r="AJ449" s="23"/>
      <c r="AW449" s="23"/>
      <c r="AX449" s="23"/>
      <c r="BA449" s="23"/>
      <c r="BB449" s="23"/>
      <c r="BE449" s="23"/>
      <c r="BF449" s="23"/>
      <c r="BH449" s="23"/>
      <c r="BI449" s="23"/>
      <c r="BJ449" s="23"/>
      <c r="BK449" s="23"/>
      <c r="BL449" s="23"/>
      <c r="BU449" s="23"/>
      <c r="BV449" s="23"/>
      <c r="BZ449" s="24"/>
    </row>
    <row r="450" spans="24:78" x14ac:dyDescent="0.25">
      <c r="X450" s="23"/>
      <c r="AI450" s="23"/>
      <c r="AJ450" s="23"/>
      <c r="AW450" s="23"/>
      <c r="AX450" s="23"/>
      <c r="BA450" s="23"/>
      <c r="BB450" s="23"/>
      <c r="BE450" s="23"/>
      <c r="BF450" s="23"/>
      <c r="BH450" s="23"/>
      <c r="BI450" s="23"/>
      <c r="BJ450" s="23"/>
      <c r="BK450" s="23"/>
      <c r="BL450" s="23"/>
      <c r="BU450" s="23"/>
      <c r="BV450" s="23"/>
      <c r="BZ450" s="24"/>
    </row>
    <row r="451" spans="24:78" x14ac:dyDescent="0.25">
      <c r="X451" s="23"/>
      <c r="AI451" s="23"/>
      <c r="AJ451" s="23"/>
      <c r="AW451" s="23"/>
      <c r="AX451" s="23"/>
      <c r="BA451" s="23"/>
      <c r="BB451" s="23"/>
      <c r="BE451" s="23"/>
      <c r="BF451" s="23"/>
      <c r="BH451" s="23"/>
      <c r="BI451" s="23"/>
      <c r="BJ451" s="23"/>
      <c r="BK451" s="23"/>
      <c r="BL451" s="23"/>
      <c r="BU451" s="23"/>
      <c r="BV451" s="23"/>
      <c r="BZ451" s="24"/>
    </row>
    <row r="452" spans="24:78" x14ac:dyDescent="0.25">
      <c r="X452" s="23"/>
      <c r="AI452" s="23"/>
      <c r="AJ452" s="23"/>
      <c r="AW452" s="23"/>
      <c r="AX452" s="23"/>
      <c r="BA452" s="23"/>
      <c r="BB452" s="23"/>
      <c r="BE452" s="23"/>
      <c r="BF452" s="23"/>
      <c r="BH452" s="23"/>
      <c r="BI452" s="23"/>
      <c r="BJ452" s="23"/>
      <c r="BK452" s="23"/>
      <c r="BL452" s="23"/>
      <c r="BU452" s="23"/>
      <c r="BV452" s="23"/>
      <c r="BZ452" s="24"/>
    </row>
    <row r="453" spans="24:78" x14ac:dyDescent="0.25">
      <c r="X453" s="23"/>
      <c r="AI453" s="23"/>
      <c r="AJ453" s="23"/>
      <c r="AW453" s="23"/>
      <c r="AX453" s="23"/>
      <c r="BA453" s="23"/>
      <c r="BB453" s="23"/>
      <c r="BE453" s="23"/>
      <c r="BF453" s="23"/>
      <c r="BH453" s="23"/>
      <c r="BI453" s="23"/>
      <c r="BJ453" s="23"/>
      <c r="BK453" s="23"/>
      <c r="BL453" s="23"/>
      <c r="BU453" s="23"/>
      <c r="BV453" s="23"/>
      <c r="BZ453" s="24"/>
    </row>
    <row r="454" spans="24:78" x14ac:dyDescent="0.25">
      <c r="X454" s="23"/>
      <c r="AI454" s="23"/>
      <c r="AJ454" s="23"/>
      <c r="AW454" s="23"/>
      <c r="AX454" s="23"/>
      <c r="BA454" s="23"/>
      <c r="BB454" s="23"/>
      <c r="BE454" s="23"/>
      <c r="BF454" s="23"/>
      <c r="BH454" s="23"/>
      <c r="BI454" s="23"/>
      <c r="BJ454" s="23"/>
      <c r="BK454" s="23"/>
      <c r="BL454" s="23"/>
      <c r="BU454" s="23"/>
      <c r="BV454" s="23"/>
      <c r="BZ454" s="24"/>
    </row>
    <row r="455" spans="24:78" x14ac:dyDescent="0.25">
      <c r="X455" s="23"/>
      <c r="AI455" s="23"/>
      <c r="AJ455" s="23"/>
      <c r="AW455" s="23"/>
      <c r="AX455" s="23"/>
      <c r="BA455" s="23"/>
      <c r="BB455" s="23"/>
      <c r="BE455" s="23"/>
      <c r="BF455" s="23"/>
      <c r="BH455" s="23"/>
      <c r="BI455" s="23"/>
      <c r="BJ455" s="23"/>
      <c r="BK455" s="23"/>
      <c r="BL455" s="23"/>
      <c r="BU455" s="23"/>
      <c r="BV455" s="23"/>
      <c r="BZ455" s="24"/>
    </row>
    <row r="456" spans="24:78" x14ac:dyDescent="0.25">
      <c r="X456" s="23"/>
      <c r="AI456" s="23"/>
      <c r="AJ456" s="23"/>
      <c r="AW456" s="23"/>
      <c r="AX456" s="23"/>
      <c r="BA456" s="23"/>
      <c r="BB456" s="23"/>
      <c r="BE456" s="23"/>
      <c r="BF456" s="23"/>
      <c r="BH456" s="23"/>
      <c r="BI456" s="23"/>
      <c r="BJ456" s="23"/>
      <c r="BK456" s="23"/>
      <c r="BL456" s="23"/>
      <c r="BU456" s="23"/>
      <c r="BV456" s="23"/>
      <c r="BZ456" s="24"/>
    </row>
    <row r="457" spans="24:78" x14ac:dyDescent="0.25">
      <c r="X457" s="23"/>
      <c r="AI457" s="23"/>
      <c r="AJ457" s="23"/>
      <c r="AW457" s="23"/>
      <c r="AX457" s="23"/>
      <c r="BA457" s="23"/>
      <c r="BB457" s="23"/>
      <c r="BE457" s="23"/>
      <c r="BF457" s="23"/>
      <c r="BH457" s="23"/>
      <c r="BI457" s="23"/>
      <c r="BJ457" s="23"/>
      <c r="BK457" s="23"/>
      <c r="BL457" s="23"/>
      <c r="BU457" s="23"/>
      <c r="BV457" s="23"/>
      <c r="BZ457" s="24"/>
    </row>
    <row r="458" spans="24:78" x14ac:dyDescent="0.25">
      <c r="X458" s="23"/>
      <c r="AI458" s="23"/>
      <c r="AJ458" s="23"/>
      <c r="AW458" s="23"/>
      <c r="AX458" s="23"/>
      <c r="BA458" s="23"/>
      <c r="BB458" s="23"/>
      <c r="BE458" s="23"/>
      <c r="BF458" s="23"/>
      <c r="BH458" s="23"/>
      <c r="BI458" s="23"/>
      <c r="BJ458" s="23"/>
      <c r="BK458" s="23"/>
      <c r="BL458" s="23"/>
      <c r="BU458" s="23"/>
      <c r="BV458" s="23"/>
      <c r="BZ458" s="24"/>
    </row>
    <row r="459" spans="24:78" x14ac:dyDescent="0.25">
      <c r="X459" s="23"/>
      <c r="AI459" s="23"/>
      <c r="AJ459" s="23"/>
      <c r="AW459" s="23"/>
      <c r="AX459" s="23"/>
      <c r="BA459" s="23"/>
      <c r="BB459" s="23"/>
      <c r="BE459" s="23"/>
      <c r="BF459" s="23"/>
      <c r="BH459" s="23"/>
      <c r="BI459" s="23"/>
      <c r="BJ459" s="23"/>
      <c r="BK459" s="23"/>
      <c r="BL459" s="23"/>
      <c r="BU459" s="23"/>
      <c r="BV459" s="23"/>
      <c r="BZ459" s="24"/>
    </row>
    <row r="460" spans="24:78" x14ac:dyDescent="0.25">
      <c r="X460" s="23"/>
      <c r="AI460" s="23"/>
      <c r="AJ460" s="23"/>
      <c r="AW460" s="23"/>
      <c r="AX460" s="23"/>
      <c r="BA460" s="23"/>
      <c r="BB460" s="23"/>
      <c r="BE460" s="23"/>
      <c r="BF460" s="23"/>
      <c r="BH460" s="23"/>
      <c r="BI460" s="23"/>
      <c r="BJ460" s="23"/>
      <c r="BK460" s="23"/>
      <c r="BL460" s="23"/>
      <c r="BU460" s="23"/>
      <c r="BV460" s="23"/>
      <c r="BZ460" s="24"/>
    </row>
    <row r="461" spans="24:78" x14ac:dyDescent="0.25">
      <c r="X461" s="23"/>
      <c r="AI461" s="23"/>
      <c r="AJ461" s="23"/>
      <c r="AW461" s="23"/>
      <c r="AX461" s="23"/>
      <c r="BA461" s="23"/>
      <c r="BB461" s="23"/>
      <c r="BE461" s="23"/>
      <c r="BF461" s="23"/>
      <c r="BH461" s="23"/>
      <c r="BI461" s="23"/>
      <c r="BJ461" s="23"/>
      <c r="BK461" s="23"/>
      <c r="BL461" s="23"/>
      <c r="BU461" s="23"/>
      <c r="BV461" s="23"/>
      <c r="BZ461" s="24"/>
    </row>
    <row r="462" spans="24:78" x14ac:dyDescent="0.25">
      <c r="X462" s="23"/>
      <c r="AI462" s="23"/>
      <c r="AJ462" s="23"/>
      <c r="AW462" s="23"/>
      <c r="AX462" s="23"/>
      <c r="BA462" s="23"/>
      <c r="BB462" s="23"/>
      <c r="BE462" s="23"/>
      <c r="BF462" s="23"/>
      <c r="BH462" s="23"/>
      <c r="BI462" s="23"/>
      <c r="BJ462" s="23"/>
      <c r="BK462" s="23"/>
      <c r="BL462" s="23"/>
      <c r="BU462" s="23"/>
      <c r="BV462" s="23"/>
      <c r="BZ462" s="24"/>
    </row>
    <row r="463" spans="24:78" x14ac:dyDescent="0.25">
      <c r="X463" s="23"/>
      <c r="AI463" s="23"/>
      <c r="AJ463" s="23"/>
      <c r="AW463" s="23"/>
      <c r="AX463" s="23"/>
      <c r="BA463" s="23"/>
      <c r="BB463" s="23"/>
      <c r="BE463" s="23"/>
      <c r="BF463" s="23"/>
      <c r="BH463" s="23"/>
      <c r="BI463" s="23"/>
      <c r="BJ463" s="23"/>
      <c r="BK463" s="23"/>
      <c r="BL463" s="23"/>
      <c r="BU463" s="23"/>
      <c r="BV463" s="23"/>
      <c r="BZ463" s="24"/>
    </row>
    <row r="464" spans="24:78" x14ac:dyDescent="0.25">
      <c r="X464" s="23"/>
      <c r="AI464" s="23"/>
      <c r="AJ464" s="23"/>
      <c r="AW464" s="23"/>
      <c r="AX464" s="23"/>
      <c r="BA464" s="23"/>
      <c r="BB464" s="23"/>
      <c r="BE464" s="23"/>
      <c r="BF464" s="23"/>
      <c r="BH464" s="23"/>
      <c r="BI464" s="23"/>
      <c r="BJ464" s="23"/>
      <c r="BK464" s="23"/>
      <c r="BL464" s="23"/>
      <c r="BU464" s="23"/>
      <c r="BV464" s="23"/>
      <c r="BZ464" s="24"/>
    </row>
    <row r="465" spans="24:78" x14ac:dyDescent="0.25">
      <c r="X465" s="23"/>
      <c r="AI465" s="23"/>
      <c r="AJ465" s="23"/>
      <c r="AW465" s="23"/>
      <c r="AX465" s="23"/>
      <c r="BA465" s="23"/>
      <c r="BB465" s="23"/>
      <c r="BE465" s="23"/>
      <c r="BF465" s="23"/>
      <c r="BH465" s="23"/>
      <c r="BI465" s="23"/>
      <c r="BJ465" s="23"/>
      <c r="BK465" s="23"/>
      <c r="BL465" s="23"/>
      <c r="BU465" s="23"/>
      <c r="BV465" s="23"/>
      <c r="BZ465" s="24"/>
    </row>
    <row r="466" spans="24:78" x14ac:dyDescent="0.25">
      <c r="X466" s="23"/>
      <c r="AI466" s="23"/>
      <c r="AJ466" s="23"/>
      <c r="AW466" s="23"/>
      <c r="AX466" s="23"/>
      <c r="BA466" s="23"/>
      <c r="BB466" s="23"/>
      <c r="BE466" s="23"/>
      <c r="BF466" s="23"/>
      <c r="BH466" s="23"/>
      <c r="BI466" s="23"/>
      <c r="BJ466" s="23"/>
      <c r="BK466" s="23"/>
      <c r="BL466" s="23"/>
      <c r="BU466" s="23"/>
      <c r="BV466" s="23"/>
      <c r="BZ466" s="24"/>
    </row>
    <row r="467" spans="24:78" x14ac:dyDescent="0.25">
      <c r="X467" s="23"/>
      <c r="AI467" s="23"/>
      <c r="AJ467" s="23"/>
      <c r="AW467" s="23"/>
      <c r="AX467" s="23"/>
      <c r="BA467" s="23"/>
      <c r="BB467" s="23"/>
      <c r="BE467" s="23"/>
      <c r="BF467" s="23"/>
      <c r="BH467" s="23"/>
      <c r="BI467" s="23"/>
      <c r="BJ467" s="23"/>
      <c r="BK467" s="23"/>
      <c r="BL467" s="23"/>
      <c r="BU467" s="23"/>
      <c r="BV467" s="23"/>
      <c r="BZ467" s="24"/>
    </row>
    <row r="468" spans="24:78" x14ac:dyDescent="0.25">
      <c r="X468" s="23"/>
      <c r="AI468" s="23"/>
      <c r="AJ468" s="23"/>
      <c r="AW468" s="23"/>
      <c r="AX468" s="23"/>
      <c r="BA468" s="23"/>
      <c r="BB468" s="23"/>
      <c r="BE468" s="23"/>
      <c r="BF468" s="23"/>
      <c r="BH468" s="23"/>
      <c r="BI468" s="23"/>
      <c r="BJ468" s="23"/>
      <c r="BK468" s="23"/>
      <c r="BL468" s="23"/>
      <c r="BU468" s="23"/>
      <c r="BV468" s="23"/>
      <c r="BZ468" s="24"/>
    </row>
    <row r="469" spans="24:78" x14ac:dyDescent="0.25">
      <c r="X469" s="23"/>
      <c r="AI469" s="23"/>
      <c r="AJ469" s="23"/>
      <c r="AW469" s="23"/>
      <c r="AX469" s="23"/>
      <c r="BA469" s="23"/>
      <c r="BB469" s="23"/>
      <c r="BE469" s="23"/>
      <c r="BF469" s="23"/>
      <c r="BH469" s="23"/>
      <c r="BI469" s="23"/>
      <c r="BJ469" s="23"/>
      <c r="BK469" s="23"/>
      <c r="BL469" s="23"/>
      <c r="BU469" s="23"/>
      <c r="BV469" s="23"/>
      <c r="BZ469" s="24"/>
    </row>
    <row r="470" spans="24:78" x14ac:dyDescent="0.25">
      <c r="X470" s="23"/>
      <c r="AI470" s="23"/>
      <c r="AJ470" s="23"/>
      <c r="AW470" s="23"/>
      <c r="AX470" s="23"/>
      <c r="BA470" s="23"/>
      <c r="BB470" s="23"/>
      <c r="BE470" s="23"/>
      <c r="BF470" s="23"/>
      <c r="BH470" s="23"/>
      <c r="BI470" s="23"/>
      <c r="BJ470" s="23"/>
      <c r="BK470" s="23"/>
      <c r="BL470" s="23"/>
      <c r="BU470" s="23"/>
      <c r="BV470" s="23"/>
      <c r="BZ470" s="24"/>
    </row>
    <row r="471" spans="24:78" x14ac:dyDescent="0.25">
      <c r="X471" s="23"/>
      <c r="AI471" s="23"/>
      <c r="AJ471" s="23"/>
      <c r="AW471" s="23"/>
      <c r="AX471" s="23"/>
      <c r="BA471" s="23"/>
      <c r="BB471" s="23"/>
      <c r="BE471" s="23"/>
      <c r="BF471" s="23"/>
      <c r="BH471" s="23"/>
      <c r="BI471" s="23"/>
      <c r="BJ471" s="23"/>
      <c r="BK471" s="23"/>
      <c r="BL471" s="23"/>
      <c r="BU471" s="23"/>
      <c r="BV471" s="23"/>
      <c r="BZ471" s="24"/>
    </row>
    <row r="472" spans="24:78" x14ac:dyDescent="0.25">
      <c r="X472" s="23"/>
      <c r="AI472" s="23"/>
      <c r="AJ472" s="23"/>
      <c r="AW472" s="23"/>
      <c r="AX472" s="23"/>
      <c r="BA472" s="23"/>
      <c r="BB472" s="23"/>
      <c r="BE472" s="23"/>
      <c r="BF472" s="23"/>
      <c r="BH472" s="23"/>
      <c r="BI472" s="23"/>
      <c r="BJ472" s="23"/>
      <c r="BK472" s="23"/>
      <c r="BL472" s="23"/>
      <c r="BU472" s="23"/>
      <c r="BV472" s="23"/>
      <c r="BZ472" s="24"/>
    </row>
    <row r="473" spans="24:78" x14ac:dyDescent="0.25">
      <c r="X473" s="23"/>
      <c r="AI473" s="23"/>
      <c r="AJ473" s="23"/>
      <c r="AW473" s="23"/>
      <c r="AX473" s="23"/>
      <c r="BA473" s="23"/>
      <c r="BB473" s="23"/>
      <c r="BE473" s="23"/>
      <c r="BF473" s="23"/>
      <c r="BH473" s="23"/>
      <c r="BI473" s="23"/>
      <c r="BJ473" s="23"/>
      <c r="BK473" s="23"/>
      <c r="BL473" s="23"/>
      <c r="BU473" s="23"/>
      <c r="BV473" s="23"/>
      <c r="BZ473" s="24"/>
    </row>
    <row r="474" spans="24:78" x14ac:dyDescent="0.25">
      <c r="X474" s="23"/>
      <c r="AI474" s="23"/>
      <c r="AJ474" s="23"/>
      <c r="AW474" s="23"/>
      <c r="AX474" s="23"/>
      <c r="BA474" s="23"/>
      <c r="BB474" s="23"/>
      <c r="BE474" s="23"/>
      <c r="BF474" s="23"/>
      <c r="BH474" s="23"/>
      <c r="BI474" s="23"/>
      <c r="BJ474" s="23"/>
      <c r="BK474" s="23"/>
      <c r="BL474" s="23"/>
      <c r="BU474" s="23"/>
      <c r="BV474" s="23"/>
      <c r="BZ474" s="24"/>
    </row>
    <row r="475" spans="24:78" x14ac:dyDescent="0.25">
      <c r="X475" s="23"/>
      <c r="AI475" s="23"/>
      <c r="AJ475" s="23"/>
      <c r="AW475" s="23"/>
      <c r="AX475" s="23"/>
      <c r="BA475" s="23"/>
      <c r="BB475" s="23"/>
      <c r="BE475" s="23"/>
      <c r="BF475" s="23"/>
      <c r="BH475" s="23"/>
      <c r="BI475" s="23"/>
      <c r="BJ475" s="23"/>
      <c r="BK475" s="23"/>
      <c r="BL475" s="23"/>
      <c r="BU475" s="23"/>
      <c r="BV475" s="23"/>
      <c r="BZ475" s="24"/>
    </row>
    <row r="476" spans="24:78" x14ac:dyDescent="0.25">
      <c r="X476" s="23"/>
      <c r="AI476" s="23"/>
      <c r="AJ476" s="23"/>
      <c r="AW476" s="23"/>
      <c r="AX476" s="23"/>
      <c r="BA476" s="23"/>
      <c r="BB476" s="23"/>
      <c r="BE476" s="23"/>
      <c r="BF476" s="23"/>
      <c r="BH476" s="23"/>
      <c r="BI476" s="23"/>
      <c r="BJ476" s="23"/>
      <c r="BK476" s="23"/>
      <c r="BL476" s="23"/>
      <c r="BU476" s="23"/>
      <c r="BV476" s="23"/>
      <c r="BZ476" s="24"/>
    </row>
    <row r="477" spans="24:78" x14ac:dyDescent="0.25">
      <c r="X477" s="23"/>
      <c r="AI477" s="23"/>
      <c r="AJ477" s="23"/>
      <c r="AW477" s="23"/>
      <c r="AX477" s="23"/>
      <c r="BA477" s="23"/>
      <c r="BB477" s="23"/>
      <c r="BE477" s="23"/>
      <c r="BF477" s="23"/>
      <c r="BH477" s="23"/>
      <c r="BI477" s="23"/>
      <c r="BJ477" s="23"/>
      <c r="BK477" s="23"/>
      <c r="BL477" s="23"/>
      <c r="BU477" s="23"/>
      <c r="BV477" s="23"/>
      <c r="BZ477" s="24"/>
    </row>
    <row r="478" spans="24:78" x14ac:dyDescent="0.25">
      <c r="X478" s="23"/>
      <c r="AI478" s="23"/>
      <c r="AJ478" s="23"/>
      <c r="AW478" s="23"/>
      <c r="AX478" s="23"/>
      <c r="BA478" s="23"/>
      <c r="BB478" s="23"/>
      <c r="BE478" s="23"/>
      <c r="BF478" s="23"/>
      <c r="BH478" s="23"/>
      <c r="BI478" s="23"/>
      <c r="BJ478" s="23"/>
      <c r="BK478" s="23"/>
      <c r="BL478" s="23"/>
      <c r="BU478" s="23"/>
      <c r="BV478" s="23"/>
      <c r="BZ478" s="24"/>
    </row>
    <row r="479" spans="24:78" x14ac:dyDescent="0.25">
      <c r="X479" s="23"/>
      <c r="AI479" s="23"/>
      <c r="AJ479" s="23"/>
      <c r="AW479" s="23"/>
      <c r="AX479" s="23"/>
      <c r="BA479" s="23"/>
      <c r="BB479" s="23"/>
      <c r="BE479" s="23"/>
      <c r="BF479" s="23"/>
      <c r="BH479" s="23"/>
      <c r="BI479" s="23"/>
      <c r="BJ479" s="23"/>
      <c r="BK479" s="23"/>
      <c r="BL479" s="23"/>
      <c r="BU479" s="23"/>
      <c r="BV479" s="23"/>
      <c r="BZ479" s="24"/>
    </row>
    <row r="480" spans="24:78" x14ac:dyDescent="0.25">
      <c r="X480" s="23"/>
      <c r="AI480" s="23"/>
      <c r="AJ480" s="23"/>
      <c r="AW480" s="23"/>
      <c r="AX480" s="23"/>
      <c r="BA480" s="23"/>
      <c r="BB480" s="23"/>
      <c r="BE480" s="23"/>
      <c r="BF480" s="23"/>
      <c r="BH480" s="23"/>
      <c r="BI480" s="23"/>
      <c r="BJ480" s="23"/>
      <c r="BK480" s="23"/>
      <c r="BL480" s="23"/>
      <c r="BU480" s="23"/>
      <c r="BV480" s="23"/>
      <c r="BZ480" s="24"/>
    </row>
    <row r="481" spans="24:78" x14ac:dyDescent="0.25">
      <c r="X481" s="23"/>
      <c r="AI481" s="23"/>
      <c r="AJ481" s="23"/>
      <c r="AW481" s="23"/>
      <c r="AX481" s="23"/>
      <c r="BA481" s="23"/>
      <c r="BB481" s="23"/>
      <c r="BE481" s="23"/>
      <c r="BF481" s="23"/>
      <c r="BH481" s="23"/>
      <c r="BI481" s="23"/>
      <c r="BJ481" s="23"/>
      <c r="BK481" s="23"/>
      <c r="BL481" s="23"/>
      <c r="BU481" s="23"/>
      <c r="BV481" s="23"/>
      <c r="BZ481" s="24"/>
    </row>
    <row r="482" spans="24:78" x14ac:dyDescent="0.25">
      <c r="X482" s="23"/>
      <c r="AI482" s="23"/>
      <c r="AJ482" s="23"/>
      <c r="AW482" s="23"/>
      <c r="AX482" s="23"/>
      <c r="BA482" s="23"/>
      <c r="BB482" s="23"/>
      <c r="BE482" s="23"/>
      <c r="BF482" s="23"/>
      <c r="BH482" s="23"/>
      <c r="BI482" s="23"/>
      <c r="BJ482" s="23"/>
      <c r="BK482" s="23"/>
      <c r="BL482" s="23"/>
      <c r="BU482" s="23"/>
      <c r="BV482" s="23"/>
      <c r="BZ482" s="24"/>
    </row>
    <row r="483" spans="24:78" x14ac:dyDescent="0.25">
      <c r="X483" s="23"/>
      <c r="AI483" s="23"/>
      <c r="AJ483" s="23"/>
      <c r="AW483" s="23"/>
      <c r="AX483" s="23"/>
      <c r="BA483" s="23"/>
      <c r="BB483" s="23"/>
      <c r="BE483" s="23"/>
      <c r="BF483" s="23"/>
      <c r="BH483" s="23"/>
      <c r="BI483" s="23"/>
      <c r="BJ483" s="23"/>
      <c r="BK483" s="23"/>
      <c r="BL483" s="23"/>
      <c r="BU483" s="23"/>
      <c r="BV483" s="23"/>
      <c r="BZ483" s="24"/>
    </row>
    <row r="484" spans="24:78" x14ac:dyDescent="0.25">
      <c r="X484" s="23"/>
      <c r="AI484" s="23"/>
      <c r="AJ484" s="23"/>
      <c r="AW484" s="23"/>
      <c r="AX484" s="23"/>
      <c r="BA484" s="23"/>
      <c r="BB484" s="23"/>
      <c r="BE484" s="23"/>
      <c r="BF484" s="23"/>
      <c r="BH484" s="23"/>
      <c r="BI484" s="23"/>
      <c r="BJ484" s="23"/>
      <c r="BK484" s="23"/>
      <c r="BL484" s="23"/>
      <c r="BU484" s="23"/>
      <c r="BV484" s="23"/>
      <c r="BZ484" s="24"/>
    </row>
    <row r="485" spans="24:78" x14ac:dyDescent="0.25">
      <c r="X485" s="23"/>
      <c r="AI485" s="23"/>
      <c r="AJ485" s="23"/>
      <c r="AW485" s="23"/>
      <c r="AX485" s="23"/>
      <c r="BA485" s="23"/>
      <c r="BB485" s="23"/>
      <c r="BE485" s="23"/>
      <c r="BF485" s="23"/>
      <c r="BH485" s="23"/>
      <c r="BI485" s="23"/>
      <c r="BJ485" s="23"/>
      <c r="BK485" s="23"/>
      <c r="BL485" s="23"/>
      <c r="BU485" s="23"/>
      <c r="BV485" s="23"/>
      <c r="BZ485" s="24"/>
    </row>
    <row r="486" spans="24:78" x14ac:dyDescent="0.25">
      <c r="X486" s="23"/>
      <c r="AI486" s="23"/>
      <c r="AJ486" s="23"/>
      <c r="AW486" s="23"/>
      <c r="AX486" s="23"/>
      <c r="BA486" s="23"/>
      <c r="BB486" s="23"/>
      <c r="BE486" s="23"/>
      <c r="BF486" s="23"/>
      <c r="BH486" s="23"/>
      <c r="BI486" s="23"/>
      <c r="BJ486" s="23"/>
      <c r="BK486" s="23"/>
      <c r="BL486" s="23"/>
      <c r="BU486" s="23"/>
      <c r="BV486" s="23"/>
      <c r="BZ486" s="24"/>
    </row>
    <row r="487" spans="24:78" x14ac:dyDescent="0.25">
      <c r="X487" s="23"/>
      <c r="AI487" s="23"/>
      <c r="AJ487" s="23"/>
      <c r="AW487" s="23"/>
      <c r="AX487" s="23"/>
      <c r="BA487" s="23"/>
      <c r="BB487" s="23"/>
      <c r="BE487" s="23"/>
      <c r="BF487" s="23"/>
      <c r="BH487" s="23"/>
      <c r="BI487" s="23"/>
      <c r="BJ487" s="23"/>
      <c r="BK487" s="23"/>
      <c r="BL487" s="23"/>
      <c r="BU487" s="23"/>
      <c r="BV487" s="23"/>
      <c r="BZ487" s="24"/>
    </row>
    <row r="488" spans="24:78" x14ac:dyDescent="0.25">
      <c r="X488" s="23"/>
      <c r="AI488" s="23"/>
      <c r="AJ488" s="23"/>
      <c r="AW488" s="23"/>
      <c r="AX488" s="23"/>
      <c r="BA488" s="23"/>
      <c r="BB488" s="23"/>
      <c r="BE488" s="23"/>
      <c r="BF488" s="23"/>
      <c r="BH488" s="23"/>
      <c r="BI488" s="23"/>
      <c r="BJ488" s="23"/>
      <c r="BK488" s="23"/>
      <c r="BL488" s="23"/>
      <c r="BU488" s="23"/>
      <c r="BV488" s="23"/>
      <c r="BZ488" s="24"/>
    </row>
    <row r="489" spans="24:78" x14ac:dyDescent="0.25">
      <c r="X489" s="23"/>
      <c r="AI489" s="23"/>
      <c r="AJ489" s="23"/>
      <c r="AW489" s="23"/>
      <c r="AX489" s="23"/>
      <c r="BA489" s="23"/>
      <c r="BB489" s="23"/>
      <c r="BE489" s="23"/>
      <c r="BF489" s="23"/>
      <c r="BH489" s="23"/>
      <c r="BI489" s="23"/>
      <c r="BJ489" s="23"/>
      <c r="BK489" s="23"/>
      <c r="BL489" s="23"/>
      <c r="BU489" s="23"/>
      <c r="BV489" s="23"/>
      <c r="BZ489" s="24"/>
    </row>
    <row r="490" spans="24:78" x14ac:dyDescent="0.25">
      <c r="X490" s="23"/>
      <c r="AI490" s="23"/>
      <c r="AJ490" s="23"/>
      <c r="AW490" s="23"/>
      <c r="AX490" s="23"/>
      <c r="BA490" s="23"/>
      <c r="BB490" s="23"/>
      <c r="BE490" s="23"/>
      <c r="BF490" s="23"/>
      <c r="BH490" s="23"/>
      <c r="BI490" s="23"/>
      <c r="BJ490" s="23"/>
      <c r="BK490" s="23"/>
      <c r="BL490" s="23"/>
      <c r="BU490" s="23"/>
      <c r="BV490" s="23"/>
      <c r="BZ490" s="24"/>
    </row>
    <row r="491" spans="24:78" x14ac:dyDescent="0.25">
      <c r="X491" s="23"/>
      <c r="AI491" s="23"/>
      <c r="AJ491" s="23"/>
      <c r="AW491" s="23"/>
      <c r="AX491" s="23"/>
      <c r="BA491" s="23"/>
      <c r="BB491" s="23"/>
      <c r="BE491" s="23"/>
      <c r="BF491" s="23"/>
      <c r="BH491" s="23"/>
      <c r="BI491" s="23"/>
      <c r="BJ491" s="23"/>
      <c r="BK491" s="23"/>
      <c r="BL491" s="23"/>
      <c r="BU491" s="23"/>
      <c r="BV491" s="23"/>
      <c r="BZ491" s="24"/>
    </row>
    <row r="492" spans="24:78" x14ac:dyDescent="0.25">
      <c r="X492" s="23"/>
      <c r="AI492" s="23"/>
      <c r="AJ492" s="23"/>
      <c r="AW492" s="23"/>
      <c r="AX492" s="23"/>
      <c r="BA492" s="23"/>
      <c r="BB492" s="23"/>
      <c r="BE492" s="23"/>
      <c r="BF492" s="23"/>
      <c r="BH492" s="23"/>
      <c r="BI492" s="23"/>
      <c r="BJ492" s="23"/>
      <c r="BK492" s="23"/>
      <c r="BL492" s="23"/>
      <c r="BU492" s="23"/>
      <c r="BV492" s="23"/>
      <c r="BZ492" s="24"/>
    </row>
    <row r="493" spans="24:78" x14ac:dyDescent="0.25">
      <c r="X493" s="23"/>
      <c r="AI493" s="23"/>
      <c r="AJ493" s="23"/>
      <c r="AW493" s="23"/>
      <c r="AX493" s="23"/>
      <c r="BA493" s="23"/>
      <c r="BB493" s="23"/>
      <c r="BE493" s="23"/>
      <c r="BF493" s="23"/>
      <c r="BH493" s="23"/>
      <c r="BI493" s="23"/>
      <c r="BJ493" s="23"/>
      <c r="BK493" s="23"/>
      <c r="BL493" s="23"/>
      <c r="BU493" s="23"/>
      <c r="BV493" s="23"/>
      <c r="BZ493" s="24"/>
    </row>
    <row r="494" spans="24:78" x14ac:dyDescent="0.25">
      <c r="X494" s="23"/>
      <c r="AI494" s="23"/>
      <c r="AJ494" s="23"/>
      <c r="AW494" s="23"/>
      <c r="AX494" s="23"/>
      <c r="BA494" s="23"/>
      <c r="BB494" s="23"/>
      <c r="BE494" s="23"/>
      <c r="BF494" s="23"/>
      <c r="BH494" s="23"/>
      <c r="BI494" s="23"/>
      <c r="BJ494" s="23"/>
      <c r="BK494" s="23"/>
      <c r="BL494" s="23"/>
      <c r="BU494" s="23"/>
      <c r="BV494" s="23"/>
      <c r="BZ494" s="24"/>
    </row>
    <row r="495" spans="24:78" x14ac:dyDescent="0.25">
      <c r="X495" s="23"/>
      <c r="AI495" s="23"/>
      <c r="AJ495" s="23"/>
      <c r="AW495" s="23"/>
      <c r="AX495" s="23"/>
      <c r="BA495" s="23"/>
      <c r="BB495" s="23"/>
      <c r="BE495" s="23"/>
      <c r="BF495" s="23"/>
      <c r="BH495" s="23"/>
      <c r="BI495" s="23"/>
      <c r="BJ495" s="23"/>
      <c r="BK495" s="23"/>
      <c r="BL495" s="23"/>
      <c r="BU495" s="23"/>
      <c r="BV495" s="23"/>
      <c r="BZ495" s="24"/>
    </row>
    <row r="496" spans="24:78" x14ac:dyDescent="0.25">
      <c r="X496" s="23"/>
      <c r="AI496" s="23"/>
      <c r="AJ496" s="23"/>
      <c r="AW496" s="23"/>
      <c r="AX496" s="23"/>
      <c r="BA496" s="23"/>
      <c r="BB496" s="23"/>
      <c r="BE496" s="23"/>
      <c r="BF496" s="23"/>
      <c r="BH496" s="23"/>
      <c r="BI496" s="23"/>
      <c r="BJ496" s="23"/>
      <c r="BK496" s="23"/>
      <c r="BL496" s="23"/>
      <c r="BU496" s="23"/>
      <c r="BV496" s="23"/>
      <c r="BZ496" s="24"/>
    </row>
    <row r="497" spans="24:78" x14ac:dyDescent="0.25">
      <c r="X497" s="23"/>
      <c r="AI497" s="23"/>
      <c r="AJ497" s="23"/>
      <c r="AW497" s="23"/>
      <c r="AX497" s="23"/>
      <c r="BA497" s="23"/>
      <c r="BB497" s="23"/>
      <c r="BE497" s="23"/>
      <c r="BF497" s="23"/>
      <c r="BH497" s="23"/>
      <c r="BI497" s="23"/>
      <c r="BJ497" s="23"/>
      <c r="BK497" s="23"/>
      <c r="BL497" s="23"/>
      <c r="BU497" s="23"/>
      <c r="BV497" s="23"/>
      <c r="BZ497" s="24"/>
    </row>
    <row r="498" spans="24:78" x14ac:dyDescent="0.25">
      <c r="X498" s="23"/>
      <c r="AI498" s="23"/>
      <c r="AJ498" s="23"/>
      <c r="AW498" s="23"/>
      <c r="AX498" s="23"/>
      <c r="BA498" s="23"/>
      <c r="BB498" s="23"/>
      <c r="BE498" s="23"/>
      <c r="BF498" s="23"/>
      <c r="BH498" s="23"/>
      <c r="BI498" s="23"/>
      <c r="BJ498" s="23"/>
      <c r="BK498" s="23"/>
      <c r="BL498" s="23"/>
      <c r="BU498" s="23"/>
      <c r="BV498" s="23"/>
      <c r="BZ498" s="24"/>
    </row>
    <row r="499" spans="24:78" x14ac:dyDescent="0.25">
      <c r="X499" s="23"/>
      <c r="AI499" s="23"/>
      <c r="AJ499" s="23"/>
      <c r="AW499" s="23"/>
      <c r="AX499" s="23"/>
      <c r="BA499" s="23"/>
      <c r="BB499" s="23"/>
      <c r="BE499" s="23"/>
      <c r="BF499" s="23"/>
      <c r="BH499" s="23"/>
      <c r="BI499" s="23"/>
      <c r="BJ499" s="23"/>
      <c r="BK499" s="23"/>
      <c r="BL499" s="23"/>
      <c r="BU499" s="23"/>
      <c r="BV499" s="23"/>
      <c r="BZ499" s="24"/>
    </row>
    <row r="500" spans="24:78" x14ac:dyDescent="0.25">
      <c r="X500" s="23"/>
      <c r="AI500" s="23"/>
      <c r="AJ500" s="23"/>
      <c r="AW500" s="23"/>
      <c r="AX500" s="23"/>
      <c r="BA500" s="23"/>
      <c r="BB500" s="23"/>
      <c r="BE500" s="23"/>
      <c r="BF500" s="23"/>
      <c r="BH500" s="23"/>
      <c r="BI500" s="23"/>
      <c r="BJ500" s="23"/>
      <c r="BK500" s="23"/>
      <c r="BL500" s="23"/>
      <c r="BU500" s="23"/>
      <c r="BV500" s="23"/>
      <c r="BZ500" s="24"/>
    </row>
    <row r="501" spans="24:78" x14ac:dyDescent="0.25">
      <c r="X501" s="23"/>
      <c r="AI501" s="23"/>
      <c r="AJ501" s="23"/>
      <c r="AW501" s="23"/>
      <c r="AX501" s="23"/>
      <c r="BA501" s="23"/>
      <c r="BB501" s="23"/>
      <c r="BE501" s="23"/>
      <c r="BF501" s="23"/>
      <c r="BH501" s="23"/>
      <c r="BI501" s="23"/>
      <c r="BJ501" s="23"/>
      <c r="BK501" s="23"/>
      <c r="BL501" s="23"/>
      <c r="BU501" s="23"/>
      <c r="BV501" s="23"/>
      <c r="BZ501" s="24"/>
    </row>
    <row r="502" spans="24:78" x14ac:dyDescent="0.25">
      <c r="X502" s="23"/>
      <c r="AI502" s="23"/>
      <c r="AJ502" s="23"/>
      <c r="AW502" s="23"/>
      <c r="AX502" s="23"/>
      <c r="BA502" s="23"/>
      <c r="BB502" s="23"/>
      <c r="BE502" s="23"/>
      <c r="BF502" s="23"/>
      <c r="BH502" s="23"/>
      <c r="BI502" s="23"/>
      <c r="BJ502" s="23"/>
      <c r="BK502" s="23"/>
      <c r="BL502" s="23"/>
      <c r="BU502" s="23"/>
      <c r="BV502" s="23"/>
      <c r="BZ502" s="24"/>
    </row>
    <row r="503" spans="24:78" x14ac:dyDescent="0.25">
      <c r="X503" s="23"/>
      <c r="AI503" s="23"/>
      <c r="AJ503" s="23"/>
      <c r="AW503" s="23"/>
      <c r="AX503" s="23"/>
      <c r="BA503" s="23"/>
      <c r="BB503" s="23"/>
      <c r="BE503" s="23"/>
      <c r="BF503" s="23"/>
      <c r="BH503" s="23"/>
      <c r="BI503" s="23"/>
      <c r="BJ503" s="23"/>
      <c r="BK503" s="23"/>
      <c r="BL503" s="23"/>
      <c r="BU503" s="23"/>
      <c r="BV503" s="23"/>
      <c r="BZ503" s="24"/>
    </row>
    <row r="504" spans="24:78" x14ac:dyDescent="0.25">
      <c r="X504" s="23"/>
      <c r="AI504" s="23"/>
      <c r="AJ504" s="23"/>
      <c r="AW504" s="23"/>
      <c r="AX504" s="23"/>
      <c r="BA504" s="23"/>
      <c r="BB504" s="23"/>
      <c r="BE504" s="23"/>
      <c r="BF504" s="23"/>
      <c r="BH504" s="23"/>
      <c r="BI504" s="23"/>
      <c r="BJ504" s="23"/>
      <c r="BK504" s="23"/>
      <c r="BL504" s="23"/>
      <c r="BU504" s="23"/>
      <c r="BV504" s="23"/>
      <c r="BZ504" s="24"/>
    </row>
    <row r="505" spans="24:78" x14ac:dyDescent="0.25">
      <c r="X505" s="23"/>
      <c r="AI505" s="23"/>
      <c r="AJ505" s="23"/>
      <c r="AW505" s="23"/>
      <c r="AX505" s="23"/>
      <c r="BA505" s="23"/>
      <c r="BB505" s="23"/>
      <c r="BE505" s="23"/>
      <c r="BF505" s="23"/>
      <c r="BH505" s="23"/>
      <c r="BI505" s="23"/>
      <c r="BJ505" s="23"/>
      <c r="BK505" s="23"/>
      <c r="BL505" s="23"/>
      <c r="BU505" s="23"/>
      <c r="BV505" s="23"/>
      <c r="BZ505" s="24"/>
    </row>
    <row r="506" spans="24:78" x14ac:dyDescent="0.25">
      <c r="X506" s="23"/>
      <c r="AI506" s="23"/>
      <c r="AJ506" s="23"/>
      <c r="AW506" s="23"/>
      <c r="AX506" s="23"/>
      <c r="BA506" s="23"/>
      <c r="BB506" s="23"/>
      <c r="BE506" s="23"/>
      <c r="BF506" s="23"/>
      <c r="BH506" s="23"/>
      <c r="BI506" s="23"/>
      <c r="BJ506" s="23"/>
      <c r="BK506" s="23"/>
      <c r="BL506" s="23"/>
      <c r="BU506" s="23"/>
      <c r="BV506" s="23"/>
      <c r="BZ506" s="24"/>
    </row>
    <row r="507" spans="24:78" x14ac:dyDescent="0.25">
      <c r="X507" s="23"/>
      <c r="AI507" s="23"/>
      <c r="AJ507" s="23"/>
      <c r="AW507" s="23"/>
      <c r="AX507" s="23"/>
      <c r="BA507" s="23"/>
      <c r="BB507" s="23"/>
      <c r="BE507" s="23"/>
      <c r="BF507" s="23"/>
      <c r="BH507" s="23"/>
      <c r="BI507" s="23"/>
      <c r="BJ507" s="23"/>
      <c r="BK507" s="23"/>
      <c r="BL507" s="23"/>
      <c r="BU507" s="23"/>
      <c r="BV507" s="23"/>
      <c r="BZ507" s="24"/>
    </row>
    <row r="508" spans="24:78" x14ac:dyDescent="0.25">
      <c r="X508" s="23"/>
      <c r="AI508" s="23"/>
      <c r="AJ508" s="23"/>
      <c r="AW508" s="23"/>
      <c r="AX508" s="23"/>
      <c r="BA508" s="23"/>
      <c r="BB508" s="23"/>
      <c r="BE508" s="23"/>
      <c r="BF508" s="23"/>
      <c r="BH508" s="23"/>
      <c r="BI508" s="23"/>
      <c r="BJ508" s="23"/>
      <c r="BK508" s="23"/>
      <c r="BL508" s="23"/>
      <c r="BU508" s="23"/>
      <c r="BV508" s="23"/>
      <c r="BZ508" s="24"/>
    </row>
    <row r="509" spans="24:78" x14ac:dyDescent="0.25">
      <c r="X509" s="23"/>
      <c r="AI509" s="23"/>
      <c r="AJ509" s="23"/>
      <c r="AW509" s="23"/>
      <c r="AX509" s="23"/>
      <c r="BA509" s="23"/>
      <c r="BB509" s="23"/>
      <c r="BE509" s="23"/>
      <c r="BF509" s="23"/>
      <c r="BH509" s="23"/>
      <c r="BI509" s="23"/>
      <c r="BJ509" s="23"/>
      <c r="BK509" s="23"/>
      <c r="BL509" s="23"/>
      <c r="BU509" s="23"/>
      <c r="BV509" s="23"/>
      <c r="BZ509" s="24"/>
    </row>
    <row r="510" spans="24:78" x14ac:dyDescent="0.25">
      <c r="X510" s="23"/>
      <c r="AI510" s="23"/>
      <c r="AJ510" s="23"/>
      <c r="AW510" s="23"/>
      <c r="AX510" s="23"/>
      <c r="BA510" s="23"/>
      <c r="BB510" s="23"/>
      <c r="BE510" s="23"/>
      <c r="BF510" s="23"/>
      <c r="BH510" s="23"/>
      <c r="BI510" s="23"/>
      <c r="BJ510" s="23"/>
      <c r="BK510" s="23"/>
      <c r="BL510" s="23"/>
      <c r="BU510" s="23"/>
      <c r="BV510" s="23"/>
      <c r="BZ510" s="24"/>
    </row>
    <row r="511" spans="24:78" x14ac:dyDescent="0.25">
      <c r="X511" s="23"/>
      <c r="AI511" s="23"/>
      <c r="AJ511" s="23"/>
      <c r="AW511" s="23"/>
      <c r="AX511" s="23"/>
      <c r="BA511" s="23"/>
      <c r="BB511" s="23"/>
      <c r="BE511" s="23"/>
      <c r="BF511" s="23"/>
      <c r="BH511" s="23"/>
      <c r="BI511" s="23"/>
      <c r="BJ511" s="23"/>
      <c r="BK511" s="23"/>
      <c r="BL511" s="23"/>
      <c r="BU511" s="23"/>
      <c r="BV511" s="23"/>
      <c r="BZ511" s="24"/>
    </row>
    <row r="512" spans="24:78" x14ac:dyDescent="0.25">
      <c r="X512" s="23"/>
      <c r="AI512" s="23"/>
      <c r="AJ512" s="23"/>
      <c r="AW512" s="23"/>
      <c r="AX512" s="23"/>
      <c r="BA512" s="23"/>
      <c r="BB512" s="23"/>
      <c r="BE512" s="23"/>
      <c r="BF512" s="23"/>
      <c r="BH512" s="23"/>
      <c r="BI512" s="23"/>
      <c r="BJ512" s="23"/>
      <c r="BK512" s="23"/>
      <c r="BL512" s="23"/>
      <c r="BU512" s="23"/>
      <c r="BV512" s="23"/>
      <c r="BZ512" s="24"/>
    </row>
    <row r="513" spans="24:78" x14ac:dyDescent="0.25">
      <c r="X513" s="23"/>
      <c r="AI513" s="23"/>
      <c r="AJ513" s="23"/>
      <c r="AW513" s="23"/>
      <c r="AX513" s="23"/>
      <c r="BA513" s="23"/>
      <c r="BB513" s="23"/>
      <c r="BE513" s="23"/>
      <c r="BF513" s="23"/>
      <c r="BH513" s="23"/>
      <c r="BI513" s="23"/>
      <c r="BJ513" s="23"/>
      <c r="BK513" s="23"/>
      <c r="BL513" s="23"/>
      <c r="BU513" s="23"/>
      <c r="BV513" s="23"/>
      <c r="BZ513" s="24"/>
    </row>
    <row r="514" spans="24:78" x14ac:dyDescent="0.25">
      <c r="X514" s="23"/>
      <c r="AI514" s="23"/>
      <c r="AJ514" s="23"/>
      <c r="AW514" s="23"/>
      <c r="AX514" s="23"/>
      <c r="BA514" s="23"/>
      <c r="BB514" s="23"/>
      <c r="BE514" s="23"/>
      <c r="BF514" s="23"/>
      <c r="BH514" s="23"/>
      <c r="BI514" s="23"/>
      <c r="BJ514" s="23"/>
      <c r="BK514" s="23"/>
      <c r="BL514" s="23"/>
      <c r="BU514" s="23"/>
      <c r="BV514" s="23"/>
      <c r="BZ514" s="24"/>
    </row>
    <row r="515" spans="24:78" x14ac:dyDescent="0.25">
      <c r="X515" s="23"/>
      <c r="AI515" s="23"/>
      <c r="AJ515" s="23"/>
      <c r="AW515" s="23"/>
      <c r="AX515" s="23"/>
      <c r="BA515" s="23"/>
      <c r="BB515" s="23"/>
      <c r="BE515" s="23"/>
      <c r="BF515" s="23"/>
      <c r="BH515" s="23"/>
      <c r="BI515" s="23"/>
      <c r="BJ515" s="23"/>
      <c r="BK515" s="23"/>
      <c r="BL515" s="23"/>
      <c r="BU515" s="23"/>
      <c r="BV515" s="23"/>
      <c r="BZ515" s="24"/>
    </row>
    <row r="516" spans="24:78" x14ac:dyDescent="0.25">
      <c r="X516" s="23"/>
      <c r="AI516" s="23"/>
      <c r="AJ516" s="23"/>
      <c r="AW516" s="23"/>
      <c r="AX516" s="23"/>
      <c r="BA516" s="23"/>
      <c r="BB516" s="23"/>
      <c r="BE516" s="23"/>
      <c r="BF516" s="23"/>
      <c r="BH516" s="23"/>
      <c r="BI516" s="23"/>
      <c r="BJ516" s="23"/>
      <c r="BK516" s="23"/>
      <c r="BL516" s="23"/>
      <c r="BU516" s="23"/>
      <c r="BV516" s="23"/>
      <c r="BZ516" s="24"/>
    </row>
    <row r="517" spans="24:78" x14ac:dyDescent="0.25">
      <c r="X517" s="23"/>
      <c r="AI517" s="23"/>
      <c r="AJ517" s="23"/>
      <c r="AW517" s="23"/>
      <c r="AX517" s="23"/>
      <c r="BA517" s="23"/>
      <c r="BB517" s="23"/>
      <c r="BE517" s="23"/>
      <c r="BF517" s="23"/>
      <c r="BH517" s="23"/>
      <c r="BI517" s="23"/>
      <c r="BJ517" s="23"/>
      <c r="BK517" s="23"/>
      <c r="BL517" s="23"/>
      <c r="BU517" s="23"/>
      <c r="BV517" s="23"/>
      <c r="BZ517" s="24"/>
    </row>
    <row r="518" spans="24:78" x14ac:dyDescent="0.25">
      <c r="X518" s="23"/>
      <c r="AI518" s="23"/>
      <c r="AJ518" s="23"/>
      <c r="AW518" s="23"/>
      <c r="AX518" s="23"/>
      <c r="BA518" s="23"/>
      <c r="BB518" s="23"/>
      <c r="BE518" s="23"/>
      <c r="BF518" s="23"/>
      <c r="BH518" s="23"/>
      <c r="BI518" s="23"/>
      <c r="BJ518" s="23"/>
      <c r="BK518" s="23"/>
      <c r="BL518" s="23"/>
      <c r="BU518" s="23"/>
      <c r="BV518" s="23"/>
      <c r="BZ518" s="24"/>
    </row>
    <row r="519" spans="24:78" x14ac:dyDescent="0.25">
      <c r="X519" s="23"/>
      <c r="AI519" s="23"/>
      <c r="AJ519" s="23"/>
      <c r="AW519" s="23"/>
      <c r="AX519" s="23"/>
      <c r="BA519" s="23"/>
      <c r="BB519" s="23"/>
      <c r="BE519" s="23"/>
      <c r="BF519" s="23"/>
      <c r="BH519" s="23"/>
      <c r="BI519" s="23"/>
      <c r="BJ519" s="23"/>
      <c r="BK519" s="23"/>
      <c r="BL519" s="23"/>
      <c r="BU519" s="23"/>
      <c r="BV519" s="23"/>
      <c r="BZ519" s="24"/>
    </row>
    <row r="520" spans="24:78" x14ac:dyDescent="0.25">
      <c r="X520" s="23"/>
      <c r="AI520" s="23"/>
      <c r="AJ520" s="23"/>
      <c r="AW520" s="23"/>
      <c r="AX520" s="23"/>
      <c r="BA520" s="23"/>
      <c r="BB520" s="23"/>
      <c r="BE520" s="23"/>
      <c r="BF520" s="23"/>
      <c r="BH520" s="23"/>
      <c r="BI520" s="23"/>
      <c r="BJ520" s="23"/>
      <c r="BK520" s="23"/>
      <c r="BL520" s="23"/>
      <c r="BU520" s="23"/>
      <c r="BV520" s="23"/>
      <c r="BZ520" s="24"/>
    </row>
    <row r="521" spans="24:78" x14ac:dyDescent="0.25">
      <c r="X521" s="23"/>
      <c r="AI521" s="23"/>
      <c r="AJ521" s="23"/>
      <c r="AW521" s="23"/>
      <c r="AX521" s="23"/>
      <c r="BA521" s="23"/>
      <c r="BB521" s="23"/>
      <c r="BE521" s="23"/>
      <c r="BF521" s="23"/>
      <c r="BH521" s="23"/>
      <c r="BI521" s="23"/>
      <c r="BJ521" s="23"/>
      <c r="BK521" s="23"/>
      <c r="BL521" s="23"/>
      <c r="BU521" s="23"/>
      <c r="BV521" s="23"/>
      <c r="BZ521" s="24"/>
    </row>
    <row r="522" spans="24:78" x14ac:dyDescent="0.25">
      <c r="X522" s="23"/>
      <c r="AI522" s="23"/>
      <c r="AJ522" s="23"/>
      <c r="AW522" s="23"/>
      <c r="AX522" s="23"/>
      <c r="BA522" s="23"/>
      <c r="BB522" s="23"/>
      <c r="BE522" s="23"/>
      <c r="BF522" s="23"/>
      <c r="BH522" s="23"/>
      <c r="BI522" s="23"/>
      <c r="BJ522" s="23"/>
      <c r="BK522" s="23"/>
      <c r="BL522" s="23"/>
      <c r="BU522" s="23"/>
      <c r="BV522" s="23"/>
      <c r="BZ522" s="24"/>
    </row>
    <row r="523" spans="24:78" x14ac:dyDescent="0.25">
      <c r="X523" s="23"/>
      <c r="AI523" s="23"/>
      <c r="AJ523" s="23"/>
      <c r="AW523" s="23"/>
      <c r="AX523" s="23"/>
      <c r="BA523" s="23"/>
      <c r="BB523" s="23"/>
      <c r="BE523" s="23"/>
      <c r="BF523" s="23"/>
      <c r="BH523" s="23"/>
      <c r="BI523" s="23"/>
      <c r="BJ523" s="23"/>
      <c r="BK523" s="23"/>
      <c r="BL523" s="23"/>
      <c r="BU523" s="23"/>
      <c r="BV523" s="23"/>
      <c r="BZ523" s="24"/>
    </row>
    <row r="524" spans="24:78" x14ac:dyDescent="0.25">
      <c r="X524" s="23"/>
      <c r="AI524" s="23"/>
      <c r="AJ524" s="23"/>
      <c r="AW524" s="23"/>
      <c r="AX524" s="23"/>
      <c r="BA524" s="23"/>
      <c r="BB524" s="23"/>
      <c r="BE524" s="23"/>
      <c r="BF524" s="23"/>
      <c r="BH524" s="23"/>
      <c r="BI524" s="23"/>
      <c r="BJ524" s="23"/>
      <c r="BK524" s="23"/>
      <c r="BL524" s="23"/>
      <c r="BU524" s="23"/>
      <c r="BV524" s="23"/>
      <c r="BZ524" s="24"/>
    </row>
    <row r="525" spans="24:78" x14ac:dyDescent="0.25">
      <c r="X525" s="23"/>
      <c r="AI525" s="23"/>
      <c r="AJ525" s="23"/>
      <c r="AW525" s="23"/>
      <c r="AX525" s="23"/>
      <c r="BA525" s="23"/>
      <c r="BB525" s="23"/>
      <c r="BE525" s="23"/>
      <c r="BF525" s="23"/>
      <c r="BH525" s="23"/>
      <c r="BI525" s="23"/>
      <c r="BJ525" s="23"/>
      <c r="BK525" s="23"/>
      <c r="BL525" s="23"/>
      <c r="BU525" s="23"/>
      <c r="BV525" s="23"/>
      <c r="BZ525" s="24"/>
    </row>
    <row r="526" spans="24:78" x14ac:dyDescent="0.25">
      <c r="X526" s="23"/>
      <c r="AI526" s="23"/>
      <c r="AJ526" s="23"/>
      <c r="AW526" s="23"/>
      <c r="AX526" s="23"/>
      <c r="BA526" s="23"/>
      <c r="BB526" s="23"/>
      <c r="BE526" s="23"/>
      <c r="BF526" s="23"/>
      <c r="BH526" s="23"/>
      <c r="BI526" s="23"/>
      <c r="BJ526" s="23"/>
      <c r="BK526" s="23"/>
      <c r="BL526" s="23"/>
      <c r="BU526" s="23"/>
      <c r="BV526" s="23"/>
      <c r="BZ526" s="24"/>
    </row>
    <row r="527" spans="24:78" x14ac:dyDescent="0.25">
      <c r="X527" s="23"/>
      <c r="AI527" s="23"/>
      <c r="AJ527" s="23"/>
      <c r="AW527" s="23"/>
      <c r="AX527" s="23"/>
      <c r="BA527" s="23"/>
      <c r="BB527" s="23"/>
      <c r="BE527" s="23"/>
      <c r="BF527" s="23"/>
      <c r="BH527" s="23"/>
      <c r="BI527" s="23"/>
      <c r="BJ527" s="23"/>
      <c r="BK527" s="23"/>
      <c r="BL527" s="23"/>
      <c r="BU527" s="23"/>
      <c r="BV527" s="23"/>
      <c r="BZ527" s="24"/>
    </row>
    <row r="528" spans="24:78" x14ac:dyDescent="0.25">
      <c r="X528" s="23"/>
      <c r="AI528" s="23"/>
      <c r="AJ528" s="23"/>
      <c r="AW528" s="23"/>
      <c r="AX528" s="23"/>
      <c r="BA528" s="23"/>
      <c r="BB528" s="23"/>
      <c r="BE528" s="23"/>
      <c r="BF528" s="23"/>
      <c r="BH528" s="23"/>
      <c r="BI528" s="23"/>
      <c r="BJ528" s="23"/>
      <c r="BK528" s="23"/>
      <c r="BL528" s="23"/>
      <c r="BU528" s="23"/>
      <c r="BV528" s="23"/>
      <c r="BZ528" s="24"/>
    </row>
    <row r="529" spans="24:78" x14ac:dyDescent="0.25">
      <c r="X529" s="23"/>
      <c r="AI529" s="23"/>
      <c r="AJ529" s="23"/>
      <c r="AW529" s="23"/>
      <c r="AX529" s="23"/>
      <c r="BA529" s="23"/>
      <c r="BB529" s="23"/>
      <c r="BE529" s="23"/>
      <c r="BF529" s="23"/>
      <c r="BH529" s="23"/>
      <c r="BI529" s="23"/>
      <c r="BJ529" s="23"/>
      <c r="BK529" s="23"/>
      <c r="BL529" s="23"/>
      <c r="BU529" s="23"/>
      <c r="BV529" s="23"/>
      <c r="BZ529" s="24"/>
    </row>
    <row r="530" spans="24:78" x14ac:dyDescent="0.25">
      <c r="X530" s="23"/>
      <c r="AI530" s="23"/>
      <c r="AJ530" s="23"/>
      <c r="AW530" s="23"/>
      <c r="AX530" s="23"/>
      <c r="BA530" s="23"/>
      <c r="BB530" s="23"/>
      <c r="BE530" s="23"/>
      <c r="BF530" s="23"/>
      <c r="BH530" s="23"/>
      <c r="BI530" s="23"/>
      <c r="BJ530" s="23"/>
      <c r="BK530" s="23"/>
      <c r="BL530" s="23"/>
      <c r="BU530" s="23"/>
      <c r="BV530" s="23"/>
      <c r="BZ530" s="24"/>
    </row>
    <row r="531" spans="24:78" x14ac:dyDescent="0.25">
      <c r="X531" s="23"/>
      <c r="AI531" s="23"/>
      <c r="AJ531" s="23"/>
      <c r="AW531" s="23"/>
      <c r="AX531" s="23"/>
      <c r="BA531" s="23"/>
      <c r="BB531" s="23"/>
      <c r="BE531" s="23"/>
      <c r="BF531" s="23"/>
      <c r="BH531" s="23"/>
      <c r="BI531" s="23"/>
      <c r="BJ531" s="23"/>
      <c r="BK531" s="23"/>
      <c r="BL531" s="23"/>
      <c r="BU531" s="23"/>
      <c r="BV531" s="23"/>
      <c r="BZ531" s="24"/>
    </row>
    <row r="532" spans="24:78" x14ac:dyDescent="0.25">
      <c r="X532" s="23"/>
      <c r="AI532" s="23"/>
      <c r="AJ532" s="23"/>
      <c r="AW532" s="23"/>
      <c r="AX532" s="23"/>
      <c r="BA532" s="23"/>
      <c r="BB532" s="23"/>
      <c r="BE532" s="23"/>
      <c r="BF532" s="23"/>
      <c r="BH532" s="23"/>
      <c r="BI532" s="23"/>
      <c r="BJ532" s="23"/>
      <c r="BK532" s="23"/>
      <c r="BL532" s="23"/>
      <c r="BU532" s="23"/>
      <c r="BV532" s="23"/>
      <c r="BZ532" s="24"/>
    </row>
    <row r="533" spans="24:78" x14ac:dyDescent="0.25">
      <c r="X533" s="23"/>
      <c r="AI533" s="23"/>
      <c r="AJ533" s="23"/>
      <c r="AW533" s="23"/>
      <c r="AX533" s="23"/>
      <c r="BA533" s="23"/>
      <c r="BB533" s="23"/>
      <c r="BE533" s="23"/>
      <c r="BF533" s="23"/>
      <c r="BH533" s="23"/>
      <c r="BI533" s="23"/>
      <c r="BJ533" s="23"/>
      <c r="BK533" s="23"/>
      <c r="BL533" s="23"/>
      <c r="BU533" s="23"/>
      <c r="BV533" s="23"/>
      <c r="BZ533" s="24"/>
    </row>
    <row r="534" spans="24:78" x14ac:dyDescent="0.25">
      <c r="X534" s="23"/>
      <c r="AI534" s="23"/>
      <c r="AJ534" s="23"/>
      <c r="AW534" s="23"/>
      <c r="AX534" s="23"/>
      <c r="BA534" s="23"/>
      <c r="BB534" s="23"/>
      <c r="BE534" s="23"/>
      <c r="BF534" s="23"/>
      <c r="BH534" s="23"/>
      <c r="BI534" s="23"/>
      <c r="BJ534" s="23"/>
      <c r="BK534" s="23"/>
      <c r="BL534" s="23"/>
      <c r="BU534" s="23"/>
      <c r="BV534" s="23"/>
      <c r="BZ534" s="24"/>
    </row>
    <row r="535" spans="24:78" x14ac:dyDescent="0.25">
      <c r="X535" s="23"/>
      <c r="AI535" s="23"/>
      <c r="AJ535" s="23"/>
      <c r="AW535" s="23"/>
      <c r="AX535" s="23"/>
      <c r="BA535" s="23"/>
      <c r="BB535" s="23"/>
      <c r="BE535" s="23"/>
      <c r="BF535" s="23"/>
      <c r="BH535" s="23"/>
      <c r="BI535" s="23"/>
      <c r="BJ535" s="23"/>
      <c r="BK535" s="23"/>
      <c r="BL535" s="23"/>
      <c r="BU535" s="23"/>
      <c r="BV535" s="23"/>
      <c r="BZ535" s="24"/>
    </row>
    <row r="536" spans="24:78" x14ac:dyDescent="0.25">
      <c r="X536" s="23"/>
      <c r="AI536" s="23"/>
      <c r="AJ536" s="23"/>
      <c r="AW536" s="23"/>
      <c r="AX536" s="23"/>
      <c r="BA536" s="23"/>
      <c r="BB536" s="23"/>
      <c r="BE536" s="23"/>
      <c r="BF536" s="23"/>
      <c r="BH536" s="23"/>
      <c r="BI536" s="23"/>
      <c r="BJ536" s="23"/>
      <c r="BK536" s="23"/>
      <c r="BL536" s="23"/>
      <c r="BU536" s="23"/>
      <c r="BV536" s="23"/>
      <c r="BZ536" s="24"/>
    </row>
    <row r="537" spans="24:78" x14ac:dyDescent="0.25">
      <c r="X537" s="23"/>
      <c r="AI537" s="23"/>
      <c r="AJ537" s="23"/>
      <c r="AW537" s="23"/>
      <c r="AX537" s="23"/>
      <c r="BA537" s="23"/>
      <c r="BB537" s="23"/>
      <c r="BE537" s="23"/>
      <c r="BF537" s="23"/>
      <c r="BH537" s="23"/>
      <c r="BI537" s="23"/>
      <c r="BJ537" s="23"/>
      <c r="BK537" s="23"/>
      <c r="BL537" s="23"/>
      <c r="BU537" s="23"/>
      <c r="BV537" s="23"/>
      <c r="BZ537" s="24"/>
    </row>
    <row r="538" spans="24:78" x14ac:dyDescent="0.25">
      <c r="X538" s="23"/>
      <c r="AI538" s="23"/>
      <c r="AJ538" s="23"/>
      <c r="AW538" s="23"/>
      <c r="AX538" s="23"/>
      <c r="BA538" s="23"/>
      <c r="BB538" s="23"/>
      <c r="BE538" s="23"/>
      <c r="BF538" s="23"/>
      <c r="BH538" s="23"/>
      <c r="BI538" s="23"/>
      <c r="BJ538" s="23"/>
      <c r="BK538" s="23"/>
      <c r="BL538" s="23"/>
      <c r="BU538" s="23"/>
      <c r="BV538" s="23"/>
      <c r="BZ538" s="24"/>
    </row>
    <row r="539" spans="24:78" x14ac:dyDescent="0.25">
      <c r="X539" s="23"/>
      <c r="AI539" s="23"/>
      <c r="AJ539" s="23"/>
      <c r="AW539" s="23"/>
      <c r="AX539" s="23"/>
      <c r="BA539" s="23"/>
      <c r="BB539" s="23"/>
      <c r="BE539" s="23"/>
      <c r="BF539" s="23"/>
      <c r="BH539" s="23"/>
      <c r="BI539" s="23"/>
      <c r="BJ539" s="23"/>
      <c r="BK539" s="23"/>
      <c r="BL539" s="23"/>
      <c r="BU539" s="23"/>
      <c r="BV539" s="23"/>
      <c r="BZ539" s="24"/>
    </row>
    <row r="540" spans="24:78" x14ac:dyDescent="0.25">
      <c r="X540" s="23"/>
      <c r="AI540" s="23"/>
      <c r="AJ540" s="23"/>
      <c r="AW540" s="23"/>
      <c r="AX540" s="23"/>
      <c r="BA540" s="23"/>
      <c r="BB540" s="23"/>
      <c r="BE540" s="23"/>
      <c r="BF540" s="23"/>
      <c r="BH540" s="23"/>
      <c r="BI540" s="23"/>
      <c r="BJ540" s="23"/>
      <c r="BK540" s="23"/>
      <c r="BL540" s="23"/>
      <c r="BU540" s="23"/>
      <c r="BV540" s="23"/>
      <c r="BZ540" s="24"/>
    </row>
    <row r="541" spans="24:78" x14ac:dyDescent="0.25">
      <c r="X541" s="23"/>
      <c r="AI541" s="23"/>
      <c r="AJ541" s="23"/>
      <c r="AW541" s="23"/>
      <c r="AX541" s="23"/>
      <c r="BA541" s="23"/>
      <c r="BB541" s="23"/>
      <c r="BE541" s="23"/>
      <c r="BF541" s="23"/>
      <c r="BH541" s="23"/>
      <c r="BI541" s="23"/>
      <c r="BJ541" s="23"/>
      <c r="BK541" s="23"/>
      <c r="BL541" s="23"/>
      <c r="BU541" s="23"/>
      <c r="BV541" s="23"/>
      <c r="BZ541" s="24"/>
    </row>
    <row r="542" spans="24:78" x14ac:dyDescent="0.25">
      <c r="X542" s="23"/>
      <c r="AI542" s="23"/>
      <c r="AJ542" s="23"/>
      <c r="AW542" s="23"/>
      <c r="AX542" s="23"/>
      <c r="BA542" s="23"/>
      <c r="BB542" s="23"/>
      <c r="BE542" s="23"/>
      <c r="BF542" s="23"/>
      <c r="BH542" s="23"/>
      <c r="BI542" s="23"/>
      <c r="BJ542" s="23"/>
      <c r="BK542" s="23"/>
      <c r="BL542" s="23"/>
      <c r="BU542" s="23"/>
      <c r="BV542" s="23"/>
      <c r="BZ542" s="24"/>
    </row>
    <row r="543" spans="24:78" x14ac:dyDescent="0.25">
      <c r="X543" s="23"/>
      <c r="AI543" s="23"/>
      <c r="AJ543" s="23"/>
      <c r="AW543" s="23"/>
      <c r="AX543" s="23"/>
      <c r="BA543" s="23"/>
      <c r="BB543" s="23"/>
      <c r="BE543" s="23"/>
      <c r="BF543" s="23"/>
      <c r="BH543" s="23"/>
      <c r="BI543" s="23"/>
      <c r="BJ543" s="23"/>
      <c r="BK543" s="23"/>
      <c r="BL543" s="23"/>
      <c r="BU543" s="23"/>
      <c r="BV543" s="23"/>
      <c r="BZ543" s="24"/>
    </row>
    <row r="544" spans="24:78" x14ac:dyDescent="0.25">
      <c r="X544" s="23"/>
      <c r="AI544" s="23"/>
      <c r="AJ544" s="23"/>
      <c r="AW544" s="23"/>
      <c r="AX544" s="23"/>
      <c r="BA544" s="23"/>
      <c r="BB544" s="23"/>
      <c r="BE544" s="23"/>
      <c r="BF544" s="23"/>
      <c r="BH544" s="23"/>
      <c r="BI544" s="23"/>
      <c r="BJ544" s="23"/>
      <c r="BK544" s="23"/>
      <c r="BL544" s="23"/>
      <c r="BU544" s="23"/>
      <c r="BV544" s="23"/>
      <c r="BZ544" s="24"/>
    </row>
    <row r="545" spans="24:78" x14ac:dyDescent="0.25">
      <c r="X545" s="23"/>
      <c r="AI545" s="23"/>
      <c r="AJ545" s="23"/>
      <c r="AW545" s="23"/>
      <c r="AX545" s="23"/>
      <c r="BA545" s="23"/>
      <c r="BB545" s="23"/>
      <c r="BE545" s="23"/>
      <c r="BF545" s="23"/>
      <c r="BH545" s="23"/>
      <c r="BI545" s="23"/>
      <c r="BJ545" s="23"/>
      <c r="BK545" s="23"/>
      <c r="BL545" s="23"/>
      <c r="BU545" s="23"/>
      <c r="BV545" s="23"/>
      <c r="BZ545" s="24"/>
    </row>
    <row r="546" spans="24:78" x14ac:dyDescent="0.25">
      <c r="X546" s="23"/>
      <c r="AI546" s="23"/>
      <c r="AJ546" s="23"/>
      <c r="AW546" s="23"/>
      <c r="AX546" s="23"/>
      <c r="BA546" s="23"/>
      <c r="BB546" s="23"/>
      <c r="BE546" s="23"/>
      <c r="BF546" s="23"/>
      <c r="BH546" s="23"/>
      <c r="BI546" s="23"/>
      <c r="BJ546" s="23"/>
      <c r="BK546" s="23"/>
      <c r="BL546" s="23"/>
      <c r="BU546" s="23"/>
      <c r="BV546" s="23"/>
      <c r="BZ546" s="24"/>
    </row>
    <row r="547" spans="24:78" x14ac:dyDescent="0.25">
      <c r="X547" s="23"/>
      <c r="AI547" s="23"/>
      <c r="AJ547" s="23"/>
      <c r="AW547" s="23"/>
      <c r="AX547" s="23"/>
      <c r="BA547" s="23"/>
      <c r="BB547" s="23"/>
      <c r="BE547" s="23"/>
      <c r="BF547" s="23"/>
      <c r="BH547" s="23"/>
      <c r="BI547" s="23"/>
      <c r="BJ547" s="23"/>
      <c r="BK547" s="23"/>
      <c r="BL547" s="23"/>
      <c r="BU547" s="23"/>
      <c r="BV547" s="23"/>
      <c r="BZ547" s="24"/>
    </row>
    <row r="548" spans="24:78" x14ac:dyDescent="0.25">
      <c r="X548" s="23"/>
      <c r="AI548" s="23"/>
      <c r="AJ548" s="23"/>
      <c r="AW548" s="23"/>
      <c r="AX548" s="23"/>
      <c r="BA548" s="23"/>
      <c r="BB548" s="23"/>
      <c r="BE548" s="23"/>
      <c r="BF548" s="23"/>
      <c r="BH548" s="23"/>
      <c r="BI548" s="23"/>
      <c r="BJ548" s="23"/>
      <c r="BK548" s="23"/>
      <c r="BL548" s="23"/>
      <c r="BU548" s="23"/>
      <c r="BV548" s="23"/>
      <c r="BZ548" s="24"/>
    </row>
    <row r="549" spans="24:78" x14ac:dyDescent="0.25">
      <c r="X549" s="23"/>
      <c r="AI549" s="23"/>
      <c r="AJ549" s="23"/>
      <c r="AW549" s="23"/>
      <c r="AX549" s="23"/>
      <c r="BA549" s="23"/>
      <c r="BB549" s="23"/>
      <c r="BE549" s="23"/>
      <c r="BF549" s="23"/>
      <c r="BH549" s="23"/>
      <c r="BI549" s="23"/>
      <c r="BJ549" s="23"/>
      <c r="BK549" s="23"/>
      <c r="BL549" s="23"/>
      <c r="BU549" s="23"/>
      <c r="BV549" s="23"/>
      <c r="BZ549" s="24"/>
    </row>
    <row r="550" spans="24:78" x14ac:dyDescent="0.25">
      <c r="X550" s="23"/>
      <c r="AI550" s="23"/>
      <c r="AJ550" s="23"/>
      <c r="AW550" s="23"/>
      <c r="AX550" s="23"/>
      <c r="BA550" s="23"/>
      <c r="BB550" s="23"/>
      <c r="BE550" s="23"/>
      <c r="BF550" s="23"/>
      <c r="BH550" s="23"/>
      <c r="BI550" s="23"/>
      <c r="BJ550" s="23"/>
      <c r="BK550" s="23"/>
      <c r="BL550" s="23"/>
      <c r="BU550" s="23"/>
      <c r="BV550" s="23"/>
      <c r="BZ550" s="24"/>
    </row>
    <row r="551" spans="24:78" x14ac:dyDescent="0.25">
      <c r="X551" s="23"/>
      <c r="AI551" s="23"/>
      <c r="AJ551" s="23"/>
      <c r="AW551" s="23"/>
      <c r="AX551" s="23"/>
      <c r="BA551" s="23"/>
      <c r="BB551" s="23"/>
      <c r="BE551" s="23"/>
      <c r="BF551" s="23"/>
      <c r="BH551" s="23"/>
      <c r="BI551" s="23"/>
      <c r="BJ551" s="23"/>
      <c r="BK551" s="23"/>
      <c r="BL551" s="23"/>
      <c r="BU551" s="23"/>
      <c r="BV551" s="23"/>
      <c r="BZ551" s="24"/>
    </row>
    <row r="552" spans="24:78" x14ac:dyDescent="0.25">
      <c r="X552" s="23"/>
      <c r="AI552" s="23"/>
      <c r="AJ552" s="23"/>
      <c r="AW552" s="23"/>
      <c r="AX552" s="23"/>
      <c r="BA552" s="23"/>
      <c r="BB552" s="23"/>
      <c r="BE552" s="23"/>
      <c r="BF552" s="23"/>
      <c r="BH552" s="23"/>
      <c r="BI552" s="23"/>
      <c r="BJ552" s="23"/>
      <c r="BK552" s="23"/>
      <c r="BL552" s="23"/>
      <c r="BU552" s="23"/>
      <c r="BV552" s="23"/>
      <c r="BZ552" s="24"/>
    </row>
    <row r="553" spans="24:78" x14ac:dyDescent="0.25">
      <c r="X553" s="23"/>
      <c r="AI553" s="23"/>
      <c r="AJ553" s="23"/>
      <c r="AW553" s="23"/>
      <c r="AX553" s="23"/>
      <c r="BA553" s="23"/>
      <c r="BB553" s="23"/>
      <c r="BE553" s="23"/>
      <c r="BF553" s="23"/>
      <c r="BH553" s="23"/>
      <c r="BI553" s="23"/>
      <c r="BJ553" s="23"/>
      <c r="BK553" s="23"/>
      <c r="BL553" s="23"/>
      <c r="BU553" s="23"/>
      <c r="BV553" s="23"/>
      <c r="BZ553" s="24"/>
    </row>
    <row r="554" spans="24:78" x14ac:dyDescent="0.25">
      <c r="X554" s="23"/>
      <c r="AI554" s="23"/>
      <c r="AJ554" s="23"/>
      <c r="AW554" s="23"/>
      <c r="AX554" s="23"/>
      <c r="BA554" s="23"/>
      <c r="BB554" s="23"/>
      <c r="BE554" s="23"/>
      <c r="BF554" s="23"/>
      <c r="BH554" s="23"/>
      <c r="BI554" s="23"/>
      <c r="BJ554" s="23"/>
      <c r="BK554" s="23"/>
      <c r="BL554" s="23"/>
      <c r="BU554" s="23"/>
      <c r="BV554" s="23"/>
      <c r="BZ554" s="24"/>
    </row>
    <row r="555" spans="24:78" x14ac:dyDescent="0.25">
      <c r="X555" s="23"/>
      <c r="AI555" s="23"/>
      <c r="AJ555" s="23"/>
      <c r="AW555" s="23"/>
      <c r="AX555" s="23"/>
      <c r="BA555" s="23"/>
      <c r="BB555" s="23"/>
      <c r="BE555" s="23"/>
      <c r="BF555" s="23"/>
      <c r="BH555" s="23"/>
      <c r="BI555" s="23"/>
      <c r="BJ555" s="23"/>
      <c r="BK555" s="23"/>
      <c r="BL555" s="23"/>
      <c r="BU555" s="23"/>
      <c r="BV555" s="23"/>
      <c r="BZ555" s="24"/>
    </row>
    <row r="556" spans="24:78" x14ac:dyDescent="0.25">
      <c r="X556" s="23"/>
      <c r="AI556" s="23"/>
      <c r="AJ556" s="23"/>
      <c r="AW556" s="23"/>
      <c r="AX556" s="23"/>
      <c r="BA556" s="23"/>
      <c r="BB556" s="23"/>
      <c r="BE556" s="23"/>
      <c r="BF556" s="23"/>
      <c r="BH556" s="23"/>
      <c r="BI556" s="23"/>
      <c r="BJ556" s="23"/>
      <c r="BK556" s="23"/>
      <c r="BL556" s="23"/>
      <c r="BU556" s="23"/>
      <c r="BV556" s="23"/>
      <c r="BZ556" s="24"/>
    </row>
    <row r="557" spans="24:78" x14ac:dyDescent="0.25">
      <c r="X557" s="23"/>
      <c r="AI557" s="23"/>
      <c r="AJ557" s="23"/>
      <c r="AW557" s="23"/>
      <c r="AX557" s="23"/>
      <c r="BA557" s="23"/>
      <c r="BB557" s="23"/>
      <c r="BE557" s="23"/>
      <c r="BF557" s="23"/>
      <c r="BH557" s="23"/>
      <c r="BI557" s="23"/>
      <c r="BJ557" s="23"/>
      <c r="BK557" s="23"/>
      <c r="BL557" s="23"/>
      <c r="BU557" s="23"/>
      <c r="BV557" s="23"/>
      <c r="BZ557" s="24"/>
    </row>
    <row r="558" spans="24:78" x14ac:dyDescent="0.25">
      <c r="X558" s="23"/>
      <c r="AI558" s="23"/>
      <c r="AJ558" s="23"/>
      <c r="AW558" s="23"/>
      <c r="AX558" s="23"/>
      <c r="BA558" s="23"/>
      <c r="BB558" s="23"/>
      <c r="BE558" s="23"/>
      <c r="BF558" s="23"/>
      <c r="BH558" s="23"/>
      <c r="BI558" s="23"/>
      <c r="BJ558" s="23"/>
      <c r="BK558" s="23"/>
      <c r="BL558" s="23"/>
      <c r="BU558" s="23"/>
      <c r="BV558" s="23"/>
      <c r="BZ558" s="24"/>
    </row>
    <row r="559" spans="24:78" x14ac:dyDescent="0.25">
      <c r="X559" s="23"/>
      <c r="AI559" s="23"/>
      <c r="AJ559" s="23"/>
      <c r="AW559" s="23"/>
      <c r="AX559" s="23"/>
      <c r="BA559" s="23"/>
      <c r="BB559" s="23"/>
      <c r="BE559" s="23"/>
      <c r="BF559" s="23"/>
      <c r="BH559" s="23"/>
      <c r="BI559" s="23"/>
      <c r="BJ559" s="23"/>
      <c r="BK559" s="23"/>
      <c r="BL559" s="23"/>
      <c r="BU559" s="23"/>
      <c r="BV559" s="23"/>
      <c r="BZ559" s="24"/>
    </row>
    <row r="560" spans="24:78" x14ac:dyDescent="0.25">
      <c r="X560" s="23"/>
      <c r="AI560" s="23"/>
      <c r="AJ560" s="23"/>
      <c r="AW560" s="23"/>
      <c r="AX560" s="23"/>
      <c r="BA560" s="23"/>
      <c r="BB560" s="23"/>
      <c r="BE560" s="23"/>
      <c r="BF560" s="23"/>
      <c r="BH560" s="23"/>
      <c r="BI560" s="23"/>
      <c r="BJ560" s="23"/>
      <c r="BK560" s="23"/>
      <c r="BL560" s="23"/>
      <c r="BU560" s="23"/>
      <c r="BV560" s="23"/>
      <c r="BZ560" s="24"/>
    </row>
    <row r="561" spans="24:78" x14ac:dyDescent="0.25">
      <c r="X561" s="23"/>
      <c r="AI561" s="23"/>
      <c r="AJ561" s="23"/>
      <c r="AW561" s="23"/>
      <c r="AX561" s="23"/>
      <c r="BA561" s="23"/>
      <c r="BB561" s="23"/>
      <c r="BE561" s="23"/>
      <c r="BF561" s="23"/>
      <c r="BH561" s="23"/>
      <c r="BI561" s="23"/>
      <c r="BJ561" s="23"/>
      <c r="BK561" s="23"/>
      <c r="BL561" s="23"/>
      <c r="BU561" s="23"/>
      <c r="BV561" s="23"/>
      <c r="BZ561" s="24"/>
    </row>
    <row r="562" spans="24:78" x14ac:dyDescent="0.25">
      <c r="X562" s="23"/>
      <c r="AI562" s="23"/>
      <c r="AJ562" s="23"/>
      <c r="AW562" s="23"/>
      <c r="AX562" s="23"/>
      <c r="BA562" s="23"/>
      <c r="BB562" s="23"/>
      <c r="BE562" s="23"/>
      <c r="BF562" s="23"/>
      <c r="BH562" s="23"/>
      <c r="BI562" s="23"/>
      <c r="BJ562" s="23"/>
      <c r="BK562" s="23"/>
      <c r="BL562" s="23"/>
      <c r="BU562" s="23"/>
      <c r="BV562" s="23"/>
      <c r="BZ562" s="24"/>
    </row>
    <row r="563" spans="24:78" x14ac:dyDescent="0.25">
      <c r="X563" s="23"/>
      <c r="AI563" s="23"/>
      <c r="AJ563" s="23"/>
      <c r="AW563" s="23"/>
      <c r="AX563" s="23"/>
      <c r="BA563" s="23"/>
      <c r="BB563" s="23"/>
      <c r="BE563" s="23"/>
      <c r="BF563" s="23"/>
      <c r="BH563" s="23"/>
      <c r="BI563" s="23"/>
      <c r="BJ563" s="23"/>
      <c r="BK563" s="23"/>
      <c r="BL563" s="23"/>
      <c r="BU563" s="23"/>
      <c r="BV563" s="23"/>
      <c r="BZ563" s="24"/>
    </row>
    <row r="564" spans="24:78" x14ac:dyDescent="0.25">
      <c r="X564" s="23"/>
      <c r="AI564" s="23"/>
      <c r="AJ564" s="23"/>
      <c r="AW564" s="23"/>
      <c r="AX564" s="23"/>
      <c r="BA564" s="23"/>
      <c r="BB564" s="23"/>
      <c r="BE564" s="23"/>
      <c r="BF564" s="23"/>
      <c r="BH564" s="23"/>
      <c r="BI564" s="23"/>
      <c r="BJ564" s="23"/>
      <c r="BK564" s="23"/>
      <c r="BL564" s="23"/>
      <c r="BU564" s="23"/>
      <c r="BV564" s="23"/>
      <c r="BZ564" s="24"/>
    </row>
    <row r="565" spans="24:78" x14ac:dyDescent="0.25">
      <c r="X565" s="23"/>
      <c r="AI565" s="23"/>
      <c r="AJ565" s="23"/>
      <c r="AW565" s="23"/>
      <c r="AX565" s="23"/>
      <c r="BA565" s="23"/>
      <c r="BB565" s="23"/>
      <c r="BE565" s="23"/>
      <c r="BF565" s="23"/>
      <c r="BH565" s="23"/>
      <c r="BI565" s="23"/>
      <c r="BJ565" s="23"/>
      <c r="BK565" s="23"/>
      <c r="BL565" s="23"/>
      <c r="BU565" s="23"/>
      <c r="BV565" s="23"/>
      <c r="BZ565" s="24"/>
    </row>
    <row r="566" spans="24:78" x14ac:dyDescent="0.25">
      <c r="X566" s="23"/>
      <c r="AI566" s="23"/>
      <c r="AJ566" s="23"/>
      <c r="AW566" s="23"/>
      <c r="AX566" s="23"/>
      <c r="BA566" s="23"/>
      <c r="BB566" s="23"/>
      <c r="BE566" s="23"/>
      <c r="BF566" s="23"/>
      <c r="BH566" s="23"/>
      <c r="BI566" s="23"/>
      <c r="BJ566" s="23"/>
      <c r="BK566" s="23"/>
      <c r="BL566" s="23"/>
      <c r="BU566" s="23"/>
      <c r="BV566" s="23"/>
      <c r="BZ566" s="24"/>
    </row>
    <row r="567" spans="24:78" x14ac:dyDescent="0.25">
      <c r="X567" s="23"/>
      <c r="AI567" s="23"/>
      <c r="AJ567" s="23"/>
      <c r="AW567" s="23"/>
      <c r="AX567" s="23"/>
      <c r="BA567" s="23"/>
      <c r="BB567" s="23"/>
      <c r="BE567" s="23"/>
      <c r="BF567" s="23"/>
      <c r="BH567" s="23"/>
      <c r="BI567" s="23"/>
      <c r="BJ567" s="23"/>
      <c r="BK567" s="23"/>
      <c r="BL567" s="23"/>
      <c r="BU567" s="23"/>
      <c r="BV567" s="23"/>
      <c r="BZ567" s="24"/>
    </row>
    <row r="568" spans="24:78" x14ac:dyDescent="0.25">
      <c r="X568" s="23"/>
      <c r="AI568" s="23"/>
      <c r="AJ568" s="23"/>
      <c r="AW568" s="23"/>
      <c r="AX568" s="23"/>
      <c r="BA568" s="23"/>
      <c r="BB568" s="23"/>
      <c r="BE568" s="23"/>
      <c r="BF568" s="23"/>
      <c r="BH568" s="23"/>
      <c r="BI568" s="23"/>
      <c r="BJ568" s="23"/>
      <c r="BK568" s="23"/>
      <c r="BL568" s="23"/>
      <c r="BU568" s="23"/>
      <c r="BV568" s="23"/>
      <c r="BZ568" s="24"/>
    </row>
    <row r="569" spans="24:78" x14ac:dyDescent="0.25">
      <c r="X569" s="23"/>
      <c r="AI569" s="23"/>
      <c r="AJ569" s="23"/>
      <c r="AW569" s="23"/>
      <c r="AX569" s="23"/>
      <c r="BA569" s="23"/>
      <c r="BB569" s="23"/>
      <c r="BE569" s="23"/>
      <c r="BF569" s="23"/>
      <c r="BH569" s="23"/>
      <c r="BI569" s="23"/>
      <c r="BJ569" s="23"/>
      <c r="BK569" s="23"/>
      <c r="BL569" s="23"/>
      <c r="BU569" s="23"/>
      <c r="BV569" s="23"/>
      <c r="BZ569" s="24"/>
    </row>
    <row r="570" spans="24:78" x14ac:dyDescent="0.25">
      <c r="X570" s="23"/>
      <c r="AI570" s="23"/>
      <c r="AJ570" s="23"/>
      <c r="AW570" s="23"/>
      <c r="AX570" s="23"/>
      <c r="BA570" s="23"/>
      <c r="BB570" s="23"/>
      <c r="BE570" s="23"/>
      <c r="BF570" s="23"/>
      <c r="BH570" s="23"/>
      <c r="BI570" s="23"/>
      <c r="BJ570" s="23"/>
      <c r="BK570" s="23"/>
      <c r="BL570" s="23"/>
      <c r="BU570" s="23"/>
      <c r="BV570" s="23"/>
      <c r="BZ570" s="24"/>
    </row>
    <row r="571" spans="24:78" x14ac:dyDescent="0.25">
      <c r="X571" s="23"/>
      <c r="AI571" s="23"/>
      <c r="AJ571" s="23"/>
      <c r="AW571" s="23"/>
      <c r="AX571" s="23"/>
      <c r="BA571" s="23"/>
      <c r="BB571" s="23"/>
      <c r="BE571" s="23"/>
      <c r="BF571" s="23"/>
      <c r="BH571" s="23"/>
      <c r="BI571" s="23"/>
      <c r="BJ571" s="23"/>
      <c r="BK571" s="23"/>
      <c r="BL571" s="23"/>
      <c r="BU571" s="23"/>
      <c r="BV571" s="23"/>
      <c r="BZ571" s="24"/>
    </row>
    <row r="572" spans="24:78" x14ac:dyDescent="0.25">
      <c r="X572" s="23"/>
      <c r="AI572" s="23"/>
      <c r="AJ572" s="23"/>
      <c r="AW572" s="23"/>
      <c r="AX572" s="23"/>
      <c r="BA572" s="23"/>
      <c r="BB572" s="23"/>
      <c r="BE572" s="23"/>
      <c r="BF572" s="23"/>
      <c r="BH572" s="23"/>
      <c r="BI572" s="23"/>
      <c r="BJ572" s="23"/>
      <c r="BK572" s="23"/>
      <c r="BL572" s="23"/>
      <c r="BU572" s="23"/>
      <c r="BV572" s="23"/>
      <c r="BZ572" s="24"/>
    </row>
    <row r="573" spans="24:78" x14ac:dyDescent="0.25">
      <c r="X573" s="23"/>
      <c r="AI573" s="23"/>
      <c r="AJ573" s="23"/>
      <c r="AW573" s="23"/>
      <c r="AX573" s="23"/>
      <c r="BA573" s="23"/>
      <c r="BB573" s="23"/>
      <c r="BE573" s="23"/>
      <c r="BF573" s="23"/>
      <c r="BH573" s="23"/>
      <c r="BI573" s="23"/>
      <c r="BJ573" s="23"/>
      <c r="BK573" s="23"/>
      <c r="BL573" s="23"/>
      <c r="BU573" s="23"/>
      <c r="BV573" s="23"/>
      <c r="BZ573" s="24"/>
    </row>
    <row r="574" spans="24:78" x14ac:dyDescent="0.25">
      <c r="X574" s="23"/>
      <c r="AI574" s="23"/>
      <c r="AJ574" s="23"/>
      <c r="AW574" s="23"/>
      <c r="AX574" s="23"/>
      <c r="BA574" s="23"/>
      <c r="BB574" s="23"/>
      <c r="BE574" s="23"/>
      <c r="BF574" s="23"/>
      <c r="BH574" s="23"/>
      <c r="BI574" s="23"/>
      <c r="BJ574" s="23"/>
      <c r="BK574" s="23"/>
      <c r="BL574" s="23"/>
      <c r="BU574" s="23"/>
      <c r="BV574" s="23"/>
      <c r="BZ574" s="24"/>
    </row>
    <row r="575" spans="24:78" x14ac:dyDescent="0.25">
      <c r="X575" s="23"/>
      <c r="AI575" s="23"/>
      <c r="AJ575" s="23"/>
      <c r="AW575" s="23"/>
      <c r="AX575" s="23"/>
      <c r="BA575" s="23"/>
      <c r="BB575" s="23"/>
      <c r="BE575" s="23"/>
      <c r="BF575" s="23"/>
      <c r="BH575" s="23"/>
      <c r="BI575" s="23"/>
      <c r="BJ575" s="23"/>
      <c r="BK575" s="23"/>
      <c r="BL575" s="23"/>
      <c r="BU575" s="23"/>
      <c r="BV575" s="23"/>
      <c r="BZ575" s="24"/>
    </row>
    <row r="576" spans="24:78" x14ac:dyDescent="0.25">
      <c r="X576" s="23"/>
      <c r="AI576" s="23"/>
      <c r="AJ576" s="23"/>
      <c r="AW576" s="23"/>
      <c r="AX576" s="23"/>
      <c r="BA576" s="23"/>
      <c r="BB576" s="23"/>
      <c r="BE576" s="23"/>
      <c r="BF576" s="23"/>
      <c r="BH576" s="23"/>
      <c r="BI576" s="23"/>
      <c r="BJ576" s="23"/>
      <c r="BK576" s="23"/>
      <c r="BL576" s="23"/>
      <c r="BU576" s="23"/>
      <c r="BV576" s="23"/>
      <c r="BZ576" s="24"/>
    </row>
    <row r="577" spans="24:78" x14ac:dyDescent="0.25">
      <c r="X577" s="23"/>
      <c r="AI577" s="23"/>
      <c r="AJ577" s="23"/>
      <c r="AW577" s="23"/>
      <c r="AX577" s="23"/>
      <c r="BA577" s="23"/>
      <c r="BB577" s="23"/>
      <c r="BE577" s="23"/>
      <c r="BF577" s="23"/>
      <c r="BH577" s="23"/>
      <c r="BI577" s="23"/>
      <c r="BJ577" s="23"/>
      <c r="BK577" s="23"/>
      <c r="BL577" s="23"/>
      <c r="BU577" s="23"/>
      <c r="BV577" s="23"/>
      <c r="BZ577" s="24"/>
    </row>
    <row r="578" spans="24:78" x14ac:dyDescent="0.25">
      <c r="X578" s="23"/>
      <c r="AI578" s="23"/>
      <c r="AJ578" s="23"/>
      <c r="AW578" s="23"/>
      <c r="AX578" s="23"/>
      <c r="BA578" s="23"/>
      <c r="BB578" s="23"/>
      <c r="BE578" s="23"/>
      <c r="BF578" s="23"/>
      <c r="BH578" s="23"/>
      <c r="BI578" s="23"/>
      <c r="BJ578" s="23"/>
      <c r="BK578" s="23"/>
      <c r="BL578" s="23"/>
      <c r="BU578" s="23"/>
      <c r="BV578" s="23"/>
      <c r="BZ578" s="24"/>
    </row>
    <row r="579" spans="24:78" x14ac:dyDescent="0.25">
      <c r="X579" s="23"/>
      <c r="AI579" s="23"/>
      <c r="AJ579" s="23"/>
      <c r="AW579" s="23"/>
      <c r="AX579" s="23"/>
      <c r="BA579" s="23"/>
      <c r="BB579" s="23"/>
      <c r="BE579" s="23"/>
      <c r="BF579" s="23"/>
      <c r="BH579" s="23"/>
      <c r="BI579" s="23"/>
      <c r="BJ579" s="23"/>
      <c r="BK579" s="23"/>
      <c r="BL579" s="23"/>
      <c r="BU579" s="23"/>
      <c r="BV579" s="23"/>
      <c r="BZ579" s="24"/>
    </row>
    <row r="580" spans="24:78" x14ac:dyDescent="0.25">
      <c r="X580" s="23"/>
      <c r="AI580" s="23"/>
      <c r="AJ580" s="23"/>
      <c r="AW580" s="23"/>
      <c r="AX580" s="23"/>
      <c r="BA580" s="23"/>
      <c r="BB580" s="23"/>
      <c r="BE580" s="23"/>
      <c r="BF580" s="23"/>
      <c r="BH580" s="23"/>
      <c r="BI580" s="23"/>
      <c r="BJ580" s="23"/>
      <c r="BK580" s="23"/>
      <c r="BL580" s="23"/>
      <c r="BU580" s="23"/>
      <c r="BV580" s="23"/>
      <c r="BZ580" s="24"/>
    </row>
    <row r="581" spans="24:78" x14ac:dyDescent="0.25">
      <c r="X581" s="23"/>
      <c r="AI581" s="23"/>
      <c r="AJ581" s="23"/>
      <c r="AW581" s="23"/>
      <c r="AX581" s="23"/>
      <c r="BA581" s="23"/>
      <c r="BB581" s="23"/>
      <c r="BE581" s="23"/>
      <c r="BF581" s="23"/>
      <c r="BH581" s="23"/>
      <c r="BI581" s="23"/>
      <c r="BJ581" s="23"/>
      <c r="BK581" s="23"/>
      <c r="BL581" s="23"/>
      <c r="BU581" s="23"/>
      <c r="BV581" s="23"/>
      <c r="BZ581" s="24"/>
    </row>
    <row r="582" spans="24:78" x14ac:dyDescent="0.25">
      <c r="X582" s="23"/>
      <c r="AI582" s="23"/>
      <c r="AJ582" s="23"/>
      <c r="AW582" s="23"/>
      <c r="AX582" s="23"/>
      <c r="BA582" s="23"/>
      <c r="BB582" s="23"/>
      <c r="BE582" s="23"/>
      <c r="BF582" s="23"/>
      <c r="BH582" s="23"/>
      <c r="BI582" s="23"/>
      <c r="BJ582" s="23"/>
      <c r="BK582" s="23"/>
      <c r="BL582" s="23"/>
      <c r="BU582" s="23"/>
      <c r="BV582" s="23"/>
      <c r="BZ582" s="24"/>
    </row>
    <row r="583" spans="24:78" x14ac:dyDescent="0.25">
      <c r="X583" s="23"/>
      <c r="AI583" s="23"/>
      <c r="AJ583" s="23"/>
      <c r="AW583" s="23"/>
      <c r="AX583" s="23"/>
      <c r="BA583" s="23"/>
      <c r="BB583" s="23"/>
      <c r="BE583" s="23"/>
      <c r="BF583" s="23"/>
      <c r="BH583" s="23"/>
      <c r="BI583" s="23"/>
      <c r="BJ583" s="23"/>
      <c r="BK583" s="23"/>
      <c r="BL583" s="23"/>
      <c r="BU583" s="23"/>
      <c r="BV583" s="23"/>
      <c r="BZ583" s="24"/>
    </row>
    <row r="584" spans="24:78" x14ac:dyDescent="0.25">
      <c r="X584" s="23"/>
      <c r="AI584" s="23"/>
      <c r="AJ584" s="23"/>
      <c r="AW584" s="23"/>
      <c r="AX584" s="23"/>
      <c r="BA584" s="23"/>
      <c r="BB584" s="23"/>
      <c r="BE584" s="23"/>
      <c r="BF584" s="23"/>
      <c r="BH584" s="23"/>
      <c r="BI584" s="23"/>
      <c r="BJ584" s="23"/>
      <c r="BK584" s="23"/>
      <c r="BL584" s="23"/>
      <c r="BU584" s="23"/>
      <c r="BV584" s="23"/>
      <c r="BZ584" s="24"/>
    </row>
    <row r="585" spans="24:78" x14ac:dyDescent="0.25">
      <c r="X585" s="23"/>
      <c r="AI585" s="23"/>
      <c r="AJ585" s="23"/>
      <c r="AW585" s="23"/>
      <c r="AX585" s="23"/>
      <c r="BA585" s="23"/>
      <c r="BB585" s="23"/>
      <c r="BE585" s="23"/>
      <c r="BF585" s="23"/>
      <c r="BH585" s="23"/>
      <c r="BI585" s="23"/>
      <c r="BJ585" s="23"/>
      <c r="BK585" s="23"/>
      <c r="BL585" s="23"/>
      <c r="BU585" s="23"/>
      <c r="BV585" s="23"/>
      <c r="BZ585" s="24"/>
    </row>
    <row r="586" spans="24:78" x14ac:dyDescent="0.25">
      <c r="X586" s="23"/>
      <c r="AI586" s="23"/>
      <c r="AJ586" s="23"/>
      <c r="AW586" s="23"/>
      <c r="AX586" s="23"/>
      <c r="BA586" s="23"/>
      <c r="BB586" s="23"/>
      <c r="BE586" s="23"/>
      <c r="BF586" s="23"/>
      <c r="BH586" s="23"/>
      <c r="BI586" s="23"/>
      <c r="BJ586" s="23"/>
      <c r="BK586" s="23"/>
      <c r="BL586" s="23"/>
      <c r="BU586" s="23"/>
      <c r="BV586" s="23"/>
      <c r="BZ586" s="24"/>
    </row>
    <row r="587" spans="24:78" x14ac:dyDescent="0.25">
      <c r="X587" s="23"/>
      <c r="AI587" s="23"/>
      <c r="AJ587" s="23"/>
      <c r="AW587" s="23"/>
      <c r="AX587" s="23"/>
      <c r="BA587" s="23"/>
      <c r="BB587" s="23"/>
      <c r="BE587" s="23"/>
      <c r="BF587" s="23"/>
      <c r="BH587" s="23"/>
      <c r="BI587" s="23"/>
      <c r="BJ587" s="23"/>
      <c r="BK587" s="23"/>
      <c r="BL587" s="23"/>
      <c r="BU587" s="23"/>
      <c r="BV587" s="23"/>
      <c r="BZ587" s="24"/>
    </row>
    <row r="588" spans="24:78" x14ac:dyDescent="0.25">
      <c r="X588" s="23"/>
      <c r="AI588" s="23"/>
      <c r="AJ588" s="23"/>
      <c r="AW588" s="23"/>
      <c r="AX588" s="23"/>
      <c r="BA588" s="23"/>
      <c r="BB588" s="23"/>
      <c r="BE588" s="23"/>
      <c r="BF588" s="23"/>
      <c r="BH588" s="23"/>
      <c r="BI588" s="23"/>
      <c r="BJ588" s="23"/>
      <c r="BK588" s="23"/>
      <c r="BL588" s="23"/>
      <c r="BU588" s="23"/>
      <c r="BV588" s="23"/>
      <c r="BZ588" s="24"/>
    </row>
    <row r="589" spans="24:78" x14ac:dyDescent="0.25">
      <c r="X589" s="23"/>
      <c r="AI589" s="23"/>
      <c r="AJ589" s="23"/>
      <c r="AW589" s="23"/>
      <c r="AX589" s="23"/>
      <c r="BA589" s="23"/>
      <c r="BB589" s="23"/>
      <c r="BE589" s="23"/>
      <c r="BF589" s="23"/>
      <c r="BH589" s="23"/>
      <c r="BI589" s="23"/>
      <c r="BJ589" s="23"/>
      <c r="BK589" s="23"/>
      <c r="BL589" s="23"/>
      <c r="BU589" s="23"/>
      <c r="BV589" s="23"/>
      <c r="BZ589" s="24"/>
    </row>
    <row r="590" spans="24:78" x14ac:dyDescent="0.25">
      <c r="X590" s="23"/>
      <c r="AI590" s="23"/>
      <c r="AJ590" s="23"/>
      <c r="AW590" s="23"/>
      <c r="AX590" s="23"/>
      <c r="BA590" s="23"/>
      <c r="BB590" s="23"/>
      <c r="BE590" s="23"/>
      <c r="BF590" s="23"/>
      <c r="BH590" s="23"/>
      <c r="BI590" s="23"/>
      <c r="BJ590" s="23"/>
      <c r="BK590" s="23"/>
      <c r="BL590" s="23"/>
      <c r="BU590" s="23"/>
      <c r="BV590" s="23"/>
      <c r="BZ590" s="24"/>
    </row>
    <row r="591" spans="24:78" x14ac:dyDescent="0.25">
      <c r="X591" s="23"/>
      <c r="AI591" s="23"/>
      <c r="AJ591" s="23"/>
      <c r="AW591" s="23"/>
      <c r="AX591" s="23"/>
      <c r="BA591" s="23"/>
      <c r="BB591" s="23"/>
      <c r="BE591" s="23"/>
      <c r="BF591" s="23"/>
      <c r="BH591" s="23"/>
      <c r="BI591" s="23"/>
      <c r="BJ591" s="23"/>
      <c r="BK591" s="23"/>
      <c r="BL591" s="23"/>
      <c r="BU591" s="23"/>
      <c r="BV591" s="23"/>
      <c r="BZ591" s="24"/>
    </row>
    <row r="592" spans="24:78" x14ac:dyDescent="0.25">
      <c r="X592" s="23"/>
      <c r="AI592" s="23"/>
      <c r="AJ592" s="23"/>
      <c r="AW592" s="23"/>
      <c r="AX592" s="23"/>
      <c r="BA592" s="23"/>
      <c r="BB592" s="23"/>
      <c r="BE592" s="23"/>
      <c r="BF592" s="23"/>
      <c r="BH592" s="23"/>
      <c r="BI592" s="23"/>
      <c r="BJ592" s="23"/>
      <c r="BK592" s="23"/>
      <c r="BL592" s="23"/>
      <c r="BU592" s="23"/>
      <c r="BV592" s="23"/>
      <c r="BZ592" s="24"/>
    </row>
    <row r="593" spans="24:78" x14ac:dyDescent="0.25">
      <c r="X593" s="23"/>
      <c r="AI593" s="23"/>
      <c r="AJ593" s="23"/>
      <c r="AW593" s="23"/>
      <c r="AX593" s="23"/>
      <c r="BA593" s="23"/>
      <c r="BB593" s="23"/>
      <c r="BE593" s="23"/>
      <c r="BF593" s="23"/>
      <c r="BH593" s="23"/>
      <c r="BI593" s="23"/>
      <c r="BJ593" s="23"/>
      <c r="BK593" s="23"/>
      <c r="BL593" s="23"/>
      <c r="BU593" s="23"/>
      <c r="BV593" s="23"/>
      <c r="BZ593" s="24"/>
    </row>
    <row r="594" spans="24:78" x14ac:dyDescent="0.25">
      <c r="X594" s="23"/>
      <c r="AI594" s="23"/>
      <c r="AJ594" s="23"/>
      <c r="AW594" s="23"/>
      <c r="AX594" s="23"/>
      <c r="BA594" s="23"/>
      <c r="BB594" s="23"/>
      <c r="BE594" s="23"/>
      <c r="BF594" s="23"/>
      <c r="BH594" s="23"/>
      <c r="BI594" s="23"/>
      <c r="BJ594" s="23"/>
      <c r="BK594" s="23"/>
      <c r="BL594" s="23"/>
      <c r="BU594" s="23"/>
      <c r="BV594" s="23"/>
      <c r="BZ594" s="24"/>
    </row>
    <row r="595" spans="24:78" x14ac:dyDescent="0.25">
      <c r="X595" s="23"/>
      <c r="AI595" s="23"/>
      <c r="AJ595" s="23"/>
      <c r="AW595" s="23"/>
      <c r="AX595" s="23"/>
      <c r="BA595" s="23"/>
      <c r="BB595" s="23"/>
      <c r="BE595" s="23"/>
      <c r="BF595" s="23"/>
      <c r="BH595" s="23"/>
      <c r="BI595" s="23"/>
      <c r="BJ595" s="23"/>
      <c r="BK595" s="23"/>
      <c r="BL595" s="23"/>
      <c r="BU595" s="23"/>
      <c r="BV595" s="23"/>
      <c r="BZ595" s="24"/>
    </row>
    <row r="596" spans="24:78" x14ac:dyDescent="0.25">
      <c r="X596" s="23"/>
      <c r="AI596" s="23"/>
      <c r="AJ596" s="23"/>
      <c r="AW596" s="23"/>
      <c r="AX596" s="23"/>
      <c r="BA596" s="23"/>
      <c r="BB596" s="23"/>
      <c r="BE596" s="23"/>
      <c r="BF596" s="23"/>
      <c r="BH596" s="23"/>
      <c r="BI596" s="23"/>
      <c r="BJ596" s="23"/>
      <c r="BK596" s="23"/>
      <c r="BL596" s="23"/>
      <c r="BU596" s="23"/>
      <c r="BV596" s="23"/>
      <c r="BZ596" s="24"/>
    </row>
    <row r="597" spans="24:78" x14ac:dyDescent="0.25">
      <c r="X597" s="23"/>
      <c r="AI597" s="23"/>
      <c r="AJ597" s="23"/>
      <c r="AW597" s="23"/>
      <c r="AX597" s="23"/>
      <c r="BA597" s="23"/>
      <c r="BB597" s="23"/>
      <c r="BE597" s="23"/>
      <c r="BF597" s="23"/>
      <c r="BH597" s="23"/>
      <c r="BI597" s="23"/>
      <c r="BJ597" s="23"/>
      <c r="BK597" s="23"/>
      <c r="BL597" s="23"/>
      <c r="BU597" s="23"/>
      <c r="BV597" s="23"/>
      <c r="BZ597" s="24"/>
    </row>
    <row r="598" spans="24:78" x14ac:dyDescent="0.25">
      <c r="X598" s="23"/>
      <c r="AI598" s="23"/>
      <c r="AJ598" s="23"/>
      <c r="AW598" s="23"/>
      <c r="AX598" s="23"/>
      <c r="BA598" s="23"/>
      <c r="BB598" s="23"/>
      <c r="BE598" s="23"/>
      <c r="BF598" s="23"/>
      <c r="BH598" s="23"/>
      <c r="BI598" s="23"/>
      <c r="BJ598" s="23"/>
      <c r="BK598" s="23"/>
      <c r="BL598" s="23"/>
      <c r="BU598" s="23"/>
      <c r="BV598" s="23"/>
      <c r="BZ598" s="24"/>
    </row>
    <row r="599" spans="24:78" x14ac:dyDescent="0.25">
      <c r="X599" s="23"/>
      <c r="AI599" s="23"/>
      <c r="AJ599" s="23"/>
      <c r="AW599" s="23"/>
      <c r="AX599" s="23"/>
      <c r="BA599" s="23"/>
      <c r="BB599" s="23"/>
      <c r="BE599" s="23"/>
      <c r="BF599" s="23"/>
      <c r="BH599" s="23"/>
      <c r="BI599" s="23"/>
      <c r="BJ599" s="23"/>
      <c r="BK599" s="23"/>
      <c r="BL599" s="23"/>
      <c r="BU599" s="23"/>
      <c r="BV599" s="23"/>
      <c r="BZ599" s="24"/>
    </row>
    <row r="600" spans="24:78" x14ac:dyDescent="0.25">
      <c r="X600" s="23"/>
      <c r="AI600" s="23"/>
      <c r="AJ600" s="23"/>
      <c r="AW600" s="23"/>
      <c r="AX600" s="23"/>
      <c r="BA600" s="23"/>
      <c r="BB600" s="23"/>
      <c r="BE600" s="23"/>
      <c r="BF600" s="23"/>
      <c r="BH600" s="23"/>
      <c r="BI600" s="23"/>
      <c r="BJ600" s="23"/>
      <c r="BK600" s="23"/>
      <c r="BL600" s="23"/>
      <c r="BU600" s="23"/>
      <c r="BV600" s="23"/>
      <c r="BZ600" s="24"/>
    </row>
    <row r="601" spans="24:78" x14ac:dyDescent="0.25">
      <c r="X601" s="23"/>
      <c r="AI601" s="23"/>
      <c r="AJ601" s="23"/>
      <c r="AW601" s="23"/>
      <c r="AX601" s="23"/>
      <c r="BA601" s="23"/>
      <c r="BB601" s="23"/>
      <c r="BE601" s="23"/>
      <c r="BF601" s="23"/>
      <c r="BH601" s="23"/>
      <c r="BI601" s="23"/>
      <c r="BJ601" s="23"/>
      <c r="BK601" s="23"/>
      <c r="BL601" s="23"/>
      <c r="BU601" s="23"/>
      <c r="BV601" s="23"/>
      <c r="BZ601" s="24"/>
    </row>
    <row r="602" spans="24:78" x14ac:dyDescent="0.25">
      <c r="X602" s="23"/>
      <c r="AI602" s="23"/>
      <c r="AJ602" s="23"/>
      <c r="AW602" s="23"/>
      <c r="AX602" s="23"/>
      <c r="BA602" s="23"/>
      <c r="BB602" s="23"/>
      <c r="BE602" s="23"/>
      <c r="BF602" s="23"/>
      <c r="BH602" s="23"/>
      <c r="BI602" s="23"/>
      <c r="BJ602" s="23"/>
      <c r="BK602" s="23"/>
      <c r="BL602" s="23"/>
      <c r="BU602" s="23"/>
      <c r="BV602" s="23"/>
      <c r="BZ602" s="24"/>
    </row>
    <row r="603" spans="24:78" x14ac:dyDescent="0.25">
      <c r="X603" s="23"/>
      <c r="AI603" s="23"/>
      <c r="AJ603" s="23"/>
      <c r="AW603" s="23"/>
      <c r="AX603" s="23"/>
      <c r="BA603" s="23"/>
      <c r="BB603" s="23"/>
      <c r="BE603" s="23"/>
      <c r="BF603" s="23"/>
      <c r="BH603" s="23"/>
      <c r="BI603" s="23"/>
      <c r="BJ603" s="23"/>
      <c r="BK603" s="23"/>
      <c r="BL603" s="23"/>
      <c r="BU603" s="23"/>
      <c r="BV603" s="23"/>
      <c r="BZ603" s="24"/>
    </row>
    <row r="604" spans="24:78" x14ac:dyDescent="0.25">
      <c r="X604" s="23"/>
      <c r="AI604" s="23"/>
      <c r="AJ604" s="23"/>
      <c r="AW604" s="23"/>
      <c r="AX604" s="23"/>
      <c r="BA604" s="23"/>
      <c r="BB604" s="23"/>
      <c r="BE604" s="23"/>
      <c r="BF604" s="23"/>
      <c r="BH604" s="23"/>
      <c r="BI604" s="23"/>
      <c r="BJ604" s="23"/>
      <c r="BK604" s="23"/>
      <c r="BL604" s="23"/>
      <c r="BU604" s="23"/>
      <c r="BV604" s="23"/>
      <c r="BZ604" s="24"/>
    </row>
    <row r="605" spans="24:78" x14ac:dyDescent="0.25">
      <c r="X605" s="23"/>
      <c r="AI605" s="23"/>
      <c r="AJ605" s="23"/>
      <c r="AW605" s="23"/>
      <c r="AX605" s="23"/>
      <c r="BA605" s="23"/>
      <c r="BB605" s="23"/>
      <c r="BE605" s="23"/>
      <c r="BF605" s="23"/>
      <c r="BH605" s="23"/>
      <c r="BI605" s="23"/>
      <c r="BJ605" s="23"/>
      <c r="BK605" s="23"/>
      <c r="BL605" s="23"/>
      <c r="BU605" s="23"/>
      <c r="BV605" s="23"/>
      <c r="BZ605" s="24"/>
    </row>
    <row r="606" spans="24:78" x14ac:dyDescent="0.25">
      <c r="X606" s="23"/>
      <c r="AI606" s="23"/>
      <c r="AJ606" s="23"/>
      <c r="AW606" s="23"/>
      <c r="AX606" s="23"/>
      <c r="BA606" s="23"/>
      <c r="BB606" s="23"/>
      <c r="BE606" s="23"/>
      <c r="BF606" s="23"/>
      <c r="BH606" s="23"/>
      <c r="BI606" s="23"/>
      <c r="BJ606" s="23"/>
      <c r="BK606" s="23"/>
      <c r="BL606" s="23"/>
      <c r="BU606" s="23"/>
      <c r="BV606" s="23"/>
      <c r="BZ606" s="24"/>
    </row>
    <row r="607" spans="24:78" x14ac:dyDescent="0.25">
      <c r="X607" s="23"/>
      <c r="AI607" s="23"/>
      <c r="AJ607" s="23"/>
      <c r="AW607" s="23"/>
      <c r="AX607" s="23"/>
      <c r="BA607" s="23"/>
      <c r="BB607" s="23"/>
      <c r="BE607" s="23"/>
      <c r="BF607" s="23"/>
      <c r="BH607" s="23"/>
      <c r="BI607" s="23"/>
      <c r="BJ607" s="23"/>
      <c r="BK607" s="23"/>
      <c r="BL607" s="23"/>
      <c r="BU607" s="23"/>
      <c r="BV607" s="23"/>
      <c r="BZ607" s="24"/>
    </row>
    <row r="608" spans="24:78" x14ac:dyDescent="0.25">
      <c r="X608" s="23"/>
      <c r="AI608" s="23"/>
      <c r="AJ608" s="23"/>
      <c r="AW608" s="23"/>
      <c r="AX608" s="23"/>
      <c r="BA608" s="23"/>
      <c r="BB608" s="23"/>
      <c r="BE608" s="23"/>
      <c r="BF608" s="23"/>
      <c r="BH608" s="23"/>
      <c r="BI608" s="23"/>
      <c r="BJ608" s="23"/>
      <c r="BK608" s="23"/>
      <c r="BL608" s="23"/>
      <c r="BU608" s="23"/>
      <c r="BV608" s="23"/>
      <c r="BZ608" s="24"/>
    </row>
    <row r="609" spans="24:78" x14ac:dyDescent="0.25">
      <c r="X609" s="23"/>
      <c r="AI609" s="23"/>
      <c r="AJ609" s="23"/>
      <c r="AW609" s="23"/>
      <c r="AX609" s="23"/>
      <c r="BA609" s="23"/>
      <c r="BB609" s="23"/>
      <c r="BE609" s="23"/>
      <c r="BF609" s="23"/>
      <c r="BH609" s="23"/>
      <c r="BI609" s="23"/>
      <c r="BJ609" s="23"/>
      <c r="BK609" s="23"/>
      <c r="BL609" s="23"/>
      <c r="BU609" s="23"/>
      <c r="BV609" s="23"/>
      <c r="BZ609" s="24"/>
    </row>
    <row r="610" spans="24:78" x14ac:dyDescent="0.25">
      <c r="X610" s="23"/>
      <c r="AI610" s="23"/>
      <c r="AJ610" s="23"/>
      <c r="AW610" s="23"/>
      <c r="AX610" s="23"/>
      <c r="BA610" s="23"/>
      <c r="BB610" s="23"/>
      <c r="BE610" s="23"/>
      <c r="BF610" s="23"/>
      <c r="BH610" s="23"/>
      <c r="BI610" s="23"/>
      <c r="BJ610" s="23"/>
      <c r="BK610" s="23"/>
      <c r="BL610" s="23"/>
      <c r="BU610" s="23"/>
      <c r="BV610" s="23"/>
      <c r="BZ610" s="24"/>
    </row>
    <row r="611" spans="24:78" x14ac:dyDescent="0.25">
      <c r="X611" s="23"/>
      <c r="AI611" s="23"/>
      <c r="AJ611" s="23"/>
      <c r="AW611" s="23"/>
      <c r="AX611" s="23"/>
      <c r="BA611" s="23"/>
      <c r="BB611" s="23"/>
      <c r="BE611" s="23"/>
      <c r="BF611" s="23"/>
      <c r="BH611" s="23"/>
      <c r="BI611" s="23"/>
      <c r="BJ611" s="23"/>
      <c r="BK611" s="23"/>
      <c r="BL611" s="23"/>
      <c r="BU611" s="23"/>
      <c r="BV611" s="23"/>
      <c r="BZ611" s="24"/>
    </row>
    <row r="612" spans="24:78" x14ac:dyDescent="0.25">
      <c r="X612" s="23"/>
      <c r="AI612" s="23"/>
      <c r="AJ612" s="23"/>
      <c r="AW612" s="23"/>
      <c r="AX612" s="23"/>
      <c r="BA612" s="23"/>
      <c r="BB612" s="23"/>
      <c r="BE612" s="23"/>
      <c r="BF612" s="23"/>
      <c r="BH612" s="23"/>
      <c r="BI612" s="23"/>
      <c r="BJ612" s="23"/>
      <c r="BK612" s="23"/>
      <c r="BL612" s="23"/>
      <c r="BU612" s="23"/>
      <c r="BV612" s="23"/>
      <c r="BZ612" s="24"/>
    </row>
    <row r="613" spans="24:78" x14ac:dyDescent="0.25">
      <c r="X613" s="23"/>
      <c r="AI613" s="23"/>
      <c r="AJ613" s="23"/>
      <c r="AW613" s="23"/>
      <c r="AX613" s="23"/>
      <c r="BA613" s="23"/>
      <c r="BB613" s="23"/>
      <c r="BE613" s="23"/>
      <c r="BF613" s="23"/>
      <c r="BH613" s="23"/>
      <c r="BI613" s="23"/>
      <c r="BJ613" s="23"/>
      <c r="BK613" s="23"/>
      <c r="BL613" s="23"/>
      <c r="BU613" s="23"/>
      <c r="BV613" s="23"/>
      <c r="BZ613" s="24"/>
    </row>
    <row r="614" spans="24:78" x14ac:dyDescent="0.25">
      <c r="X614" s="23"/>
      <c r="AI614" s="23"/>
      <c r="AJ614" s="23"/>
      <c r="AW614" s="23"/>
      <c r="AX614" s="23"/>
      <c r="BA614" s="23"/>
      <c r="BB614" s="23"/>
      <c r="BE614" s="23"/>
      <c r="BF614" s="23"/>
      <c r="BH614" s="23"/>
      <c r="BI614" s="23"/>
      <c r="BJ614" s="23"/>
      <c r="BK614" s="23"/>
      <c r="BL614" s="23"/>
      <c r="BU614" s="23"/>
      <c r="BV614" s="23"/>
      <c r="BZ614" s="24"/>
    </row>
    <row r="615" spans="24:78" x14ac:dyDescent="0.25">
      <c r="X615" s="23"/>
      <c r="AI615" s="23"/>
      <c r="AJ615" s="23"/>
      <c r="AW615" s="23"/>
      <c r="AX615" s="23"/>
      <c r="BA615" s="23"/>
      <c r="BB615" s="23"/>
      <c r="BE615" s="23"/>
      <c r="BF615" s="23"/>
      <c r="BH615" s="23"/>
      <c r="BI615" s="23"/>
      <c r="BJ615" s="23"/>
      <c r="BK615" s="23"/>
      <c r="BL615" s="23"/>
      <c r="BU615" s="23"/>
      <c r="BV615" s="23"/>
      <c r="BZ615" s="24"/>
    </row>
    <row r="616" spans="24:78" x14ac:dyDescent="0.25">
      <c r="X616" s="23"/>
      <c r="AI616" s="23"/>
      <c r="AJ616" s="23"/>
      <c r="AW616" s="23"/>
      <c r="AX616" s="23"/>
      <c r="BA616" s="23"/>
      <c r="BB616" s="23"/>
      <c r="BE616" s="23"/>
      <c r="BF616" s="23"/>
      <c r="BH616" s="23"/>
      <c r="BI616" s="23"/>
      <c r="BJ616" s="23"/>
      <c r="BK616" s="23"/>
      <c r="BL616" s="23"/>
      <c r="BU616" s="23"/>
      <c r="BV616" s="23"/>
      <c r="BZ616" s="24"/>
    </row>
    <row r="617" spans="24:78" x14ac:dyDescent="0.25">
      <c r="X617" s="23"/>
      <c r="AI617" s="23"/>
      <c r="AJ617" s="23"/>
      <c r="AW617" s="23"/>
      <c r="AX617" s="23"/>
      <c r="BA617" s="23"/>
      <c r="BB617" s="23"/>
      <c r="BE617" s="23"/>
      <c r="BF617" s="23"/>
      <c r="BH617" s="23"/>
      <c r="BI617" s="23"/>
      <c r="BJ617" s="23"/>
      <c r="BK617" s="23"/>
      <c r="BL617" s="23"/>
      <c r="BU617" s="23"/>
      <c r="BV617" s="23"/>
      <c r="BZ617" s="24"/>
    </row>
    <row r="618" spans="24:78" x14ac:dyDescent="0.25">
      <c r="X618" s="23"/>
      <c r="AI618" s="23"/>
      <c r="AJ618" s="23"/>
      <c r="AW618" s="23"/>
      <c r="AX618" s="23"/>
      <c r="BA618" s="23"/>
      <c r="BB618" s="23"/>
      <c r="BE618" s="23"/>
      <c r="BF618" s="23"/>
      <c r="BH618" s="23"/>
      <c r="BI618" s="23"/>
      <c r="BJ618" s="23"/>
      <c r="BK618" s="23"/>
      <c r="BL618" s="23"/>
      <c r="BU618" s="23"/>
      <c r="BV618" s="23"/>
      <c r="BZ618" s="24"/>
    </row>
    <row r="619" spans="24:78" x14ac:dyDescent="0.25">
      <c r="X619" s="23"/>
      <c r="AI619" s="23"/>
      <c r="AJ619" s="23"/>
      <c r="AW619" s="23"/>
      <c r="AX619" s="23"/>
      <c r="BA619" s="23"/>
      <c r="BB619" s="23"/>
      <c r="BE619" s="23"/>
      <c r="BF619" s="23"/>
      <c r="BH619" s="23"/>
      <c r="BI619" s="23"/>
      <c r="BJ619" s="23"/>
      <c r="BK619" s="23"/>
      <c r="BL619" s="23"/>
      <c r="BU619" s="23"/>
      <c r="BV619" s="23"/>
      <c r="BZ619" s="24"/>
    </row>
    <row r="620" spans="24:78" x14ac:dyDescent="0.25">
      <c r="X620" s="23"/>
      <c r="AI620" s="23"/>
      <c r="AJ620" s="23"/>
      <c r="AW620" s="23"/>
      <c r="AX620" s="23"/>
      <c r="BA620" s="23"/>
      <c r="BB620" s="23"/>
      <c r="BE620" s="23"/>
      <c r="BF620" s="23"/>
      <c r="BH620" s="23"/>
      <c r="BI620" s="23"/>
      <c r="BJ620" s="23"/>
      <c r="BK620" s="23"/>
      <c r="BL620" s="23"/>
      <c r="BU620" s="23"/>
      <c r="BV620" s="23"/>
      <c r="BZ620" s="24"/>
    </row>
    <row r="621" spans="24:78" x14ac:dyDescent="0.25">
      <c r="X621" s="23"/>
      <c r="AI621" s="23"/>
      <c r="AJ621" s="23"/>
      <c r="AW621" s="23"/>
      <c r="AX621" s="23"/>
      <c r="BA621" s="23"/>
      <c r="BB621" s="23"/>
      <c r="BE621" s="23"/>
      <c r="BF621" s="23"/>
      <c r="BH621" s="23"/>
      <c r="BI621" s="23"/>
      <c r="BJ621" s="23"/>
      <c r="BK621" s="23"/>
      <c r="BL621" s="23"/>
      <c r="BU621" s="23"/>
      <c r="BV621" s="23"/>
      <c r="BZ621" s="24"/>
    </row>
    <row r="622" spans="24:78" x14ac:dyDescent="0.25">
      <c r="X622" s="23"/>
      <c r="AI622" s="23"/>
      <c r="AJ622" s="23"/>
      <c r="AW622" s="23"/>
      <c r="AX622" s="23"/>
      <c r="BA622" s="23"/>
      <c r="BB622" s="23"/>
      <c r="BE622" s="23"/>
      <c r="BF622" s="23"/>
      <c r="BH622" s="23"/>
      <c r="BI622" s="23"/>
      <c r="BJ622" s="23"/>
      <c r="BK622" s="23"/>
      <c r="BL622" s="23"/>
      <c r="BU622" s="23"/>
      <c r="BV622" s="23"/>
      <c r="BZ622" s="24"/>
    </row>
    <row r="623" spans="24:78" x14ac:dyDescent="0.25">
      <c r="X623" s="23"/>
      <c r="AI623" s="23"/>
      <c r="AJ623" s="23"/>
      <c r="AW623" s="23"/>
      <c r="AX623" s="23"/>
      <c r="BA623" s="23"/>
      <c r="BB623" s="23"/>
      <c r="BE623" s="23"/>
      <c r="BF623" s="23"/>
      <c r="BH623" s="23"/>
      <c r="BI623" s="23"/>
      <c r="BJ623" s="23"/>
      <c r="BK623" s="23"/>
      <c r="BL623" s="23"/>
      <c r="BU623" s="23"/>
      <c r="BV623" s="23"/>
      <c r="BZ623" s="24"/>
    </row>
    <row r="624" spans="24:78" x14ac:dyDescent="0.25">
      <c r="X624" s="23"/>
      <c r="AI624" s="23"/>
      <c r="AJ624" s="23"/>
      <c r="AW624" s="23"/>
      <c r="AX624" s="23"/>
      <c r="BA624" s="23"/>
      <c r="BB624" s="23"/>
      <c r="BE624" s="23"/>
      <c r="BF624" s="23"/>
      <c r="BH624" s="23"/>
      <c r="BI624" s="23"/>
      <c r="BJ624" s="23"/>
      <c r="BK624" s="23"/>
      <c r="BL624" s="23"/>
      <c r="BU624" s="23"/>
      <c r="BV624" s="23"/>
      <c r="BZ624" s="24"/>
    </row>
    <row r="625" spans="24:78" x14ac:dyDescent="0.25">
      <c r="X625" s="23"/>
      <c r="AI625" s="23"/>
      <c r="AJ625" s="23"/>
      <c r="AW625" s="23"/>
      <c r="AX625" s="23"/>
      <c r="BA625" s="23"/>
      <c r="BB625" s="23"/>
      <c r="BE625" s="23"/>
      <c r="BF625" s="23"/>
      <c r="BH625" s="23"/>
      <c r="BI625" s="23"/>
      <c r="BJ625" s="23"/>
      <c r="BK625" s="23"/>
      <c r="BL625" s="23"/>
      <c r="BU625" s="23"/>
      <c r="BV625" s="23"/>
      <c r="BZ625" s="24"/>
    </row>
    <row r="626" spans="24:78" x14ac:dyDescent="0.25">
      <c r="X626" s="23"/>
      <c r="AI626" s="23"/>
      <c r="AJ626" s="23"/>
      <c r="AW626" s="23"/>
      <c r="AX626" s="23"/>
      <c r="BA626" s="23"/>
      <c r="BB626" s="23"/>
      <c r="BE626" s="23"/>
      <c r="BF626" s="23"/>
      <c r="BH626" s="23"/>
      <c r="BI626" s="23"/>
      <c r="BJ626" s="23"/>
      <c r="BK626" s="23"/>
      <c r="BL626" s="23"/>
      <c r="BU626" s="23"/>
      <c r="BV626" s="23"/>
      <c r="BZ626" s="24"/>
    </row>
    <row r="627" spans="24:78" x14ac:dyDescent="0.25">
      <c r="X627" s="23"/>
      <c r="AI627" s="23"/>
      <c r="AJ627" s="23"/>
      <c r="AW627" s="23"/>
      <c r="AX627" s="23"/>
      <c r="BA627" s="23"/>
      <c r="BB627" s="23"/>
      <c r="BE627" s="23"/>
      <c r="BF627" s="23"/>
      <c r="BH627" s="23"/>
      <c r="BI627" s="23"/>
      <c r="BJ627" s="23"/>
      <c r="BK627" s="23"/>
      <c r="BL627" s="23"/>
      <c r="BU627" s="23"/>
      <c r="BV627" s="23"/>
      <c r="BZ627" s="24"/>
    </row>
    <row r="628" spans="24:78" x14ac:dyDescent="0.25">
      <c r="X628" s="23"/>
      <c r="AI628" s="23"/>
      <c r="AJ628" s="23"/>
      <c r="AW628" s="23"/>
      <c r="AX628" s="23"/>
      <c r="BA628" s="23"/>
      <c r="BB628" s="23"/>
      <c r="BE628" s="23"/>
      <c r="BF628" s="23"/>
      <c r="BH628" s="23"/>
      <c r="BI628" s="23"/>
      <c r="BJ628" s="23"/>
      <c r="BK628" s="23"/>
      <c r="BL628" s="23"/>
      <c r="BU628" s="23"/>
      <c r="BV628" s="23"/>
      <c r="BZ628" s="24"/>
    </row>
    <row r="629" spans="24:78" x14ac:dyDescent="0.25">
      <c r="X629" s="23"/>
      <c r="AI629" s="23"/>
      <c r="AJ629" s="23"/>
      <c r="AW629" s="23"/>
      <c r="AX629" s="23"/>
      <c r="BA629" s="23"/>
      <c r="BB629" s="23"/>
      <c r="BE629" s="23"/>
      <c r="BF629" s="23"/>
      <c r="BH629" s="23"/>
      <c r="BI629" s="23"/>
      <c r="BJ629" s="23"/>
      <c r="BK629" s="23"/>
      <c r="BL629" s="23"/>
      <c r="BU629" s="23"/>
      <c r="BV629" s="23"/>
      <c r="BZ629" s="24"/>
    </row>
    <row r="630" spans="24:78" x14ac:dyDescent="0.25">
      <c r="X630" s="23"/>
      <c r="AI630" s="23"/>
      <c r="AJ630" s="23"/>
      <c r="AW630" s="23"/>
      <c r="AX630" s="23"/>
      <c r="BA630" s="23"/>
      <c r="BB630" s="23"/>
      <c r="BE630" s="23"/>
      <c r="BF630" s="23"/>
      <c r="BH630" s="23"/>
      <c r="BI630" s="23"/>
      <c r="BJ630" s="23"/>
      <c r="BK630" s="23"/>
      <c r="BL630" s="23"/>
      <c r="BU630" s="23"/>
      <c r="BV630" s="23"/>
      <c r="BZ630" s="24"/>
    </row>
    <row r="631" spans="24:78" x14ac:dyDescent="0.25">
      <c r="X631" s="23"/>
      <c r="AI631" s="23"/>
      <c r="AJ631" s="23"/>
      <c r="AW631" s="23"/>
      <c r="AX631" s="23"/>
      <c r="BA631" s="23"/>
      <c r="BB631" s="23"/>
      <c r="BE631" s="23"/>
      <c r="BF631" s="23"/>
      <c r="BH631" s="23"/>
      <c r="BI631" s="23"/>
      <c r="BJ631" s="23"/>
      <c r="BK631" s="23"/>
      <c r="BL631" s="23"/>
      <c r="BU631" s="23"/>
      <c r="BV631" s="23"/>
      <c r="BZ631" s="24"/>
    </row>
    <row r="632" spans="24:78" x14ac:dyDescent="0.25">
      <c r="X632" s="23"/>
      <c r="AI632" s="23"/>
      <c r="AJ632" s="23"/>
      <c r="AW632" s="23"/>
      <c r="AX632" s="23"/>
      <c r="BA632" s="23"/>
      <c r="BB632" s="23"/>
      <c r="BE632" s="23"/>
      <c r="BF632" s="23"/>
      <c r="BH632" s="23"/>
      <c r="BI632" s="23"/>
      <c r="BJ632" s="23"/>
      <c r="BK632" s="23"/>
      <c r="BL632" s="23"/>
      <c r="BU632" s="23"/>
      <c r="BV632" s="23"/>
      <c r="BZ632" s="24"/>
    </row>
    <row r="633" spans="24:78" x14ac:dyDescent="0.25">
      <c r="X633" s="23"/>
      <c r="AI633" s="23"/>
      <c r="AJ633" s="23"/>
      <c r="AW633" s="23"/>
      <c r="AX633" s="23"/>
      <c r="BA633" s="23"/>
      <c r="BB633" s="23"/>
      <c r="BE633" s="23"/>
      <c r="BF633" s="23"/>
      <c r="BH633" s="23"/>
      <c r="BI633" s="23"/>
      <c r="BJ633" s="23"/>
      <c r="BK633" s="23"/>
      <c r="BL633" s="23"/>
      <c r="BU633" s="23"/>
      <c r="BV633" s="23"/>
      <c r="BZ633" s="24"/>
    </row>
    <row r="634" spans="24:78" x14ac:dyDescent="0.25">
      <c r="X634" s="23"/>
      <c r="AI634" s="23"/>
      <c r="AJ634" s="23"/>
      <c r="AW634" s="23"/>
      <c r="AX634" s="23"/>
      <c r="BA634" s="23"/>
      <c r="BB634" s="23"/>
      <c r="BE634" s="23"/>
      <c r="BF634" s="23"/>
      <c r="BH634" s="23"/>
      <c r="BI634" s="23"/>
      <c r="BJ634" s="23"/>
      <c r="BK634" s="23"/>
      <c r="BL634" s="23"/>
      <c r="BU634" s="23"/>
      <c r="BV634" s="23"/>
      <c r="BZ634" s="24"/>
    </row>
    <row r="635" spans="24:78" x14ac:dyDescent="0.25">
      <c r="X635" s="23"/>
      <c r="AI635" s="23"/>
      <c r="AJ635" s="23"/>
      <c r="AW635" s="23"/>
      <c r="AX635" s="23"/>
      <c r="BA635" s="23"/>
      <c r="BB635" s="23"/>
      <c r="BE635" s="23"/>
      <c r="BF635" s="23"/>
      <c r="BH635" s="23"/>
      <c r="BI635" s="23"/>
      <c r="BJ635" s="23"/>
      <c r="BK635" s="23"/>
      <c r="BL635" s="23"/>
      <c r="BU635" s="23"/>
      <c r="BV635" s="23"/>
      <c r="BZ635" s="24"/>
    </row>
    <row r="636" spans="24:78" x14ac:dyDescent="0.25">
      <c r="X636" s="23"/>
      <c r="AI636" s="23"/>
      <c r="AJ636" s="23"/>
      <c r="AW636" s="23"/>
      <c r="AX636" s="23"/>
      <c r="BA636" s="23"/>
      <c r="BB636" s="23"/>
      <c r="BE636" s="23"/>
      <c r="BF636" s="23"/>
      <c r="BH636" s="23"/>
      <c r="BI636" s="23"/>
      <c r="BJ636" s="23"/>
      <c r="BK636" s="23"/>
      <c r="BL636" s="23"/>
      <c r="BU636" s="23"/>
      <c r="BV636" s="23"/>
      <c r="BZ636" s="24"/>
    </row>
    <row r="637" spans="24:78" x14ac:dyDescent="0.25">
      <c r="X637" s="23"/>
      <c r="AI637" s="23"/>
      <c r="AJ637" s="23"/>
      <c r="AW637" s="23"/>
      <c r="AX637" s="23"/>
      <c r="BA637" s="23"/>
      <c r="BB637" s="23"/>
      <c r="BE637" s="23"/>
      <c r="BF637" s="23"/>
      <c r="BH637" s="23"/>
      <c r="BI637" s="23"/>
      <c r="BJ637" s="23"/>
      <c r="BK637" s="23"/>
      <c r="BL637" s="23"/>
      <c r="BU637" s="23"/>
      <c r="BV637" s="23"/>
      <c r="BZ637" s="24"/>
    </row>
    <row r="638" spans="24:78" x14ac:dyDescent="0.25">
      <c r="X638" s="23"/>
      <c r="AI638" s="23"/>
      <c r="AJ638" s="23"/>
      <c r="AW638" s="23"/>
      <c r="AX638" s="23"/>
      <c r="BA638" s="23"/>
      <c r="BB638" s="23"/>
      <c r="BE638" s="23"/>
      <c r="BF638" s="23"/>
      <c r="BH638" s="23"/>
      <c r="BI638" s="23"/>
      <c r="BJ638" s="23"/>
      <c r="BK638" s="23"/>
      <c r="BL638" s="23"/>
      <c r="BU638" s="23"/>
      <c r="BV638" s="23"/>
      <c r="BZ638" s="24"/>
    </row>
    <row r="639" spans="24:78" x14ac:dyDescent="0.25">
      <c r="X639" s="23"/>
      <c r="AI639" s="23"/>
      <c r="AJ639" s="23"/>
      <c r="AW639" s="23"/>
      <c r="AX639" s="23"/>
      <c r="BA639" s="23"/>
      <c r="BB639" s="23"/>
      <c r="BE639" s="23"/>
      <c r="BF639" s="23"/>
      <c r="BH639" s="23"/>
      <c r="BI639" s="23"/>
      <c r="BJ639" s="23"/>
      <c r="BK639" s="23"/>
      <c r="BL639" s="23"/>
      <c r="BU639" s="23"/>
      <c r="BV639" s="23"/>
      <c r="BZ639" s="24"/>
    </row>
    <row r="640" spans="24:78" x14ac:dyDescent="0.25">
      <c r="X640" s="23"/>
      <c r="AI640" s="23"/>
      <c r="AJ640" s="23"/>
      <c r="AW640" s="23"/>
      <c r="AX640" s="23"/>
      <c r="BA640" s="23"/>
      <c r="BB640" s="23"/>
      <c r="BE640" s="23"/>
      <c r="BF640" s="23"/>
      <c r="BH640" s="23"/>
      <c r="BI640" s="23"/>
      <c r="BJ640" s="23"/>
      <c r="BK640" s="23"/>
      <c r="BL640" s="23"/>
      <c r="BU640" s="23"/>
      <c r="BV640" s="23"/>
      <c r="BZ640" s="24"/>
    </row>
    <row r="641" spans="24:78" x14ac:dyDescent="0.25">
      <c r="X641" s="23"/>
      <c r="AI641" s="23"/>
      <c r="AJ641" s="23"/>
      <c r="AW641" s="23"/>
      <c r="AX641" s="23"/>
      <c r="BA641" s="23"/>
      <c r="BB641" s="23"/>
      <c r="BE641" s="23"/>
      <c r="BF641" s="23"/>
      <c r="BH641" s="23"/>
      <c r="BI641" s="23"/>
      <c r="BJ641" s="23"/>
      <c r="BK641" s="23"/>
      <c r="BL641" s="23"/>
      <c r="BU641" s="23"/>
      <c r="BV641" s="23"/>
      <c r="BZ641" s="24"/>
    </row>
    <row r="642" spans="24:78" x14ac:dyDescent="0.25">
      <c r="X642" s="23"/>
      <c r="AI642" s="23"/>
      <c r="AJ642" s="23"/>
      <c r="AW642" s="23"/>
      <c r="AX642" s="23"/>
      <c r="BA642" s="23"/>
      <c r="BB642" s="23"/>
      <c r="BE642" s="23"/>
      <c r="BF642" s="23"/>
      <c r="BH642" s="23"/>
      <c r="BI642" s="23"/>
      <c r="BJ642" s="23"/>
      <c r="BK642" s="23"/>
      <c r="BL642" s="23"/>
      <c r="BU642" s="23"/>
      <c r="BV642" s="23"/>
      <c r="BZ642" s="24"/>
    </row>
    <row r="643" spans="24:78" x14ac:dyDescent="0.25">
      <c r="X643" s="23"/>
      <c r="AI643" s="23"/>
      <c r="AJ643" s="23"/>
      <c r="AW643" s="23"/>
      <c r="AX643" s="23"/>
      <c r="BA643" s="23"/>
      <c r="BB643" s="23"/>
      <c r="BE643" s="23"/>
      <c r="BF643" s="23"/>
      <c r="BH643" s="23"/>
      <c r="BI643" s="23"/>
      <c r="BJ643" s="23"/>
      <c r="BK643" s="23"/>
      <c r="BL643" s="23"/>
      <c r="BU643" s="23"/>
      <c r="BV643" s="23"/>
      <c r="BZ643" s="24"/>
    </row>
    <row r="644" spans="24:78" x14ac:dyDescent="0.25">
      <c r="X644" s="23"/>
      <c r="AI644" s="23"/>
      <c r="AJ644" s="23"/>
      <c r="AW644" s="23"/>
      <c r="AX644" s="23"/>
      <c r="BA644" s="23"/>
      <c r="BB644" s="23"/>
      <c r="BE644" s="23"/>
      <c r="BF644" s="23"/>
      <c r="BH644" s="23"/>
      <c r="BI644" s="23"/>
      <c r="BJ644" s="23"/>
      <c r="BK644" s="23"/>
      <c r="BL644" s="23"/>
      <c r="BU644" s="23"/>
      <c r="BV644" s="23"/>
      <c r="BZ644" s="24"/>
    </row>
    <row r="645" spans="24:78" x14ac:dyDescent="0.25">
      <c r="X645" s="23"/>
      <c r="AI645" s="23"/>
      <c r="AJ645" s="23"/>
      <c r="AW645" s="23"/>
      <c r="AX645" s="23"/>
      <c r="BA645" s="23"/>
      <c r="BB645" s="23"/>
      <c r="BE645" s="23"/>
      <c r="BF645" s="23"/>
      <c r="BH645" s="23"/>
      <c r="BI645" s="23"/>
      <c r="BJ645" s="23"/>
      <c r="BK645" s="23"/>
      <c r="BL645" s="23"/>
      <c r="BU645" s="23"/>
      <c r="BV645" s="23"/>
      <c r="BZ645" s="24"/>
    </row>
    <row r="646" spans="24:78" x14ac:dyDescent="0.25">
      <c r="X646" s="23"/>
      <c r="AI646" s="23"/>
      <c r="AJ646" s="23"/>
      <c r="AW646" s="23"/>
      <c r="AX646" s="23"/>
      <c r="BA646" s="23"/>
      <c r="BB646" s="23"/>
      <c r="BE646" s="23"/>
      <c r="BF646" s="23"/>
      <c r="BH646" s="23"/>
      <c r="BI646" s="23"/>
      <c r="BJ646" s="23"/>
      <c r="BK646" s="23"/>
      <c r="BL646" s="23"/>
      <c r="BU646" s="23"/>
      <c r="BV646" s="23"/>
      <c r="BZ646" s="24"/>
    </row>
    <row r="647" spans="24:78" x14ac:dyDescent="0.25">
      <c r="X647" s="23"/>
      <c r="AI647" s="23"/>
      <c r="AJ647" s="23"/>
      <c r="AW647" s="23"/>
      <c r="AX647" s="23"/>
      <c r="BA647" s="23"/>
      <c r="BB647" s="23"/>
      <c r="BE647" s="23"/>
      <c r="BF647" s="23"/>
      <c r="BH647" s="23"/>
      <c r="BI647" s="23"/>
      <c r="BJ647" s="23"/>
      <c r="BK647" s="23"/>
      <c r="BL647" s="23"/>
      <c r="BU647" s="23"/>
      <c r="BV647" s="23"/>
      <c r="BZ647" s="24"/>
    </row>
    <row r="648" spans="24:78" x14ac:dyDescent="0.25">
      <c r="X648" s="23"/>
      <c r="AI648" s="23"/>
      <c r="AJ648" s="23"/>
      <c r="AW648" s="23"/>
      <c r="AX648" s="23"/>
      <c r="BA648" s="23"/>
      <c r="BB648" s="23"/>
      <c r="BE648" s="23"/>
      <c r="BF648" s="23"/>
      <c r="BH648" s="23"/>
      <c r="BI648" s="23"/>
      <c r="BJ648" s="23"/>
      <c r="BK648" s="23"/>
      <c r="BL648" s="23"/>
      <c r="BU648" s="23"/>
      <c r="BV648" s="23"/>
      <c r="BZ648" s="24"/>
    </row>
    <row r="649" spans="24:78" x14ac:dyDescent="0.25">
      <c r="X649" s="23"/>
      <c r="AI649" s="23"/>
      <c r="AJ649" s="23"/>
      <c r="AW649" s="23"/>
      <c r="AX649" s="23"/>
      <c r="BA649" s="23"/>
      <c r="BB649" s="23"/>
      <c r="BE649" s="23"/>
      <c r="BF649" s="23"/>
      <c r="BH649" s="23"/>
      <c r="BI649" s="23"/>
      <c r="BJ649" s="23"/>
      <c r="BK649" s="23"/>
      <c r="BL649" s="23"/>
      <c r="BU649" s="23"/>
      <c r="BV649" s="23"/>
      <c r="BZ649" s="24"/>
    </row>
    <row r="650" spans="24:78" x14ac:dyDescent="0.25">
      <c r="X650" s="23"/>
      <c r="AI650" s="23"/>
      <c r="AJ650" s="23"/>
      <c r="AW650" s="23"/>
      <c r="AX650" s="23"/>
      <c r="BA650" s="23"/>
      <c r="BB650" s="23"/>
      <c r="BE650" s="23"/>
      <c r="BF650" s="23"/>
      <c r="BH650" s="23"/>
      <c r="BI650" s="23"/>
      <c r="BJ650" s="23"/>
      <c r="BK650" s="23"/>
      <c r="BL650" s="23"/>
      <c r="BU650" s="23"/>
      <c r="BV650" s="23"/>
      <c r="BZ650" s="24"/>
    </row>
    <row r="651" spans="24:78" x14ac:dyDescent="0.25">
      <c r="X651" s="23"/>
      <c r="AI651" s="23"/>
      <c r="AJ651" s="23"/>
      <c r="AW651" s="23"/>
      <c r="AX651" s="23"/>
      <c r="BA651" s="23"/>
      <c r="BB651" s="23"/>
      <c r="BE651" s="23"/>
      <c r="BF651" s="23"/>
      <c r="BH651" s="23"/>
      <c r="BI651" s="23"/>
      <c r="BJ651" s="23"/>
      <c r="BK651" s="23"/>
      <c r="BL651" s="23"/>
      <c r="BU651" s="23"/>
      <c r="BV651" s="23"/>
      <c r="BZ651" s="24"/>
    </row>
    <row r="652" spans="24:78" x14ac:dyDescent="0.25">
      <c r="X652" s="23"/>
      <c r="AI652" s="23"/>
      <c r="AJ652" s="23"/>
      <c r="AW652" s="23"/>
      <c r="AX652" s="23"/>
      <c r="BA652" s="23"/>
      <c r="BB652" s="23"/>
      <c r="BE652" s="23"/>
      <c r="BF652" s="23"/>
      <c r="BH652" s="23"/>
      <c r="BI652" s="23"/>
      <c r="BJ652" s="23"/>
      <c r="BK652" s="23"/>
      <c r="BL652" s="23"/>
      <c r="BU652" s="23"/>
      <c r="BV652" s="23"/>
      <c r="BZ652" s="24"/>
    </row>
    <row r="653" spans="24:78" x14ac:dyDescent="0.25">
      <c r="X653" s="23"/>
      <c r="AI653" s="23"/>
      <c r="AJ653" s="23"/>
      <c r="AW653" s="23"/>
      <c r="AX653" s="23"/>
      <c r="BA653" s="23"/>
      <c r="BB653" s="23"/>
      <c r="BE653" s="23"/>
      <c r="BF653" s="23"/>
      <c r="BH653" s="23"/>
      <c r="BI653" s="23"/>
      <c r="BJ653" s="23"/>
      <c r="BK653" s="23"/>
      <c r="BL653" s="23"/>
      <c r="BU653" s="23"/>
      <c r="BV653" s="23"/>
      <c r="BZ653" s="24"/>
    </row>
    <row r="654" spans="24:78" x14ac:dyDescent="0.25">
      <c r="X654" s="23"/>
      <c r="AI654" s="23"/>
      <c r="AJ654" s="23"/>
      <c r="AW654" s="23"/>
      <c r="AX654" s="23"/>
      <c r="BA654" s="23"/>
      <c r="BB654" s="23"/>
      <c r="BE654" s="23"/>
      <c r="BF654" s="23"/>
      <c r="BH654" s="23"/>
      <c r="BI654" s="23"/>
      <c r="BJ654" s="23"/>
      <c r="BK654" s="23"/>
      <c r="BL654" s="23"/>
      <c r="BU654" s="23"/>
      <c r="BV654" s="23"/>
      <c r="BZ654" s="24"/>
    </row>
    <row r="655" spans="24:78" x14ac:dyDescent="0.25">
      <c r="X655" s="23"/>
      <c r="AI655" s="23"/>
      <c r="AJ655" s="23"/>
      <c r="AW655" s="23"/>
      <c r="AX655" s="23"/>
      <c r="BA655" s="23"/>
      <c r="BB655" s="23"/>
      <c r="BE655" s="23"/>
      <c r="BF655" s="23"/>
      <c r="BH655" s="23"/>
      <c r="BI655" s="23"/>
      <c r="BJ655" s="23"/>
      <c r="BK655" s="23"/>
      <c r="BL655" s="23"/>
      <c r="BU655" s="23"/>
      <c r="BV655" s="23"/>
      <c r="BZ655" s="24"/>
    </row>
    <row r="656" spans="24:78" x14ac:dyDescent="0.25">
      <c r="X656" s="23"/>
      <c r="AI656" s="23"/>
      <c r="AJ656" s="23"/>
      <c r="AW656" s="23"/>
      <c r="AX656" s="23"/>
      <c r="BA656" s="23"/>
      <c r="BB656" s="23"/>
      <c r="BE656" s="23"/>
      <c r="BF656" s="23"/>
      <c r="BH656" s="23"/>
      <c r="BI656" s="23"/>
      <c r="BJ656" s="23"/>
      <c r="BK656" s="23"/>
      <c r="BL656" s="23"/>
      <c r="BU656" s="23"/>
      <c r="BV656" s="23"/>
      <c r="BZ656" s="24"/>
    </row>
    <row r="657" spans="24:78" x14ac:dyDescent="0.25">
      <c r="X657" s="23"/>
      <c r="AI657" s="23"/>
      <c r="AJ657" s="23"/>
      <c r="AW657" s="23"/>
      <c r="AX657" s="23"/>
      <c r="BA657" s="23"/>
      <c r="BB657" s="23"/>
      <c r="BE657" s="23"/>
      <c r="BF657" s="23"/>
      <c r="BH657" s="23"/>
      <c r="BI657" s="23"/>
      <c r="BJ657" s="23"/>
      <c r="BK657" s="23"/>
      <c r="BL657" s="23"/>
      <c r="BU657" s="23"/>
      <c r="BV657" s="23"/>
      <c r="BZ657" s="24"/>
    </row>
    <row r="658" spans="24:78" x14ac:dyDescent="0.25">
      <c r="X658" s="23"/>
      <c r="AI658" s="23"/>
      <c r="AJ658" s="23"/>
      <c r="AW658" s="23"/>
      <c r="AX658" s="23"/>
      <c r="BA658" s="23"/>
      <c r="BB658" s="23"/>
      <c r="BE658" s="23"/>
      <c r="BF658" s="23"/>
      <c r="BH658" s="23"/>
      <c r="BI658" s="23"/>
      <c r="BJ658" s="23"/>
      <c r="BK658" s="23"/>
      <c r="BL658" s="23"/>
      <c r="BU658" s="23"/>
      <c r="BV658" s="23"/>
      <c r="BZ658" s="24"/>
    </row>
    <row r="659" spans="24:78" x14ac:dyDescent="0.25">
      <c r="X659" s="23"/>
      <c r="AI659" s="23"/>
      <c r="AJ659" s="23"/>
      <c r="AW659" s="23"/>
      <c r="AX659" s="23"/>
      <c r="BA659" s="23"/>
      <c r="BB659" s="23"/>
      <c r="BE659" s="23"/>
      <c r="BF659" s="23"/>
      <c r="BH659" s="23"/>
      <c r="BI659" s="23"/>
      <c r="BJ659" s="23"/>
      <c r="BK659" s="23"/>
      <c r="BL659" s="23"/>
      <c r="BU659" s="23"/>
      <c r="BV659" s="23"/>
      <c r="BZ659" s="24"/>
    </row>
    <row r="660" spans="24:78" x14ac:dyDescent="0.25">
      <c r="X660" s="23"/>
      <c r="AI660" s="23"/>
      <c r="AJ660" s="23"/>
      <c r="AW660" s="23"/>
      <c r="AX660" s="23"/>
      <c r="BA660" s="23"/>
      <c r="BB660" s="23"/>
      <c r="BE660" s="23"/>
      <c r="BF660" s="23"/>
      <c r="BH660" s="23"/>
      <c r="BI660" s="23"/>
      <c r="BJ660" s="23"/>
      <c r="BK660" s="23"/>
      <c r="BL660" s="23"/>
      <c r="BU660" s="23"/>
      <c r="BV660" s="23"/>
      <c r="BZ660" s="24"/>
    </row>
    <row r="661" spans="24:78" x14ac:dyDescent="0.25">
      <c r="X661" s="23"/>
      <c r="AI661" s="23"/>
      <c r="AJ661" s="23"/>
      <c r="AW661" s="23"/>
      <c r="AX661" s="23"/>
      <c r="BA661" s="23"/>
      <c r="BB661" s="23"/>
      <c r="BE661" s="23"/>
      <c r="BF661" s="23"/>
      <c r="BH661" s="23"/>
      <c r="BI661" s="23"/>
      <c r="BJ661" s="23"/>
      <c r="BK661" s="23"/>
      <c r="BL661" s="23"/>
      <c r="BU661" s="23"/>
      <c r="BV661" s="23"/>
      <c r="BZ661" s="24"/>
    </row>
    <row r="662" spans="24:78" x14ac:dyDescent="0.25">
      <c r="X662" s="23"/>
      <c r="AI662" s="23"/>
      <c r="AJ662" s="23"/>
      <c r="AW662" s="23"/>
      <c r="AX662" s="23"/>
      <c r="BA662" s="23"/>
      <c r="BB662" s="23"/>
      <c r="BE662" s="23"/>
      <c r="BF662" s="23"/>
      <c r="BH662" s="23"/>
      <c r="BI662" s="23"/>
      <c r="BJ662" s="23"/>
      <c r="BK662" s="23"/>
      <c r="BL662" s="23"/>
      <c r="BU662" s="23"/>
      <c r="BV662" s="23"/>
      <c r="BZ662" s="24"/>
    </row>
    <row r="663" spans="24:78" x14ac:dyDescent="0.25">
      <c r="X663" s="23"/>
      <c r="AI663" s="23"/>
      <c r="AJ663" s="23"/>
      <c r="AW663" s="23"/>
      <c r="AX663" s="23"/>
      <c r="BA663" s="23"/>
      <c r="BB663" s="23"/>
      <c r="BE663" s="23"/>
      <c r="BF663" s="23"/>
      <c r="BH663" s="23"/>
      <c r="BI663" s="23"/>
      <c r="BJ663" s="23"/>
      <c r="BK663" s="23"/>
      <c r="BL663" s="23"/>
      <c r="BU663" s="23"/>
      <c r="BV663" s="23"/>
      <c r="BZ663" s="24"/>
    </row>
    <row r="664" spans="24:78" x14ac:dyDescent="0.25">
      <c r="X664" s="23"/>
      <c r="AI664" s="23"/>
      <c r="AJ664" s="23"/>
      <c r="AW664" s="23"/>
      <c r="AX664" s="23"/>
      <c r="BA664" s="23"/>
      <c r="BB664" s="23"/>
      <c r="BE664" s="23"/>
      <c r="BF664" s="23"/>
      <c r="BH664" s="23"/>
      <c r="BI664" s="23"/>
      <c r="BJ664" s="23"/>
      <c r="BK664" s="23"/>
      <c r="BL664" s="23"/>
      <c r="BU664" s="23"/>
      <c r="BV664" s="23"/>
      <c r="BZ664" s="24"/>
    </row>
    <row r="665" spans="24:78" x14ac:dyDescent="0.25">
      <c r="X665" s="23"/>
      <c r="AI665" s="23"/>
      <c r="AJ665" s="23"/>
      <c r="AW665" s="23"/>
      <c r="AX665" s="23"/>
      <c r="BA665" s="23"/>
      <c r="BB665" s="23"/>
      <c r="BE665" s="23"/>
      <c r="BF665" s="23"/>
      <c r="BH665" s="23"/>
      <c r="BI665" s="23"/>
      <c r="BJ665" s="23"/>
      <c r="BK665" s="23"/>
      <c r="BL665" s="23"/>
      <c r="BU665" s="23"/>
      <c r="BV665" s="23"/>
      <c r="BZ665" s="24"/>
    </row>
    <row r="666" spans="24:78" x14ac:dyDescent="0.25">
      <c r="X666" s="23"/>
      <c r="AI666" s="23"/>
      <c r="AJ666" s="23"/>
      <c r="AW666" s="23"/>
      <c r="AX666" s="23"/>
      <c r="BA666" s="23"/>
      <c r="BB666" s="23"/>
      <c r="BE666" s="23"/>
      <c r="BF666" s="23"/>
      <c r="BH666" s="23"/>
      <c r="BI666" s="23"/>
      <c r="BJ666" s="23"/>
      <c r="BK666" s="23"/>
      <c r="BL666" s="23"/>
      <c r="BU666" s="23"/>
      <c r="BV666" s="23"/>
      <c r="BZ666" s="24"/>
    </row>
    <row r="667" spans="24:78" x14ac:dyDescent="0.25">
      <c r="X667" s="23"/>
      <c r="AI667" s="23"/>
      <c r="AJ667" s="23"/>
      <c r="AW667" s="23"/>
      <c r="AX667" s="23"/>
      <c r="BA667" s="23"/>
      <c r="BB667" s="23"/>
      <c r="BE667" s="23"/>
      <c r="BF667" s="23"/>
      <c r="BH667" s="23"/>
      <c r="BI667" s="23"/>
      <c r="BJ667" s="23"/>
      <c r="BK667" s="23"/>
      <c r="BL667" s="23"/>
      <c r="BU667" s="23"/>
      <c r="BV667" s="23"/>
      <c r="BZ667" s="24"/>
    </row>
    <row r="668" spans="24:78" x14ac:dyDescent="0.25">
      <c r="X668" s="23"/>
      <c r="AI668" s="23"/>
      <c r="AJ668" s="23"/>
      <c r="AW668" s="23"/>
      <c r="AX668" s="23"/>
      <c r="BA668" s="23"/>
      <c r="BB668" s="23"/>
      <c r="BE668" s="23"/>
      <c r="BF668" s="23"/>
      <c r="BH668" s="23"/>
      <c r="BI668" s="23"/>
      <c r="BJ668" s="23"/>
      <c r="BK668" s="23"/>
      <c r="BL668" s="23"/>
      <c r="BU668" s="23"/>
      <c r="BV668" s="23"/>
      <c r="BZ668" s="24"/>
    </row>
    <row r="669" spans="24:78" x14ac:dyDescent="0.25">
      <c r="X669" s="23"/>
      <c r="AI669" s="23"/>
      <c r="AJ669" s="23"/>
      <c r="AW669" s="23"/>
      <c r="AX669" s="23"/>
      <c r="BA669" s="23"/>
      <c r="BB669" s="23"/>
      <c r="BE669" s="23"/>
      <c r="BF669" s="23"/>
      <c r="BH669" s="23"/>
      <c r="BI669" s="23"/>
      <c r="BJ669" s="23"/>
      <c r="BK669" s="23"/>
      <c r="BL669" s="23"/>
      <c r="BU669" s="23"/>
      <c r="BV669" s="23"/>
      <c r="BZ669" s="24"/>
    </row>
    <row r="670" spans="24:78" x14ac:dyDescent="0.25">
      <c r="X670" s="23"/>
      <c r="AI670" s="23"/>
      <c r="AJ670" s="23"/>
      <c r="AW670" s="23"/>
      <c r="AX670" s="23"/>
      <c r="BA670" s="23"/>
      <c r="BB670" s="23"/>
      <c r="BE670" s="23"/>
      <c r="BF670" s="23"/>
      <c r="BH670" s="23"/>
      <c r="BI670" s="23"/>
      <c r="BJ670" s="23"/>
      <c r="BK670" s="23"/>
      <c r="BL670" s="23"/>
      <c r="BU670" s="23"/>
      <c r="BV670" s="23"/>
      <c r="BZ670" s="24"/>
    </row>
    <row r="671" spans="24:78" x14ac:dyDescent="0.25">
      <c r="X671" s="23"/>
      <c r="AI671" s="23"/>
      <c r="AJ671" s="23"/>
      <c r="AW671" s="23"/>
      <c r="AX671" s="23"/>
      <c r="BA671" s="23"/>
      <c r="BB671" s="23"/>
      <c r="BE671" s="23"/>
      <c r="BF671" s="23"/>
      <c r="BH671" s="23"/>
      <c r="BI671" s="23"/>
      <c r="BJ671" s="23"/>
      <c r="BK671" s="23"/>
      <c r="BL671" s="23"/>
      <c r="BU671" s="23"/>
      <c r="BV671" s="23"/>
      <c r="BZ671" s="24"/>
    </row>
    <row r="672" spans="24:78" x14ac:dyDescent="0.25">
      <c r="X672" s="23"/>
      <c r="AI672" s="23"/>
      <c r="AJ672" s="23"/>
      <c r="AW672" s="23"/>
      <c r="AX672" s="23"/>
      <c r="BA672" s="23"/>
      <c r="BB672" s="23"/>
      <c r="BE672" s="23"/>
      <c r="BF672" s="23"/>
      <c r="BH672" s="23"/>
      <c r="BI672" s="23"/>
      <c r="BJ672" s="23"/>
      <c r="BK672" s="23"/>
      <c r="BL672" s="23"/>
      <c r="BU672" s="23"/>
      <c r="BV672" s="23"/>
      <c r="BZ672" s="24"/>
    </row>
    <row r="673" spans="24:78" x14ac:dyDescent="0.25">
      <c r="X673" s="23"/>
      <c r="AI673" s="23"/>
      <c r="AJ673" s="23"/>
      <c r="AW673" s="23"/>
      <c r="AX673" s="23"/>
      <c r="BA673" s="23"/>
      <c r="BB673" s="23"/>
      <c r="BE673" s="23"/>
      <c r="BF673" s="23"/>
      <c r="BH673" s="23"/>
      <c r="BI673" s="23"/>
      <c r="BJ673" s="23"/>
      <c r="BK673" s="23"/>
      <c r="BL673" s="23"/>
      <c r="BU673" s="23"/>
      <c r="BV673" s="23"/>
      <c r="BZ673" s="24"/>
    </row>
    <row r="674" spans="24:78" x14ac:dyDescent="0.25">
      <c r="X674" s="23"/>
      <c r="AI674" s="23"/>
      <c r="AJ674" s="23"/>
      <c r="AW674" s="23"/>
      <c r="AX674" s="23"/>
      <c r="BA674" s="23"/>
      <c r="BB674" s="23"/>
      <c r="BE674" s="23"/>
      <c r="BF674" s="23"/>
      <c r="BH674" s="23"/>
      <c r="BI674" s="23"/>
      <c r="BJ674" s="23"/>
      <c r="BK674" s="23"/>
      <c r="BL674" s="23"/>
      <c r="BU674" s="23"/>
      <c r="BV674" s="23"/>
      <c r="BZ674" s="24"/>
    </row>
    <row r="675" spans="24:78" x14ac:dyDescent="0.25">
      <c r="X675" s="23"/>
      <c r="AI675" s="23"/>
      <c r="AJ675" s="23"/>
      <c r="AW675" s="23"/>
      <c r="AX675" s="23"/>
      <c r="BA675" s="23"/>
      <c r="BB675" s="23"/>
      <c r="BE675" s="23"/>
      <c r="BF675" s="23"/>
      <c r="BH675" s="23"/>
      <c r="BI675" s="23"/>
      <c r="BJ675" s="23"/>
      <c r="BK675" s="23"/>
      <c r="BL675" s="23"/>
      <c r="BU675" s="23"/>
      <c r="BV675" s="23"/>
      <c r="BZ675" s="24"/>
    </row>
    <row r="676" spans="24:78" x14ac:dyDescent="0.25">
      <c r="X676" s="23"/>
      <c r="AI676" s="23"/>
      <c r="AJ676" s="23"/>
      <c r="AW676" s="23"/>
      <c r="AX676" s="23"/>
      <c r="BA676" s="23"/>
      <c r="BB676" s="23"/>
      <c r="BE676" s="23"/>
      <c r="BF676" s="23"/>
      <c r="BH676" s="23"/>
      <c r="BI676" s="23"/>
      <c r="BJ676" s="23"/>
      <c r="BK676" s="23"/>
      <c r="BL676" s="23"/>
      <c r="BU676" s="23"/>
      <c r="BV676" s="23"/>
      <c r="BZ676" s="24"/>
    </row>
    <row r="677" spans="24:78" x14ac:dyDescent="0.25">
      <c r="X677" s="23"/>
      <c r="AI677" s="23"/>
      <c r="AJ677" s="23"/>
      <c r="AW677" s="23"/>
      <c r="AX677" s="23"/>
      <c r="BA677" s="23"/>
      <c r="BB677" s="23"/>
      <c r="BE677" s="23"/>
      <c r="BF677" s="23"/>
      <c r="BH677" s="23"/>
      <c r="BI677" s="23"/>
      <c r="BJ677" s="23"/>
      <c r="BK677" s="23"/>
      <c r="BL677" s="23"/>
      <c r="BU677" s="23"/>
      <c r="BV677" s="23"/>
      <c r="BZ677" s="24"/>
    </row>
    <row r="678" spans="24:78" x14ac:dyDescent="0.25">
      <c r="X678" s="23"/>
      <c r="AI678" s="23"/>
      <c r="AJ678" s="23"/>
      <c r="AW678" s="23"/>
      <c r="AX678" s="23"/>
      <c r="BA678" s="23"/>
      <c r="BB678" s="23"/>
      <c r="BE678" s="23"/>
      <c r="BF678" s="23"/>
      <c r="BH678" s="23"/>
      <c r="BI678" s="23"/>
      <c r="BJ678" s="23"/>
      <c r="BK678" s="23"/>
      <c r="BL678" s="23"/>
      <c r="BU678" s="23"/>
      <c r="BV678" s="23"/>
      <c r="BZ678" s="24"/>
    </row>
    <row r="679" spans="24:78" x14ac:dyDescent="0.25">
      <c r="X679" s="23"/>
      <c r="AI679" s="23"/>
      <c r="AJ679" s="23"/>
      <c r="AW679" s="23"/>
      <c r="AX679" s="23"/>
      <c r="BA679" s="23"/>
      <c r="BB679" s="23"/>
      <c r="BE679" s="23"/>
      <c r="BF679" s="23"/>
      <c r="BH679" s="23"/>
      <c r="BI679" s="23"/>
      <c r="BJ679" s="23"/>
      <c r="BK679" s="23"/>
      <c r="BL679" s="23"/>
      <c r="BU679" s="23"/>
      <c r="BV679" s="23"/>
      <c r="BZ679" s="24"/>
    </row>
    <row r="680" spans="24:78" x14ac:dyDescent="0.25">
      <c r="X680" s="23"/>
      <c r="AI680" s="23"/>
      <c r="AJ680" s="23"/>
      <c r="AW680" s="23"/>
      <c r="AX680" s="23"/>
      <c r="BA680" s="23"/>
      <c r="BB680" s="23"/>
      <c r="BE680" s="23"/>
      <c r="BF680" s="23"/>
      <c r="BH680" s="23"/>
      <c r="BI680" s="23"/>
      <c r="BJ680" s="23"/>
      <c r="BK680" s="23"/>
      <c r="BL680" s="23"/>
      <c r="BU680" s="23"/>
      <c r="BV680" s="23"/>
      <c r="BZ680" s="24"/>
    </row>
    <row r="681" spans="24:78" x14ac:dyDescent="0.25">
      <c r="X681" s="23"/>
      <c r="AI681" s="23"/>
      <c r="AJ681" s="23"/>
      <c r="AW681" s="23"/>
      <c r="AX681" s="23"/>
      <c r="BA681" s="23"/>
      <c r="BB681" s="23"/>
      <c r="BE681" s="23"/>
      <c r="BF681" s="23"/>
      <c r="BH681" s="23"/>
      <c r="BI681" s="23"/>
      <c r="BJ681" s="23"/>
      <c r="BK681" s="23"/>
      <c r="BL681" s="23"/>
      <c r="BU681" s="23"/>
      <c r="BV681" s="23"/>
      <c r="BZ681" s="24"/>
    </row>
    <row r="682" spans="24:78" x14ac:dyDescent="0.25">
      <c r="X682" s="23"/>
      <c r="AI682" s="23"/>
      <c r="AJ682" s="23"/>
      <c r="AW682" s="23"/>
      <c r="AX682" s="23"/>
      <c r="BA682" s="23"/>
      <c r="BB682" s="23"/>
      <c r="BE682" s="23"/>
      <c r="BF682" s="23"/>
      <c r="BH682" s="23"/>
      <c r="BI682" s="23"/>
      <c r="BJ682" s="23"/>
      <c r="BK682" s="23"/>
      <c r="BL682" s="23"/>
      <c r="BU682" s="23"/>
      <c r="BV682" s="23"/>
      <c r="BZ682" s="24"/>
    </row>
    <row r="683" spans="24:78" x14ac:dyDescent="0.25">
      <c r="X683" s="23"/>
      <c r="AI683" s="23"/>
      <c r="AJ683" s="23"/>
      <c r="AW683" s="23"/>
      <c r="AX683" s="23"/>
      <c r="BA683" s="23"/>
      <c r="BB683" s="23"/>
      <c r="BE683" s="23"/>
      <c r="BF683" s="23"/>
      <c r="BH683" s="23"/>
      <c r="BI683" s="23"/>
      <c r="BJ683" s="23"/>
      <c r="BK683" s="23"/>
      <c r="BL683" s="23"/>
      <c r="BU683" s="23"/>
      <c r="BV683" s="23"/>
      <c r="BZ683" s="24"/>
    </row>
    <row r="684" spans="24:78" x14ac:dyDescent="0.25">
      <c r="X684" s="23"/>
      <c r="AI684" s="23"/>
      <c r="AJ684" s="23"/>
      <c r="AW684" s="23"/>
      <c r="AX684" s="23"/>
      <c r="BA684" s="23"/>
      <c r="BB684" s="23"/>
      <c r="BE684" s="23"/>
      <c r="BF684" s="23"/>
      <c r="BH684" s="23"/>
      <c r="BI684" s="23"/>
      <c r="BJ684" s="23"/>
      <c r="BK684" s="23"/>
      <c r="BL684" s="23"/>
      <c r="BU684" s="23"/>
      <c r="BV684" s="23"/>
      <c r="BZ684" s="24"/>
    </row>
    <row r="685" spans="24:78" x14ac:dyDescent="0.25">
      <c r="X685" s="23"/>
      <c r="AI685" s="23"/>
      <c r="AJ685" s="23"/>
      <c r="AW685" s="23"/>
      <c r="AX685" s="23"/>
      <c r="BA685" s="23"/>
      <c r="BB685" s="23"/>
      <c r="BE685" s="23"/>
      <c r="BF685" s="23"/>
      <c r="BH685" s="23"/>
      <c r="BI685" s="23"/>
      <c r="BJ685" s="23"/>
      <c r="BK685" s="23"/>
      <c r="BL685" s="23"/>
      <c r="BU685" s="23"/>
      <c r="BV685" s="23"/>
      <c r="BZ685" s="24"/>
    </row>
    <row r="686" spans="24:78" x14ac:dyDescent="0.25">
      <c r="X686" s="23"/>
      <c r="AI686" s="23"/>
      <c r="AJ686" s="23"/>
      <c r="AW686" s="23"/>
      <c r="AX686" s="23"/>
      <c r="BA686" s="23"/>
      <c r="BB686" s="23"/>
      <c r="BE686" s="23"/>
      <c r="BF686" s="23"/>
      <c r="BH686" s="23"/>
      <c r="BI686" s="23"/>
      <c r="BJ686" s="23"/>
      <c r="BK686" s="23"/>
      <c r="BL686" s="23"/>
      <c r="BU686" s="23"/>
      <c r="BV686" s="23"/>
      <c r="BZ686" s="24"/>
    </row>
    <row r="687" spans="24:78" x14ac:dyDescent="0.25">
      <c r="X687" s="23"/>
      <c r="AI687" s="23"/>
      <c r="AJ687" s="23"/>
      <c r="AW687" s="23"/>
      <c r="AX687" s="23"/>
      <c r="BA687" s="23"/>
      <c r="BB687" s="23"/>
      <c r="BE687" s="23"/>
      <c r="BF687" s="23"/>
      <c r="BH687" s="23"/>
      <c r="BI687" s="23"/>
      <c r="BJ687" s="23"/>
      <c r="BK687" s="23"/>
      <c r="BL687" s="23"/>
      <c r="BU687" s="23"/>
      <c r="BV687" s="23"/>
      <c r="BZ687" s="24"/>
    </row>
    <row r="688" spans="24:78" x14ac:dyDescent="0.25">
      <c r="X688" s="23"/>
      <c r="AI688" s="23"/>
      <c r="AJ688" s="23"/>
      <c r="AW688" s="23"/>
      <c r="AX688" s="23"/>
      <c r="BA688" s="23"/>
      <c r="BB688" s="23"/>
      <c r="BE688" s="23"/>
      <c r="BF688" s="23"/>
      <c r="BH688" s="23"/>
      <c r="BI688" s="23"/>
      <c r="BJ688" s="23"/>
      <c r="BK688" s="23"/>
      <c r="BL688" s="23"/>
      <c r="BU688" s="23"/>
      <c r="BV688" s="23"/>
      <c r="BZ688" s="24"/>
    </row>
    <row r="689" spans="24:78" x14ac:dyDescent="0.25">
      <c r="X689" s="23"/>
      <c r="AI689" s="23"/>
      <c r="AJ689" s="23"/>
      <c r="AW689" s="23"/>
      <c r="AX689" s="23"/>
      <c r="BA689" s="23"/>
      <c r="BB689" s="23"/>
      <c r="BE689" s="23"/>
      <c r="BF689" s="23"/>
      <c r="BH689" s="23"/>
      <c r="BI689" s="23"/>
      <c r="BJ689" s="23"/>
      <c r="BK689" s="23"/>
      <c r="BL689" s="23"/>
      <c r="BU689" s="23"/>
      <c r="BV689" s="23"/>
      <c r="BZ689" s="24"/>
    </row>
    <row r="690" spans="24:78" x14ac:dyDescent="0.25">
      <c r="X690" s="23"/>
      <c r="AI690" s="23"/>
      <c r="AJ690" s="23"/>
      <c r="AW690" s="23"/>
      <c r="AX690" s="23"/>
      <c r="BA690" s="23"/>
      <c r="BB690" s="23"/>
      <c r="BE690" s="23"/>
      <c r="BF690" s="23"/>
      <c r="BH690" s="23"/>
      <c r="BI690" s="23"/>
      <c r="BJ690" s="23"/>
      <c r="BK690" s="23"/>
      <c r="BL690" s="23"/>
      <c r="BU690" s="23"/>
      <c r="BV690" s="23"/>
      <c r="BZ690" s="24"/>
    </row>
    <row r="691" spans="24:78" x14ac:dyDescent="0.25">
      <c r="X691" s="23"/>
      <c r="AI691" s="23"/>
      <c r="AJ691" s="23"/>
      <c r="AW691" s="23"/>
      <c r="AX691" s="23"/>
      <c r="BA691" s="23"/>
      <c r="BB691" s="23"/>
      <c r="BE691" s="23"/>
      <c r="BF691" s="23"/>
      <c r="BH691" s="23"/>
      <c r="BI691" s="23"/>
      <c r="BJ691" s="23"/>
      <c r="BK691" s="23"/>
      <c r="BL691" s="23"/>
      <c r="BU691" s="23"/>
      <c r="BV691" s="23"/>
      <c r="BZ691" s="24"/>
    </row>
    <row r="692" spans="24:78" x14ac:dyDescent="0.25">
      <c r="X692" s="23"/>
      <c r="AI692" s="23"/>
      <c r="AJ692" s="23"/>
      <c r="AW692" s="23"/>
      <c r="AX692" s="23"/>
      <c r="BA692" s="23"/>
      <c r="BB692" s="23"/>
      <c r="BE692" s="23"/>
      <c r="BF692" s="23"/>
      <c r="BH692" s="23"/>
      <c r="BI692" s="23"/>
      <c r="BJ692" s="23"/>
      <c r="BK692" s="23"/>
      <c r="BL692" s="23"/>
      <c r="BU692" s="23"/>
      <c r="BV692" s="23"/>
      <c r="BZ692" s="24"/>
    </row>
    <row r="693" spans="24:78" x14ac:dyDescent="0.25">
      <c r="X693" s="23"/>
      <c r="AI693" s="23"/>
      <c r="AJ693" s="23"/>
      <c r="AW693" s="23"/>
      <c r="AX693" s="23"/>
      <c r="BA693" s="23"/>
      <c r="BB693" s="23"/>
      <c r="BE693" s="23"/>
      <c r="BF693" s="23"/>
      <c r="BH693" s="23"/>
      <c r="BI693" s="23"/>
      <c r="BJ693" s="23"/>
      <c r="BK693" s="23"/>
      <c r="BL693" s="23"/>
      <c r="BU693" s="23"/>
      <c r="BV693" s="23"/>
      <c r="BZ693" s="24"/>
    </row>
    <row r="694" spans="24:78" x14ac:dyDescent="0.25">
      <c r="X694" s="23"/>
      <c r="AI694" s="23"/>
      <c r="AJ694" s="23"/>
      <c r="AW694" s="23"/>
      <c r="AX694" s="23"/>
      <c r="BA694" s="23"/>
      <c r="BB694" s="23"/>
      <c r="BE694" s="23"/>
      <c r="BF694" s="23"/>
      <c r="BH694" s="23"/>
      <c r="BI694" s="23"/>
      <c r="BJ694" s="23"/>
      <c r="BK694" s="23"/>
      <c r="BL694" s="23"/>
      <c r="BU694" s="23"/>
      <c r="BV694" s="23"/>
      <c r="BZ694" s="24"/>
    </row>
    <row r="695" spans="24:78" x14ac:dyDescent="0.25">
      <c r="X695" s="23"/>
      <c r="AI695" s="23"/>
      <c r="AJ695" s="23"/>
      <c r="AW695" s="23"/>
      <c r="AX695" s="23"/>
      <c r="BA695" s="23"/>
      <c r="BB695" s="23"/>
      <c r="BE695" s="23"/>
      <c r="BF695" s="23"/>
      <c r="BH695" s="23"/>
      <c r="BI695" s="23"/>
      <c r="BJ695" s="23"/>
      <c r="BK695" s="23"/>
      <c r="BL695" s="23"/>
      <c r="BU695" s="23"/>
      <c r="BV695" s="23"/>
      <c r="BZ695" s="24"/>
    </row>
    <row r="696" spans="24:78" x14ac:dyDescent="0.25">
      <c r="X696" s="23"/>
      <c r="AI696" s="23"/>
      <c r="AJ696" s="23"/>
      <c r="AW696" s="23"/>
      <c r="AX696" s="23"/>
      <c r="BA696" s="23"/>
      <c r="BB696" s="23"/>
      <c r="BE696" s="23"/>
      <c r="BF696" s="23"/>
      <c r="BH696" s="23"/>
      <c r="BI696" s="23"/>
      <c r="BJ696" s="23"/>
      <c r="BK696" s="23"/>
      <c r="BL696" s="23"/>
      <c r="BU696" s="23"/>
      <c r="BV696" s="23"/>
      <c r="BZ696" s="24"/>
    </row>
    <row r="697" spans="24:78" x14ac:dyDescent="0.25">
      <c r="X697" s="23"/>
      <c r="AI697" s="23"/>
      <c r="AJ697" s="23"/>
      <c r="AW697" s="23"/>
      <c r="AX697" s="23"/>
      <c r="BA697" s="23"/>
      <c r="BB697" s="23"/>
      <c r="BE697" s="23"/>
      <c r="BF697" s="23"/>
      <c r="BH697" s="23"/>
      <c r="BI697" s="23"/>
      <c r="BJ697" s="23"/>
      <c r="BK697" s="23"/>
      <c r="BL697" s="23"/>
      <c r="BU697" s="23"/>
      <c r="BV697" s="23"/>
      <c r="BZ697" s="24"/>
    </row>
    <row r="698" spans="24:78" x14ac:dyDescent="0.25">
      <c r="X698" s="23"/>
      <c r="AI698" s="23"/>
      <c r="AJ698" s="23"/>
      <c r="AW698" s="23"/>
      <c r="AX698" s="23"/>
      <c r="BA698" s="23"/>
      <c r="BB698" s="23"/>
      <c r="BE698" s="23"/>
      <c r="BF698" s="23"/>
      <c r="BH698" s="23"/>
      <c r="BI698" s="23"/>
      <c r="BJ698" s="23"/>
      <c r="BK698" s="23"/>
      <c r="BL698" s="23"/>
      <c r="BU698" s="23"/>
      <c r="BV698" s="23"/>
      <c r="BZ698" s="24"/>
    </row>
    <row r="699" spans="24:78" x14ac:dyDescent="0.25">
      <c r="X699" s="23"/>
      <c r="AI699" s="23"/>
      <c r="AJ699" s="23"/>
      <c r="AW699" s="23"/>
      <c r="AX699" s="23"/>
      <c r="BA699" s="23"/>
      <c r="BB699" s="23"/>
      <c r="BE699" s="23"/>
      <c r="BF699" s="23"/>
      <c r="BH699" s="23"/>
      <c r="BI699" s="23"/>
      <c r="BJ699" s="23"/>
      <c r="BK699" s="23"/>
      <c r="BL699" s="23"/>
      <c r="BU699" s="23"/>
      <c r="BV699" s="23"/>
      <c r="BZ699" s="24"/>
    </row>
    <row r="700" spans="24:78" x14ac:dyDescent="0.25">
      <c r="X700" s="23"/>
      <c r="AI700" s="23"/>
      <c r="AJ700" s="23"/>
      <c r="AW700" s="23"/>
      <c r="AX700" s="23"/>
      <c r="BA700" s="23"/>
      <c r="BB700" s="23"/>
      <c r="BE700" s="23"/>
      <c r="BF700" s="23"/>
      <c r="BH700" s="23"/>
      <c r="BI700" s="23"/>
      <c r="BJ700" s="23"/>
      <c r="BK700" s="23"/>
      <c r="BL700" s="23"/>
      <c r="BU700" s="23"/>
      <c r="BV700" s="23"/>
      <c r="BZ700" s="24"/>
    </row>
    <row r="701" spans="24:78" x14ac:dyDescent="0.25">
      <c r="X701" s="23"/>
      <c r="AI701" s="23"/>
      <c r="AJ701" s="23"/>
      <c r="AW701" s="23"/>
      <c r="AX701" s="23"/>
      <c r="BA701" s="23"/>
      <c r="BB701" s="23"/>
      <c r="BE701" s="23"/>
      <c r="BF701" s="23"/>
      <c r="BH701" s="23"/>
      <c r="BI701" s="23"/>
      <c r="BJ701" s="23"/>
      <c r="BK701" s="23"/>
      <c r="BL701" s="23"/>
      <c r="BU701" s="23"/>
      <c r="BV701" s="23"/>
      <c r="BZ701" s="24"/>
    </row>
    <row r="702" spans="24:78" x14ac:dyDescent="0.25">
      <c r="X702" s="23"/>
      <c r="AI702" s="23"/>
      <c r="AJ702" s="23"/>
      <c r="AW702" s="23"/>
      <c r="AX702" s="23"/>
      <c r="BA702" s="23"/>
      <c r="BB702" s="23"/>
      <c r="BE702" s="23"/>
      <c r="BF702" s="23"/>
      <c r="BH702" s="23"/>
      <c r="BI702" s="23"/>
      <c r="BJ702" s="23"/>
      <c r="BK702" s="23"/>
      <c r="BL702" s="23"/>
      <c r="BU702" s="23"/>
      <c r="BV702" s="23"/>
      <c r="BZ702" s="24"/>
    </row>
    <row r="703" spans="24:78" x14ac:dyDescent="0.25">
      <c r="X703" s="23"/>
      <c r="AI703" s="23"/>
      <c r="AJ703" s="23"/>
      <c r="AW703" s="23"/>
      <c r="AX703" s="23"/>
      <c r="BA703" s="23"/>
      <c r="BB703" s="23"/>
      <c r="BE703" s="23"/>
      <c r="BF703" s="23"/>
      <c r="BH703" s="23"/>
      <c r="BI703" s="23"/>
      <c r="BJ703" s="23"/>
      <c r="BK703" s="23"/>
      <c r="BL703" s="23"/>
      <c r="BU703" s="23"/>
      <c r="BV703" s="23"/>
      <c r="BZ703" s="24"/>
    </row>
    <row r="704" spans="24:78" x14ac:dyDescent="0.25">
      <c r="X704" s="23"/>
      <c r="AI704" s="23"/>
      <c r="AJ704" s="23"/>
      <c r="AW704" s="23"/>
      <c r="AX704" s="23"/>
      <c r="BA704" s="23"/>
      <c r="BB704" s="23"/>
      <c r="BE704" s="23"/>
      <c r="BF704" s="23"/>
      <c r="BH704" s="23"/>
      <c r="BI704" s="23"/>
      <c r="BJ704" s="23"/>
      <c r="BK704" s="23"/>
      <c r="BL704" s="23"/>
      <c r="BU704" s="23"/>
      <c r="BV704" s="23"/>
      <c r="BZ704" s="24"/>
    </row>
    <row r="705" spans="24:78" x14ac:dyDescent="0.25">
      <c r="X705" s="23"/>
      <c r="AI705" s="23"/>
      <c r="AJ705" s="23"/>
      <c r="AW705" s="23"/>
      <c r="AX705" s="23"/>
      <c r="BA705" s="23"/>
      <c r="BB705" s="23"/>
      <c r="BE705" s="23"/>
      <c r="BF705" s="23"/>
      <c r="BH705" s="23"/>
      <c r="BI705" s="23"/>
      <c r="BJ705" s="23"/>
      <c r="BK705" s="23"/>
      <c r="BL705" s="23"/>
      <c r="BU705" s="23"/>
      <c r="BV705" s="23"/>
      <c r="BZ705" s="24"/>
    </row>
    <row r="706" spans="24:78" x14ac:dyDescent="0.25">
      <c r="X706" s="23"/>
      <c r="AI706" s="23"/>
      <c r="AJ706" s="23"/>
      <c r="AW706" s="23"/>
      <c r="AX706" s="23"/>
      <c r="BA706" s="23"/>
      <c r="BB706" s="23"/>
      <c r="BE706" s="23"/>
      <c r="BF706" s="23"/>
      <c r="BH706" s="23"/>
      <c r="BI706" s="23"/>
      <c r="BJ706" s="23"/>
      <c r="BK706" s="23"/>
      <c r="BL706" s="23"/>
      <c r="BU706" s="23"/>
      <c r="BV706" s="23"/>
      <c r="BZ706" s="24"/>
    </row>
    <row r="707" spans="24:78" x14ac:dyDescent="0.25">
      <c r="X707" s="23"/>
      <c r="AI707" s="23"/>
      <c r="AJ707" s="23"/>
      <c r="AW707" s="23"/>
      <c r="AX707" s="23"/>
      <c r="BA707" s="23"/>
      <c r="BB707" s="23"/>
      <c r="BE707" s="23"/>
      <c r="BF707" s="23"/>
      <c r="BH707" s="23"/>
      <c r="BI707" s="23"/>
      <c r="BJ707" s="23"/>
      <c r="BK707" s="23"/>
      <c r="BL707" s="23"/>
      <c r="BU707" s="23"/>
      <c r="BV707" s="23"/>
      <c r="BZ707" s="24"/>
    </row>
    <row r="708" spans="24:78" x14ac:dyDescent="0.25">
      <c r="X708" s="23"/>
      <c r="AI708" s="23"/>
      <c r="AJ708" s="23"/>
      <c r="AW708" s="23"/>
      <c r="AX708" s="23"/>
      <c r="BA708" s="23"/>
      <c r="BB708" s="23"/>
      <c r="BE708" s="23"/>
      <c r="BF708" s="23"/>
      <c r="BH708" s="23"/>
      <c r="BI708" s="23"/>
      <c r="BJ708" s="23"/>
      <c r="BK708" s="23"/>
      <c r="BL708" s="23"/>
      <c r="BU708" s="23"/>
      <c r="BV708" s="23"/>
      <c r="BZ708" s="24"/>
    </row>
    <row r="709" spans="24:78" x14ac:dyDescent="0.25">
      <c r="X709" s="23"/>
      <c r="AI709" s="23"/>
      <c r="AJ709" s="23"/>
      <c r="AW709" s="23"/>
      <c r="AX709" s="23"/>
      <c r="BA709" s="23"/>
      <c r="BB709" s="23"/>
      <c r="BE709" s="23"/>
      <c r="BF709" s="23"/>
      <c r="BH709" s="23"/>
      <c r="BI709" s="23"/>
      <c r="BJ709" s="23"/>
      <c r="BK709" s="23"/>
      <c r="BL709" s="23"/>
      <c r="BU709" s="23"/>
      <c r="BV709" s="23"/>
      <c r="BZ709" s="24"/>
    </row>
    <row r="710" spans="24:78" x14ac:dyDescent="0.25">
      <c r="X710" s="23"/>
      <c r="AI710" s="23"/>
      <c r="AJ710" s="23"/>
      <c r="AW710" s="23"/>
      <c r="AX710" s="23"/>
      <c r="BA710" s="23"/>
      <c r="BB710" s="23"/>
      <c r="BE710" s="23"/>
      <c r="BF710" s="23"/>
      <c r="BH710" s="23"/>
      <c r="BI710" s="23"/>
      <c r="BJ710" s="23"/>
      <c r="BK710" s="23"/>
      <c r="BL710" s="23"/>
      <c r="BU710" s="23"/>
      <c r="BV710" s="23"/>
      <c r="BZ710" s="24"/>
    </row>
    <row r="711" spans="24:78" x14ac:dyDescent="0.25">
      <c r="X711" s="23"/>
      <c r="AI711" s="23"/>
      <c r="AJ711" s="23"/>
      <c r="AW711" s="23"/>
      <c r="AX711" s="23"/>
      <c r="BA711" s="23"/>
      <c r="BB711" s="23"/>
      <c r="BE711" s="23"/>
      <c r="BF711" s="23"/>
      <c r="BH711" s="23"/>
      <c r="BI711" s="23"/>
      <c r="BJ711" s="23"/>
      <c r="BK711" s="23"/>
      <c r="BL711" s="23"/>
      <c r="BU711" s="23"/>
      <c r="BV711" s="23"/>
      <c r="BZ711" s="24"/>
    </row>
    <row r="712" spans="24:78" x14ac:dyDescent="0.25">
      <c r="X712" s="23"/>
      <c r="AI712" s="23"/>
      <c r="AJ712" s="23"/>
      <c r="AW712" s="23"/>
      <c r="AX712" s="23"/>
      <c r="BA712" s="23"/>
      <c r="BB712" s="23"/>
      <c r="BE712" s="23"/>
      <c r="BF712" s="23"/>
      <c r="BH712" s="23"/>
      <c r="BI712" s="23"/>
      <c r="BJ712" s="23"/>
      <c r="BK712" s="23"/>
      <c r="BL712" s="23"/>
      <c r="BU712" s="23"/>
      <c r="BV712" s="23"/>
      <c r="BZ712" s="24"/>
    </row>
    <row r="713" spans="24:78" x14ac:dyDescent="0.25">
      <c r="X713" s="23"/>
      <c r="AI713" s="23"/>
      <c r="AJ713" s="23"/>
      <c r="AW713" s="23"/>
      <c r="AX713" s="23"/>
      <c r="BA713" s="23"/>
      <c r="BB713" s="23"/>
      <c r="BE713" s="23"/>
      <c r="BF713" s="23"/>
      <c r="BH713" s="23"/>
      <c r="BI713" s="23"/>
      <c r="BJ713" s="23"/>
      <c r="BK713" s="23"/>
      <c r="BL713" s="23"/>
      <c r="BU713" s="23"/>
      <c r="BV713" s="23"/>
      <c r="BZ713" s="24"/>
    </row>
    <row r="714" spans="24:78" x14ac:dyDescent="0.25">
      <c r="X714" s="23"/>
      <c r="AI714" s="23"/>
      <c r="AJ714" s="23"/>
      <c r="AW714" s="23"/>
      <c r="AX714" s="23"/>
      <c r="BA714" s="23"/>
      <c r="BB714" s="23"/>
      <c r="BE714" s="23"/>
      <c r="BF714" s="23"/>
      <c r="BH714" s="23"/>
      <c r="BI714" s="23"/>
      <c r="BJ714" s="23"/>
      <c r="BK714" s="23"/>
      <c r="BL714" s="23"/>
      <c r="BU714" s="23"/>
      <c r="BV714" s="23"/>
      <c r="BZ714" s="24"/>
    </row>
    <row r="715" spans="24:78" x14ac:dyDescent="0.25">
      <c r="X715" s="23"/>
      <c r="AI715" s="23"/>
      <c r="AJ715" s="23"/>
      <c r="AW715" s="23"/>
      <c r="AX715" s="23"/>
      <c r="BA715" s="23"/>
      <c r="BB715" s="23"/>
      <c r="BE715" s="23"/>
      <c r="BF715" s="23"/>
      <c r="BH715" s="23"/>
      <c r="BI715" s="23"/>
      <c r="BJ715" s="23"/>
      <c r="BK715" s="23"/>
      <c r="BL715" s="23"/>
      <c r="BU715" s="23"/>
      <c r="BV715" s="23"/>
      <c r="BZ715" s="24"/>
    </row>
    <row r="716" spans="24:78" x14ac:dyDescent="0.25">
      <c r="X716" s="23"/>
      <c r="AI716" s="23"/>
      <c r="AJ716" s="23"/>
      <c r="AW716" s="23"/>
      <c r="AX716" s="23"/>
      <c r="BA716" s="23"/>
      <c r="BB716" s="23"/>
      <c r="BE716" s="23"/>
      <c r="BF716" s="23"/>
      <c r="BH716" s="23"/>
      <c r="BI716" s="23"/>
      <c r="BJ716" s="23"/>
      <c r="BK716" s="23"/>
      <c r="BL716" s="23"/>
      <c r="BU716" s="23"/>
      <c r="BV716" s="23"/>
      <c r="BZ716" s="24"/>
    </row>
    <row r="717" spans="24:78" x14ac:dyDescent="0.25">
      <c r="X717" s="23"/>
      <c r="AI717" s="23"/>
      <c r="AJ717" s="23"/>
      <c r="AW717" s="23"/>
      <c r="AX717" s="23"/>
      <c r="BA717" s="23"/>
      <c r="BB717" s="23"/>
      <c r="BE717" s="23"/>
      <c r="BF717" s="23"/>
      <c r="BH717" s="23"/>
      <c r="BI717" s="23"/>
      <c r="BJ717" s="23"/>
      <c r="BK717" s="23"/>
      <c r="BL717" s="23"/>
      <c r="BU717" s="23"/>
      <c r="BV717" s="23"/>
      <c r="BZ717" s="24"/>
    </row>
    <row r="718" spans="24:78" x14ac:dyDescent="0.25">
      <c r="X718" s="23"/>
      <c r="AI718" s="23"/>
      <c r="AJ718" s="23"/>
      <c r="AW718" s="23"/>
      <c r="AX718" s="23"/>
      <c r="BA718" s="23"/>
      <c r="BB718" s="23"/>
      <c r="BE718" s="23"/>
      <c r="BF718" s="23"/>
      <c r="BH718" s="23"/>
      <c r="BI718" s="23"/>
      <c r="BJ718" s="23"/>
      <c r="BK718" s="23"/>
      <c r="BL718" s="23"/>
      <c r="BU718" s="23"/>
      <c r="BV718" s="23"/>
      <c r="BZ718" s="24"/>
    </row>
    <row r="719" spans="24:78" x14ac:dyDescent="0.25">
      <c r="X719" s="23"/>
      <c r="AI719" s="23"/>
      <c r="AJ719" s="23"/>
      <c r="AW719" s="23"/>
      <c r="AX719" s="23"/>
      <c r="BA719" s="23"/>
      <c r="BB719" s="23"/>
      <c r="BE719" s="23"/>
      <c r="BF719" s="23"/>
      <c r="BH719" s="23"/>
      <c r="BI719" s="23"/>
      <c r="BJ719" s="23"/>
      <c r="BK719" s="23"/>
      <c r="BL719" s="23"/>
      <c r="BU719" s="23"/>
      <c r="BV719" s="23"/>
      <c r="BZ719" s="24"/>
    </row>
    <row r="720" spans="24:78" x14ac:dyDescent="0.25">
      <c r="X720" s="23"/>
      <c r="AI720" s="23"/>
      <c r="AJ720" s="23"/>
      <c r="AW720" s="23"/>
      <c r="AX720" s="23"/>
      <c r="BA720" s="23"/>
      <c r="BB720" s="23"/>
      <c r="BE720" s="23"/>
      <c r="BF720" s="23"/>
      <c r="BH720" s="23"/>
      <c r="BI720" s="23"/>
      <c r="BJ720" s="23"/>
      <c r="BK720" s="23"/>
      <c r="BL720" s="23"/>
      <c r="BU720" s="23"/>
      <c r="BV720" s="23"/>
      <c r="BZ720" s="24"/>
    </row>
    <row r="721" spans="24:78" x14ac:dyDescent="0.25">
      <c r="X721" s="23"/>
      <c r="AI721" s="23"/>
      <c r="AJ721" s="23"/>
      <c r="AW721" s="23"/>
      <c r="AX721" s="23"/>
      <c r="BA721" s="23"/>
      <c r="BB721" s="23"/>
      <c r="BE721" s="23"/>
      <c r="BF721" s="23"/>
      <c r="BH721" s="23"/>
      <c r="BI721" s="23"/>
      <c r="BJ721" s="23"/>
      <c r="BK721" s="23"/>
      <c r="BL721" s="23"/>
      <c r="BU721" s="23"/>
      <c r="BV721" s="23"/>
      <c r="BZ721" s="24"/>
    </row>
    <row r="722" spans="24:78" x14ac:dyDescent="0.25">
      <c r="X722" s="23"/>
      <c r="AI722" s="23"/>
      <c r="AJ722" s="23"/>
      <c r="AW722" s="23"/>
      <c r="AX722" s="23"/>
      <c r="BA722" s="23"/>
      <c r="BB722" s="23"/>
      <c r="BE722" s="23"/>
      <c r="BF722" s="23"/>
      <c r="BH722" s="23"/>
      <c r="BI722" s="23"/>
      <c r="BJ722" s="23"/>
      <c r="BK722" s="23"/>
      <c r="BL722" s="23"/>
      <c r="BU722" s="23"/>
      <c r="BV722" s="23"/>
      <c r="BZ722" s="24"/>
    </row>
    <row r="723" spans="24:78" x14ac:dyDescent="0.25">
      <c r="X723" s="23"/>
      <c r="AI723" s="23"/>
      <c r="AJ723" s="23"/>
      <c r="AW723" s="23"/>
      <c r="AX723" s="23"/>
      <c r="BA723" s="23"/>
      <c r="BB723" s="23"/>
      <c r="BE723" s="23"/>
      <c r="BF723" s="23"/>
      <c r="BH723" s="23"/>
      <c r="BI723" s="23"/>
      <c r="BJ723" s="23"/>
      <c r="BK723" s="23"/>
      <c r="BL723" s="23"/>
      <c r="BU723" s="23"/>
      <c r="BV723" s="23"/>
      <c r="BZ723" s="24"/>
    </row>
    <row r="724" spans="24:78" x14ac:dyDescent="0.25">
      <c r="X724" s="23"/>
      <c r="AI724" s="23"/>
      <c r="AJ724" s="23"/>
      <c r="AW724" s="23"/>
      <c r="AX724" s="23"/>
      <c r="BA724" s="23"/>
      <c r="BB724" s="23"/>
      <c r="BE724" s="23"/>
      <c r="BF724" s="23"/>
      <c r="BH724" s="23"/>
      <c r="BI724" s="23"/>
      <c r="BJ724" s="23"/>
      <c r="BK724" s="23"/>
      <c r="BL724" s="23"/>
      <c r="BU724" s="23"/>
      <c r="BV724" s="23"/>
      <c r="BZ724" s="24"/>
    </row>
    <row r="725" spans="24:78" x14ac:dyDescent="0.25">
      <c r="X725" s="23"/>
      <c r="AI725" s="23"/>
      <c r="AJ725" s="23"/>
      <c r="AW725" s="23"/>
      <c r="AX725" s="23"/>
      <c r="BA725" s="23"/>
      <c r="BB725" s="23"/>
      <c r="BE725" s="23"/>
      <c r="BF725" s="23"/>
      <c r="BH725" s="23"/>
      <c r="BI725" s="23"/>
      <c r="BJ725" s="23"/>
      <c r="BK725" s="23"/>
      <c r="BL725" s="23"/>
      <c r="BU725" s="23"/>
      <c r="BV725" s="23"/>
      <c r="BZ725" s="24"/>
    </row>
    <row r="726" spans="24:78" x14ac:dyDescent="0.25">
      <c r="X726" s="23"/>
      <c r="AI726" s="23"/>
      <c r="AJ726" s="23"/>
      <c r="AW726" s="23"/>
      <c r="AX726" s="23"/>
      <c r="BA726" s="23"/>
      <c r="BB726" s="23"/>
      <c r="BE726" s="23"/>
      <c r="BF726" s="23"/>
      <c r="BH726" s="23"/>
      <c r="BI726" s="23"/>
      <c r="BJ726" s="23"/>
      <c r="BK726" s="23"/>
      <c r="BL726" s="23"/>
      <c r="BU726" s="23"/>
      <c r="BV726" s="23"/>
      <c r="BZ726" s="24"/>
    </row>
    <row r="727" spans="24:78" x14ac:dyDescent="0.25">
      <c r="X727" s="23"/>
      <c r="AI727" s="23"/>
      <c r="AJ727" s="23"/>
      <c r="AW727" s="23"/>
      <c r="AX727" s="23"/>
      <c r="BA727" s="23"/>
      <c r="BB727" s="23"/>
      <c r="BE727" s="23"/>
      <c r="BF727" s="23"/>
      <c r="BH727" s="23"/>
      <c r="BI727" s="23"/>
      <c r="BJ727" s="23"/>
      <c r="BK727" s="23"/>
      <c r="BL727" s="23"/>
      <c r="BU727" s="23"/>
      <c r="BV727" s="23"/>
      <c r="BZ727" s="24"/>
    </row>
    <row r="728" spans="24:78" x14ac:dyDescent="0.25">
      <c r="X728" s="23"/>
      <c r="AI728" s="23"/>
      <c r="AJ728" s="23"/>
      <c r="AW728" s="23"/>
      <c r="AX728" s="23"/>
      <c r="BA728" s="23"/>
      <c r="BB728" s="23"/>
      <c r="BE728" s="23"/>
      <c r="BF728" s="23"/>
      <c r="BH728" s="23"/>
      <c r="BI728" s="23"/>
      <c r="BJ728" s="23"/>
      <c r="BK728" s="23"/>
      <c r="BL728" s="23"/>
      <c r="BU728" s="23"/>
      <c r="BV728" s="23"/>
      <c r="BZ728" s="24"/>
    </row>
    <row r="729" spans="24:78" x14ac:dyDescent="0.25">
      <c r="X729" s="23"/>
      <c r="AI729" s="23"/>
      <c r="AJ729" s="23"/>
      <c r="AW729" s="23"/>
      <c r="AX729" s="23"/>
      <c r="BA729" s="23"/>
      <c r="BB729" s="23"/>
      <c r="BE729" s="23"/>
      <c r="BF729" s="23"/>
      <c r="BH729" s="23"/>
      <c r="BI729" s="23"/>
      <c r="BJ729" s="23"/>
      <c r="BK729" s="23"/>
      <c r="BL729" s="23"/>
      <c r="BU729" s="23"/>
      <c r="BV729" s="23"/>
      <c r="BZ729" s="24"/>
    </row>
    <row r="730" spans="24:78" x14ac:dyDescent="0.25">
      <c r="X730" s="23"/>
      <c r="AI730" s="23"/>
      <c r="AJ730" s="23"/>
      <c r="AW730" s="23"/>
      <c r="AX730" s="23"/>
      <c r="BA730" s="23"/>
      <c r="BB730" s="23"/>
      <c r="BE730" s="23"/>
      <c r="BF730" s="23"/>
      <c r="BH730" s="23"/>
      <c r="BI730" s="23"/>
      <c r="BJ730" s="23"/>
      <c r="BK730" s="23"/>
      <c r="BL730" s="23"/>
      <c r="BU730" s="23"/>
      <c r="BV730" s="23"/>
      <c r="BZ730" s="24"/>
    </row>
    <row r="731" spans="24:78" x14ac:dyDescent="0.25">
      <c r="X731" s="23"/>
      <c r="AI731" s="23"/>
      <c r="AJ731" s="23"/>
      <c r="AW731" s="23"/>
      <c r="AX731" s="23"/>
      <c r="BA731" s="23"/>
      <c r="BB731" s="23"/>
      <c r="BE731" s="23"/>
      <c r="BF731" s="23"/>
      <c r="BH731" s="23"/>
      <c r="BI731" s="23"/>
      <c r="BJ731" s="23"/>
      <c r="BK731" s="23"/>
      <c r="BL731" s="23"/>
      <c r="BU731" s="23"/>
      <c r="BV731" s="23"/>
      <c r="BZ731" s="24"/>
    </row>
    <row r="732" spans="24:78" x14ac:dyDescent="0.25">
      <c r="X732" s="23"/>
      <c r="AI732" s="23"/>
      <c r="AJ732" s="23"/>
      <c r="AW732" s="23"/>
      <c r="AX732" s="23"/>
      <c r="BA732" s="23"/>
      <c r="BB732" s="23"/>
      <c r="BE732" s="23"/>
      <c r="BF732" s="23"/>
      <c r="BH732" s="23"/>
      <c r="BI732" s="23"/>
      <c r="BJ732" s="23"/>
      <c r="BK732" s="23"/>
      <c r="BL732" s="23"/>
      <c r="BU732" s="23"/>
      <c r="BV732" s="23"/>
      <c r="BZ732" s="24"/>
    </row>
    <row r="733" spans="24:78" x14ac:dyDescent="0.25">
      <c r="X733" s="23"/>
      <c r="AI733" s="23"/>
      <c r="AJ733" s="23"/>
      <c r="AW733" s="23"/>
      <c r="AX733" s="23"/>
      <c r="BA733" s="23"/>
      <c r="BB733" s="23"/>
      <c r="BE733" s="23"/>
      <c r="BF733" s="23"/>
      <c r="BH733" s="23"/>
      <c r="BI733" s="23"/>
      <c r="BJ733" s="23"/>
      <c r="BK733" s="23"/>
      <c r="BL733" s="23"/>
      <c r="BU733" s="23"/>
      <c r="BV733" s="23"/>
      <c r="BZ733" s="24"/>
    </row>
    <row r="734" spans="24:78" x14ac:dyDescent="0.25">
      <c r="X734" s="23"/>
      <c r="AI734" s="23"/>
      <c r="AJ734" s="23"/>
      <c r="AW734" s="23"/>
      <c r="AX734" s="23"/>
      <c r="BA734" s="23"/>
      <c r="BB734" s="23"/>
      <c r="BE734" s="23"/>
      <c r="BF734" s="23"/>
      <c r="BH734" s="23"/>
      <c r="BI734" s="23"/>
      <c r="BJ734" s="23"/>
      <c r="BK734" s="23"/>
      <c r="BL734" s="23"/>
      <c r="BU734" s="23"/>
      <c r="BV734" s="23"/>
      <c r="BZ734" s="24"/>
    </row>
    <row r="735" spans="24:78" x14ac:dyDescent="0.25">
      <c r="X735" s="23"/>
      <c r="AI735" s="23"/>
      <c r="AJ735" s="23"/>
      <c r="AW735" s="23"/>
      <c r="AX735" s="23"/>
      <c r="BA735" s="23"/>
      <c r="BB735" s="23"/>
      <c r="BE735" s="23"/>
      <c r="BF735" s="23"/>
      <c r="BH735" s="23"/>
      <c r="BI735" s="23"/>
      <c r="BJ735" s="23"/>
      <c r="BK735" s="23"/>
      <c r="BL735" s="23"/>
      <c r="BU735" s="23"/>
      <c r="BV735" s="23"/>
      <c r="BZ735" s="24"/>
    </row>
    <row r="736" spans="24:78" x14ac:dyDescent="0.25">
      <c r="X736" s="23"/>
      <c r="AI736" s="23"/>
      <c r="AJ736" s="23"/>
      <c r="AW736" s="23"/>
      <c r="AX736" s="23"/>
      <c r="BA736" s="23"/>
      <c r="BB736" s="23"/>
      <c r="BE736" s="23"/>
      <c r="BF736" s="23"/>
      <c r="BH736" s="23"/>
      <c r="BI736" s="23"/>
      <c r="BJ736" s="23"/>
      <c r="BK736" s="23"/>
      <c r="BL736" s="23"/>
      <c r="BU736" s="23"/>
      <c r="BV736" s="23"/>
      <c r="BZ736" s="24"/>
    </row>
    <row r="737" spans="24:78" x14ac:dyDescent="0.25">
      <c r="X737" s="23"/>
      <c r="AI737" s="23"/>
      <c r="AJ737" s="23"/>
      <c r="AW737" s="23"/>
      <c r="AX737" s="23"/>
      <c r="BA737" s="23"/>
      <c r="BB737" s="23"/>
      <c r="BE737" s="23"/>
      <c r="BF737" s="23"/>
      <c r="BH737" s="23"/>
      <c r="BI737" s="23"/>
      <c r="BJ737" s="23"/>
      <c r="BK737" s="23"/>
      <c r="BL737" s="23"/>
      <c r="BU737" s="23"/>
      <c r="BV737" s="23"/>
      <c r="BZ737" s="24"/>
    </row>
    <row r="738" spans="24:78" x14ac:dyDescent="0.25">
      <c r="X738" s="23"/>
      <c r="AI738" s="23"/>
      <c r="AJ738" s="23"/>
      <c r="AW738" s="23"/>
      <c r="AX738" s="23"/>
      <c r="BA738" s="23"/>
      <c r="BB738" s="23"/>
      <c r="BE738" s="23"/>
      <c r="BF738" s="23"/>
      <c r="BH738" s="23"/>
      <c r="BI738" s="23"/>
      <c r="BJ738" s="23"/>
      <c r="BK738" s="23"/>
      <c r="BL738" s="23"/>
      <c r="BU738" s="23"/>
      <c r="BV738" s="23"/>
      <c r="BZ738" s="24"/>
    </row>
    <row r="739" spans="24:78" x14ac:dyDescent="0.25">
      <c r="X739" s="23"/>
      <c r="AI739" s="23"/>
      <c r="AJ739" s="23"/>
      <c r="AW739" s="23"/>
      <c r="AX739" s="23"/>
      <c r="BA739" s="23"/>
      <c r="BB739" s="23"/>
      <c r="BE739" s="23"/>
      <c r="BF739" s="23"/>
      <c r="BH739" s="23"/>
      <c r="BI739" s="23"/>
      <c r="BJ739" s="23"/>
      <c r="BK739" s="23"/>
      <c r="BL739" s="23"/>
      <c r="BU739" s="23"/>
      <c r="BV739" s="23"/>
      <c r="BZ739" s="24"/>
    </row>
    <row r="740" spans="24:78" x14ac:dyDescent="0.25">
      <c r="X740" s="23"/>
      <c r="AI740" s="23"/>
      <c r="AJ740" s="23"/>
      <c r="AW740" s="23"/>
      <c r="AX740" s="23"/>
      <c r="BA740" s="23"/>
      <c r="BB740" s="23"/>
      <c r="BE740" s="23"/>
      <c r="BF740" s="23"/>
      <c r="BH740" s="23"/>
      <c r="BI740" s="23"/>
      <c r="BJ740" s="23"/>
      <c r="BK740" s="23"/>
      <c r="BL740" s="23"/>
      <c r="BU740" s="23"/>
      <c r="BV740" s="23"/>
      <c r="BZ740" s="24"/>
    </row>
    <row r="741" spans="24:78" x14ac:dyDescent="0.25">
      <c r="X741" s="23"/>
      <c r="AI741" s="23"/>
      <c r="AJ741" s="23"/>
      <c r="AW741" s="23"/>
      <c r="AX741" s="23"/>
      <c r="BA741" s="23"/>
      <c r="BB741" s="23"/>
      <c r="BE741" s="23"/>
      <c r="BF741" s="23"/>
      <c r="BH741" s="23"/>
      <c r="BI741" s="23"/>
      <c r="BJ741" s="23"/>
      <c r="BK741" s="23"/>
      <c r="BL741" s="23"/>
      <c r="BU741" s="23"/>
      <c r="BV741" s="23"/>
      <c r="BZ741" s="24"/>
    </row>
    <row r="742" spans="24:78" x14ac:dyDescent="0.25">
      <c r="X742" s="23"/>
      <c r="AI742" s="23"/>
      <c r="AJ742" s="23"/>
      <c r="AW742" s="23"/>
      <c r="AX742" s="23"/>
      <c r="BA742" s="23"/>
      <c r="BB742" s="23"/>
      <c r="BE742" s="23"/>
      <c r="BF742" s="23"/>
      <c r="BH742" s="23"/>
      <c r="BI742" s="23"/>
      <c r="BJ742" s="23"/>
      <c r="BK742" s="23"/>
      <c r="BL742" s="23"/>
      <c r="BU742" s="23"/>
      <c r="BV742" s="23"/>
      <c r="BZ742" s="24"/>
    </row>
    <row r="743" spans="24:78" x14ac:dyDescent="0.25">
      <c r="X743" s="23"/>
      <c r="AI743" s="23"/>
      <c r="AJ743" s="23"/>
      <c r="AW743" s="23"/>
      <c r="AX743" s="23"/>
      <c r="BA743" s="23"/>
      <c r="BB743" s="23"/>
      <c r="BE743" s="23"/>
      <c r="BF743" s="23"/>
      <c r="BH743" s="23"/>
      <c r="BI743" s="23"/>
      <c r="BJ743" s="23"/>
      <c r="BK743" s="23"/>
      <c r="BL743" s="23"/>
      <c r="BU743" s="23"/>
      <c r="BV743" s="23"/>
      <c r="BZ743" s="24"/>
    </row>
    <row r="744" spans="24:78" x14ac:dyDescent="0.25">
      <c r="X744" s="23"/>
      <c r="AI744" s="23"/>
      <c r="AJ744" s="23"/>
      <c r="AW744" s="23"/>
      <c r="AX744" s="23"/>
      <c r="BA744" s="23"/>
      <c r="BB744" s="23"/>
      <c r="BE744" s="23"/>
      <c r="BF744" s="23"/>
      <c r="BH744" s="23"/>
      <c r="BI744" s="23"/>
      <c r="BJ744" s="23"/>
      <c r="BK744" s="23"/>
      <c r="BL744" s="23"/>
      <c r="BU744" s="23"/>
      <c r="BV744" s="23"/>
      <c r="BZ744" s="24"/>
    </row>
    <row r="745" spans="24:78" x14ac:dyDescent="0.25">
      <c r="X745" s="23"/>
      <c r="AI745" s="23"/>
      <c r="AJ745" s="23"/>
      <c r="AW745" s="23"/>
      <c r="AX745" s="23"/>
      <c r="BA745" s="23"/>
      <c r="BB745" s="23"/>
      <c r="BE745" s="23"/>
      <c r="BF745" s="23"/>
      <c r="BH745" s="23"/>
      <c r="BI745" s="23"/>
      <c r="BJ745" s="23"/>
      <c r="BK745" s="23"/>
      <c r="BL745" s="23"/>
      <c r="BU745" s="23"/>
      <c r="BV745" s="23"/>
      <c r="BZ745" s="24"/>
    </row>
    <row r="746" spans="24:78" x14ac:dyDescent="0.25">
      <c r="X746" s="23"/>
      <c r="AI746" s="23"/>
      <c r="AJ746" s="23"/>
      <c r="AW746" s="23"/>
      <c r="AX746" s="23"/>
      <c r="BA746" s="23"/>
      <c r="BB746" s="23"/>
      <c r="BE746" s="23"/>
      <c r="BF746" s="23"/>
      <c r="BH746" s="23"/>
      <c r="BI746" s="23"/>
      <c r="BJ746" s="23"/>
      <c r="BK746" s="23"/>
      <c r="BL746" s="23"/>
      <c r="BU746" s="23"/>
      <c r="BV746" s="23"/>
      <c r="BZ746" s="24"/>
    </row>
    <row r="747" spans="24:78" x14ac:dyDescent="0.25">
      <c r="X747" s="23"/>
      <c r="AI747" s="23"/>
      <c r="AJ747" s="23"/>
      <c r="AW747" s="23"/>
      <c r="AX747" s="23"/>
      <c r="BA747" s="23"/>
      <c r="BB747" s="23"/>
      <c r="BE747" s="23"/>
      <c r="BF747" s="23"/>
      <c r="BH747" s="23"/>
      <c r="BI747" s="23"/>
      <c r="BJ747" s="23"/>
      <c r="BK747" s="23"/>
      <c r="BL747" s="23"/>
      <c r="BU747" s="23"/>
      <c r="BV747" s="23"/>
      <c r="BZ747" s="24"/>
    </row>
    <row r="748" spans="24:78" x14ac:dyDescent="0.25">
      <c r="X748" s="23"/>
      <c r="AI748" s="23"/>
      <c r="AJ748" s="23"/>
      <c r="AW748" s="23"/>
      <c r="AX748" s="23"/>
      <c r="BA748" s="23"/>
      <c r="BB748" s="23"/>
      <c r="BE748" s="23"/>
      <c r="BF748" s="23"/>
      <c r="BH748" s="23"/>
      <c r="BI748" s="23"/>
      <c r="BJ748" s="23"/>
      <c r="BK748" s="23"/>
      <c r="BL748" s="23"/>
      <c r="BU748" s="23"/>
      <c r="BV748" s="23"/>
      <c r="BZ748" s="24"/>
    </row>
    <row r="749" spans="24:78" x14ac:dyDescent="0.25">
      <c r="X749" s="23"/>
      <c r="AI749" s="23"/>
      <c r="AJ749" s="23"/>
      <c r="AW749" s="23"/>
      <c r="AX749" s="23"/>
      <c r="BA749" s="23"/>
      <c r="BB749" s="23"/>
      <c r="BE749" s="23"/>
      <c r="BF749" s="23"/>
      <c r="BH749" s="23"/>
      <c r="BI749" s="23"/>
      <c r="BJ749" s="23"/>
      <c r="BK749" s="23"/>
      <c r="BL749" s="23"/>
      <c r="BU749" s="23"/>
      <c r="BV749" s="23"/>
      <c r="BZ749" s="24"/>
    </row>
    <row r="750" spans="24:78" x14ac:dyDescent="0.25">
      <c r="X750" s="23"/>
      <c r="AI750" s="23"/>
      <c r="AJ750" s="23"/>
      <c r="AW750" s="23"/>
      <c r="AX750" s="23"/>
      <c r="BA750" s="23"/>
      <c r="BB750" s="23"/>
      <c r="BE750" s="23"/>
      <c r="BF750" s="23"/>
      <c r="BH750" s="23"/>
      <c r="BI750" s="23"/>
      <c r="BJ750" s="23"/>
      <c r="BK750" s="23"/>
      <c r="BL750" s="23"/>
      <c r="BU750" s="23"/>
      <c r="BV750" s="23"/>
      <c r="BZ750" s="24"/>
    </row>
    <row r="751" spans="24:78" x14ac:dyDescent="0.25">
      <c r="X751" s="23"/>
      <c r="AI751" s="23"/>
      <c r="AJ751" s="23"/>
      <c r="AW751" s="23"/>
      <c r="AX751" s="23"/>
      <c r="BA751" s="23"/>
      <c r="BB751" s="23"/>
      <c r="BE751" s="23"/>
      <c r="BF751" s="23"/>
      <c r="BH751" s="23"/>
      <c r="BI751" s="23"/>
      <c r="BJ751" s="23"/>
      <c r="BK751" s="23"/>
      <c r="BL751" s="23"/>
      <c r="BU751" s="23"/>
      <c r="BV751" s="23"/>
      <c r="BZ751" s="24"/>
    </row>
    <row r="752" spans="24:78" x14ac:dyDescent="0.25">
      <c r="X752" s="23"/>
      <c r="AI752" s="23"/>
      <c r="AJ752" s="23"/>
      <c r="AW752" s="23"/>
      <c r="AX752" s="23"/>
      <c r="BA752" s="23"/>
      <c r="BB752" s="23"/>
      <c r="BE752" s="23"/>
      <c r="BF752" s="23"/>
      <c r="BH752" s="23"/>
      <c r="BI752" s="23"/>
      <c r="BJ752" s="23"/>
      <c r="BK752" s="23"/>
      <c r="BL752" s="23"/>
      <c r="BU752" s="23"/>
      <c r="BV752" s="23"/>
      <c r="BZ752" s="24"/>
    </row>
    <row r="753" spans="24:78" x14ac:dyDescent="0.25">
      <c r="X753" s="23"/>
      <c r="AI753" s="23"/>
      <c r="AJ753" s="23"/>
      <c r="AW753" s="23"/>
      <c r="AX753" s="23"/>
      <c r="BA753" s="23"/>
      <c r="BB753" s="23"/>
      <c r="BE753" s="23"/>
      <c r="BF753" s="23"/>
      <c r="BH753" s="23"/>
      <c r="BI753" s="23"/>
      <c r="BJ753" s="23"/>
      <c r="BK753" s="23"/>
      <c r="BL753" s="23"/>
      <c r="BU753" s="23"/>
      <c r="BV753" s="23"/>
      <c r="BZ753" s="24"/>
    </row>
    <row r="754" spans="24:78" x14ac:dyDescent="0.25">
      <c r="X754" s="23"/>
      <c r="AI754" s="23"/>
      <c r="AJ754" s="23"/>
      <c r="AW754" s="23"/>
      <c r="AX754" s="23"/>
      <c r="BA754" s="23"/>
      <c r="BB754" s="23"/>
      <c r="BE754" s="23"/>
      <c r="BF754" s="23"/>
      <c r="BH754" s="23"/>
      <c r="BI754" s="23"/>
      <c r="BJ754" s="23"/>
      <c r="BK754" s="23"/>
      <c r="BL754" s="23"/>
      <c r="BU754" s="23"/>
      <c r="BV754" s="23"/>
      <c r="BZ754" s="24"/>
    </row>
    <row r="755" spans="24:78" x14ac:dyDescent="0.25">
      <c r="X755" s="23"/>
      <c r="AI755" s="23"/>
      <c r="AJ755" s="23"/>
      <c r="AW755" s="23"/>
      <c r="AX755" s="23"/>
      <c r="BA755" s="23"/>
      <c r="BB755" s="23"/>
      <c r="BE755" s="23"/>
      <c r="BF755" s="23"/>
      <c r="BH755" s="23"/>
      <c r="BI755" s="23"/>
      <c r="BJ755" s="23"/>
      <c r="BK755" s="23"/>
      <c r="BL755" s="23"/>
      <c r="BU755" s="23"/>
      <c r="BV755" s="23"/>
      <c r="BZ755" s="24"/>
    </row>
    <row r="756" spans="24:78" x14ac:dyDescent="0.25">
      <c r="X756" s="23"/>
      <c r="AI756" s="23"/>
      <c r="AJ756" s="23"/>
      <c r="AW756" s="23"/>
      <c r="AX756" s="23"/>
      <c r="BA756" s="23"/>
      <c r="BB756" s="23"/>
      <c r="BE756" s="23"/>
      <c r="BF756" s="23"/>
      <c r="BH756" s="23"/>
      <c r="BI756" s="23"/>
      <c r="BJ756" s="23"/>
      <c r="BK756" s="23"/>
      <c r="BL756" s="23"/>
      <c r="BU756" s="23"/>
      <c r="BV756" s="23"/>
      <c r="BZ756" s="24"/>
    </row>
    <row r="757" spans="24:78" x14ac:dyDescent="0.25">
      <c r="X757" s="23"/>
      <c r="AI757" s="23"/>
      <c r="AJ757" s="23"/>
      <c r="AW757" s="23"/>
      <c r="AX757" s="23"/>
      <c r="BA757" s="23"/>
      <c r="BB757" s="23"/>
      <c r="BE757" s="23"/>
      <c r="BF757" s="23"/>
      <c r="BH757" s="23"/>
      <c r="BI757" s="23"/>
      <c r="BJ757" s="23"/>
      <c r="BK757" s="23"/>
      <c r="BL757" s="23"/>
      <c r="BU757" s="23"/>
      <c r="BV757" s="23"/>
      <c r="BZ757" s="24"/>
    </row>
    <row r="758" spans="24:78" x14ac:dyDescent="0.25">
      <c r="X758" s="23"/>
      <c r="AI758" s="23"/>
      <c r="AJ758" s="23"/>
      <c r="AW758" s="23"/>
      <c r="AX758" s="23"/>
      <c r="BA758" s="23"/>
      <c r="BB758" s="23"/>
      <c r="BE758" s="23"/>
      <c r="BF758" s="23"/>
      <c r="BH758" s="23"/>
      <c r="BI758" s="23"/>
      <c r="BJ758" s="23"/>
      <c r="BK758" s="23"/>
      <c r="BL758" s="23"/>
      <c r="BU758" s="23"/>
      <c r="BV758" s="23"/>
      <c r="BZ758" s="24"/>
    </row>
    <row r="759" spans="24:78" x14ac:dyDescent="0.25">
      <c r="X759" s="23"/>
      <c r="AI759" s="23"/>
      <c r="AJ759" s="23"/>
      <c r="AW759" s="23"/>
      <c r="AX759" s="23"/>
      <c r="BA759" s="23"/>
      <c r="BB759" s="23"/>
      <c r="BE759" s="23"/>
      <c r="BF759" s="23"/>
      <c r="BH759" s="23"/>
      <c r="BI759" s="23"/>
      <c r="BJ759" s="23"/>
      <c r="BK759" s="23"/>
      <c r="BL759" s="23"/>
      <c r="BU759" s="23"/>
      <c r="BV759" s="23"/>
      <c r="BZ759" s="24"/>
    </row>
    <row r="760" spans="24:78" x14ac:dyDescent="0.25">
      <c r="X760" s="23"/>
      <c r="AI760" s="23"/>
      <c r="AJ760" s="23"/>
      <c r="AW760" s="23"/>
      <c r="AX760" s="23"/>
      <c r="BA760" s="23"/>
      <c r="BB760" s="23"/>
      <c r="BE760" s="23"/>
      <c r="BF760" s="23"/>
      <c r="BH760" s="23"/>
      <c r="BI760" s="23"/>
      <c r="BJ760" s="23"/>
      <c r="BK760" s="23"/>
      <c r="BL760" s="23"/>
      <c r="BU760" s="23"/>
      <c r="BV760" s="23"/>
      <c r="BZ760" s="24"/>
    </row>
    <row r="761" spans="24:78" x14ac:dyDescent="0.25">
      <c r="X761" s="23"/>
      <c r="AI761" s="23"/>
      <c r="AJ761" s="23"/>
      <c r="AW761" s="23"/>
      <c r="AX761" s="23"/>
      <c r="BA761" s="23"/>
      <c r="BB761" s="23"/>
      <c r="BE761" s="23"/>
      <c r="BF761" s="23"/>
      <c r="BH761" s="23"/>
      <c r="BI761" s="23"/>
      <c r="BJ761" s="23"/>
      <c r="BK761" s="23"/>
      <c r="BL761" s="23"/>
      <c r="BU761" s="23"/>
      <c r="BV761" s="23"/>
      <c r="BZ761" s="24"/>
    </row>
    <row r="762" spans="24:78" x14ac:dyDescent="0.25">
      <c r="X762" s="23"/>
      <c r="AI762" s="23"/>
      <c r="AJ762" s="23"/>
      <c r="AW762" s="23"/>
      <c r="AX762" s="23"/>
      <c r="BA762" s="23"/>
      <c r="BB762" s="23"/>
      <c r="BE762" s="23"/>
      <c r="BF762" s="23"/>
      <c r="BH762" s="23"/>
      <c r="BI762" s="23"/>
      <c r="BJ762" s="23"/>
      <c r="BK762" s="23"/>
      <c r="BL762" s="23"/>
      <c r="BU762" s="23"/>
      <c r="BV762" s="23"/>
      <c r="BZ762" s="24"/>
    </row>
    <row r="763" spans="24:78" x14ac:dyDescent="0.25">
      <c r="X763" s="23"/>
      <c r="AI763" s="23"/>
      <c r="AJ763" s="23"/>
      <c r="AW763" s="23"/>
      <c r="AX763" s="23"/>
      <c r="BA763" s="23"/>
      <c r="BB763" s="23"/>
      <c r="BE763" s="23"/>
      <c r="BF763" s="23"/>
      <c r="BH763" s="23"/>
      <c r="BI763" s="23"/>
      <c r="BJ763" s="23"/>
      <c r="BK763" s="23"/>
      <c r="BL763" s="23"/>
      <c r="BU763" s="23"/>
      <c r="BV763" s="23"/>
      <c r="BZ763" s="24"/>
    </row>
    <row r="764" spans="24:78" x14ac:dyDescent="0.25">
      <c r="X764" s="23"/>
      <c r="AI764" s="23"/>
      <c r="AJ764" s="23"/>
      <c r="AW764" s="23"/>
      <c r="AX764" s="23"/>
      <c r="BA764" s="23"/>
      <c r="BB764" s="23"/>
      <c r="BE764" s="23"/>
      <c r="BF764" s="23"/>
      <c r="BH764" s="23"/>
      <c r="BI764" s="23"/>
      <c r="BJ764" s="23"/>
      <c r="BK764" s="23"/>
      <c r="BL764" s="23"/>
      <c r="BU764" s="23"/>
      <c r="BV764" s="23"/>
      <c r="BZ764" s="24"/>
    </row>
    <row r="765" spans="24:78" x14ac:dyDescent="0.25">
      <c r="X765" s="23"/>
      <c r="AI765" s="23"/>
      <c r="AJ765" s="23"/>
      <c r="AW765" s="23"/>
      <c r="AX765" s="23"/>
      <c r="BA765" s="23"/>
      <c r="BB765" s="23"/>
      <c r="BE765" s="23"/>
      <c r="BF765" s="23"/>
      <c r="BH765" s="23"/>
      <c r="BI765" s="23"/>
      <c r="BJ765" s="23"/>
      <c r="BK765" s="23"/>
      <c r="BL765" s="23"/>
      <c r="BU765" s="23"/>
      <c r="BV765" s="23"/>
      <c r="BZ765" s="24"/>
    </row>
    <row r="766" spans="24:78" x14ac:dyDescent="0.25">
      <c r="X766" s="23"/>
      <c r="AI766" s="23"/>
      <c r="AJ766" s="23"/>
      <c r="AW766" s="23"/>
      <c r="AX766" s="23"/>
      <c r="BA766" s="23"/>
      <c r="BB766" s="23"/>
      <c r="BE766" s="23"/>
      <c r="BF766" s="23"/>
      <c r="BH766" s="23"/>
      <c r="BI766" s="23"/>
      <c r="BJ766" s="23"/>
      <c r="BK766" s="23"/>
      <c r="BL766" s="23"/>
      <c r="BU766" s="23"/>
      <c r="BV766" s="23"/>
      <c r="BZ766" s="24"/>
    </row>
    <row r="767" spans="24:78" x14ac:dyDescent="0.25">
      <c r="X767" s="23"/>
      <c r="AI767" s="23"/>
      <c r="AJ767" s="23"/>
      <c r="AW767" s="23"/>
      <c r="AX767" s="23"/>
      <c r="BA767" s="23"/>
      <c r="BB767" s="23"/>
      <c r="BE767" s="23"/>
      <c r="BF767" s="23"/>
      <c r="BH767" s="23"/>
      <c r="BI767" s="23"/>
      <c r="BJ767" s="23"/>
      <c r="BK767" s="23"/>
      <c r="BL767" s="23"/>
      <c r="BU767" s="23"/>
      <c r="BV767" s="23"/>
      <c r="BZ767" s="24"/>
    </row>
    <row r="768" spans="24:78" x14ac:dyDescent="0.25">
      <c r="X768" s="23"/>
      <c r="AI768" s="23"/>
      <c r="AJ768" s="23"/>
      <c r="AW768" s="23"/>
      <c r="AX768" s="23"/>
      <c r="BA768" s="23"/>
      <c r="BB768" s="23"/>
      <c r="BE768" s="23"/>
      <c r="BF768" s="23"/>
      <c r="BH768" s="23"/>
      <c r="BI768" s="23"/>
      <c r="BJ768" s="23"/>
      <c r="BK768" s="23"/>
      <c r="BL768" s="23"/>
      <c r="BU768" s="23"/>
      <c r="BV768" s="23"/>
      <c r="BZ768" s="24"/>
    </row>
    <row r="769" spans="24:78" x14ac:dyDescent="0.25">
      <c r="X769" s="23"/>
      <c r="AI769" s="23"/>
      <c r="AJ769" s="23"/>
      <c r="AW769" s="23"/>
      <c r="AX769" s="23"/>
      <c r="BA769" s="23"/>
      <c r="BB769" s="23"/>
      <c r="BE769" s="23"/>
      <c r="BF769" s="23"/>
      <c r="BH769" s="23"/>
      <c r="BI769" s="23"/>
      <c r="BJ769" s="23"/>
      <c r="BK769" s="23"/>
      <c r="BL769" s="23"/>
      <c r="BU769" s="23"/>
      <c r="BV769" s="23"/>
      <c r="BZ769" s="24"/>
    </row>
    <row r="770" spans="24:78" x14ac:dyDescent="0.25">
      <c r="X770" s="23"/>
      <c r="AI770" s="23"/>
      <c r="AJ770" s="23"/>
      <c r="AW770" s="23"/>
      <c r="AX770" s="23"/>
      <c r="BA770" s="23"/>
      <c r="BB770" s="23"/>
      <c r="BE770" s="23"/>
      <c r="BF770" s="23"/>
      <c r="BH770" s="23"/>
      <c r="BI770" s="23"/>
      <c r="BJ770" s="23"/>
      <c r="BK770" s="23"/>
      <c r="BL770" s="23"/>
      <c r="BU770" s="23"/>
      <c r="BV770" s="23"/>
      <c r="BZ770" s="24"/>
    </row>
    <row r="771" spans="24:78" x14ac:dyDescent="0.25">
      <c r="X771" s="23"/>
      <c r="AI771" s="23"/>
      <c r="AJ771" s="23"/>
      <c r="AW771" s="23"/>
      <c r="AX771" s="23"/>
      <c r="BA771" s="23"/>
      <c r="BB771" s="23"/>
      <c r="BE771" s="23"/>
      <c r="BF771" s="23"/>
      <c r="BH771" s="23"/>
      <c r="BI771" s="23"/>
      <c r="BJ771" s="23"/>
      <c r="BK771" s="23"/>
      <c r="BL771" s="23"/>
      <c r="BU771" s="23"/>
      <c r="BV771" s="23"/>
      <c r="BZ771" s="24"/>
    </row>
    <row r="772" spans="24:78" x14ac:dyDescent="0.25">
      <c r="X772" s="23"/>
      <c r="AI772" s="23"/>
      <c r="AJ772" s="23"/>
      <c r="AW772" s="23"/>
      <c r="AX772" s="23"/>
      <c r="BA772" s="23"/>
      <c r="BB772" s="23"/>
      <c r="BE772" s="23"/>
      <c r="BF772" s="23"/>
      <c r="BH772" s="23"/>
      <c r="BI772" s="23"/>
      <c r="BJ772" s="23"/>
      <c r="BK772" s="23"/>
      <c r="BL772" s="23"/>
      <c r="BU772" s="23"/>
      <c r="BV772" s="23"/>
      <c r="BZ772" s="24"/>
    </row>
    <row r="773" spans="24:78" x14ac:dyDescent="0.25">
      <c r="X773" s="23"/>
      <c r="AI773" s="23"/>
      <c r="AJ773" s="23"/>
      <c r="AW773" s="23"/>
      <c r="AX773" s="23"/>
      <c r="BA773" s="23"/>
      <c r="BB773" s="23"/>
      <c r="BE773" s="23"/>
      <c r="BF773" s="23"/>
      <c r="BH773" s="23"/>
      <c r="BI773" s="23"/>
      <c r="BJ773" s="23"/>
      <c r="BK773" s="23"/>
      <c r="BL773" s="23"/>
      <c r="BU773" s="23"/>
      <c r="BV773" s="23"/>
      <c r="BZ773" s="24"/>
    </row>
    <row r="774" spans="24:78" x14ac:dyDescent="0.25">
      <c r="X774" s="23"/>
      <c r="AI774" s="23"/>
      <c r="AJ774" s="23"/>
      <c r="AW774" s="23"/>
      <c r="AX774" s="23"/>
      <c r="BA774" s="23"/>
      <c r="BB774" s="23"/>
      <c r="BE774" s="23"/>
      <c r="BF774" s="23"/>
      <c r="BH774" s="23"/>
      <c r="BI774" s="23"/>
      <c r="BJ774" s="23"/>
      <c r="BK774" s="23"/>
      <c r="BL774" s="23"/>
      <c r="BU774" s="23"/>
      <c r="BV774" s="23"/>
      <c r="BZ774" s="24"/>
    </row>
    <row r="775" spans="24:78" x14ac:dyDescent="0.25">
      <c r="X775" s="23"/>
      <c r="AI775" s="23"/>
      <c r="AJ775" s="23"/>
      <c r="AW775" s="23"/>
      <c r="AX775" s="23"/>
      <c r="BA775" s="23"/>
      <c r="BB775" s="23"/>
      <c r="BE775" s="23"/>
      <c r="BF775" s="23"/>
      <c r="BH775" s="23"/>
      <c r="BI775" s="23"/>
      <c r="BJ775" s="23"/>
      <c r="BK775" s="23"/>
      <c r="BL775" s="23"/>
      <c r="BU775" s="23"/>
      <c r="BV775" s="23"/>
      <c r="BZ775" s="24"/>
    </row>
    <row r="776" spans="24:78" x14ac:dyDescent="0.25">
      <c r="X776" s="23"/>
      <c r="AI776" s="23"/>
      <c r="AJ776" s="23"/>
      <c r="AW776" s="23"/>
      <c r="AX776" s="23"/>
      <c r="BA776" s="23"/>
      <c r="BB776" s="23"/>
      <c r="BE776" s="23"/>
      <c r="BF776" s="23"/>
      <c r="BH776" s="23"/>
      <c r="BI776" s="23"/>
      <c r="BJ776" s="23"/>
      <c r="BK776" s="23"/>
      <c r="BL776" s="23"/>
      <c r="BU776" s="23"/>
      <c r="BV776" s="23"/>
      <c r="BZ776" s="24"/>
    </row>
    <row r="777" spans="24:78" x14ac:dyDescent="0.25">
      <c r="X777" s="23"/>
      <c r="AI777" s="23"/>
      <c r="AJ777" s="23"/>
      <c r="AW777" s="23"/>
      <c r="AX777" s="23"/>
      <c r="BA777" s="23"/>
      <c r="BB777" s="23"/>
      <c r="BE777" s="23"/>
      <c r="BF777" s="23"/>
      <c r="BH777" s="23"/>
      <c r="BI777" s="23"/>
      <c r="BJ777" s="23"/>
      <c r="BK777" s="23"/>
      <c r="BL777" s="23"/>
      <c r="BU777" s="23"/>
      <c r="BV777" s="23"/>
      <c r="BZ777" s="24"/>
    </row>
    <row r="778" spans="24:78" x14ac:dyDescent="0.25">
      <c r="X778" s="23"/>
      <c r="AI778" s="23"/>
      <c r="AJ778" s="23"/>
      <c r="AW778" s="23"/>
      <c r="AX778" s="23"/>
      <c r="BA778" s="23"/>
      <c r="BB778" s="23"/>
      <c r="BE778" s="23"/>
      <c r="BF778" s="23"/>
      <c r="BH778" s="23"/>
      <c r="BI778" s="23"/>
      <c r="BJ778" s="23"/>
      <c r="BK778" s="23"/>
      <c r="BL778" s="23"/>
      <c r="BU778" s="23"/>
      <c r="BV778" s="23"/>
      <c r="BZ778" s="24"/>
    </row>
    <row r="779" spans="24:78" x14ac:dyDescent="0.25">
      <c r="X779" s="23"/>
      <c r="AI779" s="23"/>
      <c r="AJ779" s="23"/>
      <c r="AW779" s="23"/>
      <c r="AX779" s="23"/>
      <c r="BA779" s="23"/>
      <c r="BB779" s="23"/>
      <c r="BE779" s="23"/>
      <c r="BF779" s="23"/>
      <c r="BH779" s="23"/>
      <c r="BI779" s="23"/>
      <c r="BJ779" s="23"/>
      <c r="BK779" s="23"/>
      <c r="BL779" s="23"/>
      <c r="BU779" s="23"/>
      <c r="BV779" s="23"/>
      <c r="BZ779" s="24"/>
    </row>
    <row r="780" spans="24:78" x14ac:dyDescent="0.25">
      <c r="X780" s="23"/>
      <c r="AI780" s="23"/>
      <c r="AJ780" s="23"/>
      <c r="AW780" s="23"/>
      <c r="AX780" s="23"/>
      <c r="BA780" s="23"/>
      <c r="BB780" s="23"/>
      <c r="BE780" s="23"/>
      <c r="BF780" s="23"/>
      <c r="BH780" s="23"/>
      <c r="BI780" s="23"/>
      <c r="BJ780" s="23"/>
      <c r="BK780" s="23"/>
      <c r="BL780" s="23"/>
      <c r="BU780" s="23"/>
      <c r="BV780" s="23"/>
      <c r="BZ780" s="24"/>
    </row>
    <row r="781" spans="24:78" x14ac:dyDescent="0.25">
      <c r="X781" s="23"/>
      <c r="AI781" s="23"/>
      <c r="AJ781" s="23"/>
      <c r="AW781" s="23"/>
      <c r="AX781" s="23"/>
      <c r="BA781" s="23"/>
      <c r="BB781" s="23"/>
      <c r="BE781" s="23"/>
      <c r="BF781" s="23"/>
      <c r="BH781" s="23"/>
      <c r="BI781" s="23"/>
      <c r="BJ781" s="23"/>
      <c r="BK781" s="23"/>
      <c r="BL781" s="23"/>
      <c r="BU781" s="23"/>
      <c r="BV781" s="23"/>
      <c r="BZ781" s="24"/>
    </row>
    <row r="782" spans="24:78" x14ac:dyDescent="0.25">
      <c r="X782" s="23"/>
      <c r="AI782" s="23"/>
      <c r="AJ782" s="23"/>
      <c r="AW782" s="23"/>
      <c r="AX782" s="23"/>
      <c r="BA782" s="23"/>
      <c r="BB782" s="23"/>
      <c r="BE782" s="23"/>
      <c r="BF782" s="23"/>
      <c r="BH782" s="23"/>
      <c r="BI782" s="23"/>
      <c r="BJ782" s="23"/>
      <c r="BK782" s="23"/>
      <c r="BL782" s="23"/>
      <c r="BU782" s="23"/>
      <c r="BV782" s="23"/>
      <c r="BZ782" s="24"/>
    </row>
    <row r="783" spans="24:78" x14ac:dyDescent="0.25">
      <c r="X783" s="23"/>
      <c r="AI783" s="23"/>
      <c r="AJ783" s="23"/>
      <c r="AW783" s="23"/>
      <c r="AX783" s="23"/>
      <c r="BA783" s="23"/>
      <c r="BB783" s="23"/>
      <c r="BE783" s="23"/>
      <c r="BF783" s="23"/>
      <c r="BH783" s="23"/>
      <c r="BI783" s="23"/>
      <c r="BJ783" s="23"/>
      <c r="BK783" s="23"/>
      <c r="BL783" s="23"/>
      <c r="BU783" s="23"/>
      <c r="BV783" s="23"/>
      <c r="BZ783" s="24"/>
    </row>
    <row r="784" spans="24:78" x14ac:dyDescent="0.25">
      <c r="X784" s="23"/>
      <c r="AI784" s="23"/>
      <c r="AJ784" s="23"/>
      <c r="AW784" s="23"/>
      <c r="AX784" s="23"/>
      <c r="BA784" s="23"/>
      <c r="BB784" s="23"/>
      <c r="BE784" s="23"/>
      <c r="BF784" s="23"/>
      <c r="BH784" s="23"/>
      <c r="BI784" s="23"/>
      <c r="BJ784" s="23"/>
      <c r="BK784" s="23"/>
      <c r="BL784" s="23"/>
      <c r="BU784" s="23"/>
      <c r="BV784" s="23"/>
      <c r="BZ784" s="24"/>
    </row>
    <row r="785" spans="24:78" x14ac:dyDescent="0.25">
      <c r="X785" s="23"/>
      <c r="AI785" s="23"/>
      <c r="AJ785" s="23"/>
      <c r="AW785" s="23"/>
      <c r="AX785" s="23"/>
      <c r="BA785" s="23"/>
      <c r="BB785" s="23"/>
      <c r="BE785" s="23"/>
      <c r="BF785" s="23"/>
      <c r="BH785" s="23"/>
      <c r="BI785" s="23"/>
      <c r="BJ785" s="23"/>
      <c r="BK785" s="23"/>
      <c r="BL785" s="23"/>
      <c r="BU785" s="23"/>
      <c r="BV785" s="23"/>
      <c r="BZ785" s="24"/>
    </row>
    <row r="786" spans="24:78" x14ac:dyDescent="0.25">
      <c r="X786" s="23"/>
      <c r="AI786" s="23"/>
      <c r="AJ786" s="23"/>
      <c r="AW786" s="23"/>
      <c r="AX786" s="23"/>
      <c r="BA786" s="23"/>
      <c r="BB786" s="23"/>
      <c r="BE786" s="23"/>
      <c r="BF786" s="23"/>
      <c r="BH786" s="23"/>
      <c r="BI786" s="23"/>
      <c r="BJ786" s="23"/>
      <c r="BK786" s="23"/>
      <c r="BL786" s="23"/>
      <c r="BU786" s="23"/>
      <c r="BV786" s="23"/>
      <c r="BZ786" s="24"/>
    </row>
    <row r="787" spans="24:78" x14ac:dyDescent="0.25">
      <c r="X787" s="23"/>
      <c r="AI787" s="23"/>
      <c r="AJ787" s="23"/>
      <c r="AW787" s="23"/>
      <c r="AX787" s="23"/>
      <c r="BA787" s="23"/>
      <c r="BB787" s="23"/>
      <c r="BE787" s="23"/>
      <c r="BF787" s="23"/>
      <c r="BH787" s="23"/>
      <c r="BI787" s="23"/>
      <c r="BJ787" s="23"/>
      <c r="BK787" s="23"/>
      <c r="BL787" s="23"/>
      <c r="BU787" s="23"/>
      <c r="BV787" s="23"/>
      <c r="BZ787" s="24"/>
    </row>
    <row r="788" spans="24:78" x14ac:dyDescent="0.25">
      <c r="X788" s="23"/>
      <c r="AI788" s="23"/>
      <c r="AJ788" s="23"/>
      <c r="AW788" s="23"/>
      <c r="AX788" s="23"/>
      <c r="BA788" s="23"/>
      <c r="BB788" s="23"/>
      <c r="BE788" s="23"/>
      <c r="BF788" s="23"/>
      <c r="BH788" s="23"/>
      <c r="BI788" s="23"/>
      <c r="BJ788" s="23"/>
      <c r="BK788" s="23"/>
      <c r="BL788" s="23"/>
      <c r="BU788" s="23"/>
      <c r="BV788" s="23"/>
      <c r="BZ788" s="24"/>
    </row>
    <row r="789" spans="24:78" x14ac:dyDescent="0.25">
      <c r="X789" s="23"/>
      <c r="AI789" s="23"/>
      <c r="AJ789" s="23"/>
      <c r="AW789" s="23"/>
      <c r="AX789" s="23"/>
      <c r="BA789" s="23"/>
      <c r="BB789" s="23"/>
      <c r="BE789" s="23"/>
      <c r="BF789" s="23"/>
      <c r="BH789" s="23"/>
      <c r="BI789" s="23"/>
      <c r="BJ789" s="23"/>
      <c r="BK789" s="23"/>
      <c r="BL789" s="23"/>
      <c r="BU789" s="23"/>
      <c r="BV789" s="23"/>
      <c r="BZ789" s="24"/>
    </row>
    <row r="790" spans="24:78" x14ac:dyDescent="0.25">
      <c r="X790" s="23"/>
      <c r="AI790" s="23"/>
      <c r="AJ790" s="23"/>
      <c r="AW790" s="23"/>
      <c r="AX790" s="23"/>
      <c r="BA790" s="23"/>
      <c r="BB790" s="23"/>
      <c r="BE790" s="23"/>
      <c r="BF790" s="23"/>
      <c r="BH790" s="23"/>
      <c r="BI790" s="23"/>
      <c r="BJ790" s="23"/>
      <c r="BK790" s="23"/>
      <c r="BL790" s="23"/>
      <c r="BU790" s="23"/>
      <c r="BV790" s="23"/>
      <c r="BZ790" s="24"/>
    </row>
    <row r="791" spans="24:78" x14ac:dyDescent="0.25">
      <c r="X791" s="23"/>
      <c r="AI791" s="23"/>
      <c r="AJ791" s="23"/>
      <c r="AW791" s="23"/>
      <c r="AX791" s="23"/>
      <c r="BA791" s="23"/>
      <c r="BB791" s="23"/>
      <c r="BE791" s="23"/>
      <c r="BF791" s="23"/>
      <c r="BH791" s="23"/>
      <c r="BI791" s="23"/>
      <c r="BJ791" s="23"/>
      <c r="BK791" s="23"/>
      <c r="BL791" s="23"/>
      <c r="BU791" s="23"/>
      <c r="BV791" s="23"/>
      <c r="BZ791" s="24"/>
    </row>
    <row r="792" spans="24:78" x14ac:dyDescent="0.25">
      <c r="X792" s="23"/>
      <c r="AI792" s="23"/>
      <c r="AJ792" s="23"/>
      <c r="AW792" s="23"/>
      <c r="AX792" s="23"/>
      <c r="BA792" s="23"/>
      <c r="BB792" s="23"/>
      <c r="BE792" s="23"/>
      <c r="BF792" s="23"/>
      <c r="BH792" s="23"/>
      <c r="BI792" s="23"/>
      <c r="BJ792" s="23"/>
      <c r="BK792" s="23"/>
      <c r="BL792" s="23"/>
      <c r="BU792" s="23"/>
      <c r="BV792" s="23"/>
      <c r="BZ792" s="24"/>
    </row>
    <row r="793" spans="24:78" x14ac:dyDescent="0.25">
      <c r="X793" s="23"/>
      <c r="AI793" s="23"/>
      <c r="AJ793" s="23"/>
      <c r="AW793" s="23"/>
      <c r="AX793" s="23"/>
      <c r="BA793" s="23"/>
      <c r="BB793" s="23"/>
      <c r="BE793" s="23"/>
      <c r="BF793" s="23"/>
      <c r="BH793" s="23"/>
      <c r="BI793" s="23"/>
      <c r="BJ793" s="23"/>
      <c r="BK793" s="23"/>
      <c r="BL793" s="23"/>
      <c r="BU793" s="23"/>
      <c r="BV793" s="23"/>
      <c r="BZ793" s="24"/>
    </row>
    <row r="794" spans="24:78" x14ac:dyDescent="0.25">
      <c r="X794" s="23"/>
      <c r="AI794" s="23"/>
      <c r="AJ794" s="23"/>
      <c r="AW794" s="23"/>
      <c r="AX794" s="23"/>
      <c r="BA794" s="23"/>
      <c r="BB794" s="23"/>
      <c r="BE794" s="23"/>
      <c r="BF794" s="23"/>
      <c r="BH794" s="23"/>
      <c r="BI794" s="23"/>
      <c r="BJ794" s="23"/>
      <c r="BK794" s="23"/>
      <c r="BL794" s="23"/>
      <c r="BU794" s="23"/>
      <c r="BV794" s="23"/>
      <c r="BZ794" s="24"/>
    </row>
    <row r="795" spans="24:78" x14ac:dyDescent="0.25">
      <c r="X795" s="23"/>
      <c r="AI795" s="23"/>
      <c r="AJ795" s="23"/>
      <c r="AW795" s="23"/>
      <c r="AX795" s="23"/>
      <c r="BA795" s="23"/>
      <c r="BB795" s="23"/>
      <c r="BE795" s="23"/>
      <c r="BF795" s="23"/>
      <c r="BH795" s="23"/>
      <c r="BI795" s="23"/>
      <c r="BJ795" s="23"/>
      <c r="BK795" s="23"/>
      <c r="BL795" s="23"/>
      <c r="BU795" s="23"/>
      <c r="BV795" s="23"/>
      <c r="BZ795" s="24"/>
    </row>
    <row r="796" spans="24:78" x14ac:dyDescent="0.25">
      <c r="X796" s="23"/>
      <c r="AI796" s="23"/>
      <c r="AJ796" s="23"/>
      <c r="AW796" s="23"/>
      <c r="AX796" s="23"/>
      <c r="BA796" s="23"/>
      <c r="BB796" s="23"/>
      <c r="BE796" s="23"/>
      <c r="BF796" s="23"/>
      <c r="BH796" s="23"/>
      <c r="BI796" s="23"/>
      <c r="BJ796" s="23"/>
      <c r="BK796" s="23"/>
      <c r="BL796" s="23"/>
      <c r="BU796" s="23"/>
      <c r="BV796" s="23"/>
      <c r="BZ796" s="24"/>
    </row>
    <row r="797" spans="24:78" x14ac:dyDescent="0.25">
      <c r="X797" s="23"/>
      <c r="AI797" s="23"/>
      <c r="AJ797" s="23"/>
      <c r="AW797" s="23"/>
      <c r="AX797" s="23"/>
      <c r="BA797" s="23"/>
      <c r="BB797" s="23"/>
      <c r="BE797" s="23"/>
      <c r="BF797" s="23"/>
      <c r="BH797" s="23"/>
      <c r="BI797" s="23"/>
      <c r="BJ797" s="23"/>
      <c r="BK797" s="23"/>
      <c r="BL797" s="23"/>
      <c r="BU797" s="23"/>
      <c r="BV797" s="23"/>
      <c r="BZ797" s="24"/>
    </row>
    <row r="798" spans="24:78" x14ac:dyDescent="0.25">
      <c r="X798" s="23"/>
      <c r="AI798" s="23"/>
      <c r="AJ798" s="23"/>
      <c r="AW798" s="23"/>
      <c r="AX798" s="23"/>
      <c r="BA798" s="23"/>
      <c r="BB798" s="23"/>
      <c r="BE798" s="23"/>
      <c r="BF798" s="23"/>
      <c r="BH798" s="23"/>
      <c r="BI798" s="23"/>
      <c r="BJ798" s="23"/>
      <c r="BK798" s="23"/>
      <c r="BL798" s="23"/>
      <c r="BU798" s="23"/>
      <c r="BV798" s="23"/>
      <c r="BZ798" s="24"/>
    </row>
    <row r="799" spans="24:78" x14ac:dyDescent="0.25">
      <c r="X799" s="23"/>
      <c r="AI799" s="23"/>
      <c r="AJ799" s="23"/>
      <c r="AW799" s="23"/>
      <c r="AX799" s="23"/>
      <c r="BA799" s="23"/>
      <c r="BB799" s="23"/>
      <c r="BE799" s="23"/>
      <c r="BF799" s="23"/>
      <c r="BH799" s="23"/>
      <c r="BI799" s="23"/>
      <c r="BJ799" s="23"/>
      <c r="BK799" s="23"/>
      <c r="BL799" s="23"/>
      <c r="BU799" s="23"/>
      <c r="BV799" s="23"/>
      <c r="BZ799" s="24"/>
    </row>
    <row r="800" spans="24:78" x14ac:dyDescent="0.25">
      <c r="X800" s="23"/>
      <c r="AI800" s="23"/>
      <c r="AJ800" s="23"/>
      <c r="AW800" s="23"/>
      <c r="AX800" s="23"/>
      <c r="BA800" s="23"/>
      <c r="BB800" s="23"/>
      <c r="BE800" s="23"/>
      <c r="BF800" s="23"/>
      <c r="BH800" s="23"/>
      <c r="BI800" s="23"/>
      <c r="BJ800" s="23"/>
      <c r="BK800" s="23"/>
      <c r="BL800" s="23"/>
      <c r="BU800" s="23"/>
      <c r="BV800" s="23"/>
      <c r="BZ800" s="24"/>
    </row>
    <row r="801" spans="24:78" x14ac:dyDescent="0.25">
      <c r="X801" s="23"/>
      <c r="AI801" s="23"/>
      <c r="AJ801" s="23"/>
      <c r="AW801" s="23"/>
      <c r="AX801" s="23"/>
      <c r="BA801" s="23"/>
      <c r="BB801" s="23"/>
      <c r="BE801" s="23"/>
      <c r="BF801" s="23"/>
      <c r="BH801" s="23"/>
      <c r="BI801" s="23"/>
      <c r="BJ801" s="23"/>
      <c r="BK801" s="23"/>
      <c r="BL801" s="23"/>
      <c r="BU801" s="23"/>
      <c r="BV801" s="23"/>
      <c r="BZ801" s="24"/>
    </row>
    <row r="802" spans="24:78" x14ac:dyDescent="0.25">
      <c r="X802" s="23"/>
      <c r="AI802" s="23"/>
      <c r="AJ802" s="23"/>
      <c r="AW802" s="23"/>
      <c r="AX802" s="23"/>
      <c r="BA802" s="23"/>
      <c r="BB802" s="23"/>
      <c r="BE802" s="23"/>
      <c r="BF802" s="23"/>
      <c r="BH802" s="23"/>
      <c r="BI802" s="23"/>
      <c r="BJ802" s="23"/>
      <c r="BK802" s="23"/>
      <c r="BL802" s="23"/>
      <c r="BU802" s="23"/>
      <c r="BV802" s="23"/>
      <c r="BZ802" s="24"/>
    </row>
    <row r="803" spans="24:78" x14ac:dyDescent="0.25">
      <c r="X803" s="23"/>
      <c r="AI803" s="23"/>
      <c r="AJ803" s="23"/>
      <c r="AW803" s="23"/>
      <c r="AX803" s="23"/>
      <c r="BA803" s="23"/>
      <c r="BB803" s="23"/>
      <c r="BE803" s="23"/>
      <c r="BF803" s="23"/>
      <c r="BH803" s="23"/>
      <c r="BI803" s="23"/>
      <c r="BJ803" s="23"/>
      <c r="BK803" s="23"/>
      <c r="BL803" s="23"/>
      <c r="BU803" s="23"/>
      <c r="BV803" s="23"/>
      <c r="BZ803" s="24"/>
    </row>
    <row r="804" spans="24:78" x14ac:dyDescent="0.25">
      <c r="X804" s="23"/>
      <c r="AI804" s="23"/>
      <c r="AJ804" s="23"/>
      <c r="AW804" s="23"/>
      <c r="AX804" s="23"/>
      <c r="BA804" s="23"/>
      <c r="BB804" s="23"/>
      <c r="BE804" s="23"/>
      <c r="BF804" s="23"/>
      <c r="BH804" s="23"/>
      <c r="BI804" s="23"/>
      <c r="BJ804" s="23"/>
      <c r="BK804" s="23"/>
      <c r="BL804" s="23"/>
      <c r="BU804" s="23"/>
      <c r="BV804" s="23"/>
      <c r="BZ804" s="24"/>
    </row>
    <row r="805" spans="24:78" x14ac:dyDescent="0.25">
      <c r="X805" s="23"/>
      <c r="AI805" s="23"/>
      <c r="AJ805" s="23"/>
      <c r="AW805" s="23"/>
      <c r="AX805" s="23"/>
      <c r="BA805" s="23"/>
      <c r="BB805" s="23"/>
      <c r="BE805" s="23"/>
      <c r="BF805" s="23"/>
      <c r="BH805" s="23"/>
      <c r="BI805" s="23"/>
      <c r="BJ805" s="23"/>
      <c r="BK805" s="23"/>
      <c r="BL805" s="23"/>
      <c r="BU805" s="23"/>
      <c r="BV805" s="23"/>
      <c r="BZ805" s="24"/>
    </row>
    <row r="806" spans="24:78" x14ac:dyDescent="0.25">
      <c r="X806" s="23"/>
      <c r="AI806" s="23"/>
      <c r="AJ806" s="23"/>
      <c r="AW806" s="23"/>
      <c r="AX806" s="23"/>
      <c r="BA806" s="23"/>
      <c r="BB806" s="23"/>
      <c r="BE806" s="23"/>
      <c r="BF806" s="23"/>
      <c r="BH806" s="23"/>
      <c r="BI806" s="23"/>
      <c r="BJ806" s="23"/>
      <c r="BK806" s="23"/>
      <c r="BL806" s="23"/>
      <c r="BU806" s="23"/>
      <c r="BV806" s="23"/>
      <c r="BZ806" s="24"/>
    </row>
    <row r="807" spans="24:78" x14ac:dyDescent="0.25">
      <c r="X807" s="23"/>
      <c r="AI807" s="23"/>
      <c r="AJ807" s="23"/>
      <c r="AW807" s="23"/>
      <c r="AX807" s="23"/>
      <c r="BA807" s="23"/>
      <c r="BB807" s="23"/>
      <c r="BE807" s="23"/>
      <c r="BF807" s="23"/>
      <c r="BH807" s="23"/>
      <c r="BI807" s="23"/>
      <c r="BJ807" s="23"/>
      <c r="BK807" s="23"/>
      <c r="BL807" s="23"/>
      <c r="BU807" s="23"/>
      <c r="BV807" s="23"/>
      <c r="BZ807" s="24"/>
    </row>
    <row r="808" spans="24:78" x14ac:dyDescent="0.25">
      <c r="X808" s="23"/>
      <c r="AI808" s="23"/>
      <c r="AJ808" s="23"/>
      <c r="AW808" s="23"/>
      <c r="AX808" s="23"/>
      <c r="BA808" s="23"/>
      <c r="BB808" s="23"/>
      <c r="BE808" s="23"/>
      <c r="BF808" s="23"/>
      <c r="BH808" s="23"/>
      <c r="BI808" s="23"/>
      <c r="BJ808" s="23"/>
      <c r="BK808" s="23"/>
      <c r="BL808" s="23"/>
      <c r="BU808" s="23"/>
      <c r="BV808" s="23"/>
      <c r="BZ808" s="24"/>
    </row>
    <row r="809" spans="24:78" x14ac:dyDescent="0.25">
      <c r="X809" s="23"/>
      <c r="AI809" s="23"/>
      <c r="AJ809" s="23"/>
      <c r="AW809" s="23"/>
      <c r="AX809" s="23"/>
      <c r="BA809" s="23"/>
      <c r="BB809" s="23"/>
      <c r="BE809" s="23"/>
      <c r="BF809" s="23"/>
      <c r="BH809" s="23"/>
      <c r="BI809" s="23"/>
      <c r="BJ809" s="23"/>
      <c r="BK809" s="23"/>
      <c r="BL809" s="23"/>
      <c r="BU809" s="23"/>
      <c r="BV809" s="23"/>
      <c r="BZ809" s="24"/>
    </row>
    <row r="810" spans="24:78" x14ac:dyDescent="0.25">
      <c r="X810" s="23"/>
      <c r="AI810" s="23"/>
      <c r="AJ810" s="23"/>
      <c r="AW810" s="23"/>
      <c r="AX810" s="23"/>
      <c r="BA810" s="23"/>
      <c r="BB810" s="23"/>
      <c r="BE810" s="23"/>
      <c r="BF810" s="23"/>
      <c r="BH810" s="23"/>
      <c r="BI810" s="23"/>
      <c r="BJ810" s="23"/>
      <c r="BK810" s="23"/>
      <c r="BL810" s="23"/>
      <c r="BU810" s="23"/>
      <c r="BV810" s="23"/>
      <c r="BZ810" s="24"/>
    </row>
    <row r="811" spans="24:78" x14ac:dyDescent="0.25">
      <c r="X811" s="23"/>
      <c r="AI811" s="23"/>
      <c r="AJ811" s="23"/>
      <c r="AW811" s="23"/>
      <c r="AX811" s="23"/>
      <c r="BA811" s="23"/>
      <c r="BB811" s="23"/>
      <c r="BE811" s="23"/>
      <c r="BF811" s="23"/>
      <c r="BH811" s="23"/>
      <c r="BI811" s="23"/>
      <c r="BJ811" s="23"/>
      <c r="BK811" s="23"/>
      <c r="BL811" s="23"/>
      <c r="BU811" s="23"/>
      <c r="BV811" s="23"/>
      <c r="BZ811" s="24"/>
    </row>
    <row r="812" spans="24:78" x14ac:dyDescent="0.25">
      <c r="X812" s="23"/>
      <c r="AI812" s="23"/>
      <c r="AJ812" s="23"/>
      <c r="AW812" s="23"/>
      <c r="AX812" s="23"/>
      <c r="BA812" s="23"/>
      <c r="BB812" s="23"/>
      <c r="BE812" s="23"/>
      <c r="BF812" s="23"/>
      <c r="BH812" s="23"/>
      <c r="BI812" s="23"/>
      <c r="BJ812" s="23"/>
      <c r="BK812" s="23"/>
      <c r="BL812" s="23"/>
      <c r="BU812" s="23"/>
      <c r="BV812" s="23"/>
      <c r="BZ812" s="24"/>
    </row>
    <row r="813" spans="24:78" x14ac:dyDescent="0.25">
      <c r="X813" s="23"/>
      <c r="AI813" s="23"/>
      <c r="AJ813" s="23"/>
      <c r="AW813" s="23"/>
      <c r="AX813" s="23"/>
      <c r="BA813" s="23"/>
      <c r="BB813" s="23"/>
      <c r="BE813" s="23"/>
      <c r="BF813" s="23"/>
      <c r="BH813" s="23"/>
      <c r="BI813" s="23"/>
      <c r="BJ813" s="23"/>
      <c r="BK813" s="23"/>
      <c r="BL813" s="23"/>
      <c r="BU813" s="23"/>
      <c r="BV813" s="23"/>
      <c r="BZ813" s="24"/>
    </row>
    <row r="814" spans="24:78" x14ac:dyDescent="0.25">
      <c r="X814" s="23"/>
      <c r="AI814" s="23"/>
      <c r="AJ814" s="23"/>
      <c r="AW814" s="23"/>
      <c r="AX814" s="23"/>
      <c r="BA814" s="23"/>
      <c r="BB814" s="23"/>
      <c r="BE814" s="23"/>
      <c r="BF814" s="23"/>
      <c r="BH814" s="23"/>
      <c r="BI814" s="23"/>
      <c r="BJ814" s="23"/>
      <c r="BK814" s="23"/>
      <c r="BL814" s="23"/>
      <c r="BU814" s="23"/>
      <c r="BV814" s="23"/>
      <c r="BZ814" s="24"/>
    </row>
    <row r="815" spans="24:78" x14ac:dyDescent="0.25">
      <c r="X815" s="23"/>
      <c r="AI815" s="23"/>
      <c r="AJ815" s="23"/>
      <c r="AW815" s="23"/>
      <c r="AX815" s="23"/>
      <c r="BA815" s="23"/>
      <c r="BB815" s="23"/>
      <c r="BE815" s="23"/>
      <c r="BF815" s="23"/>
      <c r="BH815" s="23"/>
      <c r="BI815" s="23"/>
      <c r="BJ815" s="23"/>
      <c r="BK815" s="23"/>
      <c r="BL815" s="23"/>
      <c r="BU815" s="23"/>
      <c r="BV815" s="23"/>
      <c r="BZ815" s="24"/>
    </row>
    <row r="816" spans="24:78" x14ac:dyDescent="0.25">
      <c r="X816" s="23"/>
      <c r="AI816" s="23"/>
      <c r="AJ816" s="23"/>
      <c r="AW816" s="23"/>
      <c r="AX816" s="23"/>
      <c r="BA816" s="23"/>
      <c r="BB816" s="23"/>
      <c r="BE816" s="23"/>
      <c r="BF816" s="23"/>
      <c r="BH816" s="23"/>
      <c r="BI816" s="23"/>
      <c r="BJ816" s="23"/>
      <c r="BK816" s="23"/>
      <c r="BL816" s="23"/>
      <c r="BU816" s="23"/>
      <c r="BV816" s="23"/>
      <c r="BZ816" s="24"/>
    </row>
    <row r="817" spans="24:78" x14ac:dyDescent="0.25">
      <c r="X817" s="23"/>
      <c r="AI817" s="23"/>
      <c r="AJ817" s="23"/>
      <c r="AW817" s="23"/>
      <c r="AX817" s="23"/>
      <c r="BA817" s="23"/>
      <c r="BB817" s="23"/>
      <c r="BE817" s="23"/>
      <c r="BF817" s="23"/>
      <c r="BH817" s="23"/>
      <c r="BI817" s="23"/>
      <c r="BJ817" s="23"/>
      <c r="BK817" s="23"/>
      <c r="BL817" s="23"/>
      <c r="BU817" s="23"/>
      <c r="BV817" s="23"/>
      <c r="BZ817" s="24"/>
    </row>
    <row r="818" spans="24:78" x14ac:dyDescent="0.25">
      <c r="X818" s="23"/>
      <c r="AI818" s="23"/>
      <c r="AJ818" s="23"/>
      <c r="AW818" s="23"/>
      <c r="AX818" s="23"/>
      <c r="BA818" s="23"/>
      <c r="BB818" s="23"/>
      <c r="BE818" s="23"/>
      <c r="BF818" s="23"/>
      <c r="BH818" s="23"/>
      <c r="BI818" s="23"/>
      <c r="BJ818" s="23"/>
      <c r="BK818" s="23"/>
      <c r="BL818" s="23"/>
      <c r="BU818" s="23"/>
      <c r="BV818" s="23"/>
      <c r="BZ818" s="24"/>
    </row>
    <row r="819" spans="24:78" x14ac:dyDescent="0.25">
      <c r="X819" s="23"/>
      <c r="AI819" s="23"/>
      <c r="AJ819" s="23"/>
      <c r="AW819" s="23"/>
      <c r="AX819" s="23"/>
      <c r="BA819" s="23"/>
      <c r="BB819" s="23"/>
      <c r="BE819" s="23"/>
      <c r="BF819" s="23"/>
      <c r="BH819" s="23"/>
      <c r="BI819" s="23"/>
      <c r="BJ819" s="23"/>
      <c r="BK819" s="23"/>
      <c r="BL819" s="23"/>
      <c r="BU819" s="23"/>
      <c r="BV819" s="23"/>
      <c r="BZ819" s="24"/>
    </row>
    <row r="820" spans="24:78" x14ac:dyDescent="0.25">
      <c r="X820" s="23"/>
      <c r="AI820" s="23"/>
      <c r="AJ820" s="23"/>
      <c r="AW820" s="23"/>
      <c r="AX820" s="23"/>
      <c r="BA820" s="23"/>
      <c r="BB820" s="23"/>
      <c r="BE820" s="23"/>
      <c r="BF820" s="23"/>
      <c r="BH820" s="23"/>
      <c r="BI820" s="23"/>
      <c r="BJ820" s="23"/>
      <c r="BK820" s="23"/>
      <c r="BL820" s="23"/>
      <c r="BU820" s="23"/>
      <c r="BV820" s="23"/>
      <c r="BZ820" s="24"/>
    </row>
    <row r="821" spans="24:78" x14ac:dyDescent="0.25">
      <c r="X821" s="23"/>
      <c r="AI821" s="23"/>
      <c r="AJ821" s="23"/>
      <c r="AW821" s="23"/>
      <c r="AX821" s="23"/>
      <c r="BA821" s="23"/>
      <c r="BB821" s="23"/>
      <c r="BE821" s="23"/>
      <c r="BF821" s="23"/>
      <c r="BH821" s="23"/>
      <c r="BI821" s="23"/>
      <c r="BJ821" s="23"/>
      <c r="BK821" s="23"/>
      <c r="BL821" s="23"/>
      <c r="BU821" s="23"/>
      <c r="BV821" s="23"/>
      <c r="BZ821" s="24"/>
    </row>
    <row r="822" spans="24:78" x14ac:dyDescent="0.25">
      <c r="X822" s="23"/>
      <c r="AI822" s="23"/>
      <c r="AJ822" s="23"/>
      <c r="AW822" s="23"/>
      <c r="AX822" s="23"/>
      <c r="BA822" s="23"/>
      <c r="BB822" s="23"/>
      <c r="BE822" s="23"/>
      <c r="BF822" s="23"/>
      <c r="BH822" s="23"/>
      <c r="BI822" s="23"/>
      <c r="BJ822" s="23"/>
      <c r="BK822" s="23"/>
      <c r="BL822" s="23"/>
      <c r="BU822" s="23"/>
      <c r="BV822" s="23"/>
      <c r="BZ822" s="24"/>
    </row>
    <row r="823" spans="24:78" x14ac:dyDescent="0.25">
      <c r="X823" s="23"/>
      <c r="AI823" s="23"/>
      <c r="AJ823" s="23"/>
      <c r="AW823" s="23"/>
      <c r="AX823" s="23"/>
      <c r="BA823" s="23"/>
      <c r="BB823" s="23"/>
      <c r="BE823" s="23"/>
      <c r="BF823" s="23"/>
      <c r="BH823" s="23"/>
      <c r="BI823" s="23"/>
      <c r="BJ823" s="23"/>
      <c r="BK823" s="23"/>
      <c r="BL823" s="23"/>
      <c r="BU823" s="23"/>
      <c r="BV823" s="23"/>
      <c r="BZ823" s="24"/>
    </row>
    <row r="824" spans="24:78" x14ac:dyDescent="0.25">
      <c r="X824" s="23"/>
      <c r="AI824" s="23"/>
      <c r="AJ824" s="23"/>
      <c r="AW824" s="23"/>
      <c r="AX824" s="23"/>
      <c r="BA824" s="23"/>
      <c r="BB824" s="23"/>
      <c r="BE824" s="23"/>
      <c r="BF824" s="23"/>
      <c r="BH824" s="23"/>
      <c r="BI824" s="23"/>
      <c r="BJ824" s="23"/>
      <c r="BK824" s="23"/>
      <c r="BL824" s="23"/>
      <c r="BU824" s="23"/>
      <c r="BV824" s="23"/>
      <c r="BZ824" s="24"/>
    </row>
    <row r="825" spans="24:78" x14ac:dyDescent="0.25">
      <c r="X825" s="23"/>
      <c r="AI825" s="23"/>
      <c r="AJ825" s="23"/>
      <c r="AW825" s="23"/>
      <c r="AX825" s="23"/>
      <c r="BA825" s="23"/>
      <c r="BB825" s="23"/>
      <c r="BE825" s="23"/>
      <c r="BF825" s="23"/>
      <c r="BH825" s="23"/>
      <c r="BI825" s="23"/>
      <c r="BJ825" s="23"/>
      <c r="BK825" s="23"/>
      <c r="BL825" s="23"/>
      <c r="BU825" s="23"/>
      <c r="BV825" s="23"/>
      <c r="BZ825" s="24"/>
    </row>
    <row r="826" spans="24:78" x14ac:dyDescent="0.25">
      <c r="X826" s="23"/>
      <c r="AI826" s="23"/>
      <c r="AJ826" s="23"/>
      <c r="AW826" s="23"/>
      <c r="AX826" s="23"/>
      <c r="BA826" s="23"/>
      <c r="BB826" s="23"/>
      <c r="BE826" s="23"/>
      <c r="BF826" s="23"/>
      <c r="BH826" s="23"/>
      <c r="BI826" s="23"/>
      <c r="BJ826" s="23"/>
      <c r="BK826" s="23"/>
      <c r="BL826" s="23"/>
      <c r="BU826" s="23"/>
      <c r="BV826" s="23"/>
      <c r="BZ826" s="24"/>
    </row>
    <row r="827" spans="24:78" x14ac:dyDescent="0.25">
      <c r="X827" s="23"/>
      <c r="AI827" s="23"/>
      <c r="AJ827" s="23"/>
      <c r="AW827" s="23"/>
      <c r="AX827" s="23"/>
      <c r="BA827" s="23"/>
      <c r="BB827" s="23"/>
      <c r="BE827" s="23"/>
      <c r="BF827" s="23"/>
      <c r="BH827" s="23"/>
      <c r="BI827" s="23"/>
      <c r="BJ827" s="23"/>
      <c r="BK827" s="23"/>
      <c r="BL827" s="23"/>
      <c r="BU827" s="23"/>
      <c r="BV827" s="23"/>
      <c r="BZ827" s="24"/>
    </row>
    <row r="828" spans="24:78" x14ac:dyDescent="0.25">
      <c r="X828" s="23"/>
      <c r="AI828" s="23"/>
      <c r="AJ828" s="23"/>
      <c r="AW828" s="23"/>
      <c r="AX828" s="23"/>
      <c r="BA828" s="23"/>
      <c r="BB828" s="23"/>
      <c r="BE828" s="23"/>
      <c r="BF828" s="23"/>
      <c r="BH828" s="23"/>
      <c r="BI828" s="23"/>
      <c r="BJ828" s="23"/>
      <c r="BK828" s="23"/>
      <c r="BL828" s="23"/>
      <c r="BU828" s="23"/>
      <c r="BV828" s="23"/>
      <c r="BZ828" s="24"/>
    </row>
    <row r="829" spans="24:78" x14ac:dyDescent="0.25">
      <c r="X829" s="23"/>
      <c r="AI829" s="23"/>
      <c r="AJ829" s="23"/>
      <c r="AW829" s="23"/>
      <c r="AX829" s="23"/>
      <c r="BA829" s="23"/>
      <c r="BB829" s="23"/>
      <c r="BE829" s="23"/>
      <c r="BF829" s="23"/>
      <c r="BH829" s="23"/>
      <c r="BI829" s="23"/>
      <c r="BJ829" s="23"/>
      <c r="BK829" s="23"/>
      <c r="BL829" s="23"/>
      <c r="BU829" s="23"/>
      <c r="BV829" s="23"/>
      <c r="BZ829" s="24"/>
    </row>
    <row r="830" spans="24:78" x14ac:dyDescent="0.25">
      <c r="X830" s="23"/>
      <c r="AI830" s="23"/>
      <c r="AJ830" s="23"/>
      <c r="AW830" s="23"/>
      <c r="AX830" s="23"/>
      <c r="BA830" s="23"/>
      <c r="BB830" s="23"/>
      <c r="BE830" s="23"/>
      <c r="BF830" s="23"/>
      <c r="BH830" s="23"/>
      <c r="BI830" s="23"/>
      <c r="BJ830" s="23"/>
      <c r="BK830" s="23"/>
      <c r="BL830" s="23"/>
      <c r="BU830" s="23"/>
      <c r="BV830" s="23"/>
      <c r="BZ830" s="24"/>
    </row>
    <row r="831" spans="24:78" x14ac:dyDescent="0.25">
      <c r="X831" s="23"/>
      <c r="AI831" s="23"/>
      <c r="AJ831" s="23"/>
      <c r="AW831" s="23"/>
      <c r="AX831" s="23"/>
      <c r="BA831" s="23"/>
      <c r="BB831" s="23"/>
      <c r="BE831" s="23"/>
      <c r="BF831" s="23"/>
      <c r="BH831" s="23"/>
      <c r="BI831" s="23"/>
      <c r="BJ831" s="23"/>
      <c r="BK831" s="23"/>
      <c r="BL831" s="23"/>
      <c r="BU831" s="23"/>
      <c r="BV831" s="23"/>
      <c r="BZ831" s="24"/>
    </row>
    <row r="832" spans="24:78" x14ac:dyDescent="0.25">
      <c r="X832" s="23"/>
      <c r="AI832" s="23"/>
      <c r="AJ832" s="23"/>
      <c r="AW832" s="23"/>
      <c r="AX832" s="23"/>
      <c r="BA832" s="23"/>
      <c r="BB832" s="23"/>
      <c r="BE832" s="23"/>
      <c r="BF832" s="23"/>
      <c r="BH832" s="23"/>
      <c r="BI832" s="23"/>
      <c r="BJ832" s="23"/>
      <c r="BK832" s="23"/>
      <c r="BL832" s="23"/>
      <c r="BU832" s="23"/>
      <c r="BV832" s="23"/>
      <c r="BZ832" s="24"/>
    </row>
    <row r="833" spans="24:78" x14ac:dyDescent="0.25">
      <c r="X833" s="23"/>
      <c r="AI833" s="23"/>
      <c r="AJ833" s="23"/>
      <c r="AW833" s="23"/>
      <c r="AX833" s="23"/>
      <c r="BA833" s="23"/>
      <c r="BB833" s="23"/>
      <c r="BE833" s="23"/>
      <c r="BF833" s="23"/>
      <c r="BH833" s="23"/>
      <c r="BI833" s="23"/>
      <c r="BJ833" s="23"/>
      <c r="BK833" s="23"/>
      <c r="BL833" s="23"/>
      <c r="BU833" s="23"/>
      <c r="BV833" s="23"/>
      <c r="BZ833" s="24"/>
    </row>
    <row r="834" spans="24:78" x14ac:dyDescent="0.25">
      <c r="X834" s="23"/>
      <c r="AI834" s="23"/>
      <c r="AJ834" s="23"/>
      <c r="AW834" s="23"/>
      <c r="AX834" s="23"/>
      <c r="BA834" s="23"/>
      <c r="BB834" s="23"/>
      <c r="BE834" s="23"/>
      <c r="BF834" s="23"/>
      <c r="BH834" s="23"/>
      <c r="BI834" s="23"/>
      <c r="BJ834" s="23"/>
      <c r="BK834" s="23"/>
      <c r="BL834" s="23"/>
      <c r="BU834" s="23"/>
      <c r="BV834" s="23"/>
      <c r="BZ834" s="24"/>
    </row>
    <row r="835" spans="24:78" x14ac:dyDescent="0.25">
      <c r="X835" s="23"/>
      <c r="AI835" s="23"/>
      <c r="AJ835" s="23"/>
      <c r="AW835" s="23"/>
      <c r="AX835" s="23"/>
      <c r="BA835" s="23"/>
      <c r="BB835" s="23"/>
      <c r="BE835" s="23"/>
      <c r="BF835" s="23"/>
      <c r="BH835" s="23"/>
      <c r="BI835" s="23"/>
      <c r="BJ835" s="23"/>
      <c r="BK835" s="23"/>
      <c r="BL835" s="23"/>
      <c r="BU835" s="23"/>
      <c r="BV835" s="23"/>
      <c r="BZ835" s="24"/>
    </row>
    <row r="836" spans="24:78" x14ac:dyDescent="0.25">
      <c r="X836" s="23"/>
      <c r="AI836" s="23"/>
      <c r="AJ836" s="23"/>
      <c r="AW836" s="23"/>
      <c r="AX836" s="23"/>
      <c r="BA836" s="23"/>
      <c r="BB836" s="23"/>
      <c r="BE836" s="23"/>
      <c r="BF836" s="23"/>
      <c r="BH836" s="23"/>
      <c r="BI836" s="23"/>
      <c r="BJ836" s="23"/>
      <c r="BK836" s="23"/>
      <c r="BL836" s="23"/>
      <c r="BU836" s="23"/>
      <c r="BV836" s="23"/>
      <c r="BZ836" s="24"/>
    </row>
    <row r="837" spans="24:78" x14ac:dyDescent="0.25">
      <c r="X837" s="23"/>
      <c r="AI837" s="23"/>
      <c r="AJ837" s="23"/>
      <c r="AW837" s="23"/>
      <c r="AX837" s="23"/>
      <c r="BA837" s="23"/>
      <c r="BB837" s="23"/>
      <c r="BE837" s="23"/>
      <c r="BF837" s="23"/>
      <c r="BH837" s="23"/>
      <c r="BI837" s="23"/>
      <c r="BJ837" s="23"/>
      <c r="BK837" s="23"/>
      <c r="BL837" s="23"/>
      <c r="BU837" s="23"/>
      <c r="BV837" s="23"/>
      <c r="BZ837" s="24"/>
    </row>
    <row r="838" spans="24:78" x14ac:dyDescent="0.25">
      <c r="X838" s="23"/>
      <c r="AI838" s="23"/>
      <c r="AJ838" s="23"/>
      <c r="AW838" s="23"/>
      <c r="AX838" s="23"/>
      <c r="BA838" s="23"/>
      <c r="BB838" s="23"/>
      <c r="BE838" s="23"/>
      <c r="BF838" s="23"/>
      <c r="BH838" s="23"/>
      <c r="BI838" s="23"/>
      <c r="BJ838" s="23"/>
      <c r="BK838" s="23"/>
      <c r="BL838" s="23"/>
      <c r="BU838" s="23"/>
      <c r="BV838" s="23"/>
      <c r="BZ838" s="24"/>
    </row>
    <row r="839" spans="24:78" x14ac:dyDescent="0.25">
      <c r="X839" s="23"/>
      <c r="AI839" s="23"/>
      <c r="AJ839" s="23"/>
      <c r="AW839" s="23"/>
      <c r="AX839" s="23"/>
      <c r="BA839" s="23"/>
      <c r="BB839" s="23"/>
      <c r="BE839" s="23"/>
      <c r="BF839" s="23"/>
      <c r="BH839" s="23"/>
      <c r="BI839" s="23"/>
      <c r="BJ839" s="23"/>
      <c r="BK839" s="23"/>
      <c r="BL839" s="23"/>
      <c r="BU839" s="23"/>
      <c r="BV839" s="23"/>
      <c r="BZ839" s="24"/>
    </row>
    <row r="840" spans="24:78" x14ac:dyDescent="0.25">
      <c r="X840" s="23"/>
      <c r="AI840" s="23"/>
      <c r="AJ840" s="23"/>
      <c r="AW840" s="23"/>
      <c r="AX840" s="23"/>
      <c r="BA840" s="23"/>
      <c r="BB840" s="23"/>
      <c r="BE840" s="23"/>
      <c r="BF840" s="23"/>
      <c r="BH840" s="23"/>
      <c r="BI840" s="23"/>
      <c r="BJ840" s="23"/>
      <c r="BK840" s="23"/>
      <c r="BL840" s="23"/>
      <c r="BU840" s="23"/>
      <c r="BV840" s="23"/>
      <c r="BZ840" s="24"/>
    </row>
    <row r="841" spans="24:78" x14ac:dyDescent="0.25">
      <c r="X841" s="23"/>
      <c r="AI841" s="23"/>
      <c r="AJ841" s="23"/>
      <c r="AW841" s="23"/>
      <c r="AX841" s="23"/>
      <c r="BA841" s="23"/>
      <c r="BB841" s="23"/>
      <c r="BE841" s="23"/>
      <c r="BF841" s="23"/>
      <c r="BH841" s="23"/>
      <c r="BI841" s="23"/>
      <c r="BJ841" s="23"/>
      <c r="BK841" s="23"/>
      <c r="BL841" s="23"/>
      <c r="BU841" s="23"/>
      <c r="BV841" s="23"/>
      <c r="BZ841" s="24"/>
    </row>
    <row r="842" spans="24:78" x14ac:dyDescent="0.25">
      <c r="X842" s="23"/>
      <c r="AI842" s="23"/>
      <c r="AJ842" s="23"/>
      <c r="AW842" s="23"/>
      <c r="AX842" s="23"/>
      <c r="BA842" s="23"/>
      <c r="BB842" s="23"/>
      <c r="BE842" s="23"/>
      <c r="BF842" s="23"/>
      <c r="BH842" s="23"/>
      <c r="BI842" s="23"/>
      <c r="BJ842" s="23"/>
      <c r="BK842" s="23"/>
      <c r="BL842" s="23"/>
      <c r="BU842" s="23"/>
      <c r="BV842" s="23"/>
      <c r="BZ842" s="24"/>
    </row>
    <row r="843" spans="24:78" x14ac:dyDescent="0.25">
      <c r="X843" s="23"/>
      <c r="AI843" s="23"/>
      <c r="AJ843" s="23"/>
      <c r="AW843" s="23"/>
      <c r="AX843" s="23"/>
      <c r="BA843" s="23"/>
      <c r="BB843" s="23"/>
      <c r="BE843" s="23"/>
      <c r="BF843" s="23"/>
      <c r="BH843" s="23"/>
      <c r="BI843" s="23"/>
      <c r="BJ843" s="23"/>
      <c r="BK843" s="23"/>
      <c r="BL843" s="23"/>
      <c r="BU843" s="23"/>
      <c r="BV843" s="23"/>
      <c r="BZ843" s="24"/>
    </row>
    <row r="844" spans="24:78" x14ac:dyDescent="0.25">
      <c r="X844" s="23"/>
      <c r="AI844" s="23"/>
      <c r="AJ844" s="23"/>
      <c r="AW844" s="23"/>
      <c r="AX844" s="23"/>
      <c r="BA844" s="23"/>
      <c r="BB844" s="23"/>
      <c r="BE844" s="23"/>
      <c r="BF844" s="23"/>
      <c r="BH844" s="23"/>
      <c r="BI844" s="23"/>
      <c r="BJ844" s="23"/>
      <c r="BK844" s="23"/>
      <c r="BL844" s="23"/>
      <c r="BU844" s="23"/>
      <c r="BV844" s="23"/>
      <c r="BZ844" s="24"/>
    </row>
    <row r="845" spans="24:78" x14ac:dyDescent="0.25">
      <c r="X845" s="23"/>
      <c r="AI845" s="23"/>
      <c r="AJ845" s="23"/>
      <c r="AW845" s="23"/>
      <c r="AX845" s="23"/>
      <c r="BA845" s="23"/>
      <c r="BB845" s="23"/>
      <c r="BE845" s="23"/>
      <c r="BF845" s="23"/>
      <c r="BH845" s="23"/>
      <c r="BI845" s="23"/>
      <c r="BJ845" s="23"/>
      <c r="BK845" s="23"/>
      <c r="BL845" s="23"/>
      <c r="BU845" s="23"/>
      <c r="BV845" s="23"/>
      <c r="BZ845" s="24"/>
    </row>
    <row r="846" spans="24:78" x14ac:dyDescent="0.25">
      <c r="X846" s="23"/>
      <c r="AI846" s="23"/>
      <c r="AJ846" s="23"/>
      <c r="AW846" s="23"/>
      <c r="AX846" s="23"/>
      <c r="BA846" s="23"/>
      <c r="BB846" s="23"/>
      <c r="BE846" s="23"/>
      <c r="BF846" s="23"/>
      <c r="BH846" s="23"/>
      <c r="BI846" s="23"/>
      <c r="BJ846" s="23"/>
      <c r="BK846" s="23"/>
      <c r="BL846" s="23"/>
      <c r="BU846" s="23"/>
      <c r="BV846" s="23"/>
      <c r="BZ846" s="24"/>
    </row>
    <row r="847" spans="24:78" x14ac:dyDescent="0.25">
      <c r="X847" s="23"/>
      <c r="AI847" s="23"/>
      <c r="AJ847" s="23"/>
      <c r="AW847" s="23"/>
      <c r="AX847" s="23"/>
      <c r="BA847" s="23"/>
      <c r="BB847" s="23"/>
      <c r="BE847" s="23"/>
      <c r="BF847" s="23"/>
      <c r="BH847" s="23"/>
      <c r="BI847" s="23"/>
      <c r="BJ847" s="23"/>
      <c r="BK847" s="23"/>
      <c r="BL847" s="23"/>
      <c r="BU847" s="23"/>
      <c r="BV847" s="23"/>
      <c r="BZ847" s="24"/>
    </row>
    <row r="848" spans="24:78" x14ac:dyDescent="0.25">
      <c r="X848" s="23"/>
      <c r="AI848" s="23"/>
      <c r="AJ848" s="23"/>
      <c r="AW848" s="23"/>
      <c r="AX848" s="23"/>
      <c r="BA848" s="23"/>
      <c r="BB848" s="23"/>
      <c r="BE848" s="23"/>
      <c r="BF848" s="23"/>
      <c r="BH848" s="23"/>
      <c r="BI848" s="23"/>
      <c r="BJ848" s="23"/>
      <c r="BK848" s="23"/>
      <c r="BL848" s="23"/>
      <c r="BU848" s="23"/>
      <c r="BV848" s="23"/>
      <c r="BZ848" s="24"/>
    </row>
    <row r="849" spans="24:78" x14ac:dyDescent="0.25">
      <c r="X849" s="23"/>
      <c r="AI849" s="23"/>
      <c r="AJ849" s="23"/>
      <c r="AW849" s="23"/>
      <c r="AX849" s="23"/>
      <c r="BA849" s="23"/>
      <c r="BB849" s="23"/>
      <c r="BE849" s="23"/>
      <c r="BF849" s="23"/>
      <c r="BH849" s="23"/>
      <c r="BI849" s="23"/>
      <c r="BJ849" s="23"/>
      <c r="BK849" s="23"/>
      <c r="BL849" s="23"/>
      <c r="BU849" s="23"/>
      <c r="BV849" s="23"/>
      <c r="BZ849" s="24"/>
    </row>
    <row r="850" spans="24:78" x14ac:dyDescent="0.25">
      <c r="X850" s="23"/>
      <c r="AI850" s="23"/>
      <c r="AJ850" s="23"/>
      <c r="AW850" s="23"/>
      <c r="AX850" s="23"/>
      <c r="BA850" s="23"/>
      <c r="BB850" s="23"/>
      <c r="BE850" s="23"/>
      <c r="BF850" s="23"/>
      <c r="BH850" s="23"/>
      <c r="BI850" s="23"/>
      <c r="BJ850" s="23"/>
      <c r="BK850" s="23"/>
      <c r="BL850" s="23"/>
      <c r="BU850" s="23"/>
      <c r="BV850" s="23"/>
      <c r="BZ850" s="24"/>
    </row>
    <row r="851" spans="24:78" x14ac:dyDescent="0.25">
      <c r="X851" s="23"/>
      <c r="AI851" s="23"/>
      <c r="AJ851" s="23"/>
      <c r="AW851" s="23"/>
      <c r="AX851" s="23"/>
      <c r="BA851" s="23"/>
      <c r="BB851" s="23"/>
      <c r="BE851" s="23"/>
      <c r="BF851" s="23"/>
      <c r="BH851" s="23"/>
      <c r="BI851" s="23"/>
      <c r="BJ851" s="23"/>
      <c r="BK851" s="23"/>
      <c r="BL851" s="23"/>
      <c r="BU851" s="23"/>
      <c r="BV851" s="23"/>
      <c r="BZ851" s="24"/>
    </row>
    <row r="852" spans="24:78" x14ac:dyDescent="0.25">
      <c r="X852" s="23"/>
      <c r="AI852" s="23"/>
      <c r="AJ852" s="23"/>
      <c r="AW852" s="23"/>
      <c r="AX852" s="23"/>
      <c r="BA852" s="23"/>
      <c r="BB852" s="23"/>
      <c r="BE852" s="23"/>
      <c r="BF852" s="23"/>
      <c r="BH852" s="23"/>
      <c r="BI852" s="23"/>
      <c r="BJ852" s="23"/>
      <c r="BK852" s="23"/>
      <c r="BL852" s="23"/>
      <c r="BU852" s="23"/>
      <c r="BV852" s="23"/>
      <c r="BZ852" s="24"/>
    </row>
    <row r="853" spans="24:78" x14ac:dyDescent="0.25">
      <c r="X853" s="23"/>
      <c r="AI853" s="23"/>
      <c r="AJ853" s="23"/>
      <c r="AW853" s="23"/>
      <c r="AX853" s="23"/>
      <c r="BA853" s="23"/>
      <c r="BB853" s="23"/>
      <c r="BE853" s="23"/>
      <c r="BF853" s="23"/>
      <c r="BH853" s="23"/>
      <c r="BI853" s="23"/>
      <c r="BJ853" s="23"/>
      <c r="BK853" s="23"/>
      <c r="BL853" s="23"/>
      <c r="BU853" s="23"/>
      <c r="BV853" s="23"/>
      <c r="BZ853" s="24"/>
    </row>
    <row r="854" spans="24:78" x14ac:dyDescent="0.25">
      <c r="X854" s="23"/>
      <c r="AI854" s="23"/>
      <c r="AJ854" s="23"/>
      <c r="AW854" s="23"/>
      <c r="AX854" s="23"/>
      <c r="BA854" s="23"/>
      <c r="BB854" s="23"/>
      <c r="BE854" s="23"/>
      <c r="BF854" s="23"/>
      <c r="BH854" s="23"/>
      <c r="BI854" s="23"/>
      <c r="BJ854" s="23"/>
      <c r="BK854" s="23"/>
      <c r="BL854" s="23"/>
      <c r="BU854" s="23"/>
      <c r="BV854" s="23"/>
      <c r="BZ854" s="24"/>
    </row>
    <row r="855" spans="24:78" x14ac:dyDescent="0.25">
      <c r="X855" s="23"/>
      <c r="AI855" s="23"/>
      <c r="AJ855" s="23"/>
      <c r="AW855" s="23"/>
      <c r="AX855" s="23"/>
      <c r="BA855" s="23"/>
      <c r="BB855" s="23"/>
      <c r="BE855" s="23"/>
      <c r="BF855" s="23"/>
      <c r="BH855" s="23"/>
      <c r="BI855" s="23"/>
      <c r="BJ855" s="23"/>
      <c r="BK855" s="23"/>
      <c r="BL855" s="23"/>
      <c r="BU855" s="23"/>
      <c r="BV855" s="23"/>
      <c r="BZ855" s="24"/>
    </row>
    <row r="856" spans="24:78" x14ac:dyDescent="0.25">
      <c r="X856" s="23"/>
      <c r="AI856" s="23"/>
      <c r="AJ856" s="23"/>
      <c r="AW856" s="23"/>
      <c r="AX856" s="23"/>
      <c r="BA856" s="23"/>
      <c r="BB856" s="23"/>
      <c r="BE856" s="23"/>
      <c r="BF856" s="23"/>
      <c r="BH856" s="23"/>
      <c r="BI856" s="23"/>
      <c r="BJ856" s="23"/>
      <c r="BK856" s="23"/>
      <c r="BL856" s="23"/>
      <c r="BU856" s="23"/>
      <c r="BV856" s="23"/>
      <c r="BZ856" s="24"/>
    </row>
    <row r="857" spans="24:78" x14ac:dyDescent="0.25">
      <c r="X857" s="23"/>
      <c r="AI857" s="23"/>
      <c r="AJ857" s="23"/>
      <c r="AW857" s="23"/>
      <c r="AX857" s="23"/>
      <c r="BA857" s="23"/>
      <c r="BB857" s="23"/>
      <c r="BE857" s="23"/>
      <c r="BF857" s="23"/>
      <c r="BH857" s="23"/>
      <c r="BI857" s="23"/>
      <c r="BJ857" s="23"/>
      <c r="BK857" s="23"/>
      <c r="BL857" s="23"/>
      <c r="BU857" s="23"/>
      <c r="BV857" s="23"/>
      <c r="BZ857" s="24"/>
    </row>
    <row r="858" spans="24:78" x14ac:dyDescent="0.25">
      <c r="X858" s="23"/>
      <c r="AI858" s="23"/>
      <c r="AJ858" s="23"/>
      <c r="AW858" s="23"/>
      <c r="AX858" s="23"/>
      <c r="BA858" s="23"/>
      <c r="BB858" s="23"/>
      <c r="BE858" s="23"/>
      <c r="BF858" s="23"/>
      <c r="BH858" s="23"/>
      <c r="BI858" s="23"/>
      <c r="BJ858" s="23"/>
      <c r="BK858" s="23"/>
      <c r="BL858" s="23"/>
      <c r="BU858" s="23"/>
      <c r="BV858" s="23"/>
      <c r="BZ858" s="24"/>
    </row>
    <row r="859" spans="24:78" x14ac:dyDescent="0.25">
      <c r="X859" s="23"/>
      <c r="AI859" s="23"/>
      <c r="AJ859" s="23"/>
      <c r="AW859" s="23"/>
      <c r="AX859" s="23"/>
      <c r="BA859" s="23"/>
      <c r="BB859" s="23"/>
      <c r="BE859" s="23"/>
      <c r="BF859" s="23"/>
      <c r="BH859" s="23"/>
      <c r="BI859" s="23"/>
      <c r="BJ859" s="23"/>
      <c r="BK859" s="23"/>
      <c r="BL859" s="23"/>
      <c r="BU859" s="23"/>
      <c r="BV859" s="23"/>
      <c r="BZ859" s="24"/>
    </row>
    <row r="860" spans="24:78" x14ac:dyDescent="0.25">
      <c r="X860" s="23"/>
      <c r="AI860" s="23"/>
      <c r="AJ860" s="23"/>
      <c r="AW860" s="23"/>
      <c r="AX860" s="23"/>
      <c r="BA860" s="23"/>
      <c r="BB860" s="23"/>
      <c r="BE860" s="23"/>
      <c r="BF860" s="23"/>
      <c r="BH860" s="23"/>
      <c r="BI860" s="23"/>
      <c r="BJ860" s="23"/>
      <c r="BK860" s="23"/>
      <c r="BL860" s="23"/>
      <c r="BU860" s="23"/>
      <c r="BV860" s="23"/>
      <c r="BZ860" s="24"/>
    </row>
    <row r="861" spans="24:78" x14ac:dyDescent="0.25">
      <c r="X861" s="23"/>
      <c r="AI861" s="23"/>
      <c r="AJ861" s="23"/>
      <c r="AW861" s="23"/>
      <c r="AX861" s="23"/>
      <c r="BA861" s="23"/>
      <c r="BB861" s="23"/>
      <c r="BE861" s="23"/>
      <c r="BF861" s="23"/>
      <c r="BH861" s="23"/>
      <c r="BI861" s="23"/>
      <c r="BJ861" s="23"/>
      <c r="BK861" s="23"/>
      <c r="BL861" s="23"/>
      <c r="BU861" s="23"/>
      <c r="BV861" s="23"/>
      <c r="BZ861" s="24"/>
    </row>
    <row r="862" spans="24:78" x14ac:dyDescent="0.25">
      <c r="X862" s="23"/>
      <c r="AI862" s="23"/>
      <c r="AJ862" s="23"/>
      <c r="AW862" s="23"/>
      <c r="AX862" s="23"/>
      <c r="BA862" s="23"/>
      <c r="BB862" s="23"/>
      <c r="BE862" s="23"/>
      <c r="BF862" s="23"/>
      <c r="BH862" s="23"/>
      <c r="BI862" s="23"/>
      <c r="BJ862" s="23"/>
      <c r="BK862" s="23"/>
      <c r="BL862" s="23"/>
      <c r="BU862" s="23"/>
      <c r="BV862" s="23"/>
      <c r="BZ862" s="24"/>
    </row>
    <row r="863" spans="24:78" x14ac:dyDescent="0.25">
      <c r="X863" s="23"/>
      <c r="AI863" s="23"/>
      <c r="AJ863" s="23"/>
      <c r="AW863" s="23"/>
      <c r="AX863" s="23"/>
      <c r="BA863" s="23"/>
      <c r="BB863" s="23"/>
      <c r="BE863" s="23"/>
      <c r="BF863" s="23"/>
      <c r="BH863" s="23"/>
      <c r="BI863" s="23"/>
      <c r="BJ863" s="23"/>
      <c r="BK863" s="23"/>
      <c r="BL863" s="23"/>
      <c r="BU863" s="23"/>
      <c r="BV863" s="23"/>
      <c r="BZ863" s="24"/>
    </row>
    <row r="864" spans="24:78" x14ac:dyDescent="0.25">
      <c r="X864" s="23"/>
      <c r="AI864" s="23"/>
      <c r="AJ864" s="23"/>
      <c r="AW864" s="23"/>
      <c r="AX864" s="23"/>
      <c r="BA864" s="23"/>
      <c r="BB864" s="23"/>
      <c r="BE864" s="23"/>
      <c r="BF864" s="23"/>
      <c r="BH864" s="23"/>
      <c r="BI864" s="23"/>
      <c r="BJ864" s="23"/>
      <c r="BK864" s="23"/>
      <c r="BL864" s="23"/>
      <c r="BU864" s="23"/>
      <c r="BV864" s="23"/>
      <c r="BZ864" s="24"/>
    </row>
    <row r="865" spans="24:78" x14ac:dyDescent="0.25">
      <c r="X865" s="23"/>
      <c r="AI865" s="23"/>
      <c r="AJ865" s="23"/>
      <c r="AW865" s="23"/>
      <c r="AX865" s="23"/>
      <c r="BA865" s="23"/>
      <c r="BB865" s="23"/>
      <c r="BE865" s="23"/>
      <c r="BF865" s="23"/>
      <c r="BH865" s="23"/>
      <c r="BI865" s="23"/>
      <c r="BJ865" s="23"/>
      <c r="BK865" s="23"/>
      <c r="BL865" s="23"/>
      <c r="BU865" s="23"/>
      <c r="BV865" s="23"/>
      <c r="BZ865" s="24"/>
    </row>
    <row r="866" spans="24:78" x14ac:dyDescent="0.25">
      <c r="X866" s="23"/>
      <c r="AI866" s="23"/>
      <c r="AJ866" s="23"/>
      <c r="AW866" s="23"/>
      <c r="AX866" s="23"/>
      <c r="BA866" s="23"/>
      <c r="BB866" s="23"/>
      <c r="BE866" s="23"/>
      <c r="BF866" s="23"/>
      <c r="BH866" s="23"/>
      <c r="BI866" s="23"/>
      <c r="BJ866" s="23"/>
      <c r="BK866" s="23"/>
      <c r="BL866" s="23"/>
      <c r="BU866" s="23"/>
      <c r="BV866" s="23"/>
      <c r="BZ866" s="24"/>
    </row>
    <row r="867" spans="24:78" x14ac:dyDescent="0.25">
      <c r="X867" s="23"/>
      <c r="AI867" s="23"/>
      <c r="AJ867" s="23"/>
      <c r="AW867" s="23"/>
      <c r="AX867" s="23"/>
      <c r="BA867" s="23"/>
      <c r="BB867" s="23"/>
      <c r="BE867" s="23"/>
      <c r="BF867" s="23"/>
      <c r="BH867" s="23"/>
      <c r="BI867" s="23"/>
      <c r="BJ867" s="23"/>
      <c r="BK867" s="23"/>
      <c r="BL867" s="23"/>
      <c r="BU867" s="23"/>
      <c r="BV867" s="23"/>
      <c r="BZ867" s="24"/>
    </row>
    <row r="868" spans="24:78" x14ac:dyDescent="0.25">
      <c r="X868" s="23"/>
      <c r="AI868" s="23"/>
      <c r="AJ868" s="23"/>
      <c r="AW868" s="23"/>
      <c r="AX868" s="23"/>
      <c r="BA868" s="23"/>
      <c r="BB868" s="23"/>
      <c r="BE868" s="23"/>
      <c r="BF868" s="23"/>
      <c r="BH868" s="23"/>
      <c r="BI868" s="23"/>
      <c r="BJ868" s="23"/>
      <c r="BK868" s="23"/>
      <c r="BL868" s="23"/>
      <c r="BU868" s="23"/>
      <c r="BV868" s="23"/>
      <c r="BZ868" s="24"/>
    </row>
    <row r="869" spans="24:78" x14ac:dyDescent="0.25">
      <c r="X869" s="23"/>
      <c r="AI869" s="23"/>
      <c r="AJ869" s="23"/>
      <c r="AW869" s="23"/>
      <c r="AX869" s="23"/>
      <c r="BA869" s="23"/>
      <c r="BB869" s="23"/>
      <c r="BE869" s="23"/>
      <c r="BF869" s="23"/>
      <c r="BH869" s="23"/>
      <c r="BI869" s="23"/>
      <c r="BJ869" s="23"/>
      <c r="BK869" s="23"/>
      <c r="BL869" s="23"/>
      <c r="BU869" s="23"/>
      <c r="BV869" s="23"/>
      <c r="BZ869" s="24"/>
    </row>
    <row r="870" spans="24:78" x14ac:dyDescent="0.25">
      <c r="X870" s="23"/>
      <c r="AI870" s="23"/>
      <c r="AJ870" s="23"/>
      <c r="AW870" s="23"/>
      <c r="AX870" s="23"/>
      <c r="BA870" s="23"/>
      <c r="BB870" s="23"/>
      <c r="BE870" s="23"/>
      <c r="BF870" s="23"/>
      <c r="BH870" s="23"/>
      <c r="BI870" s="23"/>
      <c r="BJ870" s="23"/>
      <c r="BK870" s="23"/>
      <c r="BL870" s="23"/>
      <c r="BU870" s="23"/>
      <c r="BV870" s="23"/>
      <c r="BZ870" s="24"/>
    </row>
    <row r="871" spans="24:78" x14ac:dyDescent="0.25">
      <c r="X871" s="23"/>
      <c r="AI871" s="23"/>
      <c r="AJ871" s="23"/>
      <c r="AW871" s="23"/>
      <c r="AX871" s="23"/>
      <c r="BA871" s="23"/>
      <c r="BB871" s="23"/>
      <c r="BE871" s="23"/>
      <c r="BF871" s="23"/>
      <c r="BH871" s="23"/>
      <c r="BI871" s="23"/>
      <c r="BJ871" s="23"/>
      <c r="BK871" s="23"/>
      <c r="BL871" s="23"/>
      <c r="BU871" s="23"/>
      <c r="BV871" s="23"/>
      <c r="BZ871" s="24"/>
    </row>
    <row r="872" spans="24:78" x14ac:dyDescent="0.25">
      <c r="X872" s="23"/>
      <c r="AI872" s="23"/>
      <c r="AJ872" s="23"/>
      <c r="AW872" s="23"/>
      <c r="AX872" s="23"/>
      <c r="BA872" s="23"/>
      <c r="BB872" s="23"/>
      <c r="BE872" s="23"/>
      <c r="BF872" s="23"/>
      <c r="BH872" s="23"/>
      <c r="BI872" s="23"/>
      <c r="BJ872" s="23"/>
      <c r="BK872" s="23"/>
      <c r="BL872" s="23"/>
      <c r="BU872" s="23"/>
      <c r="BV872" s="23"/>
      <c r="BZ872" s="24"/>
    </row>
    <row r="873" spans="24:78" x14ac:dyDescent="0.25">
      <c r="X873" s="23"/>
      <c r="AI873" s="23"/>
      <c r="AJ873" s="23"/>
      <c r="AW873" s="23"/>
      <c r="AX873" s="23"/>
      <c r="BA873" s="23"/>
      <c r="BB873" s="23"/>
      <c r="BE873" s="23"/>
      <c r="BF873" s="23"/>
      <c r="BH873" s="23"/>
      <c r="BI873" s="23"/>
      <c r="BJ873" s="23"/>
      <c r="BK873" s="23"/>
      <c r="BL873" s="23"/>
      <c r="BU873" s="23"/>
      <c r="BV873" s="23"/>
      <c r="BZ873" s="24"/>
    </row>
    <row r="874" spans="24:78" x14ac:dyDescent="0.25">
      <c r="X874" s="23"/>
      <c r="AI874" s="23"/>
      <c r="AJ874" s="23"/>
      <c r="AW874" s="23"/>
      <c r="AX874" s="23"/>
      <c r="BA874" s="23"/>
      <c r="BB874" s="23"/>
      <c r="BE874" s="23"/>
      <c r="BF874" s="23"/>
      <c r="BH874" s="23"/>
      <c r="BI874" s="23"/>
      <c r="BJ874" s="23"/>
      <c r="BK874" s="23"/>
      <c r="BL874" s="23"/>
      <c r="BU874" s="23"/>
      <c r="BV874" s="23"/>
      <c r="BZ874" s="24"/>
    </row>
    <row r="875" spans="24:78" x14ac:dyDescent="0.25">
      <c r="X875" s="23"/>
      <c r="AI875" s="23"/>
      <c r="AJ875" s="23"/>
      <c r="AW875" s="23"/>
      <c r="AX875" s="23"/>
      <c r="BA875" s="23"/>
      <c r="BB875" s="23"/>
      <c r="BE875" s="23"/>
      <c r="BF875" s="23"/>
      <c r="BH875" s="23"/>
      <c r="BI875" s="23"/>
      <c r="BJ875" s="23"/>
      <c r="BK875" s="23"/>
      <c r="BL875" s="23"/>
      <c r="BU875" s="23"/>
      <c r="BV875" s="23"/>
      <c r="BZ875" s="24"/>
    </row>
    <row r="876" spans="24:78" x14ac:dyDescent="0.25">
      <c r="X876" s="23"/>
      <c r="AI876" s="23"/>
      <c r="AJ876" s="23"/>
      <c r="AW876" s="23"/>
      <c r="AX876" s="23"/>
      <c r="BA876" s="23"/>
      <c r="BB876" s="23"/>
      <c r="BE876" s="23"/>
      <c r="BF876" s="23"/>
      <c r="BH876" s="23"/>
      <c r="BI876" s="23"/>
      <c r="BJ876" s="23"/>
      <c r="BK876" s="23"/>
      <c r="BL876" s="23"/>
      <c r="BU876" s="23"/>
      <c r="BV876" s="23"/>
      <c r="BZ876" s="24"/>
    </row>
    <row r="877" spans="24:78" x14ac:dyDescent="0.25">
      <c r="X877" s="23"/>
      <c r="AI877" s="23"/>
      <c r="AJ877" s="23"/>
      <c r="AW877" s="23"/>
      <c r="AX877" s="23"/>
      <c r="BA877" s="23"/>
      <c r="BB877" s="23"/>
      <c r="BE877" s="23"/>
      <c r="BF877" s="23"/>
      <c r="BH877" s="23"/>
      <c r="BI877" s="23"/>
      <c r="BJ877" s="23"/>
      <c r="BK877" s="23"/>
      <c r="BL877" s="23"/>
      <c r="BU877" s="23"/>
      <c r="BV877" s="23"/>
      <c r="BZ877" s="24"/>
    </row>
    <row r="878" spans="24:78" x14ac:dyDescent="0.25">
      <c r="X878" s="23"/>
      <c r="AI878" s="23"/>
      <c r="AJ878" s="23"/>
      <c r="AW878" s="23"/>
      <c r="AX878" s="23"/>
      <c r="BA878" s="23"/>
      <c r="BB878" s="23"/>
      <c r="BE878" s="23"/>
      <c r="BF878" s="23"/>
      <c r="BH878" s="23"/>
      <c r="BI878" s="23"/>
      <c r="BJ878" s="23"/>
      <c r="BK878" s="23"/>
      <c r="BL878" s="23"/>
      <c r="BU878" s="23"/>
      <c r="BV878" s="23"/>
      <c r="BZ878" s="24"/>
    </row>
    <row r="879" spans="24:78" x14ac:dyDescent="0.25">
      <c r="X879" s="23"/>
      <c r="AI879" s="23"/>
      <c r="AJ879" s="23"/>
      <c r="AW879" s="23"/>
      <c r="AX879" s="23"/>
      <c r="BA879" s="23"/>
      <c r="BB879" s="23"/>
      <c r="BE879" s="23"/>
      <c r="BF879" s="23"/>
      <c r="BH879" s="23"/>
      <c r="BI879" s="23"/>
      <c r="BJ879" s="23"/>
      <c r="BK879" s="23"/>
      <c r="BL879" s="23"/>
      <c r="BU879" s="23"/>
      <c r="BV879" s="23"/>
      <c r="BZ879" s="24"/>
    </row>
    <row r="880" spans="24:78" x14ac:dyDescent="0.25">
      <c r="X880" s="23"/>
      <c r="AI880" s="23"/>
      <c r="AJ880" s="23"/>
      <c r="AW880" s="23"/>
      <c r="AX880" s="23"/>
      <c r="BA880" s="23"/>
      <c r="BB880" s="23"/>
      <c r="BE880" s="23"/>
      <c r="BF880" s="23"/>
      <c r="BH880" s="23"/>
      <c r="BI880" s="23"/>
      <c r="BJ880" s="23"/>
      <c r="BK880" s="23"/>
      <c r="BL880" s="23"/>
      <c r="BU880" s="23"/>
      <c r="BV880" s="23"/>
      <c r="BZ880" s="24"/>
    </row>
    <row r="881" spans="24:78" x14ac:dyDescent="0.25">
      <c r="X881" s="23"/>
      <c r="AI881" s="23"/>
      <c r="AJ881" s="23"/>
      <c r="AW881" s="23"/>
      <c r="AX881" s="23"/>
      <c r="BA881" s="23"/>
      <c r="BB881" s="23"/>
      <c r="BE881" s="23"/>
      <c r="BF881" s="23"/>
      <c r="BH881" s="23"/>
      <c r="BI881" s="23"/>
      <c r="BJ881" s="23"/>
      <c r="BK881" s="23"/>
      <c r="BL881" s="23"/>
      <c r="BU881" s="23"/>
      <c r="BV881" s="23"/>
      <c r="BZ881" s="24"/>
    </row>
    <row r="882" spans="24:78" x14ac:dyDescent="0.25">
      <c r="X882" s="23"/>
      <c r="AI882" s="23"/>
      <c r="AJ882" s="23"/>
      <c r="AW882" s="23"/>
      <c r="AX882" s="23"/>
      <c r="BA882" s="23"/>
      <c r="BB882" s="23"/>
      <c r="BE882" s="23"/>
      <c r="BF882" s="23"/>
      <c r="BH882" s="23"/>
      <c r="BI882" s="23"/>
      <c r="BJ882" s="23"/>
      <c r="BK882" s="23"/>
      <c r="BL882" s="23"/>
      <c r="BU882" s="23"/>
      <c r="BV882" s="23"/>
      <c r="BZ882" s="24"/>
    </row>
    <row r="883" spans="24:78" x14ac:dyDescent="0.25">
      <c r="X883" s="23"/>
      <c r="AI883" s="23"/>
      <c r="AJ883" s="23"/>
      <c r="AW883" s="23"/>
      <c r="AX883" s="23"/>
      <c r="BA883" s="23"/>
      <c r="BB883" s="23"/>
      <c r="BE883" s="23"/>
      <c r="BF883" s="23"/>
      <c r="BH883" s="23"/>
      <c r="BI883" s="23"/>
      <c r="BJ883" s="23"/>
      <c r="BK883" s="23"/>
      <c r="BL883" s="23"/>
      <c r="BU883" s="23"/>
      <c r="BV883" s="23"/>
      <c r="BZ883" s="24"/>
    </row>
    <row r="884" spans="24:78" x14ac:dyDescent="0.25">
      <c r="X884" s="23"/>
      <c r="AI884" s="23"/>
      <c r="AJ884" s="23"/>
      <c r="AW884" s="23"/>
      <c r="AX884" s="23"/>
      <c r="BA884" s="23"/>
      <c r="BB884" s="23"/>
      <c r="BE884" s="23"/>
      <c r="BF884" s="23"/>
      <c r="BH884" s="23"/>
      <c r="BI884" s="23"/>
      <c r="BJ884" s="23"/>
      <c r="BK884" s="23"/>
      <c r="BL884" s="23"/>
      <c r="BU884" s="23"/>
      <c r="BV884" s="23"/>
      <c r="BZ884" s="24"/>
    </row>
    <row r="885" spans="24:78" x14ac:dyDescent="0.25">
      <c r="X885" s="23"/>
      <c r="AI885" s="23"/>
      <c r="AJ885" s="23"/>
      <c r="AW885" s="23"/>
      <c r="AX885" s="23"/>
      <c r="BA885" s="23"/>
      <c r="BB885" s="23"/>
      <c r="BE885" s="23"/>
      <c r="BF885" s="23"/>
      <c r="BH885" s="23"/>
      <c r="BI885" s="23"/>
      <c r="BJ885" s="23"/>
      <c r="BK885" s="23"/>
      <c r="BL885" s="23"/>
      <c r="BU885" s="23"/>
      <c r="BV885" s="23"/>
      <c r="BZ885" s="24"/>
    </row>
    <row r="886" spans="24:78" x14ac:dyDescent="0.25">
      <c r="X886" s="23"/>
      <c r="AI886" s="23"/>
      <c r="AJ886" s="23"/>
      <c r="AW886" s="23"/>
      <c r="AX886" s="23"/>
      <c r="BA886" s="23"/>
      <c r="BB886" s="23"/>
      <c r="BE886" s="23"/>
      <c r="BF886" s="23"/>
      <c r="BH886" s="23"/>
      <c r="BI886" s="23"/>
      <c r="BJ886" s="23"/>
      <c r="BK886" s="23"/>
      <c r="BL886" s="23"/>
      <c r="BU886" s="23"/>
      <c r="BV886" s="23"/>
      <c r="BZ886" s="24"/>
    </row>
    <row r="887" spans="24:78" x14ac:dyDescent="0.25">
      <c r="X887" s="23"/>
      <c r="AI887" s="23"/>
      <c r="AJ887" s="23"/>
      <c r="AW887" s="23"/>
      <c r="AX887" s="23"/>
      <c r="BA887" s="23"/>
      <c r="BB887" s="23"/>
      <c r="BE887" s="23"/>
      <c r="BF887" s="23"/>
      <c r="BH887" s="23"/>
      <c r="BI887" s="23"/>
      <c r="BJ887" s="23"/>
      <c r="BK887" s="23"/>
      <c r="BL887" s="23"/>
      <c r="BU887" s="23"/>
      <c r="BV887" s="23"/>
      <c r="BZ887" s="24"/>
    </row>
    <row r="888" spans="24:78" x14ac:dyDescent="0.25">
      <c r="X888" s="23"/>
      <c r="AI888" s="23"/>
      <c r="AJ888" s="23"/>
      <c r="AW888" s="23"/>
      <c r="AX888" s="23"/>
      <c r="BA888" s="23"/>
      <c r="BB888" s="23"/>
      <c r="BE888" s="23"/>
      <c r="BF888" s="23"/>
      <c r="BH888" s="23"/>
      <c r="BI888" s="23"/>
      <c r="BJ888" s="23"/>
      <c r="BK888" s="23"/>
      <c r="BL888" s="23"/>
      <c r="BU888" s="23"/>
      <c r="BV888" s="23"/>
      <c r="BZ888" s="24"/>
    </row>
    <row r="889" spans="24:78" x14ac:dyDescent="0.25">
      <c r="X889" s="23"/>
      <c r="AI889" s="23"/>
      <c r="AJ889" s="23"/>
      <c r="AW889" s="23"/>
      <c r="AX889" s="23"/>
      <c r="BA889" s="23"/>
      <c r="BB889" s="23"/>
      <c r="BE889" s="23"/>
      <c r="BF889" s="23"/>
      <c r="BH889" s="23"/>
      <c r="BI889" s="23"/>
      <c r="BJ889" s="23"/>
      <c r="BK889" s="23"/>
      <c r="BL889" s="23"/>
      <c r="BU889" s="23"/>
      <c r="BV889" s="23"/>
      <c r="BZ889" s="24"/>
    </row>
    <row r="890" spans="24:78" x14ac:dyDescent="0.25">
      <c r="X890" s="23"/>
      <c r="AI890" s="23"/>
      <c r="AJ890" s="23"/>
      <c r="AW890" s="23"/>
      <c r="AX890" s="23"/>
      <c r="BA890" s="23"/>
      <c r="BB890" s="23"/>
      <c r="BE890" s="23"/>
      <c r="BF890" s="23"/>
      <c r="BH890" s="23"/>
      <c r="BI890" s="23"/>
      <c r="BJ890" s="23"/>
      <c r="BK890" s="23"/>
      <c r="BL890" s="23"/>
      <c r="BU890" s="23"/>
      <c r="BV890" s="23"/>
      <c r="BZ890" s="24"/>
    </row>
    <row r="891" spans="24:78" x14ac:dyDescent="0.25">
      <c r="X891" s="23"/>
      <c r="AI891" s="23"/>
      <c r="AJ891" s="23"/>
      <c r="AW891" s="23"/>
      <c r="AX891" s="23"/>
      <c r="BA891" s="23"/>
      <c r="BB891" s="23"/>
      <c r="BE891" s="23"/>
      <c r="BF891" s="23"/>
      <c r="BH891" s="23"/>
      <c r="BI891" s="23"/>
      <c r="BJ891" s="23"/>
      <c r="BK891" s="23"/>
      <c r="BL891" s="23"/>
      <c r="BU891" s="23"/>
      <c r="BV891" s="23"/>
      <c r="BZ891" s="24"/>
    </row>
    <row r="892" spans="24:78" x14ac:dyDescent="0.25">
      <c r="X892" s="23"/>
      <c r="AI892" s="23"/>
      <c r="AJ892" s="23"/>
      <c r="AW892" s="23"/>
      <c r="AX892" s="23"/>
      <c r="BA892" s="23"/>
      <c r="BB892" s="23"/>
      <c r="BE892" s="23"/>
      <c r="BF892" s="23"/>
      <c r="BH892" s="23"/>
      <c r="BI892" s="23"/>
      <c r="BJ892" s="23"/>
      <c r="BK892" s="23"/>
      <c r="BL892" s="23"/>
      <c r="BU892" s="23"/>
      <c r="BV892" s="23"/>
      <c r="BZ892" s="24"/>
    </row>
    <row r="893" spans="24:78" x14ac:dyDescent="0.25">
      <c r="X893" s="23"/>
      <c r="AI893" s="23"/>
      <c r="AJ893" s="23"/>
      <c r="AW893" s="23"/>
      <c r="AX893" s="23"/>
      <c r="BA893" s="23"/>
      <c r="BB893" s="23"/>
      <c r="BE893" s="23"/>
      <c r="BF893" s="23"/>
      <c r="BH893" s="23"/>
      <c r="BI893" s="23"/>
      <c r="BJ893" s="23"/>
      <c r="BK893" s="23"/>
      <c r="BL893" s="23"/>
      <c r="BU893" s="23"/>
      <c r="BV893" s="23"/>
      <c r="BZ893" s="24"/>
    </row>
    <row r="894" spans="24:78" x14ac:dyDescent="0.25">
      <c r="X894" s="23"/>
      <c r="AI894" s="23"/>
      <c r="AJ894" s="23"/>
      <c r="AW894" s="23"/>
      <c r="AX894" s="23"/>
      <c r="BA894" s="23"/>
      <c r="BB894" s="23"/>
      <c r="BE894" s="23"/>
      <c r="BF894" s="23"/>
      <c r="BH894" s="23"/>
      <c r="BI894" s="23"/>
      <c r="BJ894" s="23"/>
      <c r="BK894" s="23"/>
      <c r="BL894" s="23"/>
      <c r="BU894" s="23"/>
      <c r="BV894" s="23"/>
      <c r="BZ894" s="24"/>
    </row>
    <row r="895" spans="24:78" x14ac:dyDescent="0.25">
      <c r="X895" s="23"/>
      <c r="AI895" s="23"/>
      <c r="AJ895" s="23"/>
      <c r="AW895" s="23"/>
      <c r="AX895" s="23"/>
      <c r="BA895" s="23"/>
      <c r="BB895" s="23"/>
      <c r="BE895" s="23"/>
      <c r="BF895" s="23"/>
      <c r="BH895" s="23"/>
      <c r="BI895" s="23"/>
      <c r="BJ895" s="23"/>
      <c r="BK895" s="23"/>
      <c r="BL895" s="23"/>
      <c r="BU895" s="23"/>
      <c r="BV895" s="23"/>
      <c r="BZ895" s="24"/>
    </row>
    <row r="896" spans="24:78" x14ac:dyDescent="0.25">
      <c r="X896" s="23"/>
      <c r="AI896" s="23"/>
      <c r="AJ896" s="23"/>
      <c r="AW896" s="23"/>
      <c r="AX896" s="23"/>
      <c r="BA896" s="23"/>
      <c r="BB896" s="23"/>
      <c r="BE896" s="23"/>
      <c r="BF896" s="23"/>
      <c r="BH896" s="23"/>
      <c r="BI896" s="23"/>
      <c r="BJ896" s="23"/>
      <c r="BK896" s="23"/>
      <c r="BL896" s="23"/>
      <c r="BU896" s="23"/>
      <c r="BV896" s="23"/>
      <c r="BZ896" s="24"/>
    </row>
    <row r="897" spans="24:78" x14ac:dyDescent="0.25">
      <c r="X897" s="23"/>
      <c r="AI897" s="23"/>
      <c r="AJ897" s="23"/>
      <c r="AW897" s="23"/>
      <c r="AX897" s="23"/>
      <c r="BA897" s="23"/>
      <c r="BB897" s="23"/>
      <c r="BE897" s="23"/>
      <c r="BF897" s="23"/>
      <c r="BH897" s="23"/>
      <c r="BI897" s="23"/>
      <c r="BJ897" s="23"/>
      <c r="BK897" s="23"/>
      <c r="BL897" s="23"/>
      <c r="BU897" s="23"/>
      <c r="BV897" s="23"/>
      <c r="BZ897" s="24"/>
    </row>
    <row r="898" spans="24:78" x14ac:dyDescent="0.25">
      <c r="X898" s="23"/>
      <c r="AI898" s="23"/>
      <c r="AJ898" s="23"/>
      <c r="AW898" s="23"/>
      <c r="AX898" s="23"/>
      <c r="BA898" s="23"/>
      <c r="BB898" s="23"/>
      <c r="BE898" s="23"/>
      <c r="BF898" s="23"/>
      <c r="BH898" s="23"/>
      <c r="BI898" s="23"/>
      <c r="BJ898" s="23"/>
      <c r="BK898" s="23"/>
      <c r="BL898" s="23"/>
      <c r="BU898" s="23"/>
      <c r="BV898" s="23"/>
      <c r="BZ898" s="24"/>
    </row>
    <row r="899" spans="24:78" x14ac:dyDescent="0.25">
      <c r="X899" s="23"/>
      <c r="AI899" s="23"/>
      <c r="AJ899" s="23"/>
      <c r="AW899" s="23"/>
      <c r="AX899" s="23"/>
      <c r="BA899" s="23"/>
      <c r="BB899" s="23"/>
      <c r="BE899" s="23"/>
      <c r="BF899" s="23"/>
      <c r="BH899" s="23"/>
      <c r="BI899" s="23"/>
      <c r="BJ899" s="23"/>
      <c r="BK899" s="23"/>
      <c r="BL899" s="23"/>
      <c r="BU899" s="23"/>
      <c r="BV899" s="23"/>
      <c r="BZ899" s="24"/>
    </row>
    <row r="900" spans="24:78" x14ac:dyDescent="0.25">
      <c r="X900" s="23"/>
      <c r="AI900" s="23"/>
      <c r="AJ900" s="23"/>
      <c r="AW900" s="23"/>
      <c r="AX900" s="23"/>
      <c r="BA900" s="23"/>
      <c r="BB900" s="23"/>
      <c r="BE900" s="23"/>
      <c r="BF900" s="23"/>
      <c r="BH900" s="23"/>
      <c r="BI900" s="23"/>
      <c r="BJ900" s="23"/>
      <c r="BK900" s="23"/>
      <c r="BL900" s="23"/>
      <c r="BU900" s="23"/>
      <c r="BV900" s="23"/>
      <c r="BZ900" s="24"/>
    </row>
    <row r="901" spans="24:78" x14ac:dyDescent="0.25">
      <c r="X901" s="23"/>
      <c r="AI901" s="23"/>
      <c r="AJ901" s="23"/>
      <c r="AW901" s="23"/>
      <c r="AX901" s="23"/>
      <c r="BA901" s="23"/>
      <c r="BB901" s="23"/>
      <c r="BE901" s="23"/>
      <c r="BF901" s="23"/>
      <c r="BH901" s="23"/>
      <c r="BI901" s="23"/>
      <c r="BJ901" s="23"/>
      <c r="BK901" s="23"/>
      <c r="BL901" s="23"/>
      <c r="BU901" s="23"/>
      <c r="BV901" s="23"/>
      <c r="BZ901" s="24"/>
    </row>
    <row r="902" spans="24:78" x14ac:dyDescent="0.25">
      <c r="X902" s="23"/>
      <c r="AI902" s="23"/>
      <c r="AJ902" s="23"/>
      <c r="AW902" s="23"/>
      <c r="AX902" s="23"/>
      <c r="BA902" s="23"/>
      <c r="BB902" s="23"/>
      <c r="BE902" s="23"/>
      <c r="BF902" s="23"/>
      <c r="BH902" s="23"/>
      <c r="BI902" s="23"/>
      <c r="BJ902" s="23"/>
      <c r="BK902" s="23"/>
      <c r="BL902" s="23"/>
      <c r="BU902" s="23"/>
      <c r="BV902" s="23"/>
      <c r="BZ902" s="24"/>
    </row>
    <row r="903" spans="24:78" x14ac:dyDescent="0.25">
      <c r="X903" s="23"/>
      <c r="AI903" s="23"/>
      <c r="AJ903" s="23"/>
      <c r="AW903" s="23"/>
      <c r="AX903" s="23"/>
      <c r="BA903" s="23"/>
      <c r="BB903" s="23"/>
      <c r="BE903" s="23"/>
      <c r="BF903" s="23"/>
      <c r="BH903" s="23"/>
      <c r="BI903" s="23"/>
      <c r="BJ903" s="23"/>
      <c r="BK903" s="23"/>
      <c r="BL903" s="23"/>
      <c r="BU903" s="23"/>
      <c r="BV903" s="23"/>
      <c r="BZ903" s="24"/>
    </row>
    <row r="904" spans="24:78" x14ac:dyDescent="0.25">
      <c r="X904" s="23"/>
      <c r="AI904" s="23"/>
      <c r="AJ904" s="23"/>
      <c r="AW904" s="23"/>
      <c r="AX904" s="23"/>
      <c r="BA904" s="23"/>
      <c r="BB904" s="23"/>
      <c r="BE904" s="23"/>
      <c r="BF904" s="23"/>
      <c r="BH904" s="23"/>
      <c r="BI904" s="23"/>
      <c r="BJ904" s="23"/>
      <c r="BK904" s="23"/>
      <c r="BL904" s="23"/>
      <c r="BU904" s="23"/>
      <c r="BV904" s="23"/>
      <c r="BZ904" s="24"/>
    </row>
    <row r="905" spans="24:78" x14ac:dyDescent="0.25">
      <c r="X905" s="23"/>
      <c r="AI905" s="23"/>
      <c r="AJ905" s="23"/>
      <c r="AW905" s="23"/>
      <c r="AX905" s="23"/>
      <c r="BA905" s="23"/>
      <c r="BB905" s="23"/>
      <c r="BE905" s="23"/>
      <c r="BF905" s="23"/>
      <c r="BH905" s="23"/>
      <c r="BI905" s="23"/>
      <c r="BJ905" s="23"/>
      <c r="BK905" s="23"/>
      <c r="BL905" s="23"/>
      <c r="BU905" s="23"/>
      <c r="BV905" s="23"/>
      <c r="BZ905" s="24"/>
    </row>
    <row r="906" spans="24:78" x14ac:dyDescent="0.25">
      <c r="X906" s="23"/>
      <c r="AI906" s="23"/>
      <c r="AJ906" s="23"/>
      <c r="AW906" s="23"/>
      <c r="AX906" s="23"/>
      <c r="BA906" s="23"/>
      <c r="BB906" s="23"/>
      <c r="BE906" s="23"/>
      <c r="BF906" s="23"/>
      <c r="BH906" s="23"/>
      <c r="BI906" s="23"/>
      <c r="BJ906" s="23"/>
      <c r="BK906" s="23"/>
      <c r="BL906" s="23"/>
      <c r="BU906" s="23"/>
      <c r="BV906" s="23"/>
      <c r="BZ906" s="24"/>
    </row>
    <row r="907" spans="24:78" x14ac:dyDescent="0.25">
      <c r="X907" s="23"/>
      <c r="AI907" s="23"/>
      <c r="AJ907" s="23"/>
      <c r="AW907" s="23"/>
      <c r="AX907" s="23"/>
      <c r="BA907" s="23"/>
      <c r="BB907" s="23"/>
      <c r="BE907" s="23"/>
      <c r="BF907" s="23"/>
      <c r="BH907" s="23"/>
      <c r="BI907" s="23"/>
      <c r="BJ907" s="23"/>
      <c r="BK907" s="23"/>
      <c r="BL907" s="23"/>
      <c r="BU907" s="23"/>
      <c r="BV907" s="23"/>
      <c r="BZ907" s="24"/>
    </row>
    <row r="908" spans="24:78" x14ac:dyDescent="0.25">
      <c r="X908" s="23"/>
      <c r="AI908" s="23"/>
      <c r="AJ908" s="23"/>
      <c r="AW908" s="23"/>
      <c r="AX908" s="23"/>
      <c r="BA908" s="23"/>
      <c r="BB908" s="23"/>
      <c r="BE908" s="23"/>
      <c r="BF908" s="23"/>
      <c r="BH908" s="23"/>
      <c r="BI908" s="23"/>
      <c r="BJ908" s="23"/>
      <c r="BK908" s="23"/>
      <c r="BL908" s="23"/>
      <c r="BU908" s="23"/>
      <c r="BV908" s="23"/>
      <c r="BZ908" s="24"/>
    </row>
    <row r="909" spans="24:78" x14ac:dyDescent="0.25">
      <c r="X909" s="23"/>
      <c r="AI909" s="23"/>
      <c r="AJ909" s="23"/>
      <c r="AW909" s="23"/>
      <c r="AX909" s="23"/>
      <c r="BA909" s="23"/>
      <c r="BB909" s="23"/>
      <c r="BE909" s="23"/>
      <c r="BF909" s="23"/>
      <c r="BH909" s="23"/>
      <c r="BI909" s="23"/>
      <c r="BJ909" s="23"/>
      <c r="BK909" s="23"/>
      <c r="BL909" s="23"/>
      <c r="BU909" s="23"/>
      <c r="BV909" s="23"/>
      <c r="BZ909" s="24"/>
    </row>
    <row r="910" spans="24:78" x14ac:dyDescent="0.25">
      <c r="X910" s="23"/>
      <c r="AI910" s="23"/>
      <c r="AJ910" s="23"/>
      <c r="AW910" s="23"/>
      <c r="AX910" s="23"/>
      <c r="BA910" s="23"/>
      <c r="BB910" s="23"/>
      <c r="BE910" s="23"/>
      <c r="BF910" s="23"/>
      <c r="BH910" s="23"/>
      <c r="BI910" s="23"/>
      <c r="BJ910" s="23"/>
      <c r="BK910" s="23"/>
      <c r="BL910" s="23"/>
      <c r="BU910" s="23"/>
      <c r="BV910" s="23"/>
      <c r="BZ910" s="24"/>
    </row>
    <row r="911" spans="24:78" x14ac:dyDescent="0.25">
      <c r="X911" s="23"/>
      <c r="AI911" s="23"/>
      <c r="AJ911" s="23"/>
      <c r="AW911" s="23"/>
      <c r="AX911" s="23"/>
      <c r="BA911" s="23"/>
      <c r="BB911" s="23"/>
      <c r="BE911" s="23"/>
      <c r="BF911" s="23"/>
      <c r="BH911" s="23"/>
      <c r="BI911" s="23"/>
      <c r="BJ911" s="23"/>
      <c r="BK911" s="23"/>
      <c r="BL911" s="23"/>
      <c r="BU911" s="23"/>
      <c r="BV911" s="23"/>
      <c r="BZ911" s="24"/>
    </row>
    <row r="912" spans="24:78" x14ac:dyDescent="0.25">
      <c r="X912" s="23"/>
      <c r="AI912" s="23"/>
      <c r="AJ912" s="23"/>
      <c r="AW912" s="23"/>
      <c r="AX912" s="23"/>
      <c r="BA912" s="23"/>
      <c r="BB912" s="23"/>
      <c r="BE912" s="23"/>
      <c r="BF912" s="23"/>
      <c r="BH912" s="23"/>
      <c r="BI912" s="23"/>
      <c r="BJ912" s="23"/>
      <c r="BK912" s="23"/>
      <c r="BL912" s="23"/>
      <c r="BU912" s="23"/>
      <c r="BV912" s="23"/>
      <c r="BZ912" s="24"/>
    </row>
    <row r="913" spans="24:78" x14ac:dyDescent="0.25">
      <c r="X913" s="23"/>
      <c r="AI913" s="23"/>
      <c r="AJ913" s="23"/>
      <c r="AW913" s="23"/>
      <c r="AX913" s="23"/>
      <c r="BA913" s="23"/>
      <c r="BB913" s="23"/>
      <c r="BE913" s="23"/>
      <c r="BF913" s="23"/>
      <c r="BH913" s="23"/>
      <c r="BI913" s="23"/>
      <c r="BJ913" s="23"/>
      <c r="BK913" s="23"/>
      <c r="BL913" s="23"/>
      <c r="BU913" s="23"/>
      <c r="BV913" s="23"/>
      <c r="BZ913" s="24"/>
    </row>
    <row r="914" spans="24:78" x14ac:dyDescent="0.25">
      <c r="X914" s="23"/>
      <c r="AI914" s="23"/>
      <c r="AJ914" s="23"/>
      <c r="AW914" s="23"/>
      <c r="AX914" s="23"/>
      <c r="BA914" s="23"/>
      <c r="BB914" s="23"/>
      <c r="BE914" s="23"/>
      <c r="BF914" s="23"/>
      <c r="BH914" s="23"/>
      <c r="BI914" s="23"/>
      <c r="BJ914" s="23"/>
      <c r="BK914" s="23"/>
      <c r="BL914" s="23"/>
      <c r="BU914" s="23"/>
      <c r="BV914" s="23"/>
      <c r="BZ914" s="24"/>
    </row>
    <row r="915" spans="24:78" x14ac:dyDescent="0.25">
      <c r="X915" s="23"/>
      <c r="AI915" s="23"/>
      <c r="AJ915" s="23"/>
      <c r="AW915" s="23"/>
      <c r="AX915" s="23"/>
      <c r="BA915" s="23"/>
      <c r="BB915" s="23"/>
      <c r="BE915" s="23"/>
      <c r="BF915" s="23"/>
      <c r="BH915" s="23"/>
      <c r="BI915" s="23"/>
      <c r="BJ915" s="23"/>
      <c r="BK915" s="23"/>
      <c r="BL915" s="23"/>
      <c r="BU915" s="23"/>
      <c r="BV915" s="23"/>
      <c r="BZ915" s="24"/>
    </row>
    <row r="916" spans="24:78" x14ac:dyDescent="0.25">
      <c r="X916" s="23"/>
      <c r="AI916" s="23"/>
      <c r="AJ916" s="23"/>
      <c r="AW916" s="23"/>
      <c r="AX916" s="23"/>
      <c r="BA916" s="23"/>
      <c r="BB916" s="23"/>
      <c r="BE916" s="23"/>
      <c r="BF916" s="23"/>
      <c r="BH916" s="23"/>
      <c r="BI916" s="23"/>
      <c r="BJ916" s="23"/>
      <c r="BK916" s="23"/>
      <c r="BL916" s="23"/>
      <c r="BU916" s="23"/>
      <c r="BV916" s="23"/>
      <c r="BZ916" s="24"/>
    </row>
    <row r="917" spans="24:78" x14ac:dyDescent="0.25">
      <c r="X917" s="23"/>
      <c r="AI917" s="23"/>
      <c r="AJ917" s="23"/>
      <c r="AW917" s="23"/>
      <c r="AX917" s="23"/>
      <c r="BA917" s="23"/>
      <c r="BB917" s="23"/>
      <c r="BE917" s="23"/>
      <c r="BF917" s="23"/>
      <c r="BH917" s="23"/>
      <c r="BI917" s="23"/>
      <c r="BJ917" s="23"/>
      <c r="BK917" s="23"/>
      <c r="BL917" s="23"/>
      <c r="BU917" s="23"/>
      <c r="BV917" s="23"/>
      <c r="BZ917" s="24"/>
    </row>
    <row r="918" spans="24:78" x14ac:dyDescent="0.25">
      <c r="X918" s="23"/>
      <c r="AI918" s="23"/>
      <c r="AJ918" s="23"/>
      <c r="AW918" s="23"/>
      <c r="AX918" s="23"/>
      <c r="BA918" s="23"/>
      <c r="BB918" s="23"/>
      <c r="BE918" s="23"/>
      <c r="BF918" s="23"/>
      <c r="BH918" s="23"/>
      <c r="BI918" s="23"/>
      <c r="BJ918" s="23"/>
      <c r="BK918" s="23"/>
      <c r="BL918" s="23"/>
      <c r="BU918" s="23"/>
      <c r="BV918" s="23"/>
      <c r="BZ918" s="24"/>
    </row>
    <row r="919" spans="24:78" x14ac:dyDescent="0.25">
      <c r="X919" s="23"/>
      <c r="AI919" s="23"/>
      <c r="AJ919" s="23"/>
      <c r="AW919" s="23"/>
      <c r="AX919" s="23"/>
      <c r="BA919" s="23"/>
      <c r="BB919" s="23"/>
      <c r="BE919" s="23"/>
      <c r="BF919" s="23"/>
      <c r="BH919" s="23"/>
      <c r="BI919" s="23"/>
      <c r="BJ919" s="23"/>
      <c r="BK919" s="23"/>
      <c r="BL919" s="23"/>
      <c r="BU919" s="23"/>
      <c r="BV919" s="23"/>
      <c r="BZ919" s="24"/>
    </row>
    <row r="920" spans="24:78" x14ac:dyDescent="0.25">
      <c r="X920" s="23"/>
      <c r="AI920" s="23"/>
      <c r="AJ920" s="23"/>
      <c r="AW920" s="23"/>
      <c r="AX920" s="23"/>
      <c r="BA920" s="23"/>
      <c r="BB920" s="23"/>
      <c r="BE920" s="23"/>
      <c r="BF920" s="23"/>
      <c r="BH920" s="23"/>
      <c r="BI920" s="23"/>
      <c r="BJ920" s="23"/>
      <c r="BK920" s="23"/>
      <c r="BL920" s="23"/>
      <c r="BU920" s="23"/>
      <c r="BV920" s="23"/>
      <c r="BZ920" s="24"/>
    </row>
    <row r="921" spans="24:78" x14ac:dyDescent="0.25">
      <c r="X921" s="23"/>
      <c r="AI921" s="23"/>
      <c r="AJ921" s="23"/>
      <c r="AW921" s="23"/>
      <c r="AX921" s="23"/>
      <c r="BA921" s="23"/>
      <c r="BB921" s="23"/>
      <c r="BE921" s="23"/>
      <c r="BF921" s="23"/>
      <c r="BH921" s="23"/>
      <c r="BI921" s="23"/>
      <c r="BJ921" s="23"/>
      <c r="BK921" s="23"/>
      <c r="BL921" s="23"/>
      <c r="BU921" s="23"/>
      <c r="BV921" s="23"/>
      <c r="BZ921" s="24"/>
    </row>
    <row r="922" spans="24:78" x14ac:dyDescent="0.25">
      <c r="X922" s="23"/>
      <c r="AI922" s="23"/>
      <c r="AJ922" s="23"/>
      <c r="AW922" s="23"/>
      <c r="AX922" s="23"/>
      <c r="BA922" s="23"/>
      <c r="BB922" s="23"/>
      <c r="BE922" s="23"/>
      <c r="BF922" s="23"/>
      <c r="BH922" s="23"/>
      <c r="BI922" s="23"/>
      <c r="BJ922" s="23"/>
      <c r="BK922" s="23"/>
      <c r="BL922" s="23"/>
      <c r="BU922" s="23"/>
      <c r="BV922" s="23"/>
      <c r="BZ922" s="24"/>
    </row>
    <row r="923" spans="24:78" x14ac:dyDescent="0.25">
      <c r="X923" s="23"/>
      <c r="AI923" s="23"/>
      <c r="AJ923" s="23"/>
      <c r="AW923" s="23"/>
      <c r="AX923" s="23"/>
      <c r="BA923" s="23"/>
      <c r="BB923" s="23"/>
      <c r="BE923" s="23"/>
      <c r="BF923" s="23"/>
      <c r="BH923" s="23"/>
      <c r="BI923" s="23"/>
      <c r="BJ923" s="23"/>
      <c r="BK923" s="23"/>
      <c r="BL923" s="23"/>
      <c r="BU923" s="23"/>
      <c r="BV923" s="23"/>
      <c r="BZ923" s="24"/>
    </row>
    <row r="924" spans="24:78" x14ac:dyDescent="0.25">
      <c r="X924" s="23"/>
      <c r="AI924" s="23"/>
      <c r="AJ924" s="23"/>
      <c r="AW924" s="23"/>
      <c r="AX924" s="23"/>
      <c r="BA924" s="23"/>
      <c r="BB924" s="23"/>
      <c r="BE924" s="23"/>
      <c r="BF924" s="23"/>
      <c r="BH924" s="23"/>
      <c r="BI924" s="23"/>
      <c r="BJ924" s="23"/>
      <c r="BK924" s="23"/>
      <c r="BL924" s="23"/>
      <c r="BU924" s="23"/>
      <c r="BV924" s="23"/>
      <c r="BZ924" s="24"/>
    </row>
    <row r="925" spans="24:78" x14ac:dyDescent="0.25">
      <c r="X925" s="23"/>
      <c r="AI925" s="23"/>
      <c r="AJ925" s="23"/>
      <c r="AW925" s="23"/>
      <c r="AX925" s="23"/>
      <c r="BA925" s="23"/>
      <c r="BB925" s="23"/>
      <c r="BE925" s="23"/>
      <c r="BF925" s="23"/>
      <c r="BH925" s="23"/>
      <c r="BI925" s="23"/>
      <c r="BJ925" s="23"/>
      <c r="BK925" s="23"/>
      <c r="BL925" s="23"/>
      <c r="BU925" s="23"/>
      <c r="BV925" s="23"/>
      <c r="BZ925" s="24"/>
    </row>
    <row r="926" spans="24:78" x14ac:dyDescent="0.25">
      <c r="X926" s="23"/>
      <c r="AI926" s="23"/>
      <c r="AJ926" s="23"/>
      <c r="AW926" s="23"/>
      <c r="AX926" s="23"/>
      <c r="BA926" s="23"/>
      <c r="BB926" s="23"/>
      <c r="BE926" s="23"/>
      <c r="BF926" s="23"/>
      <c r="BH926" s="23"/>
      <c r="BI926" s="23"/>
      <c r="BJ926" s="23"/>
      <c r="BK926" s="23"/>
      <c r="BL926" s="23"/>
      <c r="BU926" s="23"/>
      <c r="BV926" s="23"/>
      <c r="BZ926" s="24"/>
    </row>
    <row r="927" spans="24:78" x14ac:dyDescent="0.25">
      <c r="X927" s="23"/>
      <c r="AI927" s="23"/>
      <c r="AJ927" s="23"/>
      <c r="AW927" s="23"/>
      <c r="AX927" s="23"/>
      <c r="BA927" s="23"/>
      <c r="BB927" s="23"/>
      <c r="BE927" s="23"/>
      <c r="BF927" s="23"/>
      <c r="BH927" s="23"/>
      <c r="BI927" s="23"/>
      <c r="BJ927" s="23"/>
      <c r="BK927" s="23"/>
      <c r="BL927" s="23"/>
      <c r="BU927" s="23"/>
      <c r="BV927" s="23"/>
      <c r="BZ927" s="24"/>
    </row>
    <row r="928" spans="24:78" x14ac:dyDescent="0.25">
      <c r="X928" s="23"/>
      <c r="AI928" s="23"/>
      <c r="AJ928" s="23"/>
      <c r="AW928" s="23"/>
      <c r="AX928" s="23"/>
      <c r="BA928" s="23"/>
      <c r="BB928" s="23"/>
      <c r="BE928" s="23"/>
      <c r="BF928" s="23"/>
      <c r="BH928" s="23"/>
      <c r="BI928" s="23"/>
      <c r="BJ928" s="23"/>
      <c r="BK928" s="23"/>
      <c r="BL928" s="23"/>
      <c r="BU928" s="23"/>
      <c r="BV928" s="23"/>
      <c r="BZ928" s="24"/>
    </row>
    <row r="929" spans="24:78" x14ac:dyDescent="0.25">
      <c r="X929" s="23"/>
      <c r="AI929" s="23"/>
      <c r="AJ929" s="23"/>
      <c r="AW929" s="23"/>
      <c r="AX929" s="23"/>
      <c r="BA929" s="23"/>
      <c r="BB929" s="23"/>
      <c r="BE929" s="23"/>
      <c r="BF929" s="23"/>
      <c r="BH929" s="23"/>
      <c r="BI929" s="23"/>
      <c r="BJ929" s="23"/>
      <c r="BK929" s="23"/>
      <c r="BL929" s="23"/>
      <c r="BU929" s="23"/>
      <c r="BV929" s="23"/>
      <c r="BZ929" s="24"/>
    </row>
    <row r="930" spans="24:78" x14ac:dyDescent="0.25">
      <c r="X930" s="23"/>
      <c r="AI930" s="23"/>
      <c r="AJ930" s="23"/>
      <c r="AW930" s="23"/>
      <c r="AX930" s="23"/>
      <c r="BA930" s="23"/>
      <c r="BB930" s="23"/>
      <c r="BE930" s="23"/>
      <c r="BF930" s="23"/>
      <c r="BH930" s="23"/>
      <c r="BI930" s="23"/>
      <c r="BJ930" s="23"/>
      <c r="BK930" s="23"/>
      <c r="BL930" s="23"/>
      <c r="BU930" s="23"/>
      <c r="BV930" s="23"/>
      <c r="BZ930" s="24"/>
    </row>
    <row r="931" spans="24:78" x14ac:dyDescent="0.25">
      <c r="X931" s="23"/>
      <c r="AI931" s="23"/>
      <c r="AJ931" s="23"/>
      <c r="AW931" s="23"/>
      <c r="AX931" s="23"/>
      <c r="BA931" s="23"/>
      <c r="BB931" s="23"/>
      <c r="BE931" s="23"/>
      <c r="BF931" s="23"/>
      <c r="BH931" s="23"/>
      <c r="BI931" s="23"/>
      <c r="BJ931" s="23"/>
      <c r="BK931" s="23"/>
      <c r="BL931" s="23"/>
      <c r="BU931" s="23"/>
      <c r="BV931" s="23"/>
      <c r="BZ931" s="24"/>
    </row>
    <row r="932" spans="24:78" x14ac:dyDescent="0.25">
      <c r="X932" s="23"/>
      <c r="AI932" s="23"/>
      <c r="AJ932" s="23"/>
      <c r="AW932" s="23"/>
      <c r="AX932" s="23"/>
      <c r="BA932" s="23"/>
      <c r="BB932" s="23"/>
      <c r="BE932" s="23"/>
      <c r="BF932" s="23"/>
      <c r="BH932" s="23"/>
      <c r="BI932" s="23"/>
      <c r="BJ932" s="23"/>
      <c r="BK932" s="23"/>
      <c r="BL932" s="23"/>
      <c r="BU932" s="23"/>
      <c r="BV932" s="23"/>
      <c r="BZ932" s="24"/>
    </row>
    <row r="933" spans="24:78" x14ac:dyDescent="0.25">
      <c r="X933" s="23"/>
      <c r="AI933" s="23"/>
      <c r="AJ933" s="23"/>
      <c r="AW933" s="23"/>
      <c r="AX933" s="23"/>
      <c r="BA933" s="23"/>
      <c r="BB933" s="23"/>
      <c r="BE933" s="23"/>
      <c r="BF933" s="23"/>
      <c r="BH933" s="23"/>
      <c r="BI933" s="23"/>
      <c r="BJ933" s="23"/>
      <c r="BK933" s="23"/>
      <c r="BL933" s="23"/>
      <c r="BU933" s="23"/>
      <c r="BV933" s="23"/>
      <c r="BZ933" s="24"/>
    </row>
    <row r="934" spans="24:78" x14ac:dyDescent="0.25">
      <c r="X934" s="23"/>
      <c r="AI934" s="23"/>
      <c r="AJ934" s="23"/>
      <c r="AW934" s="23"/>
      <c r="AX934" s="23"/>
      <c r="BA934" s="23"/>
      <c r="BB934" s="23"/>
      <c r="BE934" s="23"/>
      <c r="BF934" s="23"/>
      <c r="BH934" s="23"/>
      <c r="BI934" s="23"/>
      <c r="BJ934" s="23"/>
      <c r="BK934" s="23"/>
      <c r="BL934" s="23"/>
      <c r="BU934" s="23"/>
      <c r="BV934" s="23"/>
      <c r="BZ934" s="24"/>
    </row>
    <row r="935" spans="24:78" x14ac:dyDescent="0.25">
      <c r="X935" s="23"/>
      <c r="AI935" s="23"/>
      <c r="AJ935" s="23"/>
      <c r="AW935" s="23"/>
      <c r="AX935" s="23"/>
      <c r="BA935" s="23"/>
      <c r="BB935" s="23"/>
      <c r="BE935" s="23"/>
      <c r="BF935" s="23"/>
      <c r="BH935" s="23"/>
      <c r="BI935" s="23"/>
      <c r="BJ935" s="23"/>
      <c r="BK935" s="23"/>
      <c r="BL935" s="23"/>
      <c r="BU935" s="23"/>
      <c r="BV935" s="23"/>
      <c r="BZ935" s="24"/>
    </row>
    <row r="936" spans="24:78" x14ac:dyDescent="0.25">
      <c r="X936" s="23"/>
      <c r="AI936" s="23"/>
      <c r="AJ936" s="23"/>
      <c r="AW936" s="23"/>
      <c r="AX936" s="23"/>
      <c r="BA936" s="23"/>
      <c r="BB936" s="23"/>
      <c r="BE936" s="23"/>
      <c r="BF936" s="23"/>
      <c r="BH936" s="23"/>
      <c r="BI936" s="23"/>
      <c r="BJ936" s="23"/>
      <c r="BK936" s="23"/>
      <c r="BL936" s="23"/>
      <c r="BU936" s="23"/>
      <c r="BV936" s="23"/>
      <c r="BZ936" s="24"/>
    </row>
    <row r="937" spans="24:78" x14ac:dyDescent="0.25">
      <c r="X937" s="23"/>
      <c r="AI937" s="23"/>
      <c r="AJ937" s="23"/>
      <c r="AW937" s="23"/>
      <c r="AX937" s="23"/>
      <c r="BA937" s="23"/>
      <c r="BB937" s="23"/>
      <c r="BE937" s="23"/>
      <c r="BF937" s="23"/>
      <c r="BH937" s="23"/>
      <c r="BI937" s="23"/>
      <c r="BJ937" s="23"/>
      <c r="BK937" s="23"/>
      <c r="BL937" s="23"/>
      <c r="BU937" s="23"/>
      <c r="BV937" s="23"/>
      <c r="BZ937" s="24"/>
    </row>
    <row r="938" spans="24:78" x14ac:dyDescent="0.25">
      <c r="X938" s="23"/>
      <c r="AI938" s="23"/>
      <c r="AJ938" s="23"/>
      <c r="AW938" s="23"/>
      <c r="AX938" s="23"/>
      <c r="BA938" s="23"/>
      <c r="BB938" s="23"/>
      <c r="BE938" s="23"/>
      <c r="BF938" s="23"/>
      <c r="BH938" s="23"/>
      <c r="BI938" s="23"/>
      <c r="BJ938" s="23"/>
      <c r="BK938" s="23"/>
      <c r="BL938" s="23"/>
      <c r="BU938" s="23"/>
      <c r="BV938" s="23"/>
      <c r="BZ938" s="24"/>
    </row>
    <row r="939" spans="24:78" x14ac:dyDescent="0.25">
      <c r="X939" s="23"/>
      <c r="AI939" s="23"/>
      <c r="AJ939" s="23"/>
      <c r="AW939" s="23"/>
      <c r="AX939" s="23"/>
      <c r="BA939" s="23"/>
      <c r="BB939" s="23"/>
      <c r="BE939" s="23"/>
      <c r="BF939" s="23"/>
      <c r="BH939" s="23"/>
      <c r="BI939" s="23"/>
      <c r="BJ939" s="23"/>
      <c r="BK939" s="23"/>
      <c r="BL939" s="23"/>
      <c r="BU939" s="23"/>
      <c r="BV939" s="23"/>
      <c r="BZ939" s="24"/>
    </row>
    <row r="940" spans="24:78" x14ac:dyDescent="0.25">
      <c r="X940" s="23"/>
      <c r="AI940" s="23"/>
      <c r="AJ940" s="23"/>
      <c r="AW940" s="23"/>
      <c r="AX940" s="23"/>
      <c r="BA940" s="23"/>
      <c r="BB940" s="23"/>
      <c r="BE940" s="23"/>
      <c r="BF940" s="23"/>
      <c r="BH940" s="23"/>
      <c r="BI940" s="23"/>
      <c r="BJ940" s="23"/>
      <c r="BK940" s="23"/>
      <c r="BL940" s="23"/>
      <c r="BU940" s="23"/>
      <c r="BV940" s="23"/>
      <c r="BZ940" s="24"/>
    </row>
    <row r="941" spans="24:78" x14ac:dyDescent="0.25">
      <c r="X941" s="23"/>
      <c r="AI941" s="23"/>
      <c r="AJ941" s="23"/>
      <c r="AW941" s="23"/>
      <c r="AX941" s="23"/>
      <c r="BA941" s="23"/>
      <c r="BB941" s="23"/>
      <c r="BE941" s="23"/>
      <c r="BF941" s="23"/>
      <c r="BH941" s="23"/>
      <c r="BI941" s="23"/>
      <c r="BJ941" s="23"/>
      <c r="BK941" s="23"/>
      <c r="BL941" s="23"/>
      <c r="BU941" s="23"/>
      <c r="BV941" s="23"/>
      <c r="BZ941" s="24"/>
    </row>
    <row r="942" spans="24:78" x14ac:dyDescent="0.25">
      <c r="X942" s="23"/>
      <c r="AI942" s="23"/>
      <c r="AJ942" s="23"/>
      <c r="AW942" s="23"/>
      <c r="AX942" s="23"/>
      <c r="BA942" s="23"/>
      <c r="BB942" s="23"/>
      <c r="BE942" s="23"/>
      <c r="BF942" s="23"/>
      <c r="BH942" s="23"/>
      <c r="BI942" s="23"/>
      <c r="BJ942" s="23"/>
      <c r="BK942" s="23"/>
      <c r="BL942" s="23"/>
      <c r="BU942" s="23"/>
      <c r="BV942" s="23"/>
      <c r="BZ942" s="24"/>
    </row>
    <row r="943" spans="24:78" x14ac:dyDescent="0.25">
      <c r="X943" s="23"/>
      <c r="AI943" s="23"/>
      <c r="AJ943" s="23"/>
      <c r="AW943" s="23"/>
      <c r="AX943" s="23"/>
      <c r="BA943" s="23"/>
      <c r="BB943" s="23"/>
      <c r="BE943" s="23"/>
      <c r="BF943" s="23"/>
      <c r="BH943" s="23"/>
      <c r="BI943" s="23"/>
      <c r="BJ943" s="23"/>
      <c r="BK943" s="23"/>
      <c r="BL943" s="23"/>
      <c r="BU943" s="23"/>
      <c r="BV943" s="23"/>
      <c r="BZ943" s="24"/>
    </row>
    <row r="944" spans="24:78" x14ac:dyDescent="0.25">
      <c r="X944" s="23"/>
      <c r="AI944" s="23"/>
      <c r="AJ944" s="23"/>
      <c r="AW944" s="23"/>
      <c r="AX944" s="23"/>
      <c r="BA944" s="23"/>
      <c r="BB944" s="23"/>
      <c r="BE944" s="23"/>
      <c r="BF944" s="23"/>
      <c r="BH944" s="23"/>
      <c r="BI944" s="23"/>
      <c r="BJ944" s="23"/>
      <c r="BK944" s="23"/>
      <c r="BL944" s="23"/>
      <c r="BU944" s="23"/>
      <c r="BV944" s="23"/>
      <c r="BZ944" s="24"/>
    </row>
    <row r="945" spans="24:78" x14ac:dyDescent="0.25">
      <c r="X945" s="23"/>
      <c r="AI945" s="23"/>
      <c r="AJ945" s="23"/>
      <c r="AW945" s="23"/>
      <c r="AX945" s="23"/>
      <c r="BA945" s="23"/>
      <c r="BB945" s="23"/>
      <c r="BE945" s="23"/>
      <c r="BF945" s="23"/>
      <c r="BH945" s="23"/>
      <c r="BI945" s="23"/>
      <c r="BJ945" s="23"/>
      <c r="BK945" s="23"/>
      <c r="BL945" s="23"/>
      <c r="BU945" s="23"/>
      <c r="BV945" s="23"/>
      <c r="BZ945" s="24"/>
    </row>
    <row r="946" spans="24:78" x14ac:dyDescent="0.25">
      <c r="X946" s="23"/>
      <c r="AI946" s="23"/>
      <c r="AJ946" s="23"/>
      <c r="AW946" s="23"/>
      <c r="AX946" s="23"/>
      <c r="BA946" s="23"/>
      <c r="BB946" s="23"/>
      <c r="BE946" s="23"/>
      <c r="BF946" s="23"/>
      <c r="BH946" s="23"/>
      <c r="BI946" s="23"/>
      <c r="BJ946" s="23"/>
      <c r="BK946" s="23"/>
      <c r="BL946" s="23"/>
      <c r="BU946" s="23"/>
      <c r="BV946" s="23"/>
      <c r="BZ946" s="24"/>
    </row>
    <row r="947" spans="24:78" x14ac:dyDescent="0.25">
      <c r="X947" s="23"/>
      <c r="AI947" s="23"/>
      <c r="AJ947" s="23"/>
      <c r="AW947" s="23"/>
      <c r="AX947" s="23"/>
      <c r="BA947" s="23"/>
      <c r="BB947" s="23"/>
      <c r="BE947" s="23"/>
      <c r="BF947" s="23"/>
      <c r="BH947" s="23"/>
      <c r="BI947" s="23"/>
      <c r="BJ947" s="23"/>
      <c r="BK947" s="23"/>
      <c r="BL947" s="23"/>
      <c r="BU947" s="23"/>
      <c r="BV947" s="23"/>
      <c r="BZ947" s="24"/>
    </row>
    <row r="948" spans="24:78" x14ac:dyDescent="0.25">
      <c r="X948" s="23"/>
      <c r="AI948" s="23"/>
      <c r="AJ948" s="23"/>
      <c r="AW948" s="23"/>
      <c r="AX948" s="23"/>
      <c r="BA948" s="23"/>
      <c r="BB948" s="23"/>
      <c r="BE948" s="23"/>
      <c r="BF948" s="23"/>
      <c r="BH948" s="23"/>
      <c r="BI948" s="23"/>
      <c r="BJ948" s="23"/>
      <c r="BK948" s="23"/>
      <c r="BL948" s="23"/>
      <c r="BU948" s="23"/>
      <c r="BV948" s="23"/>
      <c r="BZ948" s="24"/>
    </row>
    <row r="949" spans="24:78" x14ac:dyDescent="0.25">
      <c r="X949" s="23"/>
      <c r="AI949" s="23"/>
      <c r="AJ949" s="23"/>
      <c r="AW949" s="23"/>
      <c r="AX949" s="23"/>
      <c r="BA949" s="23"/>
      <c r="BB949" s="23"/>
      <c r="BE949" s="23"/>
      <c r="BF949" s="23"/>
      <c r="BH949" s="23"/>
      <c r="BI949" s="23"/>
      <c r="BJ949" s="23"/>
      <c r="BK949" s="23"/>
      <c r="BL949" s="23"/>
      <c r="BU949" s="23"/>
      <c r="BV949" s="23"/>
      <c r="BZ949" s="24"/>
    </row>
    <row r="950" spans="24:78" x14ac:dyDescent="0.25">
      <c r="X950" s="23"/>
      <c r="AI950" s="23"/>
      <c r="AJ950" s="23"/>
      <c r="AW950" s="23"/>
      <c r="AX950" s="23"/>
      <c r="BA950" s="23"/>
      <c r="BB950" s="23"/>
      <c r="BE950" s="23"/>
      <c r="BF950" s="23"/>
      <c r="BH950" s="23"/>
      <c r="BI950" s="23"/>
      <c r="BJ950" s="23"/>
      <c r="BK950" s="23"/>
      <c r="BL950" s="23"/>
      <c r="BU950" s="23"/>
      <c r="BV950" s="23"/>
      <c r="BZ950" s="24"/>
    </row>
    <row r="951" spans="24:78" x14ac:dyDescent="0.25">
      <c r="X951" s="23"/>
      <c r="AI951" s="23"/>
      <c r="AJ951" s="23"/>
      <c r="AW951" s="23"/>
      <c r="AX951" s="23"/>
      <c r="BA951" s="23"/>
      <c r="BB951" s="23"/>
      <c r="BE951" s="23"/>
      <c r="BF951" s="23"/>
      <c r="BH951" s="23"/>
      <c r="BI951" s="23"/>
      <c r="BJ951" s="23"/>
      <c r="BK951" s="23"/>
      <c r="BL951" s="23"/>
      <c r="BU951" s="23"/>
      <c r="BV951" s="23"/>
      <c r="BZ951" s="24"/>
    </row>
    <row r="952" spans="24:78" x14ac:dyDescent="0.25">
      <c r="X952" s="23"/>
      <c r="AI952" s="23"/>
      <c r="AJ952" s="23"/>
      <c r="AW952" s="23"/>
      <c r="AX952" s="23"/>
      <c r="BA952" s="23"/>
      <c r="BB952" s="23"/>
      <c r="BE952" s="23"/>
      <c r="BF952" s="23"/>
      <c r="BH952" s="23"/>
      <c r="BI952" s="23"/>
      <c r="BJ952" s="23"/>
      <c r="BK952" s="23"/>
      <c r="BL952" s="23"/>
      <c r="BU952" s="23"/>
      <c r="BV952" s="23"/>
      <c r="BZ952" s="24"/>
    </row>
    <row r="953" spans="24:78" x14ac:dyDescent="0.25">
      <c r="X953" s="23"/>
      <c r="AI953" s="23"/>
      <c r="AJ953" s="23"/>
      <c r="AW953" s="23"/>
      <c r="AX953" s="23"/>
      <c r="BA953" s="23"/>
      <c r="BB953" s="23"/>
      <c r="BE953" s="23"/>
      <c r="BF953" s="23"/>
      <c r="BH953" s="23"/>
      <c r="BI953" s="23"/>
      <c r="BJ953" s="23"/>
      <c r="BK953" s="23"/>
      <c r="BL953" s="23"/>
      <c r="BU953" s="23"/>
      <c r="BV953" s="23"/>
      <c r="BZ953" s="24"/>
    </row>
    <row r="954" spans="24:78" x14ac:dyDescent="0.25">
      <c r="X954" s="23"/>
      <c r="AI954" s="23"/>
      <c r="AJ954" s="23"/>
      <c r="AW954" s="23"/>
      <c r="AX954" s="23"/>
      <c r="BA954" s="23"/>
      <c r="BB954" s="23"/>
      <c r="BE954" s="23"/>
      <c r="BF954" s="23"/>
      <c r="BH954" s="23"/>
      <c r="BI954" s="23"/>
      <c r="BJ954" s="23"/>
      <c r="BK954" s="23"/>
      <c r="BL954" s="23"/>
      <c r="BU954" s="23"/>
      <c r="BV954" s="23"/>
      <c r="BZ954" s="24"/>
    </row>
    <row r="955" spans="24:78" x14ac:dyDescent="0.25">
      <c r="X955" s="23"/>
      <c r="AI955" s="23"/>
      <c r="AJ955" s="23"/>
      <c r="AW955" s="23"/>
      <c r="AX955" s="23"/>
      <c r="BA955" s="23"/>
      <c r="BB955" s="23"/>
      <c r="BE955" s="23"/>
      <c r="BF955" s="23"/>
      <c r="BH955" s="23"/>
      <c r="BI955" s="23"/>
      <c r="BJ955" s="23"/>
      <c r="BK955" s="23"/>
      <c r="BL955" s="23"/>
      <c r="BU955" s="23"/>
      <c r="BV955" s="23"/>
      <c r="BZ955" s="24"/>
    </row>
    <row r="956" spans="24:78" x14ac:dyDescent="0.25">
      <c r="X956" s="23"/>
      <c r="AI956" s="23"/>
      <c r="AJ956" s="23"/>
      <c r="AW956" s="23"/>
      <c r="AX956" s="23"/>
      <c r="BA956" s="23"/>
      <c r="BB956" s="23"/>
      <c r="BE956" s="23"/>
      <c r="BF956" s="23"/>
      <c r="BH956" s="23"/>
      <c r="BI956" s="23"/>
      <c r="BJ956" s="23"/>
      <c r="BK956" s="23"/>
      <c r="BL956" s="23"/>
      <c r="BU956" s="23"/>
      <c r="BV956" s="23"/>
      <c r="BZ956" s="24"/>
    </row>
    <row r="957" spans="24:78" x14ac:dyDescent="0.25">
      <c r="X957" s="23"/>
      <c r="AI957" s="23"/>
      <c r="AJ957" s="23"/>
      <c r="AW957" s="23"/>
      <c r="AX957" s="23"/>
      <c r="BA957" s="23"/>
      <c r="BB957" s="23"/>
      <c r="BE957" s="23"/>
      <c r="BF957" s="23"/>
      <c r="BH957" s="23"/>
      <c r="BI957" s="23"/>
      <c r="BJ957" s="23"/>
      <c r="BK957" s="23"/>
      <c r="BL957" s="23"/>
      <c r="BU957" s="23"/>
      <c r="BV957" s="23"/>
      <c r="BZ957" s="24"/>
    </row>
    <row r="958" spans="24:78" x14ac:dyDescent="0.25">
      <c r="X958" s="23"/>
      <c r="AI958" s="23"/>
      <c r="AJ958" s="23"/>
      <c r="AW958" s="23"/>
      <c r="AX958" s="23"/>
      <c r="BA958" s="23"/>
      <c r="BB958" s="23"/>
      <c r="BE958" s="23"/>
      <c r="BF958" s="23"/>
      <c r="BH958" s="23"/>
      <c r="BI958" s="23"/>
      <c r="BJ958" s="23"/>
      <c r="BK958" s="23"/>
      <c r="BL958" s="23"/>
      <c r="BU958" s="23"/>
      <c r="BV958" s="23"/>
      <c r="BZ958" s="24"/>
    </row>
    <row r="959" spans="24:78" x14ac:dyDescent="0.25">
      <c r="X959" s="23"/>
      <c r="AI959" s="23"/>
      <c r="AJ959" s="23"/>
      <c r="AW959" s="23"/>
      <c r="AX959" s="23"/>
      <c r="BA959" s="23"/>
      <c r="BB959" s="23"/>
      <c r="BE959" s="23"/>
      <c r="BF959" s="23"/>
      <c r="BH959" s="23"/>
      <c r="BI959" s="23"/>
      <c r="BJ959" s="23"/>
      <c r="BK959" s="23"/>
      <c r="BL959" s="23"/>
      <c r="BU959" s="23"/>
      <c r="BV959" s="23"/>
      <c r="BZ959" s="24"/>
    </row>
    <row r="960" spans="24:78" x14ac:dyDescent="0.25">
      <c r="X960" s="23"/>
      <c r="AI960" s="23"/>
      <c r="AJ960" s="23"/>
      <c r="AW960" s="23"/>
      <c r="AX960" s="23"/>
      <c r="BA960" s="23"/>
      <c r="BB960" s="23"/>
      <c r="BE960" s="23"/>
      <c r="BF960" s="23"/>
      <c r="BH960" s="23"/>
      <c r="BI960" s="23"/>
      <c r="BJ960" s="23"/>
      <c r="BK960" s="23"/>
      <c r="BL960" s="23"/>
      <c r="BU960" s="23"/>
      <c r="BV960" s="23"/>
      <c r="BZ960" s="24"/>
    </row>
    <row r="961" spans="24:78" x14ac:dyDescent="0.25">
      <c r="X961" s="23"/>
      <c r="AI961" s="23"/>
      <c r="AJ961" s="23"/>
      <c r="AW961" s="23"/>
      <c r="AX961" s="23"/>
      <c r="BA961" s="23"/>
      <c r="BB961" s="23"/>
      <c r="BE961" s="23"/>
      <c r="BF961" s="23"/>
      <c r="BH961" s="23"/>
      <c r="BI961" s="23"/>
      <c r="BJ961" s="23"/>
      <c r="BK961" s="23"/>
      <c r="BL961" s="23"/>
      <c r="BU961" s="23"/>
      <c r="BV961" s="23"/>
      <c r="BZ961" s="24"/>
    </row>
    <row r="962" spans="24:78" x14ac:dyDescent="0.25">
      <c r="X962" s="23"/>
      <c r="AI962" s="23"/>
      <c r="AJ962" s="23"/>
      <c r="AW962" s="23"/>
      <c r="AX962" s="23"/>
      <c r="BA962" s="23"/>
      <c r="BB962" s="23"/>
      <c r="BE962" s="23"/>
      <c r="BF962" s="23"/>
      <c r="BH962" s="23"/>
      <c r="BI962" s="23"/>
      <c r="BJ962" s="23"/>
      <c r="BK962" s="23"/>
      <c r="BL962" s="23"/>
      <c r="BU962" s="23"/>
      <c r="BV962" s="23"/>
      <c r="BZ962" s="24"/>
    </row>
    <row r="963" spans="24:78" x14ac:dyDescent="0.25">
      <c r="X963" s="23"/>
      <c r="AI963" s="23"/>
      <c r="AJ963" s="23"/>
      <c r="AW963" s="23"/>
      <c r="AX963" s="23"/>
      <c r="BA963" s="23"/>
      <c r="BB963" s="23"/>
      <c r="BE963" s="23"/>
      <c r="BF963" s="23"/>
      <c r="BH963" s="23"/>
      <c r="BI963" s="23"/>
      <c r="BJ963" s="23"/>
      <c r="BK963" s="23"/>
      <c r="BL963" s="23"/>
      <c r="BU963" s="23"/>
      <c r="BV963" s="23"/>
      <c r="BZ963" s="24"/>
    </row>
    <row r="964" spans="24:78" x14ac:dyDescent="0.25">
      <c r="X964" s="23"/>
      <c r="AI964" s="23"/>
      <c r="AJ964" s="23"/>
      <c r="AW964" s="23"/>
      <c r="AX964" s="23"/>
      <c r="BA964" s="23"/>
      <c r="BB964" s="23"/>
      <c r="BE964" s="23"/>
      <c r="BF964" s="23"/>
      <c r="BH964" s="23"/>
      <c r="BI964" s="23"/>
      <c r="BJ964" s="23"/>
      <c r="BK964" s="23"/>
      <c r="BL964" s="23"/>
      <c r="BU964" s="23"/>
      <c r="BV964" s="23"/>
      <c r="BZ964" s="24"/>
    </row>
    <row r="965" spans="24:78" x14ac:dyDescent="0.25">
      <c r="X965" s="23"/>
      <c r="AI965" s="23"/>
      <c r="AJ965" s="23"/>
      <c r="AW965" s="23"/>
      <c r="AX965" s="23"/>
      <c r="BA965" s="23"/>
      <c r="BB965" s="23"/>
      <c r="BE965" s="23"/>
      <c r="BF965" s="23"/>
      <c r="BH965" s="23"/>
      <c r="BI965" s="23"/>
      <c r="BJ965" s="23"/>
      <c r="BK965" s="23"/>
      <c r="BL965" s="23"/>
      <c r="BU965" s="23"/>
      <c r="BV965" s="23"/>
      <c r="BZ965" s="24"/>
    </row>
    <row r="966" spans="24:78" x14ac:dyDescent="0.25">
      <c r="X966" s="23"/>
      <c r="AI966" s="23"/>
      <c r="AJ966" s="23"/>
      <c r="AW966" s="23"/>
      <c r="AX966" s="23"/>
      <c r="BA966" s="23"/>
      <c r="BB966" s="23"/>
      <c r="BE966" s="23"/>
      <c r="BF966" s="23"/>
      <c r="BH966" s="23"/>
      <c r="BI966" s="23"/>
      <c r="BJ966" s="23"/>
      <c r="BK966" s="23"/>
      <c r="BL966" s="23"/>
      <c r="BU966" s="23"/>
      <c r="BV966" s="23"/>
      <c r="BZ966" s="24"/>
    </row>
    <row r="967" spans="24:78" x14ac:dyDescent="0.25">
      <c r="X967" s="23"/>
      <c r="AI967" s="23"/>
      <c r="AJ967" s="23"/>
      <c r="AW967" s="23"/>
      <c r="AX967" s="23"/>
      <c r="BA967" s="23"/>
      <c r="BB967" s="23"/>
      <c r="BE967" s="23"/>
      <c r="BF967" s="23"/>
      <c r="BH967" s="23"/>
      <c r="BI967" s="23"/>
      <c r="BJ967" s="23"/>
      <c r="BK967" s="23"/>
      <c r="BL967" s="23"/>
      <c r="BU967" s="23"/>
      <c r="BV967" s="23"/>
      <c r="BZ967" s="24"/>
    </row>
    <row r="968" spans="24:78" x14ac:dyDescent="0.25">
      <c r="X968" s="23"/>
      <c r="AI968" s="23"/>
      <c r="AJ968" s="23"/>
      <c r="AW968" s="23"/>
      <c r="AX968" s="23"/>
      <c r="BA968" s="23"/>
      <c r="BB968" s="23"/>
      <c r="BE968" s="23"/>
      <c r="BF968" s="23"/>
      <c r="BH968" s="23"/>
      <c r="BI968" s="23"/>
      <c r="BJ968" s="23"/>
      <c r="BK968" s="23"/>
      <c r="BL968" s="23"/>
      <c r="BU968" s="23"/>
      <c r="BV968" s="23"/>
      <c r="BZ968" s="24"/>
    </row>
    <row r="969" spans="24:78" x14ac:dyDescent="0.25">
      <c r="X969" s="23"/>
      <c r="AI969" s="23"/>
      <c r="AJ969" s="23"/>
      <c r="AW969" s="23"/>
      <c r="AX969" s="23"/>
      <c r="BA969" s="23"/>
      <c r="BB969" s="23"/>
      <c r="BE969" s="23"/>
      <c r="BF969" s="23"/>
      <c r="BH969" s="23"/>
      <c r="BI969" s="23"/>
      <c r="BJ969" s="23"/>
      <c r="BK969" s="23"/>
      <c r="BL969" s="23"/>
      <c r="BU969" s="23"/>
      <c r="BV969" s="23"/>
      <c r="BZ969" s="24"/>
    </row>
    <row r="970" spans="24:78" x14ac:dyDescent="0.25">
      <c r="X970" s="23"/>
      <c r="AI970" s="23"/>
      <c r="AJ970" s="23"/>
      <c r="AW970" s="23"/>
      <c r="AX970" s="23"/>
      <c r="BA970" s="23"/>
      <c r="BB970" s="23"/>
      <c r="BE970" s="23"/>
      <c r="BF970" s="23"/>
      <c r="BH970" s="23"/>
      <c r="BI970" s="23"/>
      <c r="BJ970" s="23"/>
      <c r="BK970" s="23"/>
      <c r="BL970" s="23"/>
      <c r="BU970" s="23"/>
      <c r="BV970" s="23"/>
      <c r="BZ970" s="24"/>
    </row>
    <row r="971" spans="24:78" x14ac:dyDescent="0.25">
      <c r="X971" s="23"/>
      <c r="AI971" s="23"/>
      <c r="AJ971" s="23"/>
      <c r="AW971" s="23"/>
      <c r="AX971" s="23"/>
      <c r="BA971" s="23"/>
      <c r="BB971" s="23"/>
      <c r="BE971" s="23"/>
      <c r="BF971" s="23"/>
      <c r="BH971" s="23"/>
      <c r="BI971" s="23"/>
      <c r="BJ971" s="23"/>
      <c r="BK971" s="23"/>
      <c r="BL971" s="23"/>
      <c r="BU971" s="23"/>
      <c r="BV971" s="23"/>
      <c r="BZ971" s="24"/>
    </row>
    <row r="972" spans="24:78" x14ac:dyDescent="0.25">
      <c r="X972" s="23"/>
      <c r="AI972" s="23"/>
      <c r="AJ972" s="23"/>
      <c r="AW972" s="23"/>
      <c r="AX972" s="23"/>
      <c r="BA972" s="23"/>
      <c r="BB972" s="23"/>
      <c r="BE972" s="23"/>
      <c r="BF972" s="23"/>
      <c r="BH972" s="23"/>
      <c r="BI972" s="23"/>
      <c r="BJ972" s="23"/>
      <c r="BK972" s="23"/>
      <c r="BL972" s="23"/>
      <c r="BU972" s="23"/>
      <c r="BV972" s="23"/>
      <c r="BZ972" s="24"/>
    </row>
    <row r="973" spans="24:78" x14ac:dyDescent="0.25">
      <c r="X973" s="23"/>
      <c r="AI973" s="23"/>
      <c r="AJ973" s="23"/>
      <c r="AW973" s="23"/>
      <c r="AX973" s="23"/>
      <c r="BA973" s="23"/>
      <c r="BB973" s="23"/>
      <c r="BE973" s="23"/>
      <c r="BF973" s="23"/>
      <c r="BH973" s="23"/>
      <c r="BI973" s="23"/>
      <c r="BJ973" s="23"/>
      <c r="BK973" s="23"/>
      <c r="BL973" s="23"/>
      <c r="BU973" s="23"/>
      <c r="BV973" s="23"/>
      <c r="BZ973" s="24"/>
    </row>
    <row r="974" spans="24:78" x14ac:dyDescent="0.25">
      <c r="X974" s="23"/>
      <c r="AI974" s="23"/>
      <c r="AJ974" s="23"/>
      <c r="AW974" s="23"/>
      <c r="AX974" s="23"/>
      <c r="BA974" s="23"/>
      <c r="BB974" s="23"/>
      <c r="BE974" s="23"/>
      <c r="BF974" s="23"/>
      <c r="BH974" s="23"/>
      <c r="BI974" s="23"/>
      <c r="BJ974" s="23"/>
      <c r="BK974" s="23"/>
      <c r="BL974" s="23"/>
      <c r="BU974" s="23"/>
      <c r="BV974" s="23"/>
      <c r="BZ974" s="24"/>
    </row>
    <row r="975" spans="24:78" x14ac:dyDescent="0.25">
      <c r="X975" s="23"/>
      <c r="AI975" s="23"/>
      <c r="AJ975" s="23"/>
      <c r="AW975" s="23"/>
      <c r="AX975" s="23"/>
      <c r="BA975" s="23"/>
      <c r="BB975" s="23"/>
      <c r="BE975" s="23"/>
      <c r="BF975" s="23"/>
      <c r="BH975" s="23"/>
      <c r="BI975" s="23"/>
      <c r="BJ975" s="23"/>
      <c r="BK975" s="23"/>
      <c r="BL975" s="23"/>
      <c r="BU975" s="23"/>
      <c r="BV975" s="23"/>
      <c r="BZ975" s="24"/>
    </row>
    <row r="976" spans="24:78" x14ac:dyDescent="0.25">
      <c r="X976" s="23"/>
      <c r="AI976" s="23"/>
      <c r="AJ976" s="23"/>
      <c r="AW976" s="23"/>
      <c r="AX976" s="23"/>
      <c r="BA976" s="23"/>
      <c r="BB976" s="23"/>
      <c r="BE976" s="23"/>
      <c r="BF976" s="23"/>
      <c r="BH976" s="23"/>
      <c r="BI976" s="23"/>
      <c r="BJ976" s="23"/>
      <c r="BK976" s="23"/>
      <c r="BL976" s="23"/>
      <c r="BU976" s="23"/>
      <c r="BV976" s="23"/>
      <c r="BZ976" s="24"/>
    </row>
    <row r="977" spans="24:78" x14ac:dyDescent="0.25">
      <c r="X977" s="23"/>
      <c r="AI977" s="23"/>
      <c r="AJ977" s="23"/>
      <c r="AW977" s="23"/>
      <c r="AX977" s="23"/>
      <c r="BA977" s="23"/>
      <c r="BB977" s="23"/>
      <c r="BE977" s="23"/>
      <c r="BF977" s="23"/>
      <c r="BH977" s="23"/>
      <c r="BI977" s="23"/>
      <c r="BJ977" s="23"/>
      <c r="BK977" s="23"/>
      <c r="BL977" s="23"/>
      <c r="BU977" s="23"/>
      <c r="BV977" s="23"/>
      <c r="BZ977" s="24"/>
    </row>
    <row r="978" spans="24:78" x14ac:dyDescent="0.25">
      <c r="X978" s="23"/>
      <c r="AI978" s="23"/>
      <c r="AJ978" s="23"/>
      <c r="AW978" s="23"/>
      <c r="AX978" s="23"/>
      <c r="BA978" s="23"/>
      <c r="BB978" s="23"/>
      <c r="BE978" s="23"/>
      <c r="BF978" s="23"/>
      <c r="BH978" s="23"/>
      <c r="BI978" s="23"/>
      <c r="BJ978" s="23"/>
      <c r="BK978" s="23"/>
      <c r="BL978" s="23"/>
      <c r="BU978" s="23"/>
      <c r="BV978" s="23"/>
      <c r="BZ978" s="24"/>
    </row>
    <row r="979" spans="24:78" x14ac:dyDescent="0.25">
      <c r="X979" s="23"/>
      <c r="AI979" s="23"/>
      <c r="AJ979" s="23"/>
      <c r="AW979" s="23"/>
      <c r="AX979" s="23"/>
      <c r="BA979" s="23"/>
      <c r="BB979" s="23"/>
      <c r="BE979" s="23"/>
      <c r="BF979" s="23"/>
      <c r="BH979" s="23"/>
      <c r="BI979" s="23"/>
      <c r="BJ979" s="23"/>
      <c r="BK979" s="23"/>
      <c r="BL979" s="23"/>
      <c r="BU979" s="23"/>
      <c r="BV979" s="23"/>
      <c r="BZ979" s="24"/>
    </row>
    <row r="980" spans="24:78" x14ac:dyDescent="0.25">
      <c r="X980" s="23"/>
      <c r="AI980" s="23"/>
      <c r="AJ980" s="23"/>
      <c r="AW980" s="23"/>
      <c r="AX980" s="23"/>
      <c r="BA980" s="23"/>
      <c r="BB980" s="23"/>
      <c r="BE980" s="23"/>
      <c r="BF980" s="23"/>
      <c r="BH980" s="23"/>
      <c r="BI980" s="23"/>
      <c r="BJ980" s="23"/>
      <c r="BK980" s="23"/>
      <c r="BL980" s="23"/>
      <c r="BU980" s="23"/>
      <c r="BV980" s="23"/>
      <c r="BZ980" s="24"/>
    </row>
    <row r="981" spans="24:78" x14ac:dyDescent="0.25">
      <c r="X981" s="23"/>
      <c r="AI981" s="23"/>
      <c r="AJ981" s="23"/>
      <c r="AW981" s="23"/>
      <c r="AX981" s="23"/>
      <c r="BA981" s="23"/>
      <c r="BB981" s="23"/>
      <c r="BE981" s="23"/>
      <c r="BF981" s="23"/>
      <c r="BH981" s="23"/>
      <c r="BI981" s="23"/>
      <c r="BJ981" s="23"/>
      <c r="BK981" s="23"/>
      <c r="BL981" s="23"/>
      <c r="BU981" s="23"/>
      <c r="BV981" s="23"/>
      <c r="BZ981" s="24"/>
    </row>
    <row r="982" spans="24:78" x14ac:dyDescent="0.25">
      <c r="X982" s="23"/>
      <c r="AI982" s="23"/>
      <c r="AJ982" s="23"/>
      <c r="AW982" s="23"/>
      <c r="AX982" s="23"/>
      <c r="BA982" s="23"/>
      <c r="BB982" s="23"/>
      <c r="BE982" s="23"/>
      <c r="BF982" s="23"/>
      <c r="BH982" s="23"/>
      <c r="BI982" s="23"/>
      <c r="BJ982" s="23"/>
      <c r="BK982" s="23"/>
      <c r="BL982" s="23"/>
      <c r="BU982" s="23"/>
      <c r="BV982" s="23"/>
      <c r="BZ982" s="24"/>
    </row>
    <row r="983" spans="24:78" x14ac:dyDescent="0.25">
      <c r="X983" s="23"/>
      <c r="AI983" s="23"/>
      <c r="AJ983" s="23"/>
      <c r="AW983" s="23"/>
      <c r="AX983" s="23"/>
      <c r="BA983" s="23"/>
      <c r="BB983" s="23"/>
      <c r="BE983" s="23"/>
      <c r="BF983" s="23"/>
      <c r="BH983" s="23"/>
      <c r="BI983" s="23"/>
      <c r="BJ983" s="23"/>
      <c r="BK983" s="23"/>
      <c r="BL983" s="23"/>
      <c r="BU983" s="23"/>
      <c r="BV983" s="23"/>
      <c r="BZ983" s="24"/>
    </row>
    <row r="984" spans="24:78" x14ac:dyDescent="0.25">
      <c r="X984" s="23"/>
      <c r="AI984" s="23"/>
      <c r="AJ984" s="23"/>
      <c r="AW984" s="23"/>
      <c r="AX984" s="23"/>
      <c r="BA984" s="23"/>
      <c r="BB984" s="23"/>
      <c r="BE984" s="23"/>
      <c r="BF984" s="23"/>
      <c r="BH984" s="23"/>
      <c r="BI984" s="23"/>
      <c r="BJ984" s="23"/>
      <c r="BK984" s="23"/>
      <c r="BL984" s="23"/>
      <c r="BU984" s="23"/>
      <c r="BV984" s="23"/>
      <c r="BZ984" s="24"/>
    </row>
    <row r="985" spans="24:78" x14ac:dyDescent="0.25">
      <c r="X985" s="23"/>
      <c r="AI985" s="23"/>
      <c r="AJ985" s="23"/>
      <c r="AW985" s="23"/>
      <c r="AX985" s="23"/>
      <c r="BA985" s="23"/>
      <c r="BB985" s="23"/>
      <c r="BE985" s="23"/>
      <c r="BF985" s="23"/>
      <c r="BH985" s="23"/>
      <c r="BI985" s="23"/>
      <c r="BJ985" s="23"/>
      <c r="BK985" s="23"/>
      <c r="BL985" s="23"/>
      <c r="BU985" s="23"/>
      <c r="BV985" s="23"/>
      <c r="BZ985" s="24"/>
    </row>
    <row r="986" spans="24:78" x14ac:dyDescent="0.25">
      <c r="X986" s="23"/>
      <c r="AI986" s="23"/>
      <c r="AJ986" s="23"/>
      <c r="AW986" s="23"/>
      <c r="AX986" s="23"/>
      <c r="BA986" s="23"/>
      <c r="BB986" s="23"/>
      <c r="BE986" s="23"/>
      <c r="BF986" s="23"/>
      <c r="BH986" s="23"/>
      <c r="BI986" s="23"/>
      <c r="BJ986" s="23"/>
      <c r="BK986" s="23"/>
      <c r="BL986" s="23"/>
      <c r="BU986" s="23"/>
      <c r="BV986" s="23"/>
      <c r="BZ986" s="24"/>
    </row>
    <row r="987" spans="24:78" x14ac:dyDescent="0.25">
      <c r="X987" s="23"/>
      <c r="AI987" s="23"/>
      <c r="AJ987" s="23"/>
      <c r="AW987" s="23"/>
      <c r="AX987" s="23"/>
      <c r="BA987" s="23"/>
      <c r="BB987" s="23"/>
      <c r="BE987" s="23"/>
      <c r="BF987" s="23"/>
      <c r="BH987" s="23"/>
      <c r="BI987" s="23"/>
      <c r="BJ987" s="23"/>
      <c r="BK987" s="23"/>
      <c r="BL987" s="23"/>
      <c r="BU987" s="23"/>
      <c r="BV987" s="23"/>
      <c r="BZ987" s="24"/>
    </row>
    <row r="988" spans="24:78" x14ac:dyDescent="0.25">
      <c r="X988" s="23"/>
      <c r="AI988" s="23"/>
      <c r="AJ988" s="23"/>
      <c r="AW988" s="23"/>
      <c r="AX988" s="23"/>
      <c r="BA988" s="23"/>
      <c r="BB988" s="23"/>
      <c r="BE988" s="23"/>
      <c r="BF988" s="23"/>
      <c r="BH988" s="23"/>
      <c r="BI988" s="23"/>
      <c r="BJ988" s="23"/>
      <c r="BK988" s="23"/>
      <c r="BL988" s="23"/>
      <c r="BU988" s="23"/>
      <c r="BV988" s="23"/>
      <c r="BZ988" s="24"/>
    </row>
    <row r="989" spans="24:78" x14ac:dyDescent="0.25">
      <c r="X989" s="23"/>
      <c r="AI989" s="23"/>
      <c r="AJ989" s="23"/>
      <c r="AW989" s="23"/>
      <c r="AX989" s="23"/>
      <c r="BA989" s="23"/>
      <c r="BB989" s="23"/>
      <c r="BE989" s="23"/>
      <c r="BF989" s="23"/>
      <c r="BH989" s="23"/>
      <c r="BI989" s="23"/>
      <c r="BJ989" s="23"/>
      <c r="BK989" s="23"/>
      <c r="BL989" s="23"/>
      <c r="BU989" s="23"/>
      <c r="BV989" s="23"/>
      <c r="BZ989" s="24"/>
    </row>
    <row r="990" spans="24:78" x14ac:dyDescent="0.25">
      <c r="X990" s="23"/>
      <c r="AI990" s="23"/>
      <c r="AJ990" s="23"/>
      <c r="AW990" s="23"/>
      <c r="AX990" s="23"/>
      <c r="BA990" s="23"/>
      <c r="BB990" s="23"/>
      <c r="BE990" s="23"/>
      <c r="BF990" s="23"/>
      <c r="BH990" s="23"/>
      <c r="BI990" s="23"/>
      <c r="BJ990" s="23"/>
      <c r="BK990" s="23"/>
      <c r="BL990" s="23"/>
      <c r="BU990" s="23"/>
      <c r="BV990" s="23"/>
      <c r="BZ990" s="24"/>
    </row>
    <row r="991" spans="24:78" x14ac:dyDescent="0.25">
      <c r="X991" s="23"/>
      <c r="AI991" s="23"/>
      <c r="AJ991" s="23"/>
      <c r="AW991" s="23"/>
      <c r="AX991" s="23"/>
      <c r="BA991" s="23"/>
      <c r="BB991" s="23"/>
      <c r="BE991" s="23"/>
      <c r="BF991" s="23"/>
      <c r="BH991" s="23"/>
      <c r="BI991" s="23"/>
      <c r="BJ991" s="23"/>
      <c r="BK991" s="23"/>
      <c r="BL991" s="23"/>
      <c r="BU991" s="23"/>
      <c r="BV991" s="23"/>
      <c r="BZ991" s="24"/>
    </row>
    <row r="992" spans="24:78" x14ac:dyDescent="0.25">
      <c r="X992" s="23"/>
      <c r="AI992" s="23"/>
      <c r="AJ992" s="23"/>
      <c r="AW992" s="23"/>
      <c r="AX992" s="23"/>
      <c r="BA992" s="23"/>
      <c r="BB992" s="23"/>
      <c r="BE992" s="23"/>
      <c r="BF992" s="23"/>
      <c r="BH992" s="23"/>
      <c r="BI992" s="23"/>
      <c r="BJ992" s="23"/>
      <c r="BK992" s="23"/>
      <c r="BL992" s="23"/>
      <c r="BU992" s="23"/>
      <c r="BV992" s="23"/>
      <c r="BZ992" s="24"/>
    </row>
    <row r="993" spans="24:78" x14ac:dyDescent="0.25">
      <c r="X993" s="23"/>
      <c r="AI993" s="23"/>
      <c r="AJ993" s="23"/>
      <c r="AW993" s="23"/>
      <c r="AX993" s="23"/>
      <c r="BA993" s="23"/>
      <c r="BB993" s="23"/>
      <c r="BE993" s="23"/>
      <c r="BF993" s="23"/>
      <c r="BH993" s="23"/>
      <c r="BI993" s="23"/>
      <c r="BJ993" s="23"/>
      <c r="BK993" s="23"/>
      <c r="BL993" s="23"/>
      <c r="BU993" s="23"/>
      <c r="BV993" s="23"/>
      <c r="BZ993" s="24"/>
    </row>
    <row r="994" spans="24:78" x14ac:dyDescent="0.25">
      <c r="X994" s="23"/>
      <c r="AI994" s="23"/>
      <c r="AJ994" s="23"/>
      <c r="AW994" s="23"/>
      <c r="AX994" s="23"/>
      <c r="BA994" s="23"/>
      <c r="BB994" s="23"/>
      <c r="BE994" s="23"/>
      <c r="BF994" s="23"/>
      <c r="BH994" s="23"/>
      <c r="BI994" s="23"/>
      <c r="BJ994" s="23"/>
      <c r="BK994" s="23"/>
      <c r="BL994" s="23"/>
      <c r="BU994" s="23"/>
      <c r="BV994" s="23"/>
      <c r="BZ994" s="24"/>
    </row>
    <row r="995" spans="24:78" x14ac:dyDescent="0.25">
      <c r="X995" s="23"/>
      <c r="AI995" s="23"/>
      <c r="AJ995" s="23"/>
      <c r="AW995" s="23"/>
      <c r="AX995" s="23"/>
      <c r="BA995" s="23"/>
      <c r="BB995" s="23"/>
      <c r="BE995" s="23"/>
      <c r="BF995" s="23"/>
      <c r="BH995" s="23"/>
      <c r="BI995" s="23"/>
      <c r="BJ995" s="23"/>
      <c r="BK995" s="23"/>
      <c r="BL995" s="23"/>
      <c r="BU995" s="23"/>
      <c r="BV995" s="23"/>
      <c r="BZ995" s="24"/>
    </row>
    <row r="996" spans="24:78" x14ac:dyDescent="0.25">
      <c r="X996" s="23"/>
      <c r="AI996" s="23"/>
      <c r="AJ996" s="23"/>
      <c r="AW996" s="23"/>
      <c r="AX996" s="23"/>
      <c r="BA996" s="23"/>
      <c r="BB996" s="23"/>
      <c r="BE996" s="23"/>
      <c r="BF996" s="23"/>
      <c r="BH996" s="23"/>
      <c r="BI996" s="23"/>
      <c r="BJ996" s="23"/>
      <c r="BK996" s="23"/>
      <c r="BL996" s="23"/>
      <c r="BU996" s="23"/>
      <c r="BV996" s="23"/>
      <c r="BZ996" s="24"/>
    </row>
    <row r="997" spans="24:78" x14ac:dyDescent="0.25">
      <c r="X997" s="23"/>
      <c r="AI997" s="23"/>
      <c r="AJ997" s="23"/>
      <c r="AW997" s="23"/>
      <c r="AX997" s="23"/>
      <c r="BA997" s="23"/>
      <c r="BB997" s="23"/>
      <c r="BE997" s="23"/>
      <c r="BF997" s="23"/>
      <c r="BH997" s="23"/>
      <c r="BI997" s="23"/>
      <c r="BJ997" s="23"/>
      <c r="BK997" s="23"/>
      <c r="BL997" s="23"/>
      <c r="BU997" s="23"/>
      <c r="BV997" s="23"/>
      <c r="BZ997" s="24"/>
    </row>
    <row r="998" spans="24:78" x14ac:dyDescent="0.25">
      <c r="X998" s="23"/>
      <c r="AI998" s="23"/>
      <c r="AJ998" s="23"/>
      <c r="AW998" s="23"/>
      <c r="AX998" s="23"/>
      <c r="BA998" s="23"/>
      <c r="BB998" s="23"/>
      <c r="BE998" s="23"/>
      <c r="BF998" s="23"/>
      <c r="BH998" s="23"/>
      <c r="BI998" s="23"/>
      <c r="BJ998" s="23"/>
      <c r="BK998" s="23"/>
      <c r="BL998" s="23"/>
      <c r="BU998" s="23"/>
      <c r="BV998" s="23"/>
      <c r="BZ998" s="24"/>
    </row>
  </sheetData>
  <mergeCells count="488">
    <mergeCell ref="E12:F12"/>
    <mergeCell ref="I19:I20"/>
    <mergeCell ref="AM19:AM20"/>
    <mergeCell ref="AN19:AN20"/>
    <mergeCell ref="AO19:AO20"/>
    <mergeCell ref="AP19:AP20"/>
    <mergeCell ref="AQ19:AR19"/>
    <mergeCell ref="AS19:AT19"/>
    <mergeCell ref="AU19:AX19"/>
    <mergeCell ref="X19:X20"/>
    <mergeCell ref="AY19:BB19"/>
    <mergeCell ref="BC19:BE19"/>
    <mergeCell ref="BF19:BH19"/>
    <mergeCell ref="E11:F11"/>
    <mergeCell ref="A15:A20"/>
    <mergeCell ref="B15:X15"/>
    <mergeCell ref="Y15:BL17"/>
    <mergeCell ref="BM15:BY17"/>
    <mergeCell ref="BZ15:CE19"/>
    <mergeCell ref="BW18:BY19"/>
    <mergeCell ref="BJ19:BL19"/>
    <mergeCell ref="AK19:AK20"/>
    <mergeCell ref="AL19:AL20"/>
    <mergeCell ref="AD19:AD20"/>
    <mergeCell ref="AE19:AE20"/>
    <mergeCell ref="AF19:AF20"/>
    <mergeCell ref="AG19:AG20"/>
    <mergeCell ref="AH19:AH20"/>
    <mergeCell ref="AI19:AI20"/>
    <mergeCell ref="AJ19:AJ20"/>
    <mergeCell ref="Y18:AK18"/>
    <mergeCell ref="AL18:BB18"/>
    <mergeCell ref="BC18:BH18"/>
    <mergeCell ref="BI18:BI20"/>
    <mergeCell ref="BJ18:BL18"/>
    <mergeCell ref="BM18:BM20"/>
    <mergeCell ref="BN18:BN20"/>
    <mergeCell ref="BO18:BQ19"/>
    <mergeCell ref="BR18:BS19"/>
    <mergeCell ref="BT18:BT20"/>
    <mergeCell ref="BU18:BU20"/>
    <mergeCell ref="BV18:BV20"/>
    <mergeCell ref="M16:P18"/>
    <mergeCell ref="Q16:X18"/>
    <mergeCell ref="Y19:Y20"/>
    <mergeCell ref="Z19:Z20"/>
    <mergeCell ref="AA19:AA20"/>
    <mergeCell ref="AB19:AB20"/>
    <mergeCell ref="AC19:AC20"/>
    <mergeCell ref="N19:N20"/>
    <mergeCell ref="O19:O20"/>
    <mergeCell ref="P19:P20"/>
    <mergeCell ref="Q19:Q20"/>
    <mergeCell ref="R19:S19"/>
    <mergeCell ref="T19:T20"/>
    <mergeCell ref="U19:U20"/>
    <mergeCell ref="V19:V20"/>
    <mergeCell ref="W19:W20"/>
    <mergeCell ref="R22:R25"/>
    <mergeCell ref="S22:S25"/>
    <mergeCell ref="T22:T25"/>
    <mergeCell ref="U22:U25"/>
    <mergeCell ref="V22:V25"/>
    <mergeCell ref="W22:W25"/>
    <mergeCell ref="X22:X25"/>
    <mergeCell ref="Y22:Y25"/>
    <mergeCell ref="Z22:Z25"/>
    <mergeCell ref="AA22:AA25"/>
    <mergeCell ref="AB22:AB25"/>
    <mergeCell ref="AC22:AC25"/>
    <mergeCell ref="AD22:AD25"/>
    <mergeCell ref="AE22:AE25"/>
    <mergeCell ref="AF22:AF25"/>
    <mergeCell ref="AG22:AG25"/>
    <mergeCell ref="AH22:AH25"/>
    <mergeCell ref="AI22:AI25"/>
    <mergeCell ref="AJ22:AJ25"/>
    <mergeCell ref="AK22:AK25"/>
    <mergeCell ref="BI22:BI25"/>
    <mergeCell ref="CD22:CD25"/>
    <mergeCell ref="CE22:CE25"/>
    <mergeCell ref="BJ22:BJ25"/>
    <mergeCell ref="BK22:BK25"/>
    <mergeCell ref="BL22:BL25"/>
    <mergeCell ref="BZ22:BZ25"/>
    <mergeCell ref="CA22:CA25"/>
    <mergeCell ref="CB22:CB25"/>
    <mergeCell ref="CC22:CC25"/>
    <mergeCell ref="V26:V36"/>
    <mergeCell ref="W26:W36"/>
    <mergeCell ref="X26:X36"/>
    <mergeCell ref="Y26:Y36"/>
    <mergeCell ref="Z26:Z36"/>
    <mergeCell ref="AA26:AA36"/>
    <mergeCell ref="AB26:AB36"/>
    <mergeCell ref="AC26:AC36"/>
    <mergeCell ref="AD26:AD36"/>
    <mergeCell ref="AE26:AE36"/>
    <mergeCell ref="AF26:AF36"/>
    <mergeCell ref="AG26:AG36"/>
    <mergeCell ref="AH26:AH36"/>
    <mergeCell ref="AI26:AI36"/>
    <mergeCell ref="CA26:CA36"/>
    <mergeCell ref="CB26:CB36"/>
    <mergeCell ref="CC26:CC36"/>
    <mergeCell ref="CD26:CD36"/>
    <mergeCell ref="CE26:CE36"/>
    <mergeCell ref="AJ26:AJ36"/>
    <mergeCell ref="AK26:AK36"/>
    <mergeCell ref="BI26:BI36"/>
    <mergeCell ref="BJ26:BJ36"/>
    <mergeCell ref="BK26:BK36"/>
    <mergeCell ref="BL26:BL36"/>
    <mergeCell ref="BZ26:BZ36"/>
    <mergeCell ref="A38:A40"/>
    <mergeCell ref="B38:B40"/>
    <mergeCell ref="C38:C40"/>
    <mergeCell ref="D38:D40"/>
    <mergeCell ref="E38:E40"/>
    <mergeCell ref="F38:F40"/>
    <mergeCell ref="G38:G40"/>
    <mergeCell ref="H38:H40"/>
    <mergeCell ref="I38:I40"/>
    <mergeCell ref="J38:J40"/>
    <mergeCell ref="K38:K40"/>
    <mergeCell ref="L38:L40"/>
    <mergeCell ref="M38:M40"/>
    <mergeCell ref="N38:N40"/>
    <mergeCell ref="O38:O40"/>
    <mergeCell ref="P38:P40"/>
    <mergeCell ref="Q38:Q40"/>
    <mergeCell ref="R38:R40"/>
    <mergeCell ref="S38:S40"/>
    <mergeCell ref="T38:T40"/>
    <mergeCell ref="U38:U40"/>
    <mergeCell ref="V38:V40"/>
    <mergeCell ref="W38:W40"/>
    <mergeCell ref="X38:X40"/>
    <mergeCell ref="Y38:Y40"/>
    <mergeCell ref="Z38:Z40"/>
    <mergeCell ref="AA38:AA40"/>
    <mergeCell ref="AB38:AB40"/>
    <mergeCell ref="AC38:AC40"/>
    <mergeCell ref="AD38:AD40"/>
    <mergeCell ref="AE38:AE40"/>
    <mergeCell ref="AF38:AF40"/>
    <mergeCell ref="AG38:AG40"/>
    <mergeCell ref="AH38:AH40"/>
    <mergeCell ref="CC53:CC54"/>
    <mergeCell ref="CD44:CD47"/>
    <mergeCell ref="AI38:AI40"/>
    <mergeCell ref="CA38:CA40"/>
    <mergeCell ref="CB38:CB40"/>
    <mergeCell ref="CC38:CC40"/>
    <mergeCell ref="CD38:CD40"/>
    <mergeCell ref="CE38:CE40"/>
    <mergeCell ref="AJ38:AJ40"/>
    <mergeCell ref="AK38:AK40"/>
    <mergeCell ref="BI38:BI40"/>
    <mergeCell ref="BJ38:BJ40"/>
    <mergeCell ref="BK38:BK40"/>
    <mergeCell ref="BL38:BL40"/>
    <mergeCell ref="BZ38:BZ40"/>
    <mergeCell ref="CA41:CA43"/>
    <mergeCell ref="CB41:CB43"/>
    <mergeCell ref="CC41:CC43"/>
    <mergeCell ref="CD41:CD43"/>
    <mergeCell ref="CE41:CE43"/>
    <mergeCell ref="CB44:CB47"/>
    <mergeCell ref="CC44:CC47"/>
    <mergeCell ref="CB48:CB50"/>
    <mergeCell ref="CC48:CC50"/>
    <mergeCell ref="BI44:BI47"/>
    <mergeCell ref="BJ44:BJ47"/>
    <mergeCell ref="BI48:BI50"/>
    <mergeCell ref="BJ48:BJ50"/>
    <mergeCell ref="BK48:BK50"/>
    <mergeCell ref="BL48:BL50"/>
    <mergeCell ref="BJ51:BJ52"/>
    <mergeCell ref="BK51:BK52"/>
    <mergeCell ref="BL51:BL52"/>
    <mergeCell ref="BK57:BK58"/>
    <mergeCell ref="BL57:BL58"/>
    <mergeCell ref="BI51:BI52"/>
    <mergeCell ref="BI53:BI54"/>
    <mergeCell ref="BJ53:BJ54"/>
    <mergeCell ref="BK53:BK54"/>
    <mergeCell ref="BL53:BL54"/>
    <mergeCell ref="BI57:BI58"/>
    <mergeCell ref="BJ57:BJ58"/>
    <mergeCell ref="BZ53:BZ54"/>
    <mergeCell ref="BZ57:BZ58"/>
    <mergeCell ref="CA57:CA58"/>
    <mergeCell ref="CB57:CB58"/>
    <mergeCell ref="CC57:CC58"/>
    <mergeCell ref="CD57:CD58"/>
    <mergeCell ref="CE57:CE58"/>
    <mergeCell ref="BZ44:BZ47"/>
    <mergeCell ref="CA44:CA47"/>
    <mergeCell ref="BZ48:BZ50"/>
    <mergeCell ref="CA48:CA50"/>
    <mergeCell ref="BZ51:BZ52"/>
    <mergeCell ref="CA51:CA52"/>
    <mergeCell ref="CA53:CA54"/>
    <mergeCell ref="CE44:CE47"/>
    <mergeCell ref="CD48:CD50"/>
    <mergeCell ref="CE48:CE50"/>
    <mergeCell ref="CD51:CD52"/>
    <mergeCell ref="CE51:CE52"/>
    <mergeCell ref="CD53:CD54"/>
    <mergeCell ref="CE53:CE54"/>
    <mergeCell ref="CB51:CB52"/>
    <mergeCell ref="CC51:CC52"/>
    <mergeCell ref="CB53:CB54"/>
    <mergeCell ref="A41:A43"/>
    <mergeCell ref="B41:B43"/>
    <mergeCell ref="C41:C43"/>
    <mergeCell ref="D41:D43"/>
    <mergeCell ref="E41:E43"/>
    <mergeCell ref="F41:F43"/>
    <mergeCell ref="G41:G43"/>
    <mergeCell ref="H41:H43"/>
    <mergeCell ref="I41:I43"/>
    <mergeCell ref="J41:J43"/>
    <mergeCell ref="K41:K43"/>
    <mergeCell ref="L41:L43"/>
    <mergeCell ref="M41:M43"/>
    <mergeCell ref="N41:N43"/>
    <mergeCell ref="O41:O43"/>
    <mergeCell ref="P41:P43"/>
    <mergeCell ref="Q41:Q43"/>
    <mergeCell ref="R41:R43"/>
    <mergeCell ref="S41:S43"/>
    <mergeCell ref="T41:T43"/>
    <mergeCell ref="U41:U43"/>
    <mergeCell ref="V41:V43"/>
    <mergeCell ref="W41:W43"/>
    <mergeCell ref="X41:X43"/>
    <mergeCell ref="Y41:Y43"/>
    <mergeCell ref="Z41:Z43"/>
    <mergeCell ref="AA41:AA43"/>
    <mergeCell ref="AB41:AB43"/>
    <mergeCell ref="AC41:AC43"/>
    <mergeCell ref="AD41:AD43"/>
    <mergeCell ref="AE41:AE43"/>
    <mergeCell ref="AF41:AF43"/>
    <mergeCell ref="AG41:AG43"/>
    <mergeCell ref="AH41:AH43"/>
    <mergeCell ref="AI41:AI43"/>
    <mergeCell ref="AJ41:AJ43"/>
    <mergeCell ref="AK41:AK43"/>
    <mergeCell ref="BI41:BI43"/>
    <mergeCell ref="BJ41:BJ43"/>
    <mergeCell ref="BK41:BK43"/>
    <mergeCell ref="BL41:BL43"/>
    <mergeCell ref="BZ41:BZ43"/>
    <mergeCell ref="BK44:BK47"/>
    <mergeCell ref="BL44:BL47"/>
    <mergeCell ref="H44:H47"/>
    <mergeCell ref="I44:I47"/>
    <mergeCell ref="J44:J47"/>
    <mergeCell ref="K44:K47"/>
    <mergeCell ref="L44:L47"/>
    <mergeCell ref="M44:M47"/>
    <mergeCell ref="N44:N47"/>
    <mergeCell ref="AJ44:AJ47"/>
    <mergeCell ref="AK44:AK47"/>
    <mergeCell ref="O44:O47"/>
    <mergeCell ref="P44:P47"/>
    <mergeCell ref="Q44:Q47"/>
    <mergeCell ref="R44:R47"/>
    <mergeCell ref="S44:S47"/>
    <mergeCell ref="T44:T47"/>
    <mergeCell ref="U44:U47"/>
    <mergeCell ref="AI48:AI50"/>
    <mergeCell ref="AJ48:AJ50"/>
    <mergeCell ref="AK48:AK50"/>
    <mergeCell ref="AC44:AC47"/>
    <mergeCell ref="AD44:AD47"/>
    <mergeCell ref="AE44:AE47"/>
    <mergeCell ref="AF44:AF47"/>
    <mergeCell ref="AG44:AG47"/>
    <mergeCell ref="AH44:AH47"/>
    <mergeCell ref="AI44:AI47"/>
    <mergeCell ref="A44:A47"/>
    <mergeCell ref="B44:B47"/>
    <mergeCell ref="C44:C47"/>
    <mergeCell ref="D44:D47"/>
    <mergeCell ref="E44:E47"/>
    <mergeCell ref="F44:F47"/>
    <mergeCell ref="G44:G47"/>
    <mergeCell ref="A48:A50"/>
    <mergeCell ref="B48:B50"/>
    <mergeCell ref="C48:C50"/>
    <mergeCell ref="D48:D50"/>
    <mergeCell ref="E48:E50"/>
    <mergeCell ref="F48:F50"/>
    <mergeCell ref="G48:G50"/>
    <mergeCell ref="V44:V47"/>
    <mergeCell ref="W44:W47"/>
    <mergeCell ref="X44:X47"/>
    <mergeCell ref="Y44:Y47"/>
    <mergeCell ref="Z44:Z47"/>
    <mergeCell ref="AA44:AA47"/>
    <mergeCell ref="AB44:AB47"/>
    <mergeCell ref="AG53:AG54"/>
    <mergeCell ref="AH53:AH54"/>
    <mergeCell ref="Z53:Z54"/>
    <mergeCell ref="AA53:AA54"/>
    <mergeCell ref="AB53:AB54"/>
    <mergeCell ref="AC53:AC54"/>
    <mergeCell ref="AD53:AD54"/>
    <mergeCell ref="AE53:AE54"/>
    <mergeCell ref="AF53:AF54"/>
    <mergeCell ref="Z51:Z52"/>
    <mergeCell ref="AA51:AA52"/>
    <mergeCell ref="AB51:AB52"/>
    <mergeCell ref="X48:X50"/>
    <mergeCell ref="Y48:Y50"/>
    <mergeCell ref="X53:X54"/>
    <mergeCell ref="Y53:Y54"/>
    <mergeCell ref="O48:O50"/>
    <mergeCell ref="P48:P50"/>
    <mergeCell ref="H48:H50"/>
    <mergeCell ref="I48:I50"/>
    <mergeCell ref="J48:J50"/>
    <mergeCell ref="K48:K50"/>
    <mergeCell ref="L48:L50"/>
    <mergeCell ref="M48:M50"/>
    <mergeCell ref="N48:N50"/>
    <mergeCell ref="AJ51:AJ52"/>
    <mergeCell ref="AK51:AK52"/>
    <mergeCell ref="AI53:AI54"/>
    <mergeCell ref="AJ53:AJ54"/>
    <mergeCell ref="AK53:AK54"/>
    <mergeCell ref="AC51:AC52"/>
    <mergeCell ref="AD51:AD52"/>
    <mergeCell ref="AE51:AE52"/>
    <mergeCell ref="AF51:AF52"/>
    <mergeCell ref="AG51:AG52"/>
    <mergeCell ref="AH51:AH52"/>
    <mergeCell ref="AI51:AI52"/>
    <mergeCell ref="A53:A54"/>
    <mergeCell ref="B53:B54"/>
    <mergeCell ref="C53:C54"/>
    <mergeCell ref="D53:D54"/>
    <mergeCell ref="E53:E54"/>
    <mergeCell ref="F53:F54"/>
    <mergeCell ref="G53:G54"/>
    <mergeCell ref="O51:O52"/>
    <mergeCell ref="P51:P52"/>
    <mergeCell ref="H51:H52"/>
    <mergeCell ref="I51:I52"/>
    <mergeCell ref="J51:J52"/>
    <mergeCell ref="K51:K52"/>
    <mergeCell ref="L51:L52"/>
    <mergeCell ref="M51:M52"/>
    <mergeCell ref="N51:N52"/>
    <mergeCell ref="Q51:Q52"/>
    <mergeCell ref="R51:R52"/>
    <mergeCell ref="S51:S52"/>
    <mergeCell ref="T51:T52"/>
    <mergeCell ref="U51:U52"/>
    <mergeCell ref="V51:V52"/>
    <mergeCell ref="W51:W52"/>
    <mergeCell ref="X51:X52"/>
    <mergeCell ref="Y51:Y52"/>
    <mergeCell ref="O22:O25"/>
    <mergeCell ref="P22:P25"/>
    <mergeCell ref="Q22:Q25"/>
    <mergeCell ref="I22:I25"/>
    <mergeCell ref="J22:J25"/>
    <mergeCell ref="K22:K25"/>
    <mergeCell ref="L22:L25"/>
    <mergeCell ref="B16:H19"/>
    <mergeCell ref="I16:L18"/>
    <mergeCell ref="J19:K19"/>
    <mergeCell ref="H26:H36"/>
    <mergeCell ref="I26:I36"/>
    <mergeCell ref="J26:J36"/>
    <mergeCell ref="E22:E25"/>
    <mergeCell ref="F22:F25"/>
    <mergeCell ref="L19:L20"/>
    <mergeCell ref="M19:M20"/>
    <mergeCell ref="M22:M25"/>
    <mergeCell ref="N22:N25"/>
    <mergeCell ref="T26:T36"/>
    <mergeCell ref="U26:U36"/>
    <mergeCell ref="G22:G25"/>
    <mergeCell ref="H22:H25"/>
    <mergeCell ref="A26:A36"/>
    <mergeCell ref="B26:B36"/>
    <mergeCell ref="C26:C36"/>
    <mergeCell ref="D26:D36"/>
    <mergeCell ref="E26:E36"/>
    <mergeCell ref="K26:K36"/>
    <mergeCell ref="L26:L36"/>
    <mergeCell ref="M26:M36"/>
    <mergeCell ref="N26:N36"/>
    <mergeCell ref="O26:O36"/>
    <mergeCell ref="P26:P36"/>
    <mergeCell ref="Q26:Q36"/>
    <mergeCell ref="R26:R36"/>
    <mergeCell ref="S26:S36"/>
    <mergeCell ref="A22:A25"/>
    <mergeCell ref="B22:B25"/>
    <mergeCell ref="C22:C25"/>
    <mergeCell ref="D22:D25"/>
    <mergeCell ref="F26:F36"/>
    <mergeCell ref="G26:G36"/>
    <mergeCell ref="Q48:Q50"/>
    <mergeCell ref="R48:R50"/>
    <mergeCell ref="S48:S50"/>
    <mergeCell ref="T48:T50"/>
    <mergeCell ref="U48:U50"/>
    <mergeCell ref="V48:V50"/>
    <mergeCell ref="W48:W50"/>
    <mergeCell ref="AG48:AG50"/>
    <mergeCell ref="AH48:AH50"/>
    <mergeCell ref="Z48:Z50"/>
    <mergeCell ref="AA48:AA50"/>
    <mergeCell ref="AB48:AB50"/>
    <mergeCell ref="AC48:AC50"/>
    <mergeCell ref="AD48:AD50"/>
    <mergeCell ref="AE48:AE50"/>
    <mergeCell ref="AF48:AF50"/>
    <mergeCell ref="A85:W85"/>
    <mergeCell ref="B87:L87"/>
    <mergeCell ref="A51:A52"/>
    <mergeCell ref="B51:B52"/>
    <mergeCell ref="C51:C52"/>
    <mergeCell ref="D51:D52"/>
    <mergeCell ref="E51:E52"/>
    <mergeCell ref="F51:F52"/>
    <mergeCell ref="G51:G52"/>
    <mergeCell ref="O53:O54"/>
    <mergeCell ref="P53:P54"/>
    <mergeCell ref="H53:H54"/>
    <mergeCell ref="I53:I54"/>
    <mergeCell ref="J53:J54"/>
    <mergeCell ref="K53:K54"/>
    <mergeCell ref="L53:L54"/>
    <mergeCell ref="M53:M54"/>
    <mergeCell ref="N53:N54"/>
    <mergeCell ref="A57:A58"/>
    <mergeCell ref="B57:B58"/>
    <mergeCell ref="C57:C58"/>
    <mergeCell ref="D57:D58"/>
    <mergeCell ref="E57:E58"/>
    <mergeCell ref="F57:F58"/>
    <mergeCell ref="G57:G58"/>
    <mergeCell ref="H57:H58"/>
    <mergeCell ref="I57:I58"/>
    <mergeCell ref="J57:J58"/>
    <mergeCell ref="K57:K58"/>
    <mergeCell ref="L57:L58"/>
    <mergeCell ref="M57:M58"/>
    <mergeCell ref="N57:N58"/>
    <mergeCell ref="O57:O58"/>
    <mergeCell ref="P57:P58"/>
    <mergeCell ref="Q57:Q58"/>
    <mergeCell ref="R57:R58"/>
    <mergeCell ref="S57:S58"/>
    <mergeCell ref="T57:T58"/>
    <mergeCell ref="U57:U58"/>
    <mergeCell ref="V57:V58"/>
    <mergeCell ref="W57:W58"/>
    <mergeCell ref="X57:X58"/>
    <mergeCell ref="AA57:AA58"/>
    <mergeCell ref="AB57:AB58"/>
    <mergeCell ref="AJ57:AJ58"/>
    <mergeCell ref="AK57:AK58"/>
    <mergeCell ref="AC57:AC58"/>
    <mergeCell ref="AD57:AD58"/>
    <mergeCell ref="AE57:AE58"/>
    <mergeCell ref="AF57:AF58"/>
    <mergeCell ref="AG57:AG58"/>
    <mergeCell ref="AH57:AH58"/>
    <mergeCell ref="AI57:AI58"/>
    <mergeCell ref="Q53:Q54"/>
    <mergeCell ref="R53:R54"/>
    <mergeCell ref="S53:S54"/>
    <mergeCell ref="T53:T54"/>
    <mergeCell ref="U53:U54"/>
    <mergeCell ref="V53:V54"/>
    <mergeCell ref="W53:W54"/>
    <mergeCell ref="Y57:Y58"/>
    <mergeCell ref="Z57:Z58"/>
  </mergeCells>
  <pageMargins left="0.51181102362204722" right="0.51181102362204722" top="0.78740157480314965" bottom="0.78740157480314965" header="0" footer="0"/>
  <pageSetup scale="8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SEFIN CONTRATAÇÕES ABR 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ANDREATO</cp:lastModifiedBy>
  <dcterms:modified xsi:type="dcterms:W3CDTF">2026-05-28T15:43:01Z</dcterms:modified>
</cp:coreProperties>
</file>