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bookViews>
  <sheets>
    <sheet name="SEAGRO CONTRATAÇÕES MAR 2026"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A428" i="1" l="1"/>
  <c r="BB428" i="1"/>
  <c r="BE428" i="1"/>
  <c r="BF428" i="1"/>
  <c r="BH428" i="1"/>
  <c r="BI428" i="1"/>
  <c r="BJ428" i="1"/>
  <c r="BK428" i="1"/>
  <c r="BL428" i="1"/>
  <c r="BU428" i="1"/>
  <c r="BV428" i="1"/>
  <c r="BL416" i="1" l="1"/>
  <c r="BL404" i="1" l="1"/>
  <c r="BL380" i="1"/>
  <c r="AK428" i="1"/>
  <c r="AJ428" i="1"/>
  <c r="AI428" i="1"/>
  <c r="X428" i="1"/>
  <c r="BE402" i="1"/>
  <c r="BE401" i="1"/>
  <c r="BE399" i="1"/>
  <c r="BJ392" i="1"/>
  <c r="BL392" i="1" s="1"/>
  <c r="AW392" i="1"/>
  <c r="BJ376" i="1"/>
  <c r="BL376" i="1" s="1"/>
  <c r="BI376" i="1"/>
  <c r="BJ373" i="1"/>
  <c r="BL373" i="1" s="1"/>
  <c r="BK352" i="1"/>
  <c r="BJ352" i="1"/>
  <c r="BI352" i="1"/>
  <c r="BE327" i="1"/>
  <c r="BI325" i="1" s="1"/>
  <c r="BK325" i="1"/>
  <c r="BJ325" i="1"/>
  <c r="BJ300" i="1"/>
  <c r="BL300" i="1" s="1"/>
  <c r="BI300" i="1"/>
  <c r="BL219" i="1"/>
  <c r="BI219" i="1"/>
  <c r="BJ218" i="1"/>
  <c r="BL218" i="1" s="1"/>
  <c r="BI218" i="1"/>
  <c r="BK175" i="1"/>
  <c r="BJ175" i="1"/>
  <c r="BK173" i="1"/>
  <c r="BJ173" i="1"/>
  <c r="BK148" i="1"/>
  <c r="BJ148" i="1"/>
  <c r="BK140" i="1"/>
  <c r="BJ140" i="1"/>
  <c r="BI140" i="1"/>
  <c r="AX118" i="1"/>
  <c r="AX428" i="1" s="1"/>
  <c r="AV118" i="1"/>
  <c r="BJ113" i="1"/>
  <c r="BL113" i="1" s="1"/>
  <c r="BL93" i="1"/>
  <c r="BJ93" i="1"/>
  <c r="BI93" i="1"/>
  <c r="BJ72" i="1"/>
  <c r="BL72" i="1" s="1"/>
  <c r="BI72" i="1"/>
  <c r="BE70" i="1"/>
  <c r="BE71" i="1" s="1"/>
  <c r="BI65" i="1" s="1"/>
  <c r="BK65" i="1"/>
  <c r="BJ65" i="1"/>
  <c r="BE61" i="1"/>
  <c r="BE62" i="1" s="1"/>
  <c r="BI58" i="1" s="1"/>
  <c r="BK58" i="1"/>
  <c r="BJ58" i="1"/>
  <c r="BK53" i="1"/>
  <c r="BJ53" i="1"/>
  <c r="BI53" i="1"/>
  <c r="AW48" i="1"/>
  <c r="BI47" i="1" s="1"/>
  <c r="BK47" i="1"/>
  <c r="BJ47" i="1"/>
  <c r="BK42" i="1"/>
  <c r="BJ42" i="1"/>
  <c r="BI42" i="1"/>
  <c r="BL325" i="1" l="1"/>
  <c r="BL175" i="1"/>
  <c r="BL42" i="1"/>
  <c r="BI113" i="1"/>
  <c r="BL47" i="1"/>
  <c r="BL140" i="1"/>
  <c r="BL58" i="1"/>
  <c r="BL148" i="1"/>
  <c r="AW428" i="1"/>
  <c r="BL173" i="1"/>
  <c r="BL53" i="1"/>
  <c r="BL352" i="1"/>
  <c r="BL65" i="1"/>
  <c r="BI392" i="1"/>
</calcChain>
</file>

<file path=xl/sharedStrings.xml><?xml version="1.0" encoding="utf-8"?>
<sst xmlns="http://schemas.openxmlformats.org/spreadsheetml/2006/main" count="8387" uniqueCount="585">
  <si>
    <t>PODER EXECUTIVO MUNICIPAL</t>
  </si>
  <si>
    <t>PRESTAÇÃO DE CONTAS MENSAL - EXERCÍCIO 202___</t>
  </si>
  <si>
    <t>RESOLUÇÃO Nº 87, DE 28 DE NOVEMBRO DE 2013 - TRIBUNAL DE CONTAS DO ESTADO DO ACRE</t>
  </si>
  <si>
    <t xml:space="preserve">IDENTIFICAÇÃO DO ÓRGÃO/ENTIDADE/FUNDO: </t>
  </si>
  <si>
    <t>Secretaria Municipal de Agropecuária - SEAGRO</t>
  </si>
  <si>
    <t xml:space="preserve">REALIZADO ATÉ O MÊS/ANO (ACUMULADO): </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</si>
  <si>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</si>
  <si>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</si>
  <si>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</si>
  <si>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</si>
  <si>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</si>
  <si>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</si>
  <si>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</si>
  <si>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</si>
  <si>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</si>
  <si>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</si>
  <si>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</si>
  <si>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</si>
  <si>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</si>
  <si>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</si>
  <si>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</si>
  <si>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</si>
  <si>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</si>
  <si>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</si>
  <si>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</si>
  <si>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</si>
  <si>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</si>
  <si>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</si>
  <si>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</si>
  <si>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</si>
  <si>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</si>
  <si>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</si>
  <si>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</si>
  <si>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</si>
  <si>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</si>
  <si>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</si>
  <si>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</si>
  <si>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</si>
  <si>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</si>
  <si>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</si>
  <si>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</si>
  <si>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</si>
  <si>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</si>
  <si>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</si>
  <si>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</si>
  <si>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</si>
  <si>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</si>
  <si>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</si>
  <si>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</si>
  <si>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</si>
  <si>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</si>
  <si>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</si>
  <si>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</si>
  <si>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</si>
  <si>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</si>
  <si>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</si>
  <si>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</si>
  <si>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</si>
  <si>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</si>
  <si>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</si>
  <si>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</si>
  <si>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</si>
  <si>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</si>
  <si>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</si>
  <si>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</si>
  <si>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</si>
  <si>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</si>
  <si>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</si>
  <si>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</si>
  <si>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</si>
  <si>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</si>
  <si>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</si>
  <si>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</si>
  <si>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</si>
  <si>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</si>
  <si>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</si>
  <si>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</si>
  <si>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</si>
  <si>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</si>
  <si>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</si>
  <si>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</si>
  <si>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</si>
  <si>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</si>
  <si>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</si>
  <si>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</si>
  <si>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</si>
  <si>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</si>
  <si>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</si>
  <si>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</si>
  <si>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</si>
  <si>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</si>
  <si>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</si>
  <si>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</si>
  <si>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</si>
  <si>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</si>
  <si>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</si>
  <si>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</si>
  <si>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</si>
  <si>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</si>
  <si>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</si>
  <si>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</si>
  <si>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</si>
  <si>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</si>
  <si>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</si>
  <si>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</si>
  <si>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</si>
  <si>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</si>
  <si>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</si>
  <si>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</si>
  <si>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</si>
  <si>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</si>
  <si>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</si>
  <si>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</si>
  <si>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</si>
  <si>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</si>
  <si>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</si>
  <si>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</si>
  <si>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</si>
  <si>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</si>
  <si>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</si>
  <si>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</si>
  <si>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</si>
  <si>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</si>
  <si>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</si>
  <si>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</si>
  <si>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</si>
  <si>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</si>
  <si>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</si>
  <si>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</si>
  <si>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</si>
  <si>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</si>
  <si>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</si>
  <si>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</si>
  <si>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</si>
  <si>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</si>
  <si>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</si>
  <si>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</si>
  <si>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</si>
  <si>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</si>
  <si>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</si>
  <si>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</si>
  <si>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</si>
  <si>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</si>
  <si>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</si>
  <si>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</si>
  <si>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</si>
  <si>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</si>
  <si>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</si>
  <si>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</si>
  <si>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</si>
  <si>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</si>
  <si>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</si>
  <si>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</si>
  <si>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</si>
  <si>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</si>
  <si>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</si>
  <si>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</si>
  <si>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</si>
  <si>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</si>
  <si>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</si>
  <si>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</si>
  <si>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</si>
  <si>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</si>
  <si>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</si>
  <si>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</si>
  <si>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</si>
  <si>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</si>
  <si>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</si>
  <si>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</si>
  <si>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</si>
  <si>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</si>
  <si>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</si>
  <si>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</si>
  <si>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</si>
  <si>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</si>
  <si>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</si>
  <si>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</si>
  <si>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</si>
  <si>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PREGÃO ELETRÔNICO SRP Nº 015/2022</t>
  </si>
  <si>
    <t>PREGÃO</t>
  </si>
  <si>
    <t>Menor Preço</t>
  </si>
  <si>
    <t>contratação de empresa prestadora de serviços para GERENCIAMENTO COMPARTILHADO para o fornecimento de combustíveis (gasolina, etanol, diesel comum e s10, lubrificantes, lavagens, aditivos, reagentes), para atender a frota da Secretaria Municipal de Agropecuária - SEAGRO</t>
  </si>
  <si>
    <t>018/2022</t>
  </si>
  <si>
    <t>3354 (DOU)</t>
  </si>
  <si>
    <t>CIM JEQUITINHONHA</t>
  </si>
  <si>
    <t>01130007/2023</t>
  </si>
  <si>
    <t>LINK CARD ADMINISTRAÇÃO DE BENEFÍCIOS - LTDA</t>
  </si>
  <si>
    <t>12.039.966/0001-11</t>
  </si>
  <si>
    <t>RECURSOS PRÓPRIOS</t>
  </si>
  <si>
    <t>3.3.90.39.00</t>
  </si>
  <si>
    <t>Termo Aditivo</t>
  </si>
  <si>
    <t>I</t>
  </si>
  <si>
    <t>Prazo</t>
  </si>
  <si>
    <t>Anderson de Oliveira Souza</t>
  </si>
  <si>
    <t>Lubiana Mendes da Silva Souza</t>
  </si>
  <si>
    <t>II</t>
  </si>
  <si>
    <t>Termo de Supressão</t>
  </si>
  <si>
    <t>III</t>
  </si>
  <si>
    <t>Valor</t>
  </si>
  <si>
    <t>IV</t>
  </si>
  <si>
    <t>024/2022</t>
  </si>
  <si>
    <t>PREGÃO ELETRÔNICO SRP Nº 058/2022</t>
  </si>
  <si>
    <t>contratação de pessoa física ou jurídica para Locação e prestação de serviço de equipamentos, caminhões e/ou máquinas pesadas, com condutor, destinados a atender as necessidades da Secretaria Municipal de Agropecuária - SEAGRO</t>
  </si>
  <si>
    <t>005/2022</t>
  </si>
  <si>
    <t>01130034/2022</t>
  </si>
  <si>
    <t>ECAM EMPREENDIMENTOS EIRELI</t>
  </si>
  <si>
    <t>30.096.817/0001-76</t>
  </si>
  <si>
    <t>33.91.39.0000</t>
  </si>
  <si>
    <t>003/2026</t>
  </si>
  <si>
    <t>José Felício Lopes de Freitas</t>
  </si>
  <si>
    <t>Bruno Barbosa Pereira de Souza</t>
  </si>
  <si>
    <t>V</t>
  </si>
  <si>
    <t>01130032/2022</t>
  </si>
  <si>
    <t>PINTO E CIA</t>
  </si>
  <si>
    <t>07.909.967/0001-30</t>
  </si>
  <si>
    <t>001/2026</t>
  </si>
  <si>
    <t>VI</t>
  </si>
  <si>
    <t>01130039/2022</t>
  </si>
  <si>
    <t>TRANSCOM</t>
  </si>
  <si>
    <t>20.299.697/0001-50</t>
  </si>
  <si>
    <t>004/2026</t>
  </si>
  <si>
    <t>01130031/2022</t>
  </si>
  <si>
    <t>F. JAMES DA S. CORDEIRO CONSTRUCOES SERVICOS E TERRAPLANAGEM LTDA</t>
  </si>
  <si>
    <t>14.554.275/0001-81</t>
  </si>
  <si>
    <t>002/2026</t>
  </si>
  <si>
    <t>Termo de Apostilamento</t>
  </si>
  <si>
    <t>Reajuste de Preços</t>
  </si>
  <si>
    <t>01130035/2022</t>
  </si>
  <si>
    <t>CETM CONSTRUÇÃO</t>
  </si>
  <si>
    <t>28.279.895/0001-64</t>
  </si>
  <si>
    <t>005/2026</t>
  </si>
  <si>
    <t>0113.000147/2025-21</t>
  </si>
  <si>
    <t>PREGÃO ELETRÔNICO SRP Nº 077/2025</t>
  </si>
  <si>
    <t>Fornecimento de MATERIAL DE CONSUMO - MARMITAS destinado a atender a Secretaria Municipal de Agropecuária.</t>
  </si>
  <si>
    <t>002/2025</t>
  </si>
  <si>
    <t>01130016/2025</t>
  </si>
  <si>
    <t>MARIA V C DA SILVA LTDA</t>
  </si>
  <si>
    <t>56.103.415/0001-45</t>
  </si>
  <si>
    <t>3.3.90.30.00.00</t>
  </si>
  <si>
    <t>013/2026</t>
  </si>
  <si>
    <t>Irene Peres Magalhaes</t>
  </si>
  <si>
    <t>36/2022</t>
  </si>
  <si>
    <t>PREGÃO ELETRÔNICO SRP Nº 034/2021</t>
  </si>
  <si>
    <t>Prestação de serviço de administração e gerenciamento informatizado para serviços de manutenção preventiva e corretiva de veículos com o fornecimento de peças e acessórios multimarcas, fornecimento de lubrificantes, através de redes de estabelecimentos credenciados pela CONTRATADA, com implantação e operação de sistema informatizado e integrado para gestão da frota, com tecnologia de cartão eletrônico com chip (tipo smart) ou cartão com tarja magnética</t>
  </si>
  <si>
    <t>024/2021</t>
  </si>
  <si>
    <t>DERACRE</t>
  </si>
  <si>
    <t>01130015/2022</t>
  </si>
  <si>
    <t>PRIME CONSULTORIA E ASSESSORIA EMPRESARIAL LTDA</t>
  </si>
  <si>
    <t>05.340.639/0001-30</t>
  </si>
  <si>
    <t>030/2025</t>
  </si>
  <si>
    <t>Antônio Netto de Souza Pinto Albano</t>
  </si>
  <si>
    <t>Dimas Bonfanti</t>
  </si>
  <si>
    <t>148/2021</t>
  </si>
  <si>
    <t>Tomada de Preço n° 013/2021</t>
  </si>
  <si>
    <t>Tomada de Preço</t>
  </si>
  <si>
    <t>Contratação de empresa de engenharia para execução dos serviços de melhorias sanitárias domiciliares no município de Rio Branco - Acre.</t>
  </si>
  <si>
    <t>01130010/2022</t>
  </si>
  <si>
    <t>Hypper Incorporação Construções e Comércio LTDA</t>
  </si>
  <si>
    <t>15.261.309/0001-02</t>
  </si>
  <si>
    <t>CONVÊNIO</t>
  </si>
  <si>
    <t>44.90.51.0000</t>
  </si>
  <si>
    <t>822345/2015</t>
  </si>
  <si>
    <t>1°</t>
  </si>
  <si>
    <t>Prorrogação prazo</t>
  </si>
  <si>
    <t xml:space="preserve">Obras </t>
  </si>
  <si>
    <t>Indireta</t>
  </si>
  <si>
    <t>007/2022</t>
  </si>
  <si>
    <t>Não</t>
  </si>
  <si>
    <t>Sim</t>
  </si>
  <si>
    <t>Período de defeso</t>
  </si>
  <si>
    <t>033/2025</t>
  </si>
  <si>
    <t>Fernanda Dantas Benvindo</t>
  </si>
  <si>
    <t>713862-1</t>
  </si>
  <si>
    <t>Joselito José da Nobrega</t>
  </si>
  <si>
    <t>537946-1</t>
  </si>
  <si>
    <t xml:space="preserve">Termo Aditivo </t>
  </si>
  <si>
    <t>2°</t>
  </si>
  <si>
    <t>13/10/20222</t>
  </si>
  <si>
    <t>Alagação</t>
  </si>
  <si>
    <t>3°</t>
  </si>
  <si>
    <t>Prorrogação execução</t>
  </si>
  <si>
    <t>Período chuvoso</t>
  </si>
  <si>
    <t>4°</t>
  </si>
  <si>
    <t xml:space="preserve">5° </t>
  </si>
  <si>
    <t>6°</t>
  </si>
  <si>
    <t>7°</t>
  </si>
  <si>
    <t>8°</t>
  </si>
  <si>
    <t>11/102023</t>
  </si>
  <si>
    <t>9°</t>
  </si>
  <si>
    <t>10°</t>
  </si>
  <si>
    <t>11°</t>
  </si>
  <si>
    <t>12°</t>
  </si>
  <si>
    <t>13°</t>
  </si>
  <si>
    <t>14°</t>
  </si>
  <si>
    <t>15°</t>
  </si>
  <si>
    <t>16°</t>
  </si>
  <si>
    <t>17°</t>
  </si>
  <si>
    <t>18°</t>
  </si>
  <si>
    <t>20º</t>
  </si>
  <si>
    <t>21º</t>
  </si>
  <si>
    <t>242/2023</t>
  </si>
  <si>
    <t>CONCORRÊNCIA Nº. 013/2023</t>
  </si>
  <si>
    <t>CONCORRÊNCIA</t>
  </si>
  <si>
    <t>Maior Desconto</t>
  </si>
  <si>
    <t>construção de três Galpões para armazenamento de insumos e equipamento, para atender as demandas da Secretaria Municipal de Agropecuária – SEAGRO</t>
  </si>
  <si>
    <t>01130003/2024</t>
  </si>
  <si>
    <t>SANTOS COMÉRCIO E CONSTRUÇÃO LTDA</t>
  </si>
  <si>
    <t>07.148.735/0001-06</t>
  </si>
  <si>
    <t>1500 (recurso próprio)</t>
  </si>
  <si>
    <t>4.4.90.51</t>
  </si>
  <si>
    <t>Obra</t>
  </si>
  <si>
    <t>002/2024</t>
  </si>
  <si>
    <t>008/2025</t>
  </si>
  <si>
    <t>Manoel Marcos Matias</t>
  </si>
  <si>
    <t>José Ennis Figueiredo Barbosa</t>
  </si>
  <si>
    <t>715687/2</t>
  </si>
  <si>
    <t>012/2024</t>
  </si>
  <si>
    <t>PREGÃO PRESENCIAL SRP nº. 020/2023</t>
  </si>
  <si>
    <t>contratação de empresa para a 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</si>
  <si>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007/2024</t>
  </si>
  <si>
    <t>SEINFRA.</t>
  </si>
  <si>
    <t>01130013/2024</t>
  </si>
  <si>
    <t>INNOVE ARQUITETURA E ENGENHARIA EIRELI</t>
  </si>
  <si>
    <t>23.820.555/0001-85</t>
  </si>
  <si>
    <t>Serviço Comum de Engenharia Continuado</t>
  </si>
  <si>
    <t>005/2024</t>
  </si>
  <si>
    <t xml:space="preserve">Não se aplica </t>
  </si>
  <si>
    <t>024/2024</t>
  </si>
  <si>
    <t>Irene Peres Magalhães</t>
  </si>
  <si>
    <t>703265-1</t>
  </si>
  <si>
    <t>Ney Pinheiro de Souza</t>
  </si>
  <si>
    <t>358/2019</t>
  </si>
  <si>
    <t>PREGÃO PRESENCIAL SRP Nº. 016/2020</t>
  </si>
  <si>
    <t>PRESTAÇÃO DE SERVIÇOS TERCEIRIZADOS EM APOIO OPERACIONAL, DE FORMA INDIRETA E CONTÍNUA</t>
  </si>
  <si>
    <t>005/2020</t>
  </si>
  <si>
    <t>SASDH</t>
  </si>
  <si>
    <t>01130007/2021</t>
  </si>
  <si>
    <t>KRONOS PROJETOS E SERVIÇOS - LTDA</t>
  </si>
  <si>
    <t>03.082.817/0001-44</t>
  </si>
  <si>
    <t>33.90.39.0000</t>
  </si>
  <si>
    <t>077/2025</t>
  </si>
  <si>
    <t>Maria Rosângela Matos Fernandes</t>
  </si>
  <si>
    <t>Clemisson Oliveira Souza</t>
  </si>
  <si>
    <t>Termo Apostilamento</t>
  </si>
  <si>
    <t>Repactuação</t>
  </si>
  <si>
    <t>VII</t>
  </si>
  <si>
    <t>-</t>
  </si>
  <si>
    <t>018/2023</t>
  </si>
  <si>
    <t>PREGÃO PRESENCIAL SRP Nº. 010/2022</t>
  </si>
  <si>
    <t>Contratação de empresa para prestação de serviços terceirizado, para atender as necessidades da Secretaria Municipal de Agropecuária - SEAGRO</t>
  </si>
  <si>
    <t>X</t>
  </si>
  <si>
    <t>Prefeitura Municipal de Plácido de Castro</t>
  </si>
  <si>
    <t>01130030/2023</t>
  </si>
  <si>
    <t>VIII</t>
  </si>
  <si>
    <t>076/2025</t>
  </si>
  <si>
    <t xml:space="preserve">I </t>
  </si>
  <si>
    <t>033/2023</t>
  </si>
  <si>
    <t>INEXIGIBILIDADE DE LICITAÇÃO</t>
  </si>
  <si>
    <t>prestação de serviços de Assinatura anual para acesso aos serviços do Sistema Banco de Preços – ferramenta de pesquisas e comparação de preços praticados pela Administração Pública, para atender as necessidades da Secretária Municipal de Agropecuária – SEAGRO.</t>
  </si>
  <si>
    <t>INEXIGIBILIDADE DE LICITAÇÃO N° 001/2023</t>
  </si>
  <si>
    <t>art. 25, inciso I, da Lei n° 8.666/93</t>
  </si>
  <si>
    <t>01130040/2023</t>
  </si>
  <si>
    <t xml:space="preserve">NP TECNOLOGIA E GESTAO DE DADOS LTDA </t>
  </si>
  <si>
    <t>07.797.967/0001-95</t>
  </si>
  <si>
    <t>3.3.90.39.0000</t>
  </si>
  <si>
    <t>070/2022</t>
  </si>
  <si>
    <t>Jamilson de Paiva Neri</t>
  </si>
  <si>
    <t>702858-1</t>
  </si>
  <si>
    <t>075/2022</t>
  </si>
  <si>
    <t>DISPENSA DE LICITAÇÃO</t>
  </si>
  <si>
    <t>Locação de Imóvel: galpão, em alvenaria, todo coberto e fechado, medindo aproximadamente 900m²”, para atender as demandas da Diretoria de apoio à agricultura família, desta Secretaria Municipal de Agropecuária – SEAGRO</t>
  </si>
  <si>
    <t>DISPENSA DE LICITAÇÃO Nº 013/2022</t>
  </si>
  <si>
    <t>artigo 24, inciso X, da Lei n° 8.666/93</t>
  </si>
  <si>
    <t>01130020/2023</t>
  </si>
  <si>
    <t>F C DE CARVALHO</t>
  </si>
  <si>
    <t>41.585.243/0001-16</t>
  </si>
  <si>
    <t>069/2023</t>
  </si>
  <si>
    <t>Danilo Oliveira Diniz</t>
  </si>
  <si>
    <t>713253-1</t>
  </si>
  <si>
    <t>702241-1</t>
  </si>
  <si>
    <t>001/2022</t>
  </si>
  <si>
    <t>Locação de Imóvel: galpão, em alvenaria, todo coberto e fechado, medindo aproximadamente 1.000m², para atender as demandas das Divisões de Patrimônio e Zeladoria, desta Secretaria Municipal de Agropecuária – SEAGRO</t>
  </si>
  <si>
    <t>DISPENSA DE LICITAÇÃO Nº 001/2022</t>
  </si>
  <si>
    <t>01130016/2022</t>
  </si>
  <si>
    <t>IF LOCAÇÕES DE IMÓVEIS EIRELI</t>
  </si>
  <si>
    <t>34.625.024/0001-58</t>
  </si>
  <si>
    <t>015/2023</t>
  </si>
  <si>
    <t>028/2022</t>
  </si>
  <si>
    <t>PREGÃO PRESENCIAL SRP Nº. 128/2022</t>
  </si>
  <si>
    <t>Maior Percentual de desconto %</t>
  </si>
  <si>
    <t xml:space="preserve">– Contratação de empresa (Pessoa Jurídica) para execução de serviços de manutenção preventiva e corretiva, reforma, adequação e construção de pontes tipo estaqueada e circunstância </t>
  </si>
  <si>
    <t>01130031/2023</t>
  </si>
  <si>
    <t>J. C. O PAZ ENGENHARIA CONSTRUÇÃO E COMERCIO</t>
  </si>
  <si>
    <t>10.803.843/0001-80</t>
  </si>
  <si>
    <t>3.3.90.39.00.00.00</t>
  </si>
  <si>
    <t>009/2023</t>
  </si>
  <si>
    <t>043/2025</t>
  </si>
  <si>
    <t>Alan Rafael Matos de Souza</t>
  </si>
  <si>
    <t>713270-2</t>
  </si>
  <si>
    <t>220/2023</t>
  </si>
  <si>
    <t>CONCORRÊNCIA Nº. 008/2023</t>
  </si>
  <si>
    <t>Técnica e preço</t>
  </si>
  <si>
    <t>a 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t>
  </si>
  <si>
    <t>01130069/2023</t>
  </si>
  <si>
    <t>CIDADE AGÊNCIA DE PUBLICIDADE E PROPGANDA</t>
  </si>
  <si>
    <t>00.997.672/0001-13</t>
  </si>
  <si>
    <t>3.3.90.39.00.00</t>
  </si>
  <si>
    <t>1.000.000.00</t>
  </si>
  <si>
    <t>135/2023</t>
  </si>
  <si>
    <t>Ailton Antônio Oliveira Freitas</t>
  </si>
  <si>
    <t>Jean Carlos dos Santos Silva</t>
  </si>
  <si>
    <t>0113.000314/2025-71</t>
  </si>
  <si>
    <t>Locação de conjunto de filtros de água, incluindo serviços de manutenção preventiva e corretiva, bem como limpeza periódica da caixa d’água, com o objetivo de atender às necessidades da Secretaria Municipal de Agropecuária – SEAGRO</t>
  </si>
  <si>
    <t xml:space="preserve">DISPENSA DE LICITAÇÃO Nº   0081443 /2025 </t>
  </si>
  <si>
    <t>artigo 75, inc. II, da Lei Federal nº 14.133/2021</t>
  </si>
  <si>
    <t>01130015/2025</t>
  </si>
  <si>
    <t>RIGA BROTHER'S IMP E EXP LTDA</t>
  </si>
  <si>
    <t>42.566.192/0002-29</t>
  </si>
  <si>
    <t>33.90.39.00.00.00</t>
  </si>
  <si>
    <t>047/2025</t>
  </si>
  <si>
    <t>Jonathan Barbosa de Oliveira</t>
  </si>
  <si>
    <t>716252 -1</t>
  </si>
  <si>
    <t>702241 -1</t>
  </si>
  <si>
    <t>0113.000312/2025-28</t>
  </si>
  <si>
    <t>Contratação de empresa para aquisição de embalagens personalizadas para envasamento de alimentos com o objetivo de atender às necessidades da Secretaria Municipal de Agropecuária – SEAGRO</t>
  </si>
  <si>
    <t xml:space="preserve">DISPENSA DE LICITAÇÃO Nº   0090176 /2025 </t>
  </si>
  <si>
    <t>01130030/2025</t>
  </si>
  <si>
    <t>PROSABOR ALIMENTOS LTDA EPP</t>
  </si>
  <si>
    <t>96.587.837/0001-58</t>
  </si>
  <si>
    <t>33.90.30.00.00.00</t>
  </si>
  <si>
    <t>073/2025</t>
  </si>
  <si>
    <t>0113.000313/2025-98</t>
  </si>
  <si>
    <t>Contratação de empresa especializada para aquisição de componentes secundários para fabricação do produto alimentício extraído da soja, com o objetivo de atender às demandas da Secretaria Municipal de Agropecuária – SEAGRO</t>
  </si>
  <si>
    <t xml:space="preserve">DISPENSA DE LICITAÇÃO Nº   0085662/2025 </t>
  </si>
  <si>
    <t>01130031/2025</t>
  </si>
  <si>
    <t>074/2025</t>
  </si>
  <si>
    <t>PREGÃO ELETRÔNICO SRP Nº. 068/2026</t>
  </si>
  <si>
    <t>aquisição de materiais de consumo, incluindo itens de expediente, higiene e limpeza, e gêneros alimentícios, visa atender às demandas da Secretaria Municipal de Agropecuária – SEAGRO</t>
  </si>
  <si>
    <t>003/2025</t>
  </si>
  <si>
    <t>01130025/2025</t>
  </si>
  <si>
    <t>EMBALART INDÚSTRIA E COMÉRCIO DE EMBALAGENS LTDA</t>
  </si>
  <si>
    <t>34.636.171/0001-23</t>
  </si>
  <si>
    <t>061/2025</t>
  </si>
  <si>
    <t>Mariana Abreu de O. Nascimento</t>
  </si>
  <si>
    <t>0113.000857/2025-57</t>
  </si>
  <si>
    <t>PREGÃO ELETRÔNICO SRP Nº. 068/2034</t>
  </si>
  <si>
    <t>003/2034</t>
  </si>
  <si>
    <t>01130029/2025</t>
  </si>
  <si>
    <t>DAIANE DOS SANTOS MARTINS - ME</t>
  </si>
  <si>
    <t>45.930.390/0001-37</t>
  </si>
  <si>
    <t>062/2033</t>
  </si>
  <si>
    <t>0113.000855/2025-14</t>
  </si>
  <si>
    <t>PREGÃO ELETRÔNICO SRP Nº. 068/2036</t>
  </si>
  <si>
    <t>003/2036</t>
  </si>
  <si>
    <t>01130028/2025</t>
  </si>
  <si>
    <t>M C SANTOS COMÉRCIO DE LUMINÁRIAS</t>
  </si>
  <si>
    <t>23.704.274/0001-67</t>
  </si>
  <si>
    <t>035/2022</t>
  </si>
  <si>
    <t>Pregão Eletrônico SRP n° 030 /2021</t>
  </si>
  <si>
    <t>Contratação de empresa especializada para fornecimento de água potável a fim de atender as necessidades da Central de Abastecimento e Mercados Municipais de Rio Branco.</t>
  </si>
  <si>
    <t>007/2021</t>
  </si>
  <si>
    <t>SEME</t>
  </si>
  <si>
    <t>01130007/2022</t>
  </si>
  <si>
    <t>EDIMAR PASQUIM -ME</t>
  </si>
  <si>
    <t>08.223.466/0001-68</t>
  </si>
  <si>
    <t>33.90.39.00</t>
  </si>
  <si>
    <t>084/2022</t>
  </si>
  <si>
    <t>034/2022</t>
  </si>
  <si>
    <t>PREGÃO PRESENCIAL SRP Nº. 016/2021</t>
  </si>
  <si>
    <t>Contratação de empresa especializada na execução dos serviços de segurança patrimonial do tipo “monitoramento remoto”, por meio de sistemas de alarmes, câmeras, sensores de presença e de vistoria de pronta resposta por 24 h (vinte e quatro horas) ininterruptas, com fornecimento de equipamentos (mediante comodato) instalação, configuração e manutenção dos sistemas, conforme especificações e quantitativos estimados, constante neste termo de referência, nas dependências da unidades ( CEASA, mercado do peixe, mercado do bosque, mercado da estação e galpão) da Secretaria Municipal de Agropecuária - SEAGRO</t>
  </si>
  <si>
    <t>Prefeitura Municipal de Feijó</t>
  </si>
  <si>
    <t>01130019/2022</t>
  </si>
  <si>
    <t>RIO BRANCO SEGURANÇA ELETRÔNICA E SERVIÇOS LTDA</t>
  </si>
  <si>
    <t>16.803.988/0001-67</t>
  </si>
  <si>
    <t>029/2022</t>
  </si>
  <si>
    <t>703250-1</t>
  </si>
  <si>
    <t>011/2022</t>
  </si>
  <si>
    <t>PREGÃO ELETRÔNICO SRP Nº 247/2021</t>
  </si>
  <si>
    <t>Contratação de empresa para prestação de serviços terceirizados de apoio administrativo, técnico e operacional (Agente de Portaria Noturno), para dar continuidade nos serviços de segurança da Secretaria Municipal de Agropecuária – SEAGRO</t>
  </si>
  <si>
    <t>072/2021</t>
  </si>
  <si>
    <t>SECRETARIA DE ESTADO DE EDUCAÇÃO, CULTURA E ESPORTES- SEE</t>
  </si>
  <si>
    <t>01130011/2022</t>
  </si>
  <si>
    <t>SUATS SEGURANÇA- EIRELI</t>
  </si>
  <si>
    <t>02.197.190/0001-04</t>
  </si>
  <si>
    <t>075/2025</t>
  </si>
  <si>
    <t>Maria Rosangela Matos Fernandes</t>
  </si>
  <si>
    <t>Clemisson Oliveira de Souza</t>
  </si>
  <si>
    <t>035/2023</t>
  </si>
  <si>
    <t>001/2023</t>
  </si>
  <si>
    <t>Locação de Veículos (Caminhonete pick-up) com condutor</t>
  </si>
  <si>
    <t>SEOP</t>
  </si>
  <si>
    <t>locação de veículos automotores do tipo caminhonetes com e sem motorista, visando atender as necessidades da demanda da Secretaria
Municipal de Agropecuária – SEAGRO</t>
  </si>
  <si>
    <t>01130037/2023</t>
  </si>
  <si>
    <t>W. L. OLIVEIRA EIRELI - ME</t>
  </si>
  <si>
    <t>17.337.136/0001-94</t>
  </si>
  <si>
    <t>25/2025</t>
  </si>
  <si>
    <t>Joas Cunha de Lima</t>
  </si>
  <si>
    <t>704392-1</t>
  </si>
  <si>
    <t>Antonio Netto de Souza Pinto Albano</t>
  </si>
  <si>
    <t>709894 -3</t>
  </si>
  <si>
    <t>017/2025</t>
  </si>
  <si>
    <t>116/2024</t>
  </si>
  <si>
    <t>Locação de veículos tipo caminhonete</t>
  </si>
  <si>
    <t>029/2029</t>
  </si>
  <si>
    <t>locação de veículos tipo caminhonete</t>
  </si>
  <si>
    <t>01130013/2025</t>
  </si>
  <si>
    <t>R N A LIMA LTDA</t>
  </si>
  <si>
    <t>11.060.224/0001-05</t>
  </si>
  <si>
    <t>3.3.90.39.00.00.00.</t>
  </si>
  <si>
    <t>82/2025</t>
  </si>
  <si>
    <t>Weverton Da Luz Braz</t>
  </si>
  <si>
    <t>0103.001708/2025-84</t>
  </si>
  <si>
    <t>439/2024</t>
  </si>
  <si>
    <t>Aquisição de água potável, para consumo humano obedecendo à portaria do MS Nº 2.914, de 12-12-2011, transportada em caminhão pipa, a fim de atender as necessidades das famílias que residem nas comunidades rurais</t>
  </si>
  <si>
    <t>SESACRE</t>
  </si>
  <si>
    <t>01130033/2025</t>
  </si>
  <si>
    <t>AGUAPURE LTDA</t>
  </si>
  <si>
    <t>23.141.967/0001-99</t>
  </si>
  <si>
    <t>3.3.90.30.000</t>
  </si>
  <si>
    <t>81/2025</t>
  </si>
  <si>
    <t>Rafael de Albuquerque Maia</t>
  </si>
  <si>
    <t>Renata Jordan Marques</t>
  </si>
  <si>
    <t>017/2022</t>
  </si>
  <si>
    <t>PREGÃO ELETRÔNICO SRP Nº 041/2022</t>
  </si>
  <si>
    <t>Prestação de serviços contínuos de manutenção preventiva e corretiva de aparelhos de ar-condicionado com fornecimento de mão de obra, peças, componentes e acessórios diversos, visando atender as necessidades da Secretaria Municipal de Agropecuária – SEAGRO</t>
  </si>
  <si>
    <t>003/2022</t>
  </si>
  <si>
    <t>01130021/2022</t>
  </si>
  <si>
    <t>ACRE FRIO AR CONDICIONADO – LTDA</t>
  </si>
  <si>
    <t>10.889.815/0001-27</t>
  </si>
  <si>
    <t>041/2021</t>
  </si>
  <si>
    <t>José Maia Santos</t>
  </si>
  <si>
    <t>045/2022</t>
  </si>
  <si>
    <t>PREGÃO ELETRÔNICO SRP N° 015/2022</t>
  </si>
  <si>
    <t>Locação de equipamentos de informática (Computadores e Nobreak), visando atender as necessidades da Secretaria Municipal de Agropecuária – SEAGRO</t>
  </si>
  <si>
    <t>831/2022</t>
  </si>
  <si>
    <t>SAERB</t>
  </si>
  <si>
    <t>01130073/2022</t>
  </si>
  <si>
    <t>I9 SOLUÇÕES DO BRASIL LTDA</t>
  </si>
  <si>
    <t>04.361.899/0001-29</t>
  </si>
  <si>
    <t>131/2023</t>
  </si>
  <si>
    <t>026/2023</t>
  </si>
  <si>
    <t xml:space="preserve">PREGÃO ELETRÔNICO SRP Nº 150/2023 </t>
  </si>
  <si>
    <t>PRESTAÇÃO DE SERVIÇOS DE LOCAÇÃO DE IMPRESSORAS, de forma continuada, compreendendo: a cessão de direito de uso de equipamentos novos e de primeiro uso, bem como, softwares de configuração dos equipamentos,</t>
  </si>
  <si>
    <t>01130036/2023</t>
  </si>
  <si>
    <t>DUX COM E REPRESENTAÇÕES IMP E EXP LTDA</t>
  </si>
  <si>
    <t>05.502.105/0001-62</t>
  </si>
  <si>
    <t>081/2023</t>
  </si>
  <si>
    <t>Leônidas Leão de Assis</t>
  </si>
  <si>
    <t>23442-1</t>
  </si>
  <si>
    <t>4065/2021</t>
  </si>
  <si>
    <t>Contrato “Prestação de serviços terceirizados em apoio operacional, de forma indireta e contínua (agente de poratria noturno)</t>
  </si>
  <si>
    <t>01130008/2021</t>
  </si>
  <si>
    <t>ISAO - GESTÃO DE PESSOAS - LTDA</t>
  </si>
  <si>
    <t>17.189.998/0001-17</t>
  </si>
  <si>
    <t>78/2025</t>
  </si>
  <si>
    <t xml:space="preserve">Alteração do Prgrama de Trablaho na Dotação Orçamentário </t>
  </si>
  <si>
    <t>045/2023</t>
  </si>
  <si>
    <t>PREGÃO PRESENCIAL SRP Nº. 184/2022</t>
  </si>
  <si>
    <t>Prestação de serviço terceirizado e continuado de apoio operacional e administrativo, com disponibilização de mão de obra em regime de dedicação exclusiva, a serem executados no âmbito da Secretaria Municipal de Agropecuária – SEAGRO.</t>
  </si>
  <si>
    <t>391/2022</t>
  </si>
  <si>
    <t>01130067/2023</t>
  </si>
  <si>
    <t>ASA - AGÊNCIA DE SERVIÇOS DO ACRE LTDA - EPP</t>
  </si>
  <si>
    <t>11.815.892/0001- 03</t>
  </si>
  <si>
    <t>070/2025</t>
  </si>
  <si>
    <t>027/2023</t>
  </si>
  <si>
    <t>PREGÃO PRESENCIAL SRP Nº. 016/2022</t>
  </si>
  <si>
    <t>Contratação de empresa especializada em prestação de serviços de dedetização, desinsetização, descupinização e limpeza, eliminação de pragas urbanas, baratas, formigas, lagartas, pulgas, cupins, outros insetos, aracnídeos, quilópodes e diplópodes, para atender as demandas da Secretaria Municipal de Agropecuária - SEAGRO</t>
  </si>
  <si>
    <t>29/2023</t>
  </si>
  <si>
    <t>SEMSA</t>
  </si>
  <si>
    <t>01130032/2023</t>
  </si>
  <si>
    <t>PARAÍSO AMBIENTES IMPORTAÇÃO E EXPORTAÇÃO LTDA – ME</t>
  </si>
  <si>
    <t>05.493.311/0001-53</t>
  </si>
  <si>
    <t>067/2023</t>
  </si>
  <si>
    <t>Gilvangela de Carvalho Holanda</t>
  </si>
  <si>
    <t>11/08/202</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</si>
  <si>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</si>
  <si>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</si>
  <si>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</si>
  <si>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t>
  </si>
  <si>
    <t xml:space="preserve">Nome do responsável pela elaboração: </t>
  </si>
  <si>
    <t xml:space="preserve">Nome do titular do Órgão/Entidade/Fundo (no exercício do cargo): </t>
  </si>
  <si>
    <t>Manual de Referência - 12ª Edição - Anexos IV, VI, VII e IX</t>
  </si>
  <si>
    <t>R$ 1.500.000;00</t>
  </si>
  <si>
    <t>065/2023</t>
  </si>
  <si>
    <t>Janeiro a Março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</si>
</sst>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quot;R$&quot;\ * #,##0.00_-;\-&quot;R$&quot;\ * #,##0.00_-;_-&quot;R$&quot;\ * &quot;-&quot;??_-;_-@"/>
    <numFmt numFmtId="165" formatCode="&quot;R$&quot;\ #,##0.00"/>
  </numFmts>
  <fonts count="7" x14ac:knownFonts="1">
    <font>
      <sz val="11"/>
      <color theme="1"/>
      <name val="Calibri"/>
      <scheme val="minor"/>
    </font>
    <font>
      <b/>
      <sz val="10"/>
      <color theme="1"/>
      <name val="Arial"/>
      <family val="2"/>
    </font>
    <font>
      <sz val="10"/>
      <color theme="1"/>
      <name val="Arial"/>
      <family val="2"/>
    </font>
    <font>
      <sz val="11"/>
      <color theme="1"/>
      <name val="Arial"/>
      <family val="2"/>
    </font>
    <font>
      <b/>
      <sz val="11"/>
      <name val="Arial"/>
      <family val="2"/>
    </font>
    <font>
      <b/>
      <sz val="11"/>
      <color theme="1"/>
      <name val="Arial"/>
      <family val="2"/>
    </font>
    <font>
      <sz val="10"/>
      <name val="Arial"/>
      <family val="2"/>
    </font>
  </fonts>
  <fills count="12">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s>
  <borders count="55">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medium">
        <color rgb="FF000000"/>
      </top>
      <bottom style="medium">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1">
    <xf numFmtId="0" fontId="0" fillId="0" borderId="0" xfId="0" applyFont="1" applyAlignment="1"/>
    <xf numFmtId="0" fontId="1" fillId="0" borderId="0" xfId="0" applyFont="1" applyAlignment="1">
      <alignment horizontal="left" vertical="center"/>
    </xf>
    <xf numFmtId="0" fontId="2" fillId="0" borderId="50" xfId="0" applyFont="1" applyBorder="1" applyAlignment="1">
      <alignment horizontal="center" vertical="center" wrapText="1"/>
    </xf>
    <xf numFmtId="14" fontId="2" fillId="0" borderId="50" xfId="0" applyNumberFormat="1" applyFont="1" applyBorder="1" applyAlignment="1">
      <alignment horizontal="center" vertical="center" wrapText="1"/>
    </xf>
    <xf numFmtId="3" fontId="2" fillId="0" borderId="50" xfId="0" applyNumberFormat="1" applyFont="1" applyBorder="1" applyAlignment="1">
      <alignment horizontal="center" vertical="center" wrapText="1"/>
    </xf>
    <xf numFmtId="164" fontId="2" fillId="0" borderId="50" xfId="0" applyNumberFormat="1" applyFont="1" applyBorder="1" applyAlignment="1">
      <alignment horizontal="center" vertical="center" wrapText="1"/>
    </xf>
    <xf numFmtId="10" fontId="2" fillId="0" borderId="50" xfId="0" applyNumberFormat="1" applyFont="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8" fontId="2" fillId="0" borderId="22"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2" fillId="0" borderId="22" xfId="0" applyFont="1" applyBorder="1" applyAlignment="1">
      <alignment horizontal="right" vertical="center"/>
    </xf>
    <xf numFmtId="0" fontId="2" fillId="0" borderId="22" xfId="0" applyFont="1" applyBorder="1" applyAlignment="1">
      <alignment horizontal="center" vertical="center"/>
    </xf>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horizontal="center" vertical="center"/>
    </xf>
    <xf numFmtId="164" fontId="1" fillId="0" borderId="0" xfId="0" applyNumberFormat="1" applyFont="1" applyAlignment="1">
      <alignment vertical="center"/>
    </xf>
    <xf numFmtId="164" fontId="2" fillId="0" borderId="0" xfId="0" applyNumberFormat="1" applyFont="1" applyAlignment="1">
      <alignment horizontal="center" vertical="center"/>
    </xf>
    <xf numFmtId="164" fontId="2" fillId="0" borderId="0" xfId="0" applyNumberFormat="1"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wrapText="1"/>
    </xf>
    <xf numFmtId="164" fontId="5" fillId="0" borderId="0" xfId="0" applyNumberFormat="1"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1" fillId="2" borderId="3" xfId="0" applyFont="1" applyFill="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wrapText="1"/>
    </xf>
    <xf numFmtId="49" fontId="1" fillId="0" borderId="47" xfId="0" applyNumberFormat="1" applyFont="1" applyBorder="1" applyAlignment="1">
      <alignment horizontal="center" vertical="center" wrapText="1"/>
    </xf>
    <xf numFmtId="164" fontId="1" fillId="0" borderId="47" xfId="0" applyNumberFormat="1" applyFont="1" applyBorder="1" applyAlignment="1">
      <alignment horizontal="center" vertical="center" wrapText="1"/>
    </xf>
    <xf numFmtId="164" fontId="1" fillId="11" borderId="47" xfId="0" applyNumberFormat="1" applyFont="1" applyFill="1" applyBorder="1" applyAlignment="1">
      <alignment horizontal="center" vertical="center" wrapText="1"/>
    </xf>
    <xf numFmtId="164" fontId="1" fillId="10" borderId="47" xfId="0" applyNumberFormat="1" applyFont="1" applyFill="1" applyBorder="1" applyAlignment="1">
      <alignment horizontal="center" vertical="center" wrapText="1"/>
    </xf>
    <xf numFmtId="0" fontId="1" fillId="0" borderId="47" xfId="0" applyFont="1" applyBorder="1" applyAlignment="1">
      <alignment horizontal="center" vertical="center"/>
    </xf>
    <xf numFmtId="164" fontId="1" fillId="0" borderId="47" xfId="0" applyNumberFormat="1" applyFont="1" applyBorder="1" applyAlignment="1">
      <alignment horizontal="center" vertical="center"/>
    </xf>
    <xf numFmtId="0" fontId="1" fillId="0" borderId="48" xfId="0" applyFont="1" applyBorder="1" applyAlignment="1">
      <alignment horizontal="center" vertical="center"/>
    </xf>
    <xf numFmtId="3" fontId="2" fillId="0" borderId="22" xfId="0" applyNumberFormat="1" applyFont="1" applyBorder="1" applyAlignment="1">
      <alignment horizontal="center" vertical="center" wrapText="1"/>
    </xf>
    <xf numFmtId="14" fontId="2" fillId="0" borderId="22" xfId="0" applyNumberFormat="1" applyFont="1" applyBorder="1" applyAlignment="1">
      <alignment horizontal="center" vertical="center" wrapText="1"/>
    </xf>
    <xf numFmtId="8" fontId="2" fillId="0" borderId="22" xfId="0" applyNumberFormat="1" applyFont="1" applyBorder="1" applyAlignment="1">
      <alignment horizontal="left" vertical="center" wrapText="1"/>
    </xf>
    <xf numFmtId="164" fontId="2" fillId="0" borderId="22" xfId="0" applyNumberFormat="1" applyFont="1" applyBorder="1" applyAlignment="1">
      <alignment horizontal="center" vertical="center" wrapText="1"/>
    </xf>
    <xf numFmtId="0" fontId="2" fillId="0" borderId="49" xfId="0" applyFont="1" applyBorder="1" applyAlignment="1">
      <alignment horizontal="center" vertical="center" wrapText="1"/>
    </xf>
    <xf numFmtId="164" fontId="2" fillId="11" borderId="22" xfId="0" applyNumberFormat="1" applyFont="1" applyFill="1" applyBorder="1" applyAlignment="1">
      <alignment horizontal="center" vertical="center" wrapText="1"/>
    </xf>
    <xf numFmtId="164" fontId="2" fillId="10" borderId="22" xfId="0" applyNumberFormat="1" applyFont="1" applyFill="1" applyBorder="1" applyAlignment="1">
      <alignment horizontal="center" vertical="center" wrapText="1"/>
    </xf>
    <xf numFmtId="3" fontId="2" fillId="0" borderId="22" xfId="0" applyNumberFormat="1" applyFont="1" applyBorder="1" applyAlignment="1">
      <alignment horizontal="center" vertical="center"/>
    </xf>
    <xf numFmtId="9" fontId="2" fillId="0" borderId="50" xfId="0" applyNumberFormat="1" applyFont="1" applyBorder="1" applyAlignment="1">
      <alignment horizontal="center" vertical="center" wrapText="1"/>
    </xf>
    <xf numFmtId="0" fontId="2" fillId="0" borderId="50" xfId="0" applyFont="1" applyBorder="1" applyAlignment="1">
      <alignment horizontal="center" vertical="center"/>
    </xf>
    <xf numFmtId="0" fontId="2" fillId="0" borderId="50" xfId="0" applyFont="1" applyBorder="1" applyAlignment="1">
      <alignment horizontal="left" vertical="center" wrapText="1"/>
    </xf>
    <xf numFmtId="164" fontId="2" fillId="11" borderId="50" xfId="0" applyNumberFormat="1" applyFont="1" applyFill="1" applyBorder="1" applyAlignment="1">
      <alignment horizontal="center" vertical="center" wrapText="1"/>
    </xf>
    <xf numFmtId="164" fontId="2" fillId="10" borderId="50" xfId="0" applyNumberFormat="1" applyFont="1" applyFill="1" applyBorder="1" applyAlignment="1">
      <alignment horizontal="center" vertical="center" wrapText="1"/>
    </xf>
    <xf numFmtId="3" fontId="2" fillId="0" borderId="50" xfId="0" applyNumberFormat="1" applyFont="1" applyBorder="1" applyAlignment="1">
      <alignment horizontal="center" vertical="center"/>
    </xf>
    <xf numFmtId="14" fontId="2" fillId="0" borderId="22" xfId="0" applyNumberFormat="1" applyFont="1" applyBorder="1" applyAlignment="1">
      <alignment horizontal="center" vertical="center"/>
    </xf>
    <xf numFmtId="17" fontId="2" fillId="0" borderId="22" xfId="0" applyNumberFormat="1" applyFont="1" applyBorder="1" applyAlignment="1">
      <alignment horizontal="center" vertical="center"/>
    </xf>
    <xf numFmtId="164" fontId="2" fillId="0" borderId="22" xfId="0" applyNumberFormat="1" applyFont="1" applyBorder="1" applyAlignment="1">
      <alignment horizontal="center" vertical="center"/>
    </xf>
    <xf numFmtId="14" fontId="2" fillId="0" borderId="50" xfId="0" applyNumberFormat="1" applyFont="1" applyBorder="1" applyAlignment="1">
      <alignment horizontal="center" vertical="center"/>
    </xf>
    <xf numFmtId="165" fontId="2" fillId="0" borderId="50" xfId="0" applyNumberFormat="1" applyFont="1" applyBorder="1" applyAlignment="1">
      <alignment horizontal="center" vertical="center" wrapText="1"/>
    </xf>
    <xf numFmtId="14" fontId="2" fillId="0" borderId="49" xfId="0" applyNumberFormat="1" applyFont="1" applyBorder="1" applyAlignment="1">
      <alignment horizontal="center" vertical="center" wrapText="1"/>
    </xf>
    <xf numFmtId="3" fontId="2" fillId="0" borderId="49" xfId="0" applyNumberFormat="1" applyFont="1" applyBorder="1" applyAlignment="1">
      <alignment horizontal="center" vertical="center" wrapText="1"/>
    </xf>
    <xf numFmtId="164" fontId="2" fillId="0" borderId="49" xfId="0" applyNumberFormat="1" applyFont="1" applyBorder="1" applyAlignment="1">
      <alignment horizontal="center" vertical="center" wrapText="1"/>
    </xf>
    <xf numFmtId="164" fontId="2" fillId="0" borderId="50" xfId="0" applyNumberFormat="1" applyFont="1" applyBorder="1" applyAlignment="1">
      <alignment horizontal="center" vertical="center"/>
    </xf>
    <xf numFmtId="49" fontId="2" fillId="0" borderId="50" xfId="0" applyNumberFormat="1" applyFont="1" applyBorder="1" applyAlignment="1">
      <alignment horizontal="center" vertical="center" wrapText="1"/>
    </xf>
    <xf numFmtId="0" fontId="2" fillId="0" borderId="22" xfId="0" applyFont="1" applyBorder="1" applyAlignment="1">
      <alignment horizontal="left" vertical="center" wrapText="1"/>
    </xf>
    <xf numFmtId="0" fontId="1" fillId="0" borderId="1" xfId="0" applyFont="1" applyBorder="1" applyAlignment="1">
      <alignment horizontal="center" vertical="center" wrapText="1"/>
    </xf>
    <xf numFmtId="164" fontId="1" fillId="0" borderId="47" xfId="0" applyNumberFormat="1" applyFont="1" applyBorder="1" applyAlignment="1">
      <alignment vertical="center" wrapText="1"/>
    </xf>
    <xf numFmtId="0" fontId="1" fillId="0" borderId="4" xfId="0" applyFont="1" applyBorder="1" applyAlignment="1">
      <alignment vertical="center" wrapText="1"/>
    </xf>
    <xf numFmtId="0" fontId="1" fillId="0" borderId="52" xfId="0" applyFont="1" applyBorder="1" applyAlignment="1">
      <alignment horizontal="center" vertical="center" wrapText="1"/>
    </xf>
    <xf numFmtId="0" fontId="1" fillId="0" borderId="47" xfId="0" applyFont="1" applyBorder="1" applyAlignment="1">
      <alignment vertical="center"/>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164" fontId="1" fillId="0" borderId="0" xfId="0" applyNumberFormat="1" applyFont="1" applyAlignment="1">
      <alignment horizontal="left" vertical="center"/>
    </xf>
    <xf numFmtId="0" fontId="2" fillId="0" borderId="0" xfId="0" applyFont="1" applyAlignment="1">
      <alignment vertical="center" wrapText="1"/>
    </xf>
    <xf numFmtId="0" fontId="1" fillId="3"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xf>
    <xf numFmtId="0" fontId="1" fillId="7"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10" borderId="17" xfId="0" applyFont="1" applyFill="1" applyBorder="1" applyAlignment="1">
      <alignment horizontal="center" vertical="center" wrapText="1"/>
    </xf>
    <xf numFmtId="164" fontId="1" fillId="11" borderId="20" xfId="0" applyNumberFormat="1" applyFont="1" applyFill="1" applyBorder="1" applyAlignment="1">
      <alignment horizontal="center" vertical="center" wrapText="1"/>
    </xf>
    <xf numFmtId="164" fontId="1" fillId="10" borderId="17" xfId="0" applyNumberFormat="1"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xf>
    <xf numFmtId="164" fontId="1" fillId="5" borderId="22" xfId="0" applyNumberFormat="1"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2" xfId="0" applyFont="1" applyFill="1" applyBorder="1" applyAlignment="1">
      <alignment horizontal="center" vertical="center" wrapText="1"/>
    </xf>
    <xf numFmtId="164" fontId="1" fillId="7" borderId="29" xfId="0" applyNumberFormat="1"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2" xfId="0" applyFont="1" applyFill="1" applyBorder="1" applyAlignment="1">
      <alignment horizontal="center" vertical="center" wrapText="1"/>
    </xf>
    <xf numFmtId="164" fontId="1" fillId="9" borderId="22" xfId="0" applyNumberFormat="1" applyFont="1" applyFill="1" applyBorder="1" applyAlignment="1">
      <alignment horizontal="center" vertical="center" wrapText="1"/>
    </xf>
    <xf numFmtId="0" fontId="1" fillId="9" borderId="29"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32" xfId="0" applyFont="1" applyFill="1" applyBorder="1" applyAlignment="1">
      <alignment horizontal="center" vertical="center" wrapText="1"/>
    </xf>
    <xf numFmtId="164" fontId="1" fillId="10" borderId="32" xfId="0" applyNumberFormat="1" applyFont="1" applyFill="1" applyBorder="1" applyAlignment="1">
      <alignment horizontal="center" vertical="center" wrapText="1"/>
    </xf>
    <xf numFmtId="0" fontId="1" fillId="7" borderId="39"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0" borderId="40" xfId="0" applyFont="1" applyFill="1" applyBorder="1" applyAlignment="1">
      <alignment horizontal="center" vertical="center" wrapText="1"/>
    </xf>
    <xf numFmtId="164" fontId="1" fillId="10" borderId="40" xfId="0" applyNumberFormat="1" applyFont="1" applyFill="1" applyBorder="1" applyAlignment="1">
      <alignment horizontal="center" vertical="center" wrapText="1"/>
    </xf>
    <xf numFmtId="164" fontId="1" fillId="10" borderId="41" xfId="0" applyNumberFormat="1" applyFont="1" applyFill="1" applyBorder="1" applyAlignment="1">
      <alignment horizontal="center" vertical="center" wrapText="1"/>
    </xf>
    <xf numFmtId="0" fontId="1" fillId="10" borderId="39" xfId="0" applyFont="1" applyFill="1" applyBorder="1" applyAlignment="1">
      <alignment horizontal="center" vertical="center" wrapText="1"/>
    </xf>
    <xf numFmtId="164" fontId="1" fillId="10" borderId="39" xfId="0" applyNumberFormat="1" applyFont="1" applyFill="1" applyBorder="1" applyAlignment="1">
      <alignment horizontal="center" vertical="center" wrapText="1"/>
    </xf>
    <xf numFmtId="0" fontId="1" fillId="5" borderId="40" xfId="0" applyFont="1" applyFill="1" applyBorder="1" applyAlignment="1">
      <alignment horizontal="center" vertical="center"/>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40" xfId="0" applyFont="1" applyFill="1" applyBorder="1" applyAlignment="1">
      <alignment horizontal="center" vertical="center"/>
    </xf>
    <xf numFmtId="0" fontId="1" fillId="6" borderId="41" xfId="0" applyFont="1" applyFill="1" applyBorder="1" applyAlignment="1">
      <alignment horizontal="center" vertical="center"/>
    </xf>
    <xf numFmtId="0" fontId="6" fillId="0" borderId="35" xfId="0" applyFont="1" applyBorder="1" applyAlignment="1">
      <alignment horizontal="left" vertical="center"/>
    </xf>
    <xf numFmtId="0" fontId="6" fillId="0" borderId="35" xfId="0" applyFont="1" applyBorder="1" applyAlignment="1">
      <alignment horizontal="center" vertical="center"/>
    </xf>
    <xf numFmtId="0" fontId="6" fillId="0" borderId="49" xfId="0" applyFont="1" applyBorder="1" applyAlignment="1">
      <alignment horizontal="left" vertical="center"/>
    </xf>
    <xf numFmtId="0" fontId="6" fillId="0" borderId="49" xfId="0" applyFont="1" applyBorder="1" applyAlignment="1">
      <alignment horizontal="center" vertical="center"/>
    </xf>
    <xf numFmtId="0" fontId="6" fillId="0" borderId="35" xfId="0" applyFont="1" applyBorder="1" applyAlignment="1">
      <alignment horizontal="right" vertical="center"/>
    </xf>
    <xf numFmtId="0" fontId="6" fillId="0" borderId="49" xfId="0" applyFont="1" applyBorder="1" applyAlignment="1">
      <alignment horizontal="right" vertical="center"/>
    </xf>
    <xf numFmtId="0" fontId="6" fillId="0" borderId="4"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2" fillId="0" borderId="0" xfId="0" applyFont="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28"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3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6" fillId="0" borderId="37" xfId="0" applyFont="1" applyBorder="1" applyAlignment="1">
      <alignment vertical="center"/>
    </xf>
    <xf numFmtId="0" fontId="6" fillId="0" borderId="38" xfId="0" applyFont="1" applyBorder="1" applyAlignment="1">
      <alignment vertical="center"/>
    </xf>
    <xf numFmtId="0" fontId="6" fillId="0" borderId="42" xfId="0" applyFont="1" applyBorder="1" applyAlignment="1">
      <alignmen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45" xfId="0" applyFont="1" applyBorder="1" applyAlignment="1">
      <alignment vertical="center"/>
    </xf>
    <xf numFmtId="0" fontId="6" fillId="0" borderId="49" xfId="0" applyFont="1" applyBorder="1" applyAlignment="1">
      <alignment vertical="center"/>
    </xf>
    <xf numFmtId="0" fontId="6" fillId="0" borderId="51" xfId="0" applyFont="1" applyBorder="1" applyAlignment="1">
      <alignment vertical="center"/>
    </xf>
    <xf numFmtId="0" fontId="6" fillId="0" borderId="52" xfId="0" applyFont="1" applyBorder="1" applyAlignment="1">
      <alignment vertical="center"/>
    </xf>
    <xf numFmtId="164" fontId="3" fillId="0" borderId="0" xfId="0" applyNumberFormat="1" applyFont="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5" fillId="0" borderId="0" xfId="0" applyFont="1" applyAlignment="1">
      <alignment horizontal="center" vertical="center"/>
    </xf>
    <xf numFmtId="164" fontId="3" fillId="0" borderId="0" xfId="0" applyNumberFormat="1" applyFont="1" applyAlignment="1">
      <alignment horizontal="center" vertical="center"/>
    </xf>
    <xf numFmtId="0" fontId="5" fillId="0" borderId="0" xfId="0" applyFont="1" applyAlignment="1">
      <alignment horizontal="left" vertical="center"/>
    </xf>
    <xf numFmtId="164" fontId="3" fillId="0" borderId="0" xfId="0" applyNumberFormat="1" applyFont="1" applyAlignment="1">
      <alignment horizontal="left" vertical="center"/>
    </xf>
    <xf numFmtId="0" fontId="3" fillId="0" borderId="0" xfId="0" applyFont="1" applyAlignment="1">
      <alignment horizontal="left" vertical="center"/>
    </xf>
    <xf numFmtId="0" fontId="5" fillId="0" borderId="1" xfId="0" applyFont="1" applyBorder="1" applyAlignment="1">
      <alignment horizontal="left" vertical="center"/>
    </xf>
    <xf numFmtId="0" fontId="4" fillId="0" borderId="2" xfId="0" applyFont="1" applyBorder="1" applyAlignment="1">
      <alignment horizontal="left" vertical="center"/>
    </xf>
    <xf numFmtId="17" fontId="5" fillId="0" borderId="1" xfId="0" applyNumberFormat="1" applyFont="1" applyBorder="1" applyAlignment="1">
      <alignment horizontal="left" vertical="center"/>
    </xf>
    <xf numFmtId="0" fontId="2" fillId="0" borderId="23" xfId="0" applyFont="1" applyBorder="1" applyAlignment="1">
      <alignment horizontal="center" vertical="center"/>
    </xf>
    <xf numFmtId="0" fontId="6" fillId="0" borderId="53" xfId="0" applyFont="1" applyBorder="1" applyAlignment="1">
      <alignment vertical="center"/>
    </xf>
    <xf numFmtId="0" fontId="2" fillId="0" borderId="45" xfId="0" applyFont="1" applyBorder="1" applyAlignment="1">
      <alignment horizontal="center" vertical="center"/>
    </xf>
    <xf numFmtId="0" fontId="2" fillId="0" borderId="45" xfId="0" applyFont="1" applyBorder="1" applyAlignment="1">
      <alignment vertical="center"/>
    </xf>
    <xf numFmtId="0" fontId="2" fillId="0" borderId="51" xfId="0" applyFont="1" applyBorder="1" applyAlignment="1">
      <alignment horizontal="center" vertical="center"/>
    </xf>
    <xf numFmtId="0" fontId="2" fillId="0" borderId="54" xfId="0" applyFont="1" applyBorder="1" applyAlignment="1">
      <alignment horizontal="center" vertical="center"/>
    </xf>
    <xf numFmtId="0" fontId="6" fillId="0" borderId="54"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95300"/>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581025" cy="628650"/>
    <xdr:pic>
      <xdr:nvPicPr>
        <xdr:cNvPr id="3" name="image1.png" descr="pmrb_evandr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261"/>
  <sheetViews>
    <sheetView tabSelected="1" topLeftCell="A393" zoomScale="80" zoomScaleNormal="80" workbookViewId="0">
      <selection activeCell="A428" sqref="A428:W428"/>
    </sheetView>
  </sheetViews>
  <sheetFormatPr defaultColWidth="14.42578125" defaultRowHeight="15" customHeight="1" x14ac:dyDescent="0.25"/>
  <cols>
    <col min="1" max="1" width="6.85546875" style="13" customWidth="1"/>
    <col min="2" max="2" width="19.7109375" style="13" customWidth="1"/>
    <col min="3" max="3" width="16.42578125" style="13" customWidth="1"/>
    <col min="4" max="4" width="16.5703125" style="13" customWidth="1"/>
    <col min="5" max="5" width="12.7109375" style="13" customWidth="1"/>
    <col min="6" max="6" width="53.140625" style="13" customWidth="1"/>
    <col min="7" max="7" width="16.85546875" style="13" customWidth="1"/>
    <col min="8" max="8" width="15.28515625" style="13" customWidth="1"/>
    <col min="9" max="9" width="16.7109375" style="13" customWidth="1"/>
    <col min="10" max="10" width="12" style="13" customWidth="1"/>
    <col min="11" max="11" width="11.42578125" style="13" customWidth="1"/>
    <col min="12" max="12" width="16.85546875" style="13" customWidth="1"/>
    <col min="13" max="13" width="17.85546875" style="13" customWidth="1"/>
    <col min="14" max="14" width="39.85546875" style="13" customWidth="1"/>
    <col min="15" max="15" width="15.140625" style="13" customWidth="1"/>
    <col min="16" max="16" width="20.42578125" style="13" customWidth="1"/>
    <col min="17" max="19" width="12.85546875" style="13" customWidth="1"/>
    <col min="20" max="20" width="15.28515625" style="13" customWidth="1"/>
    <col min="21" max="21" width="31" style="13" customWidth="1"/>
    <col min="22" max="22" width="14" style="13" customWidth="1"/>
    <col min="23" max="23" width="30.5703125" style="13" customWidth="1"/>
    <col min="24" max="24" width="17.28515625" style="13" customWidth="1"/>
    <col min="25" max="25" width="16" style="13" customWidth="1"/>
    <col min="26" max="26" width="37.28515625" style="13" customWidth="1"/>
    <col min="27" max="27" width="22.42578125" style="13" customWidth="1"/>
    <col min="28" max="28" width="14.28515625" style="13" customWidth="1"/>
    <col min="29" max="32" width="12.85546875" style="13" customWidth="1"/>
    <col min="33" max="33" width="13.28515625" style="13" customWidth="1"/>
    <col min="34" max="34" width="14.42578125" style="13" customWidth="1"/>
    <col min="35" max="35" width="15.28515625" style="13" customWidth="1"/>
    <col min="36" max="36" width="16.28515625" style="13" customWidth="1"/>
    <col min="37" max="37" width="17.7109375" style="13" customWidth="1"/>
    <col min="38" max="38" width="23.140625" style="13" customWidth="1"/>
    <col min="39" max="41" width="12.85546875" style="13" customWidth="1"/>
    <col min="42" max="42" width="22.85546875" style="13" customWidth="1"/>
    <col min="43" max="46" width="14.7109375" style="13" customWidth="1"/>
    <col min="47" max="48" width="12.85546875" style="13" customWidth="1"/>
    <col min="49" max="50" width="16.28515625" style="13" customWidth="1"/>
    <col min="51" max="52" width="12.85546875" style="13" customWidth="1"/>
    <col min="53" max="54" width="14.85546875" style="13" customWidth="1"/>
    <col min="55" max="56" width="12.85546875" style="13" customWidth="1"/>
    <col min="57" max="57" width="17.28515625" style="13" customWidth="1"/>
    <col min="58" max="58" width="14.7109375" style="13" customWidth="1"/>
    <col min="59" max="59" width="12.85546875" style="13" customWidth="1"/>
    <col min="60" max="60" width="14.7109375" style="13" customWidth="1"/>
    <col min="61" max="61" width="18.85546875" style="13" customWidth="1"/>
    <col min="62" max="62" width="18.7109375" style="13" customWidth="1"/>
    <col min="63" max="63" width="16.140625" style="13" customWidth="1"/>
    <col min="64" max="64" width="20.85546875" style="13" customWidth="1"/>
    <col min="65" max="65" width="11.42578125" style="13" customWidth="1"/>
    <col min="66" max="72" width="14.7109375" style="13" customWidth="1"/>
    <col min="73" max="73" width="17.28515625" style="13" customWidth="1"/>
    <col min="74" max="74" width="16" style="13" customWidth="1"/>
    <col min="75" max="77" width="14.7109375" style="13" customWidth="1"/>
    <col min="78" max="79" width="14.5703125" style="13" customWidth="1"/>
    <col min="80" max="80" width="30.5703125" style="13" customWidth="1"/>
    <col min="81" max="81" width="14.5703125" style="13" customWidth="1"/>
    <col min="82" max="82" width="28" style="13" customWidth="1"/>
    <col min="83" max="83" width="14.5703125" style="13" customWidth="1"/>
    <col min="84" max="86" width="9.140625" style="13" customWidth="1"/>
    <col min="87" max="16384" width="14.42578125" style="13"/>
  </cols>
  <sheetData>
    <row r="1" spans="1:86" s="23" customFormat="1" ht="12.75" customHeight="1" x14ac:dyDescent="0.25">
      <c r="X1" s="163"/>
      <c r="AI1" s="163"/>
      <c r="AJ1" s="163"/>
      <c r="AW1" s="163"/>
      <c r="AX1" s="163"/>
      <c r="BA1" s="163"/>
      <c r="BB1" s="163"/>
      <c r="BE1" s="163"/>
      <c r="BF1" s="163"/>
      <c r="BH1" s="163"/>
      <c r="BI1" s="163"/>
      <c r="BJ1" s="163"/>
      <c r="BK1" s="163"/>
      <c r="BL1" s="163"/>
      <c r="BU1" s="163"/>
      <c r="BV1" s="163"/>
      <c r="BZ1" s="22"/>
      <c r="CA1" s="22"/>
      <c r="CC1" s="22"/>
      <c r="CE1" s="22"/>
      <c r="CG1" s="22"/>
      <c r="CH1" s="22"/>
    </row>
    <row r="2" spans="1:86" s="23" customFormat="1" ht="12.75" customHeight="1" x14ac:dyDescent="0.25">
      <c r="X2" s="163"/>
      <c r="AI2" s="163"/>
      <c r="AJ2" s="163"/>
      <c r="AW2" s="163"/>
      <c r="AX2" s="163"/>
      <c r="BA2" s="163"/>
      <c r="BB2" s="163"/>
      <c r="BE2" s="163"/>
      <c r="BF2" s="163"/>
      <c r="BH2" s="163"/>
      <c r="BI2" s="163"/>
      <c r="BJ2" s="163"/>
      <c r="BK2" s="163"/>
      <c r="BL2" s="163"/>
      <c r="BU2" s="163"/>
      <c r="BV2" s="163"/>
      <c r="BZ2" s="22"/>
      <c r="CA2" s="22"/>
      <c r="CC2" s="22"/>
      <c r="CE2" s="22"/>
      <c r="CG2" s="22"/>
      <c r="CH2" s="22"/>
    </row>
    <row r="3" spans="1:86" s="23" customFormat="1" ht="12.75" customHeight="1" x14ac:dyDescent="0.25">
      <c r="X3" s="163"/>
      <c r="AI3" s="163"/>
      <c r="AJ3" s="163"/>
      <c r="AW3" s="163"/>
      <c r="AX3" s="163"/>
      <c r="BA3" s="163"/>
      <c r="BB3" s="163"/>
      <c r="BE3" s="163"/>
      <c r="BF3" s="163"/>
      <c r="BH3" s="163"/>
      <c r="BI3" s="163"/>
      <c r="BJ3" s="163"/>
      <c r="BK3" s="163"/>
      <c r="BL3" s="163"/>
      <c r="BU3" s="163"/>
      <c r="BV3" s="163"/>
      <c r="BZ3" s="22"/>
      <c r="CA3" s="22"/>
      <c r="CC3" s="22"/>
      <c r="CE3" s="22"/>
      <c r="CG3" s="22"/>
      <c r="CH3" s="22"/>
    </row>
    <row r="4" spans="1:86" s="23" customFormat="1" ht="12.75" customHeight="1" x14ac:dyDescent="0.25">
      <c r="X4" s="163"/>
      <c r="AI4" s="163"/>
      <c r="AJ4" s="163"/>
      <c r="AW4" s="163"/>
      <c r="AX4" s="163"/>
      <c r="BA4" s="163"/>
      <c r="BB4" s="163"/>
      <c r="BE4" s="163"/>
      <c r="BF4" s="163"/>
      <c r="BH4" s="163"/>
      <c r="BI4" s="163"/>
      <c r="BJ4" s="163"/>
      <c r="BK4" s="163"/>
      <c r="BL4" s="163"/>
      <c r="BU4" s="163"/>
      <c r="BV4" s="163"/>
      <c r="BZ4" s="22"/>
      <c r="CA4" s="22"/>
      <c r="CC4" s="22"/>
      <c r="CE4" s="22"/>
      <c r="CG4" s="22"/>
      <c r="CH4" s="22"/>
    </row>
    <row r="5" spans="1:86" s="23" customFormat="1" ht="12.75" customHeight="1" x14ac:dyDescent="0.25">
      <c r="A5" s="164" t="s">
        <v>0</v>
      </c>
      <c r="B5" s="164"/>
      <c r="C5" s="164"/>
      <c r="D5" s="164"/>
      <c r="E5" s="164"/>
      <c r="F5" s="164"/>
      <c r="G5" s="164"/>
      <c r="H5" s="164"/>
      <c r="I5" s="164"/>
      <c r="J5" s="164"/>
      <c r="K5" s="164"/>
      <c r="L5" s="164"/>
      <c r="M5" s="164"/>
      <c r="N5" s="164"/>
      <c r="O5" s="164"/>
      <c r="P5" s="164"/>
      <c r="Q5" s="164"/>
      <c r="R5" s="164"/>
      <c r="S5" s="164"/>
      <c r="T5" s="164"/>
      <c r="U5" s="164"/>
      <c r="V5" s="164"/>
      <c r="W5" s="164"/>
      <c r="X5" s="165"/>
      <c r="Y5" s="164"/>
      <c r="Z5" s="164"/>
      <c r="AA5" s="164"/>
      <c r="AB5" s="164"/>
      <c r="AC5" s="164"/>
      <c r="AD5" s="164"/>
      <c r="AE5" s="164"/>
      <c r="AF5" s="164"/>
      <c r="AG5" s="164"/>
      <c r="AH5" s="164"/>
      <c r="AI5" s="165"/>
      <c r="AJ5" s="165"/>
      <c r="AK5" s="164"/>
      <c r="AL5" s="164"/>
      <c r="AM5" s="164"/>
      <c r="AN5" s="164"/>
      <c r="AO5" s="164"/>
      <c r="AP5" s="164"/>
      <c r="AQ5" s="164"/>
      <c r="AR5" s="164"/>
      <c r="AS5" s="164"/>
      <c r="AT5" s="164"/>
      <c r="AU5" s="164"/>
      <c r="AV5" s="164"/>
      <c r="AW5" s="165"/>
      <c r="AX5" s="165"/>
      <c r="AY5" s="164"/>
      <c r="AZ5" s="164"/>
      <c r="BA5" s="165"/>
      <c r="BB5" s="165"/>
      <c r="BC5" s="164"/>
      <c r="BD5" s="164"/>
      <c r="BE5" s="165"/>
      <c r="BF5" s="165"/>
      <c r="BG5" s="164"/>
      <c r="BH5" s="165"/>
      <c r="BI5" s="165"/>
      <c r="BJ5" s="165"/>
      <c r="BK5" s="165"/>
      <c r="BL5" s="165"/>
      <c r="BM5" s="164"/>
      <c r="BN5" s="164"/>
      <c r="BO5" s="164"/>
      <c r="BP5" s="164"/>
      <c r="BQ5" s="164"/>
      <c r="BR5" s="164"/>
      <c r="BS5" s="164"/>
      <c r="BT5" s="164"/>
      <c r="BU5" s="165"/>
      <c r="BV5" s="165"/>
      <c r="BW5" s="164"/>
      <c r="BX5" s="164"/>
      <c r="BY5" s="164"/>
      <c r="BZ5" s="166"/>
      <c r="CA5" s="166"/>
      <c r="CB5" s="164"/>
      <c r="CC5" s="166"/>
      <c r="CD5" s="164"/>
      <c r="CE5" s="166"/>
      <c r="CF5" s="164"/>
      <c r="CG5" s="166"/>
      <c r="CH5" s="166"/>
    </row>
    <row r="6" spans="1:86" s="23" customFormat="1" ht="12.75" customHeight="1" x14ac:dyDescent="0.25">
      <c r="B6" s="22"/>
      <c r="C6" s="22"/>
      <c r="D6" s="22"/>
      <c r="E6" s="22"/>
      <c r="F6" s="22"/>
      <c r="G6" s="22"/>
      <c r="H6" s="22"/>
      <c r="I6" s="22"/>
      <c r="J6" s="22"/>
      <c r="K6" s="22"/>
      <c r="L6" s="22"/>
      <c r="M6" s="22"/>
      <c r="N6" s="22"/>
      <c r="O6" s="22"/>
      <c r="P6" s="22"/>
      <c r="Q6" s="22"/>
      <c r="R6" s="22"/>
      <c r="S6" s="22"/>
      <c r="T6" s="22"/>
      <c r="U6" s="22"/>
      <c r="V6" s="22"/>
      <c r="W6" s="22"/>
      <c r="X6" s="167"/>
      <c r="Y6" s="22"/>
      <c r="Z6" s="22"/>
      <c r="AA6" s="22"/>
      <c r="AB6" s="22"/>
      <c r="AC6" s="22"/>
      <c r="AD6" s="22"/>
      <c r="AE6" s="22"/>
      <c r="AF6" s="22"/>
      <c r="AG6" s="22"/>
      <c r="AH6" s="22"/>
      <c r="AI6" s="167"/>
      <c r="AJ6" s="167"/>
      <c r="AK6" s="22"/>
      <c r="AL6" s="22"/>
      <c r="AM6" s="22"/>
      <c r="AN6" s="22"/>
      <c r="AO6" s="22"/>
      <c r="AP6" s="22"/>
      <c r="AQ6" s="22"/>
      <c r="AR6" s="22"/>
      <c r="AS6" s="22"/>
      <c r="AT6" s="22"/>
      <c r="AU6" s="22"/>
      <c r="AV6" s="22"/>
      <c r="AW6" s="167"/>
      <c r="AX6" s="167"/>
      <c r="AY6" s="22"/>
      <c r="AZ6" s="22"/>
      <c r="BA6" s="167"/>
      <c r="BB6" s="167"/>
      <c r="BC6" s="22"/>
      <c r="BD6" s="22"/>
      <c r="BE6" s="167"/>
      <c r="BF6" s="167"/>
      <c r="BG6" s="22"/>
      <c r="BH6" s="167"/>
      <c r="BI6" s="167"/>
      <c r="BJ6" s="167"/>
      <c r="BK6" s="167"/>
      <c r="BL6" s="167"/>
      <c r="BU6" s="163"/>
      <c r="BV6" s="163"/>
      <c r="BZ6" s="22"/>
      <c r="CA6" s="22"/>
      <c r="CC6" s="22"/>
      <c r="CE6" s="22"/>
      <c r="CG6" s="22"/>
      <c r="CH6" s="22"/>
    </row>
    <row r="7" spans="1:86" s="23" customFormat="1" ht="12.75" customHeight="1" x14ac:dyDescent="0.25">
      <c r="A7" s="164" t="s">
        <v>1</v>
      </c>
      <c r="B7" s="164"/>
      <c r="C7" s="164"/>
      <c r="D7" s="168">
        <v>2026</v>
      </c>
      <c r="E7" s="164"/>
      <c r="F7" s="164"/>
      <c r="G7" s="164"/>
      <c r="H7" s="164"/>
      <c r="I7" s="164"/>
      <c r="J7" s="164"/>
      <c r="K7" s="164"/>
      <c r="L7" s="164"/>
      <c r="M7" s="164"/>
      <c r="N7" s="164"/>
      <c r="O7" s="164"/>
      <c r="P7" s="164"/>
      <c r="Q7" s="164"/>
      <c r="R7" s="164"/>
      <c r="S7" s="164"/>
      <c r="T7" s="164"/>
      <c r="U7" s="164"/>
      <c r="V7" s="164"/>
      <c r="W7" s="164"/>
      <c r="X7" s="165"/>
      <c r="Y7" s="164"/>
      <c r="Z7" s="164"/>
      <c r="AA7" s="164"/>
      <c r="AB7" s="164"/>
      <c r="AC7" s="164"/>
      <c r="AD7" s="164"/>
      <c r="AE7" s="164"/>
      <c r="AF7" s="164"/>
      <c r="AG7" s="164"/>
      <c r="AH7" s="164"/>
      <c r="AI7" s="165"/>
      <c r="AJ7" s="165"/>
      <c r="AK7" s="164"/>
      <c r="AL7" s="164"/>
      <c r="AM7" s="164"/>
      <c r="AN7" s="164"/>
      <c r="AO7" s="164"/>
      <c r="AP7" s="164"/>
      <c r="AQ7" s="164"/>
      <c r="AR7" s="164"/>
      <c r="AS7" s="164"/>
      <c r="AT7" s="164"/>
      <c r="AU7" s="164"/>
      <c r="AV7" s="164"/>
      <c r="AW7" s="165"/>
      <c r="AX7" s="165"/>
      <c r="AY7" s="164"/>
      <c r="AZ7" s="164"/>
      <c r="BA7" s="165"/>
      <c r="BB7" s="165"/>
      <c r="BC7" s="164"/>
      <c r="BD7" s="164"/>
      <c r="BE7" s="165"/>
      <c r="BF7" s="165"/>
      <c r="BG7" s="164"/>
      <c r="BH7" s="165"/>
      <c r="BI7" s="165"/>
      <c r="BJ7" s="165"/>
      <c r="BK7" s="165"/>
      <c r="BL7" s="165"/>
      <c r="BM7" s="164"/>
      <c r="BN7" s="164"/>
      <c r="BO7" s="164"/>
      <c r="BP7" s="164"/>
      <c r="BQ7" s="164"/>
      <c r="BR7" s="164"/>
      <c r="BS7" s="164"/>
      <c r="BT7" s="164"/>
      <c r="BU7" s="165"/>
      <c r="BV7" s="165"/>
      <c r="BW7" s="164"/>
      <c r="BX7" s="164"/>
      <c r="BY7" s="164"/>
      <c r="BZ7" s="166"/>
      <c r="CA7" s="166"/>
      <c r="CB7" s="164"/>
      <c r="CC7" s="166"/>
      <c r="CD7" s="164"/>
      <c r="CE7" s="166"/>
      <c r="CF7" s="164"/>
      <c r="CG7" s="166"/>
      <c r="CH7" s="166"/>
    </row>
    <row r="8" spans="1:86" s="23" customFormat="1" ht="12.75" customHeight="1" x14ac:dyDescent="0.25">
      <c r="A8" s="164" t="s">
        <v>2</v>
      </c>
      <c r="B8" s="164"/>
      <c r="C8" s="164"/>
      <c r="D8" s="164"/>
      <c r="X8" s="163"/>
      <c r="AI8" s="163"/>
      <c r="AJ8" s="163"/>
      <c r="AW8" s="163"/>
      <c r="AX8" s="163"/>
      <c r="BA8" s="163"/>
      <c r="BB8" s="163"/>
      <c r="BE8" s="163"/>
      <c r="BF8" s="163"/>
      <c r="BH8" s="163"/>
      <c r="BI8" s="163"/>
      <c r="BJ8" s="169"/>
      <c r="BK8" s="169"/>
      <c r="BL8" s="169"/>
      <c r="BM8" s="170"/>
      <c r="BU8" s="163"/>
      <c r="BV8" s="163"/>
      <c r="BZ8" s="22"/>
      <c r="CA8" s="22"/>
      <c r="CC8" s="22"/>
      <c r="CE8" s="22"/>
      <c r="CG8" s="22"/>
      <c r="CH8" s="22"/>
    </row>
    <row r="9" spans="1:86" s="23" customFormat="1" ht="12.75" customHeight="1" x14ac:dyDescent="0.25">
      <c r="A9" s="164" t="s">
        <v>581</v>
      </c>
      <c r="B9" s="166"/>
      <c r="C9" s="166"/>
      <c r="D9" s="166"/>
      <c r="F9" s="170"/>
      <c r="G9" s="170"/>
      <c r="H9" s="170"/>
      <c r="I9" s="170"/>
      <c r="J9" s="170"/>
      <c r="K9" s="170"/>
      <c r="L9" s="170"/>
      <c r="M9" s="170"/>
      <c r="N9" s="170"/>
      <c r="O9" s="170"/>
      <c r="P9" s="170"/>
      <c r="Q9" s="170"/>
      <c r="R9" s="170"/>
      <c r="S9" s="170"/>
      <c r="T9" s="170"/>
      <c r="U9" s="170"/>
      <c r="V9" s="170"/>
      <c r="W9" s="170"/>
      <c r="X9" s="169"/>
      <c r="Y9" s="170"/>
      <c r="Z9" s="170"/>
      <c r="AA9" s="170"/>
      <c r="AB9" s="170"/>
      <c r="AC9" s="170"/>
      <c r="AD9" s="170"/>
      <c r="AE9" s="170"/>
      <c r="AF9" s="170"/>
      <c r="AG9" s="170"/>
      <c r="AH9" s="170"/>
      <c r="AI9" s="169"/>
      <c r="AJ9" s="169"/>
      <c r="AK9" s="170"/>
      <c r="AL9" s="170"/>
      <c r="AM9" s="170"/>
      <c r="AN9" s="170"/>
      <c r="AO9" s="170"/>
      <c r="AP9" s="170"/>
      <c r="AQ9" s="170"/>
      <c r="AR9" s="170"/>
      <c r="AS9" s="170"/>
      <c r="AT9" s="170"/>
      <c r="AU9" s="170"/>
      <c r="AV9" s="170"/>
      <c r="AW9" s="169"/>
      <c r="AX9" s="169"/>
      <c r="AY9" s="170"/>
      <c r="AZ9" s="170"/>
      <c r="BA9" s="169"/>
      <c r="BB9" s="169"/>
      <c r="BC9" s="170"/>
      <c r="BD9" s="170"/>
      <c r="BE9" s="169"/>
      <c r="BF9" s="169"/>
      <c r="BG9" s="170"/>
      <c r="BH9" s="169"/>
      <c r="BI9" s="169"/>
      <c r="BJ9" s="169"/>
      <c r="BK9" s="169"/>
      <c r="BL9" s="169"/>
      <c r="BM9" s="170"/>
      <c r="BU9" s="163"/>
      <c r="BV9" s="163"/>
      <c r="BZ9" s="22"/>
      <c r="CA9" s="22"/>
      <c r="CC9" s="22"/>
      <c r="CE9" s="22"/>
      <c r="CG9" s="22"/>
      <c r="CH9" s="22"/>
    </row>
    <row r="10" spans="1:86" s="23" customFormat="1" ht="12.75" customHeight="1" x14ac:dyDescent="0.25">
      <c r="A10" s="164"/>
      <c r="B10" s="166"/>
      <c r="C10" s="166"/>
      <c r="D10" s="166"/>
      <c r="F10" s="170"/>
      <c r="G10" s="170"/>
      <c r="H10" s="170"/>
      <c r="I10" s="170"/>
      <c r="J10" s="170"/>
      <c r="K10" s="170"/>
      <c r="L10" s="170"/>
      <c r="M10" s="170"/>
      <c r="N10" s="170"/>
      <c r="O10" s="170"/>
      <c r="P10" s="170"/>
      <c r="Q10" s="170"/>
      <c r="R10" s="170"/>
      <c r="S10" s="170"/>
      <c r="T10" s="170"/>
      <c r="U10" s="170"/>
      <c r="V10" s="170"/>
      <c r="W10" s="170"/>
      <c r="X10" s="169"/>
      <c r="Y10" s="170"/>
      <c r="Z10" s="170"/>
      <c r="AA10" s="170"/>
      <c r="AB10" s="170"/>
      <c r="AC10" s="170"/>
      <c r="AD10" s="170"/>
      <c r="AE10" s="170"/>
      <c r="AF10" s="170"/>
      <c r="AG10" s="170"/>
      <c r="AH10" s="170"/>
      <c r="AI10" s="169"/>
      <c r="AJ10" s="169"/>
      <c r="AK10" s="170"/>
      <c r="AL10" s="170"/>
      <c r="AM10" s="170"/>
      <c r="AN10" s="170"/>
      <c r="AO10" s="170"/>
      <c r="AP10" s="170"/>
      <c r="AQ10" s="170"/>
      <c r="AR10" s="170"/>
      <c r="AS10" s="170"/>
      <c r="AT10" s="170"/>
      <c r="AU10" s="170"/>
      <c r="AV10" s="170"/>
      <c r="AW10" s="169"/>
      <c r="AX10" s="169"/>
      <c r="AY10" s="170"/>
      <c r="AZ10" s="170"/>
      <c r="BA10" s="169"/>
      <c r="BB10" s="169"/>
      <c r="BC10" s="170"/>
      <c r="BD10" s="170"/>
      <c r="BE10" s="169"/>
      <c r="BF10" s="169"/>
      <c r="BG10" s="170"/>
      <c r="BH10" s="169"/>
      <c r="BI10" s="169"/>
      <c r="BJ10" s="169"/>
      <c r="BK10" s="169"/>
      <c r="BL10" s="169"/>
      <c r="BM10" s="170"/>
      <c r="BU10" s="163"/>
      <c r="BV10" s="163"/>
      <c r="BZ10" s="22"/>
      <c r="CA10" s="22"/>
      <c r="CC10" s="22"/>
      <c r="CE10" s="22"/>
      <c r="CG10" s="22"/>
      <c r="CH10" s="22"/>
    </row>
    <row r="11" spans="1:86" s="23" customFormat="1" ht="12.75" customHeight="1" x14ac:dyDescent="0.25">
      <c r="A11" s="164" t="s">
        <v>3</v>
      </c>
      <c r="B11" s="164"/>
      <c r="C11" s="164"/>
      <c r="D11" s="164"/>
      <c r="E11" s="171" t="s">
        <v>4</v>
      </c>
      <c r="F11" s="172"/>
      <c r="X11" s="163"/>
      <c r="AI11" s="163"/>
      <c r="AJ11" s="163"/>
      <c r="AW11" s="163"/>
      <c r="AX11" s="163"/>
      <c r="BA11" s="163"/>
      <c r="BB11" s="163"/>
      <c r="BE11" s="163"/>
      <c r="BF11" s="163"/>
      <c r="BH11" s="163"/>
      <c r="BI11" s="163"/>
      <c r="BJ11" s="163"/>
      <c r="BK11" s="163"/>
      <c r="BL11" s="163"/>
      <c r="BU11" s="163"/>
      <c r="BV11" s="163"/>
      <c r="BZ11" s="22"/>
      <c r="CA11" s="22"/>
      <c r="CC11" s="22"/>
      <c r="CE11" s="22"/>
      <c r="CG11" s="22"/>
      <c r="CH11" s="22"/>
    </row>
    <row r="12" spans="1:86" s="23" customFormat="1" ht="12.75" customHeight="1" x14ac:dyDescent="0.25">
      <c r="A12" s="164" t="s">
        <v>5</v>
      </c>
      <c r="B12" s="164"/>
      <c r="C12" s="164"/>
      <c r="D12" s="164"/>
      <c r="E12" s="173" t="s">
        <v>584</v>
      </c>
      <c r="F12" s="172"/>
      <c r="X12" s="163"/>
      <c r="AI12" s="163"/>
      <c r="AJ12" s="163"/>
      <c r="AW12" s="163"/>
      <c r="AX12" s="163"/>
      <c r="BA12" s="163"/>
      <c r="BB12" s="163"/>
      <c r="BE12" s="163"/>
      <c r="BF12" s="163"/>
      <c r="BH12" s="163"/>
      <c r="BI12" s="163"/>
      <c r="BJ12" s="163"/>
      <c r="BK12" s="163"/>
      <c r="BL12" s="163"/>
      <c r="BU12" s="163"/>
      <c r="BV12" s="163"/>
      <c r="BZ12" s="22"/>
      <c r="CA12" s="22"/>
      <c r="CC12" s="22"/>
      <c r="CE12" s="22"/>
      <c r="CG12" s="22"/>
      <c r="CH12" s="22"/>
    </row>
    <row r="13" spans="1:86" s="23" customFormat="1" ht="12.75" customHeight="1" x14ac:dyDescent="0.25">
      <c r="B13" s="22"/>
      <c r="C13" s="22"/>
      <c r="D13" s="22"/>
      <c r="E13" s="22"/>
      <c r="F13" s="22"/>
      <c r="G13" s="22"/>
      <c r="H13" s="22"/>
      <c r="I13" s="22"/>
      <c r="J13" s="22"/>
      <c r="K13" s="22"/>
      <c r="L13" s="22"/>
      <c r="M13" s="22"/>
      <c r="N13" s="22"/>
      <c r="O13" s="22"/>
      <c r="P13" s="22"/>
      <c r="Q13" s="22"/>
      <c r="R13" s="22"/>
      <c r="S13" s="22"/>
      <c r="T13" s="22"/>
      <c r="U13" s="22"/>
      <c r="V13" s="22"/>
      <c r="W13" s="22"/>
      <c r="X13" s="167"/>
      <c r="Y13" s="22"/>
      <c r="Z13" s="22"/>
      <c r="AA13" s="22"/>
      <c r="AB13" s="22"/>
      <c r="AC13" s="22"/>
      <c r="AD13" s="22"/>
      <c r="AE13" s="22"/>
      <c r="AF13" s="22"/>
      <c r="AG13" s="22"/>
      <c r="AH13" s="22"/>
      <c r="AI13" s="167"/>
      <c r="AJ13" s="167"/>
      <c r="AK13" s="22"/>
      <c r="AL13" s="22"/>
      <c r="AM13" s="22"/>
      <c r="AN13" s="22"/>
      <c r="AO13" s="22"/>
      <c r="AP13" s="22"/>
      <c r="AQ13" s="22"/>
      <c r="AR13" s="22"/>
      <c r="AS13" s="22"/>
      <c r="AT13" s="22"/>
      <c r="AU13" s="22"/>
      <c r="AV13" s="22"/>
      <c r="AW13" s="167"/>
      <c r="AX13" s="167"/>
      <c r="AY13" s="22"/>
      <c r="AZ13" s="22"/>
      <c r="BA13" s="167"/>
      <c r="BB13" s="167"/>
      <c r="BC13" s="22"/>
      <c r="BD13" s="22"/>
      <c r="BE13" s="167"/>
      <c r="BF13" s="167"/>
      <c r="BG13" s="22"/>
      <c r="BH13" s="167"/>
      <c r="BI13" s="167"/>
      <c r="BJ13" s="167"/>
      <c r="BK13" s="167"/>
      <c r="BL13" s="167"/>
      <c r="BU13" s="163"/>
      <c r="BV13" s="163"/>
      <c r="BZ13" s="22"/>
      <c r="CA13" s="22"/>
      <c r="CC13" s="22"/>
      <c r="CE13" s="22"/>
      <c r="CG13" s="22"/>
      <c r="CH13" s="22"/>
    </row>
    <row r="14" spans="1:86" s="23" customFormat="1" ht="12.75" customHeight="1" x14ac:dyDescent="0.25">
      <c r="A14" s="164" t="s">
        <v>6</v>
      </c>
      <c r="B14" s="20"/>
      <c r="C14" s="20"/>
      <c r="D14" s="20"/>
      <c r="E14" s="20"/>
      <c r="F14" s="20"/>
      <c r="G14" s="20"/>
      <c r="H14" s="20"/>
      <c r="I14" s="20"/>
      <c r="J14" s="20"/>
      <c r="K14" s="20"/>
      <c r="L14" s="20"/>
      <c r="M14" s="20"/>
      <c r="N14" s="20"/>
      <c r="O14" s="20"/>
      <c r="P14" s="20"/>
      <c r="Q14" s="20"/>
      <c r="R14" s="20"/>
      <c r="S14" s="20"/>
      <c r="T14" s="20"/>
      <c r="U14" s="20"/>
      <c r="V14" s="20"/>
      <c r="W14" s="20"/>
      <c r="X14" s="21"/>
      <c r="Y14" s="20"/>
      <c r="Z14" s="20"/>
      <c r="AA14" s="20"/>
      <c r="AB14" s="20"/>
      <c r="AC14" s="20"/>
      <c r="AD14" s="20"/>
      <c r="AE14" s="20"/>
      <c r="AF14" s="20"/>
      <c r="AG14" s="20"/>
      <c r="AH14" s="20"/>
      <c r="AI14" s="21"/>
      <c r="AJ14" s="21"/>
      <c r="AK14" s="20"/>
      <c r="AL14" s="20"/>
      <c r="AM14" s="20"/>
      <c r="AN14" s="20"/>
      <c r="AO14" s="20"/>
      <c r="AP14" s="20"/>
      <c r="AQ14" s="20"/>
      <c r="AR14" s="20"/>
      <c r="AS14" s="20"/>
      <c r="AT14" s="20"/>
      <c r="AU14" s="20"/>
      <c r="AV14" s="20"/>
      <c r="AW14" s="21"/>
      <c r="AX14" s="21"/>
      <c r="AY14" s="20"/>
      <c r="AZ14" s="20"/>
      <c r="BA14" s="21"/>
      <c r="BB14" s="21"/>
      <c r="BC14" s="20"/>
      <c r="BD14" s="20"/>
      <c r="BE14" s="21"/>
      <c r="BF14" s="21"/>
      <c r="BG14" s="20"/>
      <c r="BH14" s="21"/>
      <c r="BI14" s="21"/>
      <c r="BJ14" s="21"/>
      <c r="BK14" s="21"/>
      <c r="BL14" s="21"/>
      <c r="BM14" s="20"/>
      <c r="BN14" s="20"/>
      <c r="BO14" s="20"/>
      <c r="BP14" s="20"/>
      <c r="BQ14" s="20"/>
      <c r="BR14" s="20"/>
      <c r="BS14" s="20"/>
      <c r="BT14" s="20"/>
      <c r="BU14" s="21"/>
      <c r="BV14" s="21"/>
      <c r="BW14" s="20"/>
      <c r="BX14" s="20"/>
      <c r="BY14" s="20"/>
      <c r="BZ14" s="22"/>
      <c r="CA14" s="22"/>
      <c r="CC14" s="22"/>
      <c r="CE14" s="22"/>
      <c r="CG14" s="22"/>
      <c r="CH14" s="22"/>
    </row>
    <row r="15" spans="1:86" ht="30.75" customHeight="1" x14ac:dyDescent="0.25">
      <c r="A15" s="24" t="s">
        <v>7</v>
      </c>
      <c r="B15" s="72" t="s">
        <v>8</v>
      </c>
      <c r="C15" s="128"/>
      <c r="D15" s="128"/>
      <c r="E15" s="128"/>
      <c r="F15" s="128"/>
      <c r="G15" s="128"/>
      <c r="H15" s="128"/>
      <c r="I15" s="128"/>
      <c r="J15" s="128"/>
      <c r="K15" s="128"/>
      <c r="L15" s="128"/>
      <c r="M15" s="128"/>
      <c r="N15" s="128"/>
      <c r="O15" s="128"/>
      <c r="P15" s="128"/>
      <c r="Q15" s="128"/>
      <c r="R15" s="128"/>
      <c r="S15" s="128"/>
      <c r="T15" s="128"/>
      <c r="U15" s="128"/>
      <c r="V15" s="128"/>
      <c r="W15" s="128"/>
      <c r="X15" s="129"/>
      <c r="Y15" s="73" t="s">
        <v>9</v>
      </c>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1"/>
      <c r="BM15" s="74" t="s">
        <v>10</v>
      </c>
      <c r="BN15" s="130"/>
      <c r="BO15" s="130"/>
      <c r="BP15" s="130"/>
      <c r="BQ15" s="130"/>
      <c r="BR15" s="130"/>
      <c r="BS15" s="130"/>
      <c r="BT15" s="130"/>
      <c r="BU15" s="130"/>
      <c r="BV15" s="130"/>
      <c r="BW15" s="130"/>
      <c r="BX15" s="130"/>
      <c r="BY15" s="131"/>
      <c r="BZ15" s="75" t="s">
        <v>11</v>
      </c>
      <c r="CA15" s="130"/>
      <c r="CB15" s="130"/>
      <c r="CC15" s="130"/>
      <c r="CD15" s="130"/>
      <c r="CE15" s="131"/>
      <c r="CG15" s="15"/>
      <c r="CH15" s="15"/>
    </row>
    <row r="16" spans="1:86" ht="30.75" customHeight="1" x14ac:dyDescent="0.25">
      <c r="A16" s="132"/>
      <c r="B16" s="76" t="s">
        <v>12</v>
      </c>
      <c r="C16" s="130"/>
      <c r="D16" s="130"/>
      <c r="E16" s="130"/>
      <c r="F16" s="130"/>
      <c r="G16" s="130"/>
      <c r="H16" s="131"/>
      <c r="I16" s="77" t="s">
        <v>13</v>
      </c>
      <c r="J16" s="130"/>
      <c r="K16" s="130"/>
      <c r="L16" s="131"/>
      <c r="M16" s="78" t="s">
        <v>14</v>
      </c>
      <c r="N16" s="130"/>
      <c r="O16" s="130"/>
      <c r="P16" s="131"/>
      <c r="Q16" s="76" t="s">
        <v>15</v>
      </c>
      <c r="R16" s="130"/>
      <c r="S16" s="130"/>
      <c r="T16" s="130"/>
      <c r="U16" s="130"/>
      <c r="V16" s="130"/>
      <c r="W16" s="130"/>
      <c r="X16" s="131"/>
      <c r="Y16" s="133"/>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5"/>
      <c r="BM16" s="133"/>
      <c r="BN16" s="134"/>
      <c r="BO16" s="134"/>
      <c r="BP16" s="134"/>
      <c r="BQ16" s="134"/>
      <c r="BR16" s="134"/>
      <c r="BS16" s="134"/>
      <c r="BT16" s="134"/>
      <c r="BU16" s="134"/>
      <c r="BV16" s="134"/>
      <c r="BW16" s="134"/>
      <c r="BX16" s="134"/>
      <c r="BY16" s="135"/>
      <c r="BZ16" s="133"/>
      <c r="CA16" s="134"/>
      <c r="CB16" s="134"/>
      <c r="CC16" s="134"/>
      <c r="CD16" s="134"/>
      <c r="CE16" s="135"/>
      <c r="CG16" s="15"/>
      <c r="CH16" s="15"/>
    </row>
    <row r="17" spans="1:86" ht="25.5" customHeight="1" x14ac:dyDescent="0.25">
      <c r="A17" s="132"/>
      <c r="B17" s="133"/>
      <c r="C17" s="134"/>
      <c r="D17" s="134"/>
      <c r="E17" s="134"/>
      <c r="F17" s="134"/>
      <c r="G17" s="134"/>
      <c r="H17" s="135"/>
      <c r="I17" s="133"/>
      <c r="J17" s="134"/>
      <c r="K17" s="134"/>
      <c r="L17" s="135"/>
      <c r="M17" s="133"/>
      <c r="N17" s="134"/>
      <c r="O17" s="134"/>
      <c r="P17" s="135"/>
      <c r="Q17" s="133"/>
      <c r="R17" s="134"/>
      <c r="S17" s="134"/>
      <c r="T17" s="134"/>
      <c r="U17" s="134"/>
      <c r="V17" s="134"/>
      <c r="W17" s="134"/>
      <c r="X17" s="135"/>
      <c r="Y17" s="136"/>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8"/>
      <c r="BM17" s="139"/>
      <c r="BN17" s="140"/>
      <c r="BO17" s="140"/>
      <c r="BP17" s="140"/>
      <c r="BQ17" s="140"/>
      <c r="BR17" s="140"/>
      <c r="BS17" s="140"/>
      <c r="BT17" s="140"/>
      <c r="BU17" s="140"/>
      <c r="BV17" s="140"/>
      <c r="BW17" s="140"/>
      <c r="BX17" s="140"/>
      <c r="BY17" s="141"/>
      <c r="BZ17" s="133"/>
      <c r="CA17" s="134"/>
      <c r="CB17" s="134"/>
      <c r="CC17" s="134"/>
      <c r="CD17" s="134"/>
      <c r="CE17" s="135"/>
      <c r="CG17" s="15"/>
      <c r="CH17" s="15"/>
    </row>
    <row r="18" spans="1:86" ht="12.75" customHeight="1" x14ac:dyDescent="0.25">
      <c r="A18" s="132"/>
      <c r="B18" s="133"/>
      <c r="C18" s="134"/>
      <c r="D18" s="134"/>
      <c r="E18" s="134"/>
      <c r="F18" s="134"/>
      <c r="G18" s="134"/>
      <c r="H18" s="135"/>
      <c r="I18" s="139"/>
      <c r="J18" s="140"/>
      <c r="K18" s="140"/>
      <c r="L18" s="141"/>
      <c r="M18" s="139"/>
      <c r="N18" s="140"/>
      <c r="O18" s="140"/>
      <c r="P18" s="141"/>
      <c r="Q18" s="139"/>
      <c r="R18" s="140"/>
      <c r="S18" s="140"/>
      <c r="T18" s="140"/>
      <c r="U18" s="140"/>
      <c r="V18" s="140"/>
      <c r="W18" s="140"/>
      <c r="X18" s="141"/>
      <c r="Y18" s="79" t="s">
        <v>16</v>
      </c>
      <c r="Z18" s="142"/>
      <c r="AA18" s="142"/>
      <c r="AB18" s="142"/>
      <c r="AC18" s="142"/>
      <c r="AD18" s="142"/>
      <c r="AE18" s="142"/>
      <c r="AF18" s="142"/>
      <c r="AG18" s="142"/>
      <c r="AH18" s="142"/>
      <c r="AI18" s="142"/>
      <c r="AJ18" s="142"/>
      <c r="AK18" s="143"/>
      <c r="AL18" s="80" t="s">
        <v>17</v>
      </c>
      <c r="AM18" s="142"/>
      <c r="AN18" s="142"/>
      <c r="AO18" s="142"/>
      <c r="AP18" s="142"/>
      <c r="AQ18" s="142"/>
      <c r="AR18" s="142"/>
      <c r="AS18" s="142"/>
      <c r="AT18" s="142"/>
      <c r="AU18" s="142"/>
      <c r="AV18" s="142"/>
      <c r="AW18" s="142"/>
      <c r="AX18" s="142"/>
      <c r="AY18" s="142"/>
      <c r="AZ18" s="142"/>
      <c r="BA18" s="142"/>
      <c r="BB18" s="143"/>
      <c r="BC18" s="80" t="s">
        <v>18</v>
      </c>
      <c r="BD18" s="142"/>
      <c r="BE18" s="142"/>
      <c r="BF18" s="142"/>
      <c r="BG18" s="142"/>
      <c r="BH18" s="143"/>
      <c r="BI18" s="81" t="s">
        <v>19</v>
      </c>
      <c r="BJ18" s="82" t="s">
        <v>20</v>
      </c>
      <c r="BK18" s="142"/>
      <c r="BL18" s="143"/>
      <c r="BM18" s="83" t="s">
        <v>21</v>
      </c>
      <c r="BN18" s="84" t="s">
        <v>22</v>
      </c>
      <c r="BO18" s="85" t="s">
        <v>23</v>
      </c>
      <c r="BP18" s="144"/>
      <c r="BQ18" s="145"/>
      <c r="BR18" s="85" t="s">
        <v>24</v>
      </c>
      <c r="BS18" s="145"/>
      <c r="BT18" s="84" t="s">
        <v>25</v>
      </c>
      <c r="BU18" s="86" t="s">
        <v>26</v>
      </c>
      <c r="BV18" s="86" t="s">
        <v>27</v>
      </c>
      <c r="BW18" s="85" t="s">
        <v>28</v>
      </c>
      <c r="BX18" s="144"/>
      <c r="BY18" s="146"/>
      <c r="BZ18" s="133"/>
      <c r="CA18" s="134"/>
      <c r="CB18" s="134"/>
      <c r="CC18" s="134"/>
      <c r="CD18" s="134"/>
      <c r="CE18" s="135"/>
      <c r="CG18" s="15"/>
      <c r="CH18" s="15"/>
    </row>
    <row r="19" spans="1:86" ht="12.75" customHeight="1" x14ac:dyDescent="0.25">
      <c r="A19" s="132"/>
      <c r="B19" s="139"/>
      <c r="C19" s="140"/>
      <c r="D19" s="140"/>
      <c r="E19" s="140"/>
      <c r="F19" s="140"/>
      <c r="G19" s="140"/>
      <c r="H19" s="141"/>
      <c r="I19" s="87" t="s">
        <v>29</v>
      </c>
      <c r="J19" s="88" t="s">
        <v>30</v>
      </c>
      <c r="K19" s="147"/>
      <c r="L19" s="89" t="s">
        <v>31</v>
      </c>
      <c r="M19" s="90" t="s">
        <v>32</v>
      </c>
      <c r="N19" s="91" t="s">
        <v>33</v>
      </c>
      <c r="O19" s="91" t="s">
        <v>34</v>
      </c>
      <c r="P19" s="92" t="s">
        <v>35</v>
      </c>
      <c r="Q19" s="93" t="s">
        <v>36</v>
      </c>
      <c r="R19" s="94" t="s">
        <v>30</v>
      </c>
      <c r="S19" s="147"/>
      <c r="T19" s="95" t="s">
        <v>37</v>
      </c>
      <c r="U19" s="95" t="s">
        <v>38</v>
      </c>
      <c r="V19" s="95" t="s">
        <v>39</v>
      </c>
      <c r="W19" s="95" t="s">
        <v>40</v>
      </c>
      <c r="X19" s="96" t="s">
        <v>41</v>
      </c>
      <c r="Y19" s="97" t="s">
        <v>42</v>
      </c>
      <c r="Z19" s="98" t="s">
        <v>43</v>
      </c>
      <c r="AA19" s="98" t="s">
        <v>44</v>
      </c>
      <c r="AB19" s="98" t="s">
        <v>45</v>
      </c>
      <c r="AC19" s="98" t="s">
        <v>46</v>
      </c>
      <c r="AD19" s="98" t="s">
        <v>47</v>
      </c>
      <c r="AE19" s="98" t="s">
        <v>48</v>
      </c>
      <c r="AF19" s="98" t="s">
        <v>49</v>
      </c>
      <c r="AG19" s="98" t="s">
        <v>50</v>
      </c>
      <c r="AH19" s="98" t="s">
        <v>51</v>
      </c>
      <c r="AI19" s="99" t="s">
        <v>52</v>
      </c>
      <c r="AJ19" s="99" t="s">
        <v>53</v>
      </c>
      <c r="AK19" s="100" t="s">
        <v>54</v>
      </c>
      <c r="AL19" s="101" t="s">
        <v>55</v>
      </c>
      <c r="AM19" s="102" t="s">
        <v>56</v>
      </c>
      <c r="AN19" s="102" t="s">
        <v>57</v>
      </c>
      <c r="AO19" s="102" t="s">
        <v>46</v>
      </c>
      <c r="AP19" s="102" t="s">
        <v>58</v>
      </c>
      <c r="AQ19" s="103" t="s">
        <v>59</v>
      </c>
      <c r="AR19" s="147"/>
      <c r="AS19" s="103" t="s">
        <v>60</v>
      </c>
      <c r="AT19" s="147"/>
      <c r="AU19" s="103" t="s">
        <v>61</v>
      </c>
      <c r="AV19" s="148"/>
      <c r="AW19" s="148"/>
      <c r="AX19" s="147"/>
      <c r="AY19" s="103" t="s">
        <v>62</v>
      </c>
      <c r="AZ19" s="148"/>
      <c r="BA19" s="148"/>
      <c r="BB19" s="149"/>
      <c r="BC19" s="104" t="s">
        <v>63</v>
      </c>
      <c r="BD19" s="148"/>
      <c r="BE19" s="147"/>
      <c r="BF19" s="103" t="s">
        <v>64</v>
      </c>
      <c r="BG19" s="148"/>
      <c r="BH19" s="149"/>
      <c r="BI19" s="150"/>
      <c r="BJ19" s="105" t="s">
        <v>65</v>
      </c>
      <c r="BK19" s="148"/>
      <c r="BL19" s="149"/>
      <c r="BM19" s="151"/>
      <c r="BN19" s="152"/>
      <c r="BO19" s="153"/>
      <c r="BP19" s="140"/>
      <c r="BQ19" s="154"/>
      <c r="BR19" s="153"/>
      <c r="BS19" s="154"/>
      <c r="BT19" s="152"/>
      <c r="BU19" s="152"/>
      <c r="BV19" s="152"/>
      <c r="BW19" s="153"/>
      <c r="BX19" s="140"/>
      <c r="BY19" s="141"/>
      <c r="BZ19" s="139"/>
      <c r="CA19" s="140"/>
      <c r="CB19" s="140"/>
      <c r="CC19" s="140"/>
      <c r="CD19" s="140"/>
      <c r="CE19" s="141"/>
      <c r="CG19" s="15"/>
      <c r="CH19" s="15"/>
    </row>
    <row r="20" spans="1:86" ht="12.75" customHeight="1" x14ac:dyDescent="0.25">
      <c r="A20" s="155"/>
      <c r="B20" s="106" t="s">
        <v>66</v>
      </c>
      <c r="C20" s="107" t="s">
        <v>67</v>
      </c>
      <c r="D20" s="107" t="s">
        <v>68</v>
      </c>
      <c r="E20" s="107" t="s">
        <v>21</v>
      </c>
      <c r="F20" s="107" t="s">
        <v>40</v>
      </c>
      <c r="G20" s="107" t="s">
        <v>69</v>
      </c>
      <c r="H20" s="108" t="s">
        <v>31</v>
      </c>
      <c r="I20" s="156"/>
      <c r="J20" s="109" t="s">
        <v>70</v>
      </c>
      <c r="K20" s="109" t="s">
        <v>71</v>
      </c>
      <c r="L20" s="157"/>
      <c r="M20" s="156"/>
      <c r="N20" s="158"/>
      <c r="O20" s="158"/>
      <c r="P20" s="157"/>
      <c r="Q20" s="156"/>
      <c r="R20" s="107" t="s">
        <v>70</v>
      </c>
      <c r="S20" s="107" t="s">
        <v>71</v>
      </c>
      <c r="T20" s="158"/>
      <c r="U20" s="158"/>
      <c r="V20" s="158"/>
      <c r="W20" s="158"/>
      <c r="X20" s="157"/>
      <c r="Y20" s="156"/>
      <c r="Z20" s="158"/>
      <c r="AA20" s="158"/>
      <c r="AB20" s="158"/>
      <c r="AC20" s="158"/>
      <c r="AD20" s="158"/>
      <c r="AE20" s="158"/>
      <c r="AF20" s="158"/>
      <c r="AG20" s="158"/>
      <c r="AH20" s="158"/>
      <c r="AI20" s="158"/>
      <c r="AJ20" s="158"/>
      <c r="AK20" s="157"/>
      <c r="AL20" s="156"/>
      <c r="AM20" s="158"/>
      <c r="AN20" s="158"/>
      <c r="AO20" s="158"/>
      <c r="AP20" s="158"/>
      <c r="AQ20" s="110" t="s">
        <v>72</v>
      </c>
      <c r="AR20" s="110" t="s">
        <v>48</v>
      </c>
      <c r="AS20" s="110" t="s">
        <v>73</v>
      </c>
      <c r="AT20" s="110" t="s">
        <v>48</v>
      </c>
      <c r="AU20" s="110" t="s">
        <v>74</v>
      </c>
      <c r="AV20" s="110" t="s">
        <v>75</v>
      </c>
      <c r="AW20" s="111" t="s">
        <v>76</v>
      </c>
      <c r="AX20" s="111" t="s">
        <v>77</v>
      </c>
      <c r="AY20" s="110" t="s">
        <v>74</v>
      </c>
      <c r="AZ20" s="110" t="s">
        <v>75</v>
      </c>
      <c r="BA20" s="111" t="s">
        <v>76</v>
      </c>
      <c r="BB20" s="112" t="s">
        <v>77</v>
      </c>
      <c r="BC20" s="113" t="s">
        <v>78</v>
      </c>
      <c r="BD20" s="110" t="s">
        <v>79</v>
      </c>
      <c r="BE20" s="111" t="s">
        <v>80</v>
      </c>
      <c r="BF20" s="111" t="s">
        <v>78</v>
      </c>
      <c r="BG20" s="110" t="s">
        <v>79</v>
      </c>
      <c r="BH20" s="112" t="s">
        <v>80</v>
      </c>
      <c r="BI20" s="159"/>
      <c r="BJ20" s="114" t="s">
        <v>81</v>
      </c>
      <c r="BK20" s="111" t="s">
        <v>82</v>
      </c>
      <c r="BL20" s="112" t="s">
        <v>83</v>
      </c>
      <c r="BM20" s="156"/>
      <c r="BN20" s="158"/>
      <c r="BO20" s="115" t="s">
        <v>70</v>
      </c>
      <c r="BP20" s="115" t="s">
        <v>71</v>
      </c>
      <c r="BQ20" s="115" t="s">
        <v>84</v>
      </c>
      <c r="BR20" s="115" t="s">
        <v>85</v>
      </c>
      <c r="BS20" s="116" t="s">
        <v>86</v>
      </c>
      <c r="BT20" s="158"/>
      <c r="BU20" s="158"/>
      <c r="BV20" s="158"/>
      <c r="BW20" s="115" t="s">
        <v>70</v>
      </c>
      <c r="BX20" s="115" t="s">
        <v>87</v>
      </c>
      <c r="BY20" s="117" t="s">
        <v>88</v>
      </c>
      <c r="BZ20" s="118" t="s">
        <v>89</v>
      </c>
      <c r="CA20" s="119" t="s">
        <v>90</v>
      </c>
      <c r="CB20" s="120" t="s">
        <v>91</v>
      </c>
      <c r="CC20" s="120" t="s">
        <v>92</v>
      </c>
      <c r="CD20" s="120" t="s">
        <v>93</v>
      </c>
      <c r="CE20" s="121" t="s">
        <v>94</v>
      </c>
      <c r="CF20" s="15"/>
      <c r="CG20" s="15"/>
      <c r="CH20" s="15"/>
    </row>
    <row r="21" spans="1:86" ht="12.75" customHeight="1" x14ac:dyDescent="0.25">
      <c r="A21" s="25" t="s">
        <v>95</v>
      </c>
      <c r="B21" s="26" t="s">
        <v>96</v>
      </c>
      <c r="C21" s="26" t="s">
        <v>97</v>
      </c>
      <c r="D21" s="27" t="s">
        <v>98</v>
      </c>
      <c r="E21" s="26" t="s">
        <v>99</v>
      </c>
      <c r="F21" s="26" t="s">
        <v>100</v>
      </c>
      <c r="G21" s="26" t="s">
        <v>101</v>
      </c>
      <c r="H21" s="26" t="s">
        <v>102</v>
      </c>
      <c r="I21" s="26" t="s">
        <v>103</v>
      </c>
      <c r="J21" s="26" t="s">
        <v>104</v>
      </c>
      <c r="K21" s="26" t="s">
        <v>105</v>
      </c>
      <c r="L21" s="26" t="s">
        <v>106</v>
      </c>
      <c r="M21" s="26" t="s">
        <v>107</v>
      </c>
      <c r="N21" s="26" t="s">
        <v>108</v>
      </c>
      <c r="O21" s="26" t="s">
        <v>109</v>
      </c>
      <c r="P21" s="26" t="s">
        <v>110</v>
      </c>
      <c r="Q21" s="26" t="s">
        <v>111</v>
      </c>
      <c r="R21" s="26" t="s">
        <v>112</v>
      </c>
      <c r="S21" s="26" t="s">
        <v>113</v>
      </c>
      <c r="T21" s="26" t="s">
        <v>114</v>
      </c>
      <c r="U21" s="26" t="s">
        <v>115</v>
      </c>
      <c r="V21" s="26" t="s">
        <v>116</v>
      </c>
      <c r="W21" s="26" t="s">
        <v>117</v>
      </c>
      <c r="X21" s="28" t="s">
        <v>118</v>
      </c>
      <c r="Y21" s="26" t="s">
        <v>119</v>
      </c>
      <c r="Z21" s="26" t="s">
        <v>120</v>
      </c>
      <c r="AA21" s="26" t="s">
        <v>121</v>
      </c>
      <c r="AB21" s="26" t="s">
        <v>122</v>
      </c>
      <c r="AC21" s="26" t="s">
        <v>123</v>
      </c>
      <c r="AD21" s="26" t="s">
        <v>124</v>
      </c>
      <c r="AE21" s="26" t="s">
        <v>125</v>
      </c>
      <c r="AF21" s="26" t="s">
        <v>126</v>
      </c>
      <c r="AG21" s="26" t="s">
        <v>127</v>
      </c>
      <c r="AH21" s="26" t="s">
        <v>128</v>
      </c>
      <c r="AI21" s="28" t="s">
        <v>129</v>
      </c>
      <c r="AJ21" s="28" t="s">
        <v>130</v>
      </c>
      <c r="AK21" s="26" t="s">
        <v>131</v>
      </c>
      <c r="AL21" s="26" t="s">
        <v>132</v>
      </c>
      <c r="AM21" s="26" t="s">
        <v>133</v>
      </c>
      <c r="AN21" s="26" t="s">
        <v>134</v>
      </c>
      <c r="AO21" s="26" t="s">
        <v>135</v>
      </c>
      <c r="AP21" s="26" t="s">
        <v>136</v>
      </c>
      <c r="AQ21" s="26" t="s">
        <v>137</v>
      </c>
      <c r="AR21" s="26" t="s">
        <v>138</v>
      </c>
      <c r="AS21" s="26" t="s">
        <v>139</v>
      </c>
      <c r="AT21" s="26" t="s">
        <v>140</v>
      </c>
      <c r="AU21" s="26" t="s">
        <v>141</v>
      </c>
      <c r="AV21" s="26" t="s">
        <v>142</v>
      </c>
      <c r="AW21" s="28" t="s">
        <v>143</v>
      </c>
      <c r="AX21" s="28" t="s">
        <v>144</v>
      </c>
      <c r="AY21" s="26" t="s">
        <v>145</v>
      </c>
      <c r="AZ21" s="26" t="s">
        <v>146</v>
      </c>
      <c r="BA21" s="28" t="s">
        <v>147</v>
      </c>
      <c r="BB21" s="28" t="s">
        <v>148</v>
      </c>
      <c r="BC21" s="26" t="s">
        <v>149</v>
      </c>
      <c r="BD21" s="26" t="s">
        <v>150</v>
      </c>
      <c r="BE21" s="28" t="s">
        <v>151</v>
      </c>
      <c r="BF21" s="28" t="s">
        <v>152</v>
      </c>
      <c r="BG21" s="26" t="s">
        <v>153</v>
      </c>
      <c r="BH21" s="28" t="s">
        <v>154</v>
      </c>
      <c r="BI21" s="29" t="s">
        <v>155</v>
      </c>
      <c r="BJ21" s="28" t="s">
        <v>156</v>
      </c>
      <c r="BK21" s="28" t="s">
        <v>157</v>
      </c>
      <c r="BL21" s="30" t="s">
        <v>158</v>
      </c>
      <c r="BM21" s="31" t="s">
        <v>159</v>
      </c>
      <c r="BN21" s="31" t="s">
        <v>160</v>
      </c>
      <c r="BO21" s="31" t="s">
        <v>161</v>
      </c>
      <c r="BP21" s="31" t="s">
        <v>162</v>
      </c>
      <c r="BQ21" s="31" t="s">
        <v>163</v>
      </c>
      <c r="BR21" s="31" t="s">
        <v>164</v>
      </c>
      <c r="BS21" s="31" t="s">
        <v>165</v>
      </c>
      <c r="BT21" s="31" t="s">
        <v>166</v>
      </c>
      <c r="BU21" s="32" t="s">
        <v>167</v>
      </c>
      <c r="BV21" s="32" t="s">
        <v>168</v>
      </c>
      <c r="BW21" s="31" t="s">
        <v>169</v>
      </c>
      <c r="BX21" s="31" t="s">
        <v>170</v>
      </c>
      <c r="BY21" s="31" t="s">
        <v>171</v>
      </c>
      <c r="BZ21" s="31" t="s">
        <v>172</v>
      </c>
      <c r="CA21" s="31" t="s">
        <v>173</v>
      </c>
      <c r="CB21" s="31" t="s">
        <v>174</v>
      </c>
      <c r="CC21" s="31" t="s">
        <v>175</v>
      </c>
      <c r="CD21" s="31" t="s">
        <v>176</v>
      </c>
      <c r="CE21" s="33" t="s">
        <v>177</v>
      </c>
      <c r="CF21" s="15"/>
      <c r="CG21" s="15"/>
      <c r="CH21" s="15"/>
    </row>
    <row r="22" spans="1:86" ht="19.5" customHeight="1" x14ac:dyDescent="0.25">
      <c r="A22" s="10">
        <v>1</v>
      </c>
      <c r="B22" s="10" t="s">
        <v>241</v>
      </c>
      <c r="C22" s="10" t="s">
        <v>178</v>
      </c>
      <c r="D22" s="10" t="s">
        <v>179</v>
      </c>
      <c r="E22" s="10" t="s">
        <v>180</v>
      </c>
      <c r="F22" s="10" t="s">
        <v>181</v>
      </c>
      <c r="G22" s="34" t="s">
        <v>350</v>
      </c>
      <c r="H22" s="34" t="s">
        <v>350</v>
      </c>
      <c r="I22" s="10" t="s">
        <v>117</v>
      </c>
      <c r="J22" s="10" t="s">
        <v>117</v>
      </c>
      <c r="K22" s="10" t="s">
        <v>117</v>
      </c>
      <c r="L22" s="10" t="s">
        <v>117</v>
      </c>
      <c r="M22" s="10" t="s">
        <v>117</v>
      </c>
      <c r="N22" s="10" t="s">
        <v>117</v>
      </c>
      <c r="O22" s="10" t="s">
        <v>117</v>
      </c>
      <c r="P22" s="10" t="s">
        <v>117</v>
      </c>
      <c r="Q22" s="10" t="s">
        <v>182</v>
      </c>
      <c r="R22" s="35">
        <v>44823</v>
      </c>
      <c r="S22" s="35">
        <v>45188</v>
      </c>
      <c r="T22" s="34" t="s">
        <v>183</v>
      </c>
      <c r="U22" s="10" t="s">
        <v>184</v>
      </c>
      <c r="V22" s="34">
        <v>13485</v>
      </c>
      <c r="W22" s="10" t="s">
        <v>181</v>
      </c>
      <c r="X22" s="36">
        <v>10000000</v>
      </c>
      <c r="Y22" s="10" t="s">
        <v>185</v>
      </c>
      <c r="Z22" s="10" t="s">
        <v>186</v>
      </c>
      <c r="AA22" s="10" t="s">
        <v>187</v>
      </c>
      <c r="AB22" s="35">
        <v>44988</v>
      </c>
      <c r="AC22" s="34">
        <v>13487</v>
      </c>
      <c r="AD22" s="35">
        <v>44988</v>
      </c>
      <c r="AE22" s="35">
        <v>45354</v>
      </c>
      <c r="AF22" s="10" t="s">
        <v>188</v>
      </c>
      <c r="AG22" s="10" t="s">
        <v>189</v>
      </c>
      <c r="AH22" s="10" t="s">
        <v>117</v>
      </c>
      <c r="AI22" s="10" t="s">
        <v>117</v>
      </c>
      <c r="AJ22" s="10" t="s">
        <v>117</v>
      </c>
      <c r="AK22" s="37">
        <v>10000000</v>
      </c>
      <c r="AL22" s="2" t="s">
        <v>190</v>
      </c>
      <c r="AM22" s="2" t="s">
        <v>191</v>
      </c>
      <c r="AN22" s="3">
        <v>45352</v>
      </c>
      <c r="AO22" s="4">
        <v>13726</v>
      </c>
      <c r="AP22" s="2" t="s">
        <v>192</v>
      </c>
      <c r="AQ22" s="3">
        <v>45354</v>
      </c>
      <c r="AR22" s="3">
        <v>45718</v>
      </c>
      <c r="AS22" s="38" t="s">
        <v>117</v>
      </c>
      <c r="AT22" s="38" t="s">
        <v>117</v>
      </c>
      <c r="AU22" s="38" t="s">
        <v>117</v>
      </c>
      <c r="AV22" s="38" t="s">
        <v>117</v>
      </c>
      <c r="AW22" s="38" t="s">
        <v>117</v>
      </c>
      <c r="AX22" s="38" t="s">
        <v>117</v>
      </c>
      <c r="AY22" s="38" t="s">
        <v>117</v>
      </c>
      <c r="AZ22" s="38" t="s">
        <v>117</v>
      </c>
      <c r="BA22" s="38" t="s">
        <v>117</v>
      </c>
      <c r="BB22" s="38" t="s">
        <v>117</v>
      </c>
      <c r="BC22" s="3" t="s">
        <v>117</v>
      </c>
      <c r="BD22" s="6" t="s">
        <v>117</v>
      </c>
      <c r="BE22" s="5" t="s">
        <v>117</v>
      </c>
      <c r="BF22" s="5" t="s">
        <v>117</v>
      </c>
      <c r="BG22" s="2" t="s">
        <v>117</v>
      </c>
      <c r="BH22" s="5" t="s">
        <v>117</v>
      </c>
      <c r="BI22" s="39">
        <v>7500000</v>
      </c>
      <c r="BJ22" s="37">
        <v>12426566.09</v>
      </c>
      <c r="BK22" s="37">
        <v>712307.78999999992</v>
      </c>
      <c r="BL22" s="40">
        <v>13138873.879999999</v>
      </c>
      <c r="BM22" s="10" t="s">
        <v>117</v>
      </c>
      <c r="BN22" s="10" t="s">
        <v>117</v>
      </c>
      <c r="BO22" s="10" t="s">
        <v>117</v>
      </c>
      <c r="BP22" s="10" t="s">
        <v>117</v>
      </c>
      <c r="BQ22" s="12" t="s">
        <v>117</v>
      </c>
      <c r="BR22" s="10" t="s">
        <v>117</v>
      </c>
      <c r="BS22" s="10" t="s">
        <v>117</v>
      </c>
      <c r="BT22" s="10" t="s">
        <v>117</v>
      </c>
      <c r="BU22" s="10" t="s">
        <v>117</v>
      </c>
      <c r="BV22" s="10" t="s">
        <v>117</v>
      </c>
      <c r="BW22" s="10" t="s">
        <v>117</v>
      </c>
      <c r="BX22" s="10" t="s">
        <v>117</v>
      </c>
      <c r="BY22" s="10" t="s">
        <v>117</v>
      </c>
      <c r="BZ22" s="12" t="s">
        <v>249</v>
      </c>
      <c r="CA22" s="41">
        <v>14118</v>
      </c>
      <c r="CB22" s="12" t="s">
        <v>193</v>
      </c>
      <c r="CC22" s="12">
        <v>704758</v>
      </c>
      <c r="CD22" s="12" t="s">
        <v>194</v>
      </c>
      <c r="CE22" s="12">
        <v>716242</v>
      </c>
      <c r="CF22" s="15"/>
      <c r="CG22" s="15"/>
      <c r="CH22" s="15"/>
    </row>
    <row r="23" spans="1:86" ht="19.5" customHeight="1" x14ac:dyDescent="0.25">
      <c r="A23" s="152"/>
      <c r="B23" s="152"/>
      <c r="C23" s="152"/>
      <c r="D23" s="152"/>
      <c r="E23" s="152"/>
      <c r="F23" s="152"/>
      <c r="G23" s="152"/>
      <c r="H23" s="152"/>
      <c r="I23" s="152"/>
      <c r="J23" s="152"/>
      <c r="K23" s="152"/>
      <c r="L23" s="152"/>
      <c r="M23" s="152"/>
      <c r="N23" s="152"/>
      <c r="O23" s="152"/>
      <c r="P23" s="152"/>
      <c r="Q23" s="152"/>
      <c r="R23" s="152"/>
      <c r="S23" s="152"/>
      <c r="T23" s="152"/>
      <c r="U23" s="152"/>
      <c r="V23" s="152"/>
      <c r="W23" s="152"/>
      <c r="X23" s="122"/>
      <c r="Y23" s="152"/>
      <c r="Z23" s="152"/>
      <c r="AA23" s="152"/>
      <c r="AB23" s="152"/>
      <c r="AC23" s="152"/>
      <c r="AD23" s="152"/>
      <c r="AE23" s="152"/>
      <c r="AF23" s="152"/>
      <c r="AG23" s="152"/>
      <c r="AH23" s="152"/>
      <c r="AI23" s="152"/>
      <c r="AJ23" s="152"/>
      <c r="AK23" s="152"/>
      <c r="AL23" s="2" t="s">
        <v>275</v>
      </c>
      <c r="AM23" s="2" t="s">
        <v>195</v>
      </c>
      <c r="AN23" s="3">
        <v>45716</v>
      </c>
      <c r="AO23" s="4">
        <v>13996</v>
      </c>
      <c r="AP23" s="2" t="s">
        <v>192</v>
      </c>
      <c r="AQ23" s="3">
        <v>45719</v>
      </c>
      <c r="AR23" s="3">
        <v>46083</v>
      </c>
      <c r="AS23" s="38" t="s">
        <v>117</v>
      </c>
      <c r="AT23" s="38" t="s">
        <v>117</v>
      </c>
      <c r="AU23" s="38" t="s">
        <v>117</v>
      </c>
      <c r="AV23" s="38" t="s">
        <v>117</v>
      </c>
      <c r="AW23" s="38" t="s">
        <v>117</v>
      </c>
      <c r="AX23" s="38" t="s">
        <v>117</v>
      </c>
      <c r="AY23" s="38" t="s">
        <v>117</v>
      </c>
      <c r="AZ23" s="38" t="s">
        <v>117</v>
      </c>
      <c r="BA23" s="38" t="s">
        <v>117</v>
      </c>
      <c r="BB23" s="38" t="s">
        <v>117</v>
      </c>
      <c r="BC23" s="3" t="s">
        <v>117</v>
      </c>
      <c r="BD23" s="6" t="s">
        <v>117</v>
      </c>
      <c r="BE23" s="5" t="s">
        <v>117</v>
      </c>
      <c r="BF23" s="5" t="s">
        <v>117</v>
      </c>
      <c r="BG23" s="2" t="s">
        <v>117</v>
      </c>
      <c r="BH23" s="5" t="s">
        <v>117</v>
      </c>
      <c r="BI23" s="152"/>
      <c r="BJ23" s="152"/>
      <c r="BK23" s="152"/>
      <c r="BL23" s="152"/>
      <c r="BM23" s="152"/>
      <c r="BN23" s="152"/>
      <c r="BO23" s="152"/>
      <c r="BP23" s="152"/>
      <c r="BQ23" s="152"/>
      <c r="BR23" s="152"/>
      <c r="BS23" s="152"/>
      <c r="BT23" s="152"/>
      <c r="BU23" s="152"/>
      <c r="BV23" s="152"/>
      <c r="BW23" s="152"/>
      <c r="BX23" s="152"/>
      <c r="BY23" s="152"/>
      <c r="BZ23" s="152"/>
      <c r="CA23" s="152"/>
      <c r="CB23" s="123"/>
      <c r="CC23" s="152"/>
      <c r="CD23" s="152"/>
      <c r="CE23" s="152"/>
      <c r="CF23" s="15"/>
      <c r="CG23" s="15"/>
      <c r="CH23" s="15"/>
    </row>
    <row r="24" spans="1:86" ht="19.5" customHeight="1" x14ac:dyDescent="0.25">
      <c r="A24" s="152"/>
      <c r="B24" s="152"/>
      <c r="C24" s="152"/>
      <c r="D24" s="152"/>
      <c r="E24" s="152"/>
      <c r="F24" s="152"/>
      <c r="G24" s="152"/>
      <c r="H24" s="152"/>
      <c r="I24" s="152"/>
      <c r="J24" s="152"/>
      <c r="K24" s="152"/>
      <c r="L24" s="152"/>
      <c r="M24" s="152"/>
      <c r="N24" s="152"/>
      <c r="O24" s="152"/>
      <c r="P24" s="152"/>
      <c r="Q24" s="152"/>
      <c r="R24" s="152"/>
      <c r="S24" s="152"/>
      <c r="T24" s="152"/>
      <c r="U24" s="152"/>
      <c r="V24" s="152"/>
      <c r="W24" s="152"/>
      <c r="X24" s="122"/>
      <c r="Y24" s="152"/>
      <c r="Z24" s="152"/>
      <c r="AA24" s="152"/>
      <c r="AB24" s="152"/>
      <c r="AC24" s="152"/>
      <c r="AD24" s="152"/>
      <c r="AE24" s="152"/>
      <c r="AF24" s="152"/>
      <c r="AG24" s="152"/>
      <c r="AH24" s="152"/>
      <c r="AI24" s="152"/>
      <c r="AJ24" s="152"/>
      <c r="AK24" s="152"/>
      <c r="AL24" s="38" t="s">
        <v>196</v>
      </c>
      <c r="AM24" s="2" t="s">
        <v>197</v>
      </c>
      <c r="AN24" s="3">
        <v>45716</v>
      </c>
      <c r="AO24" s="4">
        <v>14200</v>
      </c>
      <c r="AP24" s="2" t="s">
        <v>198</v>
      </c>
      <c r="AQ24" s="3" t="s">
        <v>350</v>
      </c>
      <c r="AR24" s="3" t="s">
        <v>117</v>
      </c>
      <c r="AS24" s="38" t="s">
        <v>117</v>
      </c>
      <c r="AT24" s="38" t="s">
        <v>117</v>
      </c>
      <c r="AU24" s="38" t="s">
        <v>117</v>
      </c>
      <c r="AV24" s="42">
        <v>0.25</v>
      </c>
      <c r="AW24" s="38" t="s">
        <v>117</v>
      </c>
      <c r="AX24" s="5">
        <v>2500000</v>
      </c>
      <c r="AY24" s="38" t="s">
        <v>117</v>
      </c>
      <c r="AZ24" s="38" t="s">
        <v>117</v>
      </c>
      <c r="BA24" s="38" t="s">
        <v>117</v>
      </c>
      <c r="BB24" s="38" t="s">
        <v>117</v>
      </c>
      <c r="BC24" s="38" t="s">
        <v>117</v>
      </c>
      <c r="BD24" s="38" t="s">
        <v>117</v>
      </c>
      <c r="BE24" s="38" t="s">
        <v>117</v>
      </c>
      <c r="BF24" s="5" t="s">
        <v>117</v>
      </c>
      <c r="BG24" s="2" t="s">
        <v>117</v>
      </c>
      <c r="BH24" s="5" t="s">
        <v>117</v>
      </c>
      <c r="BI24" s="152"/>
      <c r="BJ24" s="152"/>
      <c r="BK24" s="152"/>
      <c r="BL24" s="152"/>
      <c r="BM24" s="152"/>
      <c r="BN24" s="152"/>
      <c r="BO24" s="152"/>
      <c r="BP24" s="152"/>
      <c r="BQ24" s="152"/>
      <c r="BR24" s="152"/>
      <c r="BS24" s="152"/>
      <c r="BT24" s="152"/>
      <c r="BU24" s="152"/>
      <c r="BV24" s="152"/>
      <c r="BW24" s="152"/>
      <c r="BX24" s="152"/>
      <c r="BY24" s="152"/>
      <c r="BZ24" s="152"/>
      <c r="CA24" s="152"/>
      <c r="CB24" s="123"/>
      <c r="CC24" s="152"/>
      <c r="CD24" s="152"/>
      <c r="CE24" s="152"/>
      <c r="CF24" s="15"/>
      <c r="CG24" s="15"/>
      <c r="CH24" s="15"/>
    </row>
    <row r="25" spans="1:86" ht="19.5" customHeight="1" x14ac:dyDescent="0.25">
      <c r="A25" s="152"/>
      <c r="B25" s="152"/>
      <c r="C25" s="152"/>
      <c r="D25" s="152"/>
      <c r="E25" s="152"/>
      <c r="F25" s="152"/>
      <c r="G25" s="152"/>
      <c r="H25" s="152"/>
      <c r="I25" s="152"/>
      <c r="J25" s="152"/>
      <c r="K25" s="152"/>
      <c r="L25" s="152"/>
      <c r="M25" s="152"/>
      <c r="N25" s="152"/>
      <c r="O25" s="152"/>
      <c r="P25" s="152"/>
      <c r="Q25" s="152"/>
      <c r="R25" s="152"/>
      <c r="S25" s="152"/>
      <c r="T25" s="152"/>
      <c r="U25" s="152"/>
      <c r="V25" s="152"/>
      <c r="W25" s="152"/>
      <c r="X25" s="122"/>
      <c r="Y25" s="152"/>
      <c r="Z25" s="152"/>
      <c r="AA25" s="152"/>
      <c r="AB25" s="152"/>
      <c r="AC25" s="152"/>
      <c r="AD25" s="152"/>
      <c r="AE25" s="152"/>
      <c r="AF25" s="152"/>
      <c r="AG25" s="152"/>
      <c r="AH25" s="152"/>
      <c r="AI25" s="152"/>
      <c r="AJ25" s="152"/>
      <c r="AK25" s="152"/>
      <c r="AL25" s="38" t="s">
        <v>190</v>
      </c>
      <c r="AM25" s="38" t="s">
        <v>199</v>
      </c>
      <c r="AN25" s="3">
        <v>46084</v>
      </c>
      <c r="AO25" s="4">
        <v>14216</v>
      </c>
      <c r="AP25" s="2" t="s">
        <v>192</v>
      </c>
      <c r="AQ25" s="3">
        <v>46085</v>
      </c>
      <c r="AR25" s="3">
        <v>46448</v>
      </c>
      <c r="AS25" s="38" t="s">
        <v>117</v>
      </c>
      <c r="AT25" s="38" t="s">
        <v>117</v>
      </c>
      <c r="AU25" s="38" t="s">
        <v>117</v>
      </c>
      <c r="AV25" s="38" t="s">
        <v>117</v>
      </c>
      <c r="AW25" s="38" t="s">
        <v>117</v>
      </c>
      <c r="AX25" s="38" t="s">
        <v>117</v>
      </c>
      <c r="AY25" s="38" t="s">
        <v>117</v>
      </c>
      <c r="AZ25" s="38" t="s">
        <v>117</v>
      </c>
      <c r="BA25" s="38" t="s">
        <v>117</v>
      </c>
      <c r="BB25" s="38" t="s">
        <v>117</v>
      </c>
      <c r="BC25" s="38" t="s">
        <v>117</v>
      </c>
      <c r="BD25" s="38" t="s">
        <v>117</v>
      </c>
      <c r="BE25" s="38" t="s">
        <v>117</v>
      </c>
      <c r="BF25" s="5" t="s">
        <v>117</v>
      </c>
      <c r="BG25" s="2" t="s">
        <v>117</v>
      </c>
      <c r="BH25" s="5" t="s">
        <v>117</v>
      </c>
      <c r="BI25" s="152"/>
      <c r="BJ25" s="152"/>
      <c r="BK25" s="152"/>
      <c r="BL25" s="152"/>
      <c r="BM25" s="152"/>
      <c r="BN25" s="152"/>
      <c r="BO25" s="152"/>
      <c r="BP25" s="152"/>
      <c r="BQ25" s="152"/>
      <c r="BR25" s="152"/>
      <c r="BS25" s="152"/>
      <c r="BT25" s="152"/>
      <c r="BU25" s="152"/>
      <c r="BV25" s="152"/>
      <c r="BW25" s="152"/>
      <c r="BX25" s="152"/>
      <c r="BY25" s="152"/>
      <c r="BZ25" s="152"/>
      <c r="CA25" s="152"/>
      <c r="CB25" s="123"/>
      <c r="CC25" s="152"/>
      <c r="CD25" s="152"/>
      <c r="CE25" s="152"/>
      <c r="CF25" s="15"/>
      <c r="CG25" s="15"/>
      <c r="CH25" s="15"/>
    </row>
    <row r="26" spans="1:86" ht="19.5" customHeight="1" x14ac:dyDescent="0.25">
      <c r="A26" s="152"/>
      <c r="B26" s="152"/>
      <c r="C26" s="152"/>
      <c r="D26" s="152"/>
      <c r="E26" s="152"/>
      <c r="F26" s="152"/>
      <c r="G26" s="152"/>
      <c r="H26" s="152"/>
      <c r="I26" s="152"/>
      <c r="J26" s="152"/>
      <c r="K26" s="152"/>
      <c r="L26" s="152"/>
      <c r="M26" s="152"/>
      <c r="N26" s="152"/>
      <c r="O26" s="152"/>
      <c r="P26" s="152"/>
      <c r="Q26" s="152"/>
      <c r="R26" s="152"/>
      <c r="S26" s="152"/>
      <c r="T26" s="152"/>
      <c r="U26" s="152"/>
      <c r="V26" s="152"/>
      <c r="W26" s="152"/>
      <c r="X26" s="122"/>
      <c r="Y26" s="152"/>
      <c r="Z26" s="152"/>
      <c r="AA26" s="152"/>
      <c r="AB26" s="152"/>
      <c r="AC26" s="152"/>
      <c r="AD26" s="152"/>
      <c r="AE26" s="152"/>
      <c r="AF26" s="152"/>
      <c r="AG26" s="152"/>
      <c r="AH26" s="152"/>
      <c r="AI26" s="152"/>
      <c r="AJ26" s="152"/>
      <c r="AK26" s="152"/>
      <c r="AL26" s="2" t="s">
        <v>117</v>
      </c>
      <c r="AM26" s="2" t="s">
        <v>117</v>
      </c>
      <c r="AN26" s="3" t="s">
        <v>117</v>
      </c>
      <c r="AO26" s="2" t="s">
        <v>117</v>
      </c>
      <c r="AP26" s="2" t="s">
        <v>117</v>
      </c>
      <c r="AQ26" s="3" t="s">
        <v>117</v>
      </c>
      <c r="AR26" s="3" t="s">
        <v>117</v>
      </c>
      <c r="AS26" s="38" t="s">
        <v>117</v>
      </c>
      <c r="AT26" s="38" t="s">
        <v>117</v>
      </c>
      <c r="AU26" s="38" t="s">
        <v>117</v>
      </c>
      <c r="AV26" s="38" t="s">
        <v>117</v>
      </c>
      <c r="AW26" s="38" t="s">
        <v>117</v>
      </c>
      <c r="AX26" s="38" t="s">
        <v>117</v>
      </c>
      <c r="AY26" s="38" t="s">
        <v>117</v>
      </c>
      <c r="AZ26" s="38" t="s">
        <v>117</v>
      </c>
      <c r="BA26" s="38" t="s">
        <v>117</v>
      </c>
      <c r="BB26" s="38" t="s">
        <v>117</v>
      </c>
      <c r="BC26" s="38" t="s">
        <v>117</v>
      </c>
      <c r="BD26" s="38" t="s">
        <v>117</v>
      </c>
      <c r="BE26" s="38" t="s">
        <v>117</v>
      </c>
      <c r="BF26" s="5" t="s">
        <v>117</v>
      </c>
      <c r="BG26" s="2" t="s">
        <v>117</v>
      </c>
      <c r="BH26" s="5" t="s">
        <v>117</v>
      </c>
      <c r="BI26" s="152"/>
      <c r="BJ26" s="152"/>
      <c r="BK26" s="152"/>
      <c r="BL26" s="152"/>
      <c r="BM26" s="152"/>
      <c r="BN26" s="152"/>
      <c r="BO26" s="152"/>
      <c r="BP26" s="152"/>
      <c r="BQ26" s="152"/>
      <c r="BR26" s="152"/>
      <c r="BS26" s="152"/>
      <c r="BT26" s="152"/>
      <c r="BU26" s="152"/>
      <c r="BV26" s="152"/>
      <c r="BW26" s="152"/>
      <c r="BX26" s="152"/>
      <c r="BY26" s="152"/>
      <c r="BZ26" s="152"/>
      <c r="CA26" s="152"/>
      <c r="CB26" s="123"/>
      <c r="CC26" s="152"/>
      <c r="CD26" s="152"/>
      <c r="CE26" s="152"/>
      <c r="CF26" s="15"/>
      <c r="CG26" s="15"/>
      <c r="CH26" s="15"/>
    </row>
    <row r="27" spans="1:86" ht="19.5" customHeight="1" x14ac:dyDescent="0.25">
      <c r="A27" s="152"/>
      <c r="B27" s="152"/>
      <c r="C27" s="152"/>
      <c r="D27" s="152"/>
      <c r="E27" s="152"/>
      <c r="F27" s="152"/>
      <c r="G27" s="152"/>
      <c r="H27" s="152"/>
      <c r="I27" s="152"/>
      <c r="J27" s="152"/>
      <c r="K27" s="152"/>
      <c r="L27" s="152"/>
      <c r="M27" s="152"/>
      <c r="N27" s="152"/>
      <c r="O27" s="152"/>
      <c r="P27" s="152"/>
      <c r="Q27" s="152"/>
      <c r="R27" s="152"/>
      <c r="S27" s="152"/>
      <c r="T27" s="152"/>
      <c r="U27" s="152"/>
      <c r="V27" s="152"/>
      <c r="W27" s="152"/>
      <c r="X27" s="122"/>
      <c r="Y27" s="152"/>
      <c r="Z27" s="152"/>
      <c r="AA27" s="152"/>
      <c r="AB27" s="152"/>
      <c r="AC27" s="152"/>
      <c r="AD27" s="152"/>
      <c r="AE27" s="152"/>
      <c r="AF27" s="152"/>
      <c r="AG27" s="152"/>
      <c r="AH27" s="152"/>
      <c r="AI27" s="152"/>
      <c r="AJ27" s="152"/>
      <c r="AK27" s="152"/>
      <c r="AL27" s="2" t="s">
        <v>117</v>
      </c>
      <c r="AM27" s="2" t="s">
        <v>117</v>
      </c>
      <c r="AN27" s="3" t="s">
        <v>117</v>
      </c>
      <c r="AO27" s="2" t="s">
        <v>117</v>
      </c>
      <c r="AP27" s="2" t="s">
        <v>117</v>
      </c>
      <c r="AQ27" s="3" t="s">
        <v>117</v>
      </c>
      <c r="AR27" s="3" t="s">
        <v>117</v>
      </c>
      <c r="AS27" s="38" t="s">
        <v>117</v>
      </c>
      <c r="AT27" s="38" t="s">
        <v>117</v>
      </c>
      <c r="AU27" s="38" t="s">
        <v>117</v>
      </c>
      <c r="AV27" s="38" t="s">
        <v>117</v>
      </c>
      <c r="AW27" s="38" t="s">
        <v>117</v>
      </c>
      <c r="AX27" s="38" t="s">
        <v>117</v>
      </c>
      <c r="AY27" s="38" t="s">
        <v>117</v>
      </c>
      <c r="AZ27" s="38" t="s">
        <v>117</v>
      </c>
      <c r="BA27" s="38" t="s">
        <v>117</v>
      </c>
      <c r="BB27" s="38" t="s">
        <v>117</v>
      </c>
      <c r="BC27" s="38" t="s">
        <v>117</v>
      </c>
      <c r="BD27" s="38" t="s">
        <v>117</v>
      </c>
      <c r="BE27" s="38" t="s">
        <v>117</v>
      </c>
      <c r="BF27" s="5" t="s">
        <v>117</v>
      </c>
      <c r="BG27" s="2" t="s">
        <v>117</v>
      </c>
      <c r="BH27" s="5" t="s">
        <v>117</v>
      </c>
      <c r="BI27" s="152"/>
      <c r="BJ27" s="152"/>
      <c r="BK27" s="152"/>
      <c r="BL27" s="152"/>
      <c r="BM27" s="152"/>
      <c r="BN27" s="152"/>
      <c r="BO27" s="152"/>
      <c r="BP27" s="152"/>
      <c r="BQ27" s="152"/>
      <c r="BR27" s="152"/>
      <c r="BS27" s="152"/>
      <c r="BT27" s="152"/>
      <c r="BU27" s="152"/>
      <c r="BV27" s="152"/>
      <c r="BW27" s="152"/>
      <c r="BX27" s="152"/>
      <c r="BY27" s="152"/>
      <c r="BZ27" s="152"/>
      <c r="CA27" s="152"/>
      <c r="CB27" s="123"/>
      <c r="CC27" s="152"/>
      <c r="CD27" s="152"/>
      <c r="CE27" s="152"/>
      <c r="CF27" s="15"/>
      <c r="CG27" s="15"/>
      <c r="CH27" s="15"/>
    </row>
    <row r="28" spans="1:86" ht="19.5" customHeight="1" x14ac:dyDescent="0.25">
      <c r="A28" s="152"/>
      <c r="B28" s="152"/>
      <c r="C28" s="152"/>
      <c r="D28" s="152"/>
      <c r="E28" s="152"/>
      <c r="F28" s="152"/>
      <c r="G28" s="152"/>
      <c r="H28" s="152"/>
      <c r="I28" s="152"/>
      <c r="J28" s="152"/>
      <c r="K28" s="152"/>
      <c r="L28" s="152"/>
      <c r="M28" s="152"/>
      <c r="N28" s="152"/>
      <c r="O28" s="152"/>
      <c r="P28" s="152"/>
      <c r="Q28" s="152"/>
      <c r="R28" s="152"/>
      <c r="S28" s="152"/>
      <c r="T28" s="152"/>
      <c r="U28" s="152"/>
      <c r="V28" s="152"/>
      <c r="W28" s="152"/>
      <c r="X28" s="122"/>
      <c r="Y28" s="152"/>
      <c r="Z28" s="152"/>
      <c r="AA28" s="152"/>
      <c r="AB28" s="152"/>
      <c r="AC28" s="152"/>
      <c r="AD28" s="152"/>
      <c r="AE28" s="152"/>
      <c r="AF28" s="152"/>
      <c r="AG28" s="152"/>
      <c r="AH28" s="152"/>
      <c r="AI28" s="152"/>
      <c r="AJ28" s="152"/>
      <c r="AK28" s="152"/>
      <c r="AL28" s="2" t="s">
        <v>117</v>
      </c>
      <c r="AM28" s="2" t="s">
        <v>117</v>
      </c>
      <c r="AN28" s="3" t="s">
        <v>117</v>
      </c>
      <c r="AO28" s="2" t="s">
        <v>117</v>
      </c>
      <c r="AP28" s="2" t="s">
        <v>117</v>
      </c>
      <c r="AQ28" s="3" t="s">
        <v>117</v>
      </c>
      <c r="AR28" s="3" t="s">
        <v>117</v>
      </c>
      <c r="AS28" s="38" t="s">
        <v>117</v>
      </c>
      <c r="AT28" s="38" t="s">
        <v>117</v>
      </c>
      <c r="AU28" s="38" t="s">
        <v>117</v>
      </c>
      <c r="AV28" s="38" t="s">
        <v>117</v>
      </c>
      <c r="AW28" s="38" t="s">
        <v>117</v>
      </c>
      <c r="AX28" s="38" t="s">
        <v>117</v>
      </c>
      <c r="AY28" s="38" t="s">
        <v>117</v>
      </c>
      <c r="AZ28" s="38" t="s">
        <v>117</v>
      </c>
      <c r="BA28" s="38" t="s">
        <v>117</v>
      </c>
      <c r="BB28" s="38" t="s">
        <v>117</v>
      </c>
      <c r="BC28" s="38" t="s">
        <v>117</v>
      </c>
      <c r="BD28" s="38" t="s">
        <v>117</v>
      </c>
      <c r="BE28" s="38" t="s">
        <v>117</v>
      </c>
      <c r="BF28" s="5" t="s">
        <v>117</v>
      </c>
      <c r="BG28" s="2" t="s">
        <v>117</v>
      </c>
      <c r="BH28" s="5" t="s">
        <v>117</v>
      </c>
      <c r="BI28" s="152"/>
      <c r="BJ28" s="152"/>
      <c r="BK28" s="152"/>
      <c r="BL28" s="152"/>
      <c r="BM28" s="152"/>
      <c r="BN28" s="152"/>
      <c r="BO28" s="152"/>
      <c r="BP28" s="152"/>
      <c r="BQ28" s="152"/>
      <c r="BR28" s="152"/>
      <c r="BS28" s="152"/>
      <c r="BT28" s="152"/>
      <c r="BU28" s="152"/>
      <c r="BV28" s="152"/>
      <c r="BW28" s="152"/>
      <c r="BX28" s="152"/>
      <c r="BY28" s="152"/>
      <c r="BZ28" s="152"/>
      <c r="CA28" s="152"/>
      <c r="CB28" s="123"/>
      <c r="CC28" s="152"/>
      <c r="CD28" s="152"/>
      <c r="CE28" s="152"/>
      <c r="CF28" s="15"/>
      <c r="CG28" s="15"/>
      <c r="CH28" s="15"/>
    </row>
    <row r="29" spans="1:86" ht="19.5" customHeight="1" x14ac:dyDescent="0.25">
      <c r="A29" s="152"/>
      <c r="B29" s="152"/>
      <c r="C29" s="152"/>
      <c r="D29" s="152"/>
      <c r="E29" s="152"/>
      <c r="F29" s="152"/>
      <c r="G29" s="152"/>
      <c r="H29" s="152"/>
      <c r="I29" s="152"/>
      <c r="J29" s="152"/>
      <c r="K29" s="152"/>
      <c r="L29" s="152"/>
      <c r="M29" s="152"/>
      <c r="N29" s="152"/>
      <c r="O29" s="152"/>
      <c r="P29" s="152"/>
      <c r="Q29" s="152"/>
      <c r="R29" s="152"/>
      <c r="S29" s="152"/>
      <c r="T29" s="152"/>
      <c r="U29" s="152"/>
      <c r="V29" s="152"/>
      <c r="W29" s="152"/>
      <c r="X29" s="122"/>
      <c r="Y29" s="152"/>
      <c r="Z29" s="152"/>
      <c r="AA29" s="152"/>
      <c r="AB29" s="152"/>
      <c r="AC29" s="152"/>
      <c r="AD29" s="152"/>
      <c r="AE29" s="152"/>
      <c r="AF29" s="152"/>
      <c r="AG29" s="152"/>
      <c r="AH29" s="152"/>
      <c r="AI29" s="152"/>
      <c r="AJ29" s="152"/>
      <c r="AK29" s="152"/>
      <c r="AL29" s="2" t="s">
        <v>117</v>
      </c>
      <c r="AM29" s="2" t="s">
        <v>117</v>
      </c>
      <c r="AN29" s="2" t="s">
        <v>117</v>
      </c>
      <c r="AO29" s="2" t="s">
        <v>117</v>
      </c>
      <c r="AP29" s="2" t="s">
        <v>117</v>
      </c>
      <c r="AQ29" s="3" t="s">
        <v>117</v>
      </c>
      <c r="AR29" s="3" t="s">
        <v>117</v>
      </c>
      <c r="AS29" s="38" t="s">
        <v>117</v>
      </c>
      <c r="AT29" s="38" t="s">
        <v>117</v>
      </c>
      <c r="AU29" s="38" t="s">
        <v>117</v>
      </c>
      <c r="AV29" s="38" t="s">
        <v>117</v>
      </c>
      <c r="AW29" s="38" t="s">
        <v>117</v>
      </c>
      <c r="AX29" s="38" t="s">
        <v>117</v>
      </c>
      <c r="AY29" s="38" t="s">
        <v>117</v>
      </c>
      <c r="AZ29" s="38" t="s">
        <v>117</v>
      </c>
      <c r="BA29" s="38" t="s">
        <v>117</v>
      </c>
      <c r="BB29" s="38" t="s">
        <v>117</v>
      </c>
      <c r="BC29" s="38" t="s">
        <v>117</v>
      </c>
      <c r="BD29" s="38" t="s">
        <v>117</v>
      </c>
      <c r="BE29" s="38" t="s">
        <v>117</v>
      </c>
      <c r="BF29" s="5" t="s">
        <v>117</v>
      </c>
      <c r="BG29" s="2" t="s">
        <v>117</v>
      </c>
      <c r="BH29" s="5" t="s">
        <v>117</v>
      </c>
      <c r="BI29" s="152"/>
      <c r="BJ29" s="152"/>
      <c r="BK29" s="152"/>
      <c r="BL29" s="152"/>
      <c r="BM29" s="152"/>
      <c r="BN29" s="152"/>
      <c r="BO29" s="152"/>
      <c r="BP29" s="152"/>
      <c r="BQ29" s="152"/>
      <c r="BR29" s="152"/>
      <c r="BS29" s="152"/>
      <c r="BT29" s="152"/>
      <c r="BU29" s="152"/>
      <c r="BV29" s="152"/>
      <c r="BW29" s="152"/>
      <c r="BX29" s="152"/>
      <c r="BY29" s="152"/>
      <c r="BZ29" s="152"/>
      <c r="CA29" s="152"/>
      <c r="CB29" s="123"/>
      <c r="CC29" s="152"/>
      <c r="CD29" s="152"/>
      <c r="CE29" s="152"/>
      <c r="CF29" s="15"/>
      <c r="CG29" s="15"/>
      <c r="CH29" s="15"/>
    </row>
    <row r="30" spans="1:86" ht="19.5" customHeight="1" x14ac:dyDescent="0.25">
      <c r="A30" s="152"/>
      <c r="B30" s="152"/>
      <c r="C30" s="152"/>
      <c r="D30" s="152"/>
      <c r="E30" s="152"/>
      <c r="F30" s="152"/>
      <c r="G30" s="152"/>
      <c r="H30" s="152"/>
      <c r="I30" s="152"/>
      <c r="J30" s="152"/>
      <c r="K30" s="152"/>
      <c r="L30" s="152"/>
      <c r="M30" s="152"/>
      <c r="N30" s="152"/>
      <c r="O30" s="152"/>
      <c r="P30" s="152"/>
      <c r="Q30" s="152"/>
      <c r="R30" s="152"/>
      <c r="S30" s="152"/>
      <c r="T30" s="152"/>
      <c r="U30" s="152"/>
      <c r="V30" s="152"/>
      <c r="W30" s="152"/>
      <c r="X30" s="122"/>
      <c r="Y30" s="152"/>
      <c r="Z30" s="152"/>
      <c r="AA30" s="152"/>
      <c r="AB30" s="152"/>
      <c r="AC30" s="152"/>
      <c r="AD30" s="152"/>
      <c r="AE30" s="152"/>
      <c r="AF30" s="152"/>
      <c r="AG30" s="152"/>
      <c r="AH30" s="152"/>
      <c r="AI30" s="152"/>
      <c r="AJ30" s="152"/>
      <c r="AK30" s="152"/>
      <c r="AL30" s="2" t="s">
        <v>117</v>
      </c>
      <c r="AM30" s="2" t="s">
        <v>117</v>
      </c>
      <c r="AN30" s="3" t="s">
        <v>117</v>
      </c>
      <c r="AO30" s="2" t="s">
        <v>117</v>
      </c>
      <c r="AP30" s="2" t="s">
        <v>117</v>
      </c>
      <c r="AQ30" s="3" t="s">
        <v>117</v>
      </c>
      <c r="AR30" s="3" t="s">
        <v>117</v>
      </c>
      <c r="AS30" s="38" t="s">
        <v>117</v>
      </c>
      <c r="AT30" s="38" t="s">
        <v>117</v>
      </c>
      <c r="AU30" s="38" t="s">
        <v>117</v>
      </c>
      <c r="AV30" s="38" t="s">
        <v>117</v>
      </c>
      <c r="AW30" s="38" t="s">
        <v>117</v>
      </c>
      <c r="AX30" s="38" t="s">
        <v>117</v>
      </c>
      <c r="AY30" s="38" t="s">
        <v>117</v>
      </c>
      <c r="AZ30" s="38" t="s">
        <v>117</v>
      </c>
      <c r="BA30" s="38" t="s">
        <v>117</v>
      </c>
      <c r="BB30" s="38" t="s">
        <v>117</v>
      </c>
      <c r="BC30" s="38" t="s">
        <v>117</v>
      </c>
      <c r="BD30" s="38" t="s">
        <v>117</v>
      </c>
      <c r="BE30" s="38" t="s">
        <v>117</v>
      </c>
      <c r="BF30" s="5" t="s">
        <v>117</v>
      </c>
      <c r="BG30" s="2" t="s">
        <v>117</v>
      </c>
      <c r="BH30" s="5" t="s">
        <v>117</v>
      </c>
      <c r="BI30" s="152"/>
      <c r="BJ30" s="152"/>
      <c r="BK30" s="152"/>
      <c r="BL30" s="152"/>
      <c r="BM30" s="152"/>
      <c r="BN30" s="152"/>
      <c r="BO30" s="152"/>
      <c r="BP30" s="152"/>
      <c r="BQ30" s="152"/>
      <c r="BR30" s="152"/>
      <c r="BS30" s="152"/>
      <c r="BT30" s="152"/>
      <c r="BU30" s="152"/>
      <c r="BV30" s="152"/>
      <c r="BW30" s="152"/>
      <c r="BX30" s="152"/>
      <c r="BY30" s="152"/>
      <c r="BZ30" s="152"/>
      <c r="CA30" s="152"/>
      <c r="CB30" s="123"/>
      <c r="CC30" s="152"/>
      <c r="CD30" s="152"/>
      <c r="CE30" s="152"/>
      <c r="CF30" s="15"/>
      <c r="CG30" s="15"/>
      <c r="CH30" s="15"/>
    </row>
    <row r="31" spans="1:86" ht="19.5" customHeight="1" x14ac:dyDescent="0.25">
      <c r="A31" s="152"/>
      <c r="B31" s="152"/>
      <c r="C31" s="152"/>
      <c r="D31" s="152"/>
      <c r="E31" s="152"/>
      <c r="F31" s="152"/>
      <c r="G31" s="152"/>
      <c r="H31" s="152"/>
      <c r="I31" s="152"/>
      <c r="J31" s="152"/>
      <c r="K31" s="152"/>
      <c r="L31" s="152"/>
      <c r="M31" s="152"/>
      <c r="N31" s="152"/>
      <c r="O31" s="152"/>
      <c r="P31" s="152"/>
      <c r="Q31" s="152"/>
      <c r="R31" s="152"/>
      <c r="S31" s="152"/>
      <c r="T31" s="152"/>
      <c r="U31" s="152"/>
      <c r="V31" s="152"/>
      <c r="W31" s="152"/>
      <c r="X31" s="122"/>
      <c r="Y31" s="152"/>
      <c r="Z31" s="152"/>
      <c r="AA31" s="152"/>
      <c r="AB31" s="152"/>
      <c r="AC31" s="152"/>
      <c r="AD31" s="152"/>
      <c r="AE31" s="152"/>
      <c r="AF31" s="152"/>
      <c r="AG31" s="152"/>
      <c r="AH31" s="152"/>
      <c r="AI31" s="152"/>
      <c r="AJ31" s="152"/>
      <c r="AK31" s="152"/>
      <c r="AL31" s="2" t="s">
        <v>117</v>
      </c>
      <c r="AM31" s="2" t="s">
        <v>117</v>
      </c>
      <c r="AN31" s="3" t="s">
        <v>117</v>
      </c>
      <c r="AO31" s="2" t="s">
        <v>117</v>
      </c>
      <c r="AP31" s="2" t="s">
        <v>117</v>
      </c>
      <c r="AQ31" s="3" t="s">
        <v>117</v>
      </c>
      <c r="AR31" s="3" t="s">
        <v>117</v>
      </c>
      <c r="AS31" s="38" t="s">
        <v>117</v>
      </c>
      <c r="AT31" s="38" t="s">
        <v>117</v>
      </c>
      <c r="AU31" s="38" t="s">
        <v>117</v>
      </c>
      <c r="AV31" s="38" t="s">
        <v>117</v>
      </c>
      <c r="AW31" s="38" t="s">
        <v>117</v>
      </c>
      <c r="AX31" s="38" t="s">
        <v>117</v>
      </c>
      <c r="AY31" s="38" t="s">
        <v>117</v>
      </c>
      <c r="AZ31" s="38" t="s">
        <v>117</v>
      </c>
      <c r="BA31" s="38" t="s">
        <v>117</v>
      </c>
      <c r="BB31" s="38" t="s">
        <v>117</v>
      </c>
      <c r="BC31" s="38" t="s">
        <v>117</v>
      </c>
      <c r="BD31" s="38" t="s">
        <v>117</v>
      </c>
      <c r="BE31" s="38" t="s">
        <v>117</v>
      </c>
      <c r="BF31" s="5" t="s">
        <v>117</v>
      </c>
      <c r="BG31" s="2" t="s">
        <v>117</v>
      </c>
      <c r="BH31" s="5" t="s">
        <v>117</v>
      </c>
      <c r="BI31" s="152"/>
      <c r="BJ31" s="152"/>
      <c r="BK31" s="152"/>
      <c r="BL31" s="152"/>
      <c r="BM31" s="152"/>
      <c r="BN31" s="152"/>
      <c r="BO31" s="152"/>
      <c r="BP31" s="152"/>
      <c r="BQ31" s="152"/>
      <c r="BR31" s="152"/>
      <c r="BS31" s="152"/>
      <c r="BT31" s="152"/>
      <c r="BU31" s="152"/>
      <c r="BV31" s="152"/>
      <c r="BW31" s="152"/>
      <c r="BX31" s="152"/>
      <c r="BY31" s="152"/>
      <c r="BZ31" s="152"/>
      <c r="CA31" s="152"/>
      <c r="CB31" s="123"/>
      <c r="CC31" s="152"/>
      <c r="CD31" s="152"/>
      <c r="CE31" s="152"/>
      <c r="CF31" s="15"/>
      <c r="CG31" s="15"/>
      <c r="CH31" s="15"/>
    </row>
    <row r="32" spans="1:86" ht="19.5" customHeight="1" x14ac:dyDescent="0.25">
      <c r="A32" s="152"/>
      <c r="B32" s="152"/>
      <c r="C32" s="152"/>
      <c r="D32" s="152"/>
      <c r="E32" s="152"/>
      <c r="F32" s="152"/>
      <c r="G32" s="152"/>
      <c r="H32" s="152"/>
      <c r="I32" s="152"/>
      <c r="J32" s="152"/>
      <c r="K32" s="152"/>
      <c r="L32" s="152"/>
      <c r="M32" s="152"/>
      <c r="N32" s="152"/>
      <c r="O32" s="152"/>
      <c r="P32" s="152"/>
      <c r="Q32" s="152"/>
      <c r="R32" s="152"/>
      <c r="S32" s="152"/>
      <c r="T32" s="152"/>
      <c r="U32" s="152"/>
      <c r="V32" s="152"/>
      <c r="W32" s="152"/>
      <c r="X32" s="122"/>
      <c r="Y32" s="152"/>
      <c r="Z32" s="152"/>
      <c r="AA32" s="152"/>
      <c r="AB32" s="152"/>
      <c r="AC32" s="152"/>
      <c r="AD32" s="152"/>
      <c r="AE32" s="152"/>
      <c r="AF32" s="152"/>
      <c r="AG32" s="152"/>
      <c r="AH32" s="152"/>
      <c r="AI32" s="152"/>
      <c r="AJ32" s="152"/>
      <c r="AK32" s="152"/>
      <c r="AL32" s="2" t="s">
        <v>117</v>
      </c>
      <c r="AM32" s="2" t="s">
        <v>117</v>
      </c>
      <c r="AN32" s="3" t="s">
        <v>117</v>
      </c>
      <c r="AO32" s="2" t="s">
        <v>117</v>
      </c>
      <c r="AP32" s="2" t="s">
        <v>117</v>
      </c>
      <c r="AQ32" s="3" t="s">
        <v>117</v>
      </c>
      <c r="AR32" s="3" t="s">
        <v>117</v>
      </c>
      <c r="AS32" s="38" t="s">
        <v>117</v>
      </c>
      <c r="AT32" s="38" t="s">
        <v>117</v>
      </c>
      <c r="AU32" s="38" t="s">
        <v>117</v>
      </c>
      <c r="AV32" s="38" t="s">
        <v>117</v>
      </c>
      <c r="AW32" s="38" t="s">
        <v>117</v>
      </c>
      <c r="AX32" s="38" t="s">
        <v>117</v>
      </c>
      <c r="AY32" s="38" t="s">
        <v>117</v>
      </c>
      <c r="AZ32" s="38" t="s">
        <v>117</v>
      </c>
      <c r="BA32" s="38" t="s">
        <v>117</v>
      </c>
      <c r="BB32" s="38" t="s">
        <v>117</v>
      </c>
      <c r="BC32" s="38" t="s">
        <v>117</v>
      </c>
      <c r="BD32" s="38" t="s">
        <v>117</v>
      </c>
      <c r="BE32" s="38" t="s">
        <v>117</v>
      </c>
      <c r="BF32" s="5" t="s">
        <v>117</v>
      </c>
      <c r="BG32" s="2" t="s">
        <v>117</v>
      </c>
      <c r="BH32" s="5" t="s">
        <v>117</v>
      </c>
      <c r="BI32" s="152"/>
      <c r="BJ32" s="152"/>
      <c r="BK32" s="152"/>
      <c r="BL32" s="152"/>
      <c r="BM32" s="152"/>
      <c r="BN32" s="152"/>
      <c r="BO32" s="152"/>
      <c r="BP32" s="152"/>
      <c r="BQ32" s="152"/>
      <c r="BR32" s="152"/>
      <c r="BS32" s="152"/>
      <c r="BT32" s="152"/>
      <c r="BU32" s="152"/>
      <c r="BV32" s="152"/>
      <c r="BW32" s="152"/>
      <c r="BX32" s="152"/>
      <c r="BY32" s="152"/>
      <c r="BZ32" s="152"/>
      <c r="CA32" s="152"/>
      <c r="CB32" s="123"/>
      <c r="CC32" s="152"/>
      <c r="CD32" s="152"/>
      <c r="CE32" s="152"/>
      <c r="CF32" s="15"/>
      <c r="CG32" s="15"/>
      <c r="CH32" s="15"/>
    </row>
    <row r="33" spans="1:86" ht="19.5" customHeight="1" x14ac:dyDescent="0.25">
      <c r="A33" s="152"/>
      <c r="B33" s="152"/>
      <c r="C33" s="152"/>
      <c r="D33" s="152"/>
      <c r="E33" s="152"/>
      <c r="F33" s="152"/>
      <c r="G33" s="152"/>
      <c r="H33" s="152"/>
      <c r="I33" s="152"/>
      <c r="J33" s="152"/>
      <c r="K33" s="152"/>
      <c r="L33" s="152"/>
      <c r="M33" s="152"/>
      <c r="N33" s="152"/>
      <c r="O33" s="152"/>
      <c r="P33" s="152"/>
      <c r="Q33" s="152"/>
      <c r="R33" s="152"/>
      <c r="S33" s="152"/>
      <c r="T33" s="152"/>
      <c r="U33" s="152"/>
      <c r="V33" s="152"/>
      <c r="W33" s="152"/>
      <c r="X33" s="122"/>
      <c r="Y33" s="152"/>
      <c r="Z33" s="152"/>
      <c r="AA33" s="152"/>
      <c r="AB33" s="152"/>
      <c r="AC33" s="152"/>
      <c r="AD33" s="152"/>
      <c r="AE33" s="152"/>
      <c r="AF33" s="152"/>
      <c r="AG33" s="152"/>
      <c r="AH33" s="152"/>
      <c r="AI33" s="152"/>
      <c r="AJ33" s="152"/>
      <c r="AK33" s="152"/>
      <c r="AL33" s="2" t="s">
        <v>117</v>
      </c>
      <c r="AM33" s="2" t="s">
        <v>117</v>
      </c>
      <c r="AN33" s="3" t="s">
        <v>117</v>
      </c>
      <c r="AO33" s="2" t="s">
        <v>117</v>
      </c>
      <c r="AP33" s="2" t="s">
        <v>117</v>
      </c>
      <c r="AQ33" s="3" t="s">
        <v>117</v>
      </c>
      <c r="AR33" s="3" t="s">
        <v>117</v>
      </c>
      <c r="AS33" s="38" t="s">
        <v>117</v>
      </c>
      <c r="AT33" s="38" t="s">
        <v>117</v>
      </c>
      <c r="AU33" s="38" t="s">
        <v>117</v>
      </c>
      <c r="AV33" s="38" t="s">
        <v>117</v>
      </c>
      <c r="AW33" s="38" t="s">
        <v>117</v>
      </c>
      <c r="AX33" s="38" t="s">
        <v>117</v>
      </c>
      <c r="AY33" s="38" t="s">
        <v>117</v>
      </c>
      <c r="AZ33" s="38" t="s">
        <v>117</v>
      </c>
      <c r="BA33" s="38" t="s">
        <v>117</v>
      </c>
      <c r="BB33" s="38" t="s">
        <v>117</v>
      </c>
      <c r="BC33" s="38" t="s">
        <v>117</v>
      </c>
      <c r="BD33" s="38" t="s">
        <v>117</v>
      </c>
      <c r="BE33" s="38" t="s">
        <v>117</v>
      </c>
      <c r="BF33" s="5" t="s">
        <v>117</v>
      </c>
      <c r="BG33" s="2" t="s">
        <v>117</v>
      </c>
      <c r="BH33" s="5" t="s">
        <v>117</v>
      </c>
      <c r="BI33" s="152"/>
      <c r="BJ33" s="152"/>
      <c r="BK33" s="152"/>
      <c r="BL33" s="152"/>
      <c r="BM33" s="152"/>
      <c r="BN33" s="152"/>
      <c r="BO33" s="152"/>
      <c r="BP33" s="152"/>
      <c r="BQ33" s="152"/>
      <c r="BR33" s="152"/>
      <c r="BS33" s="152"/>
      <c r="BT33" s="152"/>
      <c r="BU33" s="152"/>
      <c r="BV33" s="152"/>
      <c r="BW33" s="152"/>
      <c r="BX33" s="152"/>
      <c r="BY33" s="152"/>
      <c r="BZ33" s="152"/>
      <c r="CA33" s="152"/>
      <c r="CB33" s="123"/>
      <c r="CC33" s="152"/>
      <c r="CD33" s="152"/>
      <c r="CE33" s="152"/>
      <c r="CF33" s="15"/>
      <c r="CG33" s="15"/>
      <c r="CH33" s="15"/>
    </row>
    <row r="34" spans="1:86" ht="19.5" customHeight="1" x14ac:dyDescent="0.25">
      <c r="A34" s="152"/>
      <c r="B34" s="152"/>
      <c r="C34" s="152"/>
      <c r="D34" s="152"/>
      <c r="E34" s="152"/>
      <c r="F34" s="152"/>
      <c r="G34" s="152"/>
      <c r="H34" s="152"/>
      <c r="I34" s="152"/>
      <c r="J34" s="152"/>
      <c r="K34" s="152"/>
      <c r="L34" s="152"/>
      <c r="M34" s="152"/>
      <c r="N34" s="152"/>
      <c r="O34" s="152"/>
      <c r="P34" s="152"/>
      <c r="Q34" s="152"/>
      <c r="R34" s="152"/>
      <c r="S34" s="152"/>
      <c r="T34" s="152"/>
      <c r="U34" s="152"/>
      <c r="V34" s="152"/>
      <c r="W34" s="152"/>
      <c r="X34" s="122"/>
      <c r="Y34" s="152"/>
      <c r="Z34" s="152"/>
      <c r="AA34" s="152"/>
      <c r="AB34" s="152"/>
      <c r="AC34" s="152"/>
      <c r="AD34" s="152"/>
      <c r="AE34" s="152"/>
      <c r="AF34" s="152"/>
      <c r="AG34" s="152"/>
      <c r="AH34" s="152"/>
      <c r="AI34" s="152"/>
      <c r="AJ34" s="152"/>
      <c r="AK34" s="152"/>
      <c r="AL34" s="2" t="s">
        <v>117</v>
      </c>
      <c r="AM34" s="2" t="s">
        <v>117</v>
      </c>
      <c r="AN34" s="3" t="s">
        <v>117</v>
      </c>
      <c r="AO34" s="2" t="s">
        <v>117</v>
      </c>
      <c r="AP34" s="2" t="s">
        <v>117</v>
      </c>
      <c r="AQ34" s="3" t="s">
        <v>117</v>
      </c>
      <c r="AR34" s="3" t="s">
        <v>117</v>
      </c>
      <c r="AS34" s="38" t="s">
        <v>117</v>
      </c>
      <c r="AT34" s="38" t="s">
        <v>117</v>
      </c>
      <c r="AU34" s="38" t="s">
        <v>117</v>
      </c>
      <c r="AV34" s="38" t="s">
        <v>117</v>
      </c>
      <c r="AW34" s="38" t="s">
        <v>117</v>
      </c>
      <c r="AX34" s="38" t="s">
        <v>117</v>
      </c>
      <c r="AY34" s="38" t="s">
        <v>117</v>
      </c>
      <c r="AZ34" s="38" t="s">
        <v>117</v>
      </c>
      <c r="BA34" s="38" t="s">
        <v>117</v>
      </c>
      <c r="BB34" s="38" t="s">
        <v>117</v>
      </c>
      <c r="BC34" s="38" t="s">
        <v>117</v>
      </c>
      <c r="BD34" s="38" t="s">
        <v>117</v>
      </c>
      <c r="BE34" s="38" t="s">
        <v>117</v>
      </c>
      <c r="BF34" s="5" t="s">
        <v>117</v>
      </c>
      <c r="BG34" s="2" t="s">
        <v>117</v>
      </c>
      <c r="BH34" s="5" t="s">
        <v>117</v>
      </c>
      <c r="BI34" s="152"/>
      <c r="BJ34" s="152"/>
      <c r="BK34" s="152"/>
      <c r="BL34" s="152"/>
      <c r="BM34" s="152"/>
      <c r="BN34" s="152"/>
      <c r="BO34" s="152"/>
      <c r="BP34" s="152"/>
      <c r="BQ34" s="152"/>
      <c r="BR34" s="152"/>
      <c r="BS34" s="152"/>
      <c r="BT34" s="152"/>
      <c r="BU34" s="152"/>
      <c r="BV34" s="152"/>
      <c r="BW34" s="152"/>
      <c r="BX34" s="152"/>
      <c r="BY34" s="152"/>
      <c r="BZ34" s="152"/>
      <c r="CA34" s="152"/>
      <c r="CB34" s="123"/>
      <c r="CC34" s="152"/>
      <c r="CD34" s="152"/>
      <c r="CE34" s="152"/>
      <c r="CF34" s="15"/>
      <c r="CG34" s="15"/>
      <c r="CH34" s="15"/>
    </row>
    <row r="35" spans="1:86" ht="19.5" customHeight="1" x14ac:dyDescent="0.25">
      <c r="A35" s="152"/>
      <c r="B35" s="152"/>
      <c r="C35" s="152"/>
      <c r="D35" s="152"/>
      <c r="E35" s="152"/>
      <c r="F35" s="152"/>
      <c r="G35" s="152"/>
      <c r="H35" s="152"/>
      <c r="I35" s="152"/>
      <c r="J35" s="152"/>
      <c r="K35" s="152"/>
      <c r="L35" s="152"/>
      <c r="M35" s="152"/>
      <c r="N35" s="152"/>
      <c r="O35" s="152"/>
      <c r="P35" s="152"/>
      <c r="Q35" s="152"/>
      <c r="R35" s="152"/>
      <c r="S35" s="152"/>
      <c r="T35" s="152"/>
      <c r="U35" s="152"/>
      <c r="V35" s="152"/>
      <c r="W35" s="152"/>
      <c r="X35" s="122"/>
      <c r="Y35" s="152"/>
      <c r="Z35" s="152"/>
      <c r="AA35" s="152"/>
      <c r="AB35" s="152"/>
      <c r="AC35" s="152"/>
      <c r="AD35" s="152"/>
      <c r="AE35" s="152"/>
      <c r="AF35" s="152"/>
      <c r="AG35" s="152"/>
      <c r="AH35" s="152"/>
      <c r="AI35" s="152"/>
      <c r="AJ35" s="152"/>
      <c r="AK35" s="152"/>
      <c r="AL35" s="2" t="s">
        <v>117</v>
      </c>
      <c r="AM35" s="2" t="s">
        <v>117</v>
      </c>
      <c r="AN35" s="3" t="s">
        <v>117</v>
      </c>
      <c r="AO35" s="2" t="s">
        <v>117</v>
      </c>
      <c r="AP35" s="2" t="s">
        <v>117</v>
      </c>
      <c r="AQ35" s="3" t="s">
        <v>117</v>
      </c>
      <c r="AR35" s="3" t="s">
        <v>117</v>
      </c>
      <c r="AS35" s="38" t="s">
        <v>117</v>
      </c>
      <c r="AT35" s="38" t="s">
        <v>117</v>
      </c>
      <c r="AU35" s="38" t="s">
        <v>117</v>
      </c>
      <c r="AV35" s="38" t="s">
        <v>117</v>
      </c>
      <c r="AW35" s="38" t="s">
        <v>117</v>
      </c>
      <c r="AX35" s="38" t="s">
        <v>117</v>
      </c>
      <c r="AY35" s="38" t="s">
        <v>117</v>
      </c>
      <c r="AZ35" s="38" t="s">
        <v>117</v>
      </c>
      <c r="BA35" s="38" t="s">
        <v>117</v>
      </c>
      <c r="BB35" s="38" t="s">
        <v>117</v>
      </c>
      <c r="BC35" s="38" t="s">
        <v>117</v>
      </c>
      <c r="BD35" s="38" t="s">
        <v>117</v>
      </c>
      <c r="BE35" s="38" t="s">
        <v>117</v>
      </c>
      <c r="BF35" s="5" t="s">
        <v>117</v>
      </c>
      <c r="BG35" s="2" t="s">
        <v>117</v>
      </c>
      <c r="BH35" s="5" t="s">
        <v>117</v>
      </c>
      <c r="BI35" s="152"/>
      <c r="BJ35" s="152"/>
      <c r="BK35" s="152"/>
      <c r="BL35" s="152"/>
      <c r="BM35" s="152"/>
      <c r="BN35" s="152"/>
      <c r="BO35" s="152"/>
      <c r="BP35" s="152"/>
      <c r="BQ35" s="152"/>
      <c r="BR35" s="152"/>
      <c r="BS35" s="152"/>
      <c r="BT35" s="152"/>
      <c r="BU35" s="152"/>
      <c r="BV35" s="152"/>
      <c r="BW35" s="152"/>
      <c r="BX35" s="152"/>
      <c r="BY35" s="152"/>
      <c r="BZ35" s="152"/>
      <c r="CA35" s="152"/>
      <c r="CB35" s="123"/>
      <c r="CC35" s="152"/>
      <c r="CD35" s="152"/>
      <c r="CE35" s="152"/>
      <c r="CF35" s="15"/>
      <c r="CG35" s="15"/>
      <c r="CH35" s="15"/>
    </row>
    <row r="36" spans="1:86" ht="19.5" customHeight="1" x14ac:dyDescent="0.25">
      <c r="A36" s="152"/>
      <c r="B36" s="152"/>
      <c r="C36" s="152"/>
      <c r="D36" s="152"/>
      <c r="E36" s="152"/>
      <c r="F36" s="152"/>
      <c r="G36" s="152"/>
      <c r="H36" s="152"/>
      <c r="I36" s="152"/>
      <c r="J36" s="152"/>
      <c r="K36" s="152"/>
      <c r="L36" s="152"/>
      <c r="M36" s="152"/>
      <c r="N36" s="152"/>
      <c r="O36" s="152"/>
      <c r="P36" s="152"/>
      <c r="Q36" s="152"/>
      <c r="R36" s="152"/>
      <c r="S36" s="152"/>
      <c r="T36" s="152"/>
      <c r="U36" s="152"/>
      <c r="V36" s="152"/>
      <c r="W36" s="152"/>
      <c r="X36" s="122"/>
      <c r="Y36" s="152"/>
      <c r="Z36" s="152"/>
      <c r="AA36" s="152"/>
      <c r="AB36" s="152"/>
      <c r="AC36" s="152"/>
      <c r="AD36" s="152"/>
      <c r="AE36" s="152"/>
      <c r="AF36" s="152"/>
      <c r="AG36" s="152"/>
      <c r="AH36" s="152"/>
      <c r="AI36" s="152"/>
      <c r="AJ36" s="152"/>
      <c r="AK36" s="152"/>
      <c r="AL36" s="2" t="s">
        <v>117</v>
      </c>
      <c r="AM36" s="2" t="s">
        <v>117</v>
      </c>
      <c r="AN36" s="3" t="s">
        <v>117</v>
      </c>
      <c r="AO36" s="2" t="s">
        <v>117</v>
      </c>
      <c r="AP36" s="2" t="s">
        <v>117</v>
      </c>
      <c r="AQ36" s="3" t="s">
        <v>117</v>
      </c>
      <c r="AR36" s="3" t="s">
        <v>117</v>
      </c>
      <c r="AS36" s="38" t="s">
        <v>117</v>
      </c>
      <c r="AT36" s="38" t="s">
        <v>117</v>
      </c>
      <c r="AU36" s="38" t="s">
        <v>117</v>
      </c>
      <c r="AV36" s="38" t="s">
        <v>117</v>
      </c>
      <c r="AW36" s="38" t="s">
        <v>117</v>
      </c>
      <c r="AX36" s="38" t="s">
        <v>117</v>
      </c>
      <c r="AY36" s="38" t="s">
        <v>117</v>
      </c>
      <c r="AZ36" s="38" t="s">
        <v>117</v>
      </c>
      <c r="BA36" s="38" t="s">
        <v>117</v>
      </c>
      <c r="BB36" s="38" t="s">
        <v>117</v>
      </c>
      <c r="BC36" s="38" t="s">
        <v>117</v>
      </c>
      <c r="BD36" s="38" t="s">
        <v>117</v>
      </c>
      <c r="BE36" s="38" t="s">
        <v>117</v>
      </c>
      <c r="BF36" s="5" t="s">
        <v>117</v>
      </c>
      <c r="BG36" s="2" t="s">
        <v>117</v>
      </c>
      <c r="BH36" s="5" t="s">
        <v>117</v>
      </c>
      <c r="BI36" s="152"/>
      <c r="BJ36" s="152"/>
      <c r="BK36" s="152"/>
      <c r="BL36" s="152"/>
      <c r="BM36" s="152"/>
      <c r="BN36" s="152"/>
      <c r="BO36" s="152"/>
      <c r="BP36" s="152"/>
      <c r="BQ36" s="152"/>
      <c r="BR36" s="152"/>
      <c r="BS36" s="152"/>
      <c r="BT36" s="152"/>
      <c r="BU36" s="152"/>
      <c r="BV36" s="152"/>
      <c r="BW36" s="152"/>
      <c r="BX36" s="152"/>
      <c r="BY36" s="152"/>
      <c r="BZ36" s="152"/>
      <c r="CA36" s="152"/>
      <c r="CB36" s="123"/>
      <c r="CC36" s="152"/>
      <c r="CD36" s="152"/>
      <c r="CE36" s="152"/>
      <c r="CF36" s="15"/>
      <c r="CG36" s="15"/>
      <c r="CH36" s="15"/>
    </row>
    <row r="37" spans="1:86" ht="19.5" customHeight="1" x14ac:dyDescent="0.25">
      <c r="A37" s="152"/>
      <c r="B37" s="152"/>
      <c r="C37" s="152"/>
      <c r="D37" s="152"/>
      <c r="E37" s="152"/>
      <c r="F37" s="152"/>
      <c r="G37" s="152"/>
      <c r="H37" s="152"/>
      <c r="I37" s="152"/>
      <c r="J37" s="152"/>
      <c r="K37" s="152"/>
      <c r="L37" s="152"/>
      <c r="M37" s="152"/>
      <c r="N37" s="152"/>
      <c r="O37" s="152"/>
      <c r="P37" s="152"/>
      <c r="Q37" s="152"/>
      <c r="R37" s="152"/>
      <c r="S37" s="152"/>
      <c r="T37" s="152"/>
      <c r="U37" s="152"/>
      <c r="V37" s="152"/>
      <c r="W37" s="152"/>
      <c r="X37" s="122"/>
      <c r="Y37" s="152"/>
      <c r="Z37" s="152"/>
      <c r="AA37" s="152"/>
      <c r="AB37" s="152"/>
      <c r="AC37" s="152"/>
      <c r="AD37" s="152"/>
      <c r="AE37" s="152"/>
      <c r="AF37" s="152"/>
      <c r="AG37" s="152"/>
      <c r="AH37" s="152"/>
      <c r="AI37" s="152"/>
      <c r="AJ37" s="152"/>
      <c r="AK37" s="152"/>
      <c r="AL37" s="2" t="s">
        <v>117</v>
      </c>
      <c r="AM37" s="2" t="s">
        <v>117</v>
      </c>
      <c r="AN37" s="3" t="s">
        <v>117</v>
      </c>
      <c r="AO37" s="2" t="s">
        <v>117</v>
      </c>
      <c r="AP37" s="2" t="s">
        <v>117</v>
      </c>
      <c r="AQ37" s="3" t="s">
        <v>117</v>
      </c>
      <c r="AR37" s="3" t="s">
        <v>117</v>
      </c>
      <c r="AS37" s="38" t="s">
        <v>117</v>
      </c>
      <c r="AT37" s="38" t="s">
        <v>117</v>
      </c>
      <c r="AU37" s="38" t="s">
        <v>117</v>
      </c>
      <c r="AV37" s="38" t="s">
        <v>117</v>
      </c>
      <c r="AW37" s="38" t="s">
        <v>117</v>
      </c>
      <c r="AX37" s="38" t="s">
        <v>117</v>
      </c>
      <c r="AY37" s="38" t="s">
        <v>117</v>
      </c>
      <c r="AZ37" s="38" t="s">
        <v>117</v>
      </c>
      <c r="BA37" s="38" t="s">
        <v>117</v>
      </c>
      <c r="BB37" s="38" t="s">
        <v>117</v>
      </c>
      <c r="BC37" s="38" t="s">
        <v>117</v>
      </c>
      <c r="BD37" s="38" t="s">
        <v>117</v>
      </c>
      <c r="BE37" s="38" t="s">
        <v>117</v>
      </c>
      <c r="BF37" s="5" t="s">
        <v>117</v>
      </c>
      <c r="BG37" s="2" t="s">
        <v>117</v>
      </c>
      <c r="BH37" s="5" t="s">
        <v>117</v>
      </c>
      <c r="BI37" s="152"/>
      <c r="BJ37" s="152"/>
      <c r="BK37" s="152"/>
      <c r="BL37" s="152"/>
      <c r="BM37" s="152"/>
      <c r="BN37" s="152"/>
      <c r="BO37" s="152"/>
      <c r="BP37" s="152"/>
      <c r="BQ37" s="152"/>
      <c r="BR37" s="152"/>
      <c r="BS37" s="152"/>
      <c r="BT37" s="152"/>
      <c r="BU37" s="152"/>
      <c r="BV37" s="152"/>
      <c r="BW37" s="152"/>
      <c r="BX37" s="152"/>
      <c r="BY37" s="152"/>
      <c r="BZ37" s="152"/>
      <c r="CA37" s="152"/>
      <c r="CB37" s="123"/>
      <c r="CC37" s="152"/>
      <c r="CD37" s="152"/>
      <c r="CE37" s="152"/>
      <c r="CF37" s="15"/>
      <c r="CG37" s="15"/>
      <c r="CH37" s="15"/>
    </row>
    <row r="38" spans="1:86" ht="19.5" customHeight="1" x14ac:dyDescent="0.25">
      <c r="A38" s="152"/>
      <c r="B38" s="152"/>
      <c r="C38" s="152"/>
      <c r="D38" s="152"/>
      <c r="E38" s="152"/>
      <c r="F38" s="152"/>
      <c r="G38" s="152"/>
      <c r="H38" s="152"/>
      <c r="I38" s="152"/>
      <c r="J38" s="152"/>
      <c r="K38" s="152"/>
      <c r="L38" s="152"/>
      <c r="M38" s="152"/>
      <c r="N38" s="152"/>
      <c r="O38" s="152"/>
      <c r="P38" s="152"/>
      <c r="Q38" s="152"/>
      <c r="R38" s="152"/>
      <c r="S38" s="152"/>
      <c r="T38" s="152"/>
      <c r="U38" s="152"/>
      <c r="V38" s="152"/>
      <c r="W38" s="152"/>
      <c r="X38" s="122"/>
      <c r="Y38" s="152"/>
      <c r="Z38" s="152"/>
      <c r="AA38" s="152"/>
      <c r="AB38" s="152"/>
      <c r="AC38" s="152"/>
      <c r="AD38" s="152"/>
      <c r="AE38" s="152"/>
      <c r="AF38" s="152"/>
      <c r="AG38" s="152"/>
      <c r="AH38" s="152"/>
      <c r="AI38" s="152"/>
      <c r="AJ38" s="152"/>
      <c r="AK38" s="152"/>
      <c r="AL38" s="2" t="s">
        <v>117</v>
      </c>
      <c r="AM38" s="2" t="s">
        <v>117</v>
      </c>
      <c r="AN38" s="3" t="s">
        <v>117</v>
      </c>
      <c r="AO38" s="2" t="s">
        <v>117</v>
      </c>
      <c r="AP38" s="2" t="s">
        <v>117</v>
      </c>
      <c r="AQ38" s="3" t="s">
        <v>117</v>
      </c>
      <c r="AR38" s="3" t="s">
        <v>117</v>
      </c>
      <c r="AS38" s="38" t="s">
        <v>117</v>
      </c>
      <c r="AT38" s="38" t="s">
        <v>117</v>
      </c>
      <c r="AU38" s="38" t="s">
        <v>117</v>
      </c>
      <c r="AV38" s="38" t="s">
        <v>117</v>
      </c>
      <c r="AW38" s="38" t="s">
        <v>117</v>
      </c>
      <c r="AX38" s="38" t="s">
        <v>117</v>
      </c>
      <c r="AY38" s="38" t="s">
        <v>117</v>
      </c>
      <c r="AZ38" s="38" t="s">
        <v>117</v>
      </c>
      <c r="BA38" s="38" t="s">
        <v>117</v>
      </c>
      <c r="BB38" s="38" t="s">
        <v>117</v>
      </c>
      <c r="BC38" s="38" t="s">
        <v>117</v>
      </c>
      <c r="BD38" s="38" t="s">
        <v>117</v>
      </c>
      <c r="BE38" s="38" t="s">
        <v>117</v>
      </c>
      <c r="BF38" s="5" t="s">
        <v>117</v>
      </c>
      <c r="BG38" s="2" t="s">
        <v>117</v>
      </c>
      <c r="BH38" s="5" t="s">
        <v>117</v>
      </c>
      <c r="BI38" s="152"/>
      <c r="BJ38" s="152"/>
      <c r="BK38" s="152"/>
      <c r="BL38" s="152"/>
      <c r="BM38" s="152"/>
      <c r="BN38" s="152"/>
      <c r="BO38" s="152"/>
      <c r="BP38" s="152"/>
      <c r="BQ38" s="152"/>
      <c r="BR38" s="152"/>
      <c r="BS38" s="152"/>
      <c r="BT38" s="152"/>
      <c r="BU38" s="152"/>
      <c r="BV38" s="152"/>
      <c r="BW38" s="152"/>
      <c r="BX38" s="152"/>
      <c r="BY38" s="152"/>
      <c r="BZ38" s="152"/>
      <c r="CA38" s="152"/>
      <c r="CB38" s="123"/>
      <c r="CC38" s="152"/>
      <c r="CD38" s="152"/>
      <c r="CE38" s="152"/>
      <c r="CF38" s="15"/>
      <c r="CG38" s="15"/>
      <c r="CH38" s="15"/>
    </row>
    <row r="39" spans="1:86" ht="19.5" customHeight="1" x14ac:dyDescent="0.25">
      <c r="A39" s="152"/>
      <c r="B39" s="152"/>
      <c r="C39" s="152"/>
      <c r="D39" s="152"/>
      <c r="E39" s="152"/>
      <c r="F39" s="152"/>
      <c r="G39" s="152"/>
      <c r="H39" s="152"/>
      <c r="I39" s="152"/>
      <c r="J39" s="152"/>
      <c r="K39" s="152"/>
      <c r="L39" s="152"/>
      <c r="M39" s="152"/>
      <c r="N39" s="152"/>
      <c r="O39" s="152"/>
      <c r="P39" s="152"/>
      <c r="Q39" s="152"/>
      <c r="R39" s="152"/>
      <c r="S39" s="152"/>
      <c r="T39" s="152"/>
      <c r="U39" s="152"/>
      <c r="V39" s="152"/>
      <c r="W39" s="152"/>
      <c r="X39" s="122"/>
      <c r="Y39" s="152"/>
      <c r="Z39" s="152"/>
      <c r="AA39" s="152"/>
      <c r="AB39" s="152"/>
      <c r="AC39" s="152"/>
      <c r="AD39" s="152"/>
      <c r="AE39" s="152"/>
      <c r="AF39" s="152"/>
      <c r="AG39" s="152"/>
      <c r="AH39" s="152"/>
      <c r="AI39" s="152"/>
      <c r="AJ39" s="152"/>
      <c r="AK39" s="152"/>
      <c r="AL39" s="2" t="s">
        <v>117</v>
      </c>
      <c r="AM39" s="2" t="s">
        <v>117</v>
      </c>
      <c r="AN39" s="3" t="s">
        <v>117</v>
      </c>
      <c r="AO39" s="2" t="s">
        <v>117</v>
      </c>
      <c r="AP39" s="2" t="s">
        <v>117</v>
      </c>
      <c r="AQ39" s="3" t="s">
        <v>117</v>
      </c>
      <c r="AR39" s="3" t="s">
        <v>117</v>
      </c>
      <c r="AS39" s="38" t="s">
        <v>117</v>
      </c>
      <c r="AT39" s="38" t="s">
        <v>117</v>
      </c>
      <c r="AU39" s="38" t="s">
        <v>117</v>
      </c>
      <c r="AV39" s="38" t="s">
        <v>117</v>
      </c>
      <c r="AW39" s="38" t="s">
        <v>117</v>
      </c>
      <c r="AX39" s="38" t="s">
        <v>117</v>
      </c>
      <c r="AY39" s="38" t="s">
        <v>117</v>
      </c>
      <c r="AZ39" s="38" t="s">
        <v>117</v>
      </c>
      <c r="BA39" s="38" t="s">
        <v>117</v>
      </c>
      <c r="BB39" s="38" t="s">
        <v>117</v>
      </c>
      <c r="BC39" s="38" t="s">
        <v>117</v>
      </c>
      <c r="BD39" s="38" t="s">
        <v>117</v>
      </c>
      <c r="BE39" s="38" t="s">
        <v>117</v>
      </c>
      <c r="BF39" s="5" t="s">
        <v>117</v>
      </c>
      <c r="BG39" s="2" t="s">
        <v>117</v>
      </c>
      <c r="BH39" s="5" t="s">
        <v>117</v>
      </c>
      <c r="BI39" s="152"/>
      <c r="BJ39" s="152"/>
      <c r="BK39" s="152"/>
      <c r="BL39" s="152"/>
      <c r="BM39" s="152"/>
      <c r="BN39" s="152"/>
      <c r="BO39" s="152"/>
      <c r="BP39" s="152"/>
      <c r="BQ39" s="152"/>
      <c r="BR39" s="152"/>
      <c r="BS39" s="152"/>
      <c r="BT39" s="152"/>
      <c r="BU39" s="152"/>
      <c r="BV39" s="152"/>
      <c r="BW39" s="152"/>
      <c r="BX39" s="152"/>
      <c r="BY39" s="152"/>
      <c r="BZ39" s="152"/>
      <c r="CA39" s="152"/>
      <c r="CB39" s="123"/>
      <c r="CC39" s="152"/>
      <c r="CD39" s="152"/>
      <c r="CE39" s="152"/>
      <c r="CF39" s="15"/>
      <c r="CG39" s="15"/>
      <c r="CH39" s="15"/>
    </row>
    <row r="40" spans="1:86" ht="19.5" customHeight="1" x14ac:dyDescent="0.25">
      <c r="A40" s="152"/>
      <c r="B40" s="152"/>
      <c r="C40" s="152"/>
      <c r="D40" s="152"/>
      <c r="E40" s="152"/>
      <c r="F40" s="152"/>
      <c r="G40" s="152"/>
      <c r="H40" s="152"/>
      <c r="I40" s="152"/>
      <c r="J40" s="152"/>
      <c r="K40" s="152"/>
      <c r="L40" s="152"/>
      <c r="M40" s="152"/>
      <c r="N40" s="152"/>
      <c r="O40" s="152"/>
      <c r="P40" s="152"/>
      <c r="Q40" s="152"/>
      <c r="R40" s="152"/>
      <c r="S40" s="152"/>
      <c r="T40" s="152"/>
      <c r="U40" s="152"/>
      <c r="V40" s="152"/>
      <c r="W40" s="152"/>
      <c r="X40" s="122"/>
      <c r="Y40" s="152"/>
      <c r="Z40" s="152"/>
      <c r="AA40" s="152"/>
      <c r="AB40" s="152"/>
      <c r="AC40" s="152"/>
      <c r="AD40" s="152"/>
      <c r="AE40" s="152"/>
      <c r="AF40" s="152"/>
      <c r="AG40" s="152"/>
      <c r="AH40" s="152"/>
      <c r="AI40" s="152"/>
      <c r="AJ40" s="152"/>
      <c r="AK40" s="152"/>
      <c r="AL40" s="2" t="s">
        <v>117</v>
      </c>
      <c r="AM40" s="2" t="s">
        <v>117</v>
      </c>
      <c r="AN40" s="3" t="s">
        <v>117</v>
      </c>
      <c r="AO40" s="4" t="s">
        <v>117</v>
      </c>
      <c r="AP40" s="2" t="s">
        <v>117</v>
      </c>
      <c r="AQ40" s="3" t="s">
        <v>117</v>
      </c>
      <c r="AR40" s="3" t="s">
        <v>117</v>
      </c>
      <c r="AS40" s="38" t="s">
        <v>117</v>
      </c>
      <c r="AT40" s="38" t="s">
        <v>117</v>
      </c>
      <c r="AU40" s="38" t="s">
        <v>117</v>
      </c>
      <c r="AV40" s="38" t="s">
        <v>117</v>
      </c>
      <c r="AW40" s="38" t="s">
        <v>117</v>
      </c>
      <c r="AX40" s="38" t="s">
        <v>117</v>
      </c>
      <c r="AY40" s="38" t="s">
        <v>117</v>
      </c>
      <c r="AZ40" s="38" t="s">
        <v>117</v>
      </c>
      <c r="BA40" s="38" t="s">
        <v>117</v>
      </c>
      <c r="BB40" s="38" t="s">
        <v>117</v>
      </c>
      <c r="BC40" s="38" t="s">
        <v>117</v>
      </c>
      <c r="BD40" s="38" t="s">
        <v>117</v>
      </c>
      <c r="BE40" s="38" t="s">
        <v>117</v>
      </c>
      <c r="BF40" s="5" t="s">
        <v>117</v>
      </c>
      <c r="BG40" s="2" t="s">
        <v>117</v>
      </c>
      <c r="BH40" s="5" t="s">
        <v>117</v>
      </c>
      <c r="BI40" s="152"/>
      <c r="BJ40" s="152"/>
      <c r="BK40" s="152"/>
      <c r="BL40" s="152"/>
      <c r="BM40" s="152"/>
      <c r="BN40" s="152"/>
      <c r="BO40" s="152"/>
      <c r="BP40" s="152"/>
      <c r="BQ40" s="152"/>
      <c r="BR40" s="152"/>
      <c r="BS40" s="152"/>
      <c r="BT40" s="152"/>
      <c r="BU40" s="152"/>
      <c r="BV40" s="152"/>
      <c r="BW40" s="152"/>
      <c r="BX40" s="152"/>
      <c r="BY40" s="152"/>
      <c r="BZ40" s="152"/>
      <c r="CA40" s="152"/>
      <c r="CB40" s="123"/>
      <c r="CC40" s="152"/>
      <c r="CD40" s="152"/>
      <c r="CE40" s="152"/>
      <c r="CF40" s="15"/>
      <c r="CG40" s="15"/>
      <c r="CH40" s="15"/>
    </row>
    <row r="41" spans="1:86" ht="19.5" customHeight="1" x14ac:dyDescent="0.25">
      <c r="A41" s="160"/>
      <c r="B41" s="160"/>
      <c r="C41" s="160"/>
      <c r="D41" s="160"/>
      <c r="E41" s="160"/>
      <c r="F41" s="160"/>
      <c r="G41" s="160"/>
      <c r="H41" s="160"/>
      <c r="I41" s="160"/>
      <c r="J41" s="160"/>
      <c r="K41" s="160"/>
      <c r="L41" s="160"/>
      <c r="M41" s="160"/>
      <c r="N41" s="160"/>
      <c r="O41" s="160"/>
      <c r="P41" s="160"/>
      <c r="Q41" s="160"/>
      <c r="R41" s="160"/>
      <c r="S41" s="160"/>
      <c r="T41" s="160"/>
      <c r="U41" s="160"/>
      <c r="V41" s="160"/>
      <c r="W41" s="160"/>
      <c r="X41" s="124"/>
      <c r="Y41" s="160"/>
      <c r="Z41" s="160"/>
      <c r="AA41" s="160"/>
      <c r="AB41" s="160"/>
      <c r="AC41" s="160"/>
      <c r="AD41" s="160"/>
      <c r="AE41" s="160"/>
      <c r="AF41" s="160"/>
      <c r="AG41" s="160"/>
      <c r="AH41" s="160"/>
      <c r="AI41" s="160"/>
      <c r="AJ41" s="160"/>
      <c r="AK41" s="160"/>
      <c r="AL41" s="2" t="s">
        <v>117</v>
      </c>
      <c r="AM41" s="2" t="s">
        <v>117</v>
      </c>
      <c r="AN41" s="3" t="s">
        <v>117</v>
      </c>
      <c r="AO41" s="4" t="s">
        <v>117</v>
      </c>
      <c r="AP41" s="2" t="s">
        <v>117</v>
      </c>
      <c r="AQ41" s="3" t="s">
        <v>117</v>
      </c>
      <c r="AR41" s="3" t="s">
        <v>117</v>
      </c>
      <c r="AS41" s="38" t="s">
        <v>117</v>
      </c>
      <c r="AT41" s="38" t="s">
        <v>117</v>
      </c>
      <c r="AU41" s="38" t="s">
        <v>117</v>
      </c>
      <c r="AV41" s="38" t="s">
        <v>117</v>
      </c>
      <c r="AW41" s="38" t="s">
        <v>117</v>
      </c>
      <c r="AX41" s="38" t="s">
        <v>117</v>
      </c>
      <c r="AY41" s="38" t="s">
        <v>117</v>
      </c>
      <c r="AZ41" s="38" t="s">
        <v>117</v>
      </c>
      <c r="BA41" s="38" t="s">
        <v>117</v>
      </c>
      <c r="BB41" s="38" t="s">
        <v>117</v>
      </c>
      <c r="BC41" s="38" t="s">
        <v>117</v>
      </c>
      <c r="BD41" s="38" t="s">
        <v>117</v>
      </c>
      <c r="BE41" s="38" t="s">
        <v>117</v>
      </c>
      <c r="BF41" s="5" t="s">
        <v>117</v>
      </c>
      <c r="BG41" s="2" t="s">
        <v>117</v>
      </c>
      <c r="BH41" s="5" t="s">
        <v>117</v>
      </c>
      <c r="BI41" s="160"/>
      <c r="BJ41" s="160"/>
      <c r="BK41" s="160"/>
      <c r="BL41" s="160"/>
      <c r="BM41" s="160"/>
      <c r="BN41" s="160"/>
      <c r="BO41" s="160"/>
      <c r="BP41" s="160"/>
      <c r="BQ41" s="160"/>
      <c r="BR41" s="160"/>
      <c r="BS41" s="160"/>
      <c r="BT41" s="160"/>
      <c r="BU41" s="160"/>
      <c r="BV41" s="160"/>
      <c r="BW41" s="160"/>
      <c r="BX41" s="160"/>
      <c r="BY41" s="160"/>
      <c r="BZ41" s="160"/>
      <c r="CA41" s="160"/>
      <c r="CB41" s="125"/>
      <c r="CC41" s="160"/>
      <c r="CD41" s="160"/>
      <c r="CE41" s="160"/>
      <c r="CF41" s="15"/>
      <c r="CG41" s="15"/>
      <c r="CH41" s="15"/>
    </row>
    <row r="42" spans="1:86" ht="19.5" customHeight="1" x14ac:dyDescent="0.25">
      <c r="A42" s="12">
        <v>2</v>
      </c>
      <c r="B42" s="10" t="s">
        <v>200</v>
      </c>
      <c r="C42" s="10" t="s">
        <v>201</v>
      </c>
      <c r="D42" s="10" t="s">
        <v>179</v>
      </c>
      <c r="E42" s="10" t="s">
        <v>180</v>
      </c>
      <c r="F42" s="10" t="s">
        <v>202</v>
      </c>
      <c r="G42" s="34">
        <v>13302</v>
      </c>
      <c r="H42" s="34">
        <v>13341</v>
      </c>
      <c r="I42" s="10" t="s">
        <v>203</v>
      </c>
      <c r="J42" s="35">
        <v>44776</v>
      </c>
      <c r="K42" s="35">
        <v>45141</v>
      </c>
      <c r="L42" s="34">
        <v>13345</v>
      </c>
      <c r="M42" s="10" t="s">
        <v>117</v>
      </c>
      <c r="N42" s="10" t="s">
        <v>117</v>
      </c>
      <c r="O42" s="10" t="s">
        <v>117</v>
      </c>
      <c r="P42" s="10" t="s">
        <v>117</v>
      </c>
      <c r="Q42" s="10" t="s">
        <v>117</v>
      </c>
      <c r="R42" s="10" t="s">
        <v>117</v>
      </c>
      <c r="S42" s="10" t="s">
        <v>117</v>
      </c>
      <c r="T42" s="10" t="s">
        <v>117</v>
      </c>
      <c r="U42" s="10" t="s">
        <v>117</v>
      </c>
      <c r="V42" s="10" t="s">
        <v>117</v>
      </c>
      <c r="W42" s="10" t="s">
        <v>117</v>
      </c>
      <c r="X42" s="10" t="s">
        <v>117</v>
      </c>
      <c r="Y42" s="10" t="s">
        <v>204</v>
      </c>
      <c r="Z42" s="10" t="s">
        <v>205</v>
      </c>
      <c r="AA42" s="10" t="s">
        <v>206</v>
      </c>
      <c r="AB42" s="35">
        <v>44784</v>
      </c>
      <c r="AC42" s="34">
        <v>13350</v>
      </c>
      <c r="AD42" s="35">
        <v>44784</v>
      </c>
      <c r="AE42" s="35">
        <v>45026</v>
      </c>
      <c r="AF42" s="10" t="s">
        <v>188</v>
      </c>
      <c r="AG42" s="10" t="s">
        <v>207</v>
      </c>
      <c r="AH42" s="10" t="s">
        <v>117</v>
      </c>
      <c r="AI42" s="10" t="s">
        <v>117</v>
      </c>
      <c r="AJ42" s="10" t="s">
        <v>117</v>
      </c>
      <c r="AK42" s="37">
        <v>717992</v>
      </c>
      <c r="AL42" s="38" t="s">
        <v>190</v>
      </c>
      <c r="AM42" s="38" t="s">
        <v>191</v>
      </c>
      <c r="AN42" s="3">
        <v>45026</v>
      </c>
      <c r="AO42" s="4">
        <v>13515</v>
      </c>
      <c r="AP42" s="2" t="s">
        <v>192</v>
      </c>
      <c r="AQ42" s="3">
        <v>45027</v>
      </c>
      <c r="AR42" s="3">
        <v>45271</v>
      </c>
      <c r="AS42" s="2" t="s">
        <v>117</v>
      </c>
      <c r="AT42" s="2" t="s">
        <v>117</v>
      </c>
      <c r="AU42" s="2" t="s">
        <v>117</v>
      </c>
      <c r="AV42" s="2" t="s">
        <v>117</v>
      </c>
      <c r="AW42" s="2" t="s">
        <v>117</v>
      </c>
      <c r="AX42" s="2" t="s">
        <v>117</v>
      </c>
      <c r="AY42" s="2" t="s">
        <v>117</v>
      </c>
      <c r="AZ42" s="2" t="s">
        <v>117</v>
      </c>
      <c r="BA42" s="2" t="s">
        <v>117</v>
      </c>
      <c r="BB42" s="2" t="s">
        <v>117</v>
      </c>
      <c r="BC42" s="2" t="s">
        <v>117</v>
      </c>
      <c r="BD42" s="2" t="s">
        <v>117</v>
      </c>
      <c r="BE42" s="2" t="s">
        <v>117</v>
      </c>
      <c r="BF42" s="2" t="s">
        <v>117</v>
      </c>
      <c r="BG42" s="2" t="s">
        <v>117</v>
      </c>
      <c r="BH42" s="2" t="s">
        <v>117</v>
      </c>
      <c r="BI42" s="39">
        <f>AK42</f>
        <v>717992</v>
      </c>
      <c r="BJ42" s="37">
        <f>355616.1+1050645.11+947843+502185.11</f>
        <v>2856289.32</v>
      </c>
      <c r="BK42" s="37">
        <f>49400.21+42784.71</f>
        <v>92184.92</v>
      </c>
      <c r="BL42" s="40">
        <f>BJ42+BK42</f>
        <v>2948474.2399999998</v>
      </c>
      <c r="BM42" s="10" t="s">
        <v>117</v>
      </c>
      <c r="BN42" s="10" t="s">
        <v>117</v>
      </c>
      <c r="BO42" s="10" t="s">
        <v>117</v>
      </c>
      <c r="BP42" s="10" t="s">
        <v>117</v>
      </c>
      <c r="BQ42" s="10" t="s">
        <v>117</v>
      </c>
      <c r="BR42" s="10" t="s">
        <v>117</v>
      </c>
      <c r="BS42" s="10" t="s">
        <v>117</v>
      </c>
      <c r="BT42" s="10" t="s">
        <v>117</v>
      </c>
      <c r="BU42" s="10" t="s">
        <v>117</v>
      </c>
      <c r="BV42" s="10" t="s">
        <v>117</v>
      </c>
      <c r="BW42" s="10" t="s">
        <v>117</v>
      </c>
      <c r="BX42" s="10" t="s">
        <v>117</v>
      </c>
      <c r="BY42" s="10" t="s">
        <v>117</v>
      </c>
      <c r="BZ42" s="12" t="s">
        <v>208</v>
      </c>
      <c r="CA42" s="41">
        <v>14194</v>
      </c>
      <c r="CB42" s="12" t="s">
        <v>209</v>
      </c>
      <c r="CC42" s="12">
        <v>703250</v>
      </c>
      <c r="CD42" s="12" t="s">
        <v>210</v>
      </c>
      <c r="CE42" s="12">
        <v>716267</v>
      </c>
      <c r="CF42" s="15"/>
      <c r="CG42" s="15"/>
      <c r="CH42" s="15"/>
    </row>
    <row r="43" spans="1:86" ht="19.5" customHeight="1" x14ac:dyDescent="0.25">
      <c r="A43" s="152"/>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38" t="s">
        <v>190</v>
      </c>
      <c r="AM43" s="2" t="s">
        <v>195</v>
      </c>
      <c r="AN43" s="3">
        <v>45272</v>
      </c>
      <c r="AO43" s="4">
        <v>13675</v>
      </c>
      <c r="AP43" s="2" t="s">
        <v>192</v>
      </c>
      <c r="AQ43" s="3">
        <v>45272</v>
      </c>
      <c r="AR43" s="3">
        <v>45515</v>
      </c>
      <c r="AS43" s="2" t="s">
        <v>117</v>
      </c>
      <c r="AT43" s="2" t="s">
        <v>117</v>
      </c>
      <c r="AU43" s="2" t="s">
        <v>117</v>
      </c>
      <c r="AV43" s="2" t="s">
        <v>117</v>
      </c>
      <c r="AW43" s="2" t="s">
        <v>117</v>
      </c>
      <c r="AX43" s="2" t="s">
        <v>117</v>
      </c>
      <c r="AY43" s="2" t="s">
        <v>117</v>
      </c>
      <c r="AZ43" s="2" t="s">
        <v>117</v>
      </c>
      <c r="BA43" s="2" t="s">
        <v>117</v>
      </c>
      <c r="BB43" s="2" t="s">
        <v>117</v>
      </c>
      <c r="BC43" s="2" t="s">
        <v>117</v>
      </c>
      <c r="BD43" s="2" t="s">
        <v>117</v>
      </c>
      <c r="BE43" s="2" t="s">
        <v>117</v>
      </c>
      <c r="BF43" s="2" t="s">
        <v>117</v>
      </c>
      <c r="BG43" s="2" t="s">
        <v>117</v>
      </c>
      <c r="BH43" s="2" t="s">
        <v>117</v>
      </c>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
      <c r="CG43" s="15"/>
      <c r="CH43" s="15"/>
    </row>
    <row r="44" spans="1:86" ht="19.5" customHeight="1" x14ac:dyDescent="0.25">
      <c r="A44" s="152"/>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38" t="s">
        <v>190</v>
      </c>
      <c r="AM44" s="2" t="s">
        <v>197</v>
      </c>
      <c r="AN44" s="3">
        <v>45516</v>
      </c>
      <c r="AO44" s="4">
        <v>13861</v>
      </c>
      <c r="AP44" s="2" t="s">
        <v>192</v>
      </c>
      <c r="AQ44" s="3">
        <v>45516</v>
      </c>
      <c r="AR44" s="3">
        <v>45657</v>
      </c>
      <c r="AS44" s="2" t="s">
        <v>117</v>
      </c>
      <c r="AT44" s="2" t="s">
        <v>117</v>
      </c>
      <c r="AU44" s="2" t="s">
        <v>117</v>
      </c>
      <c r="AV44" s="2" t="s">
        <v>117</v>
      </c>
      <c r="AW44" s="2" t="s">
        <v>117</v>
      </c>
      <c r="AX44" s="2" t="s">
        <v>117</v>
      </c>
      <c r="AY44" s="2" t="s">
        <v>117</v>
      </c>
      <c r="AZ44" s="2" t="s">
        <v>117</v>
      </c>
      <c r="BA44" s="2" t="s">
        <v>117</v>
      </c>
      <c r="BB44" s="2" t="s">
        <v>117</v>
      </c>
      <c r="BC44" s="2" t="s">
        <v>117</v>
      </c>
      <c r="BD44" s="2" t="s">
        <v>117</v>
      </c>
      <c r="BE44" s="2" t="s">
        <v>117</v>
      </c>
      <c r="BF44" s="2" t="s">
        <v>117</v>
      </c>
      <c r="BG44" s="2" t="s">
        <v>117</v>
      </c>
      <c r="BH44" s="2" t="s">
        <v>117</v>
      </c>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
      <c r="CG44" s="15"/>
      <c r="CH44" s="15"/>
    </row>
    <row r="45" spans="1:86" ht="19.5" customHeight="1" x14ac:dyDescent="0.25">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38" t="s">
        <v>190</v>
      </c>
      <c r="AM45" s="2" t="s">
        <v>199</v>
      </c>
      <c r="AN45" s="3">
        <v>45657</v>
      </c>
      <c r="AO45" s="4">
        <v>13938</v>
      </c>
      <c r="AP45" s="2" t="s">
        <v>192</v>
      </c>
      <c r="AQ45" s="3">
        <v>45658</v>
      </c>
      <c r="AR45" s="3">
        <v>45839</v>
      </c>
      <c r="AS45" s="2" t="s">
        <v>117</v>
      </c>
      <c r="AT45" s="2" t="s">
        <v>117</v>
      </c>
      <c r="AU45" s="2" t="s">
        <v>117</v>
      </c>
      <c r="AV45" s="2" t="s">
        <v>117</v>
      </c>
      <c r="AW45" s="2" t="s">
        <v>117</v>
      </c>
      <c r="AX45" s="2" t="s">
        <v>117</v>
      </c>
      <c r="AY45" s="2" t="s">
        <v>117</v>
      </c>
      <c r="AZ45" s="2" t="s">
        <v>117</v>
      </c>
      <c r="BA45" s="2" t="s">
        <v>117</v>
      </c>
      <c r="BB45" s="2" t="s">
        <v>117</v>
      </c>
      <c r="BC45" s="2" t="s">
        <v>117</v>
      </c>
      <c r="BD45" s="2" t="s">
        <v>117</v>
      </c>
      <c r="BE45" s="2" t="s">
        <v>117</v>
      </c>
      <c r="BF45" s="2" t="s">
        <v>117</v>
      </c>
      <c r="BG45" s="2" t="s">
        <v>117</v>
      </c>
      <c r="BH45" s="2" t="s">
        <v>117</v>
      </c>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
      <c r="CG45" s="15"/>
      <c r="CH45" s="15"/>
    </row>
    <row r="46" spans="1:86" ht="19.5" customHeight="1" x14ac:dyDescent="0.25">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38" t="s">
        <v>190</v>
      </c>
      <c r="AM46" s="2" t="s">
        <v>211</v>
      </c>
      <c r="AN46" s="3">
        <v>45839</v>
      </c>
      <c r="AO46" s="4">
        <v>14090</v>
      </c>
      <c r="AP46" s="2" t="s">
        <v>192</v>
      </c>
      <c r="AQ46" s="3">
        <v>45840</v>
      </c>
      <c r="AR46" s="3">
        <v>46022</v>
      </c>
      <c r="AS46" s="2" t="s">
        <v>117</v>
      </c>
      <c r="AT46" s="2" t="s">
        <v>117</v>
      </c>
      <c r="AU46" s="2" t="s">
        <v>117</v>
      </c>
      <c r="AV46" s="2" t="s">
        <v>117</v>
      </c>
      <c r="AW46" s="2" t="s">
        <v>117</v>
      </c>
      <c r="AX46" s="2" t="s">
        <v>117</v>
      </c>
      <c r="AY46" s="2" t="s">
        <v>117</v>
      </c>
      <c r="AZ46" s="2" t="s">
        <v>117</v>
      </c>
      <c r="BA46" s="2" t="s">
        <v>117</v>
      </c>
      <c r="BB46" s="2" t="s">
        <v>117</v>
      </c>
      <c r="BC46" s="2" t="s">
        <v>117</v>
      </c>
      <c r="BD46" s="2" t="s">
        <v>117</v>
      </c>
      <c r="BE46" s="2" t="s">
        <v>117</v>
      </c>
      <c r="BF46" s="2" t="s">
        <v>117</v>
      </c>
      <c r="BG46" s="2" t="s">
        <v>117</v>
      </c>
      <c r="BH46" s="2" t="s">
        <v>117</v>
      </c>
      <c r="BI46" s="161"/>
      <c r="BJ46" s="160"/>
      <c r="BK46" s="152"/>
      <c r="BL46" s="160"/>
      <c r="BM46" s="152"/>
      <c r="BN46" s="152"/>
      <c r="BO46" s="152"/>
      <c r="BP46" s="152"/>
      <c r="BQ46" s="152"/>
      <c r="BR46" s="152"/>
      <c r="BS46" s="152"/>
      <c r="BT46" s="152"/>
      <c r="BU46" s="152"/>
      <c r="BV46" s="152"/>
      <c r="BW46" s="152"/>
      <c r="BX46" s="152"/>
      <c r="BY46" s="152"/>
      <c r="BZ46" s="152"/>
      <c r="CA46" s="152"/>
      <c r="CB46" s="152"/>
      <c r="CC46" s="152"/>
      <c r="CD46" s="152"/>
      <c r="CE46" s="152"/>
      <c r="CF46" s="15"/>
      <c r="CG46" s="15"/>
      <c r="CH46" s="15"/>
    </row>
    <row r="47" spans="1:86" ht="25.5" customHeight="1" x14ac:dyDescent="0.25">
      <c r="A47" s="10">
        <v>3</v>
      </c>
      <c r="B47" s="10" t="s">
        <v>200</v>
      </c>
      <c r="C47" s="10" t="s">
        <v>201</v>
      </c>
      <c r="D47" s="10" t="s">
        <v>179</v>
      </c>
      <c r="E47" s="10" t="s">
        <v>180</v>
      </c>
      <c r="F47" s="10" t="s">
        <v>202</v>
      </c>
      <c r="G47" s="34">
        <v>13302</v>
      </c>
      <c r="H47" s="34">
        <v>13341</v>
      </c>
      <c r="I47" s="10" t="s">
        <v>203</v>
      </c>
      <c r="J47" s="35">
        <v>44776</v>
      </c>
      <c r="K47" s="35">
        <v>45141</v>
      </c>
      <c r="L47" s="34">
        <v>13345</v>
      </c>
      <c r="M47" s="10" t="s">
        <v>117</v>
      </c>
      <c r="N47" s="10" t="s">
        <v>117</v>
      </c>
      <c r="O47" s="10" t="s">
        <v>117</v>
      </c>
      <c r="P47" s="10" t="s">
        <v>117</v>
      </c>
      <c r="Q47" s="10" t="s">
        <v>117</v>
      </c>
      <c r="R47" s="10" t="s">
        <v>117</v>
      </c>
      <c r="S47" s="10" t="s">
        <v>117</v>
      </c>
      <c r="T47" s="10" t="s">
        <v>117</v>
      </c>
      <c r="U47" s="10" t="s">
        <v>117</v>
      </c>
      <c r="V47" s="10" t="s">
        <v>117</v>
      </c>
      <c r="W47" s="10" t="s">
        <v>117</v>
      </c>
      <c r="X47" s="10" t="s">
        <v>117</v>
      </c>
      <c r="Y47" s="10" t="s">
        <v>212</v>
      </c>
      <c r="Z47" s="10" t="s">
        <v>213</v>
      </c>
      <c r="AA47" s="10" t="s">
        <v>214</v>
      </c>
      <c r="AB47" s="35">
        <v>44784</v>
      </c>
      <c r="AC47" s="34">
        <v>13350</v>
      </c>
      <c r="AD47" s="35">
        <v>44784</v>
      </c>
      <c r="AE47" s="35">
        <v>45026</v>
      </c>
      <c r="AF47" s="10" t="s">
        <v>188</v>
      </c>
      <c r="AG47" s="10" t="s">
        <v>207</v>
      </c>
      <c r="AH47" s="10" t="s">
        <v>117</v>
      </c>
      <c r="AI47" s="10" t="s">
        <v>117</v>
      </c>
      <c r="AJ47" s="10" t="s">
        <v>117</v>
      </c>
      <c r="AK47" s="37">
        <v>2058478.96</v>
      </c>
      <c r="AL47" s="38" t="s">
        <v>190</v>
      </c>
      <c r="AM47" s="38" t="s">
        <v>191</v>
      </c>
      <c r="AN47" s="3">
        <v>45026</v>
      </c>
      <c r="AO47" s="4">
        <v>13515</v>
      </c>
      <c r="AP47" s="2" t="s">
        <v>192</v>
      </c>
      <c r="AQ47" s="3">
        <v>45027</v>
      </c>
      <c r="AR47" s="3">
        <v>45271</v>
      </c>
      <c r="AS47" s="2" t="s">
        <v>117</v>
      </c>
      <c r="AT47" s="2" t="s">
        <v>117</v>
      </c>
      <c r="AU47" s="2" t="s">
        <v>117</v>
      </c>
      <c r="AV47" s="2" t="s">
        <v>117</v>
      </c>
      <c r="AW47" s="2" t="s">
        <v>117</v>
      </c>
      <c r="AX47" s="2" t="s">
        <v>117</v>
      </c>
      <c r="AY47" s="2" t="s">
        <v>117</v>
      </c>
      <c r="AZ47" s="2" t="s">
        <v>117</v>
      </c>
      <c r="BA47" s="2" t="s">
        <v>117</v>
      </c>
      <c r="BB47" s="2" t="s">
        <v>117</v>
      </c>
      <c r="BC47" s="2" t="s">
        <v>117</v>
      </c>
      <c r="BD47" s="2" t="s">
        <v>117</v>
      </c>
      <c r="BE47" s="2" t="s">
        <v>117</v>
      </c>
      <c r="BF47" s="2" t="s">
        <v>117</v>
      </c>
      <c r="BG47" s="2" t="s">
        <v>117</v>
      </c>
      <c r="BH47" s="2" t="s">
        <v>117</v>
      </c>
      <c r="BI47" s="39">
        <f>AK47+AW48</f>
        <v>2298078.96</v>
      </c>
      <c r="BJ47" s="37">
        <f>822313.77+3100400.18+2740326.84+601769.1</f>
        <v>7264809.8899999997</v>
      </c>
      <c r="BK47" s="37">
        <f>102323.62+92285.67</f>
        <v>194609.28999999998</v>
      </c>
      <c r="BL47" s="40">
        <f>BJ47+BK47</f>
        <v>7459419.1799999997</v>
      </c>
      <c r="BM47" s="10" t="s">
        <v>117</v>
      </c>
      <c r="BN47" s="10" t="s">
        <v>117</v>
      </c>
      <c r="BO47" s="10" t="s">
        <v>117</v>
      </c>
      <c r="BP47" s="10" t="s">
        <v>117</v>
      </c>
      <c r="BQ47" s="10" t="s">
        <v>117</v>
      </c>
      <c r="BR47" s="10" t="s">
        <v>117</v>
      </c>
      <c r="BS47" s="10" t="s">
        <v>117</v>
      </c>
      <c r="BT47" s="10" t="s">
        <v>117</v>
      </c>
      <c r="BU47" s="10" t="s">
        <v>117</v>
      </c>
      <c r="BV47" s="10" t="s">
        <v>117</v>
      </c>
      <c r="BW47" s="10" t="s">
        <v>117</v>
      </c>
      <c r="BX47" s="10" t="s">
        <v>117</v>
      </c>
      <c r="BY47" s="10" t="s">
        <v>117</v>
      </c>
      <c r="BZ47" s="12" t="s">
        <v>215</v>
      </c>
      <c r="CA47" s="41">
        <v>14194</v>
      </c>
      <c r="CB47" s="12" t="s">
        <v>209</v>
      </c>
      <c r="CC47" s="12">
        <v>703250</v>
      </c>
      <c r="CD47" s="12" t="s">
        <v>210</v>
      </c>
      <c r="CE47" s="12">
        <v>716267</v>
      </c>
      <c r="CF47" s="15"/>
      <c r="CG47" s="15"/>
      <c r="CH47" s="15"/>
    </row>
    <row r="48" spans="1:86" ht="19.5" customHeight="1" x14ac:dyDescent="0.25">
      <c r="A48" s="152"/>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38" t="s">
        <v>190</v>
      </c>
      <c r="AM48" s="2" t="s">
        <v>195</v>
      </c>
      <c r="AN48" s="3">
        <v>45159</v>
      </c>
      <c r="AO48" s="4">
        <v>13602</v>
      </c>
      <c r="AP48" s="2" t="s">
        <v>198</v>
      </c>
      <c r="AQ48" s="2" t="s">
        <v>117</v>
      </c>
      <c r="AR48" s="2" t="s">
        <v>117</v>
      </c>
      <c r="AS48" s="2" t="s">
        <v>117</v>
      </c>
      <c r="AT48" s="2" t="s">
        <v>117</v>
      </c>
      <c r="AU48" s="6">
        <v>0.11638999999999999</v>
      </c>
      <c r="AV48" s="2" t="s">
        <v>117</v>
      </c>
      <c r="AW48" s="5">
        <f>2298078.96-AK47</f>
        <v>239600</v>
      </c>
      <c r="AX48" s="5" t="s">
        <v>117</v>
      </c>
      <c r="AY48" s="5" t="s">
        <v>117</v>
      </c>
      <c r="AZ48" s="5" t="s">
        <v>117</v>
      </c>
      <c r="BA48" s="5" t="s">
        <v>117</v>
      </c>
      <c r="BB48" s="5" t="s">
        <v>117</v>
      </c>
      <c r="BC48" s="5" t="s">
        <v>117</v>
      </c>
      <c r="BD48" s="5" t="s">
        <v>117</v>
      </c>
      <c r="BE48" s="5" t="s">
        <v>117</v>
      </c>
      <c r="BF48" s="5" t="s">
        <v>117</v>
      </c>
      <c r="BG48" s="5" t="s">
        <v>117</v>
      </c>
      <c r="BH48" s="5" t="s">
        <v>117</v>
      </c>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
      <c r="CG48" s="15"/>
      <c r="CH48" s="15"/>
    </row>
    <row r="49" spans="1:86" ht="19.5" customHeight="1" x14ac:dyDescent="0.25">
      <c r="A49" s="152"/>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38" t="s">
        <v>190</v>
      </c>
      <c r="AM49" s="2" t="s">
        <v>197</v>
      </c>
      <c r="AN49" s="3">
        <v>45272</v>
      </c>
      <c r="AO49" s="4">
        <v>13675</v>
      </c>
      <c r="AP49" s="2" t="s">
        <v>192</v>
      </c>
      <c r="AQ49" s="3">
        <v>45272</v>
      </c>
      <c r="AR49" s="3">
        <v>45515</v>
      </c>
      <c r="AS49" s="2" t="s">
        <v>117</v>
      </c>
      <c r="AT49" s="2" t="s">
        <v>117</v>
      </c>
      <c r="AU49" s="2" t="s">
        <v>117</v>
      </c>
      <c r="AV49" s="2" t="s">
        <v>117</v>
      </c>
      <c r="AW49" s="2" t="s">
        <v>117</v>
      </c>
      <c r="AX49" s="2" t="s">
        <v>117</v>
      </c>
      <c r="AY49" s="2" t="s">
        <v>117</v>
      </c>
      <c r="AZ49" s="2" t="s">
        <v>117</v>
      </c>
      <c r="BA49" s="2" t="s">
        <v>117</v>
      </c>
      <c r="BB49" s="2" t="s">
        <v>117</v>
      </c>
      <c r="BC49" s="2" t="s">
        <v>117</v>
      </c>
      <c r="BD49" s="2" t="s">
        <v>117</v>
      </c>
      <c r="BE49" s="2" t="s">
        <v>117</v>
      </c>
      <c r="BF49" s="2" t="s">
        <v>117</v>
      </c>
      <c r="BG49" s="2" t="s">
        <v>117</v>
      </c>
      <c r="BH49" s="2" t="s">
        <v>117</v>
      </c>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
      <c r="CG49" s="15"/>
      <c r="CH49" s="15"/>
    </row>
    <row r="50" spans="1:86" ht="19.5" customHeight="1" x14ac:dyDescent="0.25">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38" t="s">
        <v>190</v>
      </c>
      <c r="AM50" s="2" t="s">
        <v>199</v>
      </c>
      <c r="AN50" s="3">
        <v>45516</v>
      </c>
      <c r="AO50" s="4">
        <v>13862</v>
      </c>
      <c r="AP50" s="2" t="s">
        <v>192</v>
      </c>
      <c r="AQ50" s="3">
        <v>45516</v>
      </c>
      <c r="AR50" s="3">
        <v>45657</v>
      </c>
      <c r="AS50" s="2" t="s">
        <v>117</v>
      </c>
      <c r="AT50" s="2" t="s">
        <v>117</v>
      </c>
      <c r="AU50" s="2" t="s">
        <v>117</v>
      </c>
      <c r="AV50" s="2" t="s">
        <v>117</v>
      </c>
      <c r="AW50" s="2" t="s">
        <v>117</v>
      </c>
      <c r="AX50" s="2" t="s">
        <v>117</v>
      </c>
      <c r="AY50" s="2" t="s">
        <v>117</v>
      </c>
      <c r="AZ50" s="2" t="s">
        <v>117</v>
      </c>
      <c r="BA50" s="2" t="s">
        <v>117</v>
      </c>
      <c r="BB50" s="2" t="s">
        <v>117</v>
      </c>
      <c r="BC50" s="2" t="s">
        <v>117</v>
      </c>
      <c r="BD50" s="2" t="s">
        <v>117</v>
      </c>
      <c r="BE50" s="2" t="s">
        <v>117</v>
      </c>
      <c r="BF50" s="2" t="s">
        <v>117</v>
      </c>
      <c r="BG50" s="2" t="s">
        <v>117</v>
      </c>
      <c r="BH50" s="2" t="s">
        <v>117</v>
      </c>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
      <c r="CG50" s="15"/>
      <c r="CH50" s="15"/>
    </row>
    <row r="51" spans="1:86" ht="19.5" customHeight="1" x14ac:dyDescent="0.25">
      <c r="A51" s="152"/>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38" t="s">
        <v>190</v>
      </c>
      <c r="AM51" s="2" t="s">
        <v>211</v>
      </c>
      <c r="AN51" s="3">
        <v>45657</v>
      </c>
      <c r="AO51" s="4">
        <v>13938</v>
      </c>
      <c r="AP51" s="2" t="s">
        <v>192</v>
      </c>
      <c r="AQ51" s="3">
        <v>45658</v>
      </c>
      <c r="AR51" s="3">
        <v>45839</v>
      </c>
      <c r="AS51" s="2" t="s">
        <v>117</v>
      </c>
      <c r="AT51" s="2" t="s">
        <v>117</v>
      </c>
      <c r="AU51" s="2" t="s">
        <v>117</v>
      </c>
      <c r="AV51" s="2" t="s">
        <v>117</v>
      </c>
      <c r="AW51" s="2" t="s">
        <v>117</v>
      </c>
      <c r="AX51" s="2" t="s">
        <v>117</v>
      </c>
      <c r="AY51" s="2" t="s">
        <v>117</v>
      </c>
      <c r="AZ51" s="2" t="s">
        <v>117</v>
      </c>
      <c r="BA51" s="2" t="s">
        <v>117</v>
      </c>
      <c r="BB51" s="2" t="s">
        <v>117</v>
      </c>
      <c r="BC51" s="2" t="s">
        <v>117</v>
      </c>
      <c r="BD51" s="2" t="s">
        <v>117</v>
      </c>
      <c r="BE51" s="2" t="s">
        <v>117</v>
      </c>
      <c r="BF51" s="2" t="s">
        <v>117</v>
      </c>
      <c r="BG51" s="2" t="s">
        <v>117</v>
      </c>
      <c r="BH51" s="2" t="s">
        <v>117</v>
      </c>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
      <c r="CG51" s="15"/>
      <c r="CH51" s="15"/>
    </row>
    <row r="52" spans="1:86" ht="19.5" customHeight="1" x14ac:dyDescent="0.25">
      <c r="A52" s="152"/>
      <c r="B52" s="152"/>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38" t="s">
        <v>190</v>
      </c>
      <c r="AM52" s="2" t="s">
        <v>216</v>
      </c>
      <c r="AN52" s="3">
        <v>45839</v>
      </c>
      <c r="AO52" s="4">
        <v>14090</v>
      </c>
      <c r="AP52" s="2" t="s">
        <v>192</v>
      </c>
      <c r="AQ52" s="3">
        <v>45840</v>
      </c>
      <c r="AR52" s="3">
        <v>46022</v>
      </c>
      <c r="AS52" s="2" t="s">
        <v>117</v>
      </c>
      <c r="AT52" s="2" t="s">
        <v>117</v>
      </c>
      <c r="AU52" s="2" t="s">
        <v>117</v>
      </c>
      <c r="AV52" s="2" t="s">
        <v>117</v>
      </c>
      <c r="AW52" s="2" t="s">
        <v>117</v>
      </c>
      <c r="AX52" s="2" t="s">
        <v>117</v>
      </c>
      <c r="AY52" s="2" t="s">
        <v>117</v>
      </c>
      <c r="AZ52" s="2" t="s">
        <v>117</v>
      </c>
      <c r="BA52" s="2" t="s">
        <v>117</v>
      </c>
      <c r="BB52" s="2" t="s">
        <v>117</v>
      </c>
      <c r="BC52" s="2" t="s">
        <v>117</v>
      </c>
      <c r="BD52" s="2" t="s">
        <v>117</v>
      </c>
      <c r="BE52" s="2" t="s">
        <v>117</v>
      </c>
      <c r="BF52" s="2" t="s">
        <v>117</v>
      </c>
      <c r="BG52" s="2" t="s">
        <v>117</v>
      </c>
      <c r="BH52" s="2" t="s">
        <v>117</v>
      </c>
      <c r="BI52" s="161"/>
      <c r="BJ52" s="160"/>
      <c r="BK52" s="152"/>
      <c r="BL52" s="160"/>
      <c r="BM52" s="160"/>
      <c r="BN52" s="160"/>
      <c r="BO52" s="160"/>
      <c r="BP52" s="160"/>
      <c r="BQ52" s="160"/>
      <c r="BR52" s="160"/>
      <c r="BS52" s="160"/>
      <c r="BT52" s="160"/>
      <c r="BU52" s="160"/>
      <c r="BV52" s="160"/>
      <c r="BW52" s="160"/>
      <c r="BX52" s="160"/>
      <c r="BY52" s="160"/>
      <c r="BZ52" s="160"/>
      <c r="CA52" s="160"/>
      <c r="CB52" s="160"/>
      <c r="CC52" s="160"/>
      <c r="CD52" s="160"/>
      <c r="CE52" s="160"/>
      <c r="CF52" s="15"/>
      <c r="CG52" s="15"/>
      <c r="CH52" s="15"/>
    </row>
    <row r="53" spans="1:86" ht="19.5" customHeight="1" x14ac:dyDescent="0.25">
      <c r="A53" s="10">
        <v>4</v>
      </c>
      <c r="B53" s="10" t="s">
        <v>200</v>
      </c>
      <c r="C53" s="10" t="s">
        <v>201</v>
      </c>
      <c r="D53" s="10" t="s">
        <v>179</v>
      </c>
      <c r="E53" s="10" t="s">
        <v>180</v>
      </c>
      <c r="F53" s="10" t="s">
        <v>202</v>
      </c>
      <c r="G53" s="34">
        <v>13302</v>
      </c>
      <c r="H53" s="34">
        <v>13341</v>
      </c>
      <c r="I53" s="10" t="s">
        <v>203</v>
      </c>
      <c r="J53" s="35">
        <v>44776</v>
      </c>
      <c r="K53" s="35">
        <v>45141</v>
      </c>
      <c r="L53" s="34">
        <v>13345</v>
      </c>
      <c r="M53" s="10" t="s">
        <v>117</v>
      </c>
      <c r="N53" s="10" t="s">
        <v>117</v>
      </c>
      <c r="O53" s="10" t="s">
        <v>117</v>
      </c>
      <c r="P53" s="10" t="s">
        <v>117</v>
      </c>
      <c r="Q53" s="10" t="s">
        <v>117</v>
      </c>
      <c r="R53" s="10" t="s">
        <v>117</v>
      </c>
      <c r="S53" s="10" t="s">
        <v>117</v>
      </c>
      <c r="T53" s="10" t="s">
        <v>117</v>
      </c>
      <c r="U53" s="10" t="s">
        <v>117</v>
      </c>
      <c r="V53" s="10" t="s">
        <v>117</v>
      </c>
      <c r="W53" s="10" t="s">
        <v>117</v>
      </c>
      <c r="X53" s="10" t="s">
        <v>117</v>
      </c>
      <c r="Y53" s="10" t="s">
        <v>217</v>
      </c>
      <c r="Z53" s="10" t="s">
        <v>218</v>
      </c>
      <c r="AA53" s="10" t="s">
        <v>219</v>
      </c>
      <c r="AB53" s="35">
        <v>44784</v>
      </c>
      <c r="AC53" s="34">
        <v>13350</v>
      </c>
      <c r="AD53" s="35">
        <v>44784</v>
      </c>
      <c r="AE53" s="35">
        <v>45026</v>
      </c>
      <c r="AF53" s="10" t="s">
        <v>188</v>
      </c>
      <c r="AG53" s="10" t="s">
        <v>207</v>
      </c>
      <c r="AH53" s="10" t="s">
        <v>117</v>
      </c>
      <c r="AI53" s="10" t="s">
        <v>117</v>
      </c>
      <c r="AJ53" s="10" t="s">
        <v>117</v>
      </c>
      <c r="AK53" s="37">
        <v>150000</v>
      </c>
      <c r="AL53" s="38" t="s">
        <v>190</v>
      </c>
      <c r="AM53" s="38" t="s">
        <v>191</v>
      </c>
      <c r="AN53" s="3">
        <v>45026</v>
      </c>
      <c r="AO53" s="4">
        <v>13515</v>
      </c>
      <c r="AP53" s="2" t="s">
        <v>192</v>
      </c>
      <c r="AQ53" s="3">
        <v>45027</v>
      </c>
      <c r="AR53" s="3">
        <v>45271</v>
      </c>
      <c r="AS53" s="2" t="s">
        <v>117</v>
      </c>
      <c r="AT53" s="2" t="s">
        <v>117</v>
      </c>
      <c r="AU53" s="2" t="s">
        <v>117</v>
      </c>
      <c r="AV53" s="2" t="s">
        <v>117</v>
      </c>
      <c r="AW53" s="2" t="s">
        <v>117</v>
      </c>
      <c r="AX53" s="2" t="s">
        <v>117</v>
      </c>
      <c r="AY53" s="2" t="s">
        <v>117</v>
      </c>
      <c r="AZ53" s="2" t="s">
        <v>117</v>
      </c>
      <c r="BA53" s="2" t="s">
        <v>117</v>
      </c>
      <c r="BB53" s="2" t="s">
        <v>117</v>
      </c>
      <c r="BC53" s="2" t="s">
        <v>117</v>
      </c>
      <c r="BD53" s="2" t="s">
        <v>117</v>
      </c>
      <c r="BE53" s="2" t="s">
        <v>117</v>
      </c>
      <c r="BF53" s="2" t="s">
        <v>117</v>
      </c>
      <c r="BG53" s="2" t="s">
        <v>117</v>
      </c>
      <c r="BH53" s="2" t="s">
        <v>117</v>
      </c>
      <c r="BI53" s="39">
        <f>AK53</f>
        <v>150000</v>
      </c>
      <c r="BJ53" s="37">
        <f>49583.24+156250+150000+145833.39</f>
        <v>501666.63</v>
      </c>
      <c r="BK53" s="37">
        <f>12500+12500</f>
        <v>25000</v>
      </c>
      <c r="BL53" s="40">
        <f>BJ53+BK53</f>
        <v>526666.63</v>
      </c>
      <c r="BM53" s="10" t="s">
        <v>117</v>
      </c>
      <c r="BN53" s="10" t="s">
        <v>117</v>
      </c>
      <c r="BO53" s="10" t="s">
        <v>117</v>
      </c>
      <c r="BP53" s="10" t="s">
        <v>117</v>
      </c>
      <c r="BQ53" s="10" t="s">
        <v>117</v>
      </c>
      <c r="BR53" s="10" t="s">
        <v>117</v>
      </c>
      <c r="BS53" s="10" t="s">
        <v>117</v>
      </c>
      <c r="BT53" s="10" t="s">
        <v>117</v>
      </c>
      <c r="BU53" s="10" t="s">
        <v>117</v>
      </c>
      <c r="BV53" s="10" t="s">
        <v>117</v>
      </c>
      <c r="BW53" s="10" t="s">
        <v>117</v>
      </c>
      <c r="BX53" s="10" t="s">
        <v>117</v>
      </c>
      <c r="BY53" s="10" t="s">
        <v>117</v>
      </c>
      <c r="BZ53" s="12" t="s">
        <v>220</v>
      </c>
      <c r="CA53" s="41">
        <v>14194</v>
      </c>
      <c r="CB53" s="12" t="s">
        <v>209</v>
      </c>
      <c r="CC53" s="12">
        <v>703250</v>
      </c>
      <c r="CD53" s="12" t="s">
        <v>210</v>
      </c>
      <c r="CE53" s="12">
        <v>716267</v>
      </c>
      <c r="CF53" s="15"/>
      <c r="CG53" s="15"/>
      <c r="CH53" s="15"/>
    </row>
    <row r="54" spans="1:86" ht="19.5" customHeight="1" x14ac:dyDescent="0.25">
      <c r="A54" s="152"/>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38" t="s">
        <v>190</v>
      </c>
      <c r="AM54" s="2" t="s">
        <v>195</v>
      </c>
      <c r="AN54" s="3">
        <v>45272</v>
      </c>
      <c r="AO54" s="4">
        <v>13676</v>
      </c>
      <c r="AP54" s="2" t="s">
        <v>192</v>
      </c>
      <c r="AQ54" s="3">
        <v>45272</v>
      </c>
      <c r="AR54" s="3">
        <v>45515</v>
      </c>
      <c r="AS54" s="2" t="s">
        <v>117</v>
      </c>
      <c r="AT54" s="2" t="s">
        <v>117</v>
      </c>
      <c r="AU54" s="2" t="s">
        <v>117</v>
      </c>
      <c r="AV54" s="2" t="s">
        <v>117</v>
      </c>
      <c r="AW54" s="2" t="s">
        <v>117</v>
      </c>
      <c r="AX54" s="2" t="s">
        <v>117</v>
      </c>
      <c r="AY54" s="2" t="s">
        <v>117</v>
      </c>
      <c r="AZ54" s="2" t="s">
        <v>117</v>
      </c>
      <c r="BA54" s="2" t="s">
        <v>117</v>
      </c>
      <c r="BB54" s="2" t="s">
        <v>117</v>
      </c>
      <c r="BC54" s="2" t="s">
        <v>117</v>
      </c>
      <c r="BD54" s="2" t="s">
        <v>117</v>
      </c>
      <c r="BE54" s="2" t="s">
        <v>117</v>
      </c>
      <c r="BF54" s="2" t="s">
        <v>117</v>
      </c>
      <c r="BG54" s="2" t="s">
        <v>117</v>
      </c>
      <c r="BH54" s="2" t="s">
        <v>117</v>
      </c>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
      <c r="CG54" s="15"/>
      <c r="CH54" s="15"/>
    </row>
    <row r="55" spans="1:86" ht="19.5" customHeight="1" x14ac:dyDescent="0.25">
      <c r="A55" s="15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38" t="s">
        <v>190</v>
      </c>
      <c r="AM55" s="2" t="s">
        <v>197</v>
      </c>
      <c r="AN55" s="3">
        <v>45516</v>
      </c>
      <c r="AO55" s="4">
        <v>13861</v>
      </c>
      <c r="AP55" s="2" t="s">
        <v>192</v>
      </c>
      <c r="AQ55" s="3">
        <v>45516</v>
      </c>
      <c r="AR55" s="3">
        <v>45657</v>
      </c>
      <c r="AS55" s="2" t="s">
        <v>117</v>
      </c>
      <c r="AT55" s="2" t="s">
        <v>117</v>
      </c>
      <c r="AU55" s="2" t="s">
        <v>117</v>
      </c>
      <c r="AV55" s="2" t="s">
        <v>117</v>
      </c>
      <c r="AW55" s="2" t="s">
        <v>117</v>
      </c>
      <c r="AX55" s="2" t="s">
        <v>117</v>
      </c>
      <c r="AY55" s="2" t="s">
        <v>117</v>
      </c>
      <c r="AZ55" s="2" t="s">
        <v>117</v>
      </c>
      <c r="BA55" s="2" t="s">
        <v>117</v>
      </c>
      <c r="BB55" s="2" t="s">
        <v>117</v>
      </c>
      <c r="BC55" s="2" t="s">
        <v>117</v>
      </c>
      <c r="BD55" s="2" t="s">
        <v>117</v>
      </c>
      <c r="BE55" s="2" t="s">
        <v>117</v>
      </c>
      <c r="BF55" s="2" t="s">
        <v>117</v>
      </c>
      <c r="BG55" s="2" t="s">
        <v>117</v>
      </c>
      <c r="BH55" s="2" t="s">
        <v>117</v>
      </c>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
      <c r="CG55" s="15"/>
      <c r="CH55" s="15"/>
    </row>
    <row r="56" spans="1:86" ht="19.5" customHeight="1" x14ac:dyDescent="0.25">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38" t="s">
        <v>190</v>
      </c>
      <c r="AM56" s="2" t="s">
        <v>199</v>
      </c>
      <c r="AN56" s="3">
        <v>45657</v>
      </c>
      <c r="AO56" s="4">
        <v>13938</v>
      </c>
      <c r="AP56" s="2" t="s">
        <v>192</v>
      </c>
      <c r="AQ56" s="3">
        <v>45658</v>
      </c>
      <c r="AR56" s="3">
        <v>45839</v>
      </c>
      <c r="AS56" s="2" t="s">
        <v>117</v>
      </c>
      <c r="AT56" s="2" t="s">
        <v>117</v>
      </c>
      <c r="AU56" s="2" t="s">
        <v>117</v>
      </c>
      <c r="AV56" s="2" t="s">
        <v>117</v>
      </c>
      <c r="AW56" s="2" t="s">
        <v>117</v>
      </c>
      <c r="AX56" s="2" t="s">
        <v>117</v>
      </c>
      <c r="AY56" s="2" t="s">
        <v>117</v>
      </c>
      <c r="AZ56" s="2" t="s">
        <v>117</v>
      </c>
      <c r="BA56" s="2" t="s">
        <v>117</v>
      </c>
      <c r="BB56" s="2" t="s">
        <v>117</v>
      </c>
      <c r="BC56" s="2" t="s">
        <v>117</v>
      </c>
      <c r="BD56" s="2" t="s">
        <v>117</v>
      </c>
      <c r="BE56" s="2" t="s">
        <v>117</v>
      </c>
      <c r="BF56" s="2" t="s">
        <v>117</v>
      </c>
      <c r="BG56" s="2" t="s">
        <v>117</v>
      </c>
      <c r="BH56" s="2" t="s">
        <v>117</v>
      </c>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
      <c r="CG56" s="15"/>
      <c r="CH56" s="15"/>
    </row>
    <row r="57" spans="1:86" ht="19.5" customHeight="1" x14ac:dyDescent="0.25">
      <c r="A57" s="152"/>
      <c r="B57" s="152"/>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38" t="s">
        <v>190</v>
      </c>
      <c r="AM57" s="2" t="s">
        <v>211</v>
      </c>
      <c r="AN57" s="3">
        <v>45839</v>
      </c>
      <c r="AO57" s="4">
        <v>14090</v>
      </c>
      <c r="AP57" s="2" t="s">
        <v>192</v>
      </c>
      <c r="AQ57" s="3">
        <v>45840</v>
      </c>
      <c r="AR57" s="3">
        <v>46022</v>
      </c>
      <c r="AS57" s="2" t="s">
        <v>117</v>
      </c>
      <c r="AT57" s="2" t="s">
        <v>117</v>
      </c>
      <c r="AU57" s="2" t="s">
        <v>117</v>
      </c>
      <c r="AV57" s="2" t="s">
        <v>117</v>
      </c>
      <c r="AW57" s="2" t="s">
        <v>117</v>
      </c>
      <c r="AX57" s="2" t="s">
        <v>117</v>
      </c>
      <c r="AY57" s="2" t="s">
        <v>117</v>
      </c>
      <c r="AZ57" s="2" t="s">
        <v>117</v>
      </c>
      <c r="BA57" s="2" t="s">
        <v>117</v>
      </c>
      <c r="BB57" s="2" t="s">
        <v>117</v>
      </c>
      <c r="BC57" s="2" t="s">
        <v>117</v>
      </c>
      <c r="BD57" s="2" t="s">
        <v>117</v>
      </c>
      <c r="BE57" s="2" t="s">
        <v>117</v>
      </c>
      <c r="BF57" s="2" t="s">
        <v>117</v>
      </c>
      <c r="BG57" s="2" t="s">
        <v>117</v>
      </c>
      <c r="BH57" s="2" t="s">
        <v>117</v>
      </c>
      <c r="BI57" s="161"/>
      <c r="BJ57" s="160"/>
      <c r="BK57" s="152"/>
      <c r="BL57" s="160"/>
      <c r="BM57" s="160"/>
      <c r="BN57" s="160"/>
      <c r="BO57" s="160"/>
      <c r="BP57" s="160"/>
      <c r="BQ57" s="160"/>
      <c r="BR57" s="160"/>
      <c r="BS57" s="160"/>
      <c r="BT57" s="160"/>
      <c r="BU57" s="160"/>
      <c r="BV57" s="160"/>
      <c r="BW57" s="160"/>
      <c r="BX57" s="160"/>
      <c r="BY57" s="160"/>
      <c r="BZ57" s="160"/>
      <c r="CA57" s="160"/>
      <c r="CB57" s="160"/>
      <c r="CC57" s="160"/>
      <c r="CD57" s="160"/>
      <c r="CE57" s="160"/>
      <c r="CF57" s="15"/>
      <c r="CG57" s="15"/>
      <c r="CH57" s="15"/>
    </row>
    <row r="58" spans="1:86" ht="19.5" customHeight="1" x14ac:dyDescent="0.25">
      <c r="A58" s="10">
        <v>5</v>
      </c>
      <c r="B58" s="10" t="s">
        <v>200</v>
      </c>
      <c r="C58" s="10" t="s">
        <v>201</v>
      </c>
      <c r="D58" s="10" t="s">
        <v>179</v>
      </c>
      <c r="E58" s="10" t="s">
        <v>180</v>
      </c>
      <c r="F58" s="10" t="s">
        <v>202</v>
      </c>
      <c r="G58" s="34">
        <v>13302</v>
      </c>
      <c r="H58" s="34">
        <v>13341</v>
      </c>
      <c r="I58" s="10" t="s">
        <v>203</v>
      </c>
      <c r="J58" s="35">
        <v>44776</v>
      </c>
      <c r="K58" s="35">
        <v>45141</v>
      </c>
      <c r="L58" s="34">
        <v>13345</v>
      </c>
      <c r="M58" s="10" t="s">
        <v>117</v>
      </c>
      <c r="N58" s="10" t="s">
        <v>117</v>
      </c>
      <c r="O58" s="10" t="s">
        <v>117</v>
      </c>
      <c r="P58" s="10" t="s">
        <v>117</v>
      </c>
      <c r="Q58" s="10" t="s">
        <v>117</v>
      </c>
      <c r="R58" s="10" t="s">
        <v>117</v>
      </c>
      <c r="S58" s="10" t="s">
        <v>117</v>
      </c>
      <c r="T58" s="10" t="s">
        <v>117</v>
      </c>
      <c r="U58" s="10" t="s">
        <v>117</v>
      </c>
      <c r="V58" s="10" t="s">
        <v>117</v>
      </c>
      <c r="W58" s="10" t="s">
        <v>117</v>
      </c>
      <c r="X58" s="10" t="s">
        <v>117</v>
      </c>
      <c r="Y58" s="10" t="s">
        <v>221</v>
      </c>
      <c r="Z58" s="10" t="s">
        <v>222</v>
      </c>
      <c r="AA58" s="10" t="s">
        <v>223</v>
      </c>
      <c r="AB58" s="35">
        <v>44784</v>
      </c>
      <c r="AC58" s="34">
        <v>13350</v>
      </c>
      <c r="AD58" s="35">
        <v>44784</v>
      </c>
      <c r="AE58" s="35">
        <v>45026</v>
      </c>
      <c r="AF58" s="10" t="s">
        <v>188</v>
      </c>
      <c r="AG58" s="10" t="s">
        <v>207</v>
      </c>
      <c r="AH58" s="10" t="s">
        <v>117</v>
      </c>
      <c r="AI58" s="10" t="s">
        <v>117</v>
      </c>
      <c r="AJ58" s="10" t="s">
        <v>117</v>
      </c>
      <c r="AK58" s="37">
        <v>2053600</v>
      </c>
      <c r="AL58" s="38" t="s">
        <v>190</v>
      </c>
      <c r="AM58" s="38" t="s">
        <v>191</v>
      </c>
      <c r="AN58" s="3">
        <v>45026</v>
      </c>
      <c r="AO58" s="4">
        <v>13515</v>
      </c>
      <c r="AP58" s="2" t="s">
        <v>192</v>
      </c>
      <c r="AQ58" s="3">
        <v>45027</v>
      </c>
      <c r="AR58" s="3">
        <v>45271</v>
      </c>
      <c r="AS58" s="2" t="s">
        <v>117</v>
      </c>
      <c r="AT58" s="2" t="s">
        <v>117</v>
      </c>
      <c r="AU58" s="2" t="s">
        <v>117</v>
      </c>
      <c r="AV58" s="2" t="s">
        <v>117</v>
      </c>
      <c r="AW58" s="2" t="s">
        <v>117</v>
      </c>
      <c r="AX58" s="2" t="s">
        <v>117</v>
      </c>
      <c r="AY58" s="2" t="s">
        <v>117</v>
      </c>
      <c r="AZ58" s="2" t="s">
        <v>117</v>
      </c>
      <c r="BA58" s="2" t="s">
        <v>117</v>
      </c>
      <c r="BB58" s="2" t="s">
        <v>117</v>
      </c>
      <c r="BC58" s="2" t="s">
        <v>117</v>
      </c>
      <c r="BD58" s="2" t="s">
        <v>117</v>
      </c>
      <c r="BE58" s="2" t="s">
        <v>117</v>
      </c>
      <c r="BF58" s="2" t="s">
        <v>117</v>
      </c>
      <c r="BG58" s="2" t="s">
        <v>117</v>
      </c>
      <c r="BH58" s="2" t="s">
        <v>117</v>
      </c>
      <c r="BI58" s="39">
        <f>AK58+BE61+BE62</f>
        <v>2196242.4809920001</v>
      </c>
      <c r="BJ58" s="37">
        <f>584926.62+2619905.77+2550738.03+1101076.89</f>
        <v>6856647.3099999996</v>
      </c>
      <c r="BK58" s="37">
        <f>92449.17+129384.54</f>
        <v>221833.71</v>
      </c>
      <c r="BL58" s="40">
        <f>BJ58+BK58</f>
        <v>7078481.0199999996</v>
      </c>
      <c r="BM58" s="10" t="s">
        <v>117</v>
      </c>
      <c r="BN58" s="10" t="s">
        <v>117</v>
      </c>
      <c r="BO58" s="10" t="s">
        <v>117</v>
      </c>
      <c r="BP58" s="10" t="s">
        <v>117</v>
      </c>
      <c r="BQ58" s="10" t="s">
        <v>117</v>
      </c>
      <c r="BR58" s="10" t="s">
        <v>117</v>
      </c>
      <c r="BS58" s="10" t="s">
        <v>117</v>
      </c>
      <c r="BT58" s="10" t="s">
        <v>117</v>
      </c>
      <c r="BU58" s="10" t="s">
        <v>117</v>
      </c>
      <c r="BV58" s="10" t="s">
        <v>117</v>
      </c>
      <c r="BW58" s="10" t="s">
        <v>117</v>
      </c>
      <c r="BX58" s="10" t="s">
        <v>117</v>
      </c>
      <c r="BY58" s="10" t="s">
        <v>117</v>
      </c>
      <c r="BZ58" s="12" t="s">
        <v>224</v>
      </c>
      <c r="CA58" s="41">
        <v>14194</v>
      </c>
      <c r="CB58" s="12" t="s">
        <v>209</v>
      </c>
      <c r="CC58" s="12">
        <v>703250</v>
      </c>
      <c r="CD58" s="12" t="s">
        <v>210</v>
      </c>
      <c r="CE58" s="12">
        <v>716267</v>
      </c>
      <c r="CF58" s="15"/>
      <c r="CG58" s="15"/>
      <c r="CH58" s="15"/>
    </row>
    <row r="59" spans="1:86" ht="19.5" customHeight="1" x14ac:dyDescent="0.25">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38" t="s">
        <v>190</v>
      </c>
      <c r="AM59" s="2" t="s">
        <v>195</v>
      </c>
      <c r="AN59" s="3">
        <v>45272</v>
      </c>
      <c r="AO59" s="4">
        <v>13675</v>
      </c>
      <c r="AP59" s="2" t="s">
        <v>192</v>
      </c>
      <c r="AQ59" s="3">
        <v>45272</v>
      </c>
      <c r="AR59" s="3">
        <v>45515</v>
      </c>
      <c r="AS59" s="2" t="s">
        <v>117</v>
      </c>
      <c r="AT59" s="2" t="s">
        <v>117</v>
      </c>
      <c r="AU59" s="2" t="s">
        <v>117</v>
      </c>
      <c r="AV59" s="2" t="s">
        <v>117</v>
      </c>
      <c r="AW59" s="2" t="s">
        <v>117</v>
      </c>
      <c r="AX59" s="2" t="s">
        <v>117</v>
      </c>
      <c r="AY59" s="2" t="s">
        <v>117</v>
      </c>
      <c r="AZ59" s="2" t="s">
        <v>117</v>
      </c>
      <c r="BA59" s="2" t="s">
        <v>117</v>
      </c>
      <c r="BB59" s="2" t="s">
        <v>117</v>
      </c>
      <c r="BC59" s="2" t="s">
        <v>117</v>
      </c>
      <c r="BD59" s="2" t="s">
        <v>117</v>
      </c>
      <c r="BE59" s="2" t="s">
        <v>117</v>
      </c>
      <c r="BF59" s="2" t="s">
        <v>117</v>
      </c>
      <c r="BG59" s="2" t="s">
        <v>117</v>
      </c>
      <c r="BH59" s="2" t="s">
        <v>117</v>
      </c>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
      <c r="CG59" s="15"/>
      <c r="CH59" s="15"/>
    </row>
    <row r="60" spans="1:86" ht="19.5" customHeight="1" x14ac:dyDescent="0.25">
      <c r="A60" s="15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38" t="s">
        <v>190</v>
      </c>
      <c r="AM60" s="2" t="s">
        <v>197</v>
      </c>
      <c r="AN60" s="3">
        <v>45516</v>
      </c>
      <c r="AO60" s="4">
        <v>13861</v>
      </c>
      <c r="AP60" s="2" t="s">
        <v>192</v>
      </c>
      <c r="AQ60" s="3">
        <v>45516</v>
      </c>
      <c r="AR60" s="3">
        <v>45657</v>
      </c>
      <c r="AS60" s="2" t="s">
        <v>117</v>
      </c>
      <c r="AT60" s="2" t="s">
        <v>117</v>
      </c>
      <c r="AU60" s="2" t="s">
        <v>117</v>
      </c>
      <c r="AV60" s="2" t="s">
        <v>117</v>
      </c>
      <c r="AW60" s="2" t="s">
        <v>117</v>
      </c>
      <c r="AX60" s="2" t="s">
        <v>117</v>
      </c>
      <c r="AY60" s="2" t="s">
        <v>117</v>
      </c>
      <c r="AZ60" s="2" t="s">
        <v>117</v>
      </c>
      <c r="BA60" s="2" t="s">
        <v>117</v>
      </c>
      <c r="BB60" s="2" t="s">
        <v>117</v>
      </c>
      <c r="BC60" s="2" t="s">
        <v>117</v>
      </c>
      <c r="BD60" s="2" t="s">
        <v>117</v>
      </c>
      <c r="BE60" s="2" t="s">
        <v>117</v>
      </c>
      <c r="BF60" s="2" t="s">
        <v>117</v>
      </c>
      <c r="BG60" s="2" t="s">
        <v>117</v>
      </c>
      <c r="BH60" s="2" t="s">
        <v>117</v>
      </c>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
      <c r="CG60" s="15"/>
      <c r="CH60" s="15"/>
    </row>
    <row r="61" spans="1:86" ht="19.5" customHeight="1" x14ac:dyDescent="0.25">
      <c r="A61" s="15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38" t="s">
        <v>225</v>
      </c>
      <c r="AM61" s="2" t="s">
        <v>199</v>
      </c>
      <c r="AN61" s="3">
        <v>45638</v>
      </c>
      <c r="AO61" s="4">
        <v>13925</v>
      </c>
      <c r="AP61" s="38" t="s">
        <v>226</v>
      </c>
      <c r="AQ61" s="2" t="s">
        <v>117</v>
      </c>
      <c r="AR61" s="2" t="s">
        <v>117</v>
      </c>
      <c r="AS61" s="2" t="s">
        <v>117</v>
      </c>
      <c r="AT61" s="2" t="s">
        <v>117</v>
      </c>
      <c r="AU61" s="2" t="s">
        <v>117</v>
      </c>
      <c r="AV61" s="2" t="s">
        <v>117</v>
      </c>
      <c r="AW61" s="2" t="s">
        <v>117</v>
      </c>
      <c r="AX61" s="2" t="s">
        <v>117</v>
      </c>
      <c r="AY61" s="2" t="s">
        <v>117</v>
      </c>
      <c r="AZ61" s="2" t="s">
        <v>117</v>
      </c>
      <c r="BA61" s="2" t="s">
        <v>117</v>
      </c>
      <c r="BB61" s="2" t="s">
        <v>117</v>
      </c>
      <c r="BC61" s="3">
        <v>45638</v>
      </c>
      <c r="BD61" s="6">
        <v>3.6700000000000003E-2</v>
      </c>
      <c r="BE61" s="5">
        <f>AK58*BD61</f>
        <v>75367.12000000001</v>
      </c>
      <c r="BF61" s="5" t="s">
        <v>117</v>
      </c>
      <c r="BG61" s="2" t="s">
        <v>117</v>
      </c>
      <c r="BH61" s="5" t="s">
        <v>117</v>
      </c>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
      <c r="CG61" s="15"/>
      <c r="CH61" s="15"/>
    </row>
    <row r="62" spans="1:86" ht="19.5" customHeight="1" x14ac:dyDescent="0.25">
      <c r="A62" s="152"/>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38" t="s">
        <v>225</v>
      </c>
      <c r="AM62" s="2" t="s">
        <v>199</v>
      </c>
      <c r="AN62" s="3">
        <v>45638</v>
      </c>
      <c r="AO62" s="4">
        <v>13925</v>
      </c>
      <c r="AP62" s="38" t="s">
        <v>226</v>
      </c>
      <c r="AQ62" s="2" t="s">
        <v>117</v>
      </c>
      <c r="AR62" s="2" t="s">
        <v>117</v>
      </c>
      <c r="AS62" s="2" t="s">
        <v>117</v>
      </c>
      <c r="AT62" s="2" t="s">
        <v>117</v>
      </c>
      <c r="AU62" s="2" t="s">
        <v>117</v>
      </c>
      <c r="AV62" s="2" t="s">
        <v>117</v>
      </c>
      <c r="AW62" s="2" t="s">
        <v>117</v>
      </c>
      <c r="AX62" s="2" t="s">
        <v>117</v>
      </c>
      <c r="AY62" s="2" t="s">
        <v>117</v>
      </c>
      <c r="AZ62" s="2" t="s">
        <v>117</v>
      </c>
      <c r="BA62" s="2" t="s">
        <v>117</v>
      </c>
      <c r="BB62" s="2" t="s">
        <v>117</v>
      </c>
      <c r="BC62" s="3">
        <v>45638</v>
      </c>
      <c r="BD62" s="6">
        <v>3.1600000000000003E-2</v>
      </c>
      <c r="BE62" s="5">
        <f>(AK58+BE61)*BD62</f>
        <v>67275.360992000016</v>
      </c>
      <c r="BF62" s="5" t="s">
        <v>117</v>
      </c>
      <c r="BG62" s="2" t="s">
        <v>117</v>
      </c>
      <c r="BH62" s="5" t="s">
        <v>117</v>
      </c>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
      <c r="CG62" s="15"/>
      <c r="CH62" s="15"/>
    </row>
    <row r="63" spans="1:86" ht="19.5" customHeight="1" x14ac:dyDescent="0.25">
      <c r="A63" s="152"/>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38" t="s">
        <v>190</v>
      </c>
      <c r="AM63" s="2" t="s">
        <v>211</v>
      </c>
      <c r="AN63" s="3">
        <v>45657</v>
      </c>
      <c r="AO63" s="4">
        <v>13938</v>
      </c>
      <c r="AP63" s="2" t="s">
        <v>192</v>
      </c>
      <c r="AQ63" s="3">
        <v>45658</v>
      </c>
      <c r="AR63" s="3">
        <v>45839</v>
      </c>
      <c r="AS63" s="2" t="s">
        <v>117</v>
      </c>
      <c r="AT63" s="2" t="s">
        <v>117</v>
      </c>
      <c r="AU63" s="2" t="s">
        <v>117</v>
      </c>
      <c r="AV63" s="2" t="s">
        <v>117</v>
      </c>
      <c r="AW63" s="2" t="s">
        <v>117</v>
      </c>
      <c r="AX63" s="2" t="s">
        <v>117</v>
      </c>
      <c r="AY63" s="2" t="s">
        <v>117</v>
      </c>
      <c r="AZ63" s="2" t="s">
        <v>117</v>
      </c>
      <c r="BA63" s="2" t="s">
        <v>117</v>
      </c>
      <c r="BB63" s="2" t="s">
        <v>117</v>
      </c>
      <c r="BC63" s="2" t="s">
        <v>117</v>
      </c>
      <c r="BD63" s="2" t="s">
        <v>117</v>
      </c>
      <c r="BE63" s="2" t="s">
        <v>117</v>
      </c>
      <c r="BF63" s="2" t="s">
        <v>117</v>
      </c>
      <c r="BG63" s="2" t="s">
        <v>117</v>
      </c>
      <c r="BH63" s="2" t="s">
        <v>117</v>
      </c>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
      <c r="CG63" s="15"/>
      <c r="CH63" s="15"/>
    </row>
    <row r="64" spans="1:86" ht="19.5" customHeight="1" x14ac:dyDescent="0.25">
      <c r="A64" s="160"/>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38" t="s">
        <v>190</v>
      </c>
      <c r="AM64" s="2" t="s">
        <v>216</v>
      </c>
      <c r="AN64" s="3">
        <v>45839</v>
      </c>
      <c r="AO64" s="4">
        <v>14090</v>
      </c>
      <c r="AP64" s="2" t="s">
        <v>192</v>
      </c>
      <c r="AQ64" s="3">
        <v>45840</v>
      </c>
      <c r="AR64" s="3">
        <v>46022</v>
      </c>
      <c r="AS64" s="2" t="s">
        <v>117</v>
      </c>
      <c r="AT64" s="2" t="s">
        <v>117</v>
      </c>
      <c r="AU64" s="2" t="s">
        <v>117</v>
      </c>
      <c r="AV64" s="2" t="s">
        <v>117</v>
      </c>
      <c r="AW64" s="2" t="s">
        <v>117</v>
      </c>
      <c r="AX64" s="2" t="s">
        <v>117</v>
      </c>
      <c r="AY64" s="2" t="s">
        <v>117</v>
      </c>
      <c r="AZ64" s="2" t="s">
        <v>117</v>
      </c>
      <c r="BA64" s="2" t="s">
        <v>117</v>
      </c>
      <c r="BB64" s="2" t="s">
        <v>117</v>
      </c>
      <c r="BC64" s="2" t="s">
        <v>117</v>
      </c>
      <c r="BD64" s="2" t="s">
        <v>117</v>
      </c>
      <c r="BE64" s="2" t="s">
        <v>117</v>
      </c>
      <c r="BF64" s="2" t="s">
        <v>117</v>
      </c>
      <c r="BG64" s="2" t="s">
        <v>117</v>
      </c>
      <c r="BH64" s="2" t="s">
        <v>117</v>
      </c>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5"/>
      <c r="CG64" s="15"/>
      <c r="CH64" s="15"/>
    </row>
    <row r="65" spans="1:86" ht="19.5" customHeight="1" x14ac:dyDescent="0.25">
      <c r="A65" s="10">
        <v>6</v>
      </c>
      <c r="B65" s="10" t="s">
        <v>200</v>
      </c>
      <c r="C65" s="10" t="s">
        <v>201</v>
      </c>
      <c r="D65" s="10" t="s">
        <v>179</v>
      </c>
      <c r="E65" s="10" t="s">
        <v>180</v>
      </c>
      <c r="F65" s="10" t="s">
        <v>202</v>
      </c>
      <c r="G65" s="34">
        <v>13302</v>
      </c>
      <c r="H65" s="34">
        <v>13341</v>
      </c>
      <c r="I65" s="10" t="s">
        <v>203</v>
      </c>
      <c r="J65" s="35">
        <v>44776</v>
      </c>
      <c r="K65" s="35">
        <v>45141</v>
      </c>
      <c r="L65" s="34">
        <v>13345</v>
      </c>
      <c r="M65" s="10" t="s">
        <v>117</v>
      </c>
      <c r="N65" s="10" t="s">
        <v>117</v>
      </c>
      <c r="O65" s="10" t="s">
        <v>117</v>
      </c>
      <c r="P65" s="10" t="s">
        <v>117</v>
      </c>
      <c r="Q65" s="10" t="s">
        <v>117</v>
      </c>
      <c r="R65" s="10" t="s">
        <v>117</v>
      </c>
      <c r="S65" s="10" t="s">
        <v>117</v>
      </c>
      <c r="T65" s="10" t="s">
        <v>117</v>
      </c>
      <c r="U65" s="10" t="s">
        <v>117</v>
      </c>
      <c r="V65" s="10" t="s">
        <v>117</v>
      </c>
      <c r="W65" s="10" t="s">
        <v>117</v>
      </c>
      <c r="X65" s="10" t="s">
        <v>117</v>
      </c>
      <c r="Y65" s="10" t="s">
        <v>227</v>
      </c>
      <c r="Z65" s="10" t="s">
        <v>228</v>
      </c>
      <c r="AA65" s="10" t="s">
        <v>229</v>
      </c>
      <c r="AB65" s="35">
        <v>44784</v>
      </c>
      <c r="AC65" s="34">
        <v>13350</v>
      </c>
      <c r="AD65" s="35">
        <v>44784</v>
      </c>
      <c r="AE65" s="35">
        <v>45026</v>
      </c>
      <c r="AF65" s="10" t="s">
        <v>188</v>
      </c>
      <c r="AG65" s="10" t="s">
        <v>207</v>
      </c>
      <c r="AH65" s="10" t="s">
        <v>117</v>
      </c>
      <c r="AI65" s="10" t="s">
        <v>117</v>
      </c>
      <c r="AJ65" s="10" t="s">
        <v>117</v>
      </c>
      <c r="AK65" s="37">
        <v>398079.84</v>
      </c>
      <c r="AL65" s="38" t="s">
        <v>190</v>
      </c>
      <c r="AM65" s="38" t="s">
        <v>191</v>
      </c>
      <c r="AN65" s="3">
        <v>45026</v>
      </c>
      <c r="AO65" s="4">
        <v>13515</v>
      </c>
      <c r="AP65" s="2" t="s">
        <v>192</v>
      </c>
      <c r="AQ65" s="3">
        <v>45027</v>
      </c>
      <c r="AR65" s="3">
        <v>45271</v>
      </c>
      <c r="AS65" s="2" t="s">
        <v>117</v>
      </c>
      <c r="AT65" s="2" t="s">
        <v>117</v>
      </c>
      <c r="AU65" s="2" t="s">
        <v>117</v>
      </c>
      <c r="AV65" s="2" t="s">
        <v>117</v>
      </c>
      <c r="AW65" s="2" t="s">
        <v>117</v>
      </c>
      <c r="AX65" s="2" t="s">
        <v>117</v>
      </c>
      <c r="AY65" s="2" t="s">
        <v>117</v>
      </c>
      <c r="AZ65" s="2" t="s">
        <v>117</v>
      </c>
      <c r="BA65" s="2" t="s">
        <v>117</v>
      </c>
      <c r="BB65" s="2" t="s">
        <v>117</v>
      </c>
      <c r="BC65" s="2" t="s">
        <v>117</v>
      </c>
      <c r="BD65" s="2" t="s">
        <v>117</v>
      </c>
      <c r="BE65" s="2" t="s">
        <v>117</v>
      </c>
      <c r="BF65" s="2" t="s">
        <v>117</v>
      </c>
      <c r="BG65" s="2" t="s">
        <v>117</v>
      </c>
      <c r="BH65" s="2" t="s">
        <v>117</v>
      </c>
      <c r="BI65" s="39">
        <f>AK65+BE70+BE71</f>
        <v>425730.35422404483</v>
      </c>
      <c r="BJ65" s="37">
        <f>116639.84+352435.7+332017.11+390826.19</f>
        <v>1191918.8400000001</v>
      </c>
      <c r="BK65" s="37">
        <f>31827.1+31827.1</f>
        <v>63654.2</v>
      </c>
      <c r="BL65" s="40">
        <f>BJ65+BK65</f>
        <v>1255573.04</v>
      </c>
      <c r="BM65" s="10" t="s">
        <v>117</v>
      </c>
      <c r="BN65" s="10" t="s">
        <v>117</v>
      </c>
      <c r="BO65" s="10" t="s">
        <v>117</v>
      </c>
      <c r="BP65" s="10" t="s">
        <v>117</v>
      </c>
      <c r="BQ65" s="10" t="s">
        <v>117</v>
      </c>
      <c r="BR65" s="10" t="s">
        <v>117</v>
      </c>
      <c r="BS65" s="10" t="s">
        <v>117</v>
      </c>
      <c r="BT65" s="10" t="s">
        <v>117</v>
      </c>
      <c r="BU65" s="10" t="s">
        <v>117</v>
      </c>
      <c r="BV65" s="10" t="s">
        <v>117</v>
      </c>
      <c r="BW65" s="10" t="s">
        <v>117</v>
      </c>
      <c r="BX65" s="10" t="s">
        <v>117</v>
      </c>
      <c r="BY65" s="10" t="s">
        <v>117</v>
      </c>
      <c r="BZ65" s="12" t="s">
        <v>230</v>
      </c>
      <c r="CA65" s="41">
        <v>14194</v>
      </c>
      <c r="CB65" s="12" t="s">
        <v>209</v>
      </c>
      <c r="CC65" s="12">
        <v>703250</v>
      </c>
      <c r="CD65" s="12" t="s">
        <v>210</v>
      </c>
      <c r="CE65" s="12">
        <v>716267</v>
      </c>
      <c r="CF65" s="15"/>
      <c r="CG65" s="15"/>
      <c r="CH65" s="15"/>
    </row>
    <row r="66" spans="1:86" ht="19.5" customHeight="1" x14ac:dyDescent="0.25">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38" t="s">
        <v>190</v>
      </c>
      <c r="AM66" s="2" t="s">
        <v>195</v>
      </c>
      <c r="AN66" s="3">
        <v>45272</v>
      </c>
      <c r="AO66" s="4">
        <v>13675</v>
      </c>
      <c r="AP66" s="2" t="s">
        <v>192</v>
      </c>
      <c r="AQ66" s="3">
        <v>45272</v>
      </c>
      <c r="AR66" s="3">
        <v>45515</v>
      </c>
      <c r="AS66" s="2" t="s">
        <v>117</v>
      </c>
      <c r="AT66" s="2" t="s">
        <v>117</v>
      </c>
      <c r="AU66" s="2" t="s">
        <v>117</v>
      </c>
      <c r="AV66" s="2" t="s">
        <v>117</v>
      </c>
      <c r="AW66" s="2" t="s">
        <v>117</v>
      </c>
      <c r="AX66" s="2" t="s">
        <v>117</v>
      </c>
      <c r="AY66" s="2" t="s">
        <v>117</v>
      </c>
      <c r="AZ66" s="2" t="s">
        <v>117</v>
      </c>
      <c r="BA66" s="2" t="s">
        <v>117</v>
      </c>
      <c r="BB66" s="2" t="s">
        <v>117</v>
      </c>
      <c r="BC66" s="2" t="s">
        <v>117</v>
      </c>
      <c r="BD66" s="2" t="s">
        <v>117</v>
      </c>
      <c r="BE66" s="2" t="s">
        <v>117</v>
      </c>
      <c r="BF66" s="2" t="s">
        <v>117</v>
      </c>
      <c r="BG66" s="2" t="s">
        <v>117</v>
      </c>
      <c r="BH66" s="2" t="s">
        <v>117</v>
      </c>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
      <c r="CG66" s="15"/>
      <c r="CH66" s="15"/>
    </row>
    <row r="67" spans="1:86" ht="19.5" customHeight="1" x14ac:dyDescent="0.25">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38" t="s">
        <v>190</v>
      </c>
      <c r="AM67" s="2" t="s">
        <v>197</v>
      </c>
      <c r="AN67" s="3">
        <v>45516</v>
      </c>
      <c r="AO67" s="4">
        <v>13861</v>
      </c>
      <c r="AP67" s="2" t="s">
        <v>192</v>
      </c>
      <c r="AQ67" s="3">
        <v>45516</v>
      </c>
      <c r="AR67" s="3">
        <v>45657</v>
      </c>
      <c r="AS67" s="2" t="s">
        <v>117</v>
      </c>
      <c r="AT67" s="2" t="s">
        <v>117</v>
      </c>
      <c r="AU67" s="2" t="s">
        <v>117</v>
      </c>
      <c r="AV67" s="2" t="s">
        <v>117</v>
      </c>
      <c r="AW67" s="2" t="s">
        <v>117</v>
      </c>
      <c r="AX67" s="2" t="s">
        <v>117</v>
      </c>
      <c r="AY67" s="2" t="s">
        <v>117</v>
      </c>
      <c r="AZ67" s="2" t="s">
        <v>117</v>
      </c>
      <c r="BA67" s="2" t="s">
        <v>117</v>
      </c>
      <c r="BB67" s="2" t="s">
        <v>117</v>
      </c>
      <c r="BC67" s="2" t="s">
        <v>117</v>
      </c>
      <c r="BD67" s="2" t="s">
        <v>117</v>
      </c>
      <c r="BE67" s="2" t="s">
        <v>117</v>
      </c>
      <c r="BF67" s="2" t="s">
        <v>117</v>
      </c>
      <c r="BG67" s="2" t="s">
        <v>117</v>
      </c>
      <c r="BH67" s="2" t="s">
        <v>117</v>
      </c>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
      <c r="CG67" s="15"/>
      <c r="CH67" s="15"/>
    </row>
    <row r="68" spans="1:86" ht="19.5" customHeight="1" x14ac:dyDescent="0.25">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38" t="s">
        <v>190</v>
      </c>
      <c r="AM68" s="2" t="s">
        <v>199</v>
      </c>
      <c r="AN68" s="3">
        <v>45657</v>
      </c>
      <c r="AO68" s="4">
        <v>13938</v>
      </c>
      <c r="AP68" s="2" t="s">
        <v>192</v>
      </c>
      <c r="AQ68" s="3">
        <v>45658</v>
      </c>
      <c r="AR68" s="3">
        <v>45839</v>
      </c>
      <c r="AS68" s="2" t="s">
        <v>117</v>
      </c>
      <c r="AT68" s="2" t="s">
        <v>117</v>
      </c>
      <c r="AU68" s="2" t="s">
        <v>117</v>
      </c>
      <c r="AV68" s="2" t="s">
        <v>117</v>
      </c>
      <c r="AW68" s="2" t="s">
        <v>117</v>
      </c>
      <c r="AX68" s="2" t="s">
        <v>117</v>
      </c>
      <c r="AY68" s="2" t="s">
        <v>117</v>
      </c>
      <c r="AZ68" s="2" t="s">
        <v>117</v>
      </c>
      <c r="BA68" s="2" t="s">
        <v>117</v>
      </c>
      <c r="BB68" s="2" t="s">
        <v>117</v>
      </c>
      <c r="BC68" s="2" t="s">
        <v>117</v>
      </c>
      <c r="BD68" s="2" t="s">
        <v>117</v>
      </c>
      <c r="BE68" s="2" t="s">
        <v>117</v>
      </c>
      <c r="BF68" s="2" t="s">
        <v>117</v>
      </c>
      <c r="BG68" s="2" t="s">
        <v>117</v>
      </c>
      <c r="BH68" s="2" t="s">
        <v>117</v>
      </c>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
      <c r="CG68" s="15"/>
      <c r="CH68" s="15"/>
    </row>
    <row r="69" spans="1:86" ht="19.5" customHeight="1" x14ac:dyDescent="0.25">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38" t="s">
        <v>190</v>
      </c>
      <c r="AM69" s="2" t="s">
        <v>211</v>
      </c>
      <c r="AN69" s="3">
        <v>45839</v>
      </c>
      <c r="AO69" s="4">
        <v>14090</v>
      </c>
      <c r="AP69" s="2" t="s">
        <v>192</v>
      </c>
      <c r="AQ69" s="3">
        <v>45840</v>
      </c>
      <c r="AR69" s="3">
        <v>46022</v>
      </c>
      <c r="AS69" s="2" t="s">
        <v>117</v>
      </c>
      <c r="AT69" s="2" t="s">
        <v>117</v>
      </c>
      <c r="AU69" s="2" t="s">
        <v>117</v>
      </c>
      <c r="AV69" s="2" t="s">
        <v>117</v>
      </c>
      <c r="AW69" s="2" t="s">
        <v>117</v>
      </c>
      <c r="AX69" s="2" t="s">
        <v>117</v>
      </c>
      <c r="AY69" s="2" t="s">
        <v>117</v>
      </c>
      <c r="AZ69" s="2" t="s">
        <v>117</v>
      </c>
      <c r="BA69" s="2" t="s">
        <v>117</v>
      </c>
      <c r="BB69" s="2" t="s">
        <v>117</v>
      </c>
      <c r="BC69" s="2" t="s">
        <v>117</v>
      </c>
      <c r="BD69" s="2" t="s">
        <v>117</v>
      </c>
      <c r="BE69" s="2" t="s">
        <v>117</v>
      </c>
      <c r="BF69" s="2" t="s">
        <v>117</v>
      </c>
      <c r="BG69" s="2" t="s">
        <v>117</v>
      </c>
      <c r="BH69" s="2" t="s">
        <v>117</v>
      </c>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
      <c r="CG69" s="15"/>
      <c r="CH69" s="15"/>
    </row>
    <row r="70" spans="1:86" ht="19.5" customHeight="1" x14ac:dyDescent="0.25">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38" t="s">
        <v>190</v>
      </c>
      <c r="AM70" s="2" t="s">
        <v>216</v>
      </c>
      <c r="AN70" s="3">
        <v>45994</v>
      </c>
      <c r="AO70" s="4">
        <v>14164</v>
      </c>
      <c r="AP70" s="2" t="s">
        <v>226</v>
      </c>
      <c r="AQ70" s="3" t="s">
        <v>117</v>
      </c>
      <c r="AR70" s="3" t="s">
        <v>117</v>
      </c>
      <c r="AS70" s="2" t="s">
        <v>117</v>
      </c>
      <c r="AT70" s="2" t="s">
        <v>117</v>
      </c>
      <c r="AU70" s="2" t="s">
        <v>117</v>
      </c>
      <c r="AV70" s="2" t="s">
        <v>117</v>
      </c>
      <c r="AW70" s="2" t="s">
        <v>117</v>
      </c>
      <c r="AX70" s="2" t="s">
        <v>117</v>
      </c>
      <c r="AY70" s="2" t="s">
        <v>117</v>
      </c>
      <c r="AZ70" s="2" t="s">
        <v>117</v>
      </c>
      <c r="BA70" s="2" t="s">
        <v>117</v>
      </c>
      <c r="BB70" s="2" t="s">
        <v>117</v>
      </c>
      <c r="BC70" s="3">
        <v>45994</v>
      </c>
      <c r="BD70" s="6">
        <v>3.6700000000000003E-2</v>
      </c>
      <c r="BE70" s="5">
        <f>AK65*BD70</f>
        <v>14609.530128000002</v>
      </c>
      <c r="BF70" s="2" t="s">
        <v>117</v>
      </c>
      <c r="BG70" s="2" t="s">
        <v>117</v>
      </c>
      <c r="BH70" s="2" t="s">
        <v>117</v>
      </c>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
      <c r="CG70" s="15"/>
      <c r="CH70" s="15"/>
    </row>
    <row r="71" spans="1:86" ht="19.5" customHeight="1" x14ac:dyDescent="0.25">
      <c r="A71" s="160"/>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38" t="s">
        <v>190</v>
      </c>
      <c r="AM71" s="2" t="s">
        <v>216</v>
      </c>
      <c r="AN71" s="3">
        <v>45994</v>
      </c>
      <c r="AO71" s="4">
        <v>14164</v>
      </c>
      <c r="AP71" s="2" t="s">
        <v>226</v>
      </c>
      <c r="AQ71" s="3" t="s">
        <v>117</v>
      </c>
      <c r="AR71" s="3" t="s">
        <v>117</v>
      </c>
      <c r="AS71" s="2" t="s">
        <v>117</v>
      </c>
      <c r="AT71" s="2" t="s">
        <v>117</v>
      </c>
      <c r="AU71" s="2" t="s">
        <v>117</v>
      </c>
      <c r="AV71" s="2" t="s">
        <v>117</v>
      </c>
      <c r="AW71" s="2" t="s">
        <v>117</v>
      </c>
      <c r="AX71" s="2" t="s">
        <v>117</v>
      </c>
      <c r="AY71" s="2" t="s">
        <v>117</v>
      </c>
      <c r="AZ71" s="2" t="s">
        <v>117</v>
      </c>
      <c r="BA71" s="2" t="s">
        <v>117</v>
      </c>
      <c r="BB71" s="2" t="s">
        <v>117</v>
      </c>
      <c r="BC71" s="3">
        <v>45994</v>
      </c>
      <c r="BD71" s="6">
        <v>3.1600000000000003E-2</v>
      </c>
      <c r="BE71" s="5">
        <f>(AK65+BE70)*BD71</f>
        <v>13040.984096044802</v>
      </c>
      <c r="BF71" s="2" t="s">
        <v>117</v>
      </c>
      <c r="BG71" s="2" t="s">
        <v>117</v>
      </c>
      <c r="BH71" s="2" t="s">
        <v>117</v>
      </c>
      <c r="BI71" s="160"/>
      <c r="BJ71" s="160"/>
      <c r="BK71" s="160"/>
      <c r="BL71" s="160"/>
      <c r="BM71" s="152"/>
      <c r="BN71" s="152"/>
      <c r="BO71" s="152"/>
      <c r="BP71" s="152"/>
      <c r="BQ71" s="152"/>
      <c r="BR71" s="152"/>
      <c r="BS71" s="152"/>
      <c r="BT71" s="152"/>
      <c r="BU71" s="152"/>
      <c r="BV71" s="152"/>
      <c r="BW71" s="152"/>
      <c r="BX71" s="152"/>
      <c r="BY71" s="152"/>
      <c r="BZ71" s="160"/>
      <c r="CA71" s="160"/>
      <c r="CB71" s="160"/>
      <c r="CC71" s="160"/>
      <c r="CD71" s="160"/>
      <c r="CE71" s="160"/>
      <c r="CF71" s="15"/>
      <c r="CG71" s="15"/>
      <c r="CH71" s="15"/>
    </row>
    <row r="72" spans="1:86" ht="12.75" customHeight="1" x14ac:dyDescent="0.25">
      <c r="A72" s="43">
        <v>7</v>
      </c>
      <c r="B72" s="2" t="s">
        <v>231</v>
      </c>
      <c r="C72" s="2" t="s">
        <v>232</v>
      </c>
      <c r="D72" s="2" t="s">
        <v>179</v>
      </c>
      <c r="E72" s="2" t="s">
        <v>180</v>
      </c>
      <c r="F72" s="44" t="s">
        <v>233</v>
      </c>
      <c r="G72" s="4">
        <v>14086</v>
      </c>
      <c r="H72" s="4">
        <v>14104</v>
      </c>
      <c r="I72" s="2" t="s">
        <v>234</v>
      </c>
      <c r="J72" s="3">
        <v>45910</v>
      </c>
      <c r="K72" s="3">
        <v>46275</v>
      </c>
      <c r="L72" s="4">
        <v>14105</v>
      </c>
      <c r="M72" s="2" t="s">
        <v>117</v>
      </c>
      <c r="N72" s="2" t="s">
        <v>117</v>
      </c>
      <c r="O72" s="2" t="s">
        <v>117</v>
      </c>
      <c r="P72" s="2" t="s">
        <v>117</v>
      </c>
      <c r="Q72" s="2" t="s">
        <v>117</v>
      </c>
      <c r="R72" s="2" t="s">
        <v>117</v>
      </c>
      <c r="S72" s="2" t="s">
        <v>117</v>
      </c>
      <c r="T72" s="2" t="s">
        <v>117</v>
      </c>
      <c r="U72" s="2" t="s">
        <v>117</v>
      </c>
      <c r="V72" s="2" t="s">
        <v>117</v>
      </c>
      <c r="W72" s="2" t="s">
        <v>117</v>
      </c>
      <c r="X72" s="2" t="s">
        <v>117</v>
      </c>
      <c r="Y72" s="2" t="s">
        <v>235</v>
      </c>
      <c r="Z72" s="2" t="s">
        <v>236</v>
      </c>
      <c r="AA72" s="2" t="s">
        <v>237</v>
      </c>
      <c r="AB72" s="3">
        <v>45931</v>
      </c>
      <c r="AC72" s="4">
        <v>14122</v>
      </c>
      <c r="AD72" s="3">
        <v>45931</v>
      </c>
      <c r="AE72" s="3">
        <v>46296</v>
      </c>
      <c r="AF72" s="2" t="s">
        <v>188</v>
      </c>
      <c r="AG72" s="2" t="s">
        <v>238</v>
      </c>
      <c r="AH72" s="2" t="s">
        <v>117</v>
      </c>
      <c r="AI72" s="5" t="s">
        <v>117</v>
      </c>
      <c r="AJ72" s="5" t="s">
        <v>117</v>
      </c>
      <c r="AK72" s="5">
        <v>132000</v>
      </c>
      <c r="AL72" s="2" t="s">
        <v>117</v>
      </c>
      <c r="AM72" s="2" t="s">
        <v>117</v>
      </c>
      <c r="AN72" s="2" t="s">
        <v>117</v>
      </c>
      <c r="AO72" s="2" t="s">
        <v>117</v>
      </c>
      <c r="AP72" s="2" t="s">
        <v>117</v>
      </c>
      <c r="AQ72" s="2" t="s">
        <v>117</v>
      </c>
      <c r="AR72" s="2" t="s">
        <v>117</v>
      </c>
      <c r="AS72" s="2" t="s">
        <v>117</v>
      </c>
      <c r="AT72" s="2" t="s">
        <v>117</v>
      </c>
      <c r="AU72" s="2" t="s">
        <v>117</v>
      </c>
      <c r="AV72" s="2" t="s">
        <v>117</v>
      </c>
      <c r="AW72" s="2" t="s">
        <v>117</v>
      </c>
      <c r="AX72" s="2" t="s">
        <v>117</v>
      </c>
      <c r="AY72" s="2" t="s">
        <v>117</v>
      </c>
      <c r="AZ72" s="2" t="s">
        <v>117</v>
      </c>
      <c r="BA72" s="2" t="s">
        <v>117</v>
      </c>
      <c r="BB72" s="2" t="s">
        <v>117</v>
      </c>
      <c r="BC72" s="2" t="s">
        <v>117</v>
      </c>
      <c r="BD72" s="2" t="s">
        <v>117</v>
      </c>
      <c r="BE72" s="2" t="s">
        <v>117</v>
      </c>
      <c r="BF72" s="2" t="s">
        <v>117</v>
      </c>
      <c r="BG72" s="2" t="s">
        <v>117</v>
      </c>
      <c r="BH72" s="2" t="s">
        <v>117</v>
      </c>
      <c r="BI72" s="45">
        <f t="shared" ref="BI72" si="0">AK72</f>
        <v>132000</v>
      </c>
      <c r="BJ72" s="5">
        <f>5700</f>
        <v>5700</v>
      </c>
      <c r="BK72" s="5">
        <v>0</v>
      </c>
      <c r="BL72" s="46">
        <f t="shared" ref="BL72" si="1">BJ72+BK72</f>
        <v>5700</v>
      </c>
      <c r="BM72" s="2" t="s">
        <v>117</v>
      </c>
      <c r="BN72" s="2" t="s">
        <v>117</v>
      </c>
      <c r="BO72" s="2" t="s">
        <v>117</v>
      </c>
      <c r="BP72" s="2" t="s">
        <v>117</v>
      </c>
      <c r="BQ72" s="2" t="s">
        <v>117</v>
      </c>
      <c r="BR72" s="2" t="s">
        <v>117</v>
      </c>
      <c r="BS72" s="2" t="s">
        <v>117</v>
      </c>
      <c r="BT72" s="2" t="s">
        <v>117</v>
      </c>
      <c r="BU72" s="2" t="s">
        <v>117</v>
      </c>
      <c r="BV72" s="2" t="s">
        <v>117</v>
      </c>
      <c r="BW72" s="2" t="s">
        <v>117</v>
      </c>
      <c r="BX72" s="2" t="s">
        <v>117</v>
      </c>
      <c r="BY72" s="2" t="s">
        <v>117</v>
      </c>
      <c r="BZ72" s="43" t="s">
        <v>239</v>
      </c>
      <c r="CA72" s="47">
        <v>14218</v>
      </c>
      <c r="CB72" s="43" t="s">
        <v>240</v>
      </c>
      <c r="CC72" s="43">
        <v>703265</v>
      </c>
      <c r="CD72" s="43" t="s">
        <v>210</v>
      </c>
      <c r="CE72" s="43">
        <v>716267</v>
      </c>
      <c r="CF72" s="15"/>
      <c r="CG72" s="15"/>
      <c r="CH72" s="15"/>
    </row>
    <row r="73" spans="1:86" ht="19.5" customHeight="1" x14ac:dyDescent="0.25">
      <c r="A73" s="10">
        <v>8</v>
      </c>
      <c r="B73" s="10" t="s">
        <v>241</v>
      </c>
      <c r="C73" s="10" t="s">
        <v>242</v>
      </c>
      <c r="D73" s="10" t="s">
        <v>179</v>
      </c>
      <c r="E73" s="10" t="s">
        <v>180</v>
      </c>
      <c r="F73" s="10" t="s">
        <v>243</v>
      </c>
      <c r="G73" s="34">
        <v>12994</v>
      </c>
      <c r="H73" s="34">
        <v>13042</v>
      </c>
      <c r="I73" s="10" t="s">
        <v>117</v>
      </c>
      <c r="J73" s="10" t="s">
        <v>117</v>
      </c>
      <c r="K73" s="10" t="s">
        <v>117</v>
      </c>
      <c r="L73" s="10" t="s">
        <v>117</v>
      </c>
      <c r="M73" s="10" t="s">
        <v>117</v>
      </c>
      <c r="N73" s="10" t="s">
        <v>117</v>
      </c>
      <c r="O73" s="10" t="s">
        <v>117</v>
      </c>
      <c r="P73" s="10" t="s">
        <v>117</v>
      </c>
      <c r="Q73" s="10" t="s">
        <v>244</v>
      </c>
      <c r="R73" s="35">
        <v>44341</v>
      </c>
      <c r="S73" s="35">
        <v>44706</v>
      </c>
      <c r="T73" s="34">
        <v>13059</v>
      </c>
      <c r="U73" s="10" t="s">
        <v>245</v>
      </c>
      <c r="V73" s="34">
        <v>13315</v>
      </c>
      <c r="W73" s="10" t="s">
        <v>243</v>
      </c>
      <c r="X73" s="36">
        <v>3195600</v>
      </c>
      <c r="Y73" s="10" t="s">
        <v>246</v>
      </c>
      <c r="Z73" s="10" t="s">
        <v>247</v>
      </c>
      <c r="AA73" s="10" t="s">
        <v>248</v>
      </c>
      <c r="AB73" s="35">
        <v>44706</v>
      </c>
      <c r="AC73" s="34">
        <v>13315</v>
      </c>
      <c r="AD73" s="35">
        <v>44706</v>
      </c>
      <c r="AE73" s="35">
        <v>45071</v>
      </c>
      <c r="AF73" s="10" t="s">
        <v>188</v>
      </c>
      <c r="AG73" s="10" t="s">
        <v>207</v>
      </c>
      <c r="AH73" s="10" t="s">
        <v>117</v>
      </c>
      <c r="AI73" s="10" t="s">
        <v>117</v>
      </c>
      <c r="AJ73" s="10" t="s">
        <v>117</v>
      </c>
      <c r="AK73" s="37">
        <v>3195600</v>
      </c>
      <c r="AL73" s="2" t="s">
        <v>190</v>
      </c>
      <c r="AM73" s="2" t="s">
        <v>191</v>
      </c>
      <c r="AN73" s="3">
        <v>45070</v>
      </c>
      <c r="AO73" s="4">
        <v>13541</v>
      </c>
      <c r="AP73" s="2" t="s">
        <v>192</v>
      </c>
      <c r="AQ73" s="3">
        <v>45072</v>
      </c>
      <c r="AR73" s="3">
        <v>45436</v>
      </c>
      <c r="AS73" s="38" t="s">
        <v>117</v>
      </c>
      <c r="AT73" s="38" t="s">
        <v>117</v>
      </c>
      <c r="AU73" s="38" t="s">
        <v>117</v>
      </c>
      <c r="AV73" s="38" t="s">
        <v>117</v>
      </c>
      <c r="AW73" s="38" t="s">
        <v>117</v>
      </c>
      <c r="AX73" s="38" t="s">
        <v>117</v>
      </c>
      <c r="AY73" s="38" t="s">
        <v>117</v>
      </c>
      <c r="AZ73" s="38" t="s">
        <v>117</v>
      </c>
      <c r="BA73" s="38" t="s">
        <v>117</v>
      </c>
      <c r="BB73" s="38" t="s">
        <v>117</v>
      </c>
      <c r="BC73" s="3" t="s">
        <v>117</v>
      </c>
      <c r="BD73" s="6" t="s">
        <v>117</v>
      </c>
      <c r="BE73" s="5" t="s">
        <v>117</v>
      </c>
      <c r="BF73" s="5" t="s">
        <v>117</v>
      </c>
      <c r="BG73" s="2" t="s">
        <v>117</v>
      </c>
      <c r="BH73" s="5" t="s">
        <v>117</v>
      </c>
      <c r="BI73" s="39">
        <v>3195600</v>
      </c>
      <c r="BJ73" s="37">
        <v>11839053.84</v>
      </c>
      <c r="BK73" s="37">
        <v>313735.46999999997</v>
      </c>
      <c r="BL73" s="40">
        <v>12152789.310000001</v>
      </c>
      <c r="BM73" s="10" t="s">
        <v>117</v>
      </c>
      <c r="BN73" s="10" t="s">
        <v>117</v>
      </c>
      <c r="BO73" s="10" t="s">
        <v>117</v>
      </c>
      <c r="BP73" s="10" t="s">
        <v>117</v>
      </c>
      <c r="BQ73" s="12" t="s">
        <v>117</v>
      </c>
      <c r="BR73" s="10" t="s">
        <v>117</v>
      </c>
      <c r="BS73" s="10" t="s">
        <v>117</v>
      </c>
      <c r="BT73" s="10" t="s">
        <v>117</v>
      </c>
      <c r="BU73" s="10" t="s">
        <v>117</v>
      </c>
      <c r="BV73" s="10" t="s">
        <v>117</v>
      </c>
      <c r="BW73" s="10" t="s">
        <v>117</v>
      </c>
      <c r="BX73" s="10" t="s">
        <v>117</v>
      </c>
      <c r="BY73" s="10" t="s">
        <v>117</v>
      </c>
      <c r="BZ73" s="12" t="s">
        <v>249</v>
      </c>
      <c r="CA73" s="41">
        <v>14001</v>
      </c>
      <c r="CB73" s="11" t="s">
        <v>250</v>
      </c>
      <c r="CC73" s="12">
        <v>709894</v>
      </c>
      <c r="CD73" s="12" t="s">
        <v>251</v>
      </c>
      <c r="CE73" s="12">
        <v>714025</v>
      </c>
      <c r="CF73" s="15"/>
      <c r="CG73" s="15"/>
      <c r="CH73" s="15"/>
    </row>
    <row r="74" spans="1:86" ht="19.5" customHeight="1" x14ac:dyDescent="0.25">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22"/>
      <c r="Y74" s="152"/>
      <c r="Z74" s="152"/>
      <c r="AA74" s="152"/>
      <c r="AB74" s="152"/>
      <c r="AC74" s="152"/>
      <c r="AD74" s="152"/>
      <c r="AE74" s="152"/>
      <c r="AF74" s="152"/>
      <c r="AG74" s="152"/>
      <c r="AH74" s="152"/>
      <c r="AI74" s="152"/>
      <c r="AJ74" s="152"/>
      <c r="AK74" s="152"/>
      <c r="AL74" s="2" t="s">
        <v>275</v>
      </c>
      <c r="AM74" s="2" t="s">
        <v>195</v>
      </c>
      <c r="AN74" s="3">
        <v>45436</v>
      </c>
      <c r="AO74" s="4">
        <v>13782</v>
      </c>
      <c r="AP74" s="2" t="s">
        <v>192</v>
      </c>
      <c r="AQ74" s="3">
        <v>45437</v>
      </c>
      <c r="AR74" s="3">
        <v>45800</v>
      </c>
      <c r="AS74" s="38" t="s">
        <v>117</v>
      </c>
      <c r="AT74" s="38" t="s">
        <v>117</v>
      </c>
      <c r="AU74" s="38" t="s">
        <v>117</v>
      </c>
      <c r="AV74" s="38" t="s">
        <v>117</v>
      </c>
      <c r="AW74" s="38" t="s">
        <v>117</v>
      </c>
      <c r="AX74" s="38" t="s">
        <v>117</v>
      </c>
      <c r="AY74" s="38" t="s">
        <v>117</v>
      </c>
      <c r="AZ74" s="38" t="s">
        <v>117</v>
      </c>
      <c r="BA74" s="38" t="s">
        <v>117</v>
      </c>
      <c r="BB74" s="38" t="s">
        <v>117</v>
      </c>
      <c r="BC74" s="3" t="s">
        <v>117</v>
      </c>
      <c r="BD74" s="6" t="s">
        <v>117</v>
      </c>
      <c r="BE74" s="5" t="s">
        <v>117</v>
      </c>
      <c r="BF74" s="5" t="s">
        <v>117</v>
      </c>
      <c r="BG74" s="2" t="s">
        <v>117</v>
      </c>
      <c r="BH74" s="5" t="s">
        <v>117</v>
      </c>
      <c r="BI74" s="152"/>
      <c r="BJ74" s="152"/>
      <c r="BK74" s="152"/>
      <c r="BL74" s="152"/>
      <c r="BM74" s="152"/>
      <c r="BN74" s="152"/>
      <c r="BO74" s="152"/>
      <c r="BP74" s="152"/>
      <c r="BQ74" s="152"/>
      <c r="BR74" s="152"/>
      <c r="BS74" s="152"/>
      <c r="BT74" s="152"/>
      <c r="BU74" s="152"/>
      <c r="BV74" s="152"/>
      <c r="BW74" s="152"/>
      <c r="BX74" s="152"/>
      <c r="BY74" s="152"/>
      <c r="BZ74" s="152"/>
      <c r="CA74" s="152"/>
      <c r="CB74" s="126"/>
      <c r="CC74" s="152"/>
      <c r="CD74" s="152"/>
      <c r="CE74" s="152"/>
      <c r="CF74" s="15"/>
      <c r="CG74" s="15"/>
      <c r="CH74" s="15"/>
    </row>
    <row r="75" spans="1:86" ht="19.5" customHeight="1" x14ac:dyDescent="0.25">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22"/>
      <c r="Y75" s="152"/>
      <c r="Z75" s="152"/>
      <c r="AA75" s="152"/>
      <c r="AB75" s="152"/>
      <c r="AC75" s="152"/>
      <c r="AD75" s="152"/>
      <c r="AE75" s="152"/>
      <c r="AF75" s="152"/>
      <c r="AG75" s="152"/>
      <c r="AH75" s="152"/>
      <c r="AI75" s="152"/>
      <c r="AJ75" s="152"/>
      <c r="AK75" s="152"/>
      <c r="AL75" s="2" t="s">
        <v>275</v>
      </c>
      <c r="AM75" s="2" t="s">
        <v>197</v>
      </c>
      <c r="AN75" s="3">
        <v>45800</v>
      </c>
      <c r="AO75" s="4">
        <v>14030</v>
      </c>
      <c r="AP75" s="2" t="s">
        <v>192</v>
      </c>
      <c r="AQ75" s="3">
        <v>45801</v>
      </c>
      <c r="AR75" s="3">
        <v>46167</v>
      </c>
      <c r="AS75" s="38" t="s">
        <v>117</v>
      </c>
      <c r="AT75" s="38" t="s">
        <v>117</v>
      </c>
      <c r="AU75" s="38" t="s">
        <v>117</v>
      </c>
      <c r="AV75" s="38" t="s">
        <v>117</v>
      </c>
      <c r="AW75" s="38" t="s">
        <v>117</v>
      </c>
      <c r="AX75" s="38" t="s">
        <v>117</v>
      </c>
      <c r="AY75" s="38" t="s">
        <v>117</v>
      </c>
      <c r="AZ75" s="38" t="s">
        <v>117</v>
      </c>
      <c r="BA75" s="38" t="s">
        <v>117</v>
      </c>
      <c r="BB75" s="38" t="s">
        <v>117</v>
      </c>
      <c r="BC75" s="38" t="s">
        <v>117</v>
      </c>
      <c r="BD75" s="38" t="s">
        <v>117</v>
      </c>
      <c r="BE75" s="38" t="s">
        <v>117</v>
      </c>
      <c r="BF75" s="5" t="s">
        <v>117</v>
      </c>
      <c r="BG75" s="2" t="s">
        <v>117</v>
      </c>
      <c r="BH75" s="5" t="s">
        <v>117</v>
      </c>
      <c r="BI75" s="152"/>
      <c r="BJ75" s="152"/>
      <c r="BK75" s="152"/>
      <c r="BL75" s="152"/>
      <c r="BM75" s="152"/>
      <c r="BN75" s="152"/>
      <c r="BO75" s="152"/>
      <c r="BP75" s="152"/>
      <c r="BQ75" s="152"/>
      <c r="BR75" s="152"/>
      <c r="BS75" s="152"/>
      <c r="BT75" s="152"/>
      <c r="BU75" s="152"/>
      <c r="BV75" s="152"/>
      <c r="BW75" s="152"/>
      <c r="BX75" s="152"/>
      <c r="BY75" s="152"/>
      <c r="BZ75" s="152"/>
      <c r="CA75" s="152"/>
      <c r="CB75" s="126"/>
      <c r="CC75" s="152"/>
      <c r="CD75" s="152"/>
      <c r="CE75" s="152"/>
      <c r="CF75" s="15"/>
      <c r="CG75" s="15"/>
      <c r="CH75" s="15"/>
    </row>
    <row r="76" spans="1:86" ht="19.5" customHeight="1" x14ac:dyDescent="0.25">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22"/>
      <c r="Y76" s="152"/>
      <c r="Z76" s="152"/>
      <c r="AA76" s="152"/>
      <c r="AB76" s="152"/>
      <c r="AC76" s="152"/>
      <c r="AD76" s="152"/>
      <c r="AE76" s="152"/>
      <c r="AF76" s="152"/>
      <c r="AG76" s="152"/>
      <c r="AH76" s="152"/>
      <c r="AI76" s="152"/>
      <c r="AJ76" s="152"/>
      <c r="AK76" s="152"/>
      <c r="AL76" s="2" t="s">
        <v>117</v>
      </c>
      <c r="AM76" s="2" t="s">
        <v>117</v>
      </c>
      <c r="AN76" s="3" t="s">
        <v>117</v>
      </c>
      <c r="AO76" s="2" t="s">
        <v>117</v>
      </c>
      <c r="AP76" s="2" t="s">
        <v>117</v>
      </c>
      <c r="AQ76" s="3" t="s">
        <v>117</v>
      </c>
      <c r="AR76" s="3" t="s">
        <v>117</v>
      </c>
      <c r="AS76" s="38" t="s">
        <v>117</v>
      </c>
      <c r="AT76" s="38" t="s">
        <v>117</v>
      </c>
      <c r="AU76" s="38" t="s">
        <v>117</v>
      </c>
      <c r="AV76" s="38" t="s">
        <v>117</v>
      </c>
      <c r="AW76" s="38" t="s">
        <v>117</v>
      </c>
      <c r="AX76" s="38" t="s">
        <v>117</v>
      </c>
      <c r="AY76" s="38" t="s">
        <v>117</v>
      </c>
      <c r="AZ76" s="38" t="s">
        <v>117</v>
      </c>
      <c r="BA76" s="38" t="s">
        <v>117</v>
      </c>
      <c r="BB76" s="38" t="s">
        <v>117</v>
      </c>
      <c r="BC76" s="38" t="s">
        <v>117</v>
      </c>
      <c r="BD76" s="38" t="s">
        <v>117</v>
      </c>
      <c r="BE76" s="38" t="s">
        <v>117</v>
      </c>
      <c r="BF76" s="5" t="s">
        <v>117</v>
      </c>
      <c r="BG76" s="2" t="s">
        <v>117</v>
      </c>
      <c r="BH76" s="5" t="s">
        <v>117</v>
      </c>
      <c r="BI76" s="152"/>
      <c r="BJ76" s="152"/>
      <c r="BK76" s="152"/>
      <c r="BL76" s="152"/>
      <c r="BM76" s="152"/>
      <c r="BN76" s="152"/>
      <c r="BO76" s="152"/>
      <c r="BP76" s="152"/>
      <c r="BQ76" s="152"/>
      <c r="BR76" s="152"/>
      <c r="BS76" s="152"/>
      <c r="BT76" s="152"/>
      <c r="BU76" s="152"/>
      <c r="BV76" s="152"/>
      <c r="BW76" s="152"/>
      <c r="BX76" s="152"/>
      <c r="BY76" s="152"/>
      <c r="BZ76" s="152"/>
      <c r="CA76" s="152"/>
      <c r="CB76" s="126"/>
      <c r="CC76" s="152"/>
      <c r="CD76" s="152"/>
      <c r="CE76" s="152"/>
      <c r="CF76" s="15"/>
      <c r="CG76" s="15"/>
      <c r="CH76" s="15"/>
    </row>
    <row r="77" spans="1:86" ht="19.5" customHeight="1" x14ac:dyDescent="0.25">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22"/>
      <c r="Y77" s="152"/>
      <c r="Z77" s="152"/>
      <c r="AA77" s="152"/>
      <c r="AB77" s="152"/>
      <c r="AC77" s="152"/>
      <c r="AD77" s="152"/>
      <c r="AE77" s="152"/>
      <c r="AF77" s="152"/>
      <c r="AG77" s="152"/>
      <c r="AH77" s="152"/>
      <c r="AI77" s="152"/>
      <c r="AJ77" s="152"/>
      <c r="AK77" s="152"/>
      <c r="AL77" s="2" t="s">
        <v>117</v>
      </c>
      <c r="AM77" s="2" t="s">
        <v>117</v>
      </c>
      <c r="AN77" s="3" t="s">
        <v>117</v>
      </c>
      <c r="AO77" s="2" t="s">
        <v>117</v>
      </c>
      <c r="AP77" s="2" t="s">
        <v>117</v>
      </c>
      <c r="AQ77" s="3" t="s">
        <v>117</v>
      </c>
      <c r="AR77" s="3" t="s">
        <v>117</v>
      </c>
      <c r="AS77" s="38" t="s">
        <v>117</v>
      </c>
      <c r="AT77" s="38" t="s">
        <v>117</v>
      </c>
      <c r="AU77" s="38" t="s">
        <v>117</v>
      </c>
      <c r="AV77" s="38" t="s">
        <v>117</v>
      </c>
      <c r="AW77" s="38" t="s">
        <v>117</v>
      </c>
      <c r="AX77" s="38" t="s">
        <v>117</v>
      </c>
      <c r="AY77" s="38" t="s">
        <v>117</v>
      </c>
      <c r="AZ77" s="38" t="s">
        <v>117</v>
      </c>
      <c r="BA77" s="38" t="s">
        <v>117</v>
      </c>
      <c r="BB77" s="38" t="s">
        <v>117</v>
      </c>
      <c r="BC77" s="38" t="s">
        <v>117</v>
      </c>
      <c r="BD77" s="38" t="s">
        <v>117</v>
      </c>
      <c r="BE77" s="38" t="s">
        <v>117</v>
      </c>
      <c r="BF77" s="5" t="s">
        <v>117</v>
      </c>
      <c r="BG77" s="2" t="s">
        <v>117</v>
      </c>
      <c r="BH77" s="5" t="s">
        <v>117</v>
      </c>
      <c r="BI77" s="152"/>
      <c r="BJ77" s="152"/>
      <c r="BK77" s="152"/>
      <c r="BL77" s="152"/>
      <c r="BM77" s="152"/>
      <c r="BN77" s="152"/>
      <c r="BO77" s="152"/>
      <c r="BP77" s="152"/>
      <c r="BQ77" s="152"/>
      <c r="BR77" s="152"/>
      <c r="BS77" s="152"/>
      <c r="BT77" s="152"/>
      <c r="BU77" s="152"/>
      <c r="BV77" s="152"/>
      <c r="BW77" s="152"/>
      <c r="BX77" s="152"/>
      <c r="BY77" s="152"/>
      <c r="BZ77" s="152"/>
      <c r="CA77" s="152"/>
      <c r="CB77" s="126"/>
      <c r="CC77" s="152"/>
      <c r="CD77" s="152"/>
      <c r="CE77" s="152"/>
      <c r="CF77" s="15"/>
      <c r="CG77" s="15"/>
      <c r="CH77" s="15"/>
    </row>
    <row r="78" spans="1:86" ht="19.5" customHeight="1" x14ac:dyDescent="0.25">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22"/>
      <c r="Y78" s="152"/>
      <c r="Z78" s="152"/>
      <c r="AA78" s="152"/>
      <c r="AB78" s="152"/>
      <c r="AC78" s="152"/>
      <c r="AD78" s="152"/>
      <c r="AE78" s="152"/>
      <c r="AF78" s="152"/>
      <c r="AG78" s="152"/>
      <c r="AH78" s="152"/>
      <c r="AI78" s="152"/>
      <c r="AJ78" s="152"/>
      <c r="AK78" s="152"/>
      <c r="AL78" s="2" t="s">
        <v>117</v>
      </c>
      <c r="AM78" s="2" t="s">
        <v>117</v>
      </c>
      <c r="AN78" s="3" t="s">
        <v>117</v>
      </c>
      <c r="AO78" s="2" t="s">
        <v>117</v>
      </c>
      <c r="AP78" s="2" t="s">
        <v>117</v>
      </c>
      <c r="AQ78" s="3" t="s">
        <v>117</v>
      </c>
      <c r="AR78" s="3" t="s">
        <v>117</v>
      </c>
      <c r="AS78" s="38" t="s">
        <v>117</v>
      </c>
      <c r="AT78" s="38" t="s">
        <v>117</v>
      </c>
      <c r="AU78" s="38" t="s">
        <v>117</v>
      </c>
      <c r="AV78" s="38" t="s">
        <v>117</v>
      </c>
      <c r="AW78" s="38" t="s">
        <v>117</v>
      </c>
      <c r="AX78" s="38" t="s">
        <v>117</v>
      </c>
      <c r="AY78" s="38" t="s">
        <v>117</v>
      </c>
      <c r="AZ78" s="38" t="s">
        <v>117</v>
      </c>
      <c r="BA78" s="38" t="s">
        <v>117</v>
      </c>
      <c r="BB78" s="38" t="s">
        <v>117</v>
      </c>
      <c r="BC78" s="38" t="s">
        <v>117</v>
      </c>
      <c r="BD78" s="38" t="s">
        <v>117</v>
      </c>
      <c r="BE78" s="38" t="s">
        <v>117</v>
      </c>
      <c r="BF78" s="5" t="s">
        <v>117</v>
      </c>
      <c r="BG78" s="2" t="s">
        <v>117</v>
      </c>
      <c r="BH78" s="5" t="s">
        <v>117</v>
      </c>
      <c r="BI78" s="152"/>
      <c r="BJ78" s="152"/>
      <c r="BK78" s="152"/>
      <c r="BL78" s="152"/>
      <c r="BM78" s="152"/>
      <c r="BN78" s="152"/>
      <c r="BO78" s="152"/>
      <c r="BP78" s="152"/>
      <c r="BQ78" s="152"/>
      <c r="BR78" s="152"/>
      <c r="BS78" s="152"/>
      <c r="BT78" s="152"/>
      <c r="BU78" s="152"/>
      <c r="BV78" s="152"/>
      <c r="BW78" s="152"/>
      <c r="BX78" s="152"/>
      <c r="BY78" s="152"/>
      <c r="BZ78" s="152"/>
      <c r="CA78" s="152"/>
      <c r="CB78" s="126"/>
      <c r="CC78" s="152"/>
      <c r="CD78" s="152"/>
      <c r="CE78" s="152"/>
      <c r="CF78" s="15"/>
      <c r="CG78" s="15"/>
      <c r="CH78" s="15"/>
    </row>
    <row r="79" spans="1:86" ht="19.5" customHeight="1" x14ac:dyDescent="0.25">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22"/>
      <c r="Y79" s="152"/>
      <c r="Z79" s="152"/>
      <c r="AA79" s="152"/>
      <c r="AB79" s="152"/>
      <c r="AC79" s="152"/>
      <c r="AD79" s="152"/>
      <c r="AE79" s="152"/>
      <c r="AF79" s="152"/>
      <c r="AG79" s="152"/>
      <c r="AH79" s="152"/>
      <c r="AI79" s="152"/>
      <c r="AJ79" s="152"/>
      <c r="AK79" s="152"/>
      <c r="AL79" s="2" t="s">
        <v>117</v>
      </c>
      <c r="AM79" s="2" t="s">
        <v>117</v>
      </c>
      <c r="AN79" s="3" t="s">
        <v>117</v>
      </c>
      <c r="AO79" s="2" t="s">
        <v>117</v>
      </c>
      <c r="AP79" s="2" t="s">
        <v>117</v>
      </c>
      <c r="AQ79" s="3" t="s">
        <v>117</v>
      </c>
      <c r="AR79" s="3" t="s">
        <v>117</v>
      </c>
      <c r="AS79" s="38" t="s">
        <v>117</v>
      </c>
      <c r="AT79" s="38" t="s">
        <v>117</v>
      </c>
      <c r="AU79" s="38" t="s">
        <v>117</v>
      </c>
      <c r="AV79" s="38" t="s">
        <v>117</v>
      </c>
      <c r="AW79" s="38" t="s">
        <v>117</v>
      </c>
      <c r="AX79" s="38" t="s">
        <v>117</v>
      </c>
      <c r="AY79" s="38" t="s">
        <v>117</v>
      </c>
      <c r="AZ79" s="38" t="s">
        <v>117</v>
      </c>
      <c r="BA79" s="38" t="s">
        <v>117</v>
      </c>
      <c r="BB79" s="38" t="s">
        <v>117</v>
      </c>
      <c r="BC79" s="38" t="s">
        <v>117</v>
      </c>
      <c r="BD79" s="38" t="s">
        <v>117</v>
      </c>
      <c r="BE79" s="38" t="s">
        <v>117</v>
      </c>
      <c r="BF79" s="5" t="s">
        <v>117</v>
      </c>
      <c r="BG79" s="2" t="s">
        <v>117</v>
      </c>
      <c r="BH79" s="5" t="s">
        <v>117</v>
      </c>
      <c r="BI79" s="152"/>
      <c r="BJ79" s="152"/>
      <c r="BK79" s="152"/>
      <c r="BL79" s="152"/>
      <c r="BM79" s="152"/>
      <c r="BN79" s="152"/>
      <c r="BO79" s="152"/>
      <c r="BP79" s="152"/>
      <c r="BQ79" s="152"/>
      <c r="BR79" s="152"/>
      <c r="BS79" s="152"/>
      <c r="BT79" s="152"/>
      <c r="BU79" s="152"/>
      <c r="BV79" s="152"/>
      <c r="BW79" s="152"/>
      <c r="BX79" s="152"/>
      <c r="BY79" s="152"/>
      <c r="BZ79" s="152"/>
      <c r="CA79" s="152"/>
      <c r="CB79" s="126"/>
      <c r="CC79" s="152"/>
      <c r="CD79" s="152"/>
      <c r="CE79" s="152"/>
      <c r="CF79" s="15"/>
      <c r="CG79" s="15"/>
      <c r="CH79" s="15"/>
    </row>
    <row r="80" spans="1:86" ht="19.5" customHeight="1" x14ac:dyDescent="0.25">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22"/>
      <c r="Y80" s="152"/>
      <c r="Z80" s="152"/>
      <c r="AA80" s="152"/>
      <c r="AB80" s="152"/>
      <c r="AC80" s="152"/>
      <c r="AD80" s="152"/>
      <c r="AE80" s="152"/>
      <c r="AF80" s="152"/>
      <c r="AG80" s="152"/>
      <c r="AH80" s="152"/>
      <c r="AI80" s="152"/>
      <c r="AJ80" s="152"/>
      <c r="AK80" s="152"/>
      <c r="AL80" s="2" t="s">
        <v>117</v>
      </c>
      <c r="AM80" s="2" t="s">
        <v>117</v>
      </c>
      <c r="AN80" s="2" t="s">
        <v>117</v>
      </c>
      <c r="AO80" s="2" t="s">
        <v>117</v>
      </c>
      <c r="AP80" s="2" t="s">
        <v>117</v>
      </c>
      <c r="AQ80" s="3" t="s">
        <v>117</v>
      </c>
      <c r="AR80" s="3" t="s">
        <v>117</v>
      </c>
      <c r="AS80" s="38" t="s">
        <v>117</v>
      </c>
      <c r="AT80" s="38" t="s">
        <v>117</v>
      </c>
      <c r="AU80" s="38" t="s">
        <v>117</v>
      </c>
      <c r="AV80" s="38" t="s">
        <v>117</v>
      </c>
      <c r="AW80" s="38" t="s">
        <v>117</v>
      </c>
      <c r="AX80" s="38" t="s">
        <v>117</v>
      </c>
      <c r="AY80" s="38" t="s">
        <v>117</v>
      </c>
      <c r="AZ80" s="38" t="s">
        <v>117</v>
      </c>
      <c r="BA80" s="38" t="s">
        <v>117</v>
      </c>
      <c r="BB80" s="38" t="s">
        <v>117</v>
      </c>
      <c r="BC80" s="38" t="s">
        <v>117</v>
      </c>
      <c r="BD80" s="38" t="s">
        <v>117</v>
      </c>
      <c r="BE80" s="38" t="s">
        <v>117</v>
      </c>
      <c r="BF80" s="5" t="s">
        <v>117</v>
      </c>
      <c r="BG80" s="2" t="s">
        <v>117</v>
      </c>
      <c r="BH80" s="5" t="s">
        <v>117</v>
      </c>
      <c r="BI80" s="152"/>
      <c r="BJ80" s="152"/>
      <c r="BK80" s="152"/>
      <c r="BL80" s="152"/>
      <c r="BM80" s="152"/>
      <c r="BN80" s="152"/>
      <c r="BO80" s="152"/>
      <c r="BP80" s="152"/>
      <c r="BQ80" s="152"/>
      <c r="BR80" s="152"/>
      <c r="BS80" s="152"/>
      <c r="BT80" s="152"/>
      <c r="BU80" s="152"/>
      <c r="BV80" s="152"/>
      <c r="BW80" s="152"/>
      <c r="BX80" s="152"/>
      <c r="BY80" s="152"/>
      <c r="BZ80" s="152"/>
      <c r="CA80" s="152"/>
      <c r="CB80" s="126"/>
      <c r="CC80" s="152"/>
      <c r="CD80" s="152"/>
      <c r="CE80" s="152"/>
      <c r="CF80" s="15"/>
      <c r="CG80" s="15"/>
      <c r="CH80" s="15"/>
    </row>
    <row r="81" spans="1:86" ht="19.5" customHeight="1" x14ac:dyDescent="0.25">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22"/>
      <c r="Y81" s="152"/>
      <c r="Z81" s="152"/>
      <c r="AA81" s="152"/>
      <c r="AB81" s="152"/>
      <c r="AC81" s="152"/>
      <c r="AD81" s="152"/>
      <c r="AE81" s="152"/>
      <c r="AF81" s="152"/>
      <c r="AG81" s="152"/>
      <c r="AH81" s="152"/>
      <c r="AI81" s="152"/>
      <c r="AJ81" s="152"/>
      <c r="AK81" s="152"/>
      <c r="AL81" s="2" t="s">
        <v>117</v>
      </c>
      <c r="AM81" s="2" t="s">
        <v>117</v>
      </c>
      <c r="AN81" s="3" t="s">
        <v>117</v>
      </c>
      <c r="AO81" s="2" t="s">
        <v>117</v>
      </c>
      <c r="AP81" s="2" t="s">
        <v>117</v>
      </c>
      <c r="AQ81" s="3" t="s">
        <v>117</v>
      </c>
      <c r="AR81" s="3" t="s">
        <v>117</v>
      </c>
      <c r="AS81" s="38" t="s">
        <v>117</v>
      </c>
      <c r="AT81" s="38" t="s">
        <v>117</v>
      </c>
      <c r="AU81" s="38" t="s">
        <v>117</v>
      </c>
      <c r="AV81" s="38" t="s">
        <v>117</v>
      </c>
      <c r="AW81" s="38" t="s">
        <v>117</v>
      </c>
      <c r="AX81" s="38" t="s">
        <v>117</v>
      </c>
      <c r="AY81" s="38" t="s">
        <v>117</v>
      </c>
      <c r="AZ81" s="38" t="s">
        <v>117</v>
      </c>
      <c r="BA81" s="38" t="s">
        <v>117</v>
      </c>
      <c r="BB81" s="38" t="s">
        <v>117</v>
      </c>
      <c r="BC81" s="38" t="s">
        <v>117</v>
      </c>
      <c r="BD81" s="38" t="s">
        <v>117</v>
      </c>
      <c r="BE81" s="38" t="s">
        <v>117</v>
      </c>
      <c r="BF81" s="5" t="s">
        <v>117</v>
      </c>
      <c r="BG81" s="2" t="s">
        <v>117</v>
      </c>
      <c r="BH81" s="5" t="s">
        <v>117</v>
      </c>
      <c r="BI81" s="152"/>
      <c r="BJ81" s="152"/>
      <c r="BK81" s="152"/>
      <c r="BL81" s="152"/>
      <c r="BM81" s="152"/>
      <c r="BN81" s="152"/>
      <c r="BO81" s="152"/>
      <c r="BP81" s="152"/>
      <c r="BQ81" s="152"/>
      <c r="BR81" s="152"/>
      <c r="BS81" s="152"/>
      <c r="BT81" s="152"/>
      <c r="BU81" s="152"/>
      <c r="BV81" s="152"/>
      <c r="BW81" s="152"/>
      <c r="BX81" s="152"/>
      <c r="BY81" s="152"/>
      <c r="BZ81" s="152"/>
      <c r="CA81" s="152"/>
      <c r="CB81" s="126"/>
      <c r="CC81" s="152"/>
      <c r="CD81" s="152"/>
      <c r="CE81" s="152"/>
      <c r="CF81" s="15"/>
      <c r="CG81" s="15"/>
      <c r="CH81" s="15"/>
    </row>
    <row r="82" spans="1:86" ht="19.5" customHeight="1" x14ac:dyDescent="0.25">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22"/>
      <c r="Y82" s="152"/>
      <c r="Z82" s="152"/>
      <c r="AA82" s="152"/>
      <c r="AB82" s="152"/>
      <c r="AC82" s="152"/>
      <c r="AD82" s="152"/>
      <c r="AE82" s="152"/>
      <c r="AF82" s="152"/>
      <c r="AG82" s="152"/>
      <c r="AH82" s="152"/>
      <c r="AI82" s="152"/>
      <c r="AJ82" s="152"/>
      <c r="AK82" s="152"/>
      <c r="AL82" s="2" t="s">
        <v>117</v>
      </c>
      <c r="AM82" s="2" t="s">
        <v>117</v>
      </c>
      <c r="AN82" s="3" t="s">
        <v>117</v>
      </c>
      <c r="AO82" s="2" t="s">
        <v>117</v>
      </c>
      <c r="AP82" s="2" t="s">
        <v>117</v>
      </c>
      <c r="AQ82" s="3" t="s">
        <v>117</v>
      </c>
      <c r="AR82" s="3" t="s">
        <v>117</v>
      </c>
      <c r="AS82" s="38" t="s">
        <v>117</v>
      </c>
      <c r="AT82" s="38" t="s">
        <v>117</v>
      </c>
      <c r="AU82" s="38" t="s">
        <v>117</v>
      </c>
      <c r="AV82" s="38" t="s">
        <v>117</v>
      </c>
      <c r="AW82" s="38" t="s">
        <v>117</v>
      </c>
      <c r="AX82" s="38" t="s">
        <v>117</v>
      </c>
      <c r="AY82" s="38" t="s">
        <v>117</v>
      </c>
      <c r="AZ82" s="38" t="s">
        <v>117</v>
      </c>
      <c r="BA82" s="38" t="s">
        <v>117</v>
      </c>
      <c r="BB82" s="38" t="s">
        <v>117</v>
      </c>
      <c r="BC82" s="38" t="s">
        <v>117</v>
      </c>
      <c r="BD82" s="38" t="s">
        <v>117</v>
      </c>
      <c r="BE82" s="38" t="s">
        <v>117</v>
      </c>
      <c r="BF82" s="5" t="s">
        <v>117</v>
      </c>
      <c r="BG82" s="2" t="s">
        <v>117</v>
      </c>
      <c r="BH82" s="5" t="s">
        <v>117</v>
      </c>
      <c r="BI82" s="152"/>
      <c r="BJ82" s="152"/>
      <c r="BK82" s="152"/>
      <c r="BL82" s="152"/>
      <c r="BM82" s="152"/>
      <c r="BN82" s="152"/>
      <c r="BO82" s="152"/>
      <c r="BP82" s="152"/>
      <c r="BQ82" s="152"/>
      <c r="BR82" s="152"/>
      <c r="BS82" s="152"/>
      <c r="BT82" s="152"/>
      <c r="BU82" s="152"/>
      <c r="BV82" s="152"/>
      <c r="BW82" s="152"/>
      <c r="BX82" s="152"/>
      <c r="BY82" s="152"/>
      <c r="BZ82" s="152"/>
      <c r="CA82" s="152"/>
      <c r="CB82" s="126"/>
      <c r="CC82" s="152"/>
      <c r="CD82" s="152"/>
      <c r="CE82" s="152"/>
      <c r="CF82" s="15"/>
      <c r="CG82" s="15"/>
      <c r="CH82" s="15"/>
    </row>
    <row r="83" spans="1:86" ht="19.5" customHeight="1" x14ac:dyDescent="0.25">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22"/>
      <c r="Y83" s="152"/>
      <c r="Z83" s="152"/>
      <c r="AA83" s="152"/>
      <c r="AB83" s="152"/>
      <c r="AC83" s="152"/>
      <c r="AD83" s="152"/>
      <c r="AE83" s="152"/>
      <c r="AF83" s="152"/>
      <c r="AG83" s="152"/>
      <c r="AH83" s="152"/>
      <c r="AI83" s="152"/>
      <c r="AJ83" s="152"/>
      <c r="AK83" s="152"/>
      <c r="AL83" s="2" t="s">
        <v>117</v>
      </c>
      <c r="AM83" s="2" t="s">
        <v>117</v>
      </c>
      <c r="AN83" s="3" t="s">
        <v>117</v>
      </c>
      <c r="AO83" s="2" t="s">
        <v>117</v>
      </c>
      <c r="AP83" s="2" t="s">
        <v>117</v>
      </c>
      <c r="AQ83" s="3" t="s">
        <v>117</v>
      </c>
      <c r="AR83" s="3" t="s">
        <v>117</v>
      </c>
      <c r="AS83" s="38" t="s">
        <v>117</v>
      </c>
      <c r="AT83" s="38" t="s">
        <v>117</v>
      </c>
      <c r="AU83" s="38" t="s">
        <v>117</v>
      </c>
      <c r="AV83" s="38" t="s">
        <v>117</v>
      </c>
      <c r="AW83" s="38" t="s">
        <v>117</v>
      </c>
      <c r="AX83" s="38" t="s">
        <v>117</v>
      </c>
      <c r="AY83" s="38" t="s">
        <v>117</v>
      </c>
      <c r="AZ83" s="38" t="s">
        <v>117</v>
      </c>
      <c r="BA83" s="38" t="s">
        <v>117</v>
      </c>
      <c r="BB83" s="38" t="s">
        <v>117</v>
      </c>
      <c r="BC83" s="38" t="s">
        <v>117</v>
      </c>
      <c r="BD83" s="38" t="s">
        <v>117</v>
      </c>
      <c r="BE83" s="38" t="s">
        <v>117</v>
      </c>
      <c r="BF83" s="5" t="s">
        <v>117</v>
      </c>
      <c r="BG83" s="2" t="s">
        <v>117</v>
      </c>
      <c r="BH83" s="5" t="s">
        <v>117</v>
      </c>
      <c r="BI83" s="152"/>
      <c r="BJ83" s="152"/>
      <c r="BK83" s="152"/>
      <c r="BL83" s="152"/>
      <c r="BM83" s="152"/>
      <c r="BN83" s="152"/>
      <c r="BO83" s="152"/>
      <c r="BP83" s="152"/>
      <c r="BQ83" s="152"/>
      <c r="BR83" s="152"/>
      <c r="BS83" s="152"/>
      <c r="BT83" s="152"/>
      <c r="BU83" s="152"/>
      <c r="BV83" s="152"/>
      <c r="BW83" s="152"/>
      <c r="BX83" s="152"/>
      <c r="BY83" s="152"/>
      <c r="BZ83" s="152"/>
      <c r="CA83" s="152"/>
      <c r="CB83" s="126"/>
      <c r="CC83" s="152"/>
      <c r="CD83" s="152"/>
      <c r="CE83" s="152"/>
      <c r="CF83" s="15"/>
      <c r="CG83" s="15"/>
      <c r="CH83" s="15"/>
    </row>
    <row r="84" spans="1:86" ht="19.5" customHeight="1" x14ac:dyDescent="0.25">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22"/>
      <c r="Y84" s="152"/>
      <c r="Z84" s="152"/>
      <c r="AA84" s="152"/>
      <c r="AB84" s="152"/>
      <c r="AC84" s="152"/>
      <c r="AD84" s="152"/>
      <c r="AE84" s="152"/>
      <c r="AF84" s="152"/>
      <c r="AG84" s="152"/>
      <c r="AH84" s="152"/>
      <c r="AI84" s="152"/>
      <c r="AJ84" s="152"/>
      <c r="AK84" s="152"/>
      <c r="AL84" s="2" t="s">
        <v>117</v>
      </c>
      <c r="AM84" s="2" t="s">
        <v>117</v>
      </c>
      <c r="AN84" s="3" t="s">
        <v>117</v>
      </c>
      <c r="AO84" s="2" t="s">
        <v>117</v>
      </c>
      <c r="AP84" s="2" t="s">
        <v>117</v>
      </c>
      <c r="AQ84" s="3" t="s">
        <v>117</v>
      </c>
      <c r="AR84" s="3" t="s">
        <v>117</v>
      </c>
      <c r="AS84" s="38" t="s">
        <v>117</v>
      </c>
      <c r="AT84" s="38" t="s">
        <v>117</v>
      </c>
      <c r="AU84" s="38" t="s">
        <v>117</v>
      </c>
      <c r="AV84" s="38" t="s">
        <v>117</v>
      </c>
      <c r="AW84" s="38" t="s">
        <v>117</v>
      </c>
      <c r="AX84" s="38" t="s">
        <v>117</v>
      </c>
      <c r="AY84" s="38" t="s">
        <v>117</v>
      </c>
      <c r="AZ84" s="38" t="s">
        <v>117</v>
      </c>
      <c r="BA84" s="38" t="s">
        <v>117</v>
      </c>
      <c r="BB84" s="38" t="s">
        <v>117</v>
      </c>
      <c r="BC84" s="38" t="s">
        <v>117</v>
      </c>
      <c r="BD84" s="38" t="s">
        <v>117</v>
      </c>
      <c r="BE84" s="38" t="s">
        <v>117</v>
      </c>
      <c r="BF84" s="5" t="s">
        <v>117</v>
      </c>
      <c r="BG84" s="2" t="s">
        <v>117</v>
      </c>
      <c r="BH84" s="5" t="s">
        <v>117</v>
      </c>
      <c r="BI84" s="152"/>
      <c r="BJ84" s="152"/>
      <c r="BK84" s="152"/>
      <c r="BL84" s="152"/>
      <c r="BM84" s="152"/>
      <c r="BN84" s="152"/>
      <c r="BO84" s="152"/>
      <c r="BP84" s="152"/>
      <c r="BQ84" s="152"/>
      <c r="BR84" s="152"/>
      <c r="BS84" s="152"/>
      <c r="BT84" s="152"/>
      <c r="BU84" s="152"/>
      <c r="BV84" s="152"/>
      <c r="BW84" s="152"/>
      <c r="BX84" s="152"/>
      <c r="BY84" s="152"/>
      <c r="BZ84" s="152"/>
      <c r="CA84" s="152"/>
      <c r="CB84" s="126"/>
      <c r="CC84" s="152"/>
      <c r="CD84" s="152"/>
      <c r="CE84" s="152"/>
      <c r="CF84" s="15"/>
      <c r="CG84" s="15"/>
      <c r="CH84" s="15"/>
    </row>
    <row r="85" spans="1:86" ht="19.5" customHeight="1" x14ac:dyDescent="0.25">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22"/>
      <c r="Y85" s="152"/>
      <c r="Z85" s="152"/>
      <c r="AA85" s="152"/>
      <c r="AB85" s="152"/>
      <c r="AC85" s="152"/>
      <c r="AD85" s="152"/>
      <c r="AE85" s="152"/>
      <c r="AF85" s="152"/>
      <c r="AG85" s="152"/>
      <c r="AH85" s="152"/>
      <c r="AI85" s="152"/>
      <c r="AJ85" s="152"/>
      <c r="AK85" s="152"/>
      <c r="AL85" s="2" t="s">
        <v>117</v>
      </c>
      <c r="AM85" s="2" t="s">
        <v>117</v>
      </c>
      <c r="AN85" s="3" t="s">
        <v>117</v>
      </c>
      <c r="AO85" s="2" t="s">
        <v>117</v>
      </c>
      <c r="AP85" s="2" t="s">
        <v>117</v>
      </c>
      <c r="AQ85" s="3" t="s">
        <v>117</v>
      </c>
      <c r="AR85" s="3" t="s">
        <v>117</v>
      </c>
      <c r="AS85" s="38" t="s">
        <v>117</v>
      </c>
      <c r="AT85" s="38" t="s">
        <v>117</v>
      </c>
      <c r="AU85" s="38" t="s">
        <v>117</v>
      </c>
      <c r="AV85" s="38" t="s">
        <v>117</v>
      </c>
      <c r="AW85" s="38" t="s">
        <v>117</v>
      </c>
      <c r="AX85" s="38" t="s">
        <v>117</v>
      </c>
      <c r="AY85" s="38" t="s">
        <v>117</v>
      </c>
      <c r="AZ85" s="38" t="s">
        <v>117</v>
      </c>
      <c r="BA85" s="38" t="s">
        <v>117</v>
      </c>
      <c r="BB85" s="38" t="s">
        <v>117</v>
      </c>
      <c r="BC85" s="38" t="s">
        <v>117</v>
      </c>
      <c r="BD85" s="38" t="s">
        <v>117</v>
      </c>
      <c r="BE85" s="38" t="s">
        <v>117</v>
      </c>
      <c r="BF85" s="5" t="s">
        <v>117</v>
      </c>
      <c r="BG85" s="2" t="s">
        <v>117</v>
      </c>
      <c r="BH85" s="5" t="s">
        <v>117</v>
      </c>
      <c r="BI85" s="152"/>
      <c r="BJ85" s="152"/>
      <c r="BK85" s="152"/>
      <c r="BL85" s="152"/>
      <c r="BM85" s="152"/>
      <c r="BN85" s="152"/>
      <c r="BO85" s="152"/>
      <c r="BP85" s="152"/>
      <c r="BQ85" s="152"/>
      <c r="BR85" s="152"/>
      <c r="BS85" s="152"/>
      <c r="BT85" s="152"/>
      <c r="BU85" s="152"/>
      <c r="BV85" s="152"/>
      <c r="BW85" s="152"/>
      <c r="BX85" s="152"/>
      <c r="BY85" s="152"/>
      <c r="BZ85" s="152"/>
      <c r="CA85" s="152"/>
      <c r="CB85" s="126"/>
      <c r="CC85" s="152"/>
      <c r="CD85" s="152"/>
      <c r="CE85" s="152"/>
      <c r="CF85" s="15"/>
      <c r="CG85" s="15"/>
      <c r="CH85" s="15"/>
    </row>
    <row r="86" spans="1:86" ht="19.5" customHeight="1" x14ac:dyDescent="0.25">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22"/>
      <c r="Y86" s="152"/>
      <c r="Z86" s="152"/>
      <c r="AA86" s="152"/>
      <c r="AB86" s="152"/>
      <c r="AC86" s="152"/>
      <c r="AD86" s="152"/>
      <c r="AE86" s="152"/>
      <c r="AF86" s="152"/>
      <c r="AG86" s="152"/>
      <c r="AH86" s="152"/>
      <c r="AI86" s="152"/>
      <c r="AJ86" s="152"/>
      <c r="AK86" s="152"/>
      <c r="AL86" s="2" t="s">
        <v>117</v>
      </c>
      <c r="AM86" s="2" t="s">
        <v>117</v>
      </c>
      <c r="AN86" s="3" t="s">
        <v>117</v>
      </c>
      <c r="AO86" s="2" t="s">
        <v>117</v>
      </c>
      <c r="AP86" s="2" t="s">
        <v>117</v>
      </c>
      <c r="AQ86" s="3" t="s">
        <v>117</v>
      </c>
      <c r="AR86" s="3" t="s">
        <v>117</v>
      </c>
      <c r="AS86" s="38" t="s">
        <v>117</v>
      </c>
      <c r="AT86" s="38" t="s">
        <v>117</v>
      </c>
      <c r="AU86" s="38" t="s">
        <v>117</v>
      </c>
      <c r="AV86" s="38" t="s">
        <v>117</v>
      </c>
      <c r="AW86" s="38" t="s">
        <v>117</v>
      </c>
      <c r="AX86" s="38" t="s">
        <v>117</v>
      </c>
      <c r="AY86" s="38" t="s">
        <v>117</v>
      </c>
      <c r="AZ86" s="38" t="s">
        <v>117</v>
      </c>
      <c r="BA86" s="38" t="s">
        <v>117</v>
      </c>
      <c r="BB86" s="38" t="s">
        <v>117</v>
      </c>
      <c r="BC86" s="38" t="s">
        <v>117</v>
      </c>
      <c r="BD86" s="38" t="s">
        <v>117</v>
      </c>
      <c r="BE86" s="38" t="s">
        <v>117</v>
      </c>
      <c r="BF86" s="5" t="s">
        <v>117</v>
      </c>
      <c r="BG86" s="2" t="s">
        <v>117</v>
      </c>
      <c r="BH86" s="5" t="s">
        <v>117</v>
      </c>
      <c r="BI86" s="152"/>
      <c r="BJ86" s="152"/>
      <c r="BK86" s="152"/>
      <c r="BL86" s="152"/>
      <c r="BM86" s="152"/>
      <c r="BN86" s="152"/>
      <c r="BO86" s="152"/>
      <c r="BP86" s="152"/>
      <c r="BQ86" s="152"/>
      <c r="BR86" s="152"/>
      <c r="BS86" s="152"/>
      <c r="BT86" s="152"/>
      <c r="BU86" s="152"/>
      <c r="BV86" s="152"/>
      <c r="BW86" s="152"/>
      <c r="BX86" s="152"/>
      <c r="BY86" s="152"/>
      <c r="BZ86" s="152"/>
      <c r="CA86" s="152"/>
      <c r="CB86" s="126"/>
      <c r="CC86" s="152"/>
      <c r="CD86" s="152"/>
      <c r="CE86" s="152"/>
      <c r="CF86" s="15"/>
      <c r="CG86" s="15"/>
      <c r="CH86" s="15"/>
    </row>
    <row r="87" spans="1:86" ht="19.5" customHeight="1" x14ac:dyDescent="0.25">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22"/>
      <c r="Y87" s="152"/>
      <c r="Z87" s="152"/>
      <c r="AA87" s="152"/>
      <c r="AB87" s="152"/>
      <c r="AC87" s="152"/>
      <c r="AD87" s="152"/>
      <c r="AE87" s="152"/>
      <c r="AF87" s="152"/>
      <c r="AG87" s="152"/>
      <c r="AH87" s="152"/>
      <c r="AI87" s="152"/>
      <c r="AJ87" s="152"/>
      <c r="AK87" s="152"/>
      <c r="AL87" s="2" t="s">
        <v>117</v>
      </c>
      <c r="AM87" s="2" t="s">
        <v>117</v>
      </c>
      <c r="AN87" s="3" t="s">
        <v>117</v>
      </c>
      <c r="AO87" s="2" t="s">
        <v>117</v>
      </c>
      <c r="AP87" s="2" t="s">
        <v>117</v>
      </c>
      <c r="AQ87" s="3" t="s">
        <v>117</v>
      </c>
      <c r="AR87" s="3" t="s">
        <v>117</v>
      </c>
      <c r="AS87" s="38" t="s">
        <v>117</v>
      </c>
      <c r="AT87" s="38" t="s">
        <v>117</v>
      </c>
      <c r="AU87" s="38" t="s">
        <v>117</v>
      </c>
      <c r="AV87" s="38" t="s">
        <v>117</v>
      </c>
      <c r="AW87" s="38" t="s">
        <v>117</v>
      </c>
      <c r="AX87" s="38" t="s">
        <v>117</v>
      </c>
      <c r="AY87" s="38" t="s">
        <v>117</v>
      </c>
      <c r="AZ87" s="38" t="s">
        <v>117</v>
      </c>
      <c r="BA87" s="38" t="s">
        <v>117</v>
      </c>
      <c r="BB87" s="38" t="s">
        <v>117</v>
      </c>
      <c r="BC87" s="38" t="s">
        <v>117</v>
      </c>
      <c r="BD87" s="38" t="s">
        <v>117</v>
      </c>
      <c r="BE87" s="38" t="s">
        <v>117</v>
      </c>
      <c r="BF87" s="5" t="s">
        <v>117</v>
      </c>
      <c r="BG87" s="2" t="s">
        <v>117</v>
      </c>
      <c r="BH87" s="5" t="s">
        <v>117</v>
      </c>
      <c r="BI87" s="152"/>
      <c r="BJ87" s="152"/>
      <c r="BK87" s="152"/>
      <c r="BL87" s="152"/>
      <c r="BM87" s="152"/>
      <c r="BN87" s="152"/>
      <c r="BO87" s="152"/>
      <c r="BP87" s="152"/>
      <c r="BQ87" s="152"/>
      <c r="BR87" s="152"/>
      <c r="BS87" s="152"/>
      <c r="BT87" s="152"/>
      <c r="BU87" s="152"/>
      <c r="BV87" s="152"/>
      <c r="BW87" s="152"/>
      <c r="BX87" s="152"/>
      <c r="BY87" s="152"/>
      <c r="BZ87" s="152"/>
      <c r="CA87" s="152"/>
      <c r="CB87" s="126"/>
      <c r="CC87" s="152"/>
      <c r="CD87" s="152"/>
      <c r="CE87" s="152"/>
      <c r="CF87" s="15"/>
      <c r="CG87" s="15"/>
      <c r="CH87" s="15"/>
    </row>
    <row r="88" spans="1:86" ht="19.5" customHeight="1" x14ac:dyDescent="0.25">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22"/>
      <c r="Y88" s="152"/>
      <c r="Z88" s="152"/>
      <c r="AA88" s="152"/>
      <c r="AB88" s="152"/>
      <c r="AC88" s="152"/>
      <c r="AD88" s="152"/>
      <c r="AE88" s="152"/>
      <c r="AF88" s="152"/>
      <c r="AG88" s="152"/>
      <c r="AH88" s="152"/>
      <c r="AI88" s="152"/>
      <c r="AJ88" s="152"/>
      <c r="AK88" s="152"/>
      <c r="AL88" s="2" t="s">
        <v>117</v>
      </c>
      <c r="AM88" s="2" t="s">
        <v>117</v>
      </c>
      <c r="AN88" s="3" t="s">
        <v>117</v>
      </c>
      <c r="AO88" s="2" t="s">
        <v>117</v>
      </c>
      <c r="AP88" s="2" t="s">
        <v>117</v>
      </c>
      <c r="AQ88" s="3" t="s">
        <v>117</v>
      </c>
      <c r="AR88" s="3" t="s">
        <v>117</v>
      </c>
      <c r="AS88" s="38" t="s">
        <v>117</v>
      </c>
      <c r="AT88" s="38" t="s">
        <v>117</v>
      </c>
      <c r="AU88" s="38" t="s">
        <v>117</v>
      </c>
      <c r="AV88" s="38" t="s">
        <v>117</v>
      </c>
      <c r="AW88" s="38" t="s">
        <v>117</v>
      </c>
      <c r="AX88" s="38" t="s">
        <v>117</v>
      </c>
      <c r="AY88" s="38" t="s">
        <v>117</v>
      </c>
      <c r="AZ88" s="38" t="s">
        <v>117</v>
      </c>
      <c r="BA88" s="38" t="s">
        <v>117</v>
      </c>
      <c r="BB88" s="38" t="s">
        <v>117</v>
      </c>
      <c r="BC88" s="38" t="s">
        <v>117</v>
      </c>
      <c r="BD88" s="38" t="s">
        <v>117</v>
      </c>
      <c r="BE88" s="38" t="s">
        <v>117</v>
      </c>
      <c r="BF88" s="5" t="s">
        <v>117</v>
      </c>
      <c r="BG88" s="2" t="s">
        <v>117</v>
      </c>
      <c r="BH88" s="5" t="s">
        <v>117</v>
      </c>
      <c r="BI88" s="152"/>
      <c r="BJ88" s="152"/>
      <c r="BK88" s="152"/>
      <c r="BL88" s="152"/>
      <c r="BM88" s="152"/>
      <c r="BN88" s="152"/>
      <c r="BO88" s="152"/>
      <c r="BP88" s="152"/>
      <c r="BQ88" s="152"/>
      <c r="BR88" s="152"/>
      <c r="BS88" s="152"/>
      <c r="BT88" s="152"/>
      <c r="BU88" s="152"/>
      <c r="BV88" s="152"/>
      <c r="BW88" s="152"/>
      <c r="BX88" s="152"/>
      <c r="BY88" s="152"/>
      <c r="BZ88" s="152"/>
      <c r="CA88" s="152"/>
      <c r="CB88" s="126"/>
      <c r="CC88" s="152"/>
      <c r="CD88" s="152"/>
      <c r="CE88" s="152"/>
      <c r="CF88" s="15"/>
      <c r="CG88" s="15"/>
      <c r="CH88" s="15"/>
    </row>
    <row r="89" spans="1:86" ht="19.5" customHeight="1" x14ac:dyDescent="0.25">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22"/>
      <c r="Y89" s="152"/>
      <c r="Z89" s="152"/>
      <c r="AA89" s="152"/>
      <c r="AB89" s="152"/>
      <c r="AC89" s="152"/>
      <c r="AD89" s="152"/>
      <c r="AE89" s="152"/>
      <c r="AF89" s="152"/>
      <c r="AG89" s="152"/>
      <c r="AH89" s="152"/>
      <c r="AI89" s="152"/>
      <c r="AJ89" s="152"/>
      <c r="AK89" s="152"/>
      <c r="AL89" s="2" t="s">
        <v>117</v>
      </c>
      <c r="AM89" s="2" t="s">
        <v>117</v>
      </c>
      <c r="AN89" s="3" t="s">
        <v>117</v>
      </c>
      <c r="AO89" s="2" t="s">
        <v>117</v>
      </c>
      <c r="AP89" s="2" t="s">
        <v>117</v>
      </c>
      <c r="AQ89" s="3" t="s">
        <v>117</v>
      </c>
      <c r="AR89" s="3" t="s">
        <v>117</v>
      </c>
      <c r="AS89" s="38" t="s">
        <v>117</v>
      </c>
      <c r="AT89" s="38" t="s">
        <v>117</v>
      </c>
      <c r="AU89" s="38" t="s">
        <v>117</v>
      </c>
      <c r="AV89" s="38" t="s">
        <v>117</v>
      </c>
      <c r="AW89" s="38" t="s">
        <v>117</v>
      </c>
      <c r="AX89" s="38" t="s">
        <v>117</v>
      </c>
      <c r="AY89" s="38" t="s">
        <v>117</v>
      </c>
      <c r="AZ89" s="38" t="s">
        <v>117</v>
      </c>
      <c r="BA89" s="38" t="s">
        <v>117</v>
      </c>
      <c r="BB89" s="38" t="s">
        <v>117</v>
      </c>
      <c r="BC89" s="38" t="s">
        <v>117</v>
      </c>
      <c r="BD89" s="38" t="s">
        <v>117</v>
      </c>
      <c r="BE89" s="38" t="s">
        <v>117</v>
      </c>
      <c r="BF89" s="5" t="s">
        <v>117</v>
      </c>
      <c r="BG89" s="2" t="s">
        <v>117</v>
      </c>
      <c r="BH89" s="5" t="s">
        <v>117</v>
      </c>
      <c r="BI89" s="152"/>
      <c r="BJ89" s="152"/>
      <c r="BK89" s="152"/>
      <c r="BL89" s="152"/>
      <c r="BM89" s="152"/>
      <c r="BN89" s="152"/>
      <c r="BO89" s="152"/>
      <c r="BP89" s="152"/>
      <c r="BQ89" s="152"/>
      <c r="BR89" s="152"/>
      <c r="BS89" s="152"/>
      <c r="BT89" s="152"/>
      <c r="BU89" s="152"/>
      <c r="BV89" s="152"/>
      <c r="BW89" s="152"/>
      <c r="BX89" s="152"/>
      <c r="BY89" s="152"/>
      <c r="BZ89" s="152"/>
      <c r="CA89" s="152"/>
      <c r="CB89" s="126"/>
      <c r="CC89" s="152"/>
      <c r="CD89" s="152"/>
      <c r="CE89" s="152"/>
      <c r="CF89" s="15"/>
      <c r="CG89" s="15"/>
      <c r="CH89" s="15"/>
    </row>
    <row r="90" spans="1:86" ht="19.5" customHeight="1" x14ac:dyDescent="0.25">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22"/>
      <c r="Y90" s="152"/>
      <c r="Z90" s="152"/>
      <c r="AA90" s="152"/>
      <c r="AB90" s="152"/>
      <c r="AC90" s="152"/>
      <c r="AD90" s="152"/>
      <c r="AE90" s="152"/>
      <c r="AF90" s="152"/>
      <c r="AG90" s="152"/>
      <c r="AH90" s="152"/>
      <c r="AI90" s="152"/>
      <c r="AJ90" s="152"/>
      <c r="AK90" s="152"/>
      <c r="AL90" s="2" t="s">
        <v>117</v>
      </c>
      <c r="AM90" s="2" t="s">
        <v>117</v>
      </c>
      <c r="AN90" s="3" t="s">
        <v>117</v>
      </c>
      <c r="AO90" s="2" t="s">
        <v>117</v>
      </c>
      <c r="AP90" s="2" t="s">
        <v>117</v>
      </c>
      <c r="AQ90" s="3" t="s">
        <v>117</v>
      </c>
      <c r="AR90" s="3" t="s">
        <v>117</v>
      </c>
      <c r="AS90" s="38" t="s">
        <v>117</v>
      </c>
      <c r="AT90" s="38" t="s">
        <v>117</v>
      </c>
      <c r="AU90" s="38" t="s">
        <v>117</v>
      </c>
      <c r="AV90" s="38" t="s">
        <v>117</v>
      </c>
      <c r="AW90" s="38" t="s">
        <v>117</v>
      </c>
      <c r="AX90" s="38" t="s">
        <v>117</v>
      </c>
      <c r="AY90" s="38" t="s">
        <v>117</v>
      </c>
      <c r="AZ90" s="38" t="s">
        <v>117</v>
      </c>
      <c r="BA90" s="38" t="s">
        <v>117</v>
      </c>
      <c r="BB90" s="38" t="s">
        <v>117</v>
      </c>
      <c r="BC90" s="38" t="s">
        <v>117</v>
      </c>
      <c r="BD90" s="38" t="s">
        <v>117</v>
      </c>
      <c r="BE90" s="38" t="s">
        <v>117</v>
      </c>
      <c r="BF90" s="5" t="s">
        <v>117</v>
      </c>
      <c r="BG90" s="2" t="s">
        <v>117</v>
      </c>
      <c r="BH90" s="5" t="s">
        <v>117</v>
      </c>
      <c r="BI90" s="152"/>
      <c r="BJ90" s="152"/>
      <c r="BK90" s="152"/>
      <c r="BL90" s="152"/>
      <c r="BM90" s="152"/>
      <c r="BN90" s="152"/>
      <c r="BO90" s="152"/>
      <c r="BP90" s="152"/>
      <c r="BQ90" s="152"/>
      <c r="BR90" s="152"/>
      <c r="BS90" s="152"/>
      <c r="BT90" s="152"/>
      <c r="BU90" s="152"/>
      <c r="BV90" s="152"/>
      <c r="BW90" s="152"/>
      <c r="BX90" s="152"/>
      <c r="BY90" s="152"/>
      <c r="BZ90" s="152"/>
      <c r="CA90" s="152"/>
      <c r="CB90" s="126"/>
      <c r="CC90" s="152"/>
      <c r="CD90" s="152"/>
      <c r="CE90" s="152"/>
      <c r="CF90" s="15"/>
      <c r="CG90" s="15"/>
      <c r="CH90" s="15"/>
    </row>
    <row r="91" spans="1:86" ht="19.5" customHeight="1" x14ac:dyDescent="0.25">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22"/>
      <c r="Y91" s="152"/>
      <c r="Z91" s="152"/>
      <c r="AA91" s="152"/>
      <c r="AB91" s="152"/>
      <c r="AC91" s="152"/>
      <c r="AD91" s="152"/>
      <c r="AE91" s="152"/>
      <c r="AF91" s="152"/>
      <c r="AG91" s="152"/>
      <c r="AH91" s="152"/>
      <c r="AI91" s="152"/>
      <c r="AJ91" s="152"/>
      <c r="AK91" s="152"/>
      <c r="AL91" s="2" t="s">
        <v>117</v>
      </c>
      <c r="AM91" s="2" t="s">
        <v>117</v>
      </c>
      <c r="AN91" s="3" t="s">
        <v>117</v>
      </c>
      <c r="AO91" s="4" t="s">
        <v>117</v>
      </c>
      <c r="AP91" s="2" t="s">
        <v>117</v>
      </c>
      <c r="AQ91" s="3" t="s">
        <v>117</v>
      </c>
      <c r="AR91" s="3" t="s">
        <v>117</v>
      </c>
      <c r="AS91" s="38" t="s">
        <v>117</v>
      </c>
      <c r="AT91" s="38" t="s">
        <v>117</v>
      </c>
      <c r="AU91" s="38" t="s">
        <v>117</v>
      </c>
      <c r="AV91" s="38" t="s">
        <v>117</v>
      </c>
      <c r="AW91" s="38" t="s">
        <v>117</v>
      </c>
      <c r="AX91" s="38" t="s">
        <v>117</v>
      </c>
      <c r="AY91" s="38" t="s">
        <v>117</v>
      </c>
      <c r="AZ91" s="38" t="s">
        <v>117</v>
      </c>
      <c r="BA91" s="38" t="s">
        <v>117</v>
      </c>
      <c r="BB91" s="38" t="s">
        <v>117</v>
      </c>
      <c r="BC91" s="38" t="s">
        <v>117</v>
      </c>
      <c r="BD91" s="38" t="s">
        <v>117</v>
      </c>
      <c r="BE91" s="38" t="s">
        <v>117</v>
      </c>
      <c r="BF91" s="5" t="s">
        <v>117</v>
      </c>
      <c r="BG91" s="2" t="s">
        <v>117</v>
      </c>
      <c r="BH91" s="5" t="s">
        <v>117</v>
      </c>
      <c r="BI91" s="152"/>
      <c r="BJ91" s="152"/>
      <c r="BK91" s="152"/>
      <c r="BL91" s="152"/>
      <c r="BM91" s="152"/>
      <c r="BN91" s="152"/>
      <c r="BO91" s="152"/>
      <c r="BP91" s="152"/>
      <c r="BQ91" s="152"/>
      <c r="BR91" s="152"/>
      <c r="BS91" s="152"/>
      <c r="BT91" s="152"/>
      <c r="BU91" s="152"/>
      <c r="BV91" s="152"/>
      <c r="BW91" s="152"/>
      <c r="BX91" s="152"/>
      <c r="BY91" s="152"/>
      <c r="BZ91" s="152"/>
      <c r="CA91" s="152"/>
      <c r="CB91" s="126"/>
      <c r="CC91" s="152"/>
      <c r="CD91" s="152"/>
      <c r="CE91" s="152"/>
      <c r="CF91" s="15"/>
      <c r="CG91" s="15"/>
      <c r="CH91" s="15"/>
    </row>
    <row r="92" spans="1:86" ht="19.5" customHeight="1" x14ac:dyDescent="0.25">
      <c r="A92" s="160"/>
      <c r="B92" s="160"/>
      <c r="C92" s="160"/>
      <c r="D92" s="160"/>
      <c r="E92" s="160"/>
      <c r="F92" s="160"/>
      <c r="G92" s="160"/>
      <c r="H92" s="160"/>
      <c r="I92" s="160"/>
      <c r="J92" s="160"/>
      <c r="K92" s="160"/>
      <c r="L92" s="160"/>
      <c r="M92" s="160"/>
      <c r="N92" s="160"/>
      <c r="O92" s="160"/>
      <c r="P92" s="160"/>
      <c r="Q92" s="160"/>
      <c r="R92" s="160"/>
      <c r="S92" s="160"/>
      <c r="T92" s="160"/>
      <c r="U92" s="160"/>
      <c r="V92" s="160"/>
      <c r="W92" s="160"/>
      <c r="X92" s="124"/>
      <c r="Y92" s="160"/>
      <c r="Z92" s="160"/>
      <c r="AA92" s="160"/>
      <c r="AB92" s="160"/>
      <c r="AC92" s="160"/>
      <c r="AD92" s="160"/>
      <c r="AE92" s="160"/>
      <c r="AF92" s="160"/>
      <c r="AG92" s="160"/>
      <c r="AH92" s="160"/>
      <c r="AI92" s="160"/>
      <c r="AJ92" s="160"/>
      <c r="AK92" s="160"/>
      <c r="AL92" s="2" t="s">
        <v>117</v>
      </c>
      <c r="AM92" s="2" t="s">
        <v>117</v>
      </c>
      <c r="AN92" s="3" t="s">
        <v>117</v>
      </c>
      <c r="AO92" s="4" t="s">
        <v>117</v>
      </c>
      <c r="AP92" s="2" t="s">
        <v>117</v>
      </c>
      <c r="AQ92" s="3" t="s">
        <v>117</v>
      </c>
      <c r="AR92" s="3" t="s">
        <v>117</v>
      </c>
      <c r="AS92" s="38" t="s">
        <v>117</v>
      </c>
      <c r="AT92" s="38" t="s">
        <v>117</v>
      </c>
      <c r="AU92" s="38" t="s">
        <v>117</v>
      </c>
      <c r="AV92" s="38" t="s">
        <v>117</v>
      </c>
      <c r="AW92" s="38" t="s">
        <v>117</v>
      </c>
      <c r="AX92" s="38" t="s">
        <v>117</v>
      </c>
      <c r="AY92" s="38" t="s">
        <v>117</v>
      </c>
      <c r="AZ92" s="38" t="s">
        <v>117</v>
      </c>
      <c r="BA92" s="38" t="s">
        <v>117</v>
      </c>
      <c r="BB92" s="38" t="s">
        <v>117</v>
      </c>
      <c r="BC92" s="38" t="s">
        <v>117</v>
      </c>
      <c r="BD92" s="38" t="s">
        <v>117</v>
      </c>
      <c r="BE92" s="38" t="s">
        <v>117</v>
      </c>
      <c r="BF92" s="5" t="s">
        <v>117</v>
      </c>
      <c r="BG92" s="2" t="s">
        <v>117</v>
      </c>
      <c r="BH92" s="5" t="s">
        <v>117</v>
      </c>
      <c r="BI92" s="160"/>
      <c r="BJ92" s="160"/>
      <c r="BK92" s="160"/>
      <c r="BL92" s="160"/>
      <c r="BM92" s="160"/>
      <c r="BN92" s="160"/>
      <c r="BO92" s="160"/>
      <c r="BP92" s="160"/>
      <c r="BQ92" s="160"/>
      <c r="BR92" s="160"/>
      <c r="BS92" s="160"/>
      <c r="BT92" s="160"/>
      <c r="BU92" s="160"/>
      <c r="BV92" s="160"/>
      <c r="BW92" s="160"/>
      <c r="BX92" s="160"/>
      <c r="BY92" s="160"/>
      <c r="BZ92" s="160"/>
      <c r="CA92" s="160"/>
      <c r="CB92" s="127"/>
      <c r="CC92" s="160"/>
      <c r="CD92" s="160"/>
      <c r="CE92" s="160"/>
      <c r="CF92" s="15"/>
      <c r="CG92" s="15"/>
      <c r="CH92" s="15"/>
    </row>
    <row r="93" spans="1:86" ht="19.5" customHeight="1" x14ac:dyDescent="0.25">
      <c r="A93" s="10">
        <v>9</v>
      </c>
      <c r="B93" s="10" t="s">
        <v>252</v>
      </c>
      <c r="C93" s="10" t="s">
        <v>253</v>
      </c>
      <c r="D93" s="10" t="s">
        <v>254</v>
      </c>
      <c r="E93" s="10" t="s">
        <v>180</v>
      </c>
      <c r="F93" s="10" t="s">
        <v>255</v>
      </c>
      <c r="G93" s="34">
        <v>13121</v>
      </c>
      <c r="H93" s="34">
        <v>13215</v>
      </c>
      <c r="I93" s="10" t="s">
        <v>117</v>
      </c>
      <c r="J93" s="10" t="s">
        <v>117</v>
      </c>
      <c r="K93" s="10" t="s">
        <v>117</v>
      </c>
      <c r="L93" s="10" t="s">
        <v>117</v>
      </c>
      <c r="M93" s="10" t="s">
        <v>117</v>
      </c>
      <c r="N93" s="10" t="s">
        <v>117</v>
      </c>
      <c r="O93" s="10" t="s">
        <v>117</v>
      </c>
      <c r="P93" s="10" t="s">
        <v>117</v>
      </c>
      <c r="Q93" s="10" t="s">
        <v>117</v>
      </c>
      <c r="R93" s="10" t="s">
        <v>117</v>
      </c>
      <c r="S93" s="10" t="s">
        <v>117</v>
      </c>
      <c r="T93" s="10" t="s">
        <v>117</v>
      </c>
      <c r="U93" s="10" t="s">
        <v>117</v>
      </c>
      <c r="V93" s="10" t="s">
        <v>117</v>
      </c>
      <c r="W93" s="10" t="s">
        <v>350</v>
      </c>
      <c r="X93" s="10" t="s">
        <v>117</v>
      </c>
      <c r="Y93" s="10" t="s">
        <v>256</v>
      </c>
      <c r="Z93" s="10" t="s">
        <v>257</v>
      </c>
      <c r="AA93" s="10" t="s">
        <v>258</v>
      </c>
      <c r="AB93" s="35">
        <v>44607</v>
      </c>
      <c r="AC93" s="34">
        <v>13229</v>
      </c>
      <c r="AD93" s="35">
        <v>44607</v>
      </c>
      <c r="AE93" s="35">
        <v>44727</v>
      </c>
      <c r="AF93" s="10" t="s">
        <v>259</v>
      </c>
      <c r="AG93" s="10" t="s">
        <v>260</v>
      </c>
      <c r="AH93" s="10" t="s">
        <v>261</v>
      </c>
      <c r="AI93" s="9">
        <v>1056693.94</v>
      </c>
      <c r="AJ93" s="9">
        <v>2967.05</v>
      </c>
      <c r="AK93" s="37">
        <v>1059660.99</v>
      </c>
      <c r="AL93" s="2" t="s">
        <v>190</v>
      </c>
      <c r="AM93" s="2" t="s">
        <v>262</v>
      </c>
      <c r="AN93" s="3">
        <v>44756</v>
      </c>
      <c r="AO93" s="2">
        <v>13430</v>
      </c>
      <c r="AP93" s="2" t="s">
        <v>263</v>
      </c>
      <c r="AQ93" s="3">
        <v>44757</v>
      </c>
      <c r="AR93" s="3">
        <v>44848</v>
      </c>
      <c r="AS93" s="38" t="s">
        <v>117</v>
      </c>
      <c r="AT93" s="38" t="s">
        <v>117</v>
      </c>
      <c r="AU93" s="38" t="s">
        <v>117</v>
      </c>
      <c r="AV93" s="38" t="s">
        <v>117</v>
      </c>
      <c r="AW93" s="38" t="s">
        <v>117</v>
      </c>
      <c r="AX93" s="38" t="s">
        <v>117</v>
      </c>
      <c r="AY93" s="38" t="s">
        <v>117</v>
      </c>
      <c r="AZ93" s="38" t="s">
        <v>117</v>
      </c>
      <c r="BA93" s="38" t="s">
        <v>117</v>
      </c>
      <c r="BB93" s="38" t="s">
        <v>117</v>
      </c>
      <c r="BC93" s="3">
        <v>45097</v>
      </c>
      <c r="BD93" s="6">
        <v>0.13020000000000001</v>
      </c>
      <c r="BE93" s="5">
        <v>121543.12</v>
      </c>
      <c r="BF93" s="5" t="s">
        <v>117</v>
      </c>
      <c r="BG93" s="2" t="s">
        <v>117</v>
      </c>
      <c r="BH93" s="5" t="s">
        <v>117</v>
      </c>
      <c r="BI93" s="39">
        <f>AK93+BE93+BE94</f>
        <v>1385326.69</v>
      </c>
      <c r="BJ93" s="37">
        <f>214241.39+15830.35+15565.03</f>
        <v>245636.77000000002</v>
      </c>
      <c r="BK93" s="37">
        <v>0</v>
      </c>
      <c r="BL93" s="40">
        <f>214241.39+15830.35+15565.03</f>
        <v>245636.77000000002</v>
      </c>
      <c r="BM93" s="10" t="s">
        <v>264</v>
      </c>
      <c r="BN93" s="12" t="s">
        <v>265</v>
      </c>
      <c r="BO93" s="48">
        <v>44687</v>
      </c>
      <c r="BP93" s="48">
        <v>44952</v>
      </c>
      <c r="BQ93" s="12" t="s">
        <v>117</v>
      </c>
      <c r="BR93" s="49" t="s">
        <v>266</v>
      </c>
      <c r="BS93" s="48">
        <v>44687</v>
      </c>
      <c r="BT93" s="48">
        <v>45256</v>
      </c>
      <c r="BU93" s="50" t="s">
        <v>267</v>
      </c>
      <c r="BV93" s="50" t="s">
        <v>268</v>
      </c>
      <c r="BW93" s="51">
        <v>44775</v>
      </c>
      <c r="BX93" s="51">
        <v>44952</v>
      </c>
      <c r="BY93" s="43" t="s">
        <v>269</v>
      </c>
      <c r="BZ93" s="12" t="s">
        <v>270</v>
      </c>
      <c r="CA93" s="41">
        <v>14030</v>
      </c>
      <c r="CB93" s="12" t="s">
        <v>271</v>
      </c>
      <c r="CC93" s="12" t="s">
        <v>272</v>
      </c>
      <c r="CD93" s="12" t="s">
        <v>273</v>
      </c>
      <c r="CE93" s="12" t="s">
        <v>274</v>
      </c>
      <c r="CF93" s="15"/>
      <c r="CG93" s="15"/>
      <c r="CH93" s="15"/>
    </row>
    <row r="94" spans="1:86" ht="19.5" customHeight="1" x14ac:dyDescent="0.25">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2" t="s">
        <v>275</v>
      </c>
      <c r="AM94" s="2" t="s">
        <v>276</v>
      </c>
      <c r="AN94" s="2" t="s">
        <v>277</v>
      </c>
      <c r="AO94" s="2">
        <v>13434</v>
      </c>
      <c r="AP94" s="2" t="s">
        <v>263</v>
      </c>
      <c r="AQ94" s="3">
        <v>44848</v>
      </c>
      <c r="AR94" s="3">
        <v>44968</v>
      </c>
      <c r="AS94" s="38" t="s">
        <v>117</v>
      </c>
      <c r="AT94" s="38" t="s">
        <v>117</v>
      </c>
      <c r="AU94" s="38" t="s">
        <v>117</v>
      </c>
      <c r="AV94" s="38" t="s">
        <v>117</v>
      </c>
      <c r="AW94" s="38" t="s">
        <v>117</v>
      </c>
      <c r="AX94" s="38" t="s">
        <v>117</v>
      </c>
      <c r="AY94" s="38" t="s">
        <v>117</v>
      </c>
      <c r="AZ94" s="38" t="s">
        <v>117</v>
      </c>
      <c r="BA94" s="38" t="s">
        <v>117</v>
      </c>
      <c r="BB94" s="38" t="s">
        <v>117</v>
      </c>
      <c r="BC94" s="3">
        <v>45068</v>
      </c>
      <c r="BD94" s="6">
        <v>0.2021</v>
      </c>
      <c r="BE94" s="5">
        <v>204122.58</v>
      </c>
      <c r="BF94" s="5" t="s">
        <v>117</v>
      </c>
      <c r="BG94" s="2" t="s">
        <v>117</v>
      </c>
      <c r="BH94" s="5" t="s">
        <v>117</v>
      </c>
      <c r="BI94" s="152"/>
      <c r="BJ94" s="152"/>
      <c r="BK94" s="152"/>
      <c r="BL94" s="152"/>
      <c r="BM94" s="152"/>
      <c r="BN94" s="152"/>
      <c r="BO94" s="152"/>
      <c r="BP94" s="152"/>
      <c r="BQ94" s="152"/>
      <c r="BR94" s="152"/>
      <c r="BS94" s="152"/>
      <c r="BT94" s="152"/>
      <c r="BU94" s="152"/>
      <c r="BV94" s="152"/>
      <c r="BW94" s="51">
        <v>45014</v>
      </c>
      <c r="BX94" s="51">
        <v>45044</v>
      </c>
      <c r="BY94" s="43" t="s">
        <v>278</v>
      </c>
      <c r="BZ94" s="152"/>
      <c r="CA94" s="152"/>
      <c r="CB94" s="152"/>
      <c r="CC94" s="152"/>
      <c r="CD94" s="152"/>
      <c r="CE94" s="152"/>
      <c r="CF94" s="15"/>
      <c r="CG94" s="15"/>
      <c r="CH94" s="15"/>
    </row>
    <row r="95" spans="1:86" ht="19.5" customHeight="1" x14ac:dyDescent="0.25">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2" t="s">
        <v>275</v>
      </c>
      <c r="AM95" s="2" t="s">
        <v>279</v>
      </c>
      <c r="AN95" s="3">
        <v>44953</v>
      </c>
      <c r="AO95" s="2">
        <v>13500</v>
      </c>
      <c r="AP95" s="2" t="s">
        <v>280</v>
      </c>
      <c r="AQ95" s="3">
        <v>44952</v>
      </c>
      <c r="AR95" s="3">
        <v>45043</v>
      </c>
      <c r="AS95" s="38" t="s">
        <v>117</v>
      </c>
      <c r="AT95" s="38" t="s">
        <v>117</v>
      </c>
      <c r="AU95" s="38" t="s">
        <v>117</v>
      </c>
      <c r="AV95" s="38" t="s">
        <v>117</v>
      </c>
      <c r="AW95" s="38" t="s">
        <v>117</v>
      </c>
      <c r="AX95" s="38" t="s">
        <v>117</v>
      </c>
      <c r="AY95" s="38" t="s">
        <v>117</v>
      </c>
      <c r="AZ95" s="38" t="s">
        <v>117</v>
      </c>
      <c r="BA95" s="38" t="s">
        <v>117</v>
      </c>
      <c r="BB95" s="38" t="s">
        <v>117</v>
      </c>
      <c r="BC95" s="38" t="s">
        <v>117</v>
      </c>
      <c r="BD95" s="38" t="s">
        <v>117</v>
      </c>
      <c r="BE95" s="38" t="s">
        <v>117</v>
      </c>
      <c r="BF95" s="5" t="s">
        <v>117</v>
      </c>
      <c r="BG95" s="2" t="s">
        <v>117</v>
      </c>
      <c r="BH95" s="5" t="s">
        <v>117</v>
      </c>
      <c r="BI95" s="152"/>
      <c r="BJ95" s="152"/>
      <c r="BK95" s="152"/>
      <c r="BL95" s="152"/>
      <c r="BM95" s="152"/>
      <c r="BN95" s="152"/>
      <c r="BO95" s="152"/>
      <c r="BP95" s="152"/>
      <c r="BQ95" s="152"/>
      <c r="BR95" s="152"/>
      <c r="BS95" s="152"/>
      <c r="BT95" s="152"/>
      <c r="BU95" s="152"/>
      <c r="BV95" s="152"/>
      <c r="BW95" s="51">
        <v>46011</v>
      </c>
      <c r="BX95" s="51">
        <v>46096</v>
      </c>
      <c r="BY95" s="43" t="s">
        <v>281</v>
      </c>
      <c r="BZ95" s="152"/>
      <c r="CA95" s="152"/>
      <c r="CB95" s="152"/>
      <c r="CC95" s="152"/>
      <c r="CD95" s="152"/>
      <c r="CE95" s="152"/>
      <c r="CF95" s="15"/>
      <c r="CG95" s="15"/>
      <c r="CH95" s="15"/>
    </row>
    <row r="96" spans="1:86" ht="19.5" customHeight="1" x14ac:dyDescent="0.25">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2" t="s">
        <v>275</v>
      </c>
      <c r="AM96" s="2" t="s">
        <v>282</v>
      </c>
      <c r="AN96" s="3">
        <v>44967</v>
      </c>
      <c r="AO96" s="2">
        <v>13504</v>
      </c>
      <c r="AP96" s="2" t="s">
        <v>263</v>
      </c>
      <c r="AQ96" s="3">
        <v>44968</v>
      </c>
      <c r="AR96" s="3">
        <v>45089</v>
      </c>
      <c r="AS96" s="38" t="s">
        <v>117</v>
      </c>
      <c r="AT96" s="38" t="s">
        <v>117</v>
      </c>
      <c r="AU96" s="38" t="s">
        <v>117</v>
      </c>
      <c r="AV96" s="38" t="s">
        <v>117</v>
      </c>
      <c r="AW96" s="38" t="s">
        <v>117</v>
      </c>
      <c r="AX96" s="38" t="s">
        <v>117</v>
      </c>
      <c r="AY96" s="38" t="s">
        <v>117</v>
      </c>
      <c r="AZ96" s="38" t="s">
        <v>117</v>
      </c>
      <c r="BA96" s="38" t="s">
        <v>117</v>
      </c>
      <c r="BB96" s="38" t="s">
        <v>117</v>
      </c>
      <c r="BC96" s="38" t="s">
        <v>117</v>
      </c>
      <c r="BD96" s="38" t="s">
        <v>117</v>
      </c>
      <c r="BE96" s="38" t="s">
        <v>117</v>
      </c>
      <c r="BF96" s="5" t="s">
        <v>117</v>
      </c>
      <c r="BG96" s="2" t="s">
        <v>117</v>
      </c>
      <c r="BH96" s="5" t="s">
        <v>117</v>
      </c>
      <c r="BI96" s="152"/>
      <c r="BJ96" s="152"/>
      <c r="BK96" s="152"/>
      <c r="BL96" s="152"/>
      <c r="BM96" s="152"/>
      <c r="BN96" s="152"/>
      <c r="BO96" s="152"/>
      <c r="BP96" s="152"/>
      <c r="BQ96" s="152"/>
      <c r="BR96" s="152"/>
      <c r="BS96" s="152"/>
      <c r="BT96" s="152"/>
      <c r="BU96" s="152"/>
      <c r="BV96" s="152"/>
      <c r="BW96" s="51" t="s">
        <v>117</v>
      </c>
      <c r="BX96" s="51" t="s">
        <v>117</v>
      </c>
      <c r="BY96" s="43" t="s">
        <v>117</v>
      </c>
      <c r="BZ96" s="152"/>
      <c r="CA96" s="152"/>
      <c r="CB96" s="152"/>
      <c r="CC96" s="152"/>
      <c r="CD96" s="152"/>
      <c r="CE96" s="152"/>
      <c r="CF96" s="15"/>
      <c r="CG96" s="15"/>
      <c r="CH96" s="15"/>
    </row>
    <row r="97" spans="1:86" ht="19.5" customHeight="1" x14ac:dyDescent="0.25">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2" t="s">
        <v>275</v>
      </c>
      <c r="AM97" s="2" t="s">
        <v>283</v>
      </c>
      <c r="AN97" s="3">
        <v>45043</v>
      </c>
      <c r="AO97" s="2">
        <v>13665</v>
      </c>
      <c r="AP97" s="2" t="s">
        <v>280</v>
      </c>
      <c r="AQ97" s="3">
        <v>44952</v>
      </c>
      <c r="AR97" s="3">
        <v>45134</v>
      </c>
      <c r="AS97" s="38" t="s">
        <v>117</v>
      </c>
      <c r="AT97" s="38" t="s">
        <v>117</v>
      </c>
      <c r="AU97" s="38" t="s">
        <v>117</v>
      </c>
      <c r="AV97" s="38" t="s">
        <v>117</v>
      </c>
      <c r="AW97" s="38" t="s">
        <v>117</v>
      </c>
      <c r="AX97" s="38" t="s">
        <v>117</v>
      </c>
      <c r="AY97" s="38" t="s">
        <v>117</v>
      </c>
      <c r="AZ97" s="38" t="s">
        <v>117</v>
      </c>
      <c r="BA97" s="38" t="s">
        <v>117</v>
      </c>
      <c r="BB97" s="38" t="s">
        <v>117</v>
      </c>
      <c r="BC97" s="38" t="s">
        <v>117</v>
      </c>
      <c r="BD97" s="38" t="s">
        <v>117</v>
      </c>
      <c r="BE97" s="38" t="s">
        <v>117</v>
      </c>
      <c r="BF97" s="5" t="s">
        <v>117</v>
      </c>
      <c r="BG97" s="2" t="s">
        <v>117</v>
      </c>
      <c r="BH97" s="5" t="s">
        <v>117</v>
      </c>
      <c r="BI97" s="152"/>
      <c r="BJ97" s="152"/>
      <c r="BK97" s="152"/>
      <c r="BL97" s="152"/>
      <c r="BM97" s="152"/>
      <c r="BN97" s="152"/>
      <c r="BO97" s="152"/>
      <c r="BP97" s="152"/>
      <c r="BQ97" s="152"/>
      <c r="BR97" s="152"/>
      <c r="BS97" s="152"/>
      <c r="BT97" s="152"/>
      <c r="BU97" s="152"/>
      <c r="BV97" s="152"/>
      <c r="BW97" s="51" t="s">
        <v>117</v>
      </c>
      <c r="BX97" s="51" t="s">
        <v>117</v>
      </c>
      <c r="BY97" s="43" t="s">
        <v>117</v>
      </c>
      <c r="BZ97" s="152"/>
      <c r="CA97" s="152"/>
      <c r="CB97" s="152"/>
      <c r="CC97" s="152"/>
      <c r="CD97" s="152"/>
      <c r="CE97" s="152"/>
      <c r="CF97" s="15"/>
      <c r="CG97" s="15"/>
      <c r="CH97" s="15"/>
    </row>
    <row r="98" spans="1:86" ht="19.5" customHeight="1" x14ac:dyDescent="0.25">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2" t="s">
        <v>275</v>
      </c>
      <c r="AM98" s="2" t="s">
        <v>284</v>
      </c>
      <c r="AN98" s="3">
        <v>45089</v>
      </c>
      <c r="AO98" s="2">
        <v>13665</v>
      </c>
      <c r="AP98" s="2" t="s">
        <v>263</v>
      </c>
      <c r="AQ98" s="3">
        <v>45089</v>
      </c>
      <c r="AR98" s="3">
        <v>45211</v>
      </c>
      <c r="AS98" s="38" t="s">
        <v>117</v>
      </c>
      <c r="AT98" s="38" t="s">
        <v>117</v>
      </c>
      <c r="AU98" s="38" t="s">
        <v>117</v>
      </c>
      <c r="AV98" s="38" t="s">
        <v>117</v>
      </c>
      <c r="AW98" s="38" t="s">
        <v>117</v>
      </c>
      <c r="AX98" s="38" t="s">
        <v>117</v>
      </c>
      <c r="AY98" s="38" t="s">
        <v>117</v>
      </c>
      <c r="AZ98" s="38" t="s">
        <v>117</v>
      </c>
      <c r="BA98" s="38" t="s">
        <v>117</v>
      </c>
      <c r="BB98" s="38" t="s">
        <v>117</v>
      </c>
      <c r="BC98" s="38" t="s">
        <v>117</v>
      </c>
      <c r="BD98" s="38" t="s">
        <v>117</v>
      </c>
      <c r="BE98" s="38" t="s">
        <v>117</v>
      </c>
      <c r="BF98" s="5" t="s">
        <v>117</v>
      </c>
      <c r="BG98" s="2" t="s">
        <v>117</v>
      </c>
      <c r="BH98" s="5" t="s">
        <v>117</v>
      </c>
      <c r="BI98" s="152"/>
      <c r="BJ98" s="152"/>
      <c r="BK98" s="152"/>
      <c r="BL98" s="152"/>
      <c r="BM98" s="152"/>
      <c r="BN98" s="152"/>
      <c r="BO98" s="152"/>
      <c r="BP98" s="152"/>
      <c r="BQ98" s="152"/>
      <c r="BR98" s="152"/>
      <c r="BS98" s="152"/>
      <c r="BT98" s="152"/>
      <c r="BU98" s="152"/>
      <c r="BV98" s="152"/>
      <c r="BW98" s="51" t="s">
        <v>117</v>
      </c>
      <c r="BX98" s="51" t="s">
        <v>117</v>
      </c>
      <c r="BY98" s="43" t="s">
        <v>117</v>
      </c>
      <c r="BZ98" s="152"/>
      <c r="CA98" s="152"/>
      <c r="CB98" s="152"/>
      <c r="CC98" s="152"/>
      <c r="CD98" s="152"/>
      <c r="CE98" s="152"/>
      <c r="CF98" s="15"/>
      <c r="CG98" s="15"/>
      <c r="CH98" s="15"/>
    </row>
    <row r="99" spans="1:86" ht="19.5" customHeight="1" x14ac:dyDescent="0.25">
      <c r="A99" s="152"/>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2" t="s">
        <v>275</v>
      </c>
      <c r="AM99" s="2" t="s">
        <v>285</v>
      </c>
      <c r="AN99" s="3">
        <v>45133</v>
      </c>
      <c r="AO99" s="2">
        <v>13665</v>
      </c>
      <c r="AP99" s="2" t="s">
        <v>280</v>
      </c>
      <c r="AQ99" s="3">
        <v>45134</v>
      </c>
      <c r="AR99" s="3">
        <v>45226</v>
      </c>
      <c r="AS99" s="38" t="s">
        <v>117</v>
      </c>
      <c r="AT99" s="38" t="s">
        <v>117</v>
      </c>
      <c r="AU99" s="38" t="s">
        <v>117</v>
      </c>
      <c r="AV99" s="38" t="s">
        <v>117</v>
      </c>
      <c r="AW99" s="38" t="s">
        <v>117</v>
      </c>
      <c r="AX99" s="38" t="s">
        <v>117</v>
      </c>
      <c r="AY99" s="38" t="s">
        <v>117</v>
      </c>
      <c r="AZ99" s="38" t="s">
        <v>117</v>
      </c>
      <c r="BA99" s="38" t="s">
        <v>117</v>
      </c>
      <c r="BB99" s="38" t="s">
        <v>117</v>
      </c>
      <c r="BC99" s="38" t="s">
        <v>117</v>
      </c>
      <c r="BD99" s="38" t="s">
        <v>117</v>
      </c>
      <c r="BE99" s="38" t="s">
        <v>117</v>
      </c>
      <c r="BF99" s="5" t="s">
        <v>117</v>
      </c>
      <c r="BG99" s="2" t="s">
        <v>117</v>
      </c>
      <c r="BH99" s="5" t="s">
        <v>117</v>
      </c>
      <c r="BI99" s="152"/>
      <c r="BJ99" s="152"/>
      <c r="BK99" s="152"/>
      <c r="BL99" s="152"/>
      <c r="BM99" s="152"/>
      <c r="BN99" s="152"/>
      <c r="BO99" s="152"/>
      <c r="BP99" s="152"/>
      <c r="BQ99" s="152"/>
      <c r="BR99" s="152"/>
      <c r="BS99" s="152"/>
      <c r="BT99" s="152"/>
      <c r="BU99" s="152"/>
      <c r="BV99" s="152"/>
      <c r="BW99" s="51" t="s">
        <v>117</v>
      </c>
      <c r="BX99" s="51" t="s">
        <v>117</v>
      </c>
      <c r="BY99" s="43" t="s">
        <v>117</v>
      </c>
      <c r="BZ99" s="152"/>
      <c r="CA99" s="152"/>
      <c r="CB99" s="152"/>
      <c r="CC99" s="152"/>
      <c r="CD99" s="152"/>
      <c r="CE99" s="152"/>
      <c r="CF99" s="15"/>
      <c r="CG99" s="15"/>
      <c r="CH99" s="15"/>
    </row>
    <row r="100" spans="1:86" ht="19.5" customHeight="1" x14ac:dyDescent="0.25">
      <c r="A100" s="152"/>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2" t="s">
        <v>275</v>
      </c>
      <c r="AM100" s="2" t="s">
        <v>286</v>
      </c>
      <c r="AN100" s="2" t="s">
        <v>287</v>
      </c>
      <c r="AO100" s="2">
        <v>13665</v>
      </c>
      <c r="AP100" s="2" t="s">
        <v>263</v>
      </c>
      <c r="AQ100" s="3">
        <v>45211</v>
      </c>
      <c r="AR100" s="3">
        <v>45334</v>
      </c>
      <c r="AS100" s="38" t="s">
        <v>117</v>
      </c>
      <c r="AT100" s="38" t="s">
        <v>117</v>
      </c>
      <c r="AU100" s="38" t="s">
        <v>117</v>
      </c>
      <c r="AV100" s="38" t="s">
        <v>117</v>
      </c>
      <c r="AW100" s="38" t="s">
        <v>117</v>
      </c>
      <c r="AX100" s="38" t="s">
        <v>117</v>
      </c>
      <c r="AY100" s="38" t="s">
        <v>117</v>
      </c>
      <c r="AZ100" s="38" t="s">
        <v>117</v>
      </c>
      <c r="BA100" s="38" t="s">
        <v>117</v>
      </c>
      <c r="BB100" s="38" t="s">
        <v>117</v>
      </c>
      <c r="BC100" s="38" t="s">
        <v>117</v>
      </c>
      <c r="BD100" s="38" t="s">
        <v>117</v>
      </c>
      <c r="BE100" s="38" t="s">
        <v>117</v>
      </c>
      <c r="BF100" s="5" t="s">
        <v>117</v>
      </c>
      <c r="BG100" s="2" t="s">
        <v>117</v>
      </c>
      <c r="BH100" s="5" t="s">
        <v>117</v>
      </c>
      <c r="BI100" s="152"/>
      <c r="BJ100" s="152"/>
      <c r="BK100" s="152"/>
      <c r="BL100" s="152"/>
      <c r="BM100" s="152"/>
      <c r="BN100" s="152"/>
      <c r="BO100" s="152"/>
      <c r="BP100" s="152"/>
      <c r="BQ100" s="152"/>
      <c r="BR100" s="152"/>
      <c r="BS100" s="152"/>
      <c r="BT100" s="152"/>
      <c r="BU100" s="152"/>
      <c r="BV100" s="152"/>
      <c r="BW100" s="51" t="s">
        <v>117</v>
      </c>
      <c r="BX100" s="51" t="s">
        <v>117</v>
      </c>
      <c r="BY100" s="43" t="s">
        <v>117</v>
      </c>
      <c r="BZ100" s="152"/>
      <c r="CA100" s="152"/>
      <c r="CB100" s="152"/>
      <c r="CC100" s="152"/>
      <c r="CD100" s="152"/>
      <c r="CE100" s="152"/>
      <c r="CF100" s="15"/>
      <c r="CG100" s="15"/>
      <c r="CH100" s="15"/>
    </row>
    <row r="101" spans="1:86" ht="19.5" customHeight="1" x14ac:dyDescent="0.25">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2" t="s">
        <v>275</v>
      </c>
      <c r="AM101" s="2" t="s">
        <v>288</v>
      </c>
      <c r="AN101" s="3">
        <v>45226</v>
      </c>
      <c r="AO101" s="2">
        <v>13666</v>
      </c>
      <c r="AP101" s="2" t="s">
        <v>280</v>
      </c>
      <c r="AQ101" s="3">
        <v>45226</v>
      </c>
      <c r="AR101" s="3">
        <v>45318</v>
      </c>
      <c r="AS101" s="38" t="s">
        <v>117</v>
      </c>
      <c r="AT101" s="38" t="s">
        <v>117</v>
      </c>
      <c r="AU101" s="38" t="s">
        <v>117</v>
      </c>
      <c r="AV101" s="38" t="s">
        <v>117</v>
      </c>
      <c r="AW101" s="38" t="s">
        <v>117</v>
      </c>
      <c r="AX101" s="38" t="s">
        <v>117</v>
      </c>
      <c r="AY101" s="38" t="s">
        <v>117</v>
      </c>
      <c r="AZ101" s="38" t="s">
        <v>117</v>
      </c>
      <c r="BA101" s="38" t="s">
        <v>117</v>
      </c>
      <c r="BB101" s="38" t="s">
        <v>117</v>
      </c>
      <c r="BC101" s="38" t="s">
        <v>117</v>
      </c>
      <c r="BD101" s="38" t="s">
        <v>117</v>
      </c>
      <c r="BE101" s="38" t="s">
        <v>117</v>
      </c>
      <c r="BF101" s="5" t="s">
        <v>117</v>
      </c>
      <c r="BG101" s="2" t="s">
        <v>117</v>
      </c>
      <c r="BH101" s="5" t="s">
        <v>117</v>
      </c>
      <c r="BI101" s="152"/>
      <c r="BJ101" s="152"/>
      <c r="BK101" s="152"/>
      <c r="BL101" s="152"/>
      <c r="BM101" s="152"/>
      <c r="BN101" s="152"/>
      <c r="BO101" s="152"/>
      <c r="BP101" s="152"/>
      <c r="BQ101" s="152"/>
      <c r="BR101" s="152"/>
      <c r="BS101" s="152"/>
      <c r="BT101" s="152"/>
      <c r="BU101" s="152"/>
      <c r="BV101" s="152"/>
      <c r="BW101" s="51" t="s">
        <v>117</v>
      </c>
      <c r="BX101" s="51" t="s">
        <v>117</v>
      </c>
      <c r="BY101" s="43" t="s">
        <v>117</v>
      </c>
      <c r="BZ101" s="152"/>
      <c r="CA101" s="152"/>
      <c r="CB101" s="152"/>
      <c r="CC101" s="152"/>
      <c r="CD101" s="152"/>
      <c r="CE101" s="152"/>
      <c r="CF101" s="15"/>
      <c r="CG101" s="15"/>
      <c r="CH101" s="15"/>
    </row>
    <row r="102" spans="1:86" ht="19.5" customHeight="1" x14ac:dyDescent="0.25">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2" t="s">
        <v>275</v>
      </c>
      <c r="AM102" s="2" t="s">
        <v>289</v>
      </c>
      <c r="AN102" s="3">
        <v>45318</v>
      </c>
      <c r="AO102" s="2">
        <v>13740</v>
      </c>
      <c r="AP102" s="2" t="s">
        <v>280</v>
      </c>
      <c r="AQ102" s="3">
        <v>45318</v>
      </c>
      <c r="AR102" s="3">
        <v>45409</v>
      </c>
      <c r="AS102" s="38" t="s">
        <v>117</v>
      </c>
      <c r="AT102" s="38" t="s">
        <v>117</v>
      </c>
      <c r="AU102" s="38" t="s">
        <v>117</v>
      </c>
      <c r="AV102" s="38" t="s">
        <v>117</v>
      </c>
      <c r="AW102" s="38" t="s">
        <v>117</v>
      </c>
      <c r="AX102" s="38" t="s">
        <v>117</v>
      </c>
      <c r="AY102" s="38" t="s">
        <v>117</v>
      </c>
      <c r="AZ102" s="38" t="s">
        <v>117</v>
      </c>
      <c r="BA102" s="38" t="s">
        <v>117</v>
      </c>
      <c r="BB102" s="38" t="s">
        <v>117</v>
      </c>
      <c r="BC102" s="38" t="s">
        <v>117</v>
      </c>
      <c r="BD102" s="38" t="s">
        <v>117</v>
      </c>
      <c r="BE102" s="38" t="s">
        <v>117</v>
      </c>
      <c r="BF102" s="5" t="s">
        <v>117</v>
      </c>
      <c r="BG102" s="2" t="s">
        <v>117</v>
      </c>
      <c r="BH102" s="5" t="s">
        <v>117</v>
      </c>
      <c r="BI102" s="152"/>
      <c r="BJ102" s="152"/>
      <c r="BK102" s="152"/>
      <c r="BL102" s="152"/>
      <c r="BM102" s="152"/>
      <c r="BN102" s="152"/>
      <c r="BO102" s="152"/>
      <c r="BP102" s="152"/>
      <c r="BQ102" s="152"/>
      <c r="BR102" s="152"/>
      <c r="BS102" s="152"/>
      <c r="BT102" s="152"/>
      <c r="BU102" s="152"/>
      <c r="BV102" s="152"/>
      <c r="BW102" s="51" t="s">
        <v>117</v>
      </c>
      <c r="BX102" s="51" t="s">
        <v>117</v>
      </c>
      <c r="BY102" s="43" t="s">
        <v>117</v>
      </c>
      <c r="BZ102" s="152"/>
      <c r="CA102" s="152"/>
      <c r="CB102" s="152"/>
      <c r="CC102" s="152"/>
      <c r="CD102" s="152"/>
      <c r="CE102" s="152"/>
      <c r="CF102" s="15"/>
      <c r="CG102" s="15"/>
      <c r="CH102" s="15"/>
    </row>
    <row r="103" spans="1:86" ht="19.5" customHeight="1" x14ac:dyDescent="0.25">
      <c r="A103" s="152"/>
      <c r="B103" s="152"/>
      <c r="C103" s="152"/>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2" t="s">
        <v>275</v>
      </c>
      <c r="AM103" s="2" t="s">
        <v>290</v>
      </c>
      <c r="AN103" s="3">
        <v>45334</v>
      </c>
      <c r="AO103" s="2">
        <v>13740</v>
      </c>
      <c r="AP103" s="2" t="s">
        <v>263</v>
      </c>
      <c r="AQ103" s="3">
        <v>45334</v>
      </c>
      <c r="AR103" s="3">
        <v>45455</v>
      </c>
      <c r="AS103" s="38" t="s">
        <v>117</v>
      </c>
      <c r="AT103" s="38" t="s">
        <v>117</v>
      </c>
      <c r="AU103" s="38" t="s">
        <v>117</v>
      </c>
      <c r="AV103" s="38" t="s">
        <v>117</v>
      </c>
      <c r="AW103" s="38" t="s">
        <v>117</v>
      </c>
      <c r="AX103" s="38" t="s">
        <v>117</v>
      </c>
      <c r="AY103" s="38" t="s">
        <v>117</v>
      </c>
      <c r="AZ103" s="38" t="s">
        <v>117</v>
      </c>
      <c r="BA103" s="38" t="s">
        <v>117</v>
      </c>
      <c r="BB103" s="38" t="s">
        <v>117</v>
      </c>
      <c r="BC103" s="38" t="s">
        <v>117</v>
      </c>
      <c r="BD103" s="38" t="s">
        <v>117</v>
      </c>
      <c r="BE103" s="38" t="s">
        <v>117</v>
      </c>
      <c r="BF103" s="5" t="s">
        <v>117</v>
      </c>
      <c r="BG103" s="2" t="s">
        <v>117</v>
      </c>
      <c r="BH103" s="5" t="s">
        <v>117</v>
      </c>
      <c r="BI103" s="152"/>
      <c r="BJ103" s="152"/>
      <c r="BK103" s="152"/>
      <c r="BL103" s="152"/>
      <c r="BM103" s="152"/>
      <c r="BN103" s="152"/>
      <c r="BO103" s="152"/>
      <c r="BP103" s="152"/>
      <c r="BQ103" s="152"/>
      <c r="BR103" s="152"/>
      <c r="BS103" s="152"/>
      <c r="BT103" s="152"/>
      <c r="BU103" s="152"/>
      <c r="BV103" s="152"/>
      <c r="BW103" s="51" t="s">
        <v>117</v>
      </c>
      <c r="BX103" s="51" t="s">
        <v>117</v>
      </c>
      <c r="BY103" s="43" t="s">
        <v>117</v>
      </c>
      <c r="BZ103" s="152"/>
      <c r="CA103" s="152"/>
      <c r="CB103" s="152"/>
      <c r="CC103" s="152"/>
      <c r="CD103" s="152"/>
      <c r="CE103" s="152"/>
      <c r="CF103" s="15"/>
      <c r="CG103" s="15"/>
      <c r="CH103" s="15"/>
    </row>
    <row r="104" spans="1:86" ht="19.5" customHeight="1" x14ac:dyDescent="0.25">
      <c r="A104" s="152"/>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2" t="s">
        <v>275</v>
      </c>
      <c r="AM104" s="2" t="s">
        <v>291</v>
      </c>
      <c r="AN104" s="3">
        <v>45455</v>
      </c>
      <c r="AO104" s="2">
        <v>13890</v>
      </c>
      <c r="AP104" s="2" t="s">
        <v>263</v>
      </c>
      <c r="AQ104" s="3">
        <v>45455</v>
      </c>
      <c r="AR104" s="3">
        <v>45575</v>
      </c>
      <c r="AS104" s="38" t="s">
        <v>117</v>
      </c>
      <c r="AT104" s="38" t="s">
        <v>117</v>
      </c>
      <c r="AU104" s="38" t="s">
        <v>117</v>
      </c>
      <c r="AV104" s="38" t="s">
        <v>117</v>
      </c>
      <c r="AW104" s="38" t="s">
        <v>117</v>
      </c>
      <c r="AX104" s="38" t="s">
        <v>117</v>
      </c>
      <c r="AY104" s="38" t="s">
        <v>117</v>
      </c>
      <c r="AZ104" s="38" t="s">
        <v>117</v>
      </c>
      <c r="BA104" s="38" t="s">
        <v>117</v>
      </c>
      <c r="BB104" s="38" t="s">
        <v>117</v>
      </c>
      <c r="BC104" s="38" t="s">
        <v>117</v>
      </c>
      <c r="BD104" s="38" t="s">
        <v>117</v>
      </c>
      <c r="BE104" s="38" t="s">
        <v>117</v>
      </c>
      <c r="BF104" s="5" t="s">
        <v>117</v>
      </c>
      <c r="BG104" s="2" t="s">
        <v>117</v>
      </c>
      <c r="BH104" s="5" t="s">
        <v>117</v>
      </c>
      <c r="BI104" s="152"/>
      <c r="BJ104" s="152"/>
      <c r="BK104" s="152"/>
      <c r="BL104" s="152"/>
      <c r="BM104" s="152"/>
      <c r="BN104" s="152"/>
      <c r="BO104" s="152"/>
      <c r="BP104" s="152"/>
      <c r="BQ104" s="152"/>
      <c r="BR104" s="152"/>
      <c r="BS104" s="152"/>
      <c r="BT104" s="152"/>
      <c r="BU104" s="152"/>
      <c r="BV104" s="152"/>
      <c r="BW104" s="51" t="s">
        <v>117</v>
      </c>
      <c r="BX104" s="51" t="s">
        <v>117</v>
      </c>
      <c r="BY104" s="43" t="s">
        <v>117</v>
      </c>
      <c r="BZ104" s="152"/>
      <c r="CA104" s="152"/>
      <c r="CB104" s="152"/>
      <c r="CC104" s="152"/>
      <c r="CD104" s="152"/>
      <c r="CE104" s="152"/>
      <c r="CF104" s="15"/>
      <c r="CG104" s="15"/>
      <c r="CH104" s="15"/>
    </row>
    <row r="105" spans="1:86" ht="19.5" customHeight="1" x14ac:dyDescent="0.25">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2" t="s">
        <v>275</v>
      </c>
      <c r="AM105" s="2" t="s">
        <v>292</v>
      </c>
      <c r="AN105" s="3">
        <v>45575</v>
      </c>
      <c r="AO105" s="2">
        <v>13890</v>
      </c>
      <c r="AP105" s="2" t="s">
        <v>263</v>
      </c>
      <c r="AQ105" s="3">
        <v>45575</v>
      </c>
      <c r="AR105" s="3">
        <v>45695</v>
      </c>
      <c r="AS105" s="38" t="s">
        <v>117</v>
      </c>
      <c r="AT105" s="38" t="s">
        <v>117</v>
      </c>
      <c r="AU105" s="38" t="s">
        <v>117</v>
      </c>
      <c r="AV105" s="38" t="s">
        <v>117</v>
      </c>
      <c r="AW105" s="38" t="s">
        <v>117</v>
      </c>
      <c r="AX105" s="38" t="s">
        <v>117</v>
      </c>
      <c r="AY105" s="38" t="s">
        <v>117</v>
      </c>
      <c r="AZ105" s="38" t="s">
        <v>117</v>
      </c>
      <c r="BA105" s="38" t="s">
        <v>117</v>
      </c>
      <c r="BB105" s="38" t="s">
        <v>117</v>
      </c>
      <c r="BC105" s="38" t="s">
        <v>117</v>
      </c>
      <c r="BD105" s="38" t="s">
        <v>117</v>
      </c>
      <c r="BE105" s="38" t="s">
        <v>117</v>
      </c>
      <c r="BF105" s="5" t="s">
        <v>117</v>
      </c>
      <c r="BG105" s="2" t="s">
        <v>117</v>
      </c>
      <c r="BH105" s="5" t="s">
        <v>117</v>
      </c>
      <c r="BI105" s="152"/>
      <c r="BJ105" s="152"/>
      <c r="BK105" s="152"/>
      <c r="BL105" s="152"/>
      <c r="BM105" s="152"/>
      <c r="BN105" s="152"/>
      <c r="BO105" s="152"/>
      <c r="BP105" s="152"/>
      <c r="BQ105" s="152"/>
      <c r="BR105" s="152"/>
      <c r="BS105" s="152"/>
      <c r="BT105" s="152"/>
      <c r="BU105" s="152"/>
      <c r="BV105" s="152"/>
      <c r="BW105" s="51" t="s">
        <v>117</v>
      </c>
      <c r="BX105" s="51" t="s">
        <v>117</v>
      </c>
      <c r="BY105" s="43" t="s">
        <v>117</v>
      </c>
      <c r="BZ105" s="152"/>
      <c r="CA105" s="152"/>
      <c r="CB105" s="152"/>
      <c r="CC105" s="152"/>
      <c r="CD105" s="152"/>
      <c r="CE105" s="152"/>
      <c r="CF105" s="15"/>
      <c r="CG105" s="15"/>
      <c r="CH105" s="15"/>
    </row>
    <row r="106" spans="1:86" ht="19.5" customHeight="1" x14ac:dyDescent="0.25">
      <c r="A106" s="152"/>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2" t="s">
        <v>275</v>
      </c>
      <c r="AM106" s="2" t="s">
        <v>293</v>
      </c>
      <c r="AN106" s="3">
        <v>45695</v>
      </c>
      <c r="AO106" s="2">
        <v>13972</v>
      </c>
      <c r="AP106" s="2" t="s">
        <v>263</v>
      </c>
      <c r="AQ106" s="3">
        <v>45695</v>
      </c>
      <c r="AR106" s="3">
        <v>45815</v>
      </c>
      <c r="AS106" s="38" t="s">
        <v>117</v>
      </c>
      <c r="AT106" s="38" t="s">
        <v>117</v>
      </c>
      <c r="AU106" s="38" t="s">
        <v>117</v>
      </c>
      <c r="AV106" s="38" t="s">
        <v>117</v>
      </c>
      <c r="AW106" s="38" t="s">
        <v>117</v>
      </c>
      <c r="AX106" s="38" t="s">
        <v>117</v>
      </c>
      <c r="AY106" s="38" t="s">
        <v>117</v>
      </c>
      <c r="AZ106" s="38" t="s">
        <v>117</v>
      </c>
      <c r="BA106" s="38" t="s">
        <v>117</v>
      </c>
      <c r="BB106" s="38" t="s">
        <v>117</v>
      </c>
      <c r="BC106" s="38" t="s">
        <v>117</v>
      </c>
      <c r="BD106" s="38" t="s">
        <v>117</v>
      </c>
      <c r="BE106" s="38" t="s">
        <v>117</v>
      </c>
      <c r="BF106" s="5" t="s">
        <v>117</v>
      </c>
      <c r="BG106" s="2" t="s">
        <v>117</v>
      </c>
      <c r="BH106" s="5" t="s">
        <v>117</v>
      </c>
      <c r="BI106" s="152"/>
      <c r="BJ106" s="152"/>
      <c r="BK106" s="152"/>
      <c r="BL106" s="152"/>
      <c r="BM106" s="152"/>
      <c r="BN106" s="152"/>
      <c r="BO106" s="152"/>
      <c r="BP106" s="152"/>
      <c r="BQ106" s="152"/>
      <c r="BR106" s="152"/>
      <c r="BS106" s="152"/>
      <c r="BT106" s="152"/>
      <c r="BU106" s="152"/>
      <c r="BV106" s="152"/>
      <c r="BW106" s="51" t="s">
        <v>117</v>
      </c>
      <c r="BX106" s="51" t="s">
        <v>117</v>
      </c>
      <c r="BY106" s="43" t="s">
        <v>117</v>
      </c>
      <c r="BZ106" s="152"/>
      <c r="CA106" s="152"/>
      <c r="CB106" s="152"/>
      <c r="CC106" s="152"/>
      <c r="CD106" s="152"/>
      <c r="CE106" s="152"/>
      <c r="CF106" s="15"/>
      <c r="CG106" s="15"/>
      <c r="CH106" s="15"/>
    </row>
    <row r="107" spans="1:86" ht="19.5" customHeight="1" x14ac:dyDescent="0.25">
      <c r="A107" s="152"/>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2" t="s">
        <v>275</v>
      </c>
      <c r="AM107" s="2" t="s">
        <v>294</v>
      </c>
      <c r="AN107" s="3">
        <v>45810</v>
      </c>
      <c r="AO107" s="2">
        <v>14084</v>
      </c>
      <c r="AP107" s="2" t="s">
        <v>280</v>
      </c>
      <c r="AQ107" s="3">
        <v>45409</v>
      </c>
      <c r="AR107" s="3">
        <v>45902</v>
      </c>
      <c r="AS107" s="38" t="s">
        <v>117</v>
      </c>
      <c r="AT107" s="38" t="s">
        <v>117</v>
      </c>
      <c r="AU107" s="38" t="s">
        <v>117</v>
      </c>
      <c r="AV107" s="38" t="s">
        <v>117</v>
      </c>
      <c r="AW107" s="38" t="s">
        <v>117</v>
      </c>
      <c r="AX107" s="38" t="s">
        <v>117</v>
      </c>
      <c r="AY107" s="38" t="s">
        <v>117</v>
      </c>
      <c r="AZ107" s="38" t="s">
        <v>117</v>
      </c>
      <c r="BA107" s="38" t="s">
        <v>117</v>
      </c>
      <c r="BB107" s="38" t="s">
        <v>117</v>
      </c>
      <c r="BC107" s="38" t="s">
        <v>117</v>
      </c>
      <c r="BD107" s="38" t="s">
        <v>117</v>
      </c>
      <c r="BE107" s="38" t="s">
        <v>117</v>
      </c>
      <c r="BF107" s="5" t="s">
        <v>117</v>
      </c>
      <c r="BG107" s="2" t="s">
        <v>117</v>
      </c>
      <c r="BH107" s="5" t="s">
        <v>117</v>
      </c>
      <c r="BI107" s="152"/>
      <c r="BJ107" s="152"/>
      <c r="BK107" s="152"/>
      <c r="BL107" s="152"/>
      <c r="BM107" s="152"/>
      <c r="BN107" s="152"/>
      <c r="BO107" s="152"/>
      <c r="BP107" s="152"/>
      <c r="BQ107" s="152"/>
      <c r="BR107" s="152"/>
      <c r="BS107" s="152"/>
      <c r="BT107" s="152"/>
      <c r="BU107" s="152"/>
      <c r="BV107" s="152"/>
      <c r="BW107" s="51" t="s">
        <v>117</v>
      </c>
      <c r="BX107" s="51" t="s">
        <v>117</v>
      </c>
      <c r="BY107" s="43" t="s">
        <v>117</v>
      </c>
      <c r="BZ107" s="152"/>
      <c r="CA107" s="152"/>
      <c r="CB107" s="152"/>
      <c r="CC107" s="152"/>
      <c r="CD107" s="152"/>
      <c r="CE107" s="152"/>
      <c r="CF107" s="15"/>
      <c r="CG107" s="15"/>
      <c r="CH107" s="15"/>
    </row>
    <row r="108" spans="1:86" ht="19.5" customHeight="1" x14ac:dyDescent="0.25">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2" t="s">
        <v>275</v>
      </c>
      <c r="AM108" s="2" t="s">
        <v>295</v>
      </c>
      <c r="AN108" s="3">
        <v>45815</v>
      </c>
      <c r="AO108" s="2">
        <v>14084</v>
      </c>
      <c r="AP108" s="2" t="s">
        <v>263</v>
      </c>
      <c r="AQ108" s="3">
        <v>45815</v>
      </c>
      <c r="AR108" s="3">
        <v>45936</v>
      </c>
      <c r="AS108" s="38" t="s">
        <v>117</v>
      </c>
      <c r="AT108" s="38" t="s">
        <v>117</v>
      </c>
      <c r="AU108" s="38" t="s">
        <v>117</v>
      </c>
      <c r="AV108" s="38" t="s">
        <v>117</v>
      </c>
      <c r="AW108" s="38" t="s">
        <v>117</v>
      </c>
      <c r="AX108" s="38" t="s">
        <v>117</v>
      </c>
      <c r="AY108" s="38" t="s">
        <v>117</v>
      </c>
      <c r="AZ108" s="38" t="s">
        <v>117</v>
      </c>
      <c r="BA108" s="38" t="s">
        <v>117</v>
      </c>
      <c r="BB108" s="38" t="s">
        <v>117</v>
      </c>
      <c r="BC108" s="38" t="s">
        <v>117</v>
      </c>
      <c r="BD108" s="38" t="s">
        <v>117</v>
      </c>
      <c r="BE108" s="38" t="s">
        <v>117</v>
      </c>
      <c r="BF108" s="5" t="s">
        <v>117</v>
      </c>
      <c r="BG108" s="2" t="s">
        <v>117</v>
      </c>
      <c r="BH108" s="5" t="s">
        <v>117</v>
      </c>
      <c r="BI108" s="152"/>
      <c r="BJ108" s="152"/>
      <c r="BK108" s="152"/>
      <c r="BL108" s="152"/>
      <c r="BM108" s="152"/>
      <c r="BN108" s="152"/>
      <c r="BO108" s="152"/>
      <c r="BP108" s="152"/>
      <c r="BQ108" s="152"/>
      <c r="BR108" s="152"/>
      <c r="BS108" s="152"/>
      <c r="BT108" s="152"/>
      <c r="BU108" s="152"/>
      <c r="BV108" s="152"/>
      <c r="BW108" s="51" t="s">
        <v>117</v>
      </c>
      <c r="BX108" s="51" t="s">
        <v>117</v>
      </c>
      <c r="BY108" s="43" t="s">
        <v>117</v>
      </c>
      <c r="BZ108" s="152"/>
      <c r="CA108" s="152"/>
      <c r="CB108" s="152"/>
      <c r="CC108" s="152"/>
      <c r="CD108" s="152"/>
      <c r="CE108" s="152"/>
      <c r="CF108" s="15"/>
      <c r="CG108" s="15"/>
      <c r="CH108" s="15"/>
    </row>
    <row r="109" spans="1:86" ht="19.5" customHeight="1" x14ac:dyDescent="0.25">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2" t="s">
        <v>275</v>
      </c>
      <c r="AM109" s="2" t="s">
        <v>296</v>
      </c>
      <c r="AN109" s="3">
        <v>45902</v>
      </c>
      <c r="AO109" s="2">
        <v>14137</v>
      </c>
      <c r="AP109" s="2" t="s">
        <v>280</v>
      </c>
      <c r="AQ109" s="3">
        <v>45902</v>
      </c>
      <c r="AR109" s="3">
        <v>45992</v>
      </c>
      <c r="AS109" s="38" t="s">
        <v>117</v>
      </c>
      <c r="AT109" s="38" t="s">
        <v>117</v>
      </c>
      <c r="AU109" s="38" t="s">
        <v>117</v>
      </c>
      <c r="AV109" s="38" t="s">
        <v>117</v>
      </c>
      <c r="AW109" s="38" t="s">
        <v>117</v>
      </c>
      <c r="AX109" s="38" t="s">
        <v>117</v>
      </c>
      <c r="AY109" s="38" t="s">
        <v>117</v>
      </c>
      <c r="AZ109" s="38" t="s">
        <v>117</v>
      </c>
      <c r="BA109" s="38" t="s">
        <v>117</v>
      </c>
      <c r="BB109" s="38" t="s">
        <v>117</v>
      </c>
      <c r="BC109" s="38" t="s">
        <v>117</v>
      </c>
      <c r="BD109" s="38" t="s">
        <v>117</v>
      </c>
      <c r="BE109" s="38" t="s">
        <v>117</v>
      </c>
      <c r="BF109" s="5" t="s">
        <v>117</v>
      </c>
      <c r="BG109" s="2" t="s">
        <v>117</v>
      </c>
      <c r="BH109" s="5" t="s">
        <v>117</v>
      </c>
      <c r="BI109" s="152"/>
      <c r="BJ109" s="152"/>
      <c r="BK109" s="152"/>
      <c r="BL109" s="152"/>
      <c r="BM109" s="152"/>
      <c r="BN109" s="152"/>
      <c r="BO109" s="152"/>
      <c r="BP109" s="152"/>
      <c r="BQ109" s="152"/>
      <c r="BR109" s="152"/>
      <c r="BS109" s="152"/>
      <c r="BT109" s="152"/>
      <c r="BU109" s="152"/>
      <c r="BV109" s="152"/>
      <c r="BW109" s="51" t="s">
        <v>117</v>
      </c>
      <c r="BX109" s="51" t="s">
        <v>117</v>
      </c>
      <c r="BY109" s="43" t="s">
        <v>117</v>
      </c>
      <c r="BZ109" s="152"/>
      <c r="CA109" s="152"/>
      <c r="CB109" s="152"/>
      <c r="CC109" s="152"/>
      <c r="CD109" s="152"/>
      <c r="CE109" s="152"/>
      <c r="CF109" s="15"/>
      <c r="CG109" s="15"/>
      <c r="CH109" s="15"/>
    </row>
    <row r="110" spans="1:86" ht="19.5" customHeight="1" x14ac:dyDescent="0.25">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2" t="s">
        <v>275</v>
      </c>
      <c r="AM110" s="2" t="s">
        <v>297</v>
      </c>
      <c r="AN110" s="3">
        <v>45936</v>
      </c>
      <c r="AO110" s="2">
        <v>14136</v>
      </c>
      <c r="AP110" s="2" t="s">
        <v>263</v>
      </c>
      <c r="AQ110" s="3">
        <v>45936</v>
      </c>
      <c r="AR110" s="3">
        <v>46056</v>
      </c>
      <c r="AS110" s="38" t="s">
        <v>117</v>
      </c>
      <c r="AT110" s="38" t="s">
        <v>117</v>
      </c>
      <c r="AU110" s="38" t="s">
        <v>117</v>
      </c>
      <c r="AV110" s="38" t="s">
        <v>117</v>
      </c>
      <c r="AW110" s="38" t="s">
        <v>117</v>
      </c>
      <c r="AX110" s="38" t="s">
        <v>117</v>
      </c>
      <c r="AY110" s="38" t="s">
        <v>117</v>
      </c>
      <c r="AZ110" s="38" t="s">
        <v>117</v>
      </c>
      <c r="BA110" s="38" t="s">
        <v>117</v>
      </c>
      <c r="BB110" s="38" t="s">
        <v>117</v>
      </c>
      <c r="BC110" s="38" t="s">
        <v>117</v>
      </c>
      <c r="BD110" s="38" t="s">
        <v>117</v>
      </c>
      <c r="BE110" s="38" t="s">
        <v>117</v>
      </c>
      <c r="BF110" s="5" t="s">
        <v>117</v>
      </c>
      <c r="BG110" s="2" t="s">
        <v>117</v>
      </c>
      <c r="BH110" s="5" t="s">
        <v>117</v>
      </c>
      <c r="BI110" s="152"/>
      <c r="BJ110" s="152"/>
      <c r="BK110" s="152"/>
      <c r="BL110" s="152"/>
      <c r="BM110" s="152"/>
      <c r="BN110" s="152"/>
      <c r="BO110" s="152"/>
      <c r="BP110" s="152"/>
      <c r="BQ110" s="152"/>
      <c r="BR110" s="152"/>
      <c r="BS110" s="152"/>
      <c r="BT110" s="152"/>
      <c r="BU110" s="152"/>
      <c r="BV110" s="152"/>
      <c r="BW110" s="51" t="s">
        <v>117</v>
      </c>
      <c r="BX110" s="51" t="s">
        <v>117</v>
      </c>
      <c r="BY110" s="43" t="s">
        <v>117</v>
      </c>
      <c r="BZ110" s="152"/>
      <c r="CA110" s="152"/>
      <c r="CB110" s="152"/>
      <c r="CC110" s="152"/>
      <c r="CD110" s="152"/>
      <c r="CE110" s="152"/>
      <c r="CF110" s="15"/>
      <c r="CG110" s="15"/>
      <c r="CH110" s="15"/>
    </row>
    <row r="111" spans="1:86" ht="19.5" customHeight="1" x14ac:dyDescent="0.25">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2" t="s">
        <v>275</v>
      </c>
      <c r="AM111" s="2" t="s">
        <v>298</v>
      </c>
      <c r="AN111" s="3">
        <v>45992</v>
      </c>
      <c r="AO111" s="4">
        <v>14223</v>
      </c>
      <c r="AP111" s="2" t="s">
        <v>280</v>
      </c>
      <c r="AQ111" s="3">
        <v>45993</v>
      </c>
      <c r="AR111" s="3">
        <v>46082</v>
      </c>
      <c r="AS111" s="38" t="s">
        <v>117</v>
      </c>
      <c r="AT111" s="38" t="s">
        <v>117</v>
      </c>
      <c r="AU111" s="38" t="s">
        <v>117</v>
      </c>
      <c r="AV111" s="38" t="s">
        <v>117</v>
      </c>
      <c r="AW111" s="38" t="s">
        <v>117</v>
      </c>
      <c r="AX111" s="38" t="s">
        <v>117</v>
      </c>
      <c r="AY111" s="38" t="s">
        <v>117</v>
      </c>
      <c r="AZ111" s="38" t="s">
        <v>117</v>
      </c>
      <c r="BA111" s="38" t="s">
        <v>117</v>
      </c>
      <c r="BB111" s="38" t="s">
        <v>117</v>
      </c>
      <c r="BC111" s="38" t="s">
        <v>117</v>
      </c>
      <c r="BD111" s="38" t="s">
        <v>117</v>
      </c>
      <c r="BE111" s="38" t="s">
        <v>117</v>
      </c>
      <c r="BF111" s="5" t="s">
        <v>117</v>
      </c>
      <c r="BG111" s="2" t="s">
        <v>117</v>
      </c>
      <c r="BH111" s="5" t="s">
        <v>117</v>
      </c>
      <c r="BI111" s="152"/>
      <c r="BJ111" s="152"/>
      <c r="BK111" s="152"/>
      <c r="BL111" s="152"/>
      <c r="BM111" s="152"/>
      <c r="BN111" s="152"/>
      <c r="BO111" s="152"/>
      <c r="BP111" s="152"/>
      <c r="BQ111" s="152"/>
      <c r="BR111" s="152"/>
      <c r="BS111" s="152"/>
      <c r="BT111" s="152"/>
      <c r="BU111" s="152"/>
      <c r="BV111" s="152"/>
      <c r="BW111" s="51" t="s">
        <v>117</v>
      </c>
      <c r="BX111" s="51" t="s">
        <v>117</v>
      </c>
      <c r="BY111" s="43" t="s">
        <v>117</v>
      </c>
      <c r="BZ111" s="152"/>
      <c r="CA111" s="152"/>
      <c r="CB111" s="152"/>
      <c r="CC111" s="152"/>
      <c r="CD111" s="152"/>
      <c r="CE111" s="152"/>
      <c r="CF111" s="15"/>
      <c r="CG111" s="15"/>
      <c r="CH111" s="15"/>
    </row>
    <row r="112" spans="1:86" ht="19.5" customHeight="1" x14ac:dyDescent="0.25">
      <c r="A112" s="160"/>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2" t="s">
        <v>275</v>
      </c>
      <c r="AM112" s="2" t="s">
        <v>299</v>
      </c>
      <c r="AN112" s="3">
        <v>45992</v>
      </c>
      <c r="AO112" s="4">
        <v>14223</v>
      </c>
      <c r="AP112" s="2" t="s">
        <v>263</v>
      </c>
      <c r="AQ112" s="3">
        <v>46057</v>
      </c>
      <c r="AR112" s="3">
        <v>46176</v>
      </c>
      <c r="AS112" s="38" t="s">
        <v>117</v>
      </c>
      <c r="AT112" s="38" t="s">
        <v>117</v>
      </c>
      <c r="AU112" s="38" t="s">
        <v>117</v>
      </c>
      <c r="AV112" s="38" t="s">
        <v>117</v>
      </c>
      <c r="AW112" s="38" t="s">
        <v>117</v>
      </c>
      <c r="AX112" s="38" t="s">
        <v>117</v>
      </c>
      <c r="AY112" s="38" t="s">
        <v>117</v>
      </c>
      <c r="AZ112" s="38" t="s">
        <v>117</v>
      </c>
      <c r="BA112" s="38" t="s">
        <v>117</v>
      </c>
      <c r="BB112" s="38" t="s">
        <v>117</v>
      </c>
      <c r="BC112" s="38" t="s">
        <v>117</v>
      </c>
      <c r="BD112" s="38" t="s">
        <v>117</v>
      </c>
      <c r="BE112" s="38" t="s">
        <v>117</v>
      </c>
      <c r="BF112" s="5" t="s">
        <v>117</v>
      </c>
      <c r="BG112" s="2" t="s">
        <v>117</v>
      </c>
      <c r="BH112" s="5" t="s">
        <v>117</v>
      </c>
      <c r="BI112" s="160"/>
      <c r="BJ112" s="160"/>
      <c r="BK112" s="160"/>
      <c r="BL112" s="160"/>
      <c r="BM112" s="160"/>
      <c r="BN112" s="160"/>
      <c r="BO112" s="160"/>
      <c r="BP112" s="160"/>
      <c r="BQ112" s="160"/>
      <c r="BR112" s="160"/>
      <c r="BS112" s="160"/>
      <c r="BT112" s="160"/>
      <c r="BU112" s="160"/>
      <c r="BV112" s="160"/>
      <c r="BW112" s="51" t="s">
        <v>117</v>
      </c>
      <c r="BX112" s="51" t="s">
        <v>117</v>
      </c>
      <c r="BY112" s="43" t="s">
        <v>117</v>
      </c>
      <c r="BZ112" s="160"/>
      <c r="CA112" s="160"/>
      <c r="CB112" s="160"/>
      <c r="CC112" s="160"/>
      <c r="CD112" s="160"/>
      <c r="CE112" s="160"/>
      <c r="CF112" s="15"/>
      <c r="CG112" s="15"/>
      <c r="CH112" s="15"/>
    </row>
    <row r="113" spans="1:86" ht="19.5" customHeight="1" x14ac:dyDescent="0.25">
      <c r="A113" s="12">
        <v>10</v>
      </c>
      <c r="B113" s="10" t="s">
        <v>300</v>
      </c>
      <c r="C113" s="10" t="s">
        <v>301</v>
      </c>
      <c r="D113" s="10" t="s">
        <v>302</v>
      </c>
      <c r="E113" s="10" t="s">
        <v>303</v>
      </c>
      <c r="F113" s="10" t="s">
        <v>304</v>
      </c>
      <c r="G113" s="34">
        <v>13652</v>
      </c>
      <c r="H113" s="34">
        <v>13760</v>
      </c>
      <c r="I113" s="10" t="s">
        <v>117</v>
      </c>
      <c r="J113" s="10" t="s">
        <v>117</v>
      </c>
      <c r="K113" s="10" t="s">
        <v>117</v>
      </c>
      <c r="L113" s="10" t="s">
        <v>117</v>
      </c>
      <c r="M113" s="10" t="s">
        <v>117</v>
      </c>
      <c r="N113" s="10" t="s">
        <v>117</v>
      </c>
      <c r="O113" s="10" t="s">
        <v>117</v>
      </c>
      <c r="P113" s="10" t="s">
        <v>117</v>
      </c>
      <c r="Q113" s="10" t="s">
        <v>117</v>
      </c>
      <c r="R113" s="10" t="s">
        <v>117</v>
      </c>
      <c r="S113" s="10" t="s">
        <v>117</v>
      </c>
      <c r="T113" s="10" t="s">
        <v>117</v>
      </c>
      <c r="U113" s="10" t="s">
        <v>117</v>
      </c>
      <c r="V113" s="10" t="s">
        <v>117</v>
      </c>
      <c r="W113" s="10" t="s">
        <v>117</v>
      </c>
      <c r="X113" s="10" t="s">
        <v>117</v>
      </c>
      <c r="Y113" s="10" t="s">
        <v>305</v>
      </c>
      <c r="Z113" s="10" t="s">
        <v>306</v>
      </c>
      <c r="AA113" s="10" t="s">
        <v>307</v>
      </c>
      <c r="AB113" s="35">
        <v>45407</v>
      </c>
      <c r="AC113" s="34">
        <v>13800</v>
      </c>
      <c r="AD113" s="35">
        <v>45407</v>
      </c>
      <c r="AE113" s="35">
        <v>45529</v>
      </c>
      <c r="AF113" s="10" t="s">
        <v>308</v>
      </c>
      <c r="AG113" s="10" t="s">
        <v>309</v>
      </c>
      <c r="AH113" s="10" t="s">
        <v>117</v>
      </c>
      <c r="AI113" s="10" t="s">
        <v>117</v>
      </c>
      <c r="AJ113" s="10" t="s">
        <v>117</v>
      </c>
      <c r="AK113" s="37">
        <v>4790461.91</v>
      </c>
      <c r="AL113" s="2" t="s">
        <v>190</v>
      </c>
      <c r="AM113" s="2" t="s">
        <v>191</v>
      </c>
      <c r="AN113" s="3">
        <v>45530</v>
      </c>
      <c r="AO113" s="4">
        <v>13850</v>
      </c>
      <c r="AP113" s="2" t="s">
        <v>192</v>
      </c>
      <c r="AQ113" s="3">
        <v>45530</v>
      </c>
      <c r="AR113" s="3">
        <v>45649</v>
      </c>
      <c r="AS113" s="2" t="s">
        <v>117</v>
      </c>
      <c r="AT113" s="2" t="s">
        <v>117</v>
      </c>
      <c r="AU113" s="2" t="s">
        <v>117</v>
      </c>
      <c r="AV113" s="2" t="s">
        <v>117</v>
      </c>
      <c r="AW113" s="2" t="s">
        <v>117</v>
      </c>
      <c r="AX113" s="2" t="s">
        <v>117</v>
      </c>
      <c r="AY113" s="2" t="s">
        <v>117</v>
      </c>
      <c r="AZ113" s="2" t="s">
        <v>117</v>
      </c>
      <c r="BA113" s="2" t="s">
        <v>117</v>
      </c>
      <c r="BB113" s="2" t="s">
        <v>117</v>
      </c>
      <c r="BC113" s="2" t="s">
        <v>117</v>
      </c>
      <c r="BD113" s="2" t="s">
        <v>117</v>
      </c>
      <c r="BE113" s="2" t="s">
        <v>117</v>
      </c>
      <c r="BF113" s="2" t="s">
        <v>117</v>
      </c>
      <c r="BG113" s="2" t="s">
        <v>117</v>
      </c>
      <c r="BH113" s="2" t="s">
        <v>117</v>
      </c>
      <c r="BI113" s="39">
        <f>AK113+BE116-AX118</f>
        <v>4908553.6899999995</v>
      </c>
      <c r="BJ113" s="37">
        <f>3023261.01+1270024.06</f>
        <v>4293285.07</v>
      </c>
      <c r="BK113" s="37">
        <v>0</v>
      </c>
      <c r="BL113" s="40">
        <f>BJ113+BK113</f>
        <v>4293285.07</v>
      </c>
      <c r="BM113" s="10" t="s">
        <v>310</v>
      </c>
      <c r="BN113" s="12" t="s">
        <v>265</v>
      </c>
      <c r="BO113" s="48">
        <v>45462</v>
      </c>
      <c r="BP113" s="48">
        <v>45552</v>
      </c>
      <c r="BQ113" s="12" t="s">
        <v>117</v>
      </c>
      <c r="BR113" s="12" t="s">
        <v>311</v>
      </c>
      <c r="BS113" s="48">
        <v>45462</v>
      </c>
      <c r="BT113" s="48">
        <v>45883</v>
      </c>
      <c r="BU113" s="50" t="s">
        <v>267</v>
      </c>
      <c r="BV113" s="50" t="s">
        <v>268</v>
      </c>
      <c r="BW113" s="12" t="s">
        <v>117</v>
      </c>
      <c r="BX113" s="12" t="s">
        <v>117</v>
      </c>
      <c r="BY113" s="12" t="s">
        <v>117</v>
      </c>
      <c r="BZ113" s="12" t="s">
        <v>312</v>
      </c>
      <c r="CA113" s="41">
        <v>13963</v>
      </c>
      <c r="CB113" s="12" t="s">
        <v>313</v>
      </c>
      <c r="CC113" s="12">
        <v>702241</v>
      </c>
      <c r="CD113" s="12" t="s">
        <v>314</v>
      </c>
      <c r="CE113" s="12" t="s">
        <v>315</v>
      </c>
      <c r="CF113" s="15"/>
      <c r="CG113" s="15"/>
      <c r="CH113" s="15"/>
    </row>
    <row r="114" spans="1:86" ht="19.5" customHeight="1" x14ac:dyDescent="0.25">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2" t="s">
        <v>190</v>
      </c>
      <c r="AM114" s="2" t="s">
        <v>195</v>
      </c>
      <c r="AN114" s="3">
        <v>45649</v>
      </c>
      <c r="AO114" s="4">
        <v>13938</v>
      </c>
      <c r="AP114" s="2" t="s">
        <v>192</v>
      </c>
      <c r="AQ114" s="3">
        <v>45650</v>
      </c>
      <c r="AR114" s="3">
        <v>45770</v>
      </c>
      <c r="AS114" s="2" t="s">
        <v>117</v>
      </c>
      <c r="AT114" s="2" t="s">
        <v>117</v>
      </c>
      <c r="AU114" s="2" t="s">
        <v>117</v>
      </c>
      <c r="AV114" s="2" t="s">
        <v>117</v>
      </c>
      <c r="AW114" s="2" t="s">
        <v>117</v>
      </c>
      <c r="AX114" s="2" t="s">
        <v>117</v>
      </c>
      <c r="AY114" s="2" t="s">
        <v>117</v>
      </c>
      <c r="AZ114" s="2" t="s">
        <v>117</v>
      </c>
      <c r="BA114" s="2" t="s">
        <v>117</v>
      </c>
      <c r="BB114" s="2" t="s">
        <v>117</v>
      </c>
      <c r="BC114" s="2" t="s">
        <v>117</v>
      </c>
      <c r="BD114" s="2" t="s">
        <v>117</v>
      </c>
      <c r="BE114" s="2" t="s">
        <v>117</v>
      </c>
      <c r="BF114" s="2" t="s">
        <v>117</v>
      </c>
      <c r="BG114" s="2" t="s">
        <v>117</v>
      </c>
      <c r="BH114" s="2" t="s">
        <v>117</v>
      </c>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
      <c r="CG114" s="15"/>
      <c r="CH114" s="15"/>
    </row>
    <row r="115" spans="1:86" ht="19.5" customHeight="1" x14ac:dyDescent="0.25">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2" t="s">
        <v>190</v>
      </c>
      <c r="AM115" s="2" t="s">
        <v>197</v>
      </c>
      <c r="AN115" s="3">
        <v>45770</v>
      </c>
      <c r="AO115" s="4">
        <v>14008</v>
      </c>
      <c r="AP115" s="2" t="s">
        <v>192</v>
      </c>
      <c r="AQ115" s="3">
        <v>45771</v>
      </c>
      <c r="AR115" s="3">
        <v>45890</v>
      </c>
      <c r="AS115" s="2" t="s">
        <v>117</v>
      </c>
      <c r="AT115" s="2" t="s">
        <v>117</v>
      </c>
      <c r="AU115" s="2" t="s">
        <v>117</v>
      </c>
      <c r="AV115" s="2" t="s">
        <v>117</v>
      </c>
      <c r="AW115" s="2" t="s">
        <v>117</v>
      </c>
      <c r="AX115" s="2" t="s">
        <v>117</v>
      </c>
      <c r="AY115" s="2" t="s">
        <v>117</v>
      </c>
      <c r="AZ115" s="2" t="s">
        <v>117</v>
      </c>
      <c r="BA115" s="2" t="s">
        <v>117</v>
      </c>
      <c r="BB115" s="2" t="s">
        <v>117</v>
      </c>
      <c r="BC115" s="2" t="s">
        <v>117</v>
      </c>
      <c r="BD115" s="2" t="s">
        <v>117</v>
      </c>
      <c r="BE115" s="2" t="s">
        <v>117</v>
      </c>
      <c r="BF115" s="2" t="s">
        <v>117</v>
      </c>
      <c r="BG115" s="2" t="s">
        <v>117</v>
      </c>
      <c r="BH115" s="2" t="s">
        <v>117</v>
      </c>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
      <c r="CG115" s="15"/>
      <c r="CH115" s="15"/>
    </row>
    <row r="116" spans="1:86" ht="19.5" customHeight="1" x14ac:dyDescent="0.25">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2" t="s">
        <v>225</v>
      </c>
      <c r="AM116" s="2" t="s">
        <v>199</v>
      </c>
      <c r="AN116" s="3">
        <v>45792</v>
      </c>
      <c r="AO116" s="4">
        <v>14023</v>
      </c>
      <c r="AP116" s="2" t="s">
        <v>226</v>
      </c>
      <c r="AQ116" s="3" t="s">
        <v>117</v>
      </c>
      <c r="AR116" s="3" t="s">
        <v>117</v>
      </c>
      <c r="AS116" s="3" t="s">
        <v>117</v>
      </c>
      <c r="AT116" s="3" t="s">
        <v>117</v>
      </c>
      <c r="AU116" s="3" t="s">
        <v>117</v>
      </c>
      <c r="AV116" s="3" t="s">
        <v>117</v>
      </c>
      <c r="AW116" s="3" t="s">
        <v>117</v>
      </c>
      <c r="AX116" s="3" t="s">
        <v>117</v>
      </c>
      <c r="AY116" s="3" t="s">
        <v>117</v>
      </c>
      <c r="AZ116" s="3" t="s">
        <v>117</v>
      </c>
      <c r="BA116" s="3" t="s">
        <v>117</v>
      </c>
      <c r="BB116" s="3" t="s">
        <v>117</v>
      </c>
      <c r="BC116" s="3">
        <v>45792</v>
      </c>
      <c r="BD116" s="6">
        <v>4.6699999999999998E-2</v>
      </c>
      <c r="BE116" s="5">
        <v>187085.68</v>
      </c>
      <c r="BF116" s="2" t="s">
        <v>117</v>
      </c>
      <c r="BG116" s="2" t="s">
        <v>117</v>
      </c>
      <c r="BH116" s="2" t="s">
        <v>117</v>
      </c>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
      <c r="CG116" s="15"/>
      <c r="CH116" s="15"/>
    </row>
    <row r="117" spans="1:86" ht="19.5" customHeight="1" x14ac:dyDescent="0.25">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2" t="s">
        <v>190</v>
      </c>
      <c r="AM117" s="2" t="s">
        <v>211</v>
      </c>
      <c r="AN117" s="3">
        <v>45890</v>
      </c>
      <c r="AO117" s="4">
        <v>14094</v>
      </c>
      <c r="AP117" s="2" t="s">
        <v>192</v>
      </c>
      <c r="AQ117" s="3">
        <v>45891</v>
      </c>
      <c r="AR117" s="3">
        <v>46010</v>
      </c>
      <c r="AS117" s="3" t="s">
        <v>117</v>
      </c>
      <c r="AT117" s="3" t="s">
        <v>117</v>
      </c>
      <c r="AU117" s="3" t="s">
        <v>117</v>
      </c>
      <c r="AV117" s="3" t="s">
        <v>117</v>
      </c>
      <c r="AW117" s="3" t="s">
        <v>117</v>
      </c>
      <c r="AX117" s="3" t="s">
        <v>117</v>
      </c>
      <c r="AY117" s="3" t="s">
        <v>117</v>
      </c>
      <c r="AZ117" s="3" t="s">
        <v>117</v>
      </c>
      <c r="BA117" s="3" t="s">
        <v>117</v>
      </c>
      <c r="BB117" s="3" t="s">
        <v>117</v>
      </c>
      <c r="BC117" s="3" t="s">
        <v>117</v>
      </c>
      <c r="BD117" s="3" t="s">
        <v>117</v>
      </c>
      <c r="BE117" s="3" t="s">
        <v>117</v>
      </c>
      <c r="BF117" s="3" t="s">
        <v>117</v>
      </c>
      <c r="BG117" s="3" t="s">
        <v>117</v>
      </c>
      <c r="BH117" s="3" t="s">
        <v>117</v>
      </c>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
      <c r="CG117" s="15"/>
      <c r="CH117" s="15"/>
    </row>
    <row r="118" spans="1:86" ht="19.5" customHeight="1" x14ac:dyDescent="0.25">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2" t="s">
        <v>225</v>
      </c>
      <c r="AM118" s="2" t="s">
        <v>191</v>
      </c>
      <c r="AN118" s="3">
        <v>45902</v>
      </c>
      <c r="AO118" s="4">
        <v>14101</v>
      </c>
      <c r="AP118" s="2" t="s">
        <v>198</v>
      </c>
      <c r="AQ118" s="3" t="s">
        <v>117</v>
      </c>
      <c r="AR118" s="3" t="s">
        <v>117</v>
      </c>
      <c r="AS118" s="3" t="s">
        <v>117</v>
      </c>
      <c r="AT118" s="3" t="s">
        <v>117</v>
      </c>
      <c r="AU118" s="3" t="s">
        <v>117</v>
      </c>
      <c r="AV118" s="6">
        <f>68993.9/1005404.98</f>
        <v>6.8622994089406628E-2</v>
      </c>
      <c r="AW118" s="3" t="s">
        <v>117</v>
      </c>
      <c r="AX118" s="5">
        <f>1005404.98-936411.08</f>
        <v>68993.900000000023</v>
      </c>
      <c r="AY118" s="3" t="s">
        <v>117</v>
      </c>
      <c r="AZ118" s="3" t="s">
        <v>117</v>
      </c>
      <c r="BA118" s="3" t="s">
        <v>117</v>
      </c>
      <c r="BB118" s="3" t="s">
        <v>117</v>
      </c>
      <c r="BC118" s="3" t="s">
        <v>117</v>
      </c>
      <c r="BD118" s="3" t="s">
        <v>117</v>
      </c>
      <c r="BE118" s="3" t="s">
        <v>117</v>
      </c>
      <c r="BF118" s="3" t="s">
        <v>117</v>
      </c>
      <c r="BG118" s="3" t="s">
        <v>117</v>
      </c>
      <c r="BH118" s="3" t="s">
        <v>117</v>
      </c>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
      <c r="CG118" s="15"/>
      <c r="CH118" s="15"/>
    </row>
    <row r="119" spans="1:86" ht="19.5" customHeight="1" x14ac:dyDescent="0.25">
      <c r="A119" s="160"/>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2" t="s">
        <v>190</v>
      </c>
      <c r="AM119" s="2" t="s">
        <v>216</v>
      </c>
      <c r="AN119" s="3">
        <v>46010</v>
      </c>
      <c r="AO119" s="4">
        <v>14174</v>
      </c>
      <c r="AP119" s="2" t="s">
        <v>192</v>
      </c>
      <c r="AQ119" s="3">
        <v>46011</v>
      </c>
      <c r="AR119" s="3">
        <v>46130</v>
      </c>
      <c r="AS119" s="2" t="s">
        <v>117</v>
      </c>
      <c r="AT119" s="2" t="s">
        <v>117</v>
      </c>
      <c r="AU119" s="2" t="s">
        <v>117</v>
      </c>
      <c r="AV119" s="2" t="s">
        <v>117</v>
      </c>
      <c r="AW119" s="2" t="s">
        <v>117</v>
      </c>
      <c r="AX119" s="2" t="s">
        <v>117</v>
      </c>
      <c r="AY119" s="2" t="s">
        <v>117</v>
      </c>
      <c r="AZ119" s="2" t="s">
        <v>117</v>
      </c>
      <c r="BA119" s="2" t="s">
        <v>117</v>
      </c>
      <c r="BB119" s="2" t="s">
        <v>117</v>
      </c>
      <c r="BC119" s="2" t="s">
        <v>117</v>
      </c>
      <c r="BD119" s="2" t="s">
        <v>117</v>
      </c>
      <c r="BE119" s="2" t="s">
        <v>117</v>
      </c>
      <c r="BF119" s="2" t="s">
        <v>117</v>
      </c>
      <c r="BG119" s="2" t="s">
        <v>117</v>
      </c>
      <c r="BH119" s="2" t="s">
        <v>117</v>
      </c>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5"/>
      <c r="CG119" s="15"/>
      <c r="CH119" s="15"/>
    </row>
    <row r="120" spans="1:86" ht="19.5" customHeight="1" x14ac:dyDescent="0.25">
      <c r="A120" s="10">
        <v>11</v>
      </c>
      <c r="B120" s="10" t="s">
        <v>316</v>
      </c>
      <c r="C120" s="10" t="s">
        <v>317</v>
      </c>
      <c r="D120" s="10" t="s">
        <v>179</v>
      </c>
      <c r="E120" s="10" t="s">
        <v>180</v>
      </c>
      <c r="F120" s="10" t="s">
        <v>318</v>
      </c>
      <c r="G120" s="34">
        <v>13681</v>
      </c>
      <c r="H120" s="34">
        <v>13723</v>
      </c>
      <c r="I120" s="10" t="s">
        <v>117</v>
      </c>
      <c r="J120" s="10" t="s">
        <v>117</v>
      </c>
      <c r="K120" s="10" t="s">
        <v>117</v>
      </c>
      <c r="L120" s="10" t="s">
        <v>117</v>
      </c>
      <c r="M120" s="10" t="s">
        <v>117</v>
      </c>
      <c r="N120" s="10" t="s">
        <v>117</v>
      </c>
      <c r="O120" s="10" t="s">
        <v>117</v>
      </c>
      <c r="P120" s="10" t="s">
        <v>117</v>
      </c>
      <c r="Q120" s="10" t="s">
        <v>319</v>
      </c>
      <c r="R120" s="35">
        <v>45358</v>
      </c>
      <c r="S120" s="35">
        <v>45723</v>
      </c>
      <c r="T120" s="34">
        <v>13732</v>
      </c>
      <c r="U120" s="10" t="s">
        <v>320</v>
      </c>
      <c r="V120" s="34">
        <v>13861</v>
      </c>
      <c r="W120" s="10" t="s">
        <v>318</v>
      </c>
      <c r="X120" s="10" t="s">
        <v>582</v>
      </c>
      <c r="Y120" s="10" t="s">
        <v>321</v>
      </c>
      <c r="Z120" s="10" t="s">
        <v>322</v>
      </c>
      <c r="AA120" s="10" t="s">
        <v>323</v>
      </c>
      <c r="AB120" s="35">
        <v>45546</v>
      </c>
      <c r="AC120" s="34">
        <v>13861</v>
      </c>
      <c r="AD120" s="35">
        <v>45546</v>
      </c>
      <c r="AE120" s="35">
        <v>45911</v>
      </c>
      <c r="AF120" s="10" t="s">
        <v>308</v>
      </c>
      <c r="AG120" s="10" t="s">
        <v>260</v>
      </c>
      <c r="AH120" s="10" t="s">
        <v>117</v>
      </c>
      <c r="AI120" s="9" t="s">
        <v>117</v>
      </c>
      <c r="AJ120" s="9" t="s">
        <v>117</v>
      </c>
      <c r="AK120" s="37">
        <v>1500000</v>
      </c>
      <c r="AL120" s="2" t="s">
        <v>190</v>
      </c>
      <c r="AM120" s="2" t="s">
        <v>191</v>
      </c>
      <c r="AN120" s="3">
        <v>45895</v>
      </c>
      <c r="AO120" s="4">
        <v>14097</v>
      </c>
      <c r="AP120" s="2" t="s">
        <v>198</v>
      </c>
      <c r="AQ120" s="3" t="s">
        <v>117</v>
      </c>
      <c r="AR120" s="3" t="s">
        <v>117</v>
      </c>
      <c r="AS120" s="38" t="s">
        <v>117</v>
      </c>
      <c r="AT120" s="38" t="s">
        <v>117</v>
      </c>
      <c r="AU120" s="38" t="s">
        <v>117</v>
      </c>
      <c r="AV120" s="42">
        <v>0.25</v>
      </c>
      <c r="AW120" s="38" t="s">
        <v>117</v>
      </c>
      <c r="AX120" s="52">
        <v>375000</v>
      </c>
      <c r="AY120" s="38" t="s">
        <v>117</v>
      </c>
      <c r="AZ120" s="38" t="s">
        <v>117</v>
      </c>
      <c r="BA120" s="38" t="s">
        <v>117</v>
      </c>
      <c r="BB120" s="38" t="s">
        <v>117</v>
      </c>
      <c r="BC120" s="3" t="s">
        <v>117</v>
      </c>
      <c r="BD120" s="6" t="s">
        <v>117</v>
      </c>
      <c r="BE120" s="5" t="s">
        <v>117</v>
      </c>
      <c r="BF120" s="5" t="s">
        <v>117</v>
      </c>
      <c r="BG120" s="2" t="s">
        <v>117</v>
      </c>
      <c r="BH120" s="5" t="s">
        <v>117</v>
      </c>
      <c r="BI120" s="39">
        <v>1875000</v>
      </c>
      <c r="BJ120" s="37">
        <v>1597112.16</v>
      </c>
      <c r="BK120" s="37">
        <v>0</v>
      </c>
      <c r="BL120" s="40">
        <v>1597112.16</v>
      </c>
      <c r="BM120" s="10" t="s">
        <v>324</v>
      </c>
      <c r="BN120" s="12" t="s">
        <v>265</v>
      </c>
      <c r="BO120" s="48">
        <v>45585</v>
      </c>
      <c r="BP120" s="48">
        <v>45953</v>
      </c>
      <c r="BQ120" s="12" t="s">
        <v>117</v>
      </c>
      <c r="BR120" s="49" t="s">
        <v>325</v>
      </c>
      <c r="BS120" s="48">
        <v>45585</v>
      </c>
      <c r="BT120" s="48">
        <v>45992</v>
      </c>
      <c r="BU120" s="50" t="s">
        <v>326</v>
      </c>
      <c r="BV120" s="50" t="s">
        <v>326</v>
      </c>
      <c r="BW120" s="10" t="s">
        <v>117</v>
      </c>
      <c r="BX120" s="10" t="s">
        <v>117</v>
      </c>
      <c r="BY120" s="10" t="s">
        <v>117</v>
      </c>
      <c r="BZ120" s="12" t="s">
        <v>327</v>
      </c>
      <c r="CA120" s="41">
        <v>13861</v>
      </c>
      <c r="CB120" s="12" t="s">
        <v>328</v>
      </c>
      <c r="CC120" s="12" t="s">
        <v>329</v>
      </c>
      <c r="CD120" s="12" t="s">
        <v>330</v>
      </c>
      <c r="CE120" s="12">
        <v>703572</v>
      </c>
      <c r="CF120" s="15"/>
      <c r="CG120" s="15"/>
      <c r="CH120" s="15"/>
    </row>
    <row r="121" spans="1:86" ht="19.5" customHeight="1" x14ac:dyDescent="0.25">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2" t="s">
        <v>275</v>
      </c>
      <c r="AM121" s="2" t="s">
        <v>195</v>
      </c>
      <c r="AN121" s="3">
        <v>45911</v>
      </c>
      <c r="AO121" s="4">
        <v>14097</v>
      </c>
      <c r="AP121" s="2" t="s">
        <v>192</v>
      </c>
      <c r="AQ121" s="3">
        <v>45911</v>
      </c>
      <c r="AR121" s="3">
        <v>46276</v>
      </c>
      <c r="AS121" s="38" t="s">
        <v>117</v>
      </c>
      <c r="AT121" s="38" t="s">
        <v>117</v>
      </c>
      <c r="AU121" s="38" t="s">
        <v>117</v>
      </c>
      <c r="AV121" s="38" t="s">
        <v>117</v>
      </c>
      <c r="AW121" s="38" t="s">
        <v>117</v>
      </c>
      <c r="AX121" s="38" t="s">
        <v>117</v>
      </c>
      <c r="AY121" s="38" t="s">
        <v>117</v>
      </c>
      <c r="AZ121" s="38" t="s">
        <v>117</v>
      </c>
      <c r="BA121" s="38" t="s">
        <v>117</v>
      </c>
      <c r="BB121" s="38" t="s">
        <v>117</v>
      </c>
      <c r="BC121" s="3" t="s">
        <v>117</v>
      </c>
      <c r="BD121" s="6" t="s">
        <v>117</v>
      </c>
      <c r="BE121" s="5" t="s">
        <v>117</v>
      </c>
      <c r="BF121" s="5" t="s">
        <v>117</v>
      </c>
      <c r="BG121" s="2" t="s">
        <v>117</v>
      </c>
      <c r="BH121" s="5" t="s">
        <v>117</v>
      </c>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
      <c r="CG121" s="15"/>
      <c r="CH121" s="15"/>
    </row>
    <row r="122" spans="1:86" ht="19.5" customHeight="1" x14ac:dyDescent="0.25">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2" t="s">
        <v>117</v>
      </c>
      <c r="AM122" s="2" t="s">
        <v>117</v>
      </c>
      <c r="AN122" s="3" t="s">
        <v>117</v>
      </c>
      <c r="AO122" s="2" t="s">
        <v>117</v>
      </c>
      <c r="AP122" s="2" t="s">
        <v>117</v>
      </c>
      <c r="AQ122" s="3" t="s">
        <v>117</v>
      </c>
      <c r="AR122" s="3" t="s">
        <v>117</v>
      </c>
      <c r="AS122" s="38" t="s">
        <v>117</v>
      </c>
      <c r="AT122" s="38" t="s">
        <v>117</v>
      </c>
      <c r="AU122" s="38" t="s">
        <v>117</v>
      </c>
      <c r="AV122" s="38" t="s">
        <v>117</v>
      </c>
      <c r="AW122" s="38" t="s">
        <v>117</v>
      </c>
      <c r="AX122" s="38" t="s">
        <v>117</v>
      </c>
      <c r="AY122" s="38" t="s">
        <v>117</v>
      </c>
      <c r="AZ122" s="38" t="s">
        <v>117</v>
      </c>
      <c r="BA122" s="38" t="s">
        <v>117</v>
      </c>
      <c r="BB122" s="38" t="s">
        <v>117</v>
      </c>
      <c r="BC122" s="38" t="s">
        <v>117</v>
      </c>
      <c r="BD122" s="38" t="s">
        <v>117</v>
      </c>
      <c r="BE122" s="38" t="s">
        <v>117</v>
      </c>
      <c r="BF122" s="5" t="s">
        <v>117</v>
      </c>
      <c r="BG122" s="2" t="s">
        <v>117</v>
      </c>
      <c r="BH122" s="5" t="s">
        <v>117</v>
      </c>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
      <c r="CG122" s="15"/>
      <c r="CH122" s="15"/>
    </row>
    <row r="123" spans="1:86" ht="19.5" customHeight="1" x14ac:dyDescent="0.25">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2" t="s">
        <v>117</v>
      </c>
      <c r="AM123" s="2" t="s">
        <v>117</v>
      </c>
      <c r="AN123" s="3" t="s">
        <v>117</v>
      </c>
      <c r="AO123" s="2" t="s">
        <v>117</v>
      </c>
      <c r="AP123" s="2" t="s">
        <v>117</v>
      </c>
      <c r="AQ123" s="3" t="s">
        <v>117</v>
      </c>
      <c r="AR123" s="3" t="s">
        <v>117</v>
      </c>
      <c r="AS123" s="38" t="s">
        <v>117</v>
      </c>
      <c r="AT123" s="38" t="s">
        <v>117</v>
      </c>
      <c r="AU123" s="38" t="s">
        <v>117</v>
      </c>
      <c r="AV123" s="38" t="s">
        <v>117</v>
      </c>
      <c r="AW123" s="38" t="s">
        <v>117</v>
      </c>
      <c r="AX123" s="38" t="s">
        <v>117</v>
      </c>
      <c r="AY123" s="38" t="s">
        <v>117</v>
      </c>
      <c r="AZ123" s="38" t="s">
        <v>117</v>
      </c>
      <c r="BA123" s="38" t="s">
        <v>117</v>
      </c>
      <c r="BB123" s="38" t="s">
        <v>117</v>
      </c>
      <c r="BC123" s="38" t="s">
        <v>117</v>
      </c>
      <c r="BD123" s="38" t="s">
        <v>117</v>
      </c>
      <c r="BE123" s="38" t="s">
        <v>117</v>
      </c>
      <c r="BF123" s="5" t="s">
        <v>117</v>
      </c>
      <c r="BG123" s="2" t="s">
        <v>117</v>
      </c>
      <c r="BH123" s="5" t="s">
        <v>117</v>
      </c>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
      <c r="CG123" s="15"/>
      <c r="CH123" s="15"/>
    </row>
    <row r="124" spans="1:86" ht="19.5" customHeight="1" x14ac:dyDescent="0.25">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2" t="s">
        <v>117</v>
      </c>
      <c r="AM124" s="2" t="s">
        <v>117</v>
      </c>
      <c r="AN124" s="3" t="s">
        <v>117</v>
      </c>
      <c r="AO124" s="2" t="s">
        <v>117</v>
      </c>
      <c r="AP124" s="2" t="s">
        <v>117</v>
      </c>
      <c r="AQ124" s="3" t="s">
        <v>117</v>
      </c>
      <c r="AR124" s="3" t="s">
        <v>117</v>
      </c>
      <c r="AS124" s="38" t="s">
        <v>117</v>
      </c>
      <c r="AT124" s="38" t="s">
        <v>117</v>
      </c>
      <c r="AU124" s="38" t="s">
        <v>117</v>
      </c>
      <c r="AV124" s="38" t="s">
        <v>117</v>
      </c>
      <c r="AW124" s="38" t="s">
        <v>117</v>
      </c>
      <c r="AX124" s="38" t="s">
        <v>117</v>
      </c>
      <c r="AY124" s="38" t="s">
        <v>117</v>
      </c>
      <c r="AZ124" s="38" t="s">
        <v>117</v>
      </c>
      <c r="BA124" s="38" t="s">
        <v>117</v>
      </c>
      <c r="BB124" s="38" t="s">
        <v>117</v>
      </c>
      <c r="BC124" s="38" t="s">
        <v>117</v>
      </c>
      <c r="BD124" s="38" t="s">
        <v>117</v>
      </c>
      <c r="BE124" s="38" t="s">
        <v>117</v>
      </c>
      <c r="BF124" s="5" t="s">
        <v>117</v>
      </c>
      <c r="BG124" s="2" t="s">
        <v>117</v>
      </c>
      <c r="BH124" s="5" t="s">
        <v>117</v>
      </c>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
      <c r="CG124" s="15"/>
      <c r="CH124" s="15"/>
    </row>
    <row r="125" spans="1:86" ht="19.5" customHeight="1" x14ac:dyDescent="0.25">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2" t="s">
        <v>117</v>
      </c>
      <c r="AM125" s="2" t="s">
        <v>117</v>
      </c>
      <c r="AN125" s="3" t="s">
        <v>117</v>
      </c>
      <c r="AO125" s="2" t="s">
        <v>117</v>
      </c>
      <c r="AP125" s="2" t="s">
        <v>117</v>
      </c>
      <c r="AQ125" s="3" t="s">
        <v>117</v>
      </c>
      <c r="AR125" s="3" t="s">
        <v>117</v>
      </c>
      <c r="AS125" s="38" t="s">
        <v>117</v>
      </c>
      <c r="AT125" s="38" t="s">
        <v>117</v>
      </c>
      <c r="AU125" s="38" t="s">
        <v>117</v>
      </c>
      <c r="AV125" s="38" t="s">
        <v>117</v>
      </c>
      <c r="AW125" s="38" t="s">
        <v>117</v>
      </c>
      <c r="AX125" s="38" t="s">
        <v>117</v>
      </c>
      <c r="AY125" s="38" t="s">
        <v>117</v>
      </c>
      <c r="AZ125" s="38" t="s">
        <v>117</v>
      </c>
      <c r="BA125" s="38" t="s">
        <v>117</v>
      </c>
      <c r="BB125" s="38" t="s">
        <v>117</v>
      </c>
      <c r="BC125" s="38" t="s">
        <v>117</v>
      </c>
      <c r="BD125" s="38" t="s">
        <v>117</v>
      </c>
      <c r="BE125" s="38" t="s">
        <v>117</v>
      </c>
      <c r="BF125" s="5" t="s">
        <v>117</v>
      </c>
      <c r="BG125" s="2" t="s">
        <v>117</v>
      </c>
      <c r="BH125" s="5" t="s">
        <v>117</v>
      </c>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
      <c r="CG125" s="15"/>
      <c r="CH125" s="15"/>
    </row>
    <row r="126" spans="1:86" ht="19.5" customHeight="1" x14ac:dyDescent="0.25">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2" t="s">
        <v>117</v>
      </c>
      <c r="AM126" s="2" t="s">
        <v>117</v>
      </c>
      <c r="AN126" s="3" t="s">
        <v>117</v>
      </c>
      <c r="AO126" s="2" t="s">
        <v>117</v>
      </c>
      <c r="AP126" s="2" t="s">
        <v>117</v>
      </c>
      <c r="AQ126" s="3" t="s">
        <v>117</v>
      </c>
      <c r="AR126" s="3" t="s">
        <v>117</v>
      </c>
      <c r="AS126" s="38" t="s">
        <v>117</v>
      </c>
      <c r="AT126" s="38" t="s">
        <v>117</v>
      </c>
      <c r="AU126" s="38" t="s">
        <v>117</v>
      </c>
      <c r="AV126" s="38" t="s">
        <v>117</v>
      </c>
      <c r="AW126" s="38" t="s">
        <v>117</v>
      </c>
      <c r="AX126" s="38" t="s">
        <v>117</v>
      </c>
      <c r="AY126" s="38" t="s">
        <v>117</v>
      </c>
      <c r="AZ126" s="38" t="s">
        <v>117</v>
      </c>
      <c r="BA126" s="38" t="s">
        <v>117</v>
      </c>
      <c r="BB126" s="38" t="s">
        <v>117</v>
      </c>
      <c r="BC126" s="38" t="s">
        <v>117</v>
      </c>
      <c r="BD126" s="38" t="s">
        <v>117</v>
      </c>
      <c r="BE126" s="38" t="s">
        <v>117</v>
      </c>
      <c r="BF126" s="5" t="s">
        <v>117</v>
      </c>
      <c r="BG126" s="2" t="s">
        <v>117</v>
      </c>
      <c r="BH126" s="5" t="s">
        <v>117</v>
      </c>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
      <c r="CG126" s="15"/>
      <c r="CH126" s="15"/>
    </row>
    <row r="127" spans="1:86" ht="19.5" customHeight="1" x14ac:dyDescent="0.25">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2" t="s">
        <v>117</v>
      </c>
      <c r="AM127" s="2" t="s">
        <v>117</v>
      </c>
      <c r="AN127" s="2" t="s">
        <v>117</v>
      </c>
      <c r="AO127" s="2" t="s">
        <v>117</v>
      </c>
      <c r="AP127" s="2" t="s">
        <v>117</v>
      </c>
      <c r="AQ127" s="3" t="s">
        <v>117</v>
      </c>
      <c r="AR127" s="3" t="s">
        <v>117</v>
      </c>
      <c r="AS127" s="38" t="s">
        <v>117</v>
      </c>
      <c r="AT127" s="38" t="s">
        <v>117</v>
      </c>
      <c r="AU127" s="38" t="s">
        <v>117</v>
      </c>
      <c r="AV127" s="38" t="s">
        <v>117</v>
      </c>
      <c r="AW127" s="38" t="s">
        <v>117</v>
      </c>
      <c r="AX127" s="38" t="s">
        <v>117</v>
      </c>
      <c r="AY127" s="38" t="s">
        <v>117</v>
      </c>
      <c r="AZ127" s="38" t="s">
        <v>117</v>
      </c>
      <c r="BA127" s="38" t="s">
        <v>117</v>
      </c>
      <c r="BB127" s="38" t="s">
        <v>117</v>
      </c>
      <c r="BC127" s="38" t="s">
        <v>117</v>
      </c>
      <c r="BD127" s="38" t="s">
        <v>117</v>
      </c>
      <c r="BE127" s="38" t="s">
        <v>117</v>
      </c>
      <c r="BF127" s="5" t="s">
        <v>117</v>
      </c>
      <c r="BG127" s="2" t="s">
        <v>117</v>
      </c>
      <c r="BH127" s="5" t="s">
        <v>117</v>
      </c>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
      <c r="CG127" s="15"/>
      <c r="CH127" s="15"/>
    </row>
    <row r="128" spans="1:86" ht="19.5" customHeight="1" x14ac:dyDescent="0.25">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2" t="s">
        <v>117</v>
      </c>
      <c r="AM128" s="2" t="s">
        <v>117</v>
      </c>
      <c r="AN128" s="3" t="s">
        <v>117</v>
      </c>
      <c r="AO128" s="2" t="s">
        <v>117</v>
      </c>
      <c r="AP128" s="2" t="s">
        <v>117</v>
      </c>
      <c r="AQ128" s="3" t="s">
        <v>117</v>
      </c>
      <c r="AR128" s="3" t="s">
        <v>117</v>
      </c>
      <c r="AS128" s="38" t="s">
        <v>117</v>
      </c>
      <c r="AT128" s="38" t="s">
        <v>117</v>
      </c>
      <c r="AU128" s="38" t="s">
        <v>117</v>
      </c>
      <c r="AV128" s="38" t="s">
        <v>117</v>
      </c>
      <c r="AW128" s="38" t="s">
        <v>117</v>
      </c>
      <c r="AX128" s="38" t="s">
        <v>117</v>
      </c>
      <c r="AY128" s="38" t="s">
        <v>117</v>
      </c>
      <c r="AZ128" s="38" t="s">
        <v>117</v>
      </c>
      <c r="BA128" s="38" t="s">
        <v>117</v>
      </c>
      <c r="BB128" s="38" t="s">
        <v>117</v>
      </c>
      <c r="BC128" s="38" t="s">
        <v>117</v>
      </c>
      <c r="BD128" s="38" t="s">
        <v>117</v>
      </c>
      <c r="BE128" s="38" t="s">
        <v>117</v>
      </c>
      <c r="BF128" s="5" t="s">
        <v>117</v>
      </c>
      <c r="BG128" s="2" t="s">
        <v>117</v>
      </c>
      <c r="BH128" s="5" t="s">
        <v>117</v>
      </c>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
      <c r="CG128" s="15"/>
      <c r="CH128" s="15"/>
    </row>
    <row r="129" spans="1:86" ht="19.5" customHeight="1" x14ac:dyDescent="0.25">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2" t="s">
        <v>117</v>
      </c>
      <c r="AM129" s="2" t="s">
        <v>117</v>
      </c>
      <c r="AN129" s="3" t="s">
        <v>117</v>
      </c>
      <c r="AO129" s="2" t="s">
        <v>117</v>
      </c>
      <c r="AP129" s="2" t="s">
        <v>117</v>
      </c>
      <c r="AQ129" s="3" t="s">
        <v>117</v>
      </c>
      <c r="AR129" s="3" t="s">
        <v>117</v>
      </c>
      <c r="AS129" s="38" t="s">
        <v>117</v>
      </c>
      <c r="AT129" s="38" t="s">
        <v>117</v>
      </c>
      <c r="AU129" s="38" t="s">
        <v>117</v>
      </c>
      <c r="AV129" s="38" t="s">
        <v>117</v>
      </c>
      <c r="AW129" s="38" t="s">
        <v>117</v>
      </c>
      <c r="AX129" s="38" t="s">
        <v>117</v>
      </c>
      <c r="AY129" s="38" t="s">
        <v>117</v>
      </c>
      <c r="AZ129" s="38" t="s">
        <v>117</v>
      </c>
      <c r="BA129" s="38" t="s">
        <v>117</v>
      </c>
      <c r="BB129" s="38" t="s">
        <v>117</v>
      </c>
      <c r="BC129" s="38" t="s">
        <v>117</v>
      </c>
      <c r="BD129" s="38" t="s">
        <v>117</v>
      </c>
      <c r="BE129" s="38" t="s">
        <v>117</v>
      </c>
      <c r="BF129" s="5" t="s">
        <v>117</v>
      </c>
      <c r="BG129" s="2" t="s">
        <v>117</v>
      </c>
      <c r="BH129" s="5" t="s">
        <v>117</v>
      </c>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
      <c r="CG129" s="15"/>
      <c r="CH129" s="15"/>
    </row>
    <row r="130" spans="1:86" ht="19.5" customHeight="1" x14ac:dyDescent="0.25">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2" t="s">
        <v>117</v>
      </c>
      <c r="AM130" s="2" t="s">
        <v>117</v>
      </c>
      <c r="AN130" s="3" t="s">
        <v>117</v>
      </c>
      <c r="AO130" s="2" t="s">
        <v>117</v>
      </c>
      <c r="AP130" s="2" t="s">
        <v>117</v>
      </c>
      <c r="AQ130" s="3" t="s">
        <v>117</v>
      </c>
      <c r="AR130" s="3" t="s">
        <v>117</v>
      </c>
      <c r="AS130" s="38" t="s">
        <v>117</v>
      </c>
      <c r="AT130" s="38" t="s">
        <v>117</v>
      </c>
      <c r="AU130" s="38" t="s">
        <v>117</v>
      </c>
      <c r="AV130" s="38" t="s">
        <v>117</v>
      </c>
      <c r="AW130" s="38" t="s">
        <v>117</v>
      </c>
      <c r="AX130" s="38" t="s">
        <v>117</v>
      </c>
      <c r="AY130" s="38" t="s">
        <v>117</v>
      </c>
      <c r="AZ130" s="38" t="s">
        <v>117</v>
      </c>
      <c r="BA130" s="38" t="s">
        <v>117</v>
      </c>
      <c r="BB130" s="38" t="s">
        <v>117</v>
      </c>
      <c r="BC130" s="38" t="s">
        <v>117</v>
      </c>
      <c r="BD130" s="38" t="s">
        <v>117</v>
      </c>
      <c r="BE130" s="38" t="s">
        <v>117</v>
      </c>
      <c r="BF130" s="5" t="s">
        <v>117</v>
      </c>
      <c r="BG130" s="2" t="s">
        <v>117</v>
      </c>
      <c r="BH130" s="5" t="s">
        <v>117</v>
      </c>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
      <c r="CG130" s="15"/>
      <c r="CH130" s="15"/>
    </row>
    <row r="131" spans="1:86" ht="19.5" customHeight="1" x14ac:dyDescent="0.25">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2" t="s">
        <v>117</v>
      </c>
      <c r="AM131" s="2" t="s">
        <v>117</v>
      </c>
      <c r="AN131" s="3" t="s">
        <v>117</v>
      </c>
      <c r="AO131" s="2" t="s">
        <v>117</v>
      </c>
      <c r="AP131" s="2" t="s">
        <v>117</v>
      </c>
      <c r="AQ131" s="3" t="s">
        <v>117</v>
      </c>
      <c r="AR131" s="3" t="s">
        <v>117</v>
      </c>
      <c r="AS131" s="38" t="s">
        <v>117</v>
      </c>
      <c r="AT131" s="38" t="s">
        <v>117</v>
      </c>
      <c r="AU131" s="38" t="s">
        <v>117</v>
      </c>
      <c r="AV131" s="38" t="s">
        <v>117</v>
      </c>
      <c r="AW131" s="38" t="s">
        <v>117</v>
      </c>
      <c r="AX131" s="38" t="s">
        <v>117</v>
      </c>
      <c r="AY131" s="38" t="s">
        <v>117</v>
      </c>
      <c r="AZ131" s="38" t="s">
        <v>117</v>
      </c>
      <c r="BA131" s="38" t="s">
        <v>117</v>
      </c>
      <c r="BB131" s="38" t="s">
        <v>117</v>
      </c>
      <c r="BC131" s="38" t="s">
        <v>117</v>
      </c>
      <c r="BD131" s="38" t="s">
        <v>117</v>
      </c>
      <c r="BE131" s="38" t="s">
        <v>117</v>
      </c>
      <c r="BF131" s="5" t="s">
        <v>117</v>
      </c>
      <c r="BG131" s="2" t="s">
        <v>117</v>
      </c>
      <c r="BH131" s="5" t="s">
        <v>117</v>
      </c>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
      <c r="CG131" s="15"/>
      <c r="CH131" s="15"/>
    </row>
    <row r="132" spans="1:86" ht="19.5" customHeight="1" x14ac:dyDescent="0.25">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2" t="s">
        <v>117</v>
      </c>
      <c r="AM132" s="2" t="s">
        <v>117</v>
      </c>
      <c r="AN132" s="3" t="s">
        <v>117</v>
      </c>
      <c r="AO132" s="2" t="s">
        <v>117</v>
      </c>
      <c r="AP132" s="2" t="s">
        <v>117</v>
      </c>
      <c r="AQ132" s="3" t="s">
        <v>117</v>
      </c>
      <c r="AR132" s="3" t="s">
        <v>117</v>
      </c>
      <c r="AS132" s="38" t="s">
        <v>117</v>
      </c>
      <c r="AT132" s="38" t="s">
        <v>117</v>
      </c>
      <c r="AU132" s="38" t="s">
        <v>117</v>
      </c>
      <c r="AV132" s="38" t="s">
        <v>117</v>
      </c>
      <c r="AW132" s="38" t="s">
        <v>117</v>
      </c>
      <c r="AX132" s="38" t="s">
        <v>117</v>
      </c>
      <c r="AY132" s="38" t="s">
        <v>117</v>
      </c>
      <c r="AZ132" s="38" t="s">
        <v>117</v>
      </c>
      <c r="BA132" s="38" t="s">
        <v>117</v>
      </c>
      <c r="BB132" s="38" t="s">
        <v>117</v>
      </c>
      <c r="BC132" s="38" t="s">
        <v>117</v>
      </c>
      <c r="BD132" s="38" t="s">
        <v>117</v>
      </c>
      <c r="BE132" s="38" t="s">
        <v>117</v>
      </c>
      <c r="BF132" s="5" t="s">
        <v>117</v>
      </c>
      <c r="BG132" s="2" t="s">
        <v>117</v>
      </c>
      <c r="BH132" s="5" t="s">
        <v>117</v>
      </c>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
      <c r="CG132" s="15"/>
      <c r="CH132" s="15"/>
    </row>
    <row r="133" spans="1:86" ht="19.5" customHeight="1" x14ac:dyDescent="0.25">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2" t="s">
        <v>117</v>
      </c>
      <c r="AM133" s="2" t="s">
        <v>117</v>
      </c>
      <c r="AN133" s="3" t="s">
        <v>117</v>
      </c>
      <c r="AO133" s="2" t="s">
        <v>117</v>
      </c>
      <c r="AP133" s="2" t="s">
        <v>117</v>
      </c>
      <c r="AQ133" s="3" t="s">
        <v>117</v>
      </c>
      <c r="AR133" s="3" t="s">
        <v>117</v>
      </c>
      <c r="AS133" s="38" t="s">
        <v>117</v>
      </c>
      <c r="AT133" s="38" t="s">
        <v>117</v>
      </c>
      <c r="AU133" s="38" t="s">
        <v>117</v>
      </c>
      <c r="AV133" s="38" t="s">
        <v>117</v>
      </c>
      <c r="AW133" s="38" t="s">
        <v>117</v>
      </c>
      <c r="AX133" s="38" t="s">
        <v>117</v>
      </c>
      <c r="AY133" s="38" t="s">
        <v>117</v>
      </c>
      <c r="AZ133" s="38" t="s">
        <v>117</v>
      </c>
      <c r="BA133" s="38" t="s">
        <v>117</v>
      </c>
      <c r="BB133" s="38" t="s">
        <v>117</v>
      </c>
      <c r="BC133" s="38" t="s">
        <v>117</v>
      </c>
      <c r="BD133" s="38" t="s">
        <v>117</v>
      </c>
      <c r="BE133" s="38" t="s">
        <v>117</v>
      </c>
      <c r="BF133" s="5" t="s">
        <v>117</v>
      </c>
      <c r="BG133" s="2" t="s">
        <v>117</v>
      </c>
      <c r="BH133" s="5" t="s">
        <v>117</v>
      </c>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
      <c r="CG133" s="15"/>
      <c r="CH133" s="15"/>
    </row>
    <row r="134" spans="1:86" ht="19.5" customHeight="1" x14ac:dyDescent="0.25">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2" t="s">
        <v>117</v>
      </c>
      <c r="AM134" s="2" t="s">
        <v>117</v>
      </c>
      <c r="AN134" s="3" t="s">
        <v>117</v>
      </c>
      <c r="AO134" s="2" t="s">
        <v>117</v>
      </c>
      <c r="AP134" s="2" t="s">
        <v>117</v>
      </c>
      <c r="AQ134" s="3" t="s">
        <v>117</v>
      </c>
      <c r="AR134" s="3" t="s">
        <v>117</v>
      </c>
      <c r="AS134" s="38" t="s">
        <v>117</v>
      </c>
      <c r="AT134" s="38" t="s">
        <v>117</v>
      </c>
      <c r="AU134" s="38" t="s">
        <v>117</v>
      </c>
      <c r="AV134" s="38" t="s">
        <v>117</v>
      </c>
      <c r="AW134" s="38" t="s">
        <v>117</v>
      </c>
      <c r="AX134" s="38" t="s">
        <v>117</v>
      </c>
      <c r="AY134" s="38" t="s">
        <v>117</v>
      </c>
      <c r="AZ134" s="38" t="s">
        <v>117</v>
      </c>
      <c r="BA134" s="38" t="s">
        <v>117</v>
      </c>
      <c r="BB134" s="38" t="s">
        <v>117</v>
      </c>
      <c r="BC134" s="38" t="s">
        <v>117</v>
      </c>
      <c r="BD134" s="38" t="s">
        <v>117</v>
      </c>
      <c r="BE134" s="38" t="s">
        <v>117</v>
      </c>
      <c r="BF134" s="5" t="s">
        <v>117</v>
      </c>
      <c r="BG134" s="2" t="s">
        <v>117</v>
      </c>
      <c r="BH134" s="5" t="s">
        <v>117</v>
      </c>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
      <c r="CG134" s="15"/>
      <c r="CH134" s="15"/>
    </row>
    <row r="135" spans="1:86" ht="19.5" customHeight="1" x14ac:dyDescent="0.25">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2" t="s">
        <v>117</v>
      </c>
      <c r="AM135" s="2" t="s">
        <v>117</v>
      </c>
      <c r="AN135" s="3" t="s">
        <v>117</v>
      </c>
      <c r="AO135" s="2" t="s">
        <v>117</v>
      </c>
      <c r="AP135" s="2" t="s">
        <v>117</v>
      </c>
      <c r="AQ135" s="3" t="s">
        <v>117</v>
      </c>
      <c r="AR135" s="3" t="s">
        <v>117</v>
      </c>
      <c r="AS135" s="38" t="s">
        <v>117</v>
      </c>
      <c r="AT135" s="38" t="s">
        <v>117</v>
      </c>
      <c r="AU135" s="38" t="s">
        <v>117</v>
      </c>
      <c r="AV135" s="38" t="s">
        <v>117</v>
      </c>
      <c r="AW135" s="38" t="s">
        <v>117</v>
      </c>
      <c r="AX135" s="38" t="s">
        <v>117</v>
      </c>
      <c r="AY135" s="38" t="s">
        <v>117</v>
      </c>
      <c r="AZ135" s="38" t="s">
        <v>117</v>
      </c>
      <c r="BA135" s="38" t="s">
        <v>117</v>
      </c>
      <c r="BB135" s="38" t="s">
        <v>117</v>
      </c>
      <c r="BC135" s="38" t="s">
        <v>117</v>
      </c>
      <c r="BD135" s="38" t="s">
        <v>117</v>
      </c>
      <c r="BE135" s="38" t="s">
        <v>117</v>
      </c>
      <c r="BF135" s="5" t="s">
        <v>117</v>
      </c>
      <c r="BG135" s="2" t="s">
        <v>117</v>
      </c>
      <c r="BH135" s="5" t="s">
        <v>117</v>
      </c>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
      <c r="CG135" s="15"/>
      <c r="CH135" s="15"/>
    </row>
    <row r="136" spans="1:86" ht="19.5" customHeight="1" x14ac:dyDescent="0.25">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2" t="s">
        <v>117</v>
      </c>
      <c r="AM136" s="2" t="s">
        <v>117</v>
      </c>
      <c r="AN136" s="3" t="s">
        <v>117</v>
      </c>
      <c r="AO136" s="2" t="s">
        <v>117</v>
      </c>
      <c r="AP136" s="2" t="s">
        <v>117</v>
      </c>
      <c r="AQ136" s="3" t="s">
        <v>117</v>
      </c>
      <c r="AR136" s="3" t="s">
        <v>117</v>
      </c>
      <c r="AS136" s="38" t="s">
        <v>117</v>
      </c>
      <c r="AT136" s="38" t="s">
        <v>117</v>
      </c>
      <c r="AU136" s="38" t="s">
        <v>117</v>
      </c>
      <c r="AV136" s="38" t="s">
        <v>117</v>
      </c>
      <c r="AW136" s="38" t="s">
        <v>117</v>
      </c>
      <c r="AX136" s="38" t="s">
        <v>117</v>
      </c>
      <c r="AY136" s="38" t="s">
        <v>117</v>
      </c>
      <c r="AZ136" s="38" t="s">
        <v>117</v>
      </c>
      <c r="BA136" s="38" t="s">
        <v>117</v>
      </c>
      <c r="BB136" s="38" t="s">
        <v>117</v>
      </c>
      <c r="BC136" s="38" t="s">
        <v>117</v>
      </c>
      <c r="BD136" s="38" t="s">
        <v>117</v>
      </c>
      <c r="BE136" s="38" t="s">
        <v>117</v>
      </c>
      <c r="BF136" s="5" t="s">
        <v>117</v>
      </c>
      <c r="BG136" s="2" t="s">
        <v>117</v>
      </c>
      <c r="BH136" s="5" t="s">
        <v>117</v>
      </c>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
      <c r="CG136" s="15"/>
      <c r="CH136" s="15"/>
    </row>
    <row r="137" spans="1:86" ht="19.5" customHeight="1" x14ac:dyDescent="0.25">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2" t="s">
        <v>117</v>
      </c>
      <c r="AM137" s="2" t="s">
        <v>117</v>
      </c>
      <c r="AN137" s="3" t="s">
        <v>117</v>
      </c>
      <c r="AO137" s="2" t="s">
        <v>117</v>
      </c>
      <c r="AP137" s="2" t="s">
        <v>117</v>
      </c>
      <c r="AQ137" s="3" t="s">
        <v>117</v>
      </c>
      <c r="AR137" s="3" t="s">
        <v>117</v>
      </c>
      <c r="AS137" s="38" t="s">
        <v>117</v>
      </c>
      <c r="AT137" s="38" t="s">
        <v>117</v>
      </c>
      <c r="AU137" s="38" t="s">
        <v>117</v>
      </c>
      <c r="AV137" s="38" t="s">
        <v>117</v>
      </c>
      <c r="AW137" s="38" t="s">
        <v>117</v>
      </c>
      <c r="AX137" s="38" t="s">
        <v>117</v>
      </c>
      <c r="AY137" s="38" t="s">
        <v>117</v>
      </c>
      <c r="AZ137" s="38" t="s">
        <v>117</v>
      </c>
      <c r="BA137" s="38" t="s">
        <v>117</v>
      </c>
      <c r="BB137" s="38" t="s">
        <v>117</v>
      </c>
      <c r="BC137" s="38" t="s">
        <v>117</v>
      </c>
      <c r="BD137" s="38" t="s">
        <v>117</v>
      </c>
      <c r="BE137" s="38" t="s">
        <v>117</v>
      </c>
      <c r="BF137" s="5" t="s">
        <v>117</v>
      </c>
      <c r="BG137" s="2" t="s">
        <v>117</v>
      </c>
      <c r="BH137" s="5" t="s">
        <v>117</v>
      </c>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
      <c r="CG137" s="15"/>
      <c r="CH137" s="15"/>
    </row>
    <row r="138" spans="1:86" ht="19.5" customHeight="1" x14ac:dyDescent="0.25">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2" t="s">
        <v>117</v>
      </c>
      <c r="AM138" s="2" t="s">
        <v>117</v>
      </c>
      <c r="AN138" s="3" t="s">
        <v>117</v>
      </c>
      <c r="AO138" s="4" t="s">
        <v>117</v>
      </c>
      <c r="AP138" s="2" t="s">
        <v>117</v>
      </c>
      <c r="AQ138" s="3" t="s">
        <v>117</v>
      </c>
      <c r="AR138" s="3" t="s">
        <v>117</v>
      </c>
      <c r="AS138" s="38" t="s">
        <v>117</v>
      </c>
      <c r="AT138" s="38" t="s">
        <v>117</v>
      </c>
      <c r="AU138" s="38" t="s">
        <v>117</v>
      </c>
      <c r="AV138" s="38" t="s">
        <v>117</v>
      </c>
      <c r="AW138" s="38" t="s">
        <v>117</v>
      </c>
      <c r="AX138" s="38" t="s">
        <v>117</v>
      </c>
      <c r="AY138" s="38" t="s">
        <v>117</v>
      </c>
      <c r="AZ138" s="38" t="s">
        <v>117</v>
      </c>
      <c r="BA138" s="38" t="s">
        <v>117</v>
      </c>
      <c r="BB138" s="38" t="s">
        <v>117</v>
      </c>
      <c r="BC138" s="38" t="s">
        <v>117</v>
      </c>
      <c r="BD138" s="38" t="s">
        <v>117</v>
      </c>
      <c r="BE138" s="38" t="s">
        <v>117</v>
      </c>
      <c r="BF138" s="5" t="s">
        <v>117</v>
      </c>
      <c r="BG138" s="2" t="s">
        <v>117</v>
      </c>
      <c r="BH138" s="5" t="s">
        <v>117</v>
      </c>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
      <c r="CG138" s="15"/>
      <c r="CH138" s="15"/>
    </row>
    <row r="139" spans="1:86" ht="19.5" customHeight="1" x14ac:dyDescent="0.25">
      <c r="A139" s="160"/>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2" t="s">
        <v>117</v>
      </c>
      <c r="AM139" s="2" t="s">
        <v>117</v>
      </c>
      <c r="AN139" s="3" t="s">
        <v>117</v>
      </c>
      <c r="AO139" s="4" t="s">
        <v>117</v>
      </c>
      <c r="AP139" s="2" t="s">
        <v>117</v>
      </c>
      <c r="AQ139" s="3" t="s">
        <v>117</v>
      </c>
      <c r="AR139" s="3" t="s">
        <v>117</v>
      </c>
      <c r="AS139" s="38" t="s">
        <v>117</v>
      </c>
      <c r="AT139" s="38" t="s">
        <v>117</v>
      </c>
      <c r="AU139" s="38" t="s">
        <v>117</v>
      </c>
      <c r="AV139" s="38" t="s">
        <v>117</v>
      </c>
      <c r="AW139" s="38" t="s">
        <v>117</v>
      </c>
      <c r="AX139" s="38" t="s">
        <v>117</v>
      </c>
      <c r="AY139" s="38" t="s">
        <v>117</v>
      </c>
      <c r="AZ139" s="38" t="s">
        <v>117</v>
      </c>
      <c r="BA139" s="38" t="s">
        <v>117</v>
      </c>
      <c r="BB139" s="38" t="s">
        <v>117</v>
      </c>
      <c r="BC139" s="38" t="s">
        <v>117</v>
      </c>
      <c r="BD139" s="38" t="s">
        <v>117</v>
      </c>
      <c r="BE139" s="38" t="s">
        <v>117</v>
      </c>
      <c r="BF139" s="5" t="s">
        <v>117</v>
      </c>
      <c r="BG139" s="2" t="s">
        <v>117</v>
      </c>
      <c r="BH139" s="5" t="s">
        <v>117</v>
      </c>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1"/>
      <c r="CF139" s="15"/>
      <c r="CG139" s="15"/>
      <c r="CH139" s="15"/>
    </row>
    <row r="140" spans="1:86" ht="19.5" customHeight="1" x14ac:dyDescent="0.25">
      <c r="A140" s="12">
        <v>12</v>
      </c>
      <c r="B140" s="10" t="s">
        <v>331</v>
      </c>
      <c r="C140" s="10" t="s">
        <v>332</v>
      </c>
      <c r="D140" s="10" t="s">
        <v>179</v>
      </c>
      <c r="E140" s="10" t="s">
        <v>180</v>
      </c>
      <c r="F140" s="10" t="s">
        <v>333</v>
      </c>
      <c r="G140" s="34">
        <v>12722</v>
      </c>
      <c r="H140" s="34">
        <v>12855</v>
      </c>
      <c r="I140" s="10" t="s">
        <v>117</v>
      </c>
      <c r="J140" s="10" t="s">
        <v>117</v>
      </c>
      <c r="K140" s="10" t="s">
        <v>117</v>
      </c>
      <c r="L140" s="10" t="s">
        <v>117</v>
      </c>
      <c r="M140" s="10" t="s">
        <v>117</v>
      </c>
      <c r="N140" s="10" t="s">
        <v>117</v>
      </c>
      <c r="O140" s="10" t="s">
        <v>117</v>
      </c>
      <c r="P140" s="10" t="s">
        <v>117</v>
      </c>
      <c r="Q140" s="10" t="s">
        <v>334</v>
      </c>
      <c r="R140" s="35">
        <v>44048</v>
      </c>
      <c r="S140" s="35">
        <v>44413</v>
      </c>
      <c r="T140" s="34">
        <v>12855</v>
      </c>
      <c r="U140" s="10" t="s">
        <v>335</v>
      </c>
      <c r="V140" s="34">
        <v>13021</v>
      </c>
      <c r="W140" s="10" t="s">
        <v>333</v>
      </c>
      <c r="X140" s="37">
        <v>405815.03999999998</v>
      </c>
      <c r="Y140" s="10" t="s">
        <v>336</v>
      </c>
      <c r="Z140" s="10" t="s">
        <v>337</v>
      </c>
      <c r="AA140" s="10" t="s">
        <v>338</v>
      </c>
      <c r="AB140" s="35">
        <v>44293</v>
      </c>
      <c r="AC140" s="34">
        <v>13021</v>
      </c>
      <c r="AD140" s="35">
        <v>44293</v>
      </c>
      <c r="AE140" s="35">
        <v>44561</v>
      </c>
      <c r="AF140" s="10" t="s">
        <v>188</v>
      </c>
      <c r="AG140" s="10" t="s">
        <v>339</v>
      </c>
      <c r="AH140" s="10" t="s">
        <v>117</v>
      </c>
      <c r="AI140" s="37" t="s">
        <v>117</v>
      </c>
      <c r="AJ140" s="37" t="s">
        <v>117</v>
      </c>
      <c r="AK140" s="37">
        <v>405815.03999999998</v>
      </c>
      <c r="AL140" s="2" t="s">
        <v>275</v>
      </c>
      <c r="AM140" s="2" t="s">
        <v>191</v>
      </c>
      <c r="AN140" s="3">
        <v>44490</v>
      </c>
      <c r="AO140" s="4">
        <v>13155</v>
      </c>
      <c r="AP140" s="2" t="s">
        <v>198</v>
      </c>
      <c r="AQ140" s="3" t="s">
        <v>117</v>
      </c>
      <c r="AR140" s="2" t="s">
        <v>117</v>
      </c>
      <c r="AS140" s="2" t="s">
        <v>117</v>
      </c>
      <c r="AT140" s="2" t="s">
        <v>117</v>
      </c>
      <c r="AU140" s="2" t="s">
        <v>117</v>
      </c>
      <c r="AV140" s="42">
        <v>0.25</v>
      </c>
      <c r="AW140" s="2" t="s">
        <v>117</v>
      </c>
      <c r="AX140" s="5">
        <v>101453.75999999999</v>
      </c>
      <c r="AY140" s="42" t="s">
        <v>117</v>
      </c>
      <c r="AZ140" s="2" t="s">
        <v>117</v>
      </c>
      <c r="BA140" s="5" t="s">
        <v>117</v>
      </c>
      <c r="BB140" s="5" t="s">
        <v>117</v>
      </c>
      <c r="BC140" s="2" t="s">
        <v>117</v>
      </c>
      <c r="BD140" s="2" t="s">
        <v>117</v>
      </c>
      <c r="BE140" s="5" t="s">
        <v>117</v>
      </c>
      <c r="BF140" s="5" t="s">
        <v>117</v>
      </c>
      <c r="BG140" s="2" t="s">
        <v>117</v>
      </c>
      <c r="BH140" s="5" t="s">
        <v>117</v>
      </c>
      <c r="BI140" s="39">
        <f>AK140+AX140+BE145+BE146+BE147</f>
        <v>817486.92</v>
      </c>
      <c r="BJ140" s="37">
        <f>2047278.8+913126.78</f>
        <v>2960405.58</v>
      </c>
      <c r="BK140" s="37">
        <f>58862.03+60077.06</f>
        <v>118939.09</v>
      </c>
      <c r="BL140" s="40">
        <f>BJ140+BK140</f>
        <v>3079344.67</v>
      </c>
      <c r="BM140" s="10" t="s">
        <v>117</v>
      </c>
      <c r="BN140" s="10" t="s">
        <v>117</v>
      </c>
      <c r="BO140" s="10" t="s">
        <v>117</v>
      </c>
      <c r="BP140" s="10" t="s">
        <v>117</v>
      </c>
      <c r="BQ140" s="10" t="s">
        <v>117</v>
      </c>
      <c r="BR140" s="10" t="s">
        <v>117</v>
      </c>
      <c r="BS140" s="10" t="s">
        <v>117</v>
      </c>
      <c r="BT140" s="10" t="s">
        <v>117</v>
      </c>
      <c r="BU140" s="10" t="s">
        <v>117</v>
      </c>
      <c r="BV140" s="10" t="s">
        <v>117</v>
      </c>
      <c r="BW140" s="10" t="s">
        <v>117</v>
      </c>
      <c r="BX140" s="10" t="s">
        <v>117</v>
      </c>
      <c r="BY140" s="10" t="s">
        <v>117</v>
      </c>
      <c r="BZ140" s="12" t="s">
        <v>340</v>
      </c>
      <c r="CA140" s="41">
        <v>14139</v>
      </c>
      <c r="CB140" s="12" t="s">
        <v>341</v>
      </c>
      <c r="CC140" s="12">
        <v>704428</v>
      </c>
      <c r="CD140" s="174" t="s">
        <v>342</v>
      </c>
      <c r="CE140" s="179">
        <v>717499</v>
      </c>
      <c r="CF140" s="15"/>
      <c r="CG140" s="15"/>
      <c r="CH140" s="15"/>
    </row>
    <row r="141" spans="1:86" ht="19.5" customHeight="1" x14ac:dyDescent="0.25">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2" t="s">
        <v>275</v>
      </c>
      <c r="AM141" s="2" t="s">
        <v>195</v>
      </c>
      <c r="AN141" s="3">
        <v>44560</v>
      </c>
      <c r="AO141" s="4">
        <v>13195</v>
      </c>
      <c r="AP141" s="2" t="s">
        <v>192</v>
      </c>
      <c r="AQ141" s="3">
        <v>44560</v>
      </c>
      <c r="AR141" s="3">
        <v>44925</v>
      </c>
      <c r="AS141" s="2" t="s">
        <v>117</v>
      </c>
      <c r="AT141" s="2" t="s">
        <v>117</v>
      </c>
      <c r="AU141" s="2" t="s">
        <v>117</v>
      </c>
      <c r="AV141" s="2" t="s">
        <v>117</v>
      </c>
      <c r="AW141" s="5" t="s">
        <v>117</v>
      </c>
      <c r="AX141" s="5" t="s">
        <v>117</v>
      </c>
      <c r="AY141" s="42" t="s">
        <v>117</v>
      </c>
      <c r="AZ141" s="2" t="s">
        <v>117</v>
      </c>
      <c r="BA141" s="5" t="s">
        <v>117</v>
      </c>
      <c r="BB141" s="5" t="s">
        <v>117</v>
      </c>
      <c r="BC141" s="2" t="s">
        <v>117</v>
      </c>
      <c r="BD141" s="2" t="s">
        <v>117</v>
      </c>
      <c r="BE141" s="5" t="s">
        <v>117</v>
      </c>
      <c r="BF141" s="5" t="s">
        <v>117</v>
      </c>
      <c r="BG141" s="2" t="s">
        <v>117</v>
      </c>
      <c r="BH141" s="5" t="s">
        <v>117</v>
      </c>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75"/>
      <c r="CE141" s="180"/>
      <c r="CF141" s="15"/>
      <c r="CG141" s="15"/>
      <c r="CH141" s="15"/>
    </row>
    <row r="142" spans="1:86" ht="19.5" customHeight="1" x14ac:dyDescent="0.25">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2" t="s">
        <v>275</v>
      </c>
      <c r="AM142" s="2" t="s">
        <v>197</v>
      </c>
      <c r="AN142" s="3">
        <v>44803</v>
      </c>
      <c r="AO142" s="4">
        <v>13600</v>
      </c>
      <c r="AP142" s="2" t="s">
        <v>192</v>
      </c>
      <c r="AQ142" s="3">
        <v>44803</v>
      </c>
      <c r="AR142" s="3">
        <v>45167</v>
      </c>
      <c r="AS142" s="2" t="s">
        <v>117</v>
      </c>
      <c r="AT142" s="2" t="s">
        <v>117</v>
      </c>
      <c r="AU142" s="2" t="s">
        <v>117</v>
      </c>
      <c r="AV142" s="2" t="s">
        <v>117</v>
      </c>
      <c r="AW142" s="5" t="s">
        <v>117</v>
      </c>
      <c r="AX142" s="5" t="s">
        <v>117</v>
      </c>
      <c r="AY142" s="42" t="s">
        <v>117</v>
      </c>
      <c r="AZ142" s="2" t="s">
        <v>117</v>
      </c>
      <c r="BA142" s="5" t="s">
        <v>117</v>
      </c>
      <c r="BB142" s="5" t="s">
        <v>117</v>
      </c>
      <c r="BC142" s="2" t="s">
        <v>117</v>
      </c>
      <c r="BD142" s="2" t="s">
        <v>117</v>
      </c>
      <c r="BE142" s="5" t="s">
        <v>117</v>
      </c>
      <c r="BF142" s="5" t="s">
        <v>117</v>
      </c>
      <c r="BG142" s="2" t="s">
        <v>117</v>
      </c>
      <c r="BH142" s="5" t="s">
        <v>117</v>
      </c>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75"/>
      <c r="CE142" s="180"/>
      <c r="CF142" s="15"/>
      <c r="CG142" s="15"/>
      <c r="CH142" s="15"/>
    </row>
    <row r="143" spans="1:86" ht="19.5" customHeight="1" x14ac:dyDescent="0.25">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2" t="s">
        <v>275</v>
      </c>
      <c r="AM143" s="2" t="s">
        <v>199</v>
      </c>
      <c r="AN143" s="3">
        <v>45167</v>
      </c>
      <c r="AO143" s="4">
        <v>13606</v>
      </c>
      <c r="AP143" s="2" t="s">
        <v>192</v>
      </c>
      <c r="AQ143" s="3">
        <v>45167</v>
      </c>
      <c r="AR143" s="3">
        <v>45532</v>
      </c>
      <c r="AS143" s="2" t="s">
        <v>117</v>
      </c>
      <c r="AT143" s="2" t="s">
        <v>117</v>
      </c>
      <c r="AU143" s="2" t="s">
        <v>117</v>
      </c>
      <c r="AV143" s="2" t="s">
        <v>117</v>
      </c>
      <c r="AW143" s="5" t="s">
        <v>117</v>
      </c>
      <c r="AX143" s="5" t="s">
        <v>117</v>
      </c>
      <c r="AY143" s="42" t="s">
        <v>117</v>
      </c>
      <c r="AZ143" s="2" t="s">
        <v>117</v>
      </c>
      <c r="BA143" s="5" t="s">
        <v>117</v>
      </c>
      <c r="BB143" s="5" t="s">
        <v>117</v>
      </c>
      <c r="BC143" s="2" t="s">
        <v>117</v>
      </c>
      <c r="BD143" s="2" t="s">
        <v>117</v>
      </c>
      <c r="BE143" s="5" t="s">
        <v>117</v>
      </c>
      <c r="BF143" s="5" t="s">
        <v>117</v>
      </c>
      <c r="BG143" s="2" t="s">
        <v>117</v>
      </c>
      <c r="BH143" s="5" t="s">
        <v>117</v>
      </c>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75"/>
      <c r="CE143" s="180"/>
      <c r="CF143" s="15"/>
      <c r="CG143" s="15"/>
      <c r="CH143" s="15"/>
    </row>
    <row r="144" spans="1:86" ht="19.5" customHeight="1" x14ac:dyDescent="0.25">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2" t="s">
        <v>275</v>
      </c>
      <c r="AM144" s="2" t="s">
        <v>211</v>
      </c>
      <c r="AN144" s="3">
        <v>45532</v>
      </c>
      <c r="AO144" s="4">
        <v>13851</v>
      </c>
      <c r="AP144" s="2" t="s">
        <v>192</v>
      </c>
      <c r="AQ144" s="3">
        <v>45533</v>
      </c>
      <c r="AR144" s="3">
        <v>45898</v>
      </c>
      <c r="AS144" s="2" t="s">
        <v>117</v>
      </c>
      <c r="AT144" s="2" t="s">
        <v>117</v>
      </c>
      <c r="AU144" s="2" t="s">
        <v>117</v>
      </c>
      <c r="AV144" s="2" t="s">
        <v>117</v>
      </c>
      <c r="AW144" s="5" t="s">
        <v>117</v>
      </c>
      <c r="AX144" s="5" t="s">
        <v>117</v>
      </c>
      <c r="AY144" s="42" t="s">
        <v>117</v>
      </c>
      <c r="AZ144" s="2" t="s">
        <v>117</v>
      </c>
      <c r="BA144" s="5" t="s">
        <v>117</v>
      </c>
      <c r="BB144" s="5" t="s">
        <v>117</v>
      </c>
      <c r="BC144" s="2" t="s">
        <v>117</v>
      </c>
      <c r="BD144" s="2" t="s">
        <v>117</v>
      </c>
      <c r="BE144" s="5" t="s">
        <v>117</v>
      </c>
      <c r="BF144" s="5" t="s">
        <v>117</v>
      </c>
      <c r="BG144" s="2" t="s">
        <v>117</v>
      </c>
      <c r="BH144" s="5" t="s">
        <v>117</v>
      </c>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75"/>
      <c r="CE144" s="180"/>
      <c r="CF144" s="15"/>
      <c r="CG144" s="15"/>
      <c r="CH144" s="15"/>
    </row>
    <row r="145" spans="1:87" ht="19.5" customHeight="1" x14ac:dyDescent="0.25">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2" t="s">
        <v>343</v>
      </c>
      <c r="AM145" s="2" t="s">
        <v>216</v>
      </c>
      <c r="AN145" s="3">
        <v>45793</v>
      </c>
      <c r="AO145" s="4">
        <v>14027</v>
      </c>
      <c r="AP145" s="2" t="s">
        <v>344</v>
      </c>
      <c r="AQ145" s="3" t="s">
        <v>117</v>
      </c>
      <c r="AR145" s="2" t="s">
        <v>117</v>
      </c>
      <c r="AS145" s="2" t="s">
        <v>117</v>
      </c>
      <c r="AT145" s="2" t="s">
        <v>117</v>
      </c>
      <c r="AU145" s="2" t="s">
        <v>117</v>
      </c>
      <c r="AV145" s="2" t="s">
        <v>117</v>
      </c>
      <c r="AW145" s="5" t="s">
        <v>117</v>
      </c>
      <c r="AX145" s="5" t="s">
        <v>117</v>
      </c>
      <c r="AY145" s="42" t="s">
        <v>117</v>
      </c>
      <c r="AZ145" s="2" t="s">
        <v>117</v>
      </c>
      <c r="BA145" s="5" t="s">
        <v>117</v>
      </c>
      <c r="BB145" s="5" t="s">
        <v>117</v>
      </c>
      <c r="BC145" s="3">
        <v>45793</v>
      </c>
      <c r="BD145" s="2" t="s">
        <v>117</v>
      </c>
      <c r="BE145" s="5">
        <v>98775</v>
      </c>
      <c r="BF145" s="5" t="s">
        <v>117</v>
      </c>
      <c r="BG145" s="2" t="s">
        <v>117</v>
      </c>
      <c r="BH145" s="5" t="s">
        <v>117</v>
      </c>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75"/>
      <c r="CE145" s="180"/>
      <c r="CF145" s="15"/>
      <c r="CG145" s="15"/>
      <c r="CH145" s="15"/>
    </row>
    <row r="146" spans="1:87" ht="19.5" customHeight="1" x14ac:dyDescent="0.25">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2" t="s">
        <v>343</v>
      </c>
      <c r="AM146" s="2" t="s">
        <v>345</v>
      </c>
      <c r="AN146" s="3">
        <v>45793</v>
      </c>
      <c r="AO146" s="3">
        <v>14027</v>
      </c>
      <c r="AP146" s="2" t="s">
        <v>344</v>
      </c>
      <c r="AQ146" s="3" t="s">
        <v>117</v>
      </c>
      <c r="AR146" s="2" t="s">
        <v>117</v>
      </c>
      <c r="AS146" s="2" t="s">
        <v>117</v>
      </c>
      <c r="AT146" s="2" t="s">
        <v>117</v>
      </c>
      <c r="AU146" s="2" t="s">
        <v>117</v>
      </c>
      <c r="AV146" s="2" t="s">
        <v>117</v>
      </c>
      <c r="AW146" s="5" t="s">
        <v>117</v>
      </c>
      <c r="AX146" s="5" t="s">
        <v>117</v>
      </c>
      <c r="AY146" s="42" t="s">
        <v>117</v>
      </c>
      <c r="AZ146" s="2" t="s">
        <v>117</v>
      </c>
      <c r="BA146" s="5" t="s">
        <v>117</v>
      </c>
      <c r="BB146" s="5" t="s">
        <v>117</v>
      </c>
      <c r="BC146" s="3">
        <v>45793</v>
      </c>
      <c r="BD146" s="2" t="s">
        <v>117</v>
      </c>
      <c r="BE146" s="5">
        <v>150453</v>
      </c>
      <c r="BF146" s="5" t="s">
        <v>117</v>
      </c>
      <c r="BG146" s="2" t="s">
        <v>117</v>
      </c>
      <c r="BH146" s="5" t="s">
        <v>117</v>
      </c>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75"/>
      <c r="CE146" s="180"/>
      <c r="CF146" s="15"/>
      <c r="CG146" s="15"/>
      <c r="CH146" s="15"/>
    </row>
    <row r="147" spans="1:87" ht="19.5" customHeight="1" x14ac:dyDescent="0.25">
      <c r="A147" s="160"/>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2" t="s">
        <v>343</v>
      </c>
      <c r="AM147" s="2" t="s">
        <v>346</v>
      </c>
      <c r="AN147" s="3">
        <v>44824</v>
      </c>
      <c r="AO147" s="4">
        <v>13374</v>
      </c>
      <c r="AP147" s="2" t="s">
        <v>344</v>
      </c>
      <c r="AQ147" s="3" t="s">
        <v>117</v>
      </c>
      <c r="AR147" s="2" t="s">
        <v>117</v>
      </c>
      <c r="AS147" s="2" t="s">
        <v>117</v>
      </c>
      <c r="AT147" s="2" t="s">
        <v>117</v>
      </c>
      <c r="AU147" s="2" t="s">
        <v>117</v>
      </c>
      <c r="AV147" s="2" t="s">
        <v>117</v>
      </c>
      <c r="AW147" s="5" t="s">
        <v>117</v>
      </c>
      <c r="AX147" s="5" t="s">
        <v>117</v>
      </c>
      <c r="AY147" s="42" t="s">
        <v>117</v>
      </c>
      <c r="AZ147" s="2" t="s">
        <v>117</v>
      </c>
      <c r="BA147" s="5" t="s">
        <v>117</v>
      </c>
      <c r="BB147" s="5" t="s">
        <v>117</v>
      </c>
      <c r="BC147" s="3">
        <v>44824</v>
      </c>
      <c r="BD147" s="2" t="s">
        <v>117</v>
      </c>
      <c r="BE147" s="5">
        <v>60990.12</v>
      </c>
      <c r="BF147" s="5" t="s">
        <v>117</v>
      </c>
      <c r="BG147" s="2" t="s">
        <v>117</v>
      </c>
      <c r="BH147" s="5" t="s">
        <v>117</v>
      </c>
      <c r="BI147" s="160"/>
      <c r="BJ147" s="160"/>
      <c r="BK147" s="160"/>
      <c r="BL147" s="160"/>
      <c r="BM147" s="160"/>
      <c r="BN147" s="160"/>
      <c r="BO147" s="160"/>
      <c r="BP147" s="160"/>
      <c r="BQ147" s="160"/>
      <c r="BR147" s="160"/>
      <c r="BS147" s="160"/>
      <c r="BT147" s="160"/>
      <c r="BU147" s="160"/>
      <c r="BV147" s="160"/>
      <c r="BW147" s="160"/>
      <c r="BX147" s="160"/>
      <c r="BY147" s="160"/>
      <c r="BZ147" s="160"/>
      <c r="CA147" s="160"/>
      <c r="CB147" s="160"/>
      <c r="CC147" s="160"/>
      <c r="CD147" s="153"/>
      <c r="CE147" s="180"/>
      <c r="CF147" s="176"/>
      <c r="CG147" s="176"/>
      <c r="CH147" s="176"/>
      <c r="CI147" s="177"/>
    </row>
    <row r="148" spans="1:87" ht="19.5" customHeight="1" x14ac:dyDescent="0.25">
      <c r="A148" s="12">
        <v>13</v>
      </c>
      <c r="B148" s="10" t="s">
        <v>347</v>
      </c>
      <c r="C148" s="10" t="s">
        <v>348</v>
      </c>
      <c r="D148" s="10" t="s">
        <v>179</v>
      </c>
      <c r="E148" s="10" t="s">
        <v>180</v>
      </c>
      <c r="F148" s="10" t="s">
        <v>349</v>
      </c>
      <c r="G148" s="10" t="s">
        <v>350</v>
      </c>
      <c r="H148" s="34">
        <v>13325</v>
      </c>
      <c r="I148" s="10" t="s">
        <v>117</v>
      </c>
      <c r="J148" s="10" t="s">
        <v>117</v>
      </c>
      <c r="K148" s="10" t="s">
        <v>117</v>
      </c>
      <c r="L148" s="10" t="s">
        <v>117</v>
      </c>
      <c r="M148" s="10" t="s">
        <v>117</v>
      </c>
      <c r="N148" s="10" t="s">
        <v>117</v>
      </c>
      <c r="O148" s="10" t="s">
        <v>117</v>
      </c>
      <c r="P148" s="10" t="s">
        <v>117</v>
      </c>
      <c r="Q148" s="10" t="s">
        <v>182</v>
      </c>
      <c r="R148" s="35">
        <v>44762</v>
      </c>
      <c r="S148" s="35">
        <v>45127</v>
      </c>
      <c r="T148" s="34">
        <v>13340</v>
      </c>
      <c r="U148" s="10" t="s">
        <v>351</v>
      </c>
      <c r="V148" s="34">
        <v>13575</v>
      </c>
      <c r="W148" s="10" t="s">
        <v>349</v>
      </c>
      <c r="X148" s="37">
        <v>502012.8</v>
      </c>
      <c r="Y148" s="10" t="s">
        <v>352</v>
      </c>
      <c r="Z148" s="10" t="s">
        <v>337</v>
      </c>
      <c r="AA148" s="10" t="s">
        <v>338</v>
      </c>
      <c r="AB148" s="35">
        <v>45121</v>
      </c>
      <c r="AC148" s="34">
        <v>13575</v>
      </c>
      <c r="AD148" s="35">
        <v>45121</v>
      </c>
      <c r="AE148" s="35">
        <v>45291</v>
      </c>
      <c r="AF148" s="10" t="s">
        <v>188</v>
      </c>
      <c r="AG148" s="10" t="s">
        <v>339</v>
      </c>
      <c r="AH148" s="10" t="s">
        <v>117</v>
      </c>
      <c r="AI148" s="10" t="s">
        <v>117</v>
      </c>
      <c r="AJ148" s="10" t="s">
        <v>117</v>
      </c>
      <c r="AK148" s="37">
        <v>502012.8</v>
      </c>
      <c r="AL148" s="38" t="s">
        <v>275</v>
      </c>
      <c r="AM148" s="38" t="s">
        <v>353</v>
      </c>
      <c r="AN148" s="53">
        <v>45898</v>
      </c>
      <c r="AO148" s="54">
        <v>14099</v>
      </c>
      <c r="AP148" s="38" t="s">
        <v>192</v>
      </c>
      <c r="AQ148" s="53">
        <v>45898</v>
      </c>
      <c r="AR148" s="53">
        <v>46119</v>
      </c>
      <c r="AS148" s="38" t="s">
        <v>117</v>
      </c>
      <c r="AT148" s="38" t="s">
        <v>117</v>
      </c>
      <c r="AU148" s="38" t="s">
        <v>117</v>
      </c>
      <c r="AV148" s="38" t="s">
        <v>117</v>
      </c>
      <c r="AW148" s="55" t="s">
        <v>117</v>
      </c>
      <c r="AX148" s="55" t="s">
        <v>117</v>
      </c>
      <c r="AY148" s="38" t="s">
        <v>117</v>
      </c>
      <c r="AZ148" s="38" t="s">
        <v>117</v>
      </c>
      <c r="BA148" s="55" t="s">
        <v>117</v>
      </c>
      <c r="BB148" s="55" t="s">
        <v>117</v>
      </c>
      <c r="BC148" s="38" t="s">
        <v>117</v>
      </c>
      <c r="BD148" s="38" t="s">
        <v>117</v>
      </c>
      <c r="BE148" s="55" t="s">
        <v>117</v>
      </c>
      <c r="BF148" s="55" t="s">
        <v>117</v>
      </c>
      <c r="BG148" s="38" t="s">
        <v>117</v>
      </c>
      <c r="BH148" s="55" t="s">
        <v>117</v>
      </c>
      <c r="BI148" s="39">
        <v>686524.32</v>
      </c>
      <c r="BJ148" s="37">
        <f>206102.73+731056.23</f>
        <v>937158.96</v>
      </c>
      <c r="BK148" s="37">
        <f>53477.93+57529.28</f>
        <v>111007.20999999999</v>
      </c>
      <c r="BL148" s="40">
        <f>BK148+BJ148</f>
        <v>1048166.1699999999</v>
      </c>
      <c r="BM148" s="10" t="s">
        <v>117</v>
      </c>
      <c r="BN148" s="10" t="s">
        <v>117</v>
      </c>
      <c r="BO148" s="10" t="s">
        <v>117</v>
      </c>
      <c r="BP148" s="10" t="s">
        <v>117</v>
      </c>
      <c r="BQ148" s="10" t="s">
        <v>117</v>
      </c>
      <c r="BR148" s="10" t="s">
        <v>117</v>
      </c>
      <c r="BS148" s="10" t="s">
        <v>117</v>
      </c>
      <c r="BT148" s="10" t="s">
        <v>117</v>
      </c>
      <c r="BU148" s="10" t="s">
        <v>117</v>
      </c>
      <c r="BV148" s="10" t="s">
        <v>117</v>
      </c>
      <c r="BW148" s="10" t="s">
        <v>117</v>
      </c>
      <c r="BX148" s="10" t="s">
        <v>117</v>
      </c>
      <c r="BY148" s="10" t="s">
        <v>117</v>
      </c>
      <c r="BZ148" s="12" t="s">
        <v>354</v>
      </c>
      <c r="CA148" s="41">
        <v>14139</v>
      </c>
      <c r="CB148" s="12" t="s">
        <v>341</v>
      </c>
      <c r="CC148" s="12">
        <v>704428</v>
      </c>
      <c r="CD148" s="174" t="s">
        <v>342</v>
      </c>
      <c r="CE148" s="179">
        <v>717499</v>
      </c>
      <c r="CF148" s="176"/>
      <c r="CG148" s="176"/>
      <c r="CH148" s="176"/>
      <c r="CI148" s="177"/>
    </row>
    <row r="149" spans="1:87" ht="19.5" customHeight="1" x14ac:dyDescent="0.25">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2" t="s">
        <v>275</v>
      </c>
      <c r="AM149" s="2" t="s">
        <v>355</v>
      </c>
      <c r="AN149" s="51">
        <v>45293</v>
      </c>
      <c r="AO149" s="47">
        <v>13684</v>
      </c>
      <c r="AP149" s="43" t="s">
        <v>192</v>
      </c>
      <c r="AQ149" s="51">
        <v>45293</v>
      </c>
      <c r="AR149" s="3">
        <v>45657</v>
      </c>
      <c r="AS149" s="2" t="s">
        <v>117</v>
      </c>
      <c r="AT149" s="2" t="s">
        <v>117</v>
      </c>
      <c r="AU149" s="2" t="s">
        <v>117</v>
      </c>
      <c r="AV149" s="2" t="s">
        <v>117</v>
      </c>
      <c r="AW149" s="5" t="s">
        <v>117</v>
      </c>
      <c r="AX149" s="5" t="s">
        <v>117</v>
      </c>
      <c r="AY149" s="2" t="s">
        <v>117</v>
      </c>
      <c r="AZ149" s="2" t="s">
        <v>117</v>
      </c>
      <c r="BA149" s="5" t="s">
        <v>117</v>
      </c>
      <c r="BB149" s="5" t="s">
        <v>117</v>
      </c>
      <c r="BC149" s="2" t="s">
        <v>117</v>
      </c>
      <c r="BD149" s="2" t="s">
        <v>117</v>
      </c>
      <c r="BE149" s="5" t="s">
        <v>117</v>
      </c>
      <c r="BF149" s="5" t="s">
        <v>117</v>
      </c>
      <c r="BG149" s="2" t="s">
        <v>117</v>
      </c>
      <c r="BH149" s="5" t="s">
        <v>117</v>
      </c>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75"/>
      <c r="CE149" s="180"/>
      <c r="CF149" s="176"/>
      <c r="CG149" s="176"/>
      <c r="CH149" s="176"/>
      <c r="CI149" s="177"/>
    </row>
    <row r="150" spans="1:87" ht="19.5" customHeight="1" x14ac:dyDescent="0.25">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2" t="s">
        <v>275</v>
      </c>
      <c r="AM150" s="2" t="s">
        <v>195</v>
      </c>
      <c r="AN150" s="3">
        <v>45657</v>
      </c>
      <c r="AO150" s="4">
        <v>13936</v>
      </c>
      <c r="AP150" s="2" t="s">
        <v>192</v>
      </c>
      <c r="AQ150" s="3">
        <v>45657</v>
      </c>
      <c r="AR150" s="3">
        <v>46022</v>
      </c>
      <c r="AS150" s="2" t="s">
        <v>117</v>
      </c>
      <c r="AT150" s="2" t="s">
        <v>117</v>
      </c>
      <c r="AU150" s="2" t="s">
        <v>117</v>
      </c>
      <c r="AV150" s="2" t="s">
        <v>117</v>
      </c>
      <c r="AW150" s="5" t="s">
        <v>117</v>
      </c>
      <c r="AX150" s="5" t="s">
        <v>117</v>
      </c>
      <c r="AY150" s="2" t="s">
        <v>117</v>
      </c>
      <c r="AZ150" s="2" t="s">
        <v>117</v>
      </c>
      <c r="BA150" s="5" t="s">
        <v>117</v>
      </c>
      <c r="BB150" s="5" t="s">
        <v>117</v>
      </c>
      <c r="BC150" s="2" t="s">
        <v>117</v>
      </c>
      <c r="BD150" s="2" t="s">
        <v>117</v>
      </c>
      <c r="BE150" s="5" t="s">
        <v>117</v>
      </c>
      <c r="BF150" s="5" t="s">
        <v>117</v>
      </c>
      <c r="BG150" s="2" t="s">
        <v>117</v>
      </c>
      <c r="BH150" s="5" t="s">
        <v>117</v>
      </c>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75"/>
      <c r="CE150" s="180"/>
      <c r="CF150" s="15"/>
      <c r="CG150" s="15"/>
      <c r="CH150" s="15"/>
    </row>
    <row r="151" spans="1:87" ht="19.5" customHeight="1" x14ac:dyDescent="0.25">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2" t="s">
        <v>343</v>
      </c>
      <c r="AM151" s="2" t="s">
        <v>197</v>
      </c>
      <c r="AN151" s="3">
        <v>45793</v>
      </c>
      <c r="AO151" s="4">
        <v>14027</v>
      </c>
      <c r="AP151" s="2" t="s">
        <v>344</v>
      </c>
      <c r="AQ151" s="2" t="s">
        <v>117</v>
      </c>
      <c r="AR151" s="2" t="s">
        <v>117</v>
      </c>
      <c r="AS151" s="2" t="s">
        <v>117</v>
      </c>
      <c r="AT151" s="2" t="s">
        <v>117</v>
      </c>
      <c r="AU151" s="2" t="s">
        <v>117</v>
      </c>
      <c r="AV151" s="2" t="s">
        <v>117</v>
      </c>
      <c r="AW151" s="5" t="s">
        <v>117</v>
      </c>
      <c r="AX151" s="5" t="s">
        <v>117</v>
      </c>
      <c r="AY151" s="2" t="s">
        <v>117</v>
      </c>
      <c r="AZ151" s="2" t="s">
        <v>117</v>
      </c>
      <c r="BA151" s="5" t="s">
        <v>117</v>
      </c>
      <c r="BB151" s="5" t="s">
        <v>117</v>
      </c>
      <c r="BC151" s="3">
        <v>45793</v>
      </c>
      <c r="BD151" s="2" t="s">
        <v>117</v>
      </c>
      <c r="BE151" s="5">
        <v>184511.52</v>
      </c>
      <c r="BF151" s="5" t="s">
        <v>117</v>
      </c>
      <c r="BG151" s="2" t="s">
        <v>117</v>
      </c>
      <c r="BH151" s="5" t="s">
        <v>117</v>
      </c>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75"/>
      <c r="CE151" s="180"/>
      <c r="CF151" s="15"/>
      <c r="CG151" s="15"/>
      <c r="CH151" s="15"/>
    </row>
    <row r="152" spans="1:87" ht="19.5" customHeight="1" x14ac:dyDescent="0.25">
      <c r="A152" s="160"/>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2" t="s">
        <v>275</v>
      </c>
      <c r="AM152" s="2" t="s">
        <v>199</v>
      </c>
      <c r="AN152" s="3">
        <v>46021</v>
      </c>
      <c r="AO152" s="4">
        <v>14179</v>
      </c>
      <c r="AP152" s="2" t="s">
        <v>192</v>
      </c>
      <c r="AQ152" s="3">
        <v>46021</v>
      </c>
      <c r="AR152" s="3">
        <v>46386</v>
      </c>
      <c r="AS152" s="2" t="s">
        <v>117</v>
      </c>
      <c r="AT152" s="2" t="s">
        <v>117</v>
      </c>
      <c r="AU152" s="2" t="s">
        <v>117</v>
      </c>
      <c r="AV152" s="2" t="s">
        <v>117</v>
      </c>
      <c r="AW152" s="5" t="s">
        <v>117</v>
      </c>
      <c r="AX152" s="5" t="s">
        <v>117</v>
      </c>
      <c r="AY152" s="2" t="s">
        <v>117</v>
      </c>
      <c r="AZ152" s="2" t="s">
        <v>117</v>
      </c>
      <c r="BA152" s="5" t="s">
        <v>117</v>
      </c>
      <c r="BB152" s="5" t="s">
        <v>117</v>
      </c>
      <c r="BC152" s="5" t="s">
        <v>117</v>
      </c>
      <c r="BD152" s="5" t="s">
        <v>117</v>
      </c>
      <c r="BE152" s="5" t="s">
        <v>117</v>
      </c>
      <c r="BF152" s="5" t="s">
        <v>117</v>
      </c>
      <c r="BG152" s="5" t="s">
        <v>117</v>
      </c>
      <c r="BH152" s="5" t="s">
        <v>117</v>
      </c>
      <c r="BI152" s="160"/>
      <c r="BJ152" s="160"/>
      <c r="BK152" s="160"/>
      <c r="BL152" s="160"/>
      <c r="BM152" s="160"/>
      <c r="BN152" s="160"/>
      <c r="BO152" s="160"/>
      <c r="BP152" s="160"/>
      <c r="BQ152" s="160"/>
      <c r="BR152" s="160"/>
      <c r="BS152" s="160"/>
      <c r="BT152" s="160"/>
      <c r="BU152" s="160"/>
      <c r="BV152" s="160"/>
      <c r="BW152" s="160"/>
      <c r="BX152" s="160"/>
      <c r="BY152" s="160"/>
      <c r="BZ152" s="160"/>
      <c r="CA152" s="160"/>
      <c r="CB152" s="160"/>
      <c r="CC152" s="160"/>
      <c r="CD152" s="153"/>
      <c r="CE152" s="180"/>
      <c r="CF152" s="15"/>
      <c r="CG152" s="15"/>
      <c r="CH152" s="15"/>
    </row>
    <row r="153" spans="1:87" ht="19.5" customHeight="1" x14ac:dyDescent="0.25">
      <c r="A153" s="10">
        <v>14</v>
      </c>
      <c r="B153" s="10" t="s">
        <v>356</v>
      </c>
      <c r="C153" s="10" t="s">
        <v>117</v>
      </c>
      <c r="D153" s="10" t="s">
        <v>357</v>
      </c>
      <c r="E153" s="10" t="s">
        <v>117</v>
      </c>
      <c r="F153" s="10" t="s">
        <v>358</v>
      </c>
      <c r="G153" s="34" t="s">
        <v>117</v>
      </c>
      <c r="H153" s="34" t="s">
        <v>117</v>
      </c>
      <c r="I153" s="10" t="s">
        <v>117</v>
      </c>
      <c r="J153" s="10" t="s">
        <v>117</v>
      </c>
      <c r="K153" s="10" t="s">
        <v>117</v>
      </c>
      <c r="L153" s="10" t="s">
        <v>117</v>
      </c>
      <c r="M153" s="10" t="s">
        <v>359</v>
      </c>
      <c r="N153" s="10" t="s">
        <v>360</v>
      </c>
      <c r="O153" s="10" t="s">
        <v>117</v>
      </c>
      <c r="P153" s="10">
        <v>13617</v>
      </c>
      <c r="Q153" s="10" t="s">
        <v>117</v>
      </c>
      <c r="R153" s="35" t="s">
        <v>117</v>
      </c>
      <c r="S153" s="35" t="s">
        <v>117</v>
      </c>
      <c r="T153" s="34" t="s">
        <v>117</v>
      </c>
      <c r="U153" s="10" t="s">
        <v>117</v>
      </c>
      <c r="V153" s="34" t="s">
        <v>117</v>
      </c>
      <c r="W153" s="10" t="s">
        <v>117</v>
      </c>
      <c r="X153" s="10" t="s">
        <v>117</v>
      </c>
      <c r="Y153" s="10" t="s">
        <v>361</v>
      </c>
      <c r="Z153" s="10" t="s">
        <v>362</v>
      </c>
      <c r="AA153" s="10" t="s">
        <v>363</v>
      </c>
      <c r="AB153" s="35">
        <v>45187</v>
      </c>
      <c r="AC153" s="34">
        <v>13619</v>
      </c>
      <c r="AD153" s="35">
        <v>45187</v>
      </c>
      <c r="AE153" s="35">
        <v>45553</v>
      </c>
      <c r="AF153" s="10" t="s">
        <v>188</v>
      </c>
      <c r="AG153" s="10" t="s">
        <v>364</v>
      </c>
      <c r="AH153" s="10" t="s">
        <v>117</v>
      </c>
      <c r="AI153" s="9" t="s">
        <v>117</v>
      </c>
      <c r="AJ153" s="9" t="s">
        <v>117</v>
      </c>
      <c r="AK153" s="37">
        <v>11580</v>
      </c>
      <c r="AL153" s="2" t="s">
        <v>275</v>
      </c>
      <c r="AM153" s="2" t="s">
        <v>191</v>
      </c>
      <c r="AN153" s="3">
        <v>45522</v>
      </c>
      <c r="AO153" s="4">
        <v>13879</v>
      </c>
      <c r="AP153" s="2" t="s">
        <v>192</v>
      </c>
      <c r="AQ153" s="3">
        <v>45522</v>
      </c>
      <c r="AR153" s="3">
        <v>45887</v>
      </c>
      <c r="AS153" s="38" t="s">
        <v>117</v>
      </c>
      <c r="AT153" s="38" t="s">
        <v>117</v>
      </c>
      <c r="AU153" s="38" t="s">
        <v>117</v>
      </c>
      <c r="AV153" s="42" t="s">
        <v>117</v>
      </c>
      <c r="AW153" s="38" t="s">
        <v>117</v>
      </c>
      <c r="AX153" s="52" t="s">
        <v>117</v>
      </c>
      <c r="AY153" s="38" t="s">
        <v>117</v>
      </c>
      <c r="AZ153" s="38" t="s">
        <v>117</v>
      </c>
      <c r="BA153" s="38" t="s">
        <v>117</v>
      </c>
      <c r="BB153" s="38" t="s">
        <v>117</v>
      </c>
      <c r="BC153" s="3" t="s">
        <v>117</v>
      </c>
      <c r="BD153" s="6" t="s">
        <v>117</v>
      </c>
      <c r="BE153" s="5" t="s">
        <v>117</v>
      </c>
      <c r="BF153" s="5" t="s">
        <v>117</v>
      </c>
      <c r="BG153" s="2" t="s">
        <v>117</v>
      </c>
      <c r="BH153" s="5" t="s">
        <v>117</v>
      </c>
      <c r="BI153" s="39">
        <v>11580</v>
      </c>
      <c r="BJ153" s="37">
        <v>1597112.16</v>
      </c>
      <c r="BK153" s="37">
        <v>0</v>
      </c>
      <c r="BL153" s="40">
        <v>34740</v>
      </c>
      <c r="BM153" s="10" t="s">
        <v>117</v>
      </c>
      <c r="BN153" s="10" t="s">
        <v>117</v>
      </c>
      <c r="BO153" s="10" t="s">
        <v>117</v>
      </c>
      <c r="BP153" s="10" t="s">
        <v>117</v>
      </c>
      <c r="BQ153" s="12" t="s">
        <v>117</v>
      </c>
      <c r="BR153" s="10" t="s">
        <v>117</v>
      </c>
      <c r="BS153" s="10" t="s">
        <v>117</v>
      </c>
      <c r="BT153" s="10" t="s">
        <v>117</v>
      </c>
      <c r="BU153" s="10" t="s">
        <v>117</v>
      </c>
      <c r="BV153" s="10" t="s">
        <v>117</v>
      </c>
      <c r="BW153" s="10" t="s">
        <v>117</v>
      </c>
      <c r="BX153" s="10" t="s">
        <v>117</v>
      </c>
      <c r="BY153" s="10" t="s">
        <v>117</v>
      </c>
      <c r="BZ153" s="12" t="s">
        <v>365</v>
      </c>
      <c r="CA153" s="41">
        <v>13368</v>
      </c>
      <c r="CB153" s="12" t="s">
        <v>366</v>
      </c>
      <c r="CC153" s="12" t="s">
        <v>367</v>
      </c>
      <c r="CD153" s="12" t="s">
        <v>328</v>
      </c>
      <c r="CE153" s="178" t="s">
        <v>329</v>
      </c>
      <c r="CF153" s="15"/>
      <c r="CG153" s="15"/>
      <c r="CH153" s="15"/>
    </row>
    <row r="154" spans="1:87" ht="19.5" customHeight="1" x14ac:dyDescent="0.25">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2" t="s">
        <v>275</v>
      </c>
      <c r="AM154" s="2" t="s">
        <v>195</v>
      </c>
      <c r="AN154" s="3">
        <v>45887</v>
      </c>
      <c r="AO154" s="4">
        <v>14125</v>
      </c>
      <c r="AP154" s="2" t="s">
        <v>192</v>
      </c>
      <c r="AQ154" s="3">
        <v>45887</v>
      </c>
      <c r="AR154" s="3">
        <v>46252</v>
      </c>
      <c r="AS154" s="38" t="s">
        <v>117</v>
      </c>
      <c r="AT154" s="38" t="s">
        <v>117</v>
      </c>
      <c r="AU154" s="38" t="s">
        <v>117</v>
      </c>
      <c r="AV154" s="38" t="s">
        <v>117</v>
      </c>
      <c r="AW154" s="38" t="s">
        <v>117</v>
      </c>
      <c r="AX154" s="38" t="s">
        <v>117</v>
      </c>
      <c r="AY154" s="38" t="s">
        <v>117</v>
      </c>
      <c r="AZ154" s="38" t="s">
        <v>117</v>
      </c>
      <c r="BA154" s="38" t="s">
        <v>117</v>
      </c>
      <c r="BB154" s="38" t="s">
        <v>117</v>
      </c>
      <c r="BC154" s="3" t="s">
        <v>117</v>
      </c>
      <c r="BD154" s="6" t="s">
        <v>117</v>
      </c>
      <c r="BE154" s="5" t="s">
        <v>117</v>
      </c>
      <c r="BF154" s="5" t="s">
        <v>117</v>
      </c>
      <c r="BG154" s="2" t="s">
        <v>117</v>
      </c>
      <c r="BH154" s="5" t="s">
        <v>117</v>
      </c>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
      <c r="CG154" s="15"/>
      <c r="CH154" s="15"/>
    </row>
    <row r="155" spans="1:87" ht="19.5" customHeight="1" x14ac:dyDescent="0.25">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2" t="s">
        <v>117</v>
      </c>
      <c r="AM155" s="2" t="s">
        <v>117</v>
      </c>
      <c r="AN155" s="3" t="s">
        <v>117</v>
      </c>
      <c r="AO155" s="2" t="s">
        <v>117</v>
      </c>
      <c r="AP155" s="2" t="s">
        <v>117</v>
      </c>
      <c r="AQ155" s="3" t="s">
        <v>117</v>
      </c>
      <c r="AR155" s="3" t="s">
        <v>117</v>
      </c>
      <c r="AS155" s="38" t="s">
        <v>117</v>
      </c>
      <c r="AT155" s="38" t="s">
        <v>117</v>
      </c>
      <c r="AU155" s="38" t="s">
        <v>117</v>
      </c>
      <c r="AV155" s="38" t="s">
        <v>117</v>
      </c>
      <c r="AW155" s="38" t="s">
        <v>117</v>
      </c>
      <c r="AX155" s="38" t="s">
        <v>117</v>
      </c>
      <c r="AY155" s="38" t="s">
        <v>117</v>
      </c>
      <c r="AZ155" s="38" t="s">
        <v>117</v>
      </c>
      <c r="BA155" s="38" t="s">
        <v>117</v>
      </c>
      <c r="BB155" s="38" t="s">
        <v>117</v>
      </c>
      <c r="BC155" s="38" t="s">
        <v>117</v>
      </c>
      <c r="BD155" s="38" t="s">
        <v>117</v>
      </c>
      <c r="BE155" s="38" t="s">
        <v>117</v>
      </c>
      <c r="BF155" s="5" t="s">
        <v>117</v>
      </c>
      <c r="BG155" s="2" t="s">
        <v>117</v>
      </c>
      <c r="BH155" s="5" t="s">
        <v>117</v>
      </c>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
      <c r="CG155" s="15"/>
      <c r="CH155" s="15"/>
    </row>
    <row r="156" spans="1:87" ht="19.5" customHeight="1" x14ac:dyDescent="0.25">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2" t="s">
        <v>117</v>
      </c>
      <c r="AM156" s="2" t="s">
        <v>117</v>
      </c>
      <c r="AN156" s="3" t="s">
        <v>117</v>
      </c>
      <c r="AO156" s="2" t="s">
        <v>117</v>
      </c>
      <c r="AP156" s="2" t="s">
        <v>117</v>
      </c>
      <c r="AQ156" s="3" t="s">
        <v>117</v>
      </c>
      <c r="AR156" s="3" t="s">
        <v>117</v>
      </c>
      <c r="AS156" s="38" t="s">
        <v>117</v>
      </c>
      <c r="AT156" s="38" t="s">
        <v>117</v>
      </c>
      <c r="AU156" s="38" t="s">
        <v>117</v>
      </c>
      <c r="AV156" s="38" t="s">
        <v>117</v>
      </c>
      <c r="AW156" s="38" t="s">
        <v>117</v>
      </c>
      <c r="AX156" s="38" t="s">
        <v>117</v>
      </c>
      <c r="AY156" s="38" t="s">
        <v>117</v>
      </c>
      <c r="AZ156" s="38" t="s">
        <v>117</v>
      </c>
      <c r="BA156" s="38" t="s">
        <v>117</v>
      </c>
      <c r="BB156" s="38" t="s">
        <v>117</v>
      </c>
      <c r="BC156" s="38" t="s">
        <v>117</v>
      </c>
      <c r="BD156" s="38" t="s">
        <v>117</v>
      </c>
      <c r="BE156" s="38" t="s">
        <v>117</v>
      </c>
      <c r="BF156" s="5" t="s">
        <v>117</v>
      </c>
      <c r="BG156" s="2" t="s">
        <v>117</v>
      </c>
      <c r="BH156" s="5" t="s">
        <v>117</v>
      </c>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
      <c r="CG156" s="15"/>
      <c r="CH156" s="15"/>
    </row>
    <row r="157" spans="1:87" ht="19.5" customHeight="1" x14ac:dyDescent="0.25">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2" t="s">
        <v>117</v>
      </c>
      <c r="AM157" s="2" t="s">
        <v>117</v>
      </c>
      <c r="AN157" s="3" t="s">
        <v>117</v>
      </c>
      <c r="AO157" s="2" t="s">
        <v>117</v>
      </c>
      <c r="AP157" s="2" t="s">
        <v>117</v>
      </c>
      <c r="AQ157" s="3" t="s">
        <v>117</v>
      </c>
      <c r="AR157" s="3" t="s">
        <v>117</v>
      </c>
      <c r="AS157" s="38" t="s">
        <v>117</v>
      </c>
      <c r="AT157" s="38" t="s">
        <v>117</v>
      </c>
      <c r="AU157" s="38" t="s">
        <v>117</v>
      </c>
      <c r="AV157" s="38" t="s">
        <v>117</v>
      </c>
      <c r="AW157" s="38" t="s">
        <v>117</v>
      </c>
      <c r="AX157" s="38" t="s">
        <v>117</v>
      </c>
      <c r="AY157" s="38" t="s">
        <v>117</v>
      </c>
      <c r="AZ157" s="38" t="s">
        <v>117</v>
      </c>
      <c r="BA157" s="38" t="s">
        <v>117</v>
      </c>
      <c r="BB157" s="38" t="s">
        <v>117</v>
      </c>
      <c r="BC157" s="38" t="s">
        <v>117</v>
      </c>
      <c r="BD157" s="38" t="s">
        <v>117</v>
      </c>
      <c r="BE157" s="38" t="s">
        <v>117</v>
      </c>
      <c r="BF157" s="5" t="s">
        <v>117</v>
      </c>
      <c r="BG157" s="2" t="s">
        <v>117</v>
      </c>
      <c r="BH157" s="5" t="s">
        <v>117</v>
      </c>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
      <c r="CG157" s="15"/>
      <c r="CH157" s="15"/>
    </row>
    <row r="158" spans="1:87" ht="19.5" customHeight="1" x14ac:dyDescent="0.25">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2" t="s">
        <v>117</v>
      </c>
      <c r="AM158" s="2" t="s">
        <v>117</v>
      </c>
      <c r="AN158" s="3" t="s">
        <v>117</v>
      </c>
      <c r="AO158" s="2" t="s">
        <v>117</v>
      </c>
      <c r="AP158" s="2" t="s">
        <v>117</v>
      </c>
      <c r="AQ158" s="3" t="s">
        <v>117</v>
      </c>
      <c r="AR158" s="3" t="s">
        <v>117</v>
      </c>
      <c r="AS158" s="38" t="s">
        <v>117</v>
      </c>
      <c r="AT158" s="38" t="s">
        <v>117</v>
      </c>
      <c r="AU158" s="38" t="s">
        <v>117</v>
      </c>
      <c r="AV158" s="38" t="s">
        <v>117</v>
      </c>
      <c r="AW158" s="38" t="s">
        <v>117</v>
      </c>
      <c r="AX158" s="38" t="s">
        <v>117</v>
      </c>
      <c r="AY158" s="38" t="s">
        <v>117</v>
      </c>
      <c r="AZ158" s="38" t="s">
        <v>117</v>
      </c>
      <c r="BA158" s="38" t="s">
        <v>117</v>
      </c>
      <c r="BB158" s="38" t="s">
        <v>117</v>
      </c>
      <c r="BC158" s="38" t="s">
        <v>117</v>
      </c>
      <c r="BD158" s="38" t="s">
        <v>117</v>
      </c>
      <c r="BE158" s="38" t="s">
        <v>117</v>
      </c>
      <c r="BF158" s="5" t="s">
        <v>117</v>
      </c>
      <c r="BG158" s="2" t="s">
        <v>117</v>
      </c>
      <c r="BH158" s="5" t="s">
        <v>117</v>
      </c>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
      <c r="CG158" s="15"/>
      <c r="CH158" s="15"/>
    </row>
    <row r="159" spans="1:87" ht="19.5" customHeight="1" x14ac:dyDescent="0.25">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2" t="s">
        <v>117</v>
      </c>
      <c r="AM159" s="2" t="s">
        <v>117</v>
      </c>
      <c r="AN159" s="3" t="s">
        <v>117</v>
      </c>
      <c r="AO159" s="2" t="s">
        <v>117</v>
      </c>
      <c r="AP159" s="2" t="s">
        <v>117</v>
      </c>
      <c r="AQ159" s="3" t="s">
        <v>117</v>
      </c>
      <c r="AR159" s="3" t="s">
        <v>117</v>
      </c>
      <c r="AS159" s="38" t="s">
        <v>117</v>
      </c>
      <c r="AT159" s="38" t="s">
        <v>117</v>
      </c>
      <c r="AU159" s="38" t="s">
        <v>117</v>
      </c>
      <c r="AV159" s="38" t="s">
        <v>117</v>
      </c>
      <c r="AW159" s="38" t="s">
        <v>117</v>
      </c>
      <c r="AX159" s="38" t="s">
        <v>117</v>
      </c>
      <c r="AY159" s="38" t="s">
        <v>117</v>
      </c>
      <c r="AZ159" s="38" t="s">
        <v>117</v>
      </c>
      <c r="BA159" s="38" t="s">
        <v>117</v>
      </c>
      <c r="BB159" s="38" t="s">
        <v>117</v>
      </c>
      <c r="BC159" s="38" t="s">
        <v>117</v>
      </c>
      <c r="BD159" s="38" t="s">
        <v>117</v>
      </c>
      <c r="BE159" s="38" t="s">
        <v>117</v>
      </c>
      <c r="BF159" s="5" t="s">
        <v>117</v>
      </c>
      <c r="BG159" s="2" t="s">
        <v>117</v>
      </c>
      <c r="BH159" s="5" t="s">
        <v>117</v>
      </c>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
      <c r="CG159" s="15"/>
      <c r="CH159" s="15"/>
    </row>
    <row r="160" spans="1:87" ht="19.5" customHeight="1" x14ac:dyDescent="0.25">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c r="AI160" s="152"/>
      <c r="AJ160" s="152"/>
      <c r="AK160" s="152"/>
      <c r="AL160" s="2" t="s">
        <v>117</v>
      </c>
      <c r="AM160" s="2" t="s">
        <v>117</v>
      </c>
      <c r="AN160" s="2" t="s">
        <v>117</v>
      </c>
      <c r="AO160" s="2" t="s">
        <v>117</v>
      </c>
      <c r="AP160" s="2" t="s">
        <v>117</v>
      </c>
      <c r="AQ160" s="3" t="s">
        <v>117</v>
      </c>
      <c r="AR160" s="3" t="s">
        <v>117</v>
      </c>
      <c r="AS160" s="38" t="s">
        <v>117</v>
      </c>
      <c r="AT160" s="38" t="s">
        <v>117</v>
      </c>
      <c r="AU160" s="38" t="s">
        <v>117</v>
      </c>
      <c r="AV160" s="38" t="s">
        <v>117</v>
      </c>
      <c r="AW160" s="38" t="s">
        <v>117</v>
      </c>
      <c r="AX160" s="38" t="s">
        <v>117</v>
      </c>
      <c r="AY160" s="38" t="s">
        <v>117</v>
      </c>
      <c r="AZ160" s="38" t="s">
        <v>117</v>
      </c>
      <c r="BA160" s="38" t="s">
        <v>117</v>
      </c>
      <c r="BB160" s="38" t="s">
        <v>117</v>
      </c>
      <c r="BC160" s="38" t="s">
        <v>117</v>
      </c>
      <c r="BD160" s="38" t="s">
        <v>117</v>
      </c>
      <c r="BE160" s="38" t="s">
        <v>117</v>
      </c>
      <c r="BF160" s="5" t="s">
        <v>117</v>
      </c>
      <c r="BG160" s="2" t="s">
        <v>117</v>
      </c>
      <c r="BH160" s="5" t="s">
        <v>117</v>
      </c>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
      <c r="CG160" s="15"/>
      <c r="CH160" s="15"/>
    </row>
    <row r="161" spans="1:86" ht="19.5" customHeight="1" x14ac:dyDescent="0.25">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c r="AI161" s="152"/>
      <c r="AJ161" s="152"/>
      <c r="AK161" s="152"/>
      <c r="AL161" s="2" t="s">
        <v>117</v>
      </c>
      <c r="AM161" s="2" t="s">
        <v>117</v>
      </c>
      <c r="AN161" s="3" t="s">
        <v>117</v>
      </c>
      <c r="AO161" s="2" t="s">
        <v>117</v>
      </c>
      <c r="AP161" s="2" t="s">
        <v>117</v>
      </c>
      <c r="AQ161" s="3" t="s">
        <v>117</v>
      </c>
      <c r="AR161" s="3" t="s">
        <v>117</v>
      </c>
      <c r="AS161" s="38" t="s">
        <v>117</v>
      </c>
      <c r="AT161" s="38" t="s">
        <v>117</v>
      </c>
      <c r="AU161" s="38" t="s">
        <v>117</v>
      </c>
      <c r="AV161" s="38" t="s">
        <v>117</v>
      </c>
      <c r="AW161" s="38" t="s">
        <v>117</v>
      </c>
      <c r="AX161" s="38" t="s">
        <v>117</v>
      </c>
      <c r="AY161" s="38" t="s">
        <v>117</v>
      </c>
      <c r="AZ161" s="38" t="s">
        <v>117</v>
      </c>
      <c r="BA161" s="38" t="s">
        <v>117</v>
      </c>
      <c r="BB161" s="38" t="s">
        <v>117</v>
      </c>
      <c r="BC161" s="38" t="s">
        <v>117</v>
      </c>
      <c r="BD161" s="38" t="s">
        <v>117</v>
      </c>
      <c r="BE161" s="38" t="s">
        <v>117</v>
      </c>
      <c r="BF161" s="5" t="s">
        <v>117</v>
      </c>
      <c r="BG161" s="2" t="s">
        <v>117</v>
      </c>
      <c r="BH161" s="5" t="s">
        <v>117</v>
      </c>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
      <c r="CG161" s="15"/>
      <c r="CH161" s="15"/>
    </row>
    <row r="162" spans="1:86" ht="19.5" customHeight="1" x14ac:dyDescent="0.25">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2" t="s">
        <v>117</v>
      </c>
      <c r="AM162" s="2" t="s">
        <v>117</v>
      </c>
      <c r="AN162" s="3" t="s">
        <v>117</v>
      </c>
      <c r="AO162" s="2" t="s">
        <v>117</v>
      </c>
      <c r="AP162" s="2" t="s">
        <v>117</v>
      </c>
      <c r="AQ162" s="3" t="s">
        <v>117</v>
      </c>
      <c r="AR162" s="3" t="s">
        <v>117</v>
      </c>
      <c r="AS162" s="38" t="s">
        <v>117</v>
      </c>
      <c r="AT162" s="38" t="s">
        <v>117</v>
      </c>
      <c r="AU162" s="38" t="s">
        <v>117</v>
      </c>
      <c r="AV162" s="38" t="s">
        <v>117</v>
      </c>
      <c r="AW162" s="38" t="s">
        <v>117</v>
      </c>
      <c r="AX162" s="38" t="s">
        <v>117</v>
      </c>
      <c r="AY162" s="38" t="s">
        <v>117</v>
      </c>
      <c r="AZ162" s="38" t="s">
        <v>117</v>
      </c>
      <c r="BA162" s="38" t="s">
        <v>117</v>
      </c>
      <c r="BB162" s="38" t="s">
        <v>117</v>
      </c>
      <c r="BC162" s="38" t="s">
        <v>117</v>
      </c>
      <c r="BD162" s="38" t="s">
        <v>117</v>
      </c>
      <c r="BE162" s="38" t="s">
        <v>117</v>
      </c>
      <c r="BF162" s="5" t="s">
        <v>117</v>
      </c>
      <c r="BG162" s="2" t="s">
        <v>117</v>
      </c>
      <c r="BH162" s="5" t="s">
        <v>117</v>
      </c>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
      <c r="CG162" s="15"/>
      <c r="CH162" s="15"/>
    </row>
    <row r="163" spans="1:86" ht="19.5" customHeight="1" x14ac:dyDescent="0.25">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2" t="s">
        <v>117</v>
      </c>
      <c r="AM163" s="2" t="s">
        <v>117</v>
      </c>
      <c r="AN163" s="3" t="s">
        <v>117</v>
      </c>
      <c r="AO163" s="2" t="s">
        <v>117</v>
      </c>
      <c r="AP163" s="2" t="s">
        <v>117</v>
      </c>
      <c r="AQ163" s="3" t="s">
        <v>117</v>
      </c>
      <c r="AR163" s="3" t="s">
        <v>117</v>
      </c>
      <c r="AS163" s="38" t="s">
        <v>117</v>
      </c>
      <c r="AT163" s="38" t="s">
        <v>117</v>
      </c>
      <c r="AU163" s="38" t="s">
        <v>117</v>
      </c>
      <c r="AV163" s="38" t="s">
        <v>117</v>
      </c>
      <c r="AW163" s="38" t="s">
        <v>117</v>
      </c>
      <c r="AX163" s="38" t="s">
        <v>117</v>
      </c>
      <c r="AY163" s="38" t="s">
        <v>117</v>
      </c>
      <c r="AZ163" s="38" t="s">
        <v>117</v>
      </c>
      <c r="BA163" s="38" t="s">
        <v>117</v>
      </c>
      <c r="BB163" s="38" t="s">
        <v>117</v>
      </c>
      <c r="BC163" s="38" t="s">
        <v>117</v>
      </c>
      <c r="BD163" s="38" t="s">
        <v>117</v>
      </c>
      <c r="BE163" s="38" t="s">
        <v>117</v>
      </c>
      <c r="BF163" s="5" t="s">
        <v>117</v>
      </c>
      <c r="BG163" s="2" t="s">
        <v>117</v>
      </c>
      <c r="BH163" s="5" t="s">
        <v>117</v>
      </c>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
      <c r="CG163" s="15"/>
      <c r="CH163" s="15"/>
    </row>
    <row r="164" spans="1:86" ht="19.5" customHeight="1" x14ac:dyDescent="0.25">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2" t="s">
        <v>117</v>
      </c>
      <c r="AM164" s="2" t="s">
        <v>117</v>
      </c>
      <c r="AN164" s="3" t="s">
        <v>117</v>
      </c>
      <c r="AO164" s="2" t="s">
        <v>117</v>
      </c>
      <c r="AP164" s="2" t="s">
        <v>117</v>
      </c>
      <c r="AQ164" s="3" t="s">
        <v>117</v>
      </c>
      <c r="AR164" s="3" t="s">
        <v>117</v>
      </c>
      <c r="AS164" s="38" t="s">
        <v>117</v>
      </c>
      <c r="AT164" s="38" t="s">
        <v>117</v>
      </c>
      <c r="AU164" s="38" t="s">
        <v>117</v>
      </c>
      <c r="AV164" s="38" t="s">
        <v>117</v>
      </c>
      <c r="AW164" s="38" t="s">
        <v>117</v>
      </c>
      <c r="AX164" s="38" t="s">
        <v>117</v>
      </c>
      <c r="AY164" s="38" t="s">
        <v>117</v>
      </c>
      <c r="AZ164" s="38" t="s">
        <v>117</v>
      </c>
      <c r="BA164" s="38" t="s">
        <v>117</v>
      </c>
      <c r="BB164" s="38" t="s">
        <v>117</v>
      </c>
      <c r="BC164" s="38" t="s">
        <v>117</v>
      </c>
      <c r="BD164" s="38" t="s">
        <v>117</v>
      </c>
      <c r="BE164" s="38" t="s">
        <v>117</v>
      </c>
      <c r="BF164" s="5" t="s">
        <v>117</v>
      </c>
      <c r="BG164" s="2" t="s">
        <v>117</v>
      </c>
      <c r="BH164" s="5" t="s">
        <v>117</v>
      </c>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
      <c r="CG164" s="15"/>
      <c r="CH164" s="15"/>
    </row>
    <row r="165" spans="1:86" ht="19.5" customHeight="1" x14ac:dyDescent="0.25">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2" t="s">
        <v>117</v>
      </c>
      <c r="AM165" s="2" t="s">
        <v>117</v>
      </c>
      <c r="AN165" s="3" t="s">
        <v>117</v>
      </c>
      <c r="AO165" s="2" t="s">
        <v>117</v>
      </c>
      <c r="AP165" s="2" t="s">
        <v>117</v>
      </c>
      <c r="AQ165" s="3" t="s">
        <v>117</v>
      </c>
      <c r="AR165" s="3" t="s">
        <v>117</v>
      </c>
      <c r="AS165" s="38" t="s">
        <v>117</v>
      </c>
      <c r="AT165" s="38" t="s">
        <v>117</v>
      </c>
      <c r="AU165" s="38" t="s">
        <v>117</v>
      </c>
      <c r="AV165" s="38" t="s">
        <v>117</v>
      </c>
      <c r="AW165" s="38" t="s">
        <v>117</v>
      </c>
      <c r="AX165" s="38" t="s">
        <v>117</v>
      </c>
      <c r="AY165" s="38" t="s">
        <v>117</v>
      </c>
      <c r="AZ165" s="38" t="s">
        <v>117</v>
      </c>
      <c r="BA165" s="38" t="s">
        <v>117</v>
      </c>
      <c r="BB165" s="38" t="s">
        <v>117</v>
      </c>
      <c r="BC165" s="38" t="s">
        <v>117</v>
      </c>
      <c r="BD165" s="38" t="s">
        <v>117</v>
      </c>
      <c r="BE165" s="38" t="s">
        <v>117</v>
      </c>
      <c r="BF165" s="5" t="s">
        <v>117</v>
      </c>
      <c r="BG165" s="2" t="s">
        <v>117</v>
      </c>
      <c r="BH165" s="5" t="s">
        <v>117</v>
      </c>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
      <c r="CG165" s="15"/>
      <c r="CH165" s="15"/>
    </row>
    <row r="166" spans="1:86" ht="19.5" customHeight="1" x14ac:dyDescent="0.25">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2" t="s">
        <v>117</v>
      </c>
      <c r="AM166" s="2" t="s">
        <v>117</v>
      </c>
      <c r="AN166" s="3" t="s">
        <v>117</v>
      </c>
      <c r="AO166" s="2" t="s">
        <v>117</v>
      </c>
      <c r="AP166" s="2" t="s">
        <v>117</v>
      </c>
      <c r="AQ166" s="3" t="s">
        <v>117</v>
      </c>
      <c r="AR166" s="3" t="s">
        <v>117</v>
      </c>
      <c r="AS166" s="38" t="s">
        <v>117</v>
      </c>
      <c r="AT166" s="38" t="s">
        <v>117</v>
      </c>
      <c r="AU166" s="38" t="s">
        <v>117</v>
      </c>
      <c r="AV166" s="38" t="s">
        <v>117</v>
      </c>
      <c r="AW166" s="38" t="s">
        <v>117</v>
      </c>
      <c r="AX166" s="38" t="s">
        <v>117</v>
      </c>
      <c r="AY166" s="38" t="s">
        <v>117</v>
      </c>
      <c r="AZ166" s="38" t="s">
        <v>117</v>
      </c>
      <c r="BA166" s="38" t="s">
        <v>117</v>
      </c>
      <c r="BB166" s="38" t="s">
        <v>117</v>
      </c>
      <c r="BC166" s="38" t="s">
        <v>117</v>
      </c>
      <c r="BD166" s="38" t="s">
        <v>117</v>
      </c>
      <c r="BE166" s="38" t="s">
        <v>117</v>
      </c>
      <c r="BF166" s="5" t="s">
        <v>117</v>
      </c>
      <c r="BG166" s="2" t="s">
        <v>117</v>
      </c>
      <c r="BH166" s="5" t="s">
        <v>117</v>
      </c>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
      <c r="CG166" s="15"/>
      <c r="CH166" s="15"/>
    </row>
    <row r="167" spans="1:86" ht="19.5" customHeight="1" x14ac:dyDescent="0.25">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c r="AE167" s="152"/>
      <c r="AF167" s="152"/>
      <c r="AG167" s="152"/>
      <c r="AH167" s="152"/>
      <c r="AI167" s="152"/>
      <c r="AJ167" s="152"/>
      <c r="AK167" s="152"/>
      <c r="AL167" s="2" t="s">
        <v>117</v>
      </c>
      <c r="AM167" s="2" t="s">
        <v>117</v>
      </c>
      <c r="AN167" s="3" t="s">
        <v>117</v>
      </c>
      <c r="AO167" s="2" t="s">
        <v>117</v>
      </c>
      <c r="AP167" s="2" t="s">
        <v>117</v>
      </c>
      <c r="AQ167" s="3" t="s">
        <v>117</v>
      </c>
      <c r="AR167" s="3" t="s">
        <v>117</v>
      </c>
      <c r="AS167" s="38" t="s">
        <v>117</v>
      </c>
      <c r="AT167" s="38" t="s">
        <v>117</v>
      </c>
      <c r="AU167" s="38" t="s">
        <v>117</v>
      </c>
      <c r="AV167" s="38" t="s">
        <v>117</v>
      </c>
      <c r="AW167" s="38" t="s">
        <v>117</v>
      </c>
      <c r="AX167" s="38" t="s">
        <v>117</v>
      </c>
      <c r="AY167" s="38" t="s">
        <v>117</v>
      </c>
      <c r="AZ167" s="38" t="s">
        <v>117</v>
      </c>
      <c r="BA167" s="38" t="s">
        <v>117</v>
      </c>
      <c r="BB167" s="38" t="s">
        <v>117</v>
      </c>
      <c r="BC167" s="38" t="s">
        <v>117</v>
      </c>
      <c r="BD167" s="38" t="s">
        <v>117</v>
      </c>
      <c r="BE167" s="38" t="s">
        <v>117</v>
      </c>
      <c r="BF167" s="5" t="s">
        <v>117</v>
      </c>
      <c r="BG167" s="2" t="s">
        <v>117</v>
      </c>
      <c r="BH167" s="5" t="s">
        <v>117</v>
      </c>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
      <c r="CG167" s="15"/>
      <c r="CH167" s="15"/>
    </row>
    <row r="168" spans="1:86" ht="19.5" customHeight="1" x14ac:dyDescent="0.25">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2"/>
      <c r="AB168" s="152"/>
      <c r="AC168" s="152"/>
      <c r="AD168" s="152"/>
      <c r="AE168" s="152"/>
      <c r="AF168" s="152"/>
      <c r="AG168" s="152"/>
      <c r="AH168" s="152"/>
      <c r="AI168" s="152"/>
      <c r="AJ168" s="152"/>
      <c r="AK168" s="152"/>
      <c r="AL168" s="2" t="s">
        <v>117</v>
      </c>
      <c r="AM168" s="2" t="s">
        <v>117</v>
      </c>
      <c r="AN168" s="3" t="s">
        <v>117</v>
      </c>
      <c r="AO168" s="2" t="s">
        <v>117</v>
      </c>
      <c r="AP168" s="2" t="s">
        <v>117</v>
      </c>
      <c r="AQ168" s="3" t="s">
        <v>117</v>
      </c>
      <c r="AR168" s="3" t="s">
        <v>117</v>
      </c>
      <c r="AS168" s="38" t="s">
        <v>117</v>
      </c>
      <c r="AT168" s="38" t="s">
        <v>117</v>
      </c>
      <c r="AU168" s="38" t="s">
        <v>117</v>
      </c>
      <c r="AV168" s="38" t="s">
        <v>117</v>
      </c>
      <c r="AW168" s="38" t="s">
        <v>117</v>
      </c>
      <c r="AX168" s="38" t="s">
        <v>117</v>
      </c>
      <c r="AY168" s="38" t="s">
        <v>117</v>
      </c>
      <c r="AZ168" s="38" t="s">
        <v>117</v>
      </c>
      <c r="BA168" s="38" t="s">
        <v>117</v>
      </c>
      <c r="BB168" s="38" t="s">
        <v>117</v>
      </c>
      <c r="BC168" s="38" t="s">
        <v>117</v>
      </c>
      <c r="BD168" s="38" t="s">
        <v>117</v>
      </c>
      <c r="BE168" s="38" t="s">
        <v>117</v>
      </c>
      <c r="BF168" s="5" t="s">
        <v>117</v>
      </c>
      <c r="BG168" s="2" t="s">
        <v>117</v>
      </c>
      <c r="BH168" s="5" t="s">
        <v>117</v>
      </c>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
      <c r="CG168" s="15"/>
      <c r="CH168" s="15"/>
    </row>
    <row r="169" spans="1:86" ht="19.5" customHeight="1" x14ac:dyDescent="0.25">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2" t="s">
        <v>117</v>
      </c>
      <c r="AM169" s="2" t="s">
        <v>117</v>
      </c>
      <c r="AN169" s="3" t="s">
        <v>117</v>
      </c>
      <c r="AO169" s="2" t="s">
        <v>117</v>
      </c>
      <c r="AP169" s="2" t="s">
        <v>117</v>
      </c>
      <c r="AQ169" s="3" t="s">
        <v>117</v>
      </c>
      <c r="AR169" s="3" t="s">
        <v>117</v>
      </c>
      <c r="AS169" s="38" t="s">
        <v>117</v>
      </c>
      <c r="AT169" s="38" t="s">
        <v>117</v>
      </c>
      <c r="AU169" s="38" t="s">
        <v>117</v>
      </c>
      <c r="AV169" s="38" t="s">
        <v>117</v>
      </c>
      <c r="AW169" s="38" t="s">
        <v>117</v>
      </c>
      <c r="AX169" s="38" t="s">
        <v>117</v>
      </c>
      <c r="AY169" s="38" t="s">
        <v>117</v>
      </c>
      <c r="AZ169" s="38" t="s">
        <v>117</v>
      </c>
      <c r="BA169" s="38" t="s">
        <v>117</v>
      </c>
      <c r="BB169" s="38" t="s">
        <v>117</v>
      </c>
      <c r="BC169" s="38" t="s">
        <v>117</v>
      </c>
      <c r="BD169" s="38" t="s">
        <v>117</v>
      </c>
      <c r="BE169" s="38" t="s">
        <v>117</v>
      </c>
      <c r="BF169" s="5" t="s">
        <v>117</v>
      </c>
      <c r="BG169" s="2" t="s">
        <v>117</v>
      </c>
      <c r="BH169" s="5" t="s">
        <v>117</v>
      </c>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
      <c r="CG169" s="15"/>
      <c r="CH169" s="15"/>
    </row>
    <row r="170" spans="1:86" ht="19.5" customHeight="1" x14ac:dyDescent="0.25">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2" t="s">
        <v>117</v>
      </c>
      <c r="AM170" s="2" t="s">
        <v>117</v>
      </c>
      <c r="AN170" s="3" t="s">
        <v>117</v>
      </c>
      <c r="AO170" s="2" t="s">
        <v>117</v>
      </c>
      <c r="AP170" s="2" t="s">
        <v>117</v>
      </c>
      <c r="AQ170" s="3" t="s">
        <v>117</v>
      </c>
      <c r="AR170" s="3" t="s">
        <v>117</v>
      </c>
      <c r="AS170" s="38" t="s">
        <v>117</v>
      </c>
      <c r="AT170" s="38" t="s">
        <v>117</v>
      </c>
      <c r="AU170" s="38" t="s">
        <v>117</v>
      </c>
      <c r="AV170" s="38" t="s">
        <v>117</v>
      </c>
      <c r="AW170" s="38" t="s">
        <v>117</v>
      </c>
      <c r="AX170" s="38" t="s">
        <v>117</v>
      </c>
      <c r="AY170" s="38" t="s">
        <v>117</v>
      </c>
      <c r="AZ170" s="38" t="s">
        <v>117</v>
      </c>
      <c r="BA170" s="38" t="s">
        <v>117</v>
      </c>
      <c r="BB170" s="38" t="s">
        <v>117</v>
      </c>
      <c r="BC170" s="38" t="s">
        <v>117</v>
      </c>
      <c r="BD170" s="38" t="s">
        <v>117</v>
      </c>
      <c r="BE170" s="38" t="s">
        <v>117</v>
      </c>
      <c r="BF170" s="5" t="s">
        <v>117</v>
      </c>
      <c r="BG170" s="2" t="s">
        <v>117</v>
      </c>
      <c r="BH170" s="5" t="s">
        <v>117</v>
      </c>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
      <c r="CG170" s="15"/>
      <c r="CH170" s="15"/>
    </row>
    <row r="171" spans="1:86" ht="19.5" customHeight="1" x14ac:dyDescent="0.25">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2" t="s">
        <v>117</v>
      </c>
      <c r="AM171" s="2" t="s">
        <v>117</v>
      </c>
      <c r="AN171" s="3" t="s">
        <v>117</v>
      </c>
      <c r="AO171" s="4" t="s">
        <v>117</v>
      </c>
      <c r="AP171" s="2" t="s">
        <v>117</v>
      </c>
      <c r="AQ171" s="3" t="s">
        <v>117</v>
      </c>
      <c r="AR171" s="3" t="s">
        <v>117</v>
      </c>
      <c r="AS171" s="38" t="s">
        <v>117</v>
      </c>
      <c r="AT171" s="38" t="s">
        <v>117</v>
      </c>
      <c r="AU171" s="38" t="s">
        <v>117</v>
      </c>
      <c r="AV171" s="38" t="s">
        <v>117</v>
      </c>
      <c r="AW171" s="38" t="s">
        <v>117</v>
      </c>
      <c r="AX171" s="38" t="s">
        <v>117</v>
      </c>
      <c r="AY171" s="38" t="s">
        <v>117</v>
      </c>
      <c r="AZ171" s="38" t="s">
        <v>117</v>
      </c>
      <c r="BA171" s="38" t="s">
        <v>117</v>
      </c>
      <c r="BB171" s="38" t="s">
        <v>117</v>
      </c>
      <c r="BC171" s="38" t="s">
        <v>117</v>
      </c>
      <c r="BD171" s="38" t="s">
        <v>117</v>
      </c>
      <c r="BE171" s="38" t="s">
        <v>117</v>
      </c>
      <c r="BF171" s="5" t="s">
        <v>117</v>
      </c>
      <c r="BG171" s="2" t="s">
        <v>117</v>
      </c>
      <c r="BH171" s="5" t="s">
        <v>117</v>
      </c>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
      <c r="CG171" s="15"/>
      <c r="CH171" s="15"/>
    </row>
    <row r="172" spans="1:86" ht="19.5" customHeight="1" x14ac:dyDescent="0.25">
      <c r="A172" s="160"/>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2" t="s">
        <v>117</v>
      </c>
      <c r="AM172" s="2" t="s">
        <v>117</v>
      </c>
      <c r="AN172" s="3" t="s">
        <v>117</v>
      </c>
      <c r="AO172" s="4" t="s">
        <v>117</v>
      </c>
      <c r="AP172" s="2" t="s">
        <v>117</v>
      </c>
      <c r="AQ172" s="3" t="s">
        <v>117</v>
      </c>
      <c r="AR172" s="3" t="s">
        <v>117</v>
      </c>
      <c r="AS172" s="38" t="s">
        <v>117</v>
      </c>
      <c r="AT172" s="38" t="s">
        <v>117</v>
      </c>
      <c r="AU172" s="38" t="s">
        <v>117</v>
      </c>
      <c r="AV172" s="38" t="s">
        <v>117</v>
      </c>
      <c r="AW172" s="38" t="s">
        <v>117</v>
      </c>
      <c r="AX172" s="38" t="s">
        <v>117</v>
      </c>
      <c r="AY172" s="38" t="s">
        <v>117</v>
      </c>
      <c r="AZ172" s="38" t="s">
        <v>117</v>
      </c>
      <c r="BA172" s="38" t="s">
        <v>117</v>
      </c>
      <c r="BB172" s="38" t="s">
        <v>117</v>
      </c>
      <c r="BC172" s="38" t="s">
        <v>117</v>
      </c>
      <c r="BD172" s="38" t="s">
        <v>117</v>
      </c>
      <c r="BE172" s="38" t="s">
        <v>117</v>
      </c>
      <c r="BF172" s="5" t="s">
        <v>117</v>
      </c>
      <c r="BG172" s="2" t="s">
        <v>117</v>
      </c>
      <c r="BH172" s="5" t="s">
        <v>117</v>
      </c>
      <c r="BI172" s="160"/>
      <c r="BJ172" s="160"/>
      <c r="BK172" s="160"/>
      <c r="BL172" s="160"/>
      <c r="BM172" s="160"/>
      <c r="BN172" s="160"/>
      <c r="BO172" s="160"/>
      <c r="BP172" s="160"/>
      <c r="BQ172" s="160"/>
      <c r="BR172" s="160"/>
      <c r="BS172" s="160"/>
      <c r="BT172" s="160"/>
      <c r="BU172" s="160"/>
      <c r="BV172" s="160"/>
      <c r="BW172" s="160"/>
      <c r="BX172" s="160"/>
      <c r="BY172" s="160"/>
      <c r="BZ172" s="160"/>
      <c r="CA172" s="160"/>
      <c r="CB172" s="160"/>
      <c r="CC172" s="160"/>
      <c r="CD172" s="160"/>
      <c r="CE172" s="160"/>
      <c r="CF172" s="15"/>
      <c r="CG172" s="15"/>
      <c r="CH172" s="15"/>
    </row>
    <row r="173" spans="1:86" ht="24.75" customHeight="1" x14ac:dyDescent="0.25">
      <c r="A173" s="12">
        <v>15</v>
      </c>
      <c r="B173" s="10" t="s">
        <v>368</v>
      </c>
      <c r="C173" s="10" t="s">
        <v>117</v>
      </c>
      <c r="D173" s="10" t="s">
        <v>369</v>
      </c>
      <c r="E173" s="10" t="s">
        <v>117</v>
      </c>
      <c r="F173" s="10" t="s">
        <v>370</v>
      </c>
      <c r="G173" s="10" t="s">
        <v>117</v>
      </c>
      <c r="H173" s="10" t="s">
        <v>117</v>
      </c>
      <c r="I173" s="10" t="s">
        <v>117</v>
      </c>
      <c r="J173" s="10" t="s">
        <v>117</v>
      </c>
      <c r="K173" s="10" t="s">
        <v>117</v>
      </c>
      <c r="L173" s="10" t="s">
        <v>117</v>
      </c>
      <c r="M173" s="10" t="s">
        <v>371</v>
      </c>
      <c r="N173" s="10" t="s">
        <v>372</v>
      </c>
      <c r="O173" s="10" t="s">
        <v>117</v>
      </c>
      <c r="P173" s="34">
        <v>13558</v>
      </c>
      <c r="Q173" s="10" t="s">
        <v>117</v>
      </c>
      <c r="R173" s="10" t="s">
        <v>117</v>
      </c>
      <c r="S173" s="10" t="s">
        <v>117</v>
      </c>
      <c r="T173" s="10" t="s">
        <v>117</v>
      </c>
      <c r="U173" s="10" t="s">
        <v>117</v>
      </c>
      <c r="V173" s="10" t="s">
        <v>117</v>
      </c>
      <c r="W173" s="10" t="s">
        <v>117</v>
      </c>
      <c r="X173" s="10" t="s">
        <v>117</v>
      </c>
      <c r="Y173" s="10" t="s">
        <v>373</v>
      </c>
      <c r="Z173" s="10" t="s">
        <v>374</v>
      </c>
      <c r="AA173" s="10" t="s">
        <v>375</v>
      </c>
      <c r="AB173" s="35">
        <v>45128</v>
      </c>
      <c r="AC173" s="34">
        <v>13602</v>
      </c>
      <c r="AD173" s="35">
        <v>45128</v>
      </c>
      <c r="AE173" s="35">
        <v>45525</v>
      </c>
      <c r="AF173" s="10" t="s">
        <v>188</v>
      </c>
      <c r="AG173" s="10" t="s">
        <v>339</v>
      </c>
      <c r="AH173" s="10" t="s">
        <v>117</v>
      </c>
      <c r="AI173" s="10" t="s">
        <v>117</v>
      </c>
      <c r="AJ173" s="10" t="s">
        <v>117</v>
      </c>
      <c r="AK173" s="37">
        <v>144000</v>
      </c>
      <c r="AL173" s="2" t="s">
        <v>275</v>
      </c>
      <c r="AM173" s="2" t="s">
        <v>191</v>
      </c>
      <c r="AN173" s="3">
        <v>45495</v>
      </c>
      <c r="AO173" s="4">
        <v>14825</v>
      </c>
      <c r="AP173" s="2" t="s">
        <v>192</v>
      </c>
      <c r="AQ173" s="3">
        <v>45495</v>
      </c>
      <c r="AR173" s="3">
        <v>45859</v>
      </c>
      <c r="AS173" s="2" t="s">
        <v>117</v>
      </c>
      <c r="AT173" s="2" t="s">
        <v>117</v>
      </c>
      <c r="AU173" s="2" t="s">
        <v>117</v>
      </c>
      <c r="AV173" s="2" t="s">
        <v>117</v>
      </c>
      <c r="AW173" s="5" t="s">
        <v>117</v>
      </c>
      <c r="AX173" s="5" t="s">
        <v>117</v>
      </c>
      <c r="AY173" s="2" t="s">
        <v>117</v>
      </c>
      <c r="AZ173" s="2" t="s">
        <v>117</v>
      </c>
      <c r="BA173" s="5" t="s">
        <v>117</v>
      </c>
      <c r="BB173" s="5" t="s">
        <v>117</v>
      </c>
      <c r="BC173" s="5" t="s">
        <v>117</v>
      </c>
      <c r="BD173" s="5" t="s">
        <v>117</v>
      </c>
      <c r="BE173" s="5" t="s">
        <v>117</v>
      </c>
      <c r="BF173" s="5" t="s">
        <v>117</v>
      </c>
      <c r="BG173" s="5" t="s">
        <v>117</v>
      </c>
      <c r="BH173" s="5" t="s">
        <v>117</v>
      </c>
      <c r="BI173" s="39">
        <v>144000</v>
      </c>
      <c r="BJ173" s="37">
        <f>204952.18+145360.33</f>
        <v>350312.51</v>
      </c>
      <c r="BK173" s="37">
        <f>12000</f>
        <v>12000</v>
      </c>
      <c r="BL173" s="40">
        <f>BJ173+BK173</f>
        <v>362312.51</v>
      </c>
      <c r="BM173" s="10" t="s">
        <v>117</v>
      </c>
      <c r="BN173" s="10" t="s">
        <v>117</v>
      </c>
      <c r="BO173" s="10" t="s">
        <v>117</v>
      </c>
      <c r="BP173" s="10" t="s">
        <v>117</v>
      </c>
      <c r="BQ173" s="10" t="s">
        <v>117</v>
      </c>
      <c r="BR173" s="10" t="s">
        <v>117</v>
      </c>
      <c r="BS173" s="10" t="s">
        <v>117</v>
      </c>
      <c r="BT173" s="10" t="s">
        <v>117</v>
      </c>
      <c r="BU173" s="10" t="s">
        <v>117</v>
      </c>
      <c r="BV173" s="10" t="s">
        <v>117</v>
      </c>
      <c r="BW173" s="10" t="s">
        <v>117</v>
      </c>
      <c r="BX173" s="10" t="s">
        <v>117</v>
      </c>
      <c r="BY173" s="10" t="s">
        <v>117</v>
      </c>
      <c r="BZ173" s="12" t="s">
        <v>376</v>
      </c>
      <c r="CA173" s="41">
        <v>13602</v>
      </c>
      <c r="CB173" s="12" t="s">
        <v>377</v>
      </c>
      <c r="CC173" s="12" t="s">
        <v>378</v>
      </c>
      <c r="CD173" s="12" t="s">
        <v>313</v>
      </c>
      <c r="CE173" s="10" t="s">
        <v>379</v>
      </c>
      <c r="CF173" s="15"/>
      <c r="CG173" s="15"/>
      <c r="CH173" s="15"/>
    </row>
    <row r="174" spans="1:86" ht="24.75" customHeight="1" x14ac:dyDescent="0.25">
      <c r="A174" s="152"/>
      <c r="B174" s="152"/>
      <c r="C174" s="152"/>
      <c r="D174" s="160"/>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2" t="s">
        <v>275</v>
      </c>
      <c r="AM174" s="2" t="s">
        <v>195</v>
      </c>
      <c r="AN174" s="3">
        <v>45859</v>
      </c>
      <c r="AO174" s="4">
        <v>14070</v>
      </c>
      <c r="AP174" s="2" t="s">
        <v>192</v>
      </c>
      <c r="AQ174" s="3">
        <v>45859</v>
      </c>
      <c r="AR174" s="3">
        <v>46224</v>
      </c>
      <c r="AS174" s="2" t="s">
        <v>117</v>
      </c>
      <c r="AT174" s="2" t="s">
        <v>117</v>
      </c>
      <c r="AU174" s="2" t="s">
        <v>117</v>
      </c>
      <c r="AV174" s="2" t="s">
        <v>117</v>
      </c>
      <c r="AW174" s="5" t="s">
        <v>117</v>
      </c>
      <c r="AX174" s="5" t="s">
        <v>117</v>
      </c>
      <c r="AY174" s="2" t="s">
        <v>117</v>
      </c>
      <c r="AZ174" s="2" t="s">
        <v>117</v>
      </c>
      <c r="BA174" s="5" t="s">
        <v>117</v>
      </c>
      <c r="BB174" s="5" t="s">
        <v>117</v>
      </c>
      <c r="BC174" s="5" t="s">
        <v>117</v>
      </c>
      <c r="BD174" s="5" t="s">
        <v>117</v>
      </c>
      <c r="BE174" s="5" t="s">
        <v>117</v>
      </c>
      <c r="BF174" s="5" t="s">
        <v>117</v>
      </c>
      <c r="BG174" s="5" t="s">
        <v>117</v>
      </c>
      <c r="BH174" s="5" t="s">
        <v>117</v>
      </c>
      <c r="BI174" s="161"/>
      <c r="BJ174" s="152"/>
      <c r="BK174" s="152"/>
      <c r="BL174" s="161"/>
      <c r="BM174" s="160"/>
      <c r="BN174" s="160"/>
      <c r="BO174" s="160"/>
      <c r="BP174" s="160"/>
      <c r="BQ174" s="160"/>
      <c r="BR174" s="160"/>
      <c r="BS174" s="160"/>
      <c r="BT174" s="160"/>
      <c r="BU174" s="160"/>
      <c r="BV174" s="160"/>
      <c r="BW174" s="160"/>
      <c r="BX174" s="160"/>
      <c r="BY174" s="160"/>
      <c r="BZ174" s="152"/>
      <c r="CA174" s="152"/>
      <c r="CB174" s="152"/>
      <c r="CC174" s="152"/>
      <c r="CD174" s="152"/>
      <c r="CE174" s="152"/>
      <c r="CF174" s="15"/>
      <c r="CG174" s="15"/>
      <c r="CH174" s="15"/>
    </row>
    <row r="175" spans="1:86" ht="19.5" customHeight="1" x14ac:dyDescent="0.25">
      <c r="A175" s="12">
        <v>16</v>
      </c>
      <c r="B175" s="10" t="s">
        <v>380</v>
      </c>
      <c r="C175" s="10" t="s">
        <v>117</v>
      </c>
      <c r="D175" s="10" t="s">
        <v>369</v>
      </c>
      <c r="E175" s="10" t="s">
        <v>117</v>
      </c>
      <c r="F175" s="10" t="s">
        <v>381</v>
      </c>
      <c r="G175" s="10" t="s">
        <v>117</v>
      </c>
      <c r="H175" s="10" t="s">
        <v>117</v>
      </c>
      <c r="I175" s="10" t="s">
        <v>117</v>
      </c>
      <c r="J175" s="10" t="s">
        <v>117</v>
      </c>
      <c r="K175" s="10" t="s">
        <v>117</v>
      </c>
      <c r="L175" s="10" t="s">
        <v>117</v>
      </c>
      <c r="M175" s="10" t="s">
        <v>382</v>
      </c>
      <c r="N175" s="10" t="s">
        <v>372</v>
      </c>
      <c r="O175" s="10" t="s">
        <v>117</v>
      </c>
      <c r="P175" s="34">
        <v>13295</v>
      </c>
      <c r="Q175" s="10" t="s">
        <v>117</v>
      </c>
      <c r="R175" s="10" t="s">
        <v>117</v>
      </c>
      <c r="S175" s="10" t="s">
        <v>117</v>
      </c>
      <c r="T175" s="10" t="s">
        <v>117</v>
      </c>
      <c r="U175" s="10" t="s">
        <v>117</v>
      </c>
      <c r="V175" s="10" t="s">
        <v>117</v>
      </c>
      <c r="W175" s="10" t="s">
        <v>117</v>
      </c>
      <c r="X175" s="10" t="s">
        <v>117</v>
      </c>
      <c r="Y175" s="10" t="s">
        <v>383</v>
      </c>
      <c r="Z175" s="10" t="s">
        <v>384</v>
      </c>
      <c r="AA175" s="10" t="s">
        <v>385</v>
      </c>
      <c r="AB175" s="35">
        <v>44711</v>
      </c>
      <c r="AC175" s="34">
        <v>13301</v>
      </c>
      <c r="AD175" s="35">
        <v>44711</v>
      </c>
      <c r="AE175" s="35">
        <v>45076</v>
      </c>
      <c r="AF175" s="10" t="s">
        <v>188</v>
      </c>
      <c r="AG175" s="10" t="s">
        <v>339</v>
      </c>
      <c r="AH175" s="10" t="s">
        <v>117</v>
      </c>
      <c r="AI175" s="10" t="s">
        <v>117</v>
      </c>
      <c r="AJ175" s="10" t="s">
        <v>117</v>
      </c>
      <c r="AK175" s="37">
        <v>96000</v>
      </c>
      <c r="AL175" s="2" t="s">
        <v>275</v>
      </c>
      <c r="AM175" s="2" t="s">
        <v>191</v>
      </c>
      <c r="AN175" s="3">
        <v>45075</v>
      </c>
      <c r="AO175" s="4">
        <v>13544</v>
      </c>
      <c r="AP175" s="2" t="s">
        <v>192</v>
      </c>
      <c r="AQ175" s="3">
        <v>45075</v>
      </c>
      <c r="AR175" s="3">
        <v>45441</v>
      </c>
      <c r="AS175" s="2" t="s">
        <v>117</v>
      </c>
      <c r="AT175" s="2" t="s">
        <v>117</v>
      </c>
      <c r="AU175" s="2" t="s">
        <v>117</v>
      </c>
      <c r="AV175" s="2" t="s">
        <v>117</v>
      </c>
      <c r="AW175" s="5" t="s">
        <v>117</v>
      </c>
      <c r="AX175" s="5" t="s">
        <v>117</v>
      </c>
      <c r="AY175" s="2" t="s">
        <v>117</v>
      </c>
      <c r="AZ175" s="2" t="s">
        <v>117</v>
      </c>
      <c r="BA175" s="5" t="s">
        <v>117</v>
      </c>
      <c r="BB175" s="5" t="s">
        <v>117</v>
      </c>
      <c r="BC175" s="2" t="s">
        <v>117</v>
      </c>
      <c r="BD175" s="2" t="s">
        <v>117</v>
      </c>
      <c r="BE175" s="5" t="s">
        <v>117</v>
      </c>
      <c r="BF175" s="5" t="s">
        <v>117</v>
      </c>
      <c r="BG175" s="2" t="s">
        <v>117</v>
      </c>
      <c r="BH175" s="5" t="s">
        <v>117</v>
      </c>
      <c r="BI175" s="39">
        <v>96000</v>
      </c>
      <c r="BJ175" s="37">
        <f>248000+96000</f>
        <v>344000</v>
      </c>
      <c r="BK175" s="37">
        <f>8000+8000</f>
        <v>16000</v>
      </c>
      <c r="BL175" s="40">
        <f>BJ175+BK175</f>
        <v>360000</v>
      </c>
      <c r="BM175" s="10" t="s">
        <v>117</v>
      </c>
      <c r="BN175" s="10" t="s">
        <v>117</v>
      </c>
      <c r="BO175" s="10" t="s">
        <v>117</v>
      </c>
      <c r="BP175" s="10" t="s">
        <v>117</v>
      </c>
      <c r="BQ175" s="10" t="s">
        <v>117</v>
      </c>
      <c r="BR175" s="10" t="s">
        <v>117</v>
      </c>
      <c r="BS175" s="10" t="s">
        <v>117</v>
      </c>
      <c r="BT175" s="10" t="s">
        <v>117</v>
      </c>
      <c r="BU175" s="10" t="s">
        <v>117</v>
      </c>
      <c r="BV175" s="10" t="s">
        <v>117</v>
      </c>
      <c r="BW175" s="10" t="s">
        <v>117</v>
      </c>
      <c r="BX175" s="10" t="s">
        <v>117</v>
      </c>
      <c r="BY175" s="10" t="s">
        <v>117</v>
      </c>
      <c r="BZ175" s="10" t="s">
        <v>386</v>
      </c>
      <c r="CA175" s="34">
        <v>13464</v>
      </c>
      <c r="CB175" s="10" t="s">
        <v>377</v>
      </c>
      <c r="CC175" s="10" t="s">
        <v>378</v>
      </c>
      <c r="CD175" s="10" t="s">
        <v>313</v>
      </c>
      <c r="CE175" s="10" t="s">
        <v>379</v>
      </c>
      <c r="CF175" s="15"/>
      <c r="CG175" s="15"/>
      <c r="CH175" s="15"/>
    </row>
    <row r="176" spans="1:86" ht="19.5" customHeight="1" x14ac:dyDescent="0.25">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2" t="s">
        <v>275</v>
      </c>
      <c r="AM176" s="2" t="s">
        <v>195</v>
      </c>
      <c r="AN176" s="3">
        <v>45441</v>
      </c>
      <c r="AO176" s="4">
        <v>13787</v>
      </c>
      <c r="AP176" s="2" t="s">
        <v>192</v>
      </c>
      <c r="AQ176" s="3">
        <v>45441</v>
      </c>
      <c r="AR176" s="3">
        <v>45806</v>
      </c>
      <c r="AS176" s="2" t="s">
        <v>117</v>
      </c>
      <c r="AT176" s="2" t="s">
        <v>117</v>
      </c>
      <c r="AU176" s="2" t="s">
        <v>117</v>
      </c>
      <c r="AV176" s="2" t="s">
        <v>117</v>
      </c>
      <c r="AW176" s="2" t="s">
        <v>117</v>
      </c>
      <c r="AX176" s="2" t="s">
        <v>117</v>
      </c>
      <c r="AY176" s="2" t="s">
        <v>117</v>
      </c>
      <c r="AZ176" s="2" t="s">
        <v>117</v>
      </c>
      <c r="BA176" s="2" t="s">
        <v>117</v>
      </c>
      <c r="BB176" s="2" t="s">
        <v>117</v>
      </c>
      <c r="BC176" s="2" t="s">
        <v>117</v>
      </c>
      <c r="BD176" s="2" t="s">
        <v>117</v>
      </c>
      <c r="BE176" s="2" t="s">
        <v>117</v>
      </c>
      <c r="BF176" s="2" t="s">
        <v>117</v>
      </c>
      <c r="BG176" s="2" t="s">
        <v>117</v>
      </c>
      <c r="BH176" s="2" t="s">
        <v>117</v>
      </c>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
      <c r="CG176" s="15"/>
      <c r="CH176" s="15"/>
    </row>
    <row r="177" spans="1:86" ht="19.5" customHeight="1" x14ac:dyDescent="0.25">
      <c r="A177" s="152"/>
      <c r="B177" s="152"/>
      <c r="C177" s="152"/>
      <c r="D177" s="160"/>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60"/>
      <c r="AC177" s="160"/>
      <c r="AD177" s="160"/>
      <c r="AE177" s="160"/>
      <c r="AF177" s="160"/>
      <c r="AG177" s="160"/>
      <c r="AH177" s="160"/>
      <c r="AI177" s="160"/>
      <c r="AJ177" s="160"/>
      <c r="AK177" s="160"/>
      <c r="AL177" s="2" t="s">
        <v>275</v>
      </c>
      <c r="AM177" s="2" t="s">
        <v>197</v>
      </c>
      <c r="AN177" s="3">
        <v>45806</v>
      </c>
      <c r="AO177" s="4">
        <v>14033</v>
      </c>
      <c r="AP177" s="2" t="s">
        <v>192</v>
      </c>
      <c r="AQ177" s="3">
        <v>45806</v>
      </c>
      <c r="AR177" s="3">
        <v>46171</v>
      </c>
      <c r="AS177" s="2" t="s">
        <v>117</v>
      </c>
      <c r="AT177" s="2" t="s">
        <v>117</v>
      </c>
      <c r="AU177" s="2" t="s">
        <v>117</v>
      </c>
      <c r="AV177" s="2" t="s">
        <v>117</v>
      </c>
      <c r="AW177" s="2" t="s">
        <v>117</v>
      </c>
      <c r="AX177" s="2" t="s">
        <v>117</v>
      </c>
      <c r="AY177" s="2" t="s">
        <v>117</v>
      </c>
      <c r="AZ177" s="2" t="s">
        <v>117</v>
      </c>
      <c r="BA177" s="2" t="s">
        <v>117</v>
      </c>
      <c r="BB177" s="2" t="s">
        <v>117</v>
      </c>
      <c r="BC177" s="2" t="s">
        <v>117</v>
      </c>
      <c r="BD177" s="2" t="s">
        <v>117</v>
      </c>
      <c r="BE177" s="2" t="s">
        <v>117</v>
      </c>
      <c r="BF177" s="2" t="s">
        <v>117</v>
      </c>
      <c r="BG177" s="2" t="s">
        <v>117</v>
      </c>
      <c r="BH177" s="2" t="s">
        <v>117</v>
      </c>
      <c r="BI177" s="161"/>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5"/>
      <c r="CG177" s="15"/>
      <c r="CH177" s="15"/>
    </row>
    <row r="178" spans="1:86" ht="19.5" customHeight="1" x14ac:dyDescent="0.25">
      <c r="A178" s="10">
        <v>17</v>
      </c>
      <c r="B178" s="10" t="s">
        <v>387</v>
      </c>
      <c r="C178" s="10" t="s">
        <v>388</v>
      </c>
      <c r="D178" s="10" t="s">
        <v>179</v>
      </c>
      <c r="E178" s="10" t="s">
        <v>389</v>
      </c>
      <c r="F178" s="10" t="s">
        <v>390</v>
      </c>
      <c r="G178" s="34">
        <v>13315</v>
      </c>
      <c r="H178" s="34">
        <v>13329</v>
      </c>
      <c r="I178" s="10" t="s">
        <v>117</v>
      </c>
      <c r="J178" s="10" t="s">
        <v>117</v>
      </c>
      <c r="K178" s="10" t="s">
        <v>117</v>
      </c>
      <c r="L178" s="10" t="s">
        <v>117</v>
      </c>
      <c r="M178" s="10" t="s">
        <v>117</v>
      </c>
      <c r="N178" s="10" t="s">
        <v>117</v>
      </c>
      <c r="O178" s="10" t="s">
        <v>117</v>
      </c>
      <c r="P178" s="10" t="s">
        <v>117</v>
      </c>
      <c r="Q178" s="10" t="s">
        <v>387</v>
      </c>
      <c r="R178" s="35">
        <v>44764</v>
      </c>
      <c r="S178" s="35">
        <v>45129</v>
      </c>
      <c r="T178" s="34">
        <v>13347</v>
      </c>
      <c r="U178" s="10" t="s">
        <v>117</v>
      </c>
      <c r="V178" s="34" t="s">
        <v>117</v>
      </c>
      <c r="W178" s="10" t="s">
        <v>390</v>
      </c>
      <c r="X178" s="9">
        <v>3830250</v>
      </c>
      <c r="Y178" s="10" t="s">
        <v>391</v>
      </c>
      <c r="Z178" s="10" t="s">
        <v>392</v>
      </c>
      <c r="AA178" s="10" t="s">
        <v>393</v>
      </c>
      <c r="AB178" s="35">
        <v>45127</v>
      </c>
      <c r="AC178" s="34">
        <v>13580</v>
      </c>
      <c r="AD178" s="35">
        <v>45127</v>
      </c>
      <c r="AE178" s="35">
        <v>45493</v>
      </c>
      <c r="AF178" s="10" t="s">
        <v>188</v>
      </c>
      <c r="AG178" s="10" t="s">
        <v>394</v>
      </c>
      <c r="AH178" s="10" t="s">
        <v>117</v>
      </c>
      <c r="AI178" s="9" t="s">
        <v>117</v>
      </c>
      <c r="AJ178" s="9" t="s">
        <v>117</v>
      </c>
      <c r="AK178" s="37">
        <v>3830250.5</v>
      </c>
      <c r="AL178" s="2" t="s">
        <v>275</v>
      </c>
      <c r="AM178" s="2" t="s">
        <v>191</v>
      </c>
      <c r="AN178" s="3">
        <v>45405</v>
      </c>
      <c r="AO178" s="4">
        <v>13761</v>
      </c>
      <c r="AP178" s="2" t="s">
        <v>198</v>
      </c>
      <c r="AQ178" s="3" t="s">
        <v>350</v>
      </c>
      <c r="AR178" s="3" t="s">
        <v>350</v>
      </c>
      <c r="AS178" s="38" t="s">
        <v>117</v>
      </c>
      <c r="AT178" s="38" t="s">
        <v>117</v>
      </c>
      <c r="AU178" s="42">
        <v>0.25</v>
      </c>
      <c r="AV178" s="42" t="s">
        <v>117</v>
      </c>
      <c r="AW178" s="5">
        <v>957562.63</v>
      </c>
      <c r="AX178" s="52" t="s">
        <v>117</v>
      </c>
      <c r="AY178" s="38" t="s">
        <v>117</v>
      </c>
      <c r="AZ178" s="38" t="s">
        <v>117</v>
      </c>
      <c r="BA178" s="38" t="s">
        <v>117</v>
      </c>
      <c r="BB178" s="38" t="s">
        <v>117</v>
      </c>
      <c r="BC178" s="3" t="s">
        <v>117</v>
      </c>
      <c r="BD178" s="6" t="s">
        <v>117</v>
      </c>
      <c r="BE178" s="5" t="s">
        <v>117</v>
      </c>
      <c r="BF178" s="5" t="s">
        <v>117</v>
      </c>
      <c r="BG178" s="2" t="s">
        <v>117</v>
      </c>
      <c r="BH178" s="5" t="s">
        <v>117</v>
      </c>
      <c r="BI178" s="39">
        <v>4787813.13</v>
      </c>
      <c r="BJ178" s="37">
        <v>11700756.779999999</v>
      </c>
      <c r="BK178" s="37">
        <v>585947.68999999994</v>
      </c>
      <c r="BL178" s="40">
        <v>12286704.469999999</v>
      </c>
      <c r="BM178" s="10" t="s">
        <v>324</v>
      </c>
      <c r="BN178" s="10" t="s">
        <v>265</v>
      </c>
      <c r="BO178" s="35">
        <v>45135</v>
      </c>
      <c r="BP178" s="35">
        <v>45493</v>
      </c>
      <c r="BQ178" s="12" t="s">
        <v>117</v>
      </c>
      <c r="BR178" s="10" t="s">
        <v>395</v>
      </c>
      <c r="BS178" s="35">
        <v>45135</v>
      </c>
      <c r="BT178" s="35">
        <v>46031</v>
      </c>
      <c r="BU178" s="10" t="s">
        <v>326</v>
      </c>
      <c r="BV178" s="10" t="s">
        <v>326</v>
      </c>
      <c r="BW178" s="10" t="s">
        <v>117</v>
      </c>
      <c r="BX178" s="10" t="s">
        <v>117</v>
      </c>
      <c r="BY178" s="10" t="s">
        <v>117</v>
      </c>
      <c r="BZ178" s="12" t="s">
        <v>396</v>
      </c>
      <c r="CA178" s="41">
        <v>14090</v>
      </c>
      <c r="CB178" s="12" t="s">
        <v>397</v>
      </c>
      <c r="CC178" s="12" t="s">
        <v>398</v>
      </c>
      <c r="CD178" s="12" t="s">
        <v>330</v>
      </c>
      <c r="CE178" s="12">
        <v>703572</v>
      </c>
      <c r="CF178" s="15"/>
      <c r="CG178" s="15"/>
      <c r="CH178" s="15"/>
    </row>
    <row r="179" spans="1:86" ht="19.5" customHeight="1" x14ac:dyDescent="0.25">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2" t="s">
        <v>275</v>
      </c>
      <c r="AM179" s="2" t="s">
        <v>195</v>
      </c>
      <c r="AN179" s="3">
        <v>45492</v>
      </c>
      <c r="AO179" s="4">
        <v>13825</v>
      </c>
      <c r="AP179" s="2" t="s">
        <v>192</v>
      </c>
      <c r="AQ179" s="3">
        <v>45492</v>
      </c>
      <c r="AR179" s="3">
        <v>45857</v>
      </c>
      <c r="AS179" s="38" t="s">
        <v>117</v>
      </c>
      <c r="AT179" s="38" t="s">
        <v>117</v>
      </c>
      <c r="AU179" s="38" t="s">
        <v>117</v>
      </c>
      <c r="AV179" s="38" t="s">
        <v>117</v>
      </c>
      <c r="AW179" s="38" t="s">
        <v>117</v>
      </c>
      <c r="AX179" s="38" t="s">
        <v>117</v>
      </c>
      <c r="AY179" s="38" t="s">
        <v>117</v>
      </c>
      <c r="AZ179" s="38" t="s">
        <v>117</v>
      </c>
      <c r="BA179" s="38" t="s">
        <v>117</v>
      </c>
      <c r="BB179" s="38" t="s">
        <v>117</v>
      </c>
      <c r="BC179" s="3" t="s">
        <v>117</v>
      </c>
      <c r="BD179" s="6" t="s">
        <v>117</v>
      </c>
      <c r="BE179" s="5" t="s">
        <v>117</v>
      </c>
      <c r="BF179" s="5" t="s">
        <v>117</v>
      </c>
      <c r="BG179" s="2" t="s">
        <v>117</v>
      </c>
      <c r="BH179" s="5" t="s">
        <v>117</v>
      </c>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
      <c r="CG179" s="15"/>
      <c r="CH179" s="15"/>
    </row>
    <row r="180" spans="1:86" ht="19.5" customHeight="1" x14ac:dyDescent="0.25">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2"/>
      <c r="AI180" s="152"/>
      <c r="AJ180" s="152"/>
      <c r="AK180" s="152"/>
      <c r="AL180" s="2" t="s">
        <v>275</v>
      </c>
      <c r="AM180" s="2" t="s">
        <v>197</v>
      </c>
      <c r="AN180" s="3">
        <v>45856</v>
      </c>
      <c r="AO180" s="4">
        <v>14068</v>
      </c>
      <c r="AP180" s="2" t="s">
        <v>192</v>
      </c>
      <c r="AQ180" s="3">
        <v>45856</v>
      </c>
      <c r="AR180" s="3">
        <v>46221</v>
      </c>
      <c r="AS180" s="38" t="s">
        <v>117</v>
      </c>
      <c r="AT180" s="38" t="s">
        <v>117</v>
      </c>
      <c r="AU180" s="38" t="s">
        <v>117</v>
      </c>
      <c r="AV180" s="38" t="s">
        <v>117</v>
      </c>
      <c r="AW180" s="38" t="s">
        <v>117</v>
      </c>
      <c r="AX180" s="38" t="s">
        <v>117</v>
      </c>
      <c r="AY180" s="38" t="s">
        <v>117</v>
      </c>
      <c r="AZ180" s="38" t="s">
        <v>117</v>
      </c>
      <c r="BA180" s="38" t="s">
        <v>117</v>
      </c>
      <c r="BB180" s="38" t="s">
        <v>117</v>
      </c>
      <c r="BC180" s="38" t="s">
        <v>117</v>
      </c>
      <c r="BD180" s="38" t="s">
        <v>117</v>
      </c>
      <c r="BE180" s="38" t="s">
        <v>117</v>
      </c>
      <c r="BF180" s="5" t="s">
        <v>117</v>
      </c>
      <c r="BG180" s="2" t="s">
        <v>117</v>
      </c>
      <c r="BH180" s="5" t="s">
        <v>117</v>
      </c>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
      <c r="CG180" s="15"/>
      <c r="CH180" s="15"/>
    </row>
    <row r="181" spans="1:86" ht="19.5" customHeight="1" x14ac:dyDescent="0.25">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2" t="s">
        <v>117</v>
      </c>
      <c r="AM181" s="2" t="s">
        <v>117</v>
      </c>
      <c r="AN181" s="3" t="s">
        <v>117</v>
      </c>
      <c r="AO181" s="2" t="s">
        <v>117</v>
      </c>
      <c r="AP181" s="2" t="s">
        <v>117</v>
      </c>
      <c r="AQ181" s="3" t="s">
        <v>117</v>
      </c>
      <c r="AR181" s="3" t="s">
        <v>117</v>
      </c>
      <c r="AS181" s="38" t="s">
        <v>117</v>
      </c>
      <c r="AT181" s="38" t="s">
        <v>117</v>
      </c>
      <c r="AU181" s="38" t="s">
        <v>117</v>
      </c>
      <c r="AV181" s="38" t="s">
        <v>117</v>
      </c>
      <c r="AW181" s="38" t="s">
        <v>117</v>
      </c>
      <c r="AX181" s="38" t="s">
        <v>117</v>
      </c>
      <c r="AY181" s="38" t="s">
        <v>117</v>
      </c>
      <c r="AZ181" s="38" t="s">
        <v>117</v>
      </c>
      <c r="BA181" s="38" t="s">
        <v>117</v>
      </c>
      <c r="BB181" s="38" t="s">
        <v>117</v>
      </c>
      <c r="BC181" s="38" t="s">
        <v>117</v>
      </c>
      <c r="BD181" s="38" t="s">
        <v>117</v>
      </c>
      <c r="BE181" s="38" t="s">
        <v>117</v>
      </c>
      <c r="BF181" s="5" t="s">
        <v>117</v>
      </c>
      <c r="BG181" s="2" t="s">
        <v>117</v>
      </c>
      <c r="BH181" s="5" t="s">
        <v>117</v>
      </c>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
      <c r="CG181" s="15"/>
      <c r="CH181" s="15"/>
    </row>
    <row r="182" spans="1:86" ht="19.5" customHeight="1" x14ac:dyDescent="0.25">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2"/>
      <c r="AI182" s="152"/>
      <c r="AJ182" s="152"/>
      <c r="AK182" s="152"/>
      <c r="AL182" s="2" t="s">
        <v>117</v>
      </c>
      <c r="AM182" s="2" t="s">
        <v>117</v>
      </c>
      <c r="AN182" s="3" t="s">
        <v>117</v>
      </c>
      <c r="AO182" s="2" t="s">
        <v>117</v>
      </c>
      <c r="AP182" s="2" t="s">
        <v>117</v>
      </c>
      <c r="AQ182" s="3" t="s">
        <v>117</v>
      </c>
      <c r="AR182" s="3" t="s">
        <v>117</v>
      </c>
      <c r="AS182" s="38" t="s">
        <v>117</v>
      </c>
      <c r="AT182" s="38" t="s">
        <v>117</v>
      </c>
      <c r="AU182" s="38" t="s">
        <v>117</v>
      </c>
      <c r="AV182" s="38" t="s">
        <v>117</v>
      </c>
      <c r="AW182" s="38" t="s">
        <v>117</v>
      </c>
      <c r="AX182" s="38" t="s">
        <v>117</v>
      </c>
      <c r="AY182" s="38" t="s">
        <v>117</v>
      </c>
      <c r="AZ182" s="38" t="s">
        <v>117</v>
      </c>
      <c r="BA182" s="38" t="s">
        <v>117</v>
      </c>
      <c r="BB182" s="38" t="s">
        <v>117</v>
      </c>
      <c r="BC182" s="38" t="s">
        <v>117</v>
      </c>
      <c r="BD182" s="38" t="s">
        <v>117</v>
      </c>
      <c r="BE182" s="38" t="s">
        <v>117</v>
      </c>
      <c r="BF182" s="5" t="s">
        <v>117</v>
      </c>
      <c r="BG182" s="2" t="s">
        <v>117</v>
      </c>
      <c r="BH182" s="5" t="s">
        <v>117</v>
      </c>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
      <c r="CG182" s="15"/>
      <c r="CH182" s="15"/>
    </row>
    <row r="183" spans="1:86" ht="19.5" customHeight="1" x14ac:dyDescent="0.25">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2"/>
      <c r="AI183" s="152"/>
      <c r="AJ183" s="152"/>
      <c r="AK183" s="152"/>
      <c r="AL183" s="2" t="s">
        <v>117</v>
      </c>
      <c r="AM183" s="2" t="s">
        <v>117</v>
      </c>
      <c r="AN183" s="3" t="s">
        <v>117</v>
      </c>
      <c r="AO183" s="2" t="s">
        <v>117</v>
      </c>
      <c r="AP183" s="2" t="s">
        <v>117</v>
      </c>
      <c r="AQ183" s="3" t="s">
        <v>117</v>
      </c>
      <c r="AR183" s="3" t="s">
        <v>117</v>
      </c>
      <c r="AS183" s="38" t="s">
        <v>117</v>
      </c>
      <c r="AT183" s="38" t="s">
        <v>117</v>
      </c>
      <c r="AU183" s="38" t="s">
        <v>117</v>
      </c>
      <c r="AV183" s="38" t="s">
        <v>117</v>
      </c>
      <c r="AW183" s="38" t="s">
        <v>117</v>
      </c>
      <c r="AX183" s="38" t="s">
        <v>117</v>
      </c>
      <c r="AY183" s="38" t="s">
        <v>117</v>
      </c>
      <c r="AZ183" s="38" t="s">
        <v>117</v>
      </c>
      <c r="BA183" s="38" t="s">
        <v>117</v>
      </c>
      <c r="BB183" s="38" t="s">
        <v>117</v>
      </c>
      <c r="BC183" s="38" t="s">
        <v>117</v>
      </c>
      <c r="BD183" s="38" t="s">
        <v>117</v>
      </c>
      <c r="BE183" s="38" t="s">
        <v>117</v>
      </c>
      <c r="BF183" s="5" t="s">
        <v>117</v>
      </c>
      <c r="BG183" s="2" t="s">
        <v>117</v>
      </c>
      <c r="BH183" s="5" t="s">
        <v>117</v>
      </c>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
      <c r="CG183" s="15"/>
      <c r="CH183" s="15"/>
    </row>
    <row r="184" spans="1:86" ht="19.5" customHeight="1" x14ac:dyDescent="0.25">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2"/>
      <c r="AI184" s="152"/>
      <c r="AJ184" s="152"/>
      <c r="AK184" s="152"/>
      <c r="AL184" s="2" t="s">
        <v>117</v>
      </c>
      <c r="AM184" s="2" t="s">
        <v>117</v>
      </c>
      <c r="AN184" s="3" t="s">
        <v>117</v>
      </c>
      <c r="AO184" s="2" t="s">
        <v>117</v>
      </c>
      <c r="AP184" s="2" t="s">
        <v>117</v>
      </c>
      <c r="AQ184" s="3" t="s">
        <v>117</v>
      </c>
      <c r="AR184" s="3" t="s">
        <v>117</v>
      </c>
      <c r="AS184" s="38" t="s">
        <v>117</v>
      </c>
      <c r="AT184" s="38" t="s">
        <v>117</v>
      </c>
      <c r="AU184" s="38" t="s">
        <v>117</v>
      </c>
      <c r="AV184" s="38" t="s">
        <v>117</v>
      </c>
      <c r="AW184" s="38" t="s">
        <v>117</v>
      </c>
      <c r="AX184" s="38" t="s">
        <v>117</v>
      </c>
      <c r="AY184" s="38" t="s">
        <v>117</v>
      </c>
      <c r="AZ184" s="38" t="s">
        <v>117</v>
      </c>
      <c r="BA184" s="38" t="s">
        <v>117</v>
      </c>
      <c r="BB184" s="38" t="s">
        <v>117</v>
      </c>
      <c r="BC184" s="38" t="s">
        <v>117</v>
      </c>
      <c r="BD184" s="38" t="s">
        <v>117</v>
      </c>
      <c r="BE184" s="38" t="s">
        <v>117</v>
      </c>
      <c r="BF184" s="5" t="s">
        <v>117</v>
      </c>
      <c r="BG184" s="2" t="s">
        <v>117</v>
      </c>
      <c r="BH184" s="5" t="s">
        <v>117</v>
      </c>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
      <c r="CG184" s="15"/>
      <c r="CH184" s="15"/>
    </row>
    <row r="185" spans="1:86" ht="19.5" customHeight="1" x14ac:dyDescent="0.25">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2"/>
      <c r="AI185" s="152"/>
      <c r="AJ185" s="152"/>
      <c r="AK185" s="152"/>
      <c r="AL185" s="2" t="s">
        <v>117</v>
      </c>
      <c r="AM185" s="2" t="s">
        <v>117</v>
      </c>
      <c r="AN185" s="2" t="s">
        <v>117</v>
      </c>
      <c r="AO185" s="2" t="s">
        <v>117</v>
      </c>
      <c r="AP185" s="2" t="s">
        <v>117</v>
      </c>
      <c r="AQ185" s="3" t="s">
        <v>117</v>
      </c>
      <c r="AR185" s="3" t="s">
        <v>117</v>
      </c>
      <c r="AS185" s="38" t="s">
        <v>117</v>
      </c>
      <c r="AT185" s="38" t="s">
        <v>117</v>
      </c>
      <c r="AU185" s="38" t="s">
        <v>117</v>
      </c>
      <c r="AV185" s="38" t="s">
        <v>117</v>
      </c>
      <c r="AW185" s="38" t="s">
        <v>117</v>
      </c>
      <c r="AX185" s="38" t="s">
        <v>117</v>
      </c>
      <c r="AY185" s="38" t="s">
        <v>117</v>
      </c>
      <c r="AZ185" s="38" t="s">
        <v>117</v>
      </c>
      <c r="BA185" s="38" t="s">
        <v>117</v>
      </c>
      <c r="BB185" s="38" t="s">
        <v>117</v>
      </c>
      <c r="BC185" s="38" t="s">
        <v>117</v>
      </c>
      <c r="BD185" s="38" t="s">
        <v>117</v>
      </c>
      <c r="BE185" s="38" t="s">
        <v>117</v>
      </c>
      <c r="BF185" s="5" t="s">
        <v>117</v>
      </c>
      <c r="BG185" s="2" t="s">
        <v>117</v>
      </c>
      <c r="BH185" s="5" t="s">
        <v>117</v>
      </c>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
      <c r="CG185" s="15"/>
      <c r="CH185" s="15"/>
    </row>
    <row r="186" spans="1:86" ht="19.5" customHeight="1" x14ac:dyDescent="0.25">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2" t="s">
        <v>117</v>
      </c>
      <c r="AM186" s="2" t="s">
        <v>117</v>
      </c>
      <c r="AN186" s="3" t="s">
        <v>117</v>
      </c>
      <c r="AO186" s="2" t="s">
        <v>117</v>
      </c>
      <c r="AP186" s="2" t="s">
        <v>117</v>
      </c>
      <c r="AQ186" s="3" t="s">
        <v>117</v>
      </c>
      <c r="AR186" s="3" t="s">
        <v>117</v>
      </c>
      <c r="AS186" s="38" t="s">
        <v>117</v>
      </c>
      <c r="AT186" s="38" t="s">
        <v>117</v>
      </c>
      <c r="AU186" s="38" t="s">
        <v>117</v>
      </c>
      <c r="AV186" s="38" t="s">
        <v>117</v>
      </c>
      <c r="AW186" s="38" t="s">
        <v>117</v>
      </c>
      <c r="AX186" s="38" t="s">
        <v>117</v>
      </c>
      <c r="AY186" s="38" t="s">
        <v>117</v>
      </c>
      <c r="AZ186" s="38" t="s">
        <v>117</v>
      </c>
      <c r="BA186" s="38" t="s">
        <v>117</v>
      </c>
      <c r="BB186" s="38" t="s">
        <v>117</v>
      </c>
      <c r="BC186" s="38" t="s">
        <v>117</v>
      </c>
      <c r="BD186" s="38" t="s">
        <v>117</v>
      </c>
      <c r="BE186" s="38" t="s">
        <v>117</v>
      </c>
      <c r="BF186" s="5" t="s">
        <v>117</v>
      </c>
      <c r="BG186" s="2" t="s">
        <v>117</v>
      </c>
      <c r="BH186" s="5" t="s">
        <v>117</v>
      </c>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
      <c r="CG186" s="15"/>
      <c r="CH186" s="15"/>
    </row>
    <row r="187" spans="1:86" ht="19.5" customHeight="1" x14ac:dyDescent="0.25">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2" t="s">
        <v>117</v>
      </c>
      <c r="AM187" s="2" t="s">
        <v>117</v>
      </c>
      <c r="AN187" s="3" t="s">
        <v>117</v>
      </c>
      <c r="AO187" s="2" t="s">
        <v>117</v>
      </c>
      <c r="AP187" s="2" t="s">
        <v>117</v>
      </c>
      <c r="AQ187" s="3" t="s">
        <v>117</v>
      </c>
      <c r="AR187" s="3" t="s">
        <v>117</v>
      </c>
      <c r="AS187" s="38" t="s">
        <v>117</v>
      </c>
      <c r="AT187" s="38" t="s">
        <v>117</v>
      </c>
      <c r="AU187" s="38" t="s">
        <v>117</v>
      </c>
      <c r="AV187" s="38" t="s">
        <v>117</v>
      </c>
      <c r="AW187" s="38" t="s">
        <v>117</v>
      </c>
      <c r="AX187" s="38" t="s">
        <v>117</v>
      </c>
      <c r="AY187" s="38" t="s">
        <v>117</v>
      </c>
      <c r="AZ187" s="38" t="s">
        <v>117</v>
      </c>
      <c r="BA187" s="38" t="s">
        <v>117</v>
      </c>
      <c r="BB187" s="38" t="s">
        <v>117</v>
      </c>
      <c r="BC187" s="38" t="s">
        <v>117</v>
      </c>
      <c r="BD187" s="38" t="s">
        <v>117</v>
      </c>
      <c r="BE187" s="38" t="s">
        <v>117</v>
      </c>
      <c r="BF187" s="5" t="s">
        <v>117</v>
      </c>
      <c r="BG187" s="2" t="s">
        <v>117</v>
      </c>
      <c r="BH187" s="5" t="s">
        <v>117</v>
      </c>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
      <c r="CG187" s="15"/>
      <c r="CH187" s="15"/>
    </row>
    <row r="188" spans="1:86" ht="19.5" customHeight="1" x14ac:dyDescent="0.25">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2" t="s">
        <v>117</v>
      </c>
      <c r="AM188" s="2" t="s">
        <v>117</v>
      </c>
      <c r="AN188" s="3" t="s">
        <v>117</v>
      </c>
      <c r="AO188" s="2" t="s">
        <v>117</v>
      </c>
      <c r="AP188" s="2" t="s">
        <v>117</v>
      </c>
      <c r="AQ188" s="3" t="s">
        <v>117</v>
      </c>
      <c r="AR188" s="3" t="s">
        <v>117</v>
      </c>
      <c r="AS188" s="38" t="s">
        <v>117</v>
      </c>
      <c r="AT188" s="38" t="s">
        <v>117</v>
      </c>
      <c r="AU188" s="38" t="s">
        <v>117</v>
      </c>
      <c r="AV188" s="38" t="s">
        <v>117</v>
      </c>
      <c r="AW188" s="38" t="s">
        <v>117</v>
      </c>
      <c r="AX188" s="38" t="s">
        <v>117</v>
      </c>
      <c r="AY188" s="38" t="s">
        <v>117</v>
      </c>
      <c r="AZ188" s="38" t="s">
        <v>117</v>
      </c>
      <c r="BA188" s="38" t="s">
        <v>117</v>
      </c>
      <c r="BB188" s="38" t="s">
        <v>117</v>
      </c>
      <c r="BC188" s="38" t="s">
        <v>117</v>
      </c>
      <c r="BD188" s="38" t="s">
        <v>117</v>
      </c>
      <c r="BE188" s="38" t="s">
        <v>117</v>
      </c>
      <c r="BF188" s="5" t="s">
        <v>117</v>
      </c>
      <c r="BG188" s="2" t="s">
        <v>117</v>
      </c>
      <c r="BH188" s="5" t="s">
        <v>117</v>
      </c>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
      <c r="CG188" s="15"/>
      <c r="CH188" s="15"/>
    </row>
    <row r="189" spans="1:86" ht="19.5" customHeight="1" x14ac:dyDescent="0.25">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2" t="s">
        <v>117</v>
      </c>
      <c r="AM189" s="2" t="s">
        <v>117</v>
      </c>
      <c r="AN189" s="3" t="s">
        <v>117</v>
      </c>
      <c r="AO189" s="2" t="s">
        <v>117</v>
      </c>
      <c r="AP189" s="2" t="s">
        <v>117</v>
      </c>
      <c r="AQ189" s="3" t="s">
        <v>117</v>
      </c>
      <c r="AR189" s="3" t="s">
        <v>117</v>
      </c>
      <c r="AS189" s="38" t="s">
        <v>117</v>
      </c>
      <c r="AT189" s="38" t="s">
        <v>117</v>
      </c>
      <c r="AU189" s="38" t="s">
        <v>117</v>
      </c>
      <c r="AV189" s="38" t="s">
        <v>117</v>
      </c>
      <c r="AW189" s="38" t="s">
        <v>117</v>
      </c>
      <c r="AX189" s="38" t="s">
        <v>117</v>
      </c>
      <c r="AY189" s="38" t="s">
        <v>117</v>
      </c>
      <c r="AZ189" s="38" t="s">
        <v>117</v>
      </c>
      <c r="BA189" s="38" t="s">
        <v>117</v>
      </c>
      <c r="BB189" s="38" t="s">
        <v>117</v>
      </c>
      <c r="BC189" s="38" t="s">
        <v>117</v>
      </c>
      <c r="BD189" s="38" t="s">
        <v>117</v>
      </c>
      <c r="BE189" s="38" t="s">
        <v>117</v>
      </c>
      <c r="BF189" s="5" t="s">
        <v>117</v>
      </c>
      <c r="BG189" s="2" t="s">
        <v>117</v>
      </c>
      <c r="BH189" s="5" t="s">
        <v>117</v>
      </c>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
      <c r="CG189" s="15"/>
      <c r="CH189" s="15"/>
    </row>
    <row r="190" spans="1:86" ht="19.5" customHeight="1" x14ac:dyDescent="0.25">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2" t="s">
        <v>117</v>
      </c>
      <c r="AM190" s="2" t="s">
        <v>117</v>
      </c>
      <c r="AN190" s="3" t="s">
        <v>117</v>
      </c>
      <c r="AO190" s="2" t="s">
        <v>117</v>
      </c>
      <c r="AP190" s="2" t="s">
        <v>117</v>
      </c>
      <c r="AQ190" s="3" t="s">
        <v>117</v>
      </c>
      <c r="AR190" s="3" t="s">
        <v>117</v>
      </c>
      <c r="AS190" s="38" t="s">
        <v>117</v>
      </c>
      <c r="AT190" s="38" t="s">
        <v>117</v>
      </c>
      <c r="AU190" s="38" t="s">
        <v>117</v>
      </c>
      <c r="AV190" s="38" t="s">
        <v>117</v>
      </c>
      <c r="AW190" s="38" t="s">
        <v>117</v>
      </c>
      <c r="AX190" s="38" t="s">
        <v>117</v>
      </c>
      <c r="AY190" s="38" t="s">
        <v>117</v>
      </c>
      <c r="AZ190" s="38" t="s">
        <v>117</v>
      </c>
      <c r="BA190" s="38" t="s">
        <v>117</v>
      </c>
      <c r="BB190" s="38" t="s">
        <v>117</v>
      </c>
      <c r="BC190" s="38" t="s">
        <v>117</v>
      </c>
      <c r="BD190" s="38" t="s">
        <v>117</v>
      </c>
      <c r="BE190" s="38" t="s">
        <v>117</v>
      </c>
      <c r="BF190" s="5" t="s">
        <v>117</v>
      </c>
      <c r="BG190" s="2" t="s">
        <v>117</v>
      </c>
      <c r="BH190" s="5" t="s">
        <v>117</v>
      </c>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
      <c r="CG190" s="15"/>
      <c r="CH190" s="15"/>
    </row>
    <row r="191" spans="1:86" ht="19.5" customHeight="1" x14ac:dyDescent="0.25">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2" t="s">
        <v>117</v>
      </c>
      <c r="AM191" s="2" t="s">
        <v>117</v>
      </c>
      <c r="AN191" s="3" t="s">
        <v>117</v>
      </c>
      <c r="AO191" s="2" t="s">
        <v>117</v>
      </c>
      <c r="AP191" s="2" t="s">
        <v>117</v>
      </c>
      <c r="AQ191" s="3" t="s">
        <v>117</v>
      </c>
      <c r="AR191" s="3" t="s">
        <v>117</v>
      </c>
      <c r="AS191" s="38" t="s">
        <v>117</v>
      </c>
      <c r="AT191" s="38" t="s">
        <v>117</v>
      </c>
      <c r="AU191" s="38" t="s">
        <v>117</v>
      </c>
      <c r="AV191" s="38" t="s">
        <v>117</v>
      </c>
      <c r="AW191" s="38" t="s">
        <v>117</v>
      </c>
      <c r="AX191" s="38" t="s">
        <v>117</v>
      </c>
      <c r="AY191" s="38" t="s">
        <v>117</v>
      </c>
      <c r="AZ191" s="38" t="s">
        <v>117</v>
      </c>
      <c r="BA191" s="38" t="s">
        <v>117</v>
      </c>
      <c r="BB191" s="38" t="s">
        <v>117</v>
      </c>
      <c r="BC191" s="38" t="s">
        <v>117</v>
      </c>
      <c r="BD191" s="38" t="s">
        <v>117</v>
      </c>
      <c r="BE191" s="38" t="s">
        <v>117</v>
      </c>
      <c r="BF191" s="5" t="s">
        <v>117</v>
      </c>
      <c r="BG191" s="2" t="s">
        <v>117</v>
      </c>
      <c r="BH191" s="5" t="s">
        <v>117</v>
      </c>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
      <c r="CG191" s="15"/>
      <c r="CH191" s="15"/>
    </row>
    <row r="192" spans="1:86" ht="19.5" customHeight="1" x14ac:dyDescent="0.25">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2" t="s">
        <v>117</v>
      </c>
      <c r="AM192" s="2" t="s">
        <v>117</v>
      </c>
      <c r="AN192" s="3" t="s">
        <v>117</v>
      </c>
      <c r="AO192" s="2" t="s">
        <v>117</v>
      </c>
      <c r="AP192" s="2" t="s">
        <v>117</v>
      </c>
      <c r="AQ192" s="3" t="s">
        <v>117</v>
      </c>
      <c r="AR192" s="3" t="s">
        <v>117</v>
      </c>
      <c r="AS192" s="38" t="s">
        <v>117</v>
      </c>
      <c r="AT192" s="38" t="s">
        <v>117</v>
      </c>
      <c r="AU192" s="38" t="s">
        <v>117</v>
      </c>
      <c r="AV192" s="38" t="s">
        <v>117</v>
      </c>
      <c r="AW192" s="38" t="s">
        <v>117</v>
      </c>
      <c r="AX192" s="38" t="s">
        <v>117</v>
      </c>
      <c r="AY192" s="38" t="s">
        <v>117</v>
      </c>
      <c r="AZ192" s="38" t="s">
        <v>117</v>
      </c>
      <c r="BA192" s="38" t="s">
        <v>117</v>
      </c>
      <c r="BB192" s="38" t="s">
        <v>117</v>
      </c>
      <c r="BC192" s="38" t="s">
        <v>117</v>
      </c>
      <c r="BD192" s="38" t="s">
        <v>117</v>
      </c>
      <c r="BE192" s="38" t="s">
        <v>117</v>
      </c>
      <c r="BF192" s="5" t="s">
        <v>117</v>
      </c>
      <c r="BG192" s="2" t="s">
        <v>117</v>
      </c>
      <c r="BH192" s="5" t="s">
        <v>117</v>
      </c>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
      <c r="CG192" s="15"/>
      <c r="CH192" s="15"/>
    </row>
    <row r="193" spans="1:86" ht="19.5" customHeight="1" x14ac:dyDescent="0.25">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2" t="s">
        <v>117</v>
      </c>
      <c r="AM193" s="2" t="s">
        <v>117</v>
      </c>
      <c r="AN193" s="3" t="s">
        <v>117</v>
      </c>
      <c r="AO193" s="2" t="s">
        <v>117</v>
      </c>
      <c r="AP193" s="2" t="s">
        <v>117</v>
      </c>
      <c r="AQ193" s="3" t="s">
        <v>117</v>
      </c>
      <c r="AR193" s="3" t="s">
        <v>117</v>
      </c>
      <c r="AS193" s="38" t="s">
        <v>117</v>
      </c>
      <c r="AT193" s="38" t="s">
        <v>117</v>
      </c>
      <c r="AU193" s="38" t="s">
        <v>117</v>
      </c>
      <c r="AV193" s="38" t="s">
        <v>117</v>
      </c>
      <c r="AW193" s="38" t="s">
        <v>117</v>
      </c>
      <c r="AX193" s="38" t="s">
        <v>117</v>
      </c>
      <c r="AY193" s="38" t="s">
        <v>117</v>
      </c>
      <c r="AZ193" s="38" t="s">
        <v>117</v>
      </c>
      <c r="BA193" s="38" t="s">
        <v>117</v>
      </c>
      <c r="BB193" s="38" t="s">
        <v>117</v>
      </c>
      <c r="BC193" s="38" t="s">
        <v>117</v>
      </c>
      <c r="BD193" s="38" t="s">
        <v>117</v>
      </c>
      <c r="BE193" s="38" t="s">
        <v>117</v>
      </c>
      <c r="BF193" s="5" t="s">
        <v>117</v>
      </c>
      <c r="BG193" s="2" t="s">
        <v>117</v>
      </c>
      <c r="BH193" s="5" t="s">
        <v>117</v>
      </c>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
      <c r="CG193" s="15"/>
      <c r="CH193" s="15"/>
    </row>
    <row r="194" spans="1:86" ht="19.5" customHeight="1" x14ac:dyDescent="0.25">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2"/>
      <c r="AI194" s="152"/>
      <c r="AJ194" s="152"/>
      <c r="AK194" s="152"/>
      <c r="AL194" s="2" t="s">
        <v>117</v>
      </c>
      <c r="AM194" s="2" t="s">
        <v>117</v>
      </c>
      <c r="AN194" s="3" t="s">
        <v>117</v>
      </c>
      <c r="AO194" s="2" t="s">
        <v>117</v>
      </c>
      <c r="AP194" s="2" t="s">
        <v>117</v>
      </c>
      <c r="AQ194" s="3" t="s">
        <v>117</v>
      </c>
      <c r="AR194" s="3" t="s">
        <v>117</v>
      </c>
      <c r="AS194" s="38" t="s">
        <v>117</v>
      </c>
      <c r="AT194" s="38" t="s">
        <v>117</v>
      </c>
      <c r="AU194" s="38" t="s">
        <v>117</v>
      </c>
      <c r="AV194" s="38" t="s">
        <v>117</v>
      </c>
      <c r="AW194" s="38" t="s">
        <v>117</v>
      </c>
      <c r="AX194" s="38" t="s">
        <v>117</v>
      </c>
      <c r="AY194" s="38" t="s">
        <v>117</v>
      </c>
      <c r="AZ194" s="38" t="s">
        <v>117</v>
      </c>
      <c r="BA194" s="38" t="s">
        <v>117</v>
      </c>
      <c r="BB194" s="38" t="s">
        <v>117</v>
      </c>
      <c r="BC194" s="38" t="s">
        <v>117</v>
      </c>
      <c r="BD194" s="38" t="s">
        <v>117</v>
      </c>
      <c r="BE194" s="38" t="s">
        <v>117</v>
      </c>
      <c r="BF194" s="5" t="s">
        <v>117</v>
      </c>
      <c r="BG194" s="2" t="s">
        <v>117</v>
      </c>
      <c r="BH194" s="5" t="s">
        <v>117</v>
      </c>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
      <c r="CG194" s="15"/>
      <c r="CH194" s="15"/>
    </row>
    <row r="195" spans="1:86" ht="19.5" customHeight="1" x14ac:dyDescent="0.25">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2" t="s">
        <v>117</v>
      </c>
      <c r="AM195" s="2" t="s">
        <v>117</v>
      </c>
      <c r="AN195" s="3" t="s">
        <v>117</v>
      </c>
      <c r="AO195" s="2" t="s">
        <v>117</v>
      </c>
      <c r="AP195" s="2" t="s">
        <v>117</v>
      </c>
      <c r="AQ195" s="3" t="s">
        <v>117</v>
      </c>
      <c r="AR195" s="3" t="s">
        <v>117</v>
      </c>
      <c r="AS195" s="38" t="s">
        <v>117</v>
      </c>
      <c r="AT195" s="38" t="s">
        <v>117</v>
      </c>
      <c r="AU195" s="38" t="s">
        <v>117</v>
      </c>
      <c r="AV195" s="38" t="s">
        <v>117</v>
      </c>
      <c r="AW195" s="38" t="s">
        <v>117</v>
      </c>
      <c r="AX195" s="38" t="s">
        <v>117</v>
      </c>
      <c r="AY195" s="38" t="s">
        <v>117</v>
      </c>
      <c r="AZ195" s="38" t="s">
        <v>117</v>
      </c>
      <c r="BA195" s="38" t="s">
        <v>117</v>
      </c>
      <c r="BB195" s="38" t="s">
        <v>117</v>
      </c>
      <c r="BC195" s="38" t="s">
        <v>117</v>
      </c>
      <c r="BD195" s="38" t="s">
        <v>117</v>
      </c>
      <c r="BE195" s="38" t="s">
        <v>117</v>
      </c>
      <c r="BF195" s="5" t="s">
        <v>117</v>
      </c>
      <c r="BG195" s="2" t="s">
        <v>117</v>
      </c>
      <c r="BH195" s="5" t="s">
        <v>117</v>
      </c>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
      <c r="CG195" s="15"/>
      <c r="CH195" s="15"/>
    </row>
    <row r="196" spans="1:86" ht="19.5" customHeight="1" x14ac:dyDescent="0.25">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2" t="s">
        <v>117</v>
      </c>
      <c r="AM196" s="2" t="s">
        <v>117</v>
      </c>
      <c r="AN196" s="3" t="s">
        <v>117</v>
      </c>
      <c r="AO196" s="4" t="s">
        <v>117</v>
      </c>
      <c r="AP196" s="2" t="s">
        <v>117</v>
      </c>
      <c r="AQ196" s="3" t="s">
        <v>117</v>
      </c>
      <c r="AR196" s="3" t="s">
        <v>117</v>
      </c>
      <c r="AS196" s="38" t="s">
        <v>117</v>
      </c>
      <c r="AT196" s="38" t="s">
        <v>117</v>
      </c>
      <c r="AU196" s="38" t="s">
        <v>117</v>
      </c>
      <c r="AV196" s="38" t="s">
        <v>117</v>
      </c>
      <c r="AW196" s="38" t="s">
        <v>117</v>
      </c>
      <c r="AX196" s="38" t="s">
        <v>117</v>
      </c>
      <c r="AY196" s="38" t="s">
        <v>117</v>
      </c>
      <c r="AZ196" s="38" t="s">
        <v>117</v>
      </c>
      <c r="BA196" s="38" t="s">
        <v>117</v>
      </c>
      <c r="BB196" s="38" t="s">
        <v>117</v>
      </c>
      <c r="BC196" s="38" t="s">
        <v>117</v>
      </c>
      <c r="BD196" s="38" t="s">
        <v>117</v>
      </c>
      <c r="BE196" s="38" t="s">
        <v>117</v>
      </c>
      <c r="BF196" s="5" t="s">
        <v>117</v>
      </c>
      <c r="BG196" s="2" t="s">
        <v>117</v>
      </c>
      <c r="BH196" s="5" t="s">
        <v>117</v>
      </c>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
      <c r="CG196" s="15"/>
      <c r="CH196" s="15"/>
    </row>
    <row r="197" spans="1:86" ht="19.5" customHeight="1" x14ac:dyDescent="0.25">
      <c r="A197" s="160"/>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2" t="s">
        <v>117</v>
      </c>
      <c r="AM197" s="2" t="s">
        <v>117</v>
      </c>
      <c r="AN197" s="3" t="s">
        <v>117</v>
      </c>
      <c r="AO197" s="4" t="s">
        <v>117</v>
      </c>
      <c r="AP197" s="2" t="s">
        <v>117</v>
      </c>
      <c r="AQ197" s="3" t="s">
        <v>117</v>
      </c>
      <c r="AR197" s="3" t="s">
        <v>117</v>
      </c>
      <c r="AS197" s="38" t="s">
        <v>117</v>
      </c>
      <c r="AT197" s="38" t="s">
        <v>117</v>
      </c>
      <c r="AU197" s="38" t="s">
        <v>117</v>
      </c>
      <c r="AV197" s="38" t="s">
        <v>117</v>
      </c>
      <c r="AW197" s="38" t="s">
        <v>117</v>
      </c>
      <c r="AX197" s="38" t="s">
        <v>117</v>
      </c>
      <c r="AY197" s="38" t="s">
        <v>117</v>
      </c>
      <c r="AZ197" s="38" t="s">
        <v>117</v>
      </c>
      <c r="BA197" s="38" t="s">
        <v>117</v>
      </c>
      <c r="BB197" s="38" t="s">
        <v>117</v>
      </c>
      <c r="BC197" s="38" t="s">
        <v>117</v>
      </c>
      <c r="BD197" s="38" t="s">
        <v>117</v>
      </c>
      <c r="BE197" s="38" t="s">
        <v>117</v>
      </c>
      <c r="BF197" s="5" t="s">
        <v>117</v>
      </c>
      <c r="BG197" s="2" t="s">
        <v>117</v>
      </c>
      <c r="BH197" s="5" t="s">
        <v>117</v>
      </c>
      <c r="BI197" s="160"/>
      <c r="BJ197" s="160"/>
      <c r="BK197" s="160"/>
      <c r="BL197" s="160"/>
      <c r="BM197" s="160"/>
      <c r="BN197" s="160"/>
      <c r="BO197" s="160"/>
      <c r="BP197" s="160"/>
      <c r="BQ197" s="160"/>
      <c r="BR197" s="160"/>
      <c r="BS197" s="160"/>
      <c r="BT197" s="160"/>
      <c r="BU197" s="160"/>
      <c r="BV197" s="160"/>
      <c r="BW197" s="160"/>
      <c r="BX197" s="160"/>
      <c r="BY197" s="160"/>
      <c r="BZ197" s="160"/>
      <c r="CA197" s="160"/>
      <c r="CB197" s="160"/>
      <c r="CC197" s="160"/>
      <c r="CD197" s="160"/>
      <c r="CE197" s="160"/>
      <c r="CF197" s="15"/>
      <c r="CG197" s="15"/>
      <c r="CH197" s="15"/>
    </row>
    <row r="198" spans="1:86" ht="19.5" customHeight="1" x14ac:dyDescent="0.25">
      <c r="A198" s="10">
        <v>18</v>
      </c>
      <c r="B198" s="10" t="s">
        <v>399</v>
      </c>
      <c r="C198" s="10" t="s">
        <v>400</v>
      </c>
      <c r="D198" s="10" t="s">
        <v>302</v>
      </c>
      <c r="E198" s="10" t="s">
        <v>401</v>
      </c>
      <c r="F198" s="10" t="s">
        <v>402</v>
      </c>
      <c r="G198" s="34">
        <v>13620</v>
      </c>
      <c r="H198" s="34">
        <v>13663</v>
      </c>
      <c r="I198" s="10" t="s">
        <v>117</v>
      </c>
      <c r="J198" s="10" t="s">
        <v>117</v>
      </c>
      <c r="K198" s="10" t="s">
        <v>117</v>
      </c>
      <c r="L198" s="10" t="s">
        <v>117</v>
      </c>
      <c r="M198" s="10" t="s">
        <v>117</v>
      </c>
      <c r="N198" s="10" t="s">
        <v>117</v>
      </c>
      <c r="O198" s="10" t="s">
        <v>117</v>
      </c>
      <c r="P198" s="10" t="s">
        <v>117</v>
      </c>
      <c r="Q198" s="10" t="s">
        <v>117</v>
      </c>
      <c r="R198" s="35" t="s">
        <v>117</v>
      </c>
      <c r="S198" s="35" t="s">
        <v>117</v>
      </c>
      <c r="T198" s="34" t="s">
        <v>117</v>
      </c>
      <c r="U198" s="10" t="s">
        <v>117</v>
      </c>
      <c r="V198" s="34" t="s">
        <v>117</v>
      </c>
      <c r="W198" s="10" t="s">
        <v>117</v>
      </c>
      <c r="X198" s="10" t="s">
        <v>117</v>
      </c>
      <c r="Y198" s="10" t="s">
        <v>403</v>
      </c>
      <c r="Z198" s="10" t="s">
        <v>404</v>
      </c>
      <c r="AA198" s="10" t="s">
        <v>405</v>
      </c>
      <c r="AB198" s="35">
        <v>45197</v>
      </c>
      <c r="AC198" s="34">
        <v>13664</v>
      </c>
      <c r="AD198" s="35">
        <v>45258</v>
      </c>
      <c r="AE198" s="35">
        <v>45624</v>
      </c>
      <c r="AF198" s="10" t="s">
        <v>188</v>
      </c>
      <c r="AG198" s="10" t="s">
        <v>406</v>
      </c>
      <c r="AH198" s="10" t="s">
        <v>117</v>
      </c>
      <c r="AI198" s="9" t="s">
        <v>117</v>
      </c>
      <c r="AJ198" s="9" t="s">
        <v>117</v>
      </c>
      <c r="AK198" s="37">
        <v>1000000</v>
      </c>
      <c r="AL198" s="2" t="s">
        <v>275</v>
      </c>
      <c r="AM198" s="2" t="s">
        <v>191</v>
      </c>
      <c r="AN198" s="3">
        <v>45625</v>
      </c>
      <c r="AO198" s="4">
        <v>13915</v>
      </c>
      <c r="AP198" s="2" t="s">
        <v>192</v>
      </c>
      <c r="AQ198" s="3">
        <v>45625</v>
      </c>
      <c r="AR198" s="3">
        <v>45989</v>
      </c>
      <c r="AS198" s="38" t="s">
        <v>117</v>
      </c>
      <c r="AT198" s="38" t="s">
        <v>117</v>
      </c>
      <c r="AU198" s="38" t="s">
        <v>117</v>
      </c>
      <c r="AV198" s="42" t="s">
        <v>117</v>
      </c>
      <c r="AW198" s="38" t="s">
        <v>117</v>
      </c>
      <c r="AX198" s="52" t="s">
        <v>117</v>
      </c>
      <c r="AY198" s="38" t="s">
        <v>117</v>
      </c>
      <c r="AZ198" s="38" t="s">
        <v>117</v>
      </c>
      <c r="BA198" s="38" t="s">
        <v>117</v>
      </c>
      <c r="BB198" s="38" t="s">
        <v>117</v>
      </c>
      <c r="BC198" s="3" t="s">
        <v>117</v>
      </c>
      <c r="BD198" s="6" t="s">
        <v>117</v>
      </c>
      <c r="BE198" s="5" t="s">
        <v>117</v>
      </c>
      <c r="BF198" s="5" t="s">
        <v>117</v>
      </c>
      <c r="BG198" s="2" t="s">
        <v>117</v>
      </c>
      <c r="BH198" s="5" t="s">
        <v>117</v>
      </c>
      <c r="BI198" s="39" t="s">
        <v>407</v>
      </c>
      <c r="BJ198" s="37">
        <v>2500221.29</v>
      </c>
      <c r="BK198" s="37">
        <v>0</v>
      </c>
      <c r="BL198" s="40">
        <v>2500221.29</v>
      </c>
      <c r="BM198" s="10" t="s">
        <v>117</v>
      </c>
      <c r="BN198" s="10" t="s">
        <v>117</v>
      </c>
      <c r="BO198" s="10" t="s">
        <v>117</v>
      </c>
      <c r="BP198" s="10" t="s">
        <v>117</v>
      </c>
      <c r="BQ198" s="12" t="s">
        <v>117</v>
      </c>
      <c r="BR198" s="10" t="s">
        <v>117</v>
      </c>
      <c r="BS198" s="10" t="s">
        <v>117</v>
      </c>
      <c r="BT198" s="10" t="s">
        <v>117</v>
      </c>
      <c r="BU198" s="10" t="s">
        <v>117</v>
      </c>
      <c r="BV198" s="10" t="s">
        <v>117</v>
      </c>
      <c r="BW198" s="10" t="s">
        <v>117</v>
      </c>
      <c r="BX198" s="10" t="s">
        <v>117</v>
      </c>
      <c r="BY198" s="10" t="s">
        <v>117</v>
      </c>
      <c r="BZ198" s="12" t="s">
        <v>408</v>
      </c>
      <c r="CA198" s="41">
        <v>13670</v>
      </c>
      <c r="CB198" s="12" t="s">
        <v>409</v>
      </c>
      <c r="CC198" s="12">
        <v>712913</v>
      </c>
      <c r="CD198" s="12" t="s">
        <v>410</v>
      </c>
      <c r="CE198" s="12">
        <v>713517</v>
      </c>
      <c r="CF198" s="15"/>
      <c r="CG198" s="15"/>
      <c r="CH198" s="15"/>
    </row>
    <row r="199" spans="1:86" ht="19.5" customHeight="1" x14ac:dyDescent="0.25">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2"/>
      <c r="AI199" s="152"/>
      <c r="AJ199" s="152"/>
      <c r="AK199" s="152"/>
      <c r="AL199" s="2" t="s">
        <v>275</v>
      </c>
      <c r="AM199" s="2" t="s">
        <v>195</v>
      </c>
      <c r="AN199" s="3">
        <v>45989</v>
      </c>
      <c r="AO199" s="4">
        <v>14915</v>
      </c>
      <c r="AP199" s="2" t="s">
        <v>192</v>
      </c>
      <c r="AQ199" s="3">
        <v>45989</v>
      </c>
      <c r="AR199" s="3">
        <v>46354</v>
      </c>
      <c r="AS199" s="38" t="s">
        <v>117</v>
      </c>
      <c r="AT199" s="38" t="s">
        <v>117</v>
      </c>
      <c r="AU199" s="38" t="s">
        <v>117</v>
      </c>
      <c r="AV199" s="38" t="s">
        <v>117</v>
      </c>
      <c r="AW199" s="38" t="s">
        <v>117</v>
      </c>
      <c r="AX199" s="38" t="s">
        <v>117</v>
      </c>
      <c r="AY199" s="38" t="s">
        <v>117</v>
      </c>
      <c r="AZ199" s="38" t="s">
        <v>117</v>
      </c>
      <c r="BA199" s="38" t="s">
        <v>117</v>
      </c>
      <c r="BB199" s="38" t="s">
        <v>117</v>
      </c>
      <c r="BC199" s="3" t="s">
        <v>117</v>
      </c>
      <c r="BD199" s="6" t="s">
        <v>117</v>
      </c>
      <c r="BE199" s="5" t="s">
        <v>117</v>
      </c>
      <c r="BF199" s="5" t="s">
        <v>117</v>
      </c>
      <c r="BG199" s="2" t="s">
        <v>117</v>
      </c>
      <c r="BH199" s="5" t="s">
        <v>117</v>
      </c>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
      <c r="CG199" s="15"/>
      <c r="CH199" s="15"/>
    </row>
    <row r="200" spans="1:86" ht="19.5" customHeight="1" x14ac:dyDescent="0.25">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2" t="s">
        <v>117</v>
      </c>
      <c r="AM200" s="2" t="s">
        <v>117</v>
      </c>
      <c r="AN200" s="3" t="s">
        <v>117</v>
      </c>
      <c r="AO200" s="2" t="s">
        <v>117</v>
      </c>
      <c r="AP200" s="2" t="s">
        <v>117</v>
      </c>
      <c r="AQ200" s="3" t="s">
        <v>117</v>
      </c>
      <c r="AR200" s="3" t="s">
        <v>117</v>
      </c>
      <c r="AS200" s="38" t="s">
        <v>117</v>
      </c>
      <c r="AT200" s="38" t="s">
        <v>117</v>
      </c>
      <c r="AU200" s="38" t="s">
        <v>117</v>
      </c>
      <c r="AV200" s="38" t="s">
        <v>117</v>
      </c>
      <c r="AW200" s="38" t="s">
        <v>117</v>
      </c>
      <c r="AX200" s="38" t="s">
        <v>117</v>
      </c>
      <c r="AY200" s="38" t="s">
        <v>117</v>
      </c>
      <c r="AZ200" s="38" t="s">
        <v>117</v>
      </c>
      <c r="BA200" s="38" t="s">
        <v>117</v>
      </c>
      <c r="BB200" s="38" t="s">
        <v>117</v>
      </c>
      <c r="BC200" s="38" t="s">
        <v>117</v>
      </c>
      <c r="BD200" s="38" t="s">
        <v>117</v>
      </c>
      <c r="BE200" s="38" t="s">
        <v>117</v>
      </c>
      <c r="BF200" s="5" t="s">
        <v>117</v>
      </c>
      <c r="BG200" s="2" t="s">
        <v>117</v>
      </c>
      <c r="BH200" s="5" t="s">
        <v>117</v>
      </c>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
      <c r="CG200" s="15"/>
      <c r="CH200" s="15"/>
    </row>
    <row r="201" spans="1:86" ht="19.5" customHeight="1" x14ac:dyDescent="0.25">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2"/>
      <c r="AI201" s="152"/>
      <c r="AJ201" s="152"/>
      <c r="AK201" s="152"/>
      <c r="AL201" s="2" t="s">
        <v>117</v>
      </c>
      <c r="AM201" s="2" t="s">
        <v>117</v>
      </c>
      <c r="AN201" s="3" t="s">
        <v>117</v>
      </c>
      <c r="AO201" s="2" t="s">
        <v>117</v>
      </c>
      <c r="AP201" s="2" t="s">
        <v>117</v>
      </c>
      <c r="AQ201" s="3" t="s">
        <v>117</v>
      </c>
      <c r="AR201" s="3" t="s">
        <v>117</v>
      </c>
      <c r="AS201" s="38" t="s">
        <v>117</v>
      </c>
      <c r="AT201" s="38" t="s">
        <v>117</v>
      </c>
      <c r="AU201" s="38" t="s">
        <v>117</v>
      </c>
      <c r="AV201" s="38" t="s">
        <v>117</v>
      </c>
      <c r="AW201" s="38" t="s">
        <v>117</v>
      </c>
      <c r="AX201" s="38" t="s">
        <v>117</v>
      </c>
      <c r="AY201" s="38" t="s">
        <v>117</v>
      </c>
      <c r="AZ201" s="38" t="s">
        <v>117</v>
      </c>
      <c r="BA201" s="38" t="s">
        <v>117</v>
      </c>
      <c r="BB201" s="38" t="s">
        <v>117</v>
      </c>
      <c r="BC201" s="38" t="s">
        <v>117</v>
      </c>
      <c r="BD201" s="38" t="s">
        <v>117</v>
      </c>
      <c r="BE201" s="38" t="s">
        <v>117</v>
      </c>
      <c r="BF201" s="5" t="s">
        <v>117</v>
      </c>
      <c r="BG201" s="2" t="s">
        <v>117</v>
      </c>
      <c r="BH201" s="5" t="s">
        <v>117</v>
      </c>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
      <c r="CG201" s="15"/>
      <c r="CH201" s="15"/>
    </row>
    <row r="202" spans="1:86" ht="19.5" customHeight="1" x14ac:dyDescent="0.25">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2" t="s">
        <v>117</v>
      </c>
      <c r="AM202" s="2" t="s">
        <v>117</v>
      </c>
      <c r="AN202" s="3" t="s">
        <v>117</v>
      </c>
      <c r="AO202" s="2" t="s">
        <v>117</v>
      </c>
      <c r="AP202" s="2" t="s">
        <v>117</v>
      </c>
      <c r="AQ202" s="3" t="s">
        <v>117</v>
      </c>
      <c r="AR202" s="3" t="s">
        <v>117</v>
      </c>
      <c r="AS202" s="38" t="s">
        <v>117</v>
      </c>
      <c r="AT202" s="38" t="s">
        <v>117</v>
      </c>
      <c r="AU202" s="38" t="s">
        <v>117</v>
      </c>
      <c r="AV202" s="38" t="s">
        <v>117</v>
      </c>
      <c r="AW202" s="38" t="s">
        <v>117</v>
      </c>
      <c r="AX202" s="38" t="s">
        <v>117</v>
      </c>
      <c r="AY202" s="38" t="s">
        <v>117</v>
      </c>
      <c r="AZ202" s="38" t="s">
        <v>117</v>
      </c>
      <c r="BA202" s="38" t="s">
        <v>117</v>
      </c>
      <c r="BB202" s="38" t="s">
        <v>117</v>
      </c>
      <c r="BC202" s="38" t="s">
        <v>117</v>
      </c>
      <c r="BD202" s="38" t="s">
        <v>117</v>
      </c>
      <c r="BE202" s="38" t="s">
        <v>117</v>
      </c>
      <c r="BF202" s="5" t="s">
        <v>117</v>
      </c>
      <c r="BG202" s="2" t="s">
        <v>117</v>
      </c>
      <c r="BH202" s="5" t="s">
        <v>117</v>
      </c>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
      <c r="CG202" s="15"/>
      <c r="CH202" s="15"/>
    </row>
    <row r="203" spans="1:86" ht="19.5" customHeight="1" x14ac:dyDescent="0.25">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2" t="s">
        <v>117</v>
      </c>
      <c r="AM203" s="2" t="s">
        <v>117</v>
      </c>
      <c r="AN203" s="3" t="s">
        <v>117</v>
      </c>
      <c r="AO203" s="2" t="s">
        <v>117</v>
      </c>
      <c r="AP203" s="2" t="s">
        <v>117</v>
      </c>
      <c r="AQ203" s="3" t="s">
        <v>117</v>
      </c>
      <c r="AR203" s="3" t="s">
        <v>117</v>
      </c>
      <c r="AS203" s="38" t="s">
        <v>117</v>
      </c>
      <c r="AT203" s="38" t="s">
        <v>117</v>
      </c>
      <c r="AU203" s="38" t="s">
        <v>117</v>
      </c>
      <c r="AV203" s="38" t="s">
        <v>117</v>
      </c>
      <c r="AW203" s="38" t="s">
        <v>117</v>
      </c>
      <c r="AX203" s="38" t="s">
        <v>117</v>
      </c>
      <c r="AY203" s="38" t="s">
        <v>117</v>
      </c>
      <c r="AZ203" s="38" t="s">
        <v>117</v>
      </c>
      <c r="BA203" s="38" t="s">
        <v>117</v>
      </c>
      <c r="BB203" s="38" t="s">
        <v>117</v>
      </c>
      <c r="BC203" s="38" t="s">
        <v>117</v>
      </c>
      <c r="BD203" s="38" t="s">
        <v>117</v>
      </c>
      <c r="BE203" s="38" t="s">
        <v>117</v>
      </c>
      <c r="BF203" s="5" t="s">
        <v>117</v>
      </c>
      <c r="BG203" s="2" t="s">
        <v>117</v>
      </c>
      <c r="BH203" s="5" t="s">
        <v>117</v>
      </c>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
      <c r="CG203" s="15"/>
      <c r="CH203" s="15"/>
    </row>
    <row r="204" spans="1:86" ht="19.5" customHeight="1" x14ac:dyDescent="0.25">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2" t="s">
        <v>117</v>
      </c>
      <c r="AM204" s="2" t="s">
        <v>117</v>
      </c>
      <c r="AN204" s="3" t="s">
        <v>117</v>
      </c>
      <c r="AO204" s="2" t="s">
        <v>117</v>
      </c>
      <c r="AP204" s="2" t="s">
        <v>117</v>
      </c>
      <c r="AQ204" s="3" t="s">
        <v>117</v>
      </c>
      <c r="AR204" s="3" t="s">
        <v>117</v>
      </c>
      <c r="AS204" s="38" t="s">
        <v>117</v>
      </c>
      <c r="AT204" s="38" t="s">
        <v>117</v>
      </c>
      <c r="AU204" s="38" t="s">
        <v>117</v>
      </c>
      <c r="AV204" s="38" t="s">
        <v>117</v>
      </c>
      <c r="AW204" s="38" t="s">
        <v>117</v>
      </c>
      <c r="AX204" s="38" t="s">
        <v>117</v>
      </c>
      <c r="AY204" s="38" t="s">
        <v>117</v>
      </c>
      <c r="AZ204" s="38" t="s">
        <v>117</v>
      </c>
      <c r="BA204" s="38" t="s">
        <v>117</v>
      </c>
      <c r="BB204" s="38" t="s">
        <v>117</v>
      </c>
      <c r="BC204" s="38" t="s">
        <v>117</v>
      </c>
      <c r="BD204" s="38" t="s">
        <v>117</v>
      </c>
      <c r="BE204" s="38" t="s">
        <v>117</v>
      </c>
      <c r="BF204" s="5" t="s">
        <v>117</v>
      </c>
      <c r="BG204" s="2" t="s">
        <v>117</v>
      </c>
      <c r="BH204" s="5" t="s">
        <v>117</v>
      </c>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
      <c r="CG204" s="15"/>
      <c r="CH204" s="15"/>
    </row>
    <row r="205" spans="1:86" ht="19.5" customHeight="1" x14ac:dyDescent="0.25">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2" t="s">
        <v>117</v>
      </c>
      <c r="AM205" s="2" t="s">
        <v>117</v>
      </c>
      <c r="AN205" s="2" t="s">
        <v>117</v>
      </c>
      <c r="AO205" s="2" t="s">
        <v>117</v>
      </c>
      <c r="AP205" s="2" t="s">
        <v>117</v>
      </c>
      <c r="AQ205" s="3" t="s">
        <v>117</v>
      </c>
      <c r="AR205" s="3" t="s">
        <v>117</v>
      </c>
      <c r="AS205" s="38" t="s">
        <v>117</v>
      </c>
      <c r="AT205" s="38" t="s">
        <v>117</v>
      </c>
      <c r="AU205" s="38" t="s">
        <v>117</v>
      </c>
      <c r="AV205" s="38" t="s">
        <v>117</v>
      </c>
      <c r="AW205" s="38" t="s">
        <v>117</v>
      </c>
      <c r="AX205" s="38" t="s">
        <v>117</v>
      </c>
      <c r="AY205" s="38" t="s">
        <v>117</v>
      </c>
      <c r="AZ205" s="38" t="s">
        <v>117</v>
      </c>
      <c r="BA205" s="38" t="s">
        <v>117</v>
      </c>
      <c r="BB205" s="38" t="s">
        <v>117</v>
      </c>
      <c r="BC205" s="38" t="s">
        <v>117</v>
      </c>
      <c r="BD205" s="38" t="s">
        <v>117</v>
      </c>
      <c r="BE205" s="38" t="s">
        <v>117</v>
      </c>
      <c r="BF205" s="5" t="s">
        <v>117</v>
      </c>
      <c r="BG205" s="2" t="s">
        <v>117</v>
      </c>
      <c r="BH205" s="5" t="s">
        <v>117</v>
      </c>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
      <c r="CG205" s="15"/>
      <c r="CH205" s="15"/>
    </row>
    <row r="206" spans="1:86" ht="19.5" customHeight="1" x14ac:dyDescent="0.25">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2" t="s">
        <v>117</v>
      </c>
      <c r="AM206" s="2" t="s">
        <v>117</v>
      </c>
      <c r="AN206" s="3" t="s">
        <v>117</v>
      </c>
      <c r="AO206" s="2" t="s">
        <v>117</v>
      </c>
      <c r="AP206" s="2" t="s">
        <v>117</v>
      </c>
      <c r="AQ206" s="3" t="s">
        <v>117</v>
      </c>
      <c r="AR206" s="3" t="s">
        <v>117</v>
      </c>
      <c r="AS206" s="38" t="s">
        <v>117</v>
      </c>
      <c r="AT206" s="38" t="s">
        <v>117</v>
      </c>
      <c r="AU206" s="38" t="s">
        <v>117</v>
      </c>
      <c r="AV206" s="38" t="s">
        <v>117</v>
      </c>
      <c r="AW206" s="38" t="s">
        <v>117</v>
      </c>
      <c r="AX206" s="38" t="s">
        <v>117</v>
      </c>
      <c r="AY206" s="38" t="s">
        <v>117</v>
      </c>
      <c r="AZ206" s="38" t="s">
        <v>117</v>
      </c>
      <c r="BA206" s="38" t="s">
        <v>117</v>
      </c>
      <c r="BB206" s="38" t="s">
        <v>117</v>
      </c>
      <c r="BC206" s="38" t="s">
        <v>117</v>
      </c>
      <c r="BD206" s="38" t="s">
        <v>117</v>
      </c>
      <c r="BE206" s="38" t="s">
        <v>117</v>
      </c>
      <c r="BF206" s="5" t="s">
        <v>117</v>
      </c>
      <c r="BG206" s="2" t="s">
        <v>117</v>
      </c>
      <c r="BH206" s="5" t="s">
        <v>117</v>
      </c>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
      <c r="CG206" s="15"/>
      <c r="CH206" s="15"/>
    </row>
    <row r="207" spans="1:86" ht="19.5" customHeight="1" x14ac:dyDescent="0.25">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2" t="s">
        <v>117</v>
      </c>
      <c r="AM207" s="2" t="s">
        <v>117</v>
      </c>
      <c r="AN207" s="3" t="s">
        <v>117</v>
      </c>
      <c r="AO207" s="2" t="s">
        <v>117</v>
      </c>
      <c r="AP207" s="2" t="s">
        <v>117</v>
      </c>
      <c r="AQ207" s="3" t="s">
        <v>117</v>
      </c>
      <c r="AR207" s="3" t="s">
        <v>117</v>
      </c>
      <c r="AS207" s="38" t="s">
        <v>117</v>
      </c>
      <c r="AT207" s="38" t="s">
        <v>117</v>
      </c>
      <c r="AU207" s="38" t="s">
        <v>117</v>
      </c>
      <c r="AV207" s="38" t="s">
        <v>117</v>
      </c>
      <c r="AW207" s="38" t="s">
        <v>117</v>
      </c>
      <c r="AX207" s="38" t="s">
        <v>117</v>
      </c>
      <c r="AY207" s="38" t="s">
        <v>117</v>
      </c>
      <c r="AZ207" s="38" t="s">
        <v>117</v>
      </c>
      <c r="BA207" s="38" t="s">
        <v>117</v>
      </c>
      <c r="BB207" s="38" t="s">
        <v>117</v>
      </c>
      <c r="BC207" s="38" t="s">
        <v>117</v>
      </c>
      <c r="BD207" s="38" t="s">
        <v>117</v>
      </c>
      <c r="BE207" s="38" t="s">
        <v>117</v>
      </c>
      <c r="BF207" s="5" t="s">
        <v>117</v>
      </c>
      <c r="BG207" s="2" t="s">
        <v>117</v>
      </c>
      <c r="BH207" s="5" t="s">
        <v>117</v>
      </c>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
      <c r="CG207" s="15"/>
      <c r="CH207" s="15"/>
    </row>
    <row r="208" spans="1:86" ht="19.5" customHeight="1" x14ac:dyDescent="0.25">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2" t="s">
        <v>117</v>
      </c>
      <c r="AM208" s="2" t="s">
        <v>117</v>
      </c>
      <c r="AN208" s="3" t="s">
        <v>117</v>
      </c>
      <c r="AO208" s="2" t="s">
        <v>117</v>
      </c>
      <c r="AP208" s="2" t="s">
        <v>117</v>
      </c>
      <c r="AQ208" s="3" t="s">
        <v>117</v>
      </c>
      <c r="AR208" s="3" t="s">
        <v>117</v>
      </c>
      <c r="AS208" s="38" t="s">
        <v>117</v>
      </c>
      <c r="AT208" s="38" t="s">
        <v>117</v>
      </c>
      <c r="AU208" s="38" t="s">
        <v>117</v>
      </c>
      <c r="AV208" s="38" t="s">
        <v>117</v>
      </c>
      <c r="AW208" s="38" t="s">
        <v>117</v>
      </c>
      <c r="AX208" s="38" t="s">
        <v>117</v>
      </c>
      <c r="AY208" s="38" t="s">
        <v>117</v>
      </c>
      <c r="AZ208" s="38" t="s">
        <v>117</v>
      </c>
      <c r="BA208" s="38" t="s">
        <v>117</v>
      </c>
      <c r="BB208" s="38" t="s">
        <v>117</v>
      </c>
      <c r="BC208" s="38" t="s">
        <v>117</v>
      </c>
      <c r="BD208" s="38" t="s">
        <v>117</v>
      </c>
      <c r="BE208" s="38" t="s">
        <v>117</v>
      </c>
      <c r="BF208" s="5" t="s">
        <v>117</v>
      </c>
      <c r="BG208" s="2" t="s">
        <v>117</v>
      </c>
      <c r="BH208" s="5" t="s">
        <v>117</v>
      </c>
      <c r="BI208" s="152"/>
      <c r="BJ208" s="152"/>
      <c r="BK208" s="152"/>
      <c r="BL208" s="152"/>
      <c r="BM208" s="152"/>
      <c r="BN208" s="152"/>
      <c r="BO208" s="152"/>
      <c r="BP208" s="152"/>
      <c r="BQ208" s="152"/>
      <c r="BR208" s="152"/>
      <c r="BS208" s="152"/>
      <c r="BT208" s="152"/>
      <c r="BU208" s="152"/>
      <c r="BV208" s="152"/>
      <c r="BW208" s="152"/>
      <c r="BX208" s="152"/>
      <c r="BY208" s="152"/>
      <c r="BZ208" s="152"/>
      <c r="CA208" s="152"/>
      <c r="CB208" s="152"/>
      <c r="CC208" s="152"/>
      <c r="CD208" s="152"/>
      <c r="CE208" s="152"/>
      <c r="CF208" s="15"/>
      <c r="CG208" s="15"/>
      <c r="CH208" s="15"/>
    </row>
    <row r="209" spans="1:86" ht="19.5" customHeight="1" x14ac:dyDescent="0.25">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2" t="s">
        <v>117</v>
      </c>
      <c r="AM209" s="2" t="s">
        <v>117</v>
      </c>
      <c r="AN209" s="3" t="s">
        <v>117</v>
      </c>
      <c r="AO209" s="2" t="s">
        <v>117</v>
      </c>
      <c r="AP209" s="2" t="s">
        <v>117</v>
      </c>
      <c r="AQ209" s="3" t="s">
        <v>117</v>
      </c>
      <c r="AR209" s="3" t="s">
        <v>117</v>
      </c>
      <c r="AS209" s="38" t="s">
        <v>117</v>
      </c>
      <c r="AT209" s="38" t="s">
        <v>117</v>
      </c>
      <c r="AU209" s="38" t="s">
        <v>117</v>
      </c>
      <c r="AV209" s="38" t="s">
        <v>117</v>
      </c>
      <c r="AW209" s="38" t="s">
        <v>117</v>
      </c>
      <c r="AX209" s="38" t="s">
        <v>117</v>
      </c>
      <c r="AY209" s="38" t="s">
        <v>117</v>
      </c>
      <c r="AZ209" s="38" t="s">
        <v>117</v>
      </c>
      <c r="BA209" s="38" t="s">
        <v>117</v>
      </c>
      <c r="BB209" s="38" t="s">
        <v>117</v>
      </c>
      <c r="BC209" s="38" t="s">
        <v>117</v>
      </c>
      <c r="BD209" s="38" t="s">
        <v>117</v>
      </c>
      <c r="BE209" s="38" t="s">
        <v>117</v>
      </c>
      <c r="BF209" s="5" t="s">
        <v>117</v>
      </c>
      <c r="BG209" s="2" t="s">
        <v>117</v>
      </c>
      <c r="BH209" s="5" t="s">
        <v>117</v>
      </c>
      <c r="BI209" s="152"/>
      <c r="BJ209" s="152"/>
      <c r="BK209" s="152"/>
      <c r="BL209" s="152"/>
      <c r="BM209" s="152"/>
      <c r="BN209" s="152"/>
      <c r="BO209" s="152"/>
      <c r="BP209" s="152"/>
      <c r="BQ209" s="152"/>
      <c r="BR209" s="152"/>
      <c r="BS209" s="152"/>
      <c r="BT209" s="152"/>
      <c r="BU209" s="152"/>
      <c r="BV209" s="152"/>
      <c r="BW209" s="152"/>
      <c r="BX209" s="152"/>
      <c r="BY209" s="152"/>
      <c r="BZ209" s="152"/>
      <c r="CA209" s="152"/>
      <c r="CB209" s="152"/>
      <c r="CC209" s="152"/>
      <c r="CD209" s="152"/>
      <c r="CE209" s="152"/>
      <c r="CF209" s="15"/>
      <c r="CG209" s="15"/>
      <c r="CH209" s="15"/>
    </row>
    <row r="210" spans="1:86" ht="19.5" customHeight="1" x14ac:dyDescent="0.25">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2"/>
      <c r="AI210" s="152"/>
      <c r="AJ210" s="152"/>
      <c r="AK210" s="152"/>
      <c r="AL210" s="2" t="s">
        <v>117</v>
      </c>
      <c r="AM210" s="2" t="s">
        <v>117</v>
      </c>
      <c r="AN210" s="3" t="s">
        <v>117</v>
      </c>
      <c r="AO210" s="2" t="s">
        <v>117</v>
      </c>
      <c r="AP210" s="2" t="s">
        <v>117</v>
      </c>
      <c r="AQ210" s="3" t="s">
        <v>117</v>
      </c>
      <c r="AR210" s="3" t="s">
        <v>117</v>
      </c>
      <c r="AS210" s="38" t="s">
        <v>117</v>
      </c>
      <c r="AT210" s="38" t="s">
        <v>117</v>
      </c>
      <c r="AU210" s="38" t="s">
        <v>117</v>
      </c>
      <c r="AV210" s="38" t="s">
        <v>117</v>
      </c>
      <c r="AW210" s="38" t="s">
        <v>117</v>
      </c>
      <c r="AX210" s="38" t="s">
        <v>117</v>
      </c>
      <c r="AY210" s="38" t="s">
        <v>117</v>
      </c>
      <c r="AZ210" s="38" t="s">
        <v>117</v>
      </c>
      <c r="BA210" s="38" t="s">
        <v>117</v>
      </c>
      <c r="BB210" s="38" t="s">
        <v>117</v>
      </c>
      <c r="BC210" s="38" t="s">
        <v>117</v>
      </c>
      <c r="BD210" s="38" t="s">
        <v>117</v>
      </c>
      <c r="BE210" s="38" t="s">
        <v>117</v>
      </c>
      <c r="BF210" s="5" t="s">
        <v>117</v>
      </c>
      <c r="BG210" s="2" t="s">
        <v>117</v>
      </c>
      <c r="BH210" s="5" t="s">
        <v>117</v>
      </c>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
      <c r="CG210" s="15"/>
      <c r="CH210" s="15"/>
    </row>
    <row r="211" spans="1:86" ht="19.5" customHeight="1" x14ac:dyDescent="0.25">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2" t="s">
        <v>117</v>
      </c>
      <c r="AM211" s="2" t="s">
        <v>117</v>
      </c>
      <c r="AN211" s="3" t="s">
        <v>117</v>
      </c>
      <c r="AO211" s="2" t="s">
        <v>117</v>
      </c>
      <c r="AP211" s="2" t="s">
        <v>117</v>
      </c>
      <c r="AQ211" s="3" t="s">
        <v>117</v>
      </c>
      <c r="AR211" s="3" t="s">
        <v>117</v>
      </c>
      <c r="AS211" s="38" t="s">
        <v>117</v>
      </c>
      <c r="AT211" s="38" t="s">
        <v>117</v>
      </c>
      <c r="AU211" s="38" t="s">
        <v>117</v>
      </c>
      <c r="AV211" s="38" t="s">
        <v>117</v>
      </c>
      <c r="AW211" s="38" t="s">
        <v>117</v>
      </c>
      <c r="AX211" s="38" t="s">
        <v>117</v>
      </c>
      <c r="AY211" s="38" t="s">
        <v>117</v>
      </c>
      <c r="AZ211" s="38" t="s">
        <v>117</v>
      </c>
      <c r="BA211" s="38" t="s">
        <v>117</v>
      </c>
      <c r="BB211" s="38" t="s">
        <v>117</v>
      </c>
      <c r="BC211" s="38" t="s">
        <v>117</v>
      </c>
      <c r="BD211" s="38" t="s">
        <v>117</v>
      </c>
      <c r="BE211" s="38" t="s">
        <v>117</v>
      </c>
      <c r="BF211" s="5" t="s">
        <v>117</v>
      </c>
      <c r="BG211" s="2" t="s">
        <v>117</v>
      </c>
      <c r="BH211" s="5" t="s">
        <v>117</v>
      </c>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
      <c r="CG211" s="15"/>
      <c r="CH211" s="15"/>
    </row>
    <row r="212" spans="1:86" ht="19.5" customHeight="1" x14ac:dyDescent="0.25">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2" t="s">
        <v>117</v>
      </c>
      <c r="AM212" s="2" t="s">
        <v>117</v>
      </c>
      <c r="AN212" s="3" t="s">
        <v>117</v>
      </c>
      <c r="AO212" s="2" t="s">
        <v>117</v>
      </c>
      <c r="AP212" s="2" t="s">
        <v>117</v>
      </c>
      <c r="AQ212" s="3" t="s">
        <v>117</v>
      </c>
      <c r="AR212" s="3" t="s">
        <v>117</v>
      </c>
      <c r="AS212" s="38" t="s">
        <v>117</v>
      </c>
      <c r="AT212" s="38" t="s">
        <v>117</v>
      </c>
      <c r="AU212" s="38" t="s">
        <v>117</v>
      </c>
      <c r="AV212" s="38" t="s">
        <v>117</v>
      </c>
      <c r="AW212" s="38" t="s">
        <v>117</v>
      </c>
      <c r="AX212" s="38" t="s">
        <v>117</v>
      </c>
      <c r="AY212" s="38" t="s">
        <v>117</v>
      </c>
      <c r="AZ212" s="38" t="s">
        <v>117</v>
      </c>
      <c r="BA212" s="38" t="s">
        <v>117</v>
      </c>
      <c r="BB212" s="38" t="s">
        <v>117</v>
      </c>
      <c r="BC212" s="38" t="s">
        <v>117</v>
      </c>
      <c r="BD212" s="38" t="s">
        <v>117</v>
      </c>
      <c r="BE212" s="38" t="s">
        <v>117</v>
      </c>
      <c r="BF212" s="5" t="s">
        <v>117</v>
      </c>
      <c r="BG212" s="2" t="s">
        <v>117</v>
      </c>
      <c r="BH212" s="5" t="s">
        <v>117</v>
      </c>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
      <c r="CG212" s="15"/>
      <c r="CH212" s="15"/>
    </row>
    <row r="213" spans="1:86" ht="19.5" customHeight="1" x14ac:dyDescent="0.25">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152"/>
      <c r="AK213" s="152"/>
      <c r="AL213" s="2" t="s">
        <v>117</v>
      </c>
      <c r="AM213" s="2" t="s">
        <v>117</v>
      </c>
      <c r="AN213" s="3" t="s">
        <v>117</v>
      </c>
      <c r="AO213" s="2" t="s">
        <v>117</v>
      </c>
      <c r="AP213" s="2" t="s">
        <v>117</v>
      </c>
      <c r="AQ213" s="3" t="s">
        <v>117</v>
      </c>
      <c r="AR213" s="3" t="s">
        <v>117</v>
      </c>
      <c r="AS213" s="38" t="s">
        <v>117</v>
      </c>
      <c r="AT213" s="38" t="s">
        <v>117</v>
      </c>
      <c r="AU213" s="38" t="s">
        <v>117</v>
      </c>
      <c r="AV213" s="38" t="s">
        <v>117</v>
      </c>
      <c r="AW213" s="38" t="s">
        <v>117</v>
      </c>
      <c r="AX213" s="38" t="s">
        <v>117</v>
      </c>
      <c r="AY213" s="38" t="s">
        <v>117</v>
      </c>
      <c r="AZ213" s="38" t="s">
        <v>117</v>
      </c>
      <c r="BA213" s="38" t="s">
        <v>117</v>
      </c>
      <c r="BB213" s="38" t="s">
        <v>117</v>
      </c>
      <c r="BC213" s="38" t="s">
        <v>117</v>
      </c>
      <c r="BD213" s="38" t="s">
        <v>117</v>
      </c>
      <c r="BE213" s="38" t="s">
        <v>117</v>
      </c>
      <c r="BF213" s="5" t="s">
        <v>117</v>
      </c>
      <c r="BG213" s="2" t="s">
        <v>117</v>
      </c>
      <c r="BH213" s="5" t="s">
        <v>117</v>
      </c>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
      <c r="CG213" s="15"/>
      <c r="CH213" s="15"/>
    </row>
    <row r="214" spans="1:86" ht="19.5" customHeight="1" x14ac:dyDescent="0.25">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2" t="s">
        <v>117</v>
      </c>
      <c r="AM214" s="2" t="s">
        <v>117</v>
      </c>
      <c r="AN214" s="3" t="s">
        <v>117</v>
      </c>
      <c r="AO214" s="2" t="s">
        <v>117</v>
      </c>
      <c r="AP214" s="2" t="s">
        <v>117</v>
      </c>
      <c r="AQ214" s="3" t="s">
        <v>117</v>
      </c>
      <c r="AR214" s="3" t="s">
        <v>117</v>
      </c>
      <c r="AS214" s="38" t="s">
        <v>117</v>
      </c>
      <c r="AT214" s="38" t="s">
        <v>117</v>
      </c>
      <c r="AU214" s="38" t="s">
        <v>117</v>
      </c>
      <c r="AV214" s="38" t="s">
        <v>117</v>
      </c>
      <c r="AW214" s="38" t="s">
        <v>117</v>
      </c>
      <c r="AX214" s="38" t="s">
        <v>117</v>
      </c>
      <c r="AY214" s="38" t="s">
        <v>117</v>
      </c>
      <c r="AZ214" s="38" t="s">
        <v>117</v>
      </c>
      <c r="BA214" s="38" t="s">
        <v>117</v>
      </c>
      <c r="BB214" s="38" t="s">
        <v>117</v>
      </c>
      <c r="BC214" s="38" t="s">
        <v>117</v>
      </c>
      <c r="BD214" s="38" t="s">
        <v>117</v>
      </c>
      <c r="BE214" s="38" t="s">
        <v>117</v>
      </c>
      <c r="BF214" s="5" t="s">
        <v>117</v>
      </c>
      <c r="BG214" s="2" t="s">
        <v>117</v>
      </c>
      <c r="BH214" s="5" t="s">
        <v>117</v>
      </c>
      <c r="BI214" s="152"/>
      <c r="BJ214" s="152"/>
      <c r="BK214" s="152"/>
      <c r="BL214" s="152"/>
      <c r="BM214" s="152"/>
      <c r="BN214" s="152"/>
      <c r="BO214" s="152"/>
      <c r="BP214" s="152"/>
      <c r="BQ214" s="152"/>
      <c r="BR214" s="152"/>
      <c r="BS214" s="152"/>
      <c r="BT214" s="152"/>
      <c r="BU214" s="152"/>
      <c r="BV214" s="152"/>
      <c r="BW214" s="152"/>
      <c r="BX214" s="152"/>
      <c r="BY214" s="152"/>
      <c r="BZ214" s="152"/>
      <c r="CA214" s="152"/>
      <c r="CB214" s="152"/>
      <c r="CC214" s="152"/>
      <c r="CD214" s="152"/>
      <c r="CE214" s="152"/>
      <c r="CF214" s="15"/>
      <c r="CG214" s="15"/>
      <c r="CH214" s="15"/>
    </row>
    <row r="215" spans="1:86" ht="19.5" customHeight="1" x14ac:dyDescent="0.25">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2" t="s">
        <v>117</v>
      </c>
      <c r="AM215" s="2" t="s">
        <v>117</v>
      </c>
      <c r="AN215" s="3" t="s">
        <v>117</v>
      </c>
      <c r="AO215" s="2" t="s">
        <v>117</v>
      </c>
      <c r="AP215" s="2" t="s">
        <v>117</v>
      </c>
      <c r="AQ215" s="3" t="s">
        <v>117</v>
      </c>
      <c r="AR215" s="3" t="s">
        <v>117</v>
      </c>
      <c r="AS215" s="38" t="s">
        <v>117</v>
      </c>
      <c r="AT215" s="38" t="s">
        <v>117</v>
      </c>
      <c r="AU215" s="38" t="s">
        <v>117</v>
      </c>
      <c r="AV215" s="38" t="s">
        <v>117</v>
      </c>
      <c r="AW215" s="38" t="s">
        <v>117</v>
      </c>
      <c r="AX215" s="38" t="s">
        <v>117</v>
      </c>
      <c r="AY215" s="38" t="s">
        <v>117</v>
      </c>
      <c r="AZ215" s="38" t="s">
        <v>117</v>
      </c>
      <c r="BA215" s="38" t="s">
        <v>117</v>
      </c>
      <c r="BB215" s="38" t="s">
        <v>117</v>
      </c>
      <c r="BC215" s="38" t="s">
        <v>117</v>
      </c>
      <c r="BD215" s="38" t="s">
        <v>117</v>
      </c>
      <c r="BE215" s="38" t="s">
        <v>117</v>
      </c>
      <c r="BF215" s="5" t="s">
        <v>117</v>
      </c>
      <c r="BG215" s="2" t="s">
        <v>117</v>
      </c>
      <c r="BH215" s="5" t="s">
        <v>117</v>
      </c>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
      <c r="CG215" s="15"/>
      <c r="CH215" s="15"/>
    </row>
    <row r="216" spans="1:86" ht="19.5" customHeight="1" x14ac:dyDescent="0.25">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2" t="s">
        <v>117</v>
      </c>
      <c r="AM216" s="2" t="s">
        <v>117</v>
      </c>
      <c r="AN216" s="3" t="s">
        <v>117</v>
      </c>
      <c r="AO216" s="4" t="s">
        <v>117</v>
      </c>
      <c r="AP216" s="2" t="s">
        <v>117</v>
      </c>
      <c r="AQ216" s="3" t="s">
        <v>117</v>
      </c>
      <c r="AR216" s="3" t="s">
        <v>117</v>
      </c>
      <c r="AS216" s="38" t="s">
        <v>117</v>
      </c>
      <c r="AT216" s="38" t="s">
        <v>117</v>
      </c>
      <c r="AU216" s="38" t="s">
        <v>117</v>
      </c>
      <c r="AV216" s="38" t="s">
        <v>117</v>
      </c>
      <c r="AW216" s="38" t="s">
        <v>117</v>
      </c>
      <c r="AX216" s="38" t="s">
        <v>117</v>
      </c>
      <c r="AY216" s="38" t="s">
        <v>117</v>
      </c>
      <c r="AZ216" s="38" t="s">
        <v>117</v>
      </c>
      <c r="BA216" s="38" t="s">
        <v>117</v>
      </c>
      <c r="BB216" s="38" t="s">
        <v>117</v>
      </c>
      <c r="BC216" s="38" t="s">
        <v>117</v>
      </c>
      <c r="BD216" s="38" t="s">
        <v>117</v>
      </c>
      <c r="BE216" s="38" t="s">
        <v>117</v>
      </c>
      <c r="BF216" s="5" t="s">
        <v>117</v>
      </c>
      <c r="BG216" s="2" t="s">
        <v>117</v>
      </c>
      <c r="BH216" s="5" t="s">
        <v>117</v>
      </c>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
      <c r="CG216" s="15"/>
      <c r="CH216" s="15"/>
    </row>
    <row r="217" spans="1:86" ht="19.5" customHeight="1" x14ac:dyDescent="0.25">
      <c r="A217" s="160"/>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2" t="s">
        <v>117</v>
      </c>
      <c r="AM217" s="2" t="s">
        <v>117</v>
      </c>
      <c r="AN217" s="3" t="s">
        <v>117</v>
      </c>
      <c r="AO217" s="4" t="s">
        <v>117</v>
      </c>
      <c r="AP217" s="2" t="s">
        <v>117</v>
      </c>
      <c r="AQ217" s="3" t="s">
        <v>117</v>
      </c>
      <c r="AR217" s="3" t="s">
        <v>117</v>
      </c>
      <c r="AS217" s="38" t="s">
        <v>117</v>
      </c>
      <c r="AT217" s="38" t="s">
        <v>117</v>
      </c>
      <c r="AU217" s="38" t="s">
        <v>117</v>
      </c>
      <c r="AV217" s="38" t="s">
        <v>117</v>
      </c>
      <c r="AW217" s="38" t="s">
        <v>117</v>
      </c>
      <c r="AX217" s="38" t="s">
        <v>117</v>
      </c>
      <c r="AY217" s="38" t="s">
        <v>117</v>
      </c>
      <c r="AZ217" s="38" t="s">
        <v>117</v>
      </c>
      <c r="BA217" s="38" t="s">
        <v>117</v>
      </c>
      <c r="BB217" s="38" t="s">
        <v>117</v>
      </c>
      <c r="BC217" s="38" t="s">
        <v>117</v>
      </c>
      <c r="BD217" s="38" t="s">
        <v>117</v>
      </c>
      <c r="BE217" s="38" t="s">
        <v>117</v>
      </c>
      <c r="BF217" s="5" t="s">
        <v>117</v>
      </c>
      <c r="BG217" s="2" t="s">
        <v>117</v>
      </c>
      <c r="BH217" s="5" t="s">
        <v>117</v>
      </c>
      <c r="BI217" s="160"/>
      <c r="BJ217" s="160"/>
      <c r="BK217" s="160"/>
      <c r="BL217" s="160"/>
      <c r="BM217" s="160"/>
      <c r="BN217" s="160"/>
      <c r="BO217" s="160"/>
      <c r="BP217" s="160"/>
      <c r="BQ217" s="160"/>
      <c r="BR217" s="160"/>
      <c r="BS217" s="160"/>
      <c r="BT217" s="160"/>
      <c r="BU217" s="160"/>
      <c r="BV217" s="160"/>
      <c r="BW217" s="160"/>
      <c r="BX217" s="160"/>
      <c r="BY217" s="160"/>
      <c r="BZ217" s="160"/>
      <c r="CA217" s="160"/>
      <c r="CB217" s="160"/>
      <c r="CC217" s="160"/>
      <c r="CD217" s="160"/>
      <c r="CE217" s="160"/>
      <c r="CF217" s="15"/>
      <c r="CG217" s="15"/>
      <c r="CH217" s="15"/>
    </row>
    <row r="218" spans="1:86" ht="60" customHeight="1" x14ac:dyDescent="0.25">
      <c r="A218" s="43">
        <v>19</v>
      </c>
      <c r="B218" s="2" t="s">
        <v>411</v>
      </c>
      <c r="C218" s="2" t="s">
        <v>117</v>
      </c>
      <c r="D218" s="2" t="s">
        <v>369</v>
      </c>
      <c r="E218" s="2" t="s">
        <v>117</v>
      </c>
      <c r="F218" s="44" t="s">
        <v>412</v>
      </c>
      <c r="G218" s="2" t="s">
        <v>117</v>
      </c>
      <c r="H218" s="2" t="s">
        <v>117</v>
      </c>
      <c r="I218" s="2" t="s">
        <v>117</v>
      </c>
      <c r="J218" s="2" t="s">
        <v>117</v>
      </c>
      <c r="K218" s="2" t="s">
        <v>117</v>
      </c>
      <c r="L218" s="2" t="s">
        <v>117</v>
      </c>
      <c r="M218" s="2" t="s">
        <v>413</v>
      </c>
      <c r="N218" s="2" t="s">
        <v>414</v>
      </c>
      <c r="O218" s="4">
        <v>14113</v>
      </c>
      <c r="P218" s="2" t="s">
        <v>117</v>
      </c>
      <c r="Q218" s="2" t="s">
        <v>117</v>
      </c>
      <c r="R218" s="2" t="s">
        <v>117</v>
      </c>
      <c r="S218" s="2" t="s">
        <v>117</v>
      </c>
      <c r="T218" s="2" t="s">
        <v>117</v>
      </c>
      <c r="U218" s="2" t="s">
        <v>117</v>
      </c>
      <c r="V218" s="2" t="s">
        <v>117</v>
      </c>
      <c r="W218" s="2" t="s">
        <v>117</v>
      </c>
      <c r="X218" s="2" t="s">
        <v>117</v>
      </c>
      <c r="Y218" s="2" t="s">
        <v>415</v>
      </c>
      <c r="Z218" s="2" t="s">
        <v>416</v>
      </c>
      <c r="AA218" s="2" t="s">
        <v>417</v>
      </c>
      <c r="AB218" s="3">
        <v>45925</v>
      </c>
      <c r="AC218" s="4">
        <v>14116</v>
      </c>
      <c r="AD218" s="3">
        <v>45925</v>
      </c>
      <c r="AE218" s="3">
        <v>46290</v>
      </c>
      <c r="AF218" s="2" t="s">
        <v>188</v>
      </c>
      <c r="AG218" s="2" t="s">
        <v>418</v>
      </c>
      <c r="AH218" s="2" t="s">
        <v>117</v>
      </c>
      <c r="AI218" s="5" t="s">
        <v>117</v>
      </c>
      <c r="AJ218" s="5" t="s">
        <v>117</v>
      </c>
      <c r="AK218" s="5">
        <v>7200</v>
      </c>
      <c r="AL218" s="2" t="s">
        <v>117</v>
      </c>
      <c r="AM218" s="2" t="s">
        <v>117</v>
      </c>
      <c r="AN218" s="2" t="s">
        <v>117</v>
      </c>
      <c r="AO218" s="2" t="s">
        <v>117</v>
      </c>
      <c r="AP218" s="2" t="s">
        <v>117</v>
      </c>
      <c r="AQ218" s="2" t="s">
        <v>117</v>
      </c>
      <c r="AR218" s="2" t="s">
        <v>117</v>
      </c>
      <c r="AS218" s="2" t="s">
        <v>117</v>
      </c>
      <c r="AT218" s="2" t="s">
        <v>117</v>
      </c>
      <c r="AU218" s="2" t="s">
        <v>117</v>
      </c>
      <c r="AV218" s="2" t="s">
        <v>117</v>
      </c>
      <c r="AW218" s="2" t="s">
        <v>117</v>
      </c>
      <c r="AX218" s="2" t="s">
        <v>117</v>
      </c>
      <c r="AY218" s="2" t="s">
        <v>117</v>
      </c>
      <c r="AZ218" s="2" t="s">
        <v>117</v>
      </c>
      <c r="BA218" s="2" t="s">
        <v>117</v>
      </c>
      <c r="BB218" s="2" t="s">
        <v>117</v>
      </c>
      <c r="BC218" s="2" t="s">
        <v>117</v>
      </c>
      <c r="BD218" s="2" t="s">
        <v>117</v>
      </c>
      <c r="BE218" s="2" t="s">
        <v>117</v>
      </c>
      <c r="BF218" s="2" t="s">
        <v>117</v>
      </c>
      <c r="BG218" s="2" t="s">
        <v>117</v>
      </c>
      <c r="BH218" s="2" t="s">
        <v>117</v>
      </c>
      <c r="BI218" s="45">
        <f t="shared" ref="BI218:BI219" si="2">AK218</f>
        <v>7200</v>
      </c>
      <c r="BJ218" s="5">
        <f>600</f>
        <v>600</v>
      </c>
      <c r="BK218" s="5">
        <v>0</v>
      </c>
      <c r="BL218" s="46">
        <f t="shared" ref="BL218:BL300" si="3">BJ218+BK218</f>
        <v>600</v>
      </c>
      <c r="BM218" s="2" t="s">
        <v>117</v>
      </c>
      <c r="BN218" s="2" t="s">
        <v>117</v>
      </c>
      <c r="BO218" s="2" t="s">
        <v>117</v>
      </c>
      <c r="BP218" s="2" t="s">
        <v>117</v>
      </c>
      <c r="BQ218" s="2" t="s">
        <v>117</v>
      </c>
      <c r="BR218" s="2" t="s">
        <v>117</v>
      </c>
      <c r="BS218" s="2" t="s">
        <v>117</v>
      </c>
      <c r="BT218" s="2" t="s">
        <v>117</v>
      </c>
      <c r="BU218" s="2" t="s">
        <v>117</v>
      </c>
      <c r="BV218" s="2" t="s">
        <v>117</v>
      </c>
      <c r="BW218" s="2" t="s">
        <v>117</v>
      </c>
      <c r="BX218" s="2" t="s">
        <v>117</v>
      </c>
      <c r="BY218" s="2" t="s">
        <v>117</v>
      </c>
      <c r="BZ218" s="43" t="s">
        <v>419</v>
      </c>
      <c r="CA218" s="47">
        <v>14103</v>
      </c>
      <c r="CB218" s="43" t="s">
        <v>420</v>
      </c>
      <c r="CC218" s="43" t="s">
        <v>421</v>
      </c>
      <c r="CD218" s="43" t="s">
        <v>313</v>
      </c>
      <c r="CE218" s="43" t="s">
        <v>422</v>
      </c>
      <c r="CF218" s="15"/>
      <c r="CG218" s="15"/>
      <c r="CH218" s="15"/>
    </row>
    <row r="219" spans="1:86" ht="49.5" customHeight="1" x14ac:dyDescent="0.25">
      <c r="A219" s="43">
        <v>20</v>
      </c>
      <c r="B219" s="2" t="s">
        <v>423</v>
      </c>
      <c r="C219" s="2" t="s">
        <v>117</v>
      </c>
      <c r="D219" s="2" t="s">
        <v>369</v>
      </c>
      <c r="E219" s="2" t="s">
        <v>117</v>
      </c>
      <c r="F219" s="44" t="s">
        <v>424</v>
      </c>
      <c r="G219" s="2" t="s">
        <v>117</v>
      </c>
      <c r="H219" s="2" t="s">
        <v>117</v>
      </c>
      <c r="I219" s="2" t="s">
        <v>117</v>
      </c>
      <c r="J219" s="2" t="s">
        <v>117</v>
      </c>
      <c r="K219" s="2" t="s">
        <v>117</v>
      </c>
      <c r="L219" s="2" t="s">
        <v>117</v>
      </c>
      <c r="M219" s="2" t="s">
        <v>425</v>
      </c>
      <c r="N219" s="2" t="s">
        <v>414</v>
      </c>
      <c r="O219" s="4">
        <v>14119</v>
      </c>
      <c r="P219" s="2" t="s">
        <v>117</v>
      </c>
      <c r="Q219" s="2" t="s">
        <v>117</v>
      </c>
      <c r="R219" s="2" t="s">
        <v>117</v>
      </c>
      <c r="S219" s="2" t="s">
        <v>117</v>
      </c>
      <c r="T219" s="2" t="s">
        <v>117</v>
      </c>
      <c r="U219" s="2" t="s">
        <v>117</v>
      </c>
      <c r="V219" s="2" t="s">
        <v>117</v>
      </c>
      <c r="W219" s="2" t="s">
        <v>117</v>
      </c>
      <c r="X219" s="5" t="s">
        <v>117</v>
      </c>
      <c r="Y219" s="43" t="s">
        <v>426</v>
      </c>
      <c r="Z219" s="43" t="s">
        <v>427</v>
      </c>
      <c r="AA219" s="43" t="s">
        <v>428</v>
      </c>
      <c r="AB219" s="3">
        <v>45944</v>
      </c>
      <c r="AC219" s="4">
        <v>14129</v>
      </c>
      <c r="AD219" s="3">
        <v>45944</v>
      </c>
      <c r="AE219" s="3">
        <v>46022</v>
      </c>
      <c r="AF219" s="2" t="s">
        <v>188</v>
      </c>
      <c r="AG219" s="2" t="s">
        <v>429</v>
      </c>
      <c r="AH219" s="2" t="s">
        <v>117</v>
      </c>
      <c r="AI219" s="5" t="s">
        <v>117</v>
      </c>
      <c r="AJ219" s="5" t="s">
        <v>117</v>
      </c>
      <c r="AK219" s="5">
        <v>49000</v>
      </c>
      <c r="AL219" s="2" t="s">
        <v>117</v>
      </c>
      <c r="AM219" s="2" t="s">
        <v>117</v>
      </c>
      <c r="AN219" s="2" t="s">
        <v>117</v>
      </c>
      <c r="AO219" s="2" t="s">
        <v>117</v>
      </c>
      <c r="AP219" s="2" t="s">
        <v>117</v>
      </c>
      <c r="AQ219" s="2" t="s">
        <v>117</v>
      </c>
      <c r="AR219" s="2" t="s">
        <v>117</v>
      </c>
      <c r="AS219" s="2" t="s">
        <v>117</v>
      </c>
      <c r="AT219" s="2" t="s">
        <v>117</v>
      </c>
      <c r="AU219" s="2" t="s">
        <v>117</v>
      </c>
      <c r="AV219" s="2" t="s">
        <v>117</v>
      </c>
      <c r="AW219" s="5" t="s">
        <v>117</v>
      </c>
      <c r="AX219" s="5" t="s">
        <v>117</v>
      </c>
      <c r="AY219" s="2" t="s">
        <v>117</v>
      </c>
      <c r="AZ219" s="2" t="s">
        <v>117</v>
      </c>
      <c r="BA219" s="5" t="s">
        <v>117</v>
      </c>
      <c r="BB219" s="5" t="s">
        <v>117</v>
      </c>
      <c r="BC219" s="2" t="s">
        <v>117</v>
      </c>
      <c r="BD219" s="2" t="s">
        <v>117</v>
      </c>
      <c r="BE219" s="5" t="s">
        <v>117</v>
      </c>
      <c r="BF219" s="5" t="s">
        <v>117</v>
      </c>
      <c r="BG219" s="2" t="s">
        <v>117</v>
      </c>
      <c r="BH219" s="5" t="s">
        <v>117</v>
      </c>
      <c r="BI219" s="45">
        <f t="shared" si="2"/>
        <v>49000</v>
      </c>
      <c r="BJ219" s="5">
        <v>0</v>
      </c>
      <c r="BK219" s="5">
        <v>0</v>
      </c>
      <c r="BL219" s="46">
        <f t="shared" si="3"/>
        <v>0</v>
      </c>
      <c r="BM219" s="2" t="s">
        <v>117</v>
      </c>
      <c r="BN219" s="43" t="s">
        <v>117</v>
      </c>
      <c r="BO219" s="43" t="s">
        <v>117</v>
      </c>
      <c r="BP219" s="43" t="s">
        <v>117</v>
      </c>
      <c r="BQ219" s="43" t="s">
        <v>117</v>
      </c>
      <c r="BR219" s="43" t="s">
        <v>117</v>
      </c>
      <c r="BS219" s="43" t="s">
        <v>117</v>
      </c>
      <c r="BT219" s="43" t="s">
        <v>117</v>
      </c>
      <c r="BU219" s="56" t="s">
        <v>117</v>
      </c>
      <c r="BV219" s="56" t="s">
        <v>117</v>
      </c>
      <c r="BW219" s="43" t="s">
        <v>117</v>
      </c>
      <c r="BX219" s="43" t="s">
        <v>117</v>
      </c>
      <c r="BY219" s="43" t="s">
        <v>117</v>
      </c>
      <c r="BZ219" s="43" t="s">
        <v>430</v>
      </c>
      <c r="CA219" s="47">
        <v>14119</v>
      </c>
      <c r="CB219" s="43" t="s">
        <v>420</v>
      </c>
      <c r="CC219" s="43" t="s">
        <v>421</v>
      </c>
      <c r="CD219" s="43" t="s">
        <v>313</v>
      </c>
      <c r="CE219" s="43" t="s">
        <v>422</v>
      </c>
      <c r="CF219" s="15"/>
      <c r="CG219" s="15"/>
      <c r="CH219" s="15"/>
    </row>
    <row r="220" spans="1:86" ht="19.5" customHeight="1" x14ac:dyDescent="0.25">
      <c r="A220" s="10">
        <v>21</v>
      </c>
      <c r="B220" s="10" t="s">
        <v>431</v>
      </c>
      <c r="C220" s="10" t="s">
        <v>117</v>
      </c>
      <c r="D220" s="10" t="s">
        <v>369</v>
      </c>
      <c r="E220" s="10" t="s">
        <v>117</v>
      </c>
      <c r="F220" s="10" t="s">
        <v>432</v>
      </c>
      <c r="G220" s="34" t="s">
        <v>117</v>
      </c>
      <c r="H220" s="34" t="s">
        <v>117</v>
      </c>
      <c r="I220" s="10" t="s">
        <v>117</v>
      </c>
      <c r="J220" s="10" t="s">
        <v>117</v>
      </c>
      <c r="K220" s="10" t="s">
        <v>117</v>
      </c>
      <c r="L220" s="10" t="s">
        <v>117</v>
      </c>
      <c r="M220" s="10" t="s">
        <v>433</v>
      </c>
      <c r="N220" s="10" t="s">
        <v>414</v>
      </c>
      <c r="O220" s="34">
        <v>14132</v>
      </c>
      <c r="P220" s="10" t="s">
        <v>117</v>
      </c>
      <c r="Q220" s="10" t="s">
        <v>117</v>
      </c>
      <c r="R220" s="35" t="s">
        <v>117</v>
      </c>
      <c r="S220" s="35" t="s">
        <v>117</v>
      </c>
      <c r="T220" s="34" t="s">
        <v>117</v>
      </c>
      <c r="U220" s="10" t="s">
        <v>117</v>
      </c>
      <c r="V220" s="34" t="s">
        <v>117</v>
      </c>
      <c r="W220" s="10" t="s">
        <v>117</v>
      </c>
      <c r="X220" s="10" t="s">
        <v>117</v>
      </c>
      <c r="Y220" s="10" t="s">
        <v>434</v>
      </c>
      <c r="Z220" s="10" t="s">
        <v>427</v>
      </c>
      <c r="AA220" s="10" t="s">
        <v>428</v>
      </c>
      <c r="AB220" s="35">
        <v>45973</v>
      </c>
      <c r="AC220" s="34">
        <v>14149</v>
      </c>
      <c r="AD220" s="35">
        <v>45973</v>
      </c>
      <c r="AE220" s="35">
        <v>46022</v>
      </c>
      <c r="AF220" s="10" t="s">
        <v>188</v>
      </c>
      <c r="AG220" s="10" t="s">
        <v>429</v>
      </c>
      <c r="AH220" s="10" t="s">
        <v>117</v>
      </c>
      <c r="AI220" s="9" t="s">
        <v>117</v>
      </c>
      <c r="AJ220" s="9" t="s">
        <v>117</v>
      </c>
      <c r="AK220" s="37">
        <v>44760</v>
      </c>
      <c r="AL220" s="10" t="s">
        <v>117</v>
      </c>
      <c r="AM220" s="9" t="s">
        <v>117</v>
      </c>
      <c r="AN220" s="9" t="s">
        <v>117</v>
      </c>
      <c r="AO220" s="10" t="s">
        <v>117</v>
      </c>
      <c r="AP220" s="9" t="s">
        <v>117</v>
      </c>
      <c r="AQ220" s="9" t="s">
        <v>117</v>
      </c>
      <c r="AR220" s="10" t="s">
        <v>117</v>
      </c>
      <c r="AS220" s="9" t="s">
        <v>117</v>
      </c>
      <c r="AT220" s="9" t="s">
        <v>117</v>
      </c>
      <c r="AU220" s="10" t="s">
        <v>117</v>
      </c>
      <c r="AV220" s="9" t="s">
        <v>117</v>
      </c>
      <c r="AW220" s="9" t="s">
        <v>117</v>
      </c>
      <c r="AX220" s="10" t="s">
        <v>117</v>
      </c>
      <c r="AY220" s="9" t="s">
        <v>117</v>
      </c>
      <c r="AZ220" s="9" t="s">
        <v>117</v>
      </c>
      <c r="BA220" s="10" t="s">
        <v>117</v>
      </c>
      <c r="BB220" s="9" t="s">
        <v>117</v>
      </c>
      <c r="BC220" s="9" t="s">
        <v>117</v>
      </c>
      <c r="BD220" s="10" t="s">
        <v>117</v>
      </c>
      <c r="BE220" s="9" t="s">
        <v>117</v>
      </c>
      <c r="BF220" s="9" t="s">
        <v>117</v>
      </c>
      <c r="BG220" s="9" t="s">
        <v>117</v>
      </c>
      <c r="BH220" s="9" t="s">
        <v>117</v>
      </c>
      <c r="BI220" s="39">
        <v>44760</v>
      </c>
      <c r="BJ220" s="37">
        <v>0</v>
      </c>
      <c r="BK220" s="37">
        <v>44760</v>
      </c>
      <c r="BL220" s="40">
        <v>44760</v>
      </c>
      <c r="BM220" s="10" t="s">
        <v>117</v>
      </c>
      <c r="BN220" s="10" t="s">
        <v>117</v>
      </c>
      <c r="BO220" s="10" t="s">
        <v>117</v>
      </c>
      <c r="BP220" s="10" t="s">
        <v>117</v>
      </c>
      <c r="BQ220" s="12" t="s">
        <v>117</v>
      </c>
      <c r="BR220" s="10" t="s">
        <v>117</v>
      </c>
      <c r="BS220" s="10" t="s">
        <v>117</v>
      </c>
      <c r="BT220" s="10" t="s">
        <v>117</v>
      </c>
      <c r="BU220" s="10" t="s">
        <v>117</v>
      </c>
      <c r="BV220" s="10" t="s">
        <v>117</v>
      </c>
      <c r="BW220" s="10" t="s">
        <v>117</v>
      </c>
      <c r="BX220" s="10" t="s">
        <v>117</v>
      </c>
      <c r="BY220" s="10" t="s">
        <v>117</v>
      </c>
      <c r="BZ220" s="12" t="s">
        <v>435</v>
      </c>
      <c r="CA220" s="41">
        <v>14132</v>
      </c>
      <c r="CB220" s="12" t="s">
        <v>420</v>
      </c>
      <c r="CC220" s="12" t="s">
        <v>421</v>
      </c>
      <c r="CD220" s="12" t="s">
        <v>313</v>
      </c>
      <c r="CE220" s="12" t="s">
        <v>422</v>
      </c>
      <c r="CF220" s="15"/>
      <c r="CG220" s="15"/>
      <c r="CH220" s="15"/>
    </row>
    <row r="221" spans="1:86" ht="19.5" customHeight="1" x14ac:dyDescent="0.25">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
      <c r="CG221" s="15"/>
      <c r="CH221" s="15"/>
    </row>
    <row r="222" spans="1:86" ht="19.5" customHeight="1" x14ac:dyDescent="0.25">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c r="BI222" s="152"/>
      <c r="BJ222" s="152"/>
      <c r="BK222" s="152"/>
      <c r="BL222" s="152"/>
      <c r="BM222" s="152"/>
      <c r="BN222" s="152"/>
      <c r="BO222" s="152"/>
      <c r="BP222" s="152"/>
      <c r="BQ222" s="152"/>
      <c r="BR222" s="152"/>
      <c r="BS222" s="152"/>
      <c r="BT222" s="152"/>
      <c r="BU222" s="152"/>
      <c r="BV222" s="152"/>
      <c r="BW222" s="152"/>
      <c r="BX222" s="152"/>
      <c r="BY222" s="152"/>
      <c r="BZ222" s="152"/>
      <c r="CA222" s="152"/>
      <c r="CB222" s="152"/>
      <c r="CC222" s="152"/>
      <c r="CD222" s="152"/>
      <c r="CE222" s="152"/>
      <c r="CF222" s="15"/>
      <c r="CG222" s="15"/>
      <c r="CH222" s="15"/>
    </row>
    <row r="223" spans="1:86" ht="19.5" customHeight="1" x14ac:dyDescent="0.25">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
      <c r="CG223" s="15"/>
      <c r="CH223" s="15"/>
    </row>
    <row r="224" spans="1:86" ht="19.5" customHeight="1" x14ac:dyDescent="0.25">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
      <c r="CG224" s="15"/>
      <c r="CH224" s="15"/>
    </row>
    <row r="225" spans="1:86" ht="19.5" customHeight="1" x14ac:dyDescent="0.25">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c r="BI225" s="152"/>
      <c r="BJ225" s="152"/>
      <c r="BK225" s="152"/>
      <c r="BL225" s="152"/>
      <c r="BM225" s="152"/>
      <c r="BN225" s="152"/>
      <c r="BO225" s="152"/>
      <c r="BP225" s="152"/>
      <c r="BQ225" s="152"/>
      <c r="BR225" s="152"/>
      <c r="BS225" s="152"/>
      <c r="BT225" s="152"/>
      <c r="BU225" s="152"/>
      <c r="BV225" s="152"/>
      <c r="BW225" s="152"/>
      <c r="BX225" s="152"/>
      <c r="BY225" s="152"/>
      <c r="BZ225" s="152"/>
      <c r="CA225" s="152"/>
      <c r="CB225" s="152"/>
      <c r="CC225" s="152"/>
      <c r="CD225" s="152"/>
      <c r="CE225" s="152"/>
      <c r="CF225" s="15"/>
      <c r="CG225" s="15"/>
      <c r="CH225" s="15"/>
    </row>
    <row r="226" spans="1:86" ht="19.5" customHeight="1" x14ac:dyDescent="0.25">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c r="BI226" s="152"/>
      <c r="BJ226" s="152"/>
      <c r="BK226" s="152"/>
      <c r="BL226" s="152"/>
      <c r="BM226" s="152"/>
      <c r="BN226" s="152"/>
      <c r="BO226" s="152"/>
      <c r="BP226" s="152"/>
      <c r="BQ226" s="152"/>
      <c r="BR226" s="152"/>
      <c r="BS226" s="152"/>
      <c r="BT226" s="152"/>
      <c r="BU226" s="152"/>
      <c r="BV226" s="152"/>
      <c r="BW226" s="152"/>
      <c r="BX226" s="152"/>
      <c r="BY226" s="152"/>
      <c r="BZ226" s="152"/>
      <c r="CA226" s="152"/>
      <c r="CB226" s="152"/>
      <c r="CC226" s="152"/>
      <c r="CD226" s="152"/>
      <c r="CE226" s="152"/>
      <c r="CF226" s="15"/>
      <c r="CG226" s="15"/>
      <c r="CH226" s="15"/>
    </row>
    <row r="227" spans="1:86" ht="19.5" customHeight="1" x14ac:dyDescent="0.25">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2"/>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
      <c r="CG227" s="15"/>
      <c r="CH227" s="15"/>
    </row>
    <row r="228" spans="1:86" ht="19.5" customHeight="1" x14ac:dyDescent="0.25">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c r="BI228" s="152"/>
      <c r="BJ228" s="152"/>
      <c r="BK228" s="152"/>
      <c r="BL228" s="152"/>
      <c r="BM228" s="152"/>
      <c r="BN228" s="152"/>
      <c r="BO228" s="152"/>
      <c r="BP228" s="152"/>
      <c r="BQ228" s="152"/>
      <c r="BR228" s="152"/>
      <c r="BS228" s="152"/>
      <c r="BT228" s="152"/>
      <c r="BU228" s="152"/>
      <c r="BV228" s="152"/>
      <c r="BW228" s="152"/>
      <c r="BX228" s="152"/>
      <c r="BY228" s="152"/>
      <c r="BZ228" s="152"/>
      <c r="CA228" s="152"/>
      <c r="CB228" s="152"/>
      <c r="CC228" s="152"/>
      <c r="CD228" s="152"/>
      <c r="CE228" s="152"/>
      <c r="CF228" s="15"/>
      <c r="CG228" s="15"/>
      <c r="CH228" s="15"/>
    </row>
    <row r="229" spans="1:86" ht="19.5" customHeight="1" x14ac:dyDescent="0.25">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c r="BI229" s="152"/>
      <c r="BJ229" s="152"/>
      <c r="BK229" s="152"/>
      <c r="BL229" s="152"/>
      <c r="BM229" s="152"/>
      <c r="BN229" s="152"/>
      <c r="BO229" s="152"/>
      <c r="BP229" s="152"/>
      <c r="BQ229" s="152"/>
      <c r="BR229" s="152"/>
      <c r="BS229" s="152"/>
      <c r="BT229" s="152"/>
      <c r="BU229" s="152"/>
      <c r="BV229" s="152"/>
      <c r="BW229" s="152"/>
      <c r="BX229" s="152"/>
      <c r="BY229" s="152"/>
      <c r="BZ229" s="152"/>
      <c r="CA229" s="152"/>
      <c r="CB229" s="152"/>
      <c r="CC229" s="152"/>
      <c r="CD229" s="152"/>
      <c r="CE229" s="152"/>
      <c r="CF229" s="15"/>
      <c r="CG229" s="15"/>
      <c r="CH229" s="15"/>
    </row>
    <row r="230" spans="1:86" ht="19.5" customHeight="1" x14ac:dyDescent="0.25">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c r="BI230" s="152"/>
      <c r="BJ230" s="152"/>
      <c r="BK230" s="152"/>
      <c r="BL230" s="152"/>
      <c r="BM230" s="152"/>
      <c r="BN230" s="152"/>
      <c r="BO230" s="152"/>
      <c r="BP230" s="152"/>
      <c r="BQ230" s="152"/>
      <c r="BR230" s="152"/>
      <c r="BS230" s="152"/>
      <c r="BT230" s="152"/>
      <c r="BU230" s="152"/>
      <c r="BV230" s="152"/>
      <c r="BW230" s="152"/>
      <c r="BX230" s="152"/>
      <c r="BY230" s="152"/>
      <c r="BZ230" s="152"/>
      <c r="CA230" s="152"/>
      <c r="CB230" s="152"/>
      <c r="CC230" s="152"/>
      <c r="CD230" s="152"/>
      <c r="CE230" s="152"/>
      <c r="CF230" s="15"/>
      <c r="CG230" s="15"/>
      <c r="CH230" s="15"/>
    </row>
    <row r="231" spans="1:86" ht="19.5" customHeight="1" x14ac:dyDescent="0.25">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c r="BI231" s="152"/>
      <c r="BJ231" s="152"/>
      <c r="BK231" s="152"/>
      <c r="BL231" s="152"/>
      <c r="BM231" s="152"/>
      <c r="BN231" s="152"/>
      <c r="BO231" s="152"/>
      <c r="BP231" s="152"/>
      <c r="BQ231" s="152"/>
      <c r="BR231" s="152"/>
      <c r="BS231" s="152"/>
      <c r="BT231" s="152"/>
      <c r="BU231" s="152"/>
      <c r="BV231" s="152"/>
      <c r="BW231" s="152"/>
      <c r="BX231" s="152"/>
      <c r="BY231" s="152"/>
      <c r="BZ231" s="152"/>
      <c r="CA231" s="152"/>
      <c r="CB231" s="152"/>
      <c r="CC231" s="152"/>
      <c r="CD231" s="152"/>
      <c r="CE231" s="152"/>
      <c r="CF231" s="15"/>
      <c r="CG231" s="15"/>
      <c r="CH231" s="15"/>
    </row>
    <row r="232" spans="1:86" ht="19.5" customHeight="1" x14ac:dyDescent="0.25">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c r="BV232" s="152"/>
      <c r="BW232" s="152"/>
      <c r="BX232" s="152"/>
      <c r="BY232" s="152"/>
      <c r="BZ232" s="152"/>
      <c r="CA232" s="152"/>
      <c r="CB232" s="152"/>
      <c r="CC232" s="152"/>
      <c r="CD232" s="152"/>
      <c r="CE232" s="152"/>
      <c r="CF232" s="15"/>
      <c r="CG232" s="15"/>
      <c r="CH232" s="15"/>
    </row>
    <row r="233" spans="1:86" ht="19.5" customHeight="1" x14ac:dyDescent="0.25">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c r="AE233" s="152"/>
      <c r="AF233" s="152"/>
      <c r="AG233" s="152"/>
      <c r="AH233" s="152"/>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2"/>
      <c r="BG233" s="152"/>
      <c r="BH233" s="152"/>
      <c r="BI233" s="152"/>
      <c r="BJ233" s="152"/>
      <c r="BK233" s="152"/>
      <c r="BL233" s="152"/>
      <c r="BM233" s="152"/>
      <c r="BN233" s="152"/>
      <c r="BO233" s="152"/>
      <c r="BP233" s="152"/>
      <c r="BQ233" s="152"/>
      <c r="BR233" s="152"/>
      <c r="BS233" s="152"/>
      <c r="BT233" s="152"/>
      <c r="BU233" s="152"/>
      <c r="BV233" s="152"/>
      <c r="BW233" s="152"/>
      <c r="BX233" s="152"/>
      <c r="BY233" s="152"/>
      <c r="BZ233" s="152"/>
      <c r="CA233" s="152"/>
      <c r="CB233" s="152"/>
      <c r="CC233" s="152"/>
      <c r="CD233" s="152"/>
      <c r="CE233" s="152"/>
      <c r="CF233" s="15"/>
      <c r="CG233" s="15"/>
      <c r="CH233" s="15"/>
    </row>
    <row r="234" spans="1:86" ht="19.5" customHeight="1" x14ac:dyDescent="0.25">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
      <c r="CG234" s="15"/>
      <c r="CH234" s="15"/>
    </row>
    <row r="235" spans="1:86" ht="19.5" customHeight="1" x14ac:dyDescent="0.25">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s="152"/>
      <c r="BF235" s="152"/>
      <c r="BG235" s="152"/>
      <c r="BH235" s="152"/>
      <c r="BI235" s="152"/>
      <c r="BJ235" s="152"/>
      <c r="BK235" s="152"/>
      <c r="BL235" s="152"/>
      <c r="BM235" s="152"/>
      <c r="BN235" s="152"/>
      <c r="BO235" s="152"/>
      <c r="BP235" s="152"/>
      <c r="BQ235" s="152"/>
      <c r="BR235" s="152"/>
      <c r="BS235" s="152"/>
      <c r="BT235" s="152"/>
      <c r="BU235" s="152"/>
      <c r="BV235" s="152"/>
      <c r="BW235" s="152"/>
      <c r="BX235" s="152"/>
      <c r="BY235" s="152"/>
      <c r="BZ235" s="152"/>
      <c r="CA235" s="152"/>
      <c r="CB235" s="152"/>
      <c r="CC235" s="152"/>
      <c r="CD235" s="152"/>
      <c r="CE235" s="152"/>
      <c r="CF235" s="15"/>
      <c r="CG235" s="15"/>
      <c r="CH235" s="15"/>
    </row>
    <row r="236" spans="1:86" ht="19.5" customHeight="1" x14ac:dyDescent="0.25">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2"/>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s="152"/>
      <c r="BF236" s="152"/>
      <c r="BG236" s="152"/>
      <c r="BH236" s="152"/>
      <c r="BI236" s="152"/>
      <c r="BJ236" s="152"/>
      <c r="BK236" s="152"/>
      <c r="BL236" s="152"/>
      <c r="BM236" s="152"/>
      <c r="BN236" s="152"/>
      <c r="BO236" s="152"/>
      <c r="BP236" s="152"/>
      <c r="BQ236" s="152"/>
      <c r="BR236" s="152"/>
      <c r="BS236" s="152"/>
      <c r="BT236" s="152"/>
      <c r="BU236" s="152"/>
      <c r="BV236" s="152"/>
      <c r="BW236" s="152"/>
      <c r="BX236" s="152"/>
      <c r="BY236" s="152"/>
      <c r="BZ236" s="152"/>
      <c r="CA236" s="152"/>
      <c r="CB236" s="152"/>
      <c r="CC236" s="152"/>
      <c r="CD236" s="152"/>
      <c r="CE236" s="152"/>
      <c r="CF236" s="15"/>
      <c r="CG236" s="15"/>
      <c r="CH236" s="15"/>
    </row>
    <row r="237" spans="1:86" ht="19.5" customHeight="1" x14ac:dyDescent="0.25">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152"/>
      <c r="CA237" s="152"/>
      <c r="CB237" s="152"/>
      <c r="CC237" s="152"/>
      <c r="CD237" s="152"/>
      <c r="CE237" s="152"/>
      <c r="CF237" s="15"/>
      <c r="CG237" s="15"/>
      <c r="CH237" s="15"/>
    </row>
    <row r="238" spans="1:86" ht="19.5" customHeight="1" x14ac:dyDescent="0.25">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2"/>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s="152"/>
      <c r="BF238" s="152"/>
      <c r="BG238" s="152"/>
      <c r="BH238" s="152"/>
      <c r="BI238" s="152"/>
      <c r="BJ238" s="152"/>
      <c r="BK238" s="152"/>
      <c r="BL238" s="152"/>
      <c r="BM238" s="152"/>
      <c r="BN238" s="152"/>
      <c r="BO238" s="152"/>
      <c r="BP238" s="152"/>
      <c r="BQ238" s="152"/>
      <c r="BR238" s="152"/>
      <c r="BS238" s="152"/>
      <c r="BT238" s="152"/>
      <c r="BU238" s="152"/>
      <c r="BV238" s="152"/>
      <c r="BW238" s="152"/>
      <c r="BX238" s="152"/>
      <c r="BY238" s="152"/>
      <c r="BZ238" s="152"/>
      <c r="CA238" s="152"/>
      <c r="CB238" s="152"/>
      <c r="CC238" s="152"/>
      <c r="CD238" s="152"/>
      <c r="CE238" s="152"/>
      <c r="CF238" s="15"/>
      <c r="CG238" s="15"/>
      <c r="CH238" s="15"/>
    </row>
    <row r="239" spans="1:86" ht="19.5" customHeight="1" x14ac:dyDescent="0.25">
      <c r="A239" s="160"/>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c r="BO239" s="160"/>
      <c r="BP239" s="160"/>
      <c r="BQ239" s="160"/>
      <c r="BR239" s="160"/>
      <c r="BS239" s="160"/>
      <c r="BT239" s="160"/>
      <c r="BU239" s="160"/>
      <c r="BV239" s="160"/>
      <c r="BW239" s="160"/>
      <c r="BX239" s="160"/>
      <c r="BY239" s="160"/>
      <c r="BZ239" s="160"/>
      <c r="CA239" s="160"/>
      <c r="CB239" s="160"/>
      <c r="CC239" s="160"/>
      <c r="CD239" s="160"/>
      <c r="CE239" s="160"/>
      <c r="CF239" s="15"/>
      <c r="CG239" s="15"/>
      <c r="CH239" s="15"/>
    </row>
    <row r="240" spans="1:86" ht="19.5" customHeight="1" x14ac:dyDescent="0.25">
      <c r="A240" s="10">
        <v>22</v>
      </c>
      <c r="B240" s="10">
        <v>0</v>
      </c>
      <c r="C240" s="10" t="s">
        <v>436</v>
      </c>
      <c r="D240" s="10" t="s">
        <v>179</v>
      </c>
      <c r="E240" s="10" t="s">
        <v>180</v>
      </c>
      <c r="F240" s="10" t="s">
        <v>437</v>
      </c>
      <c r="G240" s="34">
        <v>14059</v>
      </c>
      <c r="H240" s="34">
        <v>14104</v>
      </c>
      <c r="I240" s="10" t="s">
        <v>438</v>
      </c>
      <c r="J240" s="35">
        <v>45910</v>
      </c>
      <c r="K240" s="35">
        <v>46275</v>
      </c>
      <c r="L240" s="34">
        <v>14115</v>
      </c>
      <c r="M240" s="10" t="s">
        <v>117</v>
      </c>
      <c r="N240" s="10" t="s">
        <v>117</v>
      </c>
      <c r="O240" s="34" t="s">
        <v>117</v>
      </c>
      <c r="P240" s="10" t="s">
        <v>117</v>
      </c>
      <c r="Q240" s="10" t="s">
        <v>117</v>
      </c>
      <c r="R240" s="35" t="s">
        <v>117</v>
      </c>
      <c r="S240" s="35" t="s">
        <v>117</v>
      </c>
      <c r="T240" s="34" t="s">
        <v>117</v>
      </c>
      <c r="U240" s="10" t="s">
        <v>117</v>
      </c>
      <c r="V240" s="34" t="s">
        <v>117</v>
      </c>
      <c r="W240" s="10" t="s">
        <v>117</v>
      </c>
      <c r="X240" s="10" t="s">
        <v>117</v>
      </c>
      <c r="Y240" s="10" t="s">
        <v>439</v>
      </c>
      <c r="Z240" s="10" t="s">
        <v>440</v>
      </c>
      <c r="AA240" s="10" t="s">
        <v>441</v>
      </c>
      <c r="AB240" s="35">
        <v>45936</v>
      </c>
      <c r="AC240" s="34">
        <v>14123</v>
      </c>
      <c r="AD240" s="35">
        <v>45936</v>
      </c>
      <c r="AE240" s="35">
        <v>46022</v>
      </c>
      <c r="AF240" s="10" t="s">
        <v>188</v>
      </c>
      <c r="AG240" s="10" t="s">
        <v>429</v>
      </c>
      <c r="AH240" s="10" t="s">
        <v>117</v>
      </c>
      <c r="AI240" s="9" t="s">
        <v>117</v>
      </c>
      <c r="AJ240" s="9" t="s">
        <v>117</v>
      </c>
      <c r="AK240" s="37">
        <v>8000</v>
      </c>
      <c r="AL240" s="10" t="s">
        <v>117</v>
      </c>
      <c r="AM240" s="9" t="s">
        <v>117</v>
      </c>
      <c r="AN240" s="9" t="s">
        <v>117</v>
      </c>
      <c r="AO240" s="10" t="s">
        <v>117</v>
      </c>
      <c r="AP240" s="9" t="s">
        <v>117</v>
      </c>
      <c r="AQ240" s="9" t="s">
        <v>117</v>
      </c>
      <c r="AR240" s="10" t="s">
        <v>117</v>
      </c>
      <c r="AS240" s="9" t="s">
        <v>117</v>
      </c>
      <c r="AT240" s="9" t="s">
        <v>117</v>
      </c>
      <c r="AU240" s="10" t="s">
        <v>117</v>
      </c>
      <c r="AV240" s="9" t="s">
        <v>117</v>
      </c>
      <c r="AW240" s="9" t="s">
        <v>117</v>
      </c>
      <c r="AX240" s="10" t="s">
        <v>117</v>
      </c>
      <c r="AY240" s="9" t="s">
        <v>117</v>
      </c>
      <c r="AZ240" s="9" t="s">
        <v>117</v>
      </c>
      <c r="BA240" s="10" t="s">
        <v>117</v>
      </c>
      <c r="BB240" s="9" t="s">
        <v>117</v>
      </c>
      <c r="BC240" s="9" t="s">
        <v>117</v>
      </c>
      <c r="BD240" s="10" t="s">
        <v>117</v>
      </c>
      <c r="BE240" s="9" t="s">
        <v>117</v>
      </c>
      <c r="BF240" s="9" t="s">
        <v>117</v>
      </c>
      <c r="BG240" s="9" t="s">
        <v>117</v>
      </c>
      <c r="BH240" s="9" t="s">
        <v>117</v>
      </c>
      <c r="BI240" s="39">
        <v>8000</v>
      </c>
      <c r="BJ240" s="37">
        <v>0</v>
      </c>
      <c r="BK240" s="37">
        <v>8000</v>
      </c>
      <c r="BL240" s="40">
        <v>8000</v>
      </c>
      <c r="BM240" s="10" t="s">
        <v>117</v>
      </c>
      <c r="BN240" s="10" t="s">
        <v>117</v>
      </c>
      <c r="BO240" s="10" t="s">
        <v>117</v>
      </c>
      <c r="BP240" s="10" t="s">
        <v>117</v>
      </c>
      <c r="BQ240" s="12" t="s">
        <v>117</v>
      </c>
      <c r="BR240" s="10" t="s">
        <v>117</v>
      </c>
      <c r="BS240" s="10" t="s">
        <v>117</v>
      </c>
      <c r="BT240" s="10" t="s">
        <v>117</v>
      </c>
      <c r="BU240" s="10" t="s">
        <v>117</v>
      </c>
      <c r="BV240" s="10" t="s">
        <v>117</v>
      </c>
      <c r="BW240" s="10" t="s">
        <v>117</v>
      </c>
      <c r="BX240" s="10" t="s">
        <v>117</v>
      </c>
      <c r="BY240" s="10" t="s">
        <v>117</v>
      </c>
      <c r="BZ240" s="12" t="s">
        <v>442</v>
      </c>
      <c r="CA240" s="41">
        <v>14120</v>
      </c>
      <c r="CB240" s="12" t="s">
        <v>443</v>
      </c>
      <c r="CC240" s="12">
        <v>716658</v>
      </c>
      <c r="CD240" s="12" t="s">
        <v>328</v>
      </c>
      <c r="CE240" s="12">
        <v>703265</v>
      </c>
      <c r="CF240" s="15"/>
      <c r="CG240" s="15"/>
      <c r="CH240" s="15"/>
    </row>
    <row r="241" spans="1:86" ht="19.5" customHeight="1" x14ac:dyDescent="0.25">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c r="AE241" s="152"/>
      <c r="AF241" s="152"/>
      <c r="AG241" s="152"/>
      <c r="AH241" s="152"/>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c r="BD241" s="152"/>
      <c r="BE241" s="152"/>
      <c r="BF241" s="152"/>
      <c r="BG241" s="152"/>
      <c r="BH241" s="152"/>
      <c r="BI241" s="152"/>
      <c r="BJ241" s="152"/>
      <c r="BK241" s="152"/>
      <c r="BL241" s="152"/>
      <c r="BM241" s="152"/>
      <c r="BN241" s="152"/>
      <c r="BO241" s="152"/>
      <c r="BP241" s="152"/>
      <c r="BQ241" s="152"/>
      <c r="BR241" s="152"/>
      <c r="BS241" s="152"/>
      <c r="BT241" s="152"/>
      <c r="BU241" s="152"/>
      <c r="BV241" s="152"/>
      <c r="BW241" s="152"/>
      <c r="BX241" s="152"/>
      <c r="BY241" s="152"/>
      <c r="BZ241" s="152"/>
      <c r="CA241" s="152"/>
      <c r="CB241" s="152"/>
      <c r="CC241" s="152"/>
      <c r="CD241" s="152"/>
      <c r="CE241" s="152"/>
      <c r="CF241" s="15"/>
      <c r="CG241" s="15"/>
      <c r="CH241" s="15"/>
    </row>
    <row r="242" spans="1:86" ht="19.5" customHeight="1" x14ac:dyDescent="0.25">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c r="BI242" s="152"/>
      <c r="BJ242" s="152"/>
      <c r="BK242" s="152"/>
      <c r="BL242" s="152"/>
      <c r="BM242" s="152"/>
      <c r="BN242" s="152"/>
      <c r="BO242" s="152"/>
      <c r="BP242" s="152"/>
      <c r="BQ242" s="152"/>
      <c r="BR242" s="152"/>
      <c r="BS242" s="152"/>
      <c r="BT242" s="152"/>
      <c r="BU242" s="152"/>
      <c r="BV242" s="152"/>
      <c r="BW242" s="152"/>
      <c r="BX242" s="152"/>
      <c r="BY242" s="152"/>
      <c r="BZ242" s="152"/>
      <c r="CA242" s="152"/>
      <c r="CB242" s="152"/>
      <c r="CC242" s="152"/>
      <c r="CD242" s="152"/>
      <c r="CE242" s="152"/>
      <c r="CF242" s="15"/>
      <c r="CG242" s="15"/>
      <c r="CH242" s="15"/>
    </row>
    <row r="243" spans="1:86" ht="19.5" customHeight="1" x14ac:dyDescent="0.25">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E243" s="152"/>
      <c r="AF243" s="152"/>
      <c r="AG243" s="152"/>
      <c r="AH243" s="152"/>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s="152"/>
      <c r="BF243" s="152"/>
      <c r="BG243" s="152"/>
      <c r="BH243" s="152"/>
      <c r="BI243" s="152"/>
      <c r="BJ243" s="152"/>
      <c r="BK243" s="152"/>
      <c r="BL243" s="152"/>
      <c r="BM243" s="152"/>
      <c r="BN243" s="152"/>
      <c r="BO243" s="152"/>
      <c r="BP243" s="152"/>
      <c r="BQ243" s="152"/>
      <c r="BR243" s="152"/>
      <c r="BS243" s="152"/>
      <c r="BT243" s="152"/>
      <c r="BU243" s="152"/>
      <c r="BV243" s="152"/>
      <c r="BW243" s="152"/>
      <c r="BX243" s="152"/>
      <c r="BY243" s="152"/>
      <c r="BZ243" s="152"/>
      <c r="CA243" s="152"/>
      <c r="CB243" s="152"/>
      <c r="CC243" s="152"/>
      <c r="CD243" s="152"/>
      <c r="CE243" s="152"/>
      <c r="CF243" s="15"/>
      <c r="CG243" s="15"/>
      <c r="CH243" s="15"/>
    </row>
    <row r="244" spans="1:86" ht="19.5" customHeight="1" x14ac:dyDescent="0.25">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c r="AE244" s="152"/>
      <c r="AF244" s="152"/>
      <c r="AG244" s="152"/>
      <c r="AH244" s="152"/>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152"/>
      <c r="BF244" s="152"/>
      <c r="BG244" s="152"/>
      <c r="BH244" s="152"/>
      <c r="BI244" s="152"/>
      <c r="BJ244" s="152"/>
      <c r="BK244" s="152"/>
      <c r="BL244" s="152"/>
      <c r="BM244" s="152"/>
      <c r="BN244" s="152"/>
      <c r="BO244" s="152"/>
      <c r="BP244" s="152"/>
      <c r="BQ244" s="152"/>
      <c r="BR244" s="152"/>
      <c r="BS244" s="152"/>
      <c r="BT244" s="152"/>
      <c r="BU244" s="152"/>
      <c r="BV244" s="152"/>
      <c r="BW244" s="152"/>
      <c r="BX244" s="152"/>
      <c r="BY244" s="152"/>
      <c r="BZ244" s="152"/>
      <c r="CA244" s="152"/>
      <c r="CB244" s="152"/>
      <c r="CC244" s="152"/>
      <c r="CD244" s="152"/>
      <c r="CE244" s="152"/>
      <c r="CF244" s="15"/>
      <c r="CG244" s="15"/>
      <c r="CH244" s="15"/>
    </row>
    <row r="245" spans="1:86" ht="19.5" customHeight="1" x14ac:dyDescent="0.25">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c r="AE245" s="152"/>
      <c r="AF245" s="152"/>
      <c r="AG245" s="152"/>
      <c r="AH245" s="152"/>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s="152"/>
      <c r="BF245" s="152"/>
      <c r="BG245" s="152"/>
      <c r="BH245" s="152"/>
      <c r="BI245" s="152"/>
      <c r="BJ245" s="152"/>
      <c r="BK245" s="152"/>
      <c r="BL245" s="152"/>
      <c r="BM245" s="152"/>
      <c r="BN245" s="152"/>
      <c r="BO245" s="152"/>
      <c r="BP245" s="152"/>
      <c r="BQ245" s="152"/>
      <c r="BR245" s="152"/>
      <c r="BS245" s="152"/>
      <c r="BT245" s="152"/>
      <c r="BU245" s="152"/>
      <c r="BV245" s="152"/>
      <c r="BW245" s="152"/>
      <c r="BX245" s="152"/>
      <c r="BY245" s="152"/>
      <c r="BZ245" s="152"/>
      <c r="CA245" s="152"/>
      <c r="CB245" s="152"/>
      <c r="CC245" s="152"/>
      <c r="CD245" s="152"/>
      <c r="CE245" s="152"/>
      <c r="CF245" s="15"/>
      <c r="CG245" s="15"/>
      <c r="CH245" s="15"/>
    </row>
    <row r="246" spans="1:86" ht="19.5" customHeight="1" x14ac:dyDescent="0.25">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c r="AE246" s="152"/>
      <c r="AF246" s="152"/>
      <c r="AG246" s="152"/>
      <c r="AH246" s="152"/>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s="152"/>
      <c r="BF246" s="152"/>
      <c r="BG246" s="152"/>
      <c r="BH246" s="152"/>
      <c r="BI246" s="152"/>
      <c r="BJ246" s="152"/>
      <c r="BK246" s="152"/>
      <c r="BL246" s="152"/>
      <c r="BM246" s="152"/>
      <c r="BN246" s="152"/>
      <c r="BO246" s="152"/>
      <c r="BP246" s="152"/>
      <c r="BQ246" s="152"/>
      <c r="BR246" s="152"/>
      <c r="BS246" s="152"/>
      <c r="BT246" s="152"/>
      <c r="BU246" s="152"/>
      <c r="BV246" s="152"/>
      <c r="BW246" s="152"/>
      <c r="BX246" s="152"/>
      <c r="BY246" s="152"/>
      <c r="BZ246" s="152"/>
      <c r="CA246" s="152"/>
      <c r="CB246" s="152"/>
      <c r="CC246" s="152"/>
      <c r="CD246" s="152"/>
      <c r="CE246" s="152"/>
      <c r="CF246" s="15"/>
      <c r="CG246" s="15"/>
      <c r="CH246" s="15"/>
    </row>
    <row r="247" spans="1:86" ht="19.5" customHeight="1" x14ac:dyDescent="0.25">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2"/>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s="152"/>
      <c r="BF247" s="152"/>
      <c r="BG247" s="152"/>
      <c r="BH247" s="152"/>
      <c r="BI247" s="152"/>
      <c r="BJ247" s="152"/>
      <c r="BK247" s="152"/>
      <c r="BL247" s="152"/>
      <c r="BM247" s="152"/>
      <c r="BN247" s="152"/>
      <c r="BO247" s="152"/>
      <c r="BP247" s="152"/>
      <c r="BQ247" s="152"/>
      <c r="BR247" s="152"/>
      <c r="BS247" s="152"/>
      <c r="BT247" s="152"/>
      <c r="BU247" s="152"/>
      <c r="BV247" s="152"/>
      <c r="BW247" s="152"/>
      <c r="BX247" s="152"/>
      <c r="BY247" s="152"/>
      <c r="BZ247" s="152"/>
      <c r="CA247" s="152"/>
      <c r="CB247" s="152"/>
      <c r="CC247" s="152"/>
      <c r="CD247" s="152"/>
      <c r="CE247" s="152"/>
      <c r="CF247" s="15"/>
      <c r="CG247" s="15"/>
      <c r="CH247" s="15"/>
    </row>
    <row r="248" spans="1:86" ht="19.5" customHeight="1" x14ac:dyDescent="0.25">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E248" s="152"/>
      <c r="AF248" s="152"/>
      <c r="AG248" s="152"/>
      <c r="AH248" s="152"/>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c r="BV248" s="152"/>
      <c r="BW248" s="152"/>
      <c r="BX248" s="152"/>
      <c r="BY248" s="152"/>
      <c r="BZ248" s="152"/>
      <c r="CA248" s="152"/>
      <c r="CB248" s="152"/>
      <c r="CC248" s="152"/>
      <c r="CD248" s="152"/>
      <c r="CE248" s="152"/>
      <c r="CF248" s="15"/>
      <c r="CG248" s="15"/>
      <c r="CH248" s="15"/>
    </row>
    <row r="249" spans="1:86" ht="19.5" customHeight="1" x14ac:dyDescent="0.25">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c r="BI249" s="152"/>
      <c r="BJ249" s="152"/>
      <c r="BK249" s="152"/>
      <c r="BL249" s="152"/>
      <c r="BM249" s="152"/>
      <c r="BN249" s="152"/>
      <c r="BO249" s="152"/>
      <c r="BP249" s="152"/>
      <c r="BQ249" s="152"/>
      <c r="BR249" s="152"/>
      <c r="BS249" s="152"/>
      <c r="BT249" s="152"/>
      <c r="BU249" s="152"/>
      <c r="BV249" s="152"/>
      <c r="BW249" s="152"/>
      <c r="BX249" s="152"/>
      <c r="BY249" s="152"/>
      <c r="BZ249" s="152"/>
      <c r="CA249" s="152"/>
      <c r="CB249" s="152"/>
      <c r="CC249" s="152"/>
      <c r="CD249" s="152"/>
      <c r="CE249" s="152"/>
      <c r="CF249" s="15"/>
      <c r="CG249" s="15"/>
      <c r="CH249" s="15"/>
    </row>
    <row r="250" spans="1:86" ht="19.5" customHeight="1" x14ac:dyDescent="0.25">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2"/>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c r="BD250" s="152"/>
      <c r="BE250" s="152"/>
      <c r="BF250" s="152"/>
      <c r="BG250" s="152"/>
      <c r="BH250" s="152"/>
      <c r="BI250" s="152"/>
      <c r="BJ250" s="152"/>
      <c r="BK250" s="152"/>
      <c r="BL250" s="152"/>
      <c r="BM250" s="152"/>
      <c r="BN250" s="152"/>
      <c r="BO250" s="152"/>
      <c r="BP250" s="152"/>
      <c r="BQ250" s="152"/>
      <c r="BR250" s="152"/>
      <c r="BS250" s="152"/>
      <c r="BT250" s="152"/>
      <c r="BU250" s="152"/>
      <c r="BV250" s="152"/>
      <c r="BW250" s="152"/>
      <c r="BX250" s="152"/>
      <c r="BY250" s="152"/>
      <c r="BZ250" s="152"/>
      <c r="CA250" s="152"/>
      <c r="CB250" s="152"/>
      <c r="CC250" s="152"/>
      <c r="CD250" s="152"/>
      <c r="CE250" s="152"/>
      <c r="CF250" s="15"/>
      <c r="CG250" s="15"/>
      <c r="CH250" s="15"/>
    </row>
    <row r="251" spans="1:86" ht="19.5" customHeight="1" x14ac:dyDescent="0.25">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2"/>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c r="BD251" s="152"/>
      <c r="BE251" s="152"/>
      <c r="BF251" s="152"/>
      <c r="BG251" s="152"/>
      <c r="BH251" s="152"/>
      <c r="BI251" s="152"/>
      <c r="BJ251" s="152"/>
      <c r="BK251" s="152"/>
      <c r="BL251" s="152"/>
      <c r="BM251" s="152"/>
      <c r="BN251" s="152"/>
      <c r="BO251" s="152"/>
      <c r="BP251" s="152"/>
      <c r="BQ251" s="152"/>
      <c r="BR251" s="152"/>
      <c r="BS251" s="152"/>
      <c r="BT251" s="152"/>
      <c r="BU251" s="152"/>
      <c r="BV251" s="152"/>
      <c r="BW251" s="152"/>
      <c r="BX251" s="152"/>
      <c r="BY251" s="152"/>
      <c r="BZ251" s="152"/>
      <c r="CA251" s="152"/>
      <c r="CB251" s="152"/>
      <c r="CC251" s="152"/>
      <c r="CD251" s="152"/>
      <c r="CE251" s="152"/>
      <c r="CF251" s="15"/>
      <c r="CG251" s="15"/>
      <c r="CH251" s="15"/>
    </row>
    <row r="252" spans="1:86" ht="19.5" customHeight="1" x14ac:dyDescent="0.25">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2"/>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c r="BD252" s="152"/>
      <c r="BE252" s="152"/>
      <c r="BF252" s="152"/>
      <c r="BG252" s="152"/>
      <c r="BH252" s="152"/>
      <c r="BI252" s="152"/>
      <c r="BJ252" s="152"/>
      <c r="BK252" s="152"/>
      <c r="BL252" s="152"/>
      <c r="BM252" s="152"/>
      <c r="BN252" s="152"/>
      <c r="BO252" s="152"/>
      <c r="BP252" s="152"/>
      <c r="BQ252" s="152"/>
      <c r="BR252" s="152"/>
      <c r="BS252" s="152"/>
      <c r="BT252" s="152"/>
      <c r="BU252" s="152"/>
      <c r="BV252" s="152"/>
      <c r="BW252" s="152"/>
      <c r="BX252" s="152"/>
      <c r="BY252" s="152"/>
      <c r="BZ252" s="152"/>
      <c r="CA252" s="152"/>
      <c r="CB252" s="152"/>
      <c r="CC252" s="152"/>
      <c r="CD252" s="152"/>
      <c r="CE252" s="152"/>
      <c r="CF252" s="15"/>
      <c r="CG252" s="15"/>
      <c r="CH252" s="15"/>
    </row>
    <row r="253" spans="1:86" ht="19.5" customHeight="1" x14ac:dyDescent="0.25">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c r="BI253" s="152"/>
      <c r="BJ253" s="152"/>
      <c r="BK253" s="152"/>
      <c r="BL253" s="152"/>
      <c r="BM253" s="152"/>
      <c r="BN253" s="152"/>
      <c r="BO253" s="152"/>
      <c r="BP253" s="152"/>
      <c r="BQ253" s="152"/>
      <c r="BR253" s="152"/>
      <c r="BS253" s="152"/>
      <c r="BT253" s="152"/>
      <c r="BU253" s="152"/>
      <c r="BV253" s="152"/>
      <c r="BW253" s="152"/>
      <c r="BX253" s="152"/>
      <c r="BY253" s="152"/>
      <c r="BZ253" s="152"/>
      <c r="CA253" s="152"/>
      <c r="CB253" s="152"/>
      <c r="CC253" s="152"/>
      <c r="CD253" s="152"/>
      <c r="CE253" s="152"/>
      <c r="CF253" s="15"/>
      <c r="CG253" s="15"/>
      <c r="CH253" s="15"/>
    </row>
    <row r="254" spans="1:86" ht="19.5" customHeight="1" x14ac:dyDescent="0.25">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c r="BI254" s="152"/>
      <c r="BJ254" s="152"/>
      <c r="BK254" s="152"/>
      <c r="BL254" s="152"/>
      <c r="BM254" s="152"/>
      <c r="BN254" s="152"/>
      <c r="BO254" s="152"/>
      <c r="BP254" s="152"/>
      <c r="BQ254" s="152"/>
      <c r="BR254" s="152"/>
      <c r="BS254" s="152"/>
      <c r="BT254" s="152"/>
      <c r="BU254" s="152"/>
      <c r="BV254" s="152"/>
      <c r="BW254" s="152"/>
      <c r="BX254" s="152"/>
      <c r="BY254" s="152"/>
      <c r="BZ254" s="152"/>
      <c r="CA254" s="152"/>
      <c r="CB254" s="152"/>
      <c r="CC254" s="152"/>
      <c r="CD254" s="152"/>
      <c r="CE254" s="152"/>
      <c r="CF254" s="15"/>
      <c r="CG254" s="15"/>
      <c r="CH254" s="15"/>
    </row>
    <row r="255" spans="1:86" ht="19.5" customHeight="1" x14ac:dyDescent="0.25">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2"/>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c r="BI255" s="152"/>
      <c r="BJ255" s="152"/>
      <c r="BK255" s="152"/>
      <c r="BL255" s="152"/>
      <c r="BM255" s="152"/>
      <c r="BN255" s="152"/>
      <c r="BO255" s="152"/>
      <c r="BP255" s="152"/>
      <c r="BQ255" s="152"/>
      <c r="BR255" s="152"/>
      <c r="BS255" s="152"/>
      <c r="BT255" s="152"/>
      <c r="BU255" s="152"/>
      <c r="BV255" s="152"/>
      <c r="BW255" s="152"/>
      <c r="BX255" s="152"/>
      <c r="BY255" s="152"/>
      <c r="BZ255" s="152"/>
      <c r="CA255" s="152"/>
      <c r="CB255" s="152"/>
      <c r="CC255" s="152"/>
      <c r="CD255" s="152"/>
      <c r="CE255" s="152"/>
      <c r="CF255" s="15"/>
      <c r="CG255" s="15"/>
      <c r="CH255" s="15"/>
    </row>
    <row r="256" spans="1:86" ht="19.5" customHeight="1" x14ac:dyDescent="0.25">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
      <c r="CG256" s="15"/>
      <c r="CH256" s="15"/>
    </row>
    <row r="257" spans="1:86" ht="19.5" customHeight="1" x14ac:dyDescent="0.25">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
      <c r="CG257" s="15"/>
      <c r="CH257" s="15"/>
    </row>
    <row r="258" spans="1:86" ht="19.5" customHeight="1" x14ac:dyDescent="0.25">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
      <c r="CG258" s="15"/>
      <c r="CH258" s="15"/>
    </row>
    <row r="259" spans="1:86" ht="19.5" customHeight="1" x14ac:dyDescent="0.25">
      <c r="A259" s="160"/>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5"/>
      <c r="CG259" s="15"/>
      <c r="CH259" s="15"/>
    </row>
    <row r="260" spans="1:86" ht="19.5" customHeight="1" x14ac:dyDescent="0.25">
      <c r="A260" s="10">
        <v>23</v>
      </c>
      <c r="B260" s="10" t="s">
        <v>444</v>
      </c>
      <c r="C260" s="10" t="s">
        <v>445</v>
      </c>
      <c r="D260" s="10" t="s">
        <v>179</v>
      </c>
      <c r="E260" s="10" t="s">
        <v>180</v>
      </c>
      <c r="F260" s="10" t="s">
        <v>437</v>
      </c>
      <c r="G260" s="34">
        <v>14059</v>
      </c>
      <c r="H260" s="34">
        <v>14104</v>
      </c>
      <c r="I260" s="10" t="s">
        <v>446</v>
      </c>
      <c r="J260" s="35">
        <v>45912</v>
      </c>
      <c r="K260" s="35">
        <v>46277</v>
      </c>
      <c r="L260" s="34">
        <v>14122</v>
      </c>
      <c r="M260" s="10" t="s">
        <v>117</v>
      </c>
      <c r="N260" s="10" t="s">
        <v>117</v>
      </c>
      <c r="O260" s="34" t="s">
        <v>117</v>
      </c>
      <c r="P260" s="10" t="s">
        <v>117</v>
      </c>
      <c r="Q260" s="10" t="s">
        <v>117</v>
      </c>
      <c r="R260" s="35" t="s">
        <v>117</v>
      </c>
      <c r="S260" s="35" t="s">
        <v>117</v>
      </c>
      <c r="T260" s="34" t="s">
        <v>117</v>
      </c>
      <c r="U260" s="10" t="s">
        <v>117</v>
      </c>
      <c r="V260" s="34" t="s">
        <v>117</v>
      </c>
      <c r="W260" s="10" t="s">
        <v>117</v>
      </c>
      <c r="X260" s="10" t="s">
        <v>117</v>
      </c>
      <c r="Y260" s="10" t="s">
        <v>447</v>
      </c>
      <c r="Z260" s="10" t="s">
        <v>448</v>
      </c>
      <c r="AA260" s="10" t="s">
        <v>449</v>
      </c>
      <c r="AB260" s="35">
        <v>45944</v>
      </c>
      <c r="AC260" s="34">
        <v>14129</v>
      </c>
      <c r="AD260" s="35">
        <v>45944</v>
      </c>
      <c r="AE260" s="35">
        <v>46022</v>
      </c>
      <c r="AF260" s="10" t="s">
        <v>188</v>
      </c>
      <c r="AG260" s="10" t="s">
        <v>429</v>
      </c>
      <c r="AH260" s="10" t="s">
        <v>117</v>
      </c>
      <c r="AI260" s="9" t="s">
        <v>117</v>
      </c>
      <c r="AJ260" s="9" t="s">
        <v>117</v>
      </c>
      <c r="AK260" s="37">
        <v>588.5</v>
      </c>
      <c r="AL260" s="10" t="s">
        <v>117</v>
      </c>
      <c r="AM260" s="9" t="s">
        <v>117</v>
      </c>
      <c r="AN260" s="9" t="s">
        <v>117</v>
      </c>
      <c r="AO260" s="10" t="s">
        <v>117</v>
      </c>
      <c r="AP260" s="9" t="s">
        <v>117</v>
      </c>
      <c r="AQ260" s="9" t="s">
        <v>117</v>
      </c>
      <c r="AR260" s="10" t="s">
        <v>117</v>
      </c>
      <c r="AS260" s="9" t="s">
        <v>117</v>
      </c>
      <c r="AT260" s="9" t="s">
        <v>117</v>
      </c>
      <c r="AU260" s="10" t="s">
        <v>117</v>
      </c>
      <c r="AV260" s="9" t="s">
        <v>117</v>
      </c>
      <c r="AW260" s="9" t="s">
        <v>117</v>
      </c>
      <c r="AX260" s="10" t="s">
        <v>117</v>
      </c>
      <c r="AY260" s="9" t="s">
        <v>117</v>
      </c>
      <c r="AZ260" s="9" t="s">
        <v>117</v>
      </c>
      <c r="BA260" s="10" t="s">
        <v>117</v>
      </c>
      <c r="BB260" s="9" t="s">
        <v>117</v>
      </c>
      <c r="BC260" s="9" t="s">
        <v>117</v>
      </c>
      <c r="BD260" s="10" t="s">
        <v>117</v>
      </c>
      <c r="BE260" s="9" t="s">
        <v>117</v>
      </c>
      <c r="BF260" s="9" t="s">
        <v>117</v>
      </c>
      <c r="BG260" s="9" t="s">
        <v>117</v>
      </c>
      <c r="BH260" s="9" t="s">
        <v>117</v>
      </c>
      <c r="BI260" s="39">
        <v>588.5</v>
      </c>
      <c r="BJ260" s="37">
        <v>0</v>
      </c>
      <c r="BK260" s="37">
        <v>588.5</v>
      </c>
      <c r="BL260" s="40">
        <v>588.5</v>
      </c>
      <c r="BM260" s="10" t="s">
        <v>117</v>
      </c>
      <c r="BN260" s="10" t="s">
        <v>117</v>
      </c>
      <c r="BO260" s="10" t="s">
        <v>117</v>
      </c>
      <c r="BP260" s="10" t="s">
        <v>117</v>
      </c>
      <c r="BQ260" s="12" t="s">
        <v>117</v>
      </c>
      <c r="BR260" s="10" t="s">
        <v>117</v>
      </c>
      <c r="BS260" s="10" t="s">
        <v>117</v>
      </c>
      <c r="BT260" s="10" t="s">
        <v>117</v>
      </c>
      <c r="BU260" s="10" t="s">
        <v>117</v>
      </c>
      <c r="BV260" s="10" t="s">
        <v>117</v>
      </c>
      <c r="BW260" s="10" t="s">
        <v>117</v>
      </c>
      <c r="BX260" s="10" t="s">
        <v>117</v>
      </c>
      <c r="BY260" s="10" t="s">
        <v>117</v>
      </c>
      <c r="BZ260" s="12" t="s">
        <v>450</v>
      </c>
      <c r="CA260" s="41">
        <v>14128</v>
      </c>
      <c r="CB260" s="12" t="s">
        <v>443</v>
      </c>
      <c r="CC260" s="12">
        <v>716666</v>
      </c>
      <c r="CD260" s="12" t="s">
        <v>328</v>
      </c>
      <c r="CE260" s="12">
        <v>703273</v>
      </c>
      <c r="CF260" s="15"/>
      <c r="CG260" s="15"/>
      <c r="CH260" s="15"/>
    </row>
    <row r="261" spans="1:86" ht="19.5" customHeight="1" x14ac:dyDescent="0.25">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c r="BI261" s="152"/>
      <c r="BJ261" s="152"/>
      <c r="BK261" s="152"/>
      <c r="BL261" s="152"/>
      <c r="BM261" s="152"/>
      <c r="BN261" s="152"/>
      <c r="BO261" s="152"/>
      <c r="BP261" s="152"/>
      <c r="BQ261" s="152"/>
      <c r="BR261" s="152"/>
      <c r="BS261" s="152"/>
      <c r="BT261" s="152"/>
      <c r="BU261" s="152"/>
      <c r="BV261" s="152"/>
      <c r="BW261" s="152"/>
      <c r="BX261" s="152"/>
      <c r="BY261" s="152"/>
      <c r="BZ261" s="152"/>
      <c r="CA261" s="152"/>
      <c r="CB261" s="152"/>
      <c r="CC261" s="152"/>
      <c r="CD261" s="152"/>
      <c r="CE261" s="152"/>
      <c r="CF261" s="15"/>
      <c r="CG261" s="15"/>
      <c r="CH261" s="15"/>
    </row>
    <row r="262" spans="1:86" ht="19.5" customHeight="1" x14ac:dyDescent="0.25">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c r="BI262" s="152"/>
      <c r="BJ262" s="152"/>
      <c r="BK262" s="152"/>
      <c r="BL262" s="152"/>
      <c r="BM262" s="152"/>
      <c r="BN262" s="152"/>
      <c r="BO262" s="152"/>
      <c r="BP262" s="152"/>
      <c r="BQ262" s="152"/>
      <c r="BR262" s="152"/>
      <c r="BS262" s="152"/>
      <c r="BT262" s="152"/>
      <c r="BU262" s="152"/>
      <c r="BV262" s="152"/>
      <c r="BW262" s="152"/>
      <c r="BX262" s="152"/>
      <c r="BY262" s="152"/>
      <c r="BZ262" s="152"/>
      <c r="CA262" s="152"/>
      <c r="CB262" s="152"/>
      <c r="CC262" s="152"/>
      <c r="CD262" s="152"/>
      <c r="CE262" s="152"/>
      <c r="CF262" s="15"/>
      <c r="CG262" s="15"/>
      <c r="CH262" s="15"/>
    </row>
    <row r="263" spans="1:86" ht="19.5" customHeight="1" x14ac:dyDescent="0.25">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2"/>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c r="BI263" s="152"/>
      <c r="BJ263" s="152"/>
      <c r="BK263" s="152"/>
      <c r="BL263" s="152"/>
      <c r="BM263" s="152"/>
      <c r="BN263" s="152"/>
      <c r="BO263" s="152"/>
      <c r="BP263" s="152"/>
      <c r="BQ263" s="152"/>
      <c r="BR263" s="152"/>
      <c r="BS263" s="152"/>
      <c r="BT263" s="152"/>
      <c r="BU263" s="152"/>
      <c r="BV263" s="152"/>
      <c r="BW263" s="152"/>
      <c r="BX263" s="152"/>
      <c r="BY263" s="152"/>
      <c r="BZ263" s="152"/>
      <c r="CA263" s="152"/>
      <c r="CB263" s="152"/>
      <c r="CC263" s="152"/>
      <c r="CD263" s="152"/>
      <c r="CE263" s="152"/>
      <c r="CF263" s="15"/>
      <c r="CG263" s="15"/>
      <c r="CH263" s="15"/>
    </row>
    <row r="264" spans="1:86" ht="19.5" customHeight="1" x14ac:dyDescent="0.25">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
      <c r="CG264" s="15"/>
      <c r="CH264" s="15"/>
    </row>
    <row r="265" spans="1:86" ht="19.5" customHeight="1" x14ac:dyDescent="0.25">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
      <c r="CG265" s="15"/>
      <c r="CH265" s="15"/>
    </row>
    <row r="266" spans="1:86" ht="19.5" customHeight="1" x14ac:dyDescent="0.25">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
      <c r="CG266" s="15"/>
      <c r="CH266" s="15"/>
    </row>
    <row r="267" spans="1:86" ht="19.5" customHeight="1" x14ac:dyDescent="0.25">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c r="BI267" s="152"/>
      <c r="BJ267" s="152"/>
      <c r="BK267" s="152"/>
      <c r="BL267" s="152"/>
      <c r="BM267" s="152"/>
      <c r="BN267" s="152"/>
      <c r="BO267" s="152"/>
      <c r="BP267" s="152"/>
      <c r="BQ267" s="152"/>
      <c r="BR267" s="152"/>
      <c r="BS267" s="152"/>
      <c r="BT267" s="152"/>
      <c r="BU267" s="152"/>
      <c r="BV267" s="152"/>
      <c r="BW267" s="152"/>
      <c r="BX267" s="152"/>
      <c r="BY267" s="152"/>
      <c r="BZ267" s="152"/>
      <c r="CA267" s="152"/>
      <c r="CB267" s="152"/>
      <c r="CC267" s="152"/>
      <c r="CD267" s="152"/>
      <c r="CE267" s="152"/>
      <c r="CF267" s="15"/>
      <c r="CG267" s="15"/>
      <c r="CH267" s="15"/>
    </row>
    <row r="268" spans="1:86" ht="19.5" customHeight="1" x14ac:dyDescent="0.25">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c r="BI268" s="152"/>
      <c r="BJ268" s="152"/>
      <c r="BK268" s="152"/>
      <c r="BL268" s="152"/>
      <c r="BM268" s="152"/>
      <c r="BN268" s="152"/>
      <c r="BO268" s="152"/>
      <c r="BP268" s="152"/>
      <c r="BQ268" s="152"/>
      <c r="BR268" s="152"/>
      <c r="BS268" s="152"/>
      <c r="BT268" s="152"/>
      <c r="BU268" s="152"/>
      <c r="BV268" s="152"/>
      <c r="BW268" s="152"/>
      <c r="BX268" s="152"/>
      <c r="BY268" s="152"/>
      <c r="BZ268" s="152"/>
      <c r="CA268" s="152"/>
      <c r="CB268" s="152"/>
      <c r="CC268" s="152"/>
      <c r="CD268" s="152"/>
      <c r="CE268" s="152"/>
      <c r="CF268" s="15"/>
      <c r="CG268" s="15"/>
      <c r="CH268" s="15"/>
    </row>
    <row r="269" spans="1:86" ht="19.5" customHeight="1" x14ac:dyDescent="0.25">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c r="BI269" s="152"/>
      <c r="BJ269" s="152"/>
      <c r="BK269" s="152"/>
      <c r="BL269" s="152"/>
      <c r="BM269" s="152"/>
      <c r="BN269" s="152"/>
      <c r="BO269" s="152"/>
      <c r="BP269" s="152"/>
      <c r="BQ269" s="152"/>
      <c r="BR269" s="152"/>
      <c r="BS269" s="152"/>
      <c r="BT269" s="152"/>
      <c r="BU269" s="152"/>
      <c r="BV269" s="152"/>
      <c r="BW269" s="152"/>
      <c r="BX269" s="152"/>
      <c r="BY269" s="152"/>
      <c r="BZ269" s="152"/>
      <c r="CA269" s="152"/>
      <c r="CB269" s="152"/>
      <c r="CC269" s="152"/>
      <c r="CD269" s="152"/>
      <c r="CE269" s="152"/>
      <c r="CF269" s="15"/>
      <c r="CG269" s="15"/>
      <c r="CH269" s="15"/>
    </row>
    <row r="270" spans="1:86" ht="19.5" customHeight="1" x14ac:dyDescent="0.25">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c r="BI270" s="152"/>
      <c r="BJ270" s="152"/>
      <c r="BK270" s="152"/>
      <c r="BL270" s="152"/>
      <c r="BM270" s="152"/>
      <c r="BN270" s="152"/>
      <c r="BO270" s="152"/>
      <c r="BP270" s="152"/>
      <c r="BQ270" s="152"/>
      <c r="BR270" s="152"/>
      <c r="BS270" s="152"/>
      <c r="BT270" s="152"/>
      <c r="BU270" s="152"/>
      <c r="BV270" s="152"/>
      <c r="BW270" s="152"/>
      <c r="BX270" s="152"/>
      <c r="BY270" s="152"/>
      <c r="BZ270" s="152"/>
      <c r="CA270" s="152"/>
      <c r="CB270" s="152"/>
      <c r="CC270" s="152"/>
      <c r="CD270" s="152"/>
      <c r="CE270" s="152"/>
      <c r="CF270" s="15"/>
      <c r="CG270" s="15"/>
      <c r="CH270" s="15"/>
    </row>
    <row r="271" spans="1:86" ht="19.5" customHeight="1" x14ac:dyDescent="0.25">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c r="BI271" s="152"/>
      <c r="BJ271" s="152"/>
      <c r="BK271" s="152"/>
      <c r="BL271" s="152"/>
      <c r="BM271" s="152"/>
      <c r="BN271" s="152"/>
      <c r="BO271" s="152"/>
      <c r="BP271" s="152"/>
      <c r="BQ271" s="152"/>
      <c r="BR271" s="152"/>
      <c r="BS271" s="152"/>
      <c r="BT271" s="152"/>
      <c r="BU271" s="152"/>
      <c r="BV271" s="152"/>
      <c r="BW271" s="152"/>
      <c r="BX271" s="152"/>
      <c r="BY271" s="152"/>
      <c r="BZ271" s="152"/>
      <c r="CA271" s="152"/>
      <c r="CB271" s="152"/>
      <c r="CC271" s="152"/>
      <c r="CD271" s="152"/>
      <c r="CE271" s="152"/>
      <c r="CF271" s="15"/>
      <c r="CG271" s="15"/>
      <c r="CH271" s="15"/>
    </row>
    <row r="272" spans="1:86" ht="19.5" customHeight="1" x14ac:dyDescent="0.25">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
      <c r="CG272" s="15"/>
      <c r="CH272" s="15"/>
    </row>
    <row r="273" spans="1:86" ht="19.5" customHeight="1" x14ac:dyDescent="0.25">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
      <c r="CG273" s="15"/>
      <c r="CH273" s="15"/>
    </row>
    <row r="274" spans="1:86" ht="19.5" customHeight="1" x14ac:dyDescent="0.25">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
      <c r="CG274" s="15"/>
      <c r="CH274" s="15"/>
    </row>
    <row r="275" spans="1:86" ht="19.5" customHeight="1" x14ac:dyDescent="0.25">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
      <c r="CG275" s="15"/>
      <c r="CH275" s="15"/>
    </row>
    <row r="276" spans="1:86" ht="19.5" customHeight="1" x14ac:dyDescent="0.25">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c r="BT276" s="152"/>
      <c r="BU276" s="152"/>
      <c r="BV276" s="152"/>
      <c r="BW276" s="152"/>
      <c r="BX276" s="152"/>
      <c r="BY276" s="152"/>
      <c r="BZ276" s="152"/>
      <c r="CA276" s="152"/>
      <c r="CB276" s="152"/>
      <c r="CC276" s="152"/>
      <c r="CD276" s="152"/>
      <c r="CE276" s="152"/>
      <c r="CF276" s="15"/>
      <c r="CG276" s="15"/>
      <c r="CH276" s="15"/>
    </row>
    <row r="277" spans="1:86" ht="19.5" customHeight="1" x14ac:dyDescent="0.25">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
      <c r="CG277" s="15"/>
      <c r="CH277" s="15"/>
    </row>
    <row r="278" spans="1:86" ht="19.5" customHeight="1" x14ac:dyDescent="0.25">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
      <c r="CG278" s="15"/>
      <c r="CH278" s="15"/>
    </row>
    <row r="279" spans="1:86" ht="19.5" customHeight="1" x14ac:dyDescent="0.25">
      <c r="A279" s="160"/>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c r="BO279" s="160"/>
      <c r="BP279" s="160"/>
      <c r="BQ279" s="160"/>
      <c r="BR279" s="160"/>
      <c r="BS279" s="160"/>
      <c r="BT279" s="160"/>
      <c r="BU279" s="160"/>
      <c r="BV279" s="160"/>
      <c r="BW279" s="160"/>
      <c r="BX279" s="160"/>
      <c r="BY279" s="160"/>
      <c r="BZ279" s="160"/>
      <c r="CA279" s="160"/>
      <c r="CB279" s="160"/>
      <c r="CC279" s="160"/>
      <c r="CD279" s="160"/>
      <c r="CE279" s="160"/>
      <c r="CF279" s="15"/>
      <c r="CG279" s="15"/>
      <c r="CH279" s="15"/>
    </row>
    <row r="280" spans="1:86" ht="19.5" customHeight="1" x14ac:dyDescent="0.25">
      <c r="A280" s="10">
        <v>24</v>
      </c>
      <c r="B280" s="10" t="s">
        <v>451</v>
      </c>
      <c r="C280" s="10" t="s">
        <v>452</v>
      </c>
      <c r="D280" s="10" t="s">
        <v>179</v>
      </c>
      <c r="E280" s="10" t="s">
        <v>180</v>
      </c>
      <c r="F280" s="10" t="s">
        <v>437</v>
      </c>
      <c r="G280" s="34">
        <v>14059</v>
      </c>
      <c r="H280" s="34">
        <v>14104</v>
      </c>
      <c r="I280" s="10" t="s">
        <v>453</v>
      </c>
      <c r="J280" s="35">
        <v>45912</v>
      </c>
      <c r="K280" s="35">
        <v>46277</v>
      </c>
      <c r="L280" s="34">
        <v>14124</v>
      </c>
      <c r="M280" s="10" t="s">
        <v>117</v>
      </c>
      <c r="N280" s="10" t="s">
        <v>117</v>
      </c>
      <c r="O280" s="34" t="s">
        <v>117</v>
      </c>
      <c r="P280" s="10" t="s">
        <v>117</v>
      </c>
      <c r="Q280" s="10" t="s">
        <v>117</v>
      </c>
      <c r="R280" s="35" t="s">
        <v>117</v>
      </c>
      <c r="S280" s="35" t="s">
        <v>117</v>
      </c>
      <c r="T280" s="34" t="s">
        <v>117</v>
      </c>
      <c r="U280" s="10" t="s">
        <v>117</v>
      </c>
      <c r="V280" s="34" t="s">
        <v>117</v>
      </c>
      <c r="W280" s="10" t="s">
        <v>117</v>
      </c>
      <c r="X280" s="10" t="s">
        <v>117</v>
      </c>
      <c r="Y280" s="10" t="s">
        <v>454</v>
      </c>
      <c r="Z280" s="10" t="s">
        <v>455</v>
      </c>
      <c r="AA280" s="10" t="s">
        <v>456</v>
      </c>
      <c r="AB280" s="35">
        <v>45940</v>
      </c>
      <c r="AC280" s="34">
        <v>14129</v>
      </c>
      <c r="AD280" s="35">
        <v>45940</v>
      </c>
      <c r="AE280" s="35">
        <v>46022</v>
      </c>
      <c r="AF280" s="10" t="s">
        <v>188</v>
      </c>
      <c r="AG280" s="10" t="s">
        <v>429</v>
      </c>
      <c r="AH280" s="10" t="s">
        <v>117</v>
      </c>
      <c r="AI280" s="9" t="s">
        <v>117</v>
      </c>
      <c r="AJ280" s="9" t="s">
        <v>117</v>
      </c>
      <c r="AK280" s="37">
        <v>335.2</v>
      </c>
      <c r="AL280" s="10" t="s">
        <v>117</v>
      </c>
      <c r="AM280" s="9" t="s">
        <v>117</v>
      </c>
      <c r="AN280" s="9" t="s">
        <v>117</v>
      </c>
      <c r="AO280" s="10" t="s">
        <v>117</v>
      </c>
      <c r="AP280" s="9" t="s">
        <v>117</v>
      </c>
      <c r="AQ280" s="9" t="s">
        <v>117</v>
      </c>
      <c r="AR280" s="10" t="s">
        <v>117</v>
      </c>
      <c r="AS280" s="9" t="s">
        <v>117</v>
      </c>
      <c r="AT280" s="9" t="s">
        <v>117</v>
      </c>
      <c r="AU280" s="10" t="s">
        <v>117</v>
      </c>
      <c r="AV280" s="9" t="s">
        <v>117</v>
      </c>
      <c r="AW280" s="9" t="s">
        <v>117</v>
      </c>
      <c r="AX280" s="10" t="s">
        <v>117</v>
      </c>
      <c r="AY280" s="9" t="s">
        <v>117</v>
      </c>
      <c r="AZ280" s="9" t="s">
        <v>117</v>
      </c>
      <c r="BA280" s="10" t="s">
        <v>117</v>
      </c>
      <c r="BB280" s="9" t="s">
        <v>117</v>
      </c>
      <c r="BC280" s="9" t="s">
        <v>117</v>
      </c>
      <c r="BD280" s="10" t="s">
        <v>117</v>
      </c>
      <c r="BE280" s="9" t="s">
        <v>117</v>
      </c>
      <c r="BF280" s="9" t="s">
        <v>117</v>
      </c>
      <c r="BG280" s="9" t="s">
        <v>117</v>
      </c>
      <c r="BH280" s="9" t="s">
        <v>117</v>
      </c>
      <c r="BI280" s="39">
        <v>335.2</v>
      </c>
      <c r="BJ280" s="37">
        <v>0</v>
      </c>
      <c r="BK280" s="37">
        <v>0</v>
      </c>
      <c r="BL280" s="40">
        <v>0</v>
      </c>
      <c r="BM280" s="10" t="s">
        <v>117</v>
      </c>
      <c r="BN280" s="10" t="s">
        <v>117</v>
      </c>
      <c r="BO280" s="10" t="s">
        <v>117</v>
      </c>
      <c r="BP280" s="10" t="s">
        <v>117</v>
      </c>
      <c r="BQ280" s="12" t="s">
        <v>117</v>
      </c>
      <c r="BR280" s="10" t="s">
        <v>117</v>
      </c>
      <c r="BS280" s="10" t="s">
        <v>117</v>
      </c>
      <c r="BT280" s="10" t="s">
        <v>117</v>
      </c>
      <c r="BU280" s="10" t="s">
        <v>117</v>
      </c>
      <c r="BV280" s="10" t="s">
        <v>117</v>
      </c>
      <c r="BW280" s="10" t="s">
        <v>117</v>
      </c>
      <c r="BX280" s="10" t="s">
        <v>117</v>
      </c>
      <c r="BY280" s="10" t="s">
        <v>117</v>
      </c>
      <c r="BZ280" s="12" t="s">
        <v>583</v>
      </c>
      <c r="CA280" s="41">
        <v>14130</v>
      </c>
      <c r="CB280" s="12" t="s">
        <v>443</v>
      </c>
      <c r="CC280" s="12">
        <v>716668</v>
      </c>
      <c r="CD280" s="12" t="s">
        <v>328</v>
      </c>
      <c r="CE280" s="12">
        <v>703275</v>
      </c>
      <c r="CF280" s="15"/>
      <c r="CG280" s="15"/>
      <c r="CH280" s="15"/>
    </row>
    <row r="281" spans="1:86" ht="19.5" customHeight="1" x14ac:dyDescent="0.25">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
      <c r="CG281" s="15"/>
      <c r="CH281" s="15"/>
    </row>
    <row r="282" spans="1:86" ht="19.5" customHeight="1" x14ac:dyDescent="0.25">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c r="BI282" s="152"/>
      <c r="BJ282" s="152"/>
      <c r="BK282" s="152"/>
      <c r="BL282" s="152"/>
      <c r="BM282" s="152"/>
      <c r="BN282" s="152"/>
      <c r="BO282" s="152"/>
      <c r="BP282" s="152"/>
      <c r="BQ282" s="152"/>
      <c r="BR282" s="152"/>
      <c r="BS282" s="152"/>
      <c r="BT282" s="152"/>
      <c r="BU282" s="152"/>
      <c r="BV282" s="152"/>
      <c r="BW282" s="152"/>
      <c r="BX282" s="152"/>
      <c r="BY282" s="152"/>
      <c r="BZ282" s="152"/>
      <c r="CA282" s="152"/>
      <c r="CB282" s="152"/>
      <c r="CC282" s="152"/>
      <c r="CD282" s="152"/>
      <c r="CE282" s="152"/>
      <c r="CF282" s="15"/>
      <c r="CG282" s="15"/>
      <c r="CH282" s="15"/>
    </row>
    <row r="283" spans="1:86" ht="19.5" customHeight="1" x14ac:dyDescent="0.25">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2"/>
      <c r="BG283" s="152"/>
      <c r="BH283" s="152"/>
      <c r="BI283" s="152"/>
      <c r="BJ283" s="152"/>
      <c r="BK283" s="152"/>
      <c r="BL283" s="152"/>
      <c r="BM283" s="152"/>
      <c r="BN283" s="152"/>
      <c r="BO283" s="152"/>
      <c r="BP283" s="152"/>
      <c r="BQ283" s="152"/>
      <c r="BR283" s="152"/>
      <c r="BS283" s="152"/>
      <c r="BT283" s="152"/>
      <c r="BU283" s="152"/>
      <c r="BV283" s="152"/>
      <c r="BW283" s="152"/>
      <c r="BX283" s="152"/>
      <c r="BY283" s="152"/>
      <c r="BZ283" s="152"/>
      <c r="CA283" s="152"/>
      <c r="CB283" s="152"/>
      <c r="CC283" s="152"/>
      <c r="CD283" s="152"/>
      <c r="CE283" s="152"/>
      <c r="CF283" s="15"/>
      <c r="CG283" s="15"/>
      <c r="CH283" s="15"/>
    </row>
    <row r="284" spans="1:86" ht="19.5" customHeight="1" x14ac:dyDescent="0.25">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c r="BI284" s="152"/>
      <c r="BJ284" s="152"/>
      <c r="BK284" s="152"/>
      <c r="BL284" s="152"/>
      <c r="BM284" s="152"/>
      <c r="BN284" s="152"/>
      <c r="BO284" s="152"/>
      <c r="BP284" s="152"/>
      <c r="BQ284" s="152"/>
      <c r="BR284" s="152"/>
      <c r="BS284" s="152"/>
      <c r="BT284" s="152"/>
      <c r="BU284" s="152"/>
      <c r="BV284" s="152"/>
      <c r="BW284" s="152"/>
      <c r="BX284" s="152"/>
      <c r="BY284" s="152"/>
      <c r="BZ284" s="152"/>
      <c r="CA284" s="152"/>
      <c r="CB284" s="152"/>
      <c r="CC284" s="152"/>
      <c r="CD284" s="152"/>
      <c r="CE284" s="152"/>
      <c r="CF284" s="15"/>
      <c r="CG284" s="15"/>
      <c r="CH284" s="15"/>
    </row>
    <row r="285" spans="1:86" ht="19.5" customHeight="1" x14ac:dyDescent="0.25">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c r="BI285" s="152"/>
      <c r="BJ285" s="152"/>
      <c r="BK285" s="152"/>
      <c r="BL285" s="152"/>
      <c r="BM285" s="152"/>
      <c r="BN285" s="152"/>
      <c r="BO285" s="152"/>
      <c r="BP285" s="152"/>
      <c r="BQ285" s="152"/>
      <c r="BR285" s="152"/>
      <c r="BS285" s="152"/>
      <c r="BT285" s="152"/>
      <c r="BU285" s="152"/>
      <c r="BV285" s="152"/>
      <c r="BW285" s="152"/>
      <c r="BX285" s="152"/>
      <c r="BY285" s="152"/>
      <c r="BZ285" s="152"/>
      <c r="CA285" s="152"/>
      <c r="CB285" s="152"/>
      <c r="CC285" s="152"/>
      <c r="CD285" s="152"/>
      <c r="CE285" s="152"/>
      <c r="CF285" s="15"/>
      <c r="CG285" s="15"/>
      <c r="CH285" s="15"/>
    </row>
    <row r="286" spans="1:86" ht="19.5" customHeight="1" x14ac:dyDescent="0.25">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2"/>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c r="BI286" s="152"/>
      <c r="BJ286" s="152"/>
      <c r="BK286" s="152"/>
      <c r="BL286" s="152"/>
      <c r="BM286" s="152"/>
      <c r="BN286" s="152"/>
      <c r="BO286" s="152"/>
      <c r="BP286" s="152"/>
      <c r="BQ286" s="152"/>
      <c r="BR286" s="152"/>
      <c r="BS286" s="152"/>
      <c r="BT286" s="152"/>
      <c r="BU286" s="152"/>
      <c r="BV286" s="152"/>
      <c r="BW286" s="152"/>
      <c r="BX286" s="152"/>
      <c r="BY286" s="152"/>
      <c r="BZ286" s="152"/>
      <c r="CA286" s="152"/>
      <c r="CB286" s="152"/>
      <c r="CC286" s="152"/>
      <c r="CD286" s="152"/>
      <c r="CE286" s="152"/>
      <c r="CF286" s="15"/>
      <c r="CG286" s="15"/>
      <c r="CH286" s="15"/>
    </row>
    <row r="287" spans="1:86" ht="19.5" customHeight="1" x14ac:dyDescent="0.25">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
      <c r="CG287" s="15"/>
      <c r="CH287" s="15"/>
    </row>
    <row r="288" spans="1:86" ht="19.5" customHeight="1" x14ac:dyDescent="0.25">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
      <c r="CG288" s="15"/>
      <c r="CH288" s="15"/>
    </row>
    <row r="289" spans="1:86" ht="19.5" customHeight="1" x14ac:dyDescent="0.25">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2"/>
      <c r="BZ289" s="152"/>
      <c r="CA289" s="152"/>
      <c r="CB289" s="152"/>
      <c r="CC289" s="152"/>
      <c r="CD289" s="152"/>
      <c r="CE289" s="152"/>
      <c r="CF289" s="15"/>
      <c r="CG289" s="15"/>
      <c r="CH289" s="15"/>
    </row>
    <row r="290" spans="1:86" ht="19.5" customHeight="1" x14ac:dyDescent="0.25">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2"/>
      <c r="BZ290" s="152"/>
      <c r="CA290" s="152"/>
      <c r="CB290" s="152"/>
      <c r="CC290" s="152"/>
      <c r="CD290" s="152"/>
      <c r="CE290" s="152"/>
      <c r="CF290" s="15"/>
      <c r="CG290" s="15"/>
      <c r="CH290" s="15"/>
    </row>
    <row r="291" spans="1:86" ht="19.5" customHeight="1" x14ac:dyDescent="0.25">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
      <c r="CG291" s="15"/>
      <c r="CH291" s="15"/>
    </row>
    <row r="292" spans="1:86" ht="19.5" customHeight="1" x14ac:dyDescent="0.25">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
      <c r="CG292" s="15"/>
      <c r="CH292" s="15"/>
    </row>
    <row r="293" spans="1:86" ht="19.5" customHeight="1" x14ac:dyDescent="0.25">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c r="BI293" s="152"/>
      <c r="BJ293" s="152"/>
      <c r="BK293" s="152"/>
      <c r="BL293" s="152"/>
      <c r="BM293" s="152"/>
      <c r="BN293" s="152"/>
      <c r="BO293" s="152"/>
      <c r="BP293" s="152"/>
      <c r="BQ293" s="152"/>
      <c r="BR293" s="152"/>
      <c r="BS293" s="152"/>
      <c r="BT293" s="152"/>
      <c r="BU293" s="152"/>
      <c r="BV293" s="152"/>
      <c r="BW293" s="152"/>
      <c r="BX293" s="152"/>
      <c r="BY293" s="152"/>
      <c r="BZ293" s="152"/>
      <c r="CA293" s="152"/>
      <c r="CB293" s="152"/>
      <c r="CC293" s="152"/>
      <c r="CD293" s="152"/>
      <c r="CE293" s="152"/>
      <c r="CF293" s="15"/>
      <c r="CG293" s="15"/>
      <c r="CH293" s="15"/>
    </row>
    <row r="294" spans="1:86" ht="19.5" customHeight="1" x14ac:dyDescent="0.25">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2"/>
      <c r="BG294" s="152"/>
      <c r="BH294" s="152"/>
      <c r="BI294" s="152"/>
      <c r="BJ294" s="152"/>
      <c r="BK294" s="152"/>
      <c r="BL294" s="152"/>
      <c r="BM294" s="152"/>
      <c r="BN294" s="152"/>
      <c r="BO294" s="152"/>
      <c r="BP294" s="152"/>
      <c r="BQ294" s="152"/>
      <c r="BR294" s="152"/>
      <c r="BS294" s="152"/>
      <c r="BT294" s="152"/>
      <c r="BU294" s="152"/>
      <c r="BV294" s="152"/>
      <c r="BW294" s="152"/>
      <c r="BX294" s="152"/>
      <c r="BY294" s="152"/>
      <c r="BZ294" s="152"/>
      <c r="CA294" s="152"/>
      <c r="CB294" s="152"/>
      <c r="CC294" s="152"/>
      <c r="CD294" s="152"/>
      <c r="CE294" s="152"/>
      <c r="CF294" s="15"/>
      <c r="CG294" s="15"/>
      <c r="CH294" s="15"/>
    </row>
    <row r="295" spans="1:86" ht="19.5" customHeight="1" x14ac:dyDescent="0.25">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c r="BV295" s="152"/>
      <c r="BW295" s="152"/>
      <c r="BX295" s="152"/>
      <c r="BY295" s="152"/>
      <c r="BZ295" s="152"/>
      <c r="CA295" s="152"/>
      <c r="CB295" s="152"/>
      <c r="CC295" s="152"/>
      <c r="CD295" s="152"/>
      <c r="CE295" s="152"/>
      <c r="CF295" s="15"/>
      <c r="CG295" s="15"/>
      <c r="CH295" s="15"/>
    </row>
    <row r="296" spans="1:86" ht="19.5" customHeight="1" x14ac:dyDescent="0.25">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c r="BI296" s="152"/>
      <c r="BJ296" s="152"/>
      <c r="BK296" s="152"/>
      <c r="BL296" s="152"/>
      <c r="BM296" s="152"/>
      <c r="BN296" s="152"/>
      <c r="BO296" s="152"/>
      <c r="BP296" s="152"/>
      <c r="BQ296" s="152"/>
      <c r="BR296" s="152"/>
      <c r="BS296" s="152"/>
      <c r="BT296" s="152"/>
      <c r="BU296" s="152"/>
      <c r="BV296" s="152"/>
      <c r="BW296" s="152"/>
      <c r="BX296" s="152"/>
      <c r="BY296" s="152"/>
      <c r="BZ296" s="152"/>
      <c r="CA296" s="152"/>
      <c r="CB296" s="152"/>
      <c r="CC296" s="152"/>
      <c r="CD296" s="152"/>
      <c r="CE296" s="152"/>
      <c r="CF296" s="15"/>
      <c r="CG296" s="15"/>
      <c r="CH296" s="15"/>
    </row>
    <row r="297" spans="1:86" ht="19.5" customHeight="1" x14ac:dyDescent="0.25">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c r="BI297" s="152"/>
      <c r="BJ297" s="152"/>
      <c r="BK297" s="152"/>
      <c r="BL297" s="152"/>
      <c r="BM297" s="152"/>
      <c r="BN297" s="152"/>
      <c r="BO297" s="152"/>
      <c r="BP297" s="152"/>
      <c r="BQ297" s="152"/>
      <c r="BR297" s="152"/>
      <c r="BS297" s="152"/>
      <c r="BT297" s="152"/>
      <c r="BU297" s="152"/>
      <c r="BV297" s="152"/>
      <c r="BW297" s="152"/>
      <c r="BX297" s="152"/>
      <c r="BY297" s="152"/>
      <c r="BZ297" s="152"/>
      <c r="CA297" s="152"/>
      <c r="CB297" s="152"/>
      <c r="CC297" s="152"/>
      <c r="CD297" s="152"/>
      <c r="CE297" s="152"/>
      <c r="CF297" s="15"/>
      <c r="CG297" s="15"/>
      <c r="CH297" s="15"/>
    </row>
    <row r="298" spans="1:86" ht="19.5" customHeight="1" x14ac:dyDescent="0.25">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c r="BI298" s="152"/>
      <c r="BJ298" s="152"/>
      <c r="BK298" s="152"/>
      <c r="BL298" s="152"/>
      <c r="BM298" s="152"/>
      <c r="BN298" s="152"/>
      <c r="BO298" s="152"/>
      <c r="BP298" s="152"/>
      <c r="BQ298" s="152"/>
      <c r="BR298" s="152"/>
      <c r="BS298" s="152"/>
      <c r="BT298" s="152"/>
      <c r="BU298" s="152"/>
      <c r="BV298" s="152"/>
      <c r="BW298" s="152"/>
      <c r="BX298" s="152"/>
      <c r="BY298" s="152"/>
      <c r="BZ298" s="152"/>
      <c r="CA298" s="152"/>
      <c r="CB298" s="152"/>
      <c r="CC298" s="152"/>
      <c r="CD298" s="152"/>
      <c r="CE298" s="152"/>
      <c r="CF298" s="15"/>
      <c r="CG298" s="15"/>
      <c r="CH298" s="15"/>
    </row>
    <row r="299" spans="1:86" ht="19.5" customHeight="1" x14ac:dyDescent="0.25">
      <c r="A299" s="160"/>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160"/>
      <c r="BN299" s="160"/>
      <c r="BO299" s="160"/>
      <c r="BP299" s="160"/>
      <c r="BQ299" s="160"/>
      <c r="BR299" s="160"/>
      <c r="BS299" s="160"/>
      <c r="BT299" s="160"/>
      <c r="BU299" s="160"/>
      <c r="BV299" s="160"/>
      <c r="BW299" s="160"/>
      <c r="BX299" s="160"/>
      <c r="BY299" s="160"/>
      <c r="BZ299" s="160"/>
      <c r="CA299" s="160"/>
      <c r="CB299" s="160"/>
      <c r="CC299" s="160"/>
      <c r="CD299" s="160"/>
      <c r="CE299" s="160"/>
      <c r="CF299" s="15"/>
      <c r="CG299" s="15"/>
      <c r="CH299" s="15"/>
    </row>
    <row r="300" spans="1:86" ht="19.5" customHeight="1" x14ac:dyDescent="0.25">
      <c r="A300" s="12">
        <v>25</v>
      </c>
      <c r="B300" s="10" t="s">
        <v>457</v>
      </c>
      <c r="C300" s="10" t="s">
        <v>458</v>
      </c>
      <c r="D300" s="10" t="s">
        <v>179</v>
      </c>
      <c r="E300" s="10" t="s">
        <v>180</v>
      </c>
      <c r="F300" s="10" t="s">
        <v>459</v>
      </c>
      <c r="G300" s="34">
        <v>13079</v>
      </c>
      <c r="H300" s="34">
        <v>13106</v>
      </c>
      <c r="I300" s="34" t="s">
        <v>117</v>
      </c>
      <c r="J300" s="34" t="s">
        <v>117</v>
      </c>
      <c r="K300" s="34" t="s">
        <v>117</v>
      </c>
      <c r="L300" s="34" t="s">
        <v>117</v>
      </c>
      <c r="M300" s="34" t="s">
        <v>117</v>
      </c>
      <c r="N300" s="34" t="s">
        <v>117</v>
      </c>
      <c r="O300" s="34" t="s">
        <v>117</v>
      </c>
      <c r="P300" s="34" t="s">
        <v>117</v>
      </c>
      <c r="Q300" s="10" t="s">
        <v>460</v>
      </c>
      <c r="R300" s="35">
        <v>44425</v>
      </c>
      <c r="S300" s="35">
        <v>44790</v>
      </c>
      <c r="T300" s="34">
        <v>13114</v>
      </c>
      <c r="U300" s="10" t="s">
        <v>461</v>
      </c>
      <c r="V300" s="34">
        <v>13219</v>
      </c>
      <c r="W300" s="10" t="s">
        <v>459</v>
      </c>
      <c r="X300" s="37">
        <v>147200</v>
      </c>
      <c r="Y300" s="10" t="s">
        <v>462</v>
      </c>
      <c r="Z300" s="10" t="s">
        <v>463</v>
      </c>
      <c r="AA300" s="10" t="s">
        <v>464</v>
      </c>
      <c r="AB300" s="35">
        <v>44592</v>
      </c>
      <c r="AC300" s="34">
        <v>13219</v>
      </c>
      <c r="AD300" s="35">
        <v>44592</v>
      </c>
      <c r="AE300" s="35">
        <v>44957</v>
      </c>
      <c r="AF300" s="10" t="s">
        <v>188</v>
      </c>
      <c r="AG300" s="10" t="s">
        <v>465</v>
      </c>
      <c r="AH300" s="10" t="s">
        <v>117</v>
      </c>
      <c r="AI300" s="10" t="s">
        <v>117</v>
      </c>
      <c r="AJ300" s="10" t="s">
        <v>117</v>
      </c>
      <c r="AK300" s="37">
        <v>147200</v>
      </c>
      <c r="AL300" s="2" t="s">
        <v>190</v>
      </c>
      <c r="AM300" s="2" t="s">
        <v>191</v>
      </c>
      <c r="AN300" s="3">
        <v>44957</v>
      </c>
      <c r="AO300" s="4">
        <v>13465</v>
      </c>
      <c r="AP300" s="2" t="s">
        <v>192</v>
      </c>
      <c r="AQ300" s="3">
        <v>44957</v>
      </c>
      <c r="AR300" s="3">
        <v>45322</v>
      </c>
      <c r="AS300" s="2" t="s">
        <v>117</v>
      </c>
      <c r="AT300" s="2" t="s">
        <v>117</v>
      </c>
      <c r="AU300" s="2" t="s">
        <v>117</v>
      </c>
      <c r="AV300" s="2" t="s">
        <v>117</v>
      </c>
      <c r="AW300" s="2" t="s">
        <v>117</v>
      </c>
      <c r="AX300" s="2" t="s">
        <v>117</v>
      </c>
      <c r="AY300" s="2" t="s">
        <v>117</v>
      </c>
      <c r="AZ300" s="2" t="s">
        <v>117</v>
      </c>
      <c r="BA300" s="2" t="s">
        <v>117</v>
      </c>
      <c r="BB300" s="2" t="s">
        <v>117</v>
      </c>
      <c r="BC300" s="2" t="s">
        <v>117</v>
      </c>
      <c r="BD300" s="2" t="s">
        <v>117</v>
      </c>
      <c r="BE300" s="2" t="s">
        <v>117</v>
      </c>
      <c r="BF300" s="2" t="s">
        <v>117</v>
      </c>
      <c r="BG300" s="2" t="s">
        <v>117</v>
      </c>
      <c r="BH300" s="2" t="s">
        <v>117</v>
      </c>
      <c r="BI300" s="39">
        <f>AK300+AW303</f>
        <v>184000</v>
      </c>
      <c r="BJ300" s="37">
        <f>40259.2+69515.2+127070.4+217635.2</f>
        <v>454480</v>
      </c>
      <c r="BK300" s="37">
        <v>0</v>
      </c>
      <c r="BL300" s="40">
        <f t="shared" si="3"/>
        <v>454480</v>
      </c>
      <c r="BM300" s="10" t="s">
        <v>117</v>
      </c>
      <c r="BN300" s="10" t="s">
        <v>117</v>
      </c>
      <c r="BO300" s="10" t="s">
        <v>117</v>
      </c>
      <c r="BP300" s="10" t="s">
        <v>117</v>
      </c>
      <c r="BQ300" s="10" t="s">
        <v>117</v>
      </c>
      <c r="BR300" s="10" t="s">
        <v>117</v>
      </c>
      <c r="BS300" s="10" t="s">
        <v>117</v>
      </c>
      <c r="BT300" s="10" t="s">
        <v>117</v>
      </c>
      <c r="BU300" s="10" t="s">
        <v>117</v>
      </c>
      <c r="BV300" s="10" t="s">
        <v>117</v>
      </c>
      <c r="BW300" s="10" t="s">
        <v>117</v>
      </c>
      <c r="BX300" s="10" t="s">
        <v>117</v>
      </c>
      <c r="BY300" s="10" t="s">
        <v>117</v>
      </c>
      <c r="BZ300" s="10" t="s">
        <v>466</v>
      </c>
      <c r="CA300" s="34">
        <v>13412</v>
      </c>
      <c r="CB300" s="10" t="s">
        <v>271</v>
      </c>
      <c r="CC300" s="10">
        <v>713862</v>
      </c>
      <c r="CD300" s="10" t="s">
        <v>328</v>
      </c>
      <c r="CE300" s="10">
        <v>703265</v>
      </c>
      <c r="CF300" s="15"/>
      <c r="CG300" s="15"/>
      <c r="CH300" s="15"/>
    </row>
    <row r="301" spans="1:86" ht="19.5" customHeight="1" x14ac:dyDescent="0.25">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2" t="s">
        <v>190</v>
      </c>
      <c r="AM301" s="2" t="s">
        <v>195</v>
      </c>
      <c r="AN301" s="3">
        <v>45323</v>
      </c>
      <c r="AO301" s="4">
        <v>13704</v>
      </c>
      <c r="AP301" s="2" t="s">
        <v>192</v>
      </c>
      <c r="AQ301" s="3">
        <v>45323</v>
      </c>
      <c r="AR301" s="3">
        <v>45688</v>
      </c>
      <c r="AS301" s="2" t="s">
        <v>117</v>
      </c>
      <c r="AT301" s="2" t="s">
        <v>117</v>
      </c>
      <c r="AU301" s="2" t="s">
        <v>117</v>
      </c>
      <c r="AV301" s="2" t="s">
        <v>117</v>
      </c>
      <c r="AW301" s="2" t="s">
        <v>117</v>
      </c>
      <c r="AX301" s="2" t="s">
        <v>117</v>
      </c>
      <c r="AY301" s="2" t="s">
        <v>117</v>
      </c>
      <c r="AZ301" s="2" t="s">
        <v>117</v>
      </c>
      <c r="BA301" s="2" t="s">
        <v>117</v>
      </c>
      <c r="BB301" s="2" t="s">
        <v>117</v>
      </c>
      <c r="BC301" s="2" t="s">
        <v>117</v>
      </c>
      <c r="BD301" s="2" t="s">
        <v>117</v>
      </c>
      <c r="BE301" s="2" t="s">
        <v>117</v>
      </c>
      <c r="BF301" s="2" t="s">
        <v>117</v>
      </c>
      <c r="BG301" s="2" t="s">
        <v>117</v>
      </c>
      <c r="BH301" s="2" t="s">
        <v>117</v>
      </c>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
      <c r="CG301" s="15"/>
      <c r="CH301" s="15"/>
    </row>
    <row r="302" spans="1:86" ht="19.5" customHeight="1" x14ac:dyDescent="0.25">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2" t="s">
        <v>190</v>
      </c>
      <c r="AM302" s="2" t="s">
        <v>197</v>
      </c>
      <c r="AN302" s="3">
        <v>45688</v>
      </c>
      <c r="AO302" s="4">
        <v>13956</v>
      </c>
      <c r="AP302" s="2" t="s">
        <v>192</v>
      </c>
      <c r="AQ302" s="3">
        <v>45688</v>
      </c>
      <c r="AR302" s="3">
        <v>46052</v>
      </c>
      <c r="AS302" s="2" t="s">
        <v>117</v>
      </c>
      <c r="AT302" s="2" t="s">
        <v>117</v>
      </c>
      <c r="AU302" s="2" t="s">
        <v>117</v>
      </c>
      <c r="AV302" s="2" t="s">
        <v>117</v>
      </c>
      <c r="AW302" s="2" t="s">
        <v>117</v>
      </c>
      <c r="AX302" s="2" t="s">
        <v>117</v>
      </c>
      <c r="AY302" s="2" t="s">
        <v>117</v>
      </c>
      <c r="AZ302" s="2" t="s">
        <v>117</v>
      </c>
      <c r="BA302" s="2" t="s">
        <v>117</v>
      </c>
      <c r="BB302" s="2" t="s">
        <v>117</v>
      </c>
      <c r="BC302" s="2" t="s">
        <v>117</v>
      </c>
      <c r="BD302" s="2" t="s">
        <v>117</v>
      </c>
      <c r="BE302" s="2" t="s">
        <v>117</v>
      </c>
      <c r="BF302" s="2" t="s">
        <v>117</v>
      </c>
      <c r="BG302" s="2" t="s">
        <v>117</v>
      </c>
      <c r="BH302" s="2" t="s">
        <v>117</v>
      </c>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
      <c r="CG302" s="15"/>
      <c r="CH302" s="15"/>
    </row>
    <row r="303" spans="1:86" ht="19.5" customHeight="1" x14ac:dyDescent="0.25">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2"/>
      <c r="AI303" s="152"/>
      <c r="AJ303" s="152"/>
      <c r="AK303" s="152"/>
      <c r="AL303" s="2" t="s">
        <v>190</v>
      </c>
      <c r="AM303" s="2" t="s">
        <v>199</v>
      </c>
      <c r="AN303" s="3">
        <v>45895</v>
      </c>
      <c r="AO303" s="4">
        <v>14094</v>
      </c>
      <c r="AP303" s="2" t="s">
        <v>198</v>
      </c>
      <c r="AQ303" s="2" t="s">
        <v>117</v>
      </c>
      <c r="AR303" s="2" t="s">
        <v>117</v>
      </c>
      <c r="AS303" s="2" t="s">
        <v>117</v>
      </c>
      <c r="AT303" s="2" t="s">
        <v>117</v>
      </c>
      <c r="AU303" s="42">
        <v>0.25</v>
      </c>
      <c r="AV303" s="2" t="s">
        <v>117</v>
      </c>
      <c r="AW303" s="5">
        <v>36800</v>
      </c>
      <c r="AX303" s="5" t="s">
        <v>117</v>
      </c>
      <c r="AY303" s="2" t="s">
        <v>117</v>
      </c>
      <c r="AZ303" s="2" t="s">
        <v>117</v>
      </c>
      <c r="BA303" s="2" t="s">
        <v>117</v>
      </c>
      <c r="BB303" s="2" t="s">
        <v>117</v>
      </c>
      <c r="BC303" s="2" t="s">
        <v>117</v>
      </c>
      <c r="BD303" s="2" t="s">
        <v>117</v>
      </c>
      <c r="BE303" s="2" t="s">
        <v>117</v>
      </c>
      <c r="BF303" s="2" t="s">
        <v>117</v>
      </c>
      <c r="BG303" s="2" t="s">
        <v>117</v>
      </c>
      <c r="BH303" s="2" t="s">
        <v>117</v>
      </c>
      <c r="BI303" s="152"/>
      <c r="BJ303" s="152"/>
      <c r="BK303" s="152"/>
      <c r="BL303" s="152"/>
      <c r="BM303" s="152"/>
      <c r="BN303" s="152"/>
      <c r="BO303" s="152"/>
      <c r="BP303" s="152"/>
      <c r="BQ303" s="152"/>
      <c r="BR303" s="152"/>
      <c r="BS303" s="152"/>
      <c r="BT303" s="152"/>
      <c r="BU303" s="152"/>
      <c r="BV303" s="152"/>
      <c r="BW303" s="152"/>
      <c r="BX303" s="152"/>
      <c r="BY303" s="152"/>
      <c r="BZ303" s="152"/>
      <c r="CA303" s="152"/>
      <c r="CB303" s="152"/>
      <c r="CC303" s="152"/>
      <c r="CD303" s="152"/>
      <c r="CE303" s="152"/>
      <c r="CF303" s="15"/>
      <c r="CG303" s="15"/>
      <c r="CH303" s="15"/>
    </row>
    <row r="304" spans="1:86" ht="19.5" customHeight="1" x14ac:dyDescent="0.25">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2"/>
      <c r="AI304" s="152"/>
      <c r="AJ304" s="152"/>
      <c r="AK304" s="152"/>
      <c r="AL304" s="2" t="s">
        <v>190</v>
      </c>
      <c r="AM304" s="2" t="s">
        <v>211</v>
      </c>
      <c r="AN304" s="3">
        <v>46052</v>
      </c>
      <c r="AO304" s="4">
        <v>14197</v>
      </c>
      <c r="AP304" s="2" t="s">
        <v>192</v>
      </c>
      <c r="AQ304" s="3">
        <v>46052</v>
      </c>
      <c r="AR304" s="3">
        <v>46408</v>
      </c>
      <c r="AS304" s="2" t="s">
        <v>117</v>
      </c>
      <c r="AT304" s="2" t="s">
        <v>117</v>
      </c>
      <c r="AU304" s="2" t="s">
        <v>117</v>
      </c>
      <c r="AV304" s="2" t="s">
        <v>117</v>
      </c>
      <c r="AW304" s="2" t="s">
        <v>117</v>
      </c>
      <c r="AX304" s="2" t="s">
        <v>117</v>
      </c>
      <c r="AY304" s="2" t="s">
        <v>117</v>
      </c>
      <c r="AZ304" s="2" t="s">
        <v>117</v>
      </c>
      <c r="BA304" s="2" t="s">
        <v>117</v>
      </c>
      <c r="BB304" s="2" t="s">
        <v>117</v>
      </c>
      <c r="BC304" s="2" t="s">
        <v>117</v>
      </c>
      <c r="BD304" s="2" t="s">
        <v>117</v>
      </c>
      <c r="BE304" s="2" t="s">
        <v>117</v>
      </c>
      <c r="BF304" s="2" t="s">
        <v>117</v>
      </c>
      <c r="BG304" s="2" t="s">
        <v>117</v>
      </c>
      <c r="BH304" s="2" t="s">
        <v>117</v>
      </c>
      <c r="BI304" s="160"/>
      <c r="BJ304" s="160"/>
      <c r="BK304" s="160"/>
      <c r="BL304" s="160"/>
      <c r="BM304" s="160"/>
      <c r="BN304" s="160"/>
      <c r="BO304" s="160"/>
      <c r="BP304" s="160"/>
      <c r="BQ304" s="160"/>
      <c r="BR304" s="160"/>
      <c r="BS304" s="160"/>
      <c r="BT304" s="160"/>
      <c r="BU304" s="160"/>
      <c r="BV304" s="160"/>
      <c r="BW304" s="160"/>
      <c r="BX304" s="160"/>
      <c r="BY304" s="160"/>
      <c r="BZ304" s="160"/>
      <c r="CA304" s="160"/>
      <c r="CB304" s="160"/>
      <c r="CC304" s="160"/>
      <c r="CD304" s="160"/>
      <c r="CE304" s="160"/>
      <c r="CF304" s="15"/>
      <c r="CG304" s="15"/>
      <c r="CH304" s="15"/>
    </row>
    <row r="305" spans="1:86" ht="19.5" customHeight="1" x14ac:dyDescent="0.25">
      <c r="A305" s="10">
        <v>26</v>
      </c>
      <c r="B305" s="10" t="s">
        <v>467</v>
      </c>
      <c r="C305" s="10" t="s">
        <v>468</v>
      </c>
      <c r="D305" s="10" t="s">
        <v>179</v>
      </c>
      <c r="E305" s="10" t="s">
        <v>180</v>
      </c>
      <c r="F305" s="10" t="s">
        <v>469</v>
      </c>
      <c r="G305" s="34">
        <v>13156</v>
      </c>
      <c r="H305" s="34">
        <v>13201</v>
      </c>
      <c r="I305" s="10" t="s">
        <v>117</v>
      </c>
      <c r="J305" s="35" t="s">
        <v>117</v>
      </c>
      <c r="K305" s="35" t="s">
        <v>117</v>
      </c>
      <c r="L305" s="34" t="s">
        <v>117</v>
      </c>
      <c r="M305" s="10" t="s">
        <v>117</v>
      </c>
      <c r="N305" s="10" t="s">
        <v>117</v>
      </c>
      <c r="O305" s="34" t="s">
        <v>117</v>
      </c>
      <c r="P305" s="10" t="s">
        <v>117</v>
      </c>
      <c r="Q305" s="10" t="s">
        <v>380</v>
      </c>
      <c r="R305" s="35">
        <v>44573</v>
      </c>
      <c r="S305" s="35">
        <v>44938</v>
      </c>
      <c r="T305" s="34">
        <v>13206</v>
      </c>
      <c r="U305" s="10" t="s">
        <v>470</v>
      </c>
      <c r="V305" s="34">
        <v>13305</v>
      </c>
      <c r="W305" s="10" t="s">
        <v>469</v>
      </c>
      <c r="X305" s="9">
        <v>72000</v>
      </c>
      <c r="Y305" s="10" t="s">
        <v>471</v>
      </c>
      <c r="Z305" s="10" t="s">
        <v>472</v>
      </c>
      <c r="AA305" s="10" t="s">
        <v>473</v>
      </c>
      <c r="AB305" s="35">
        <v>44721</v>
      </c>
      <c r="AC305" s="34">
        <v>13306</v>
      </c>
      <c r="AD305" s="35">
        <v>44731</v>
      </c>
      <c r="AE305" s="35">
        <v>45086</v>
      </c>
      <c r="AF305" s="10" t="s">
        <v>188</v>
      </c>
      <c r="AG305" s="10" t="s">
        <v>465</v>
      </c>
      <c r="AH305" s="10" t="s">
        <v>117</v>
      </c>
      <c r="AI305" s="9" t="s">
        <v>117</v>
      </c>
      <c r="AJ305" s="9" t="s">
        <v>117</v>
      </c>
      <c r="AK305" s="37">
        <v>72000</v>
      </c>
      <c r="AL305" s="2" t="s">
        <v>190</v>
      </c>
      <c r="AM305" s="2" t="s">
        <v>191</v>
      </c>
      <c r="AN305" s="3">
        <v>44925</v>
      </c>
      <c r="AO305" s="4">
        <v>13444</v>
      </c>
      <c r="AP305" s="2" t="s">
        <v>192</v>
      </c>
      <c r="AQ305" s="3">
        <v>44925</v>
      </c>
      <c r="AR305" s="3">
        <v>45107</v>
      </c>
      <c r="AS305" s="2" t="s">
        <v>350</v>
      </c>
      <c r="AT305" s="2" t="s">
        <v>350</v>
      </c>
      <c r="AU305" s="3" t="s">
        <v>350</v>
      </c>
      <c r="AV305" s="4" t="s">
        <v>350</v>
      </c>
      <c r="AW305" s="2" t="s">
        <v>350</v>
      </c>
      <c r="AX305" s="3" t="s">
        <v>350</v>
      </c>
      <c r="AY305" s="3" t="s">
        <v>350</v>
      </c>
      <c r="AZ305" s="2" t="s">
        <v>350</v>
      </c>
      <c r="BA305" s="2" t="s">
        <v>350</v>
      </c>
      <c r="BB305" s="3" t="s">
        <v>350</v>
      </c>
      <c r="BC305" s="4" t="s">
        <v>350</v>
      </c>
      <c r="BD305" s="2" t="s">
        <v>350</v>
      </c>
      <c r="BE305" s="3" t="s">
        <v>350</v>
      </c>
      <c r="BF305" s="3" t="s">
        <v>350</v>
      </c>
      <c r="BG305" s="3" t="s">
        <v>350</v>
      </c>
      <c r="BH305" s="3" t="s">
        <v>350</v>
      </c>
      <c r="BI305" s="39">
        <v>72000</v>
      </c>
      <c r="BJ305" s="37">
        <v>244680</v>
      </c>
      <c r="BK305" s="37">
        <v>0</v>
      </c>
      <c r="BL305" s="40">
        <v>244680</v>
      </c>
      <c r="BM305" s="10" t="s">
        <v>117</v>
      </c>
      <c r="BN305" s="10" t="s">
        <v>117</v>
      </c>
      <c r="BO305" s="10" t="s">
        <v>117</v>
      </c>
      <c r="BP305" s="10" t="s">
        <v>117</v>
      </c>
      <c r="BQ305" s="12" t="s">
        <v>117</v>
      </c>
      <c r="BR305" s="10" t="s">
        <v>117</v>
      </c>
      <c r="BS305" s="10" t="s">
        <v>117</v>
      </c>
      <c r="BT305" s="10" t="s">
        <v>117</v>
      </c>
      <c r="BU305" s="10" t="s">
        <v>117</v>
      </c>
      <c r="BV305" s="10" t="s">
        <v>117</v>
      </c>
      <c r="BW305" s="10" t="s">
        <v>117</v>
      </c>
      <c r="BX305" s="10" t="s">
        <v>117</v>
      </c>
      <c r="BY305" s="10" t="s">
        <v>117</v>
      </c>
      <c r="BZ305" s="12" t="s">
        <v>474</v>
      </c>
      <c r="CA305" s="41">
        <v>13306</v>
      </c>
      <c r="CB305" s="12" t="s">
        <v>209</v>
      </c>
      <c r="CC305" s="12" t="s">
        <v>475</v>
      </c>
      <c r="CD305" s="12" t="s">
        <v>366</v>
      </c>
      <c r="CE305" s="12" t="s">
        <v>367</v>
      </c>
      <c r="CF305" s="15"/>
      <c r="CG305" s="15"/>
      <c r="CH305" s="15"/>
    </row>
    <row r="306" spans="1:86" ht="19.5" customHeight="1" x14ac:dyDescent="0.25">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2"/>
      <c r="AI306" s="152"/>
      <c r="AJ306" s="152"/>
      <c r="AK306" s="152"/>
      <c r="AL306" s="2" t="s">
        <v>190</v>
      </c>
      <c r="AM306" s="2" t="s">
        <v>195</v>
      </c>
      <c r="AN306" s="3">
        <v>45107</v>
      </c>
      <c r="AO306" s="4">
        <v>13656</v>
      </c>
      <c r="AP306" s="2" t="s">
        <v>192</v>
      </c>
      <c r="AQ306" s="3">
        <v>45107</v>
      </c>
      <c r="AR306" s="3">
        <v>45472</v>
      </c>
      <c r="AS306" s="2" t="s">
        <v>350</v>
      </c>
      <c r="AT306" s="2" t="s">
        <v>350</v>
      </c>
      <c r="AU306" s="3" t="s">
        <v>350</v>
      </c>
      <c r="AV306" s="4" t="s">
        <v>350</v>
      </c>
      <c r="AW306" s="2" t="s">
        <v>350</v>
      </c>
      <c r="AX306" s="3" t="s">
        <v>350</v>
      </c>
      <c r="AY306" s="3" t="s">
        <v>350</v>
      </c>
      <c r="AZ306" s="2" t="s">
        <v>350</v>
      </c>
      <c r="BA306" s="2" t="s">
        <v>350</v>
      </c>
      <c r="BB306" s="3" t="s">
        <v>350</v>
      </c>
      <c r="BC306" s="4" t="s">
        <v>350</v>
      </c>
      <c r="BD306" s="2" t="s">
        <v>350</v>
      </c>
      <c r="BE306" s="3" t="s">
        <v>350</v>
      </c>
      <c r="BF306" s="3" t="s">
        <v>350</v>
      </c>
      <c r="BG306" s="3" t="s">
        <v>350</v>
      </c>
      <c r="BH306" s="3" t="s">
        <v>350</v>
      </c>
      <c r="BI306" s="152"/>
      <c r="BJ306" s="152"/>
      <c r="BK306" s="152"/>
      <c r="BL306" s="152"/>
      <c r="BM306" s="152"/>
      <c r="BN306" s="152"/>
      <c r="BO306" s="152"/>
      <c r="BP306" s="152"/>
      <c r="BQ306" s="152"/>
      <c r="BR306" s="152"/>
      <c r="BS306" s="152"/>
      <c r="BT306" s="152"/>
      <c r="BU306" s="152"/>
      <c r="BV306" s="152"/>
      <c r="BW306" s="152"/>
      <c r="BX306" s="152"/>
      <c r="BY306" s="152"/>
      <c r="BZ306" s="152"/>
      <c r="CA306" s="152"/>
      <c r="CB306" s="152"/>
      <c r="CC306" s="152"/>
      <c r="CD306" s="152"/>
      <c r="CE306" s="152"/>
      <c r="CF306" s="15"/>
      <c r="CG306" s="15"/>
      <c r="CH306" s="15"/>
    </row>
    <row r="307" spans="1:86" ht="19.5" customHeight="1" x14ac:dyDescent="0.25">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2" t="s">
        <v>190</v>
      </c>
      <c r="AM307" s="2" t="s">
        <v>197</v>
      </c>
      <c r="AN307" s="3">
        <v>45474</v>
      </c>
      <c r="AO307" s="4">
        <v>13810</v>
      </c>
      <c r="AP307" s="2" t="s">
        <v>192</v>
      </c>
      <c r="AQ307" s="3">
        <v>45473</v>
      </c>
      <c r="AR307" s="3">
        <v>45837</v>
      </c>
      <c r="AS307" s="2" t="s">
        <v>350</v>
      </c>
      <c r="AT307" s="2" t="s">
        <v>350</v>
      </c>
      <c r="AU307" s="3" t="s">
        <v>350</v>
      </c>
      <c r="AV307" s="4" t="s">
        <v>350</v>
      </c>
      <c r="AW307" s="2" t="s">
        <v>350</v>
      </c>
      <c r="AX307" s="3" t="s">
        <v>350</v>
      </c>
      <c r="AY307" s="3" t="s">
        <v>350</v>
      </c>
      <c r="AZ307" s="2" t="s">
        <v>350</v>
      </c>
      <c r="BA307" s="2" t="s">
        <v>350</v>
      </c>
      <c r="BB307" s="3" t="s">
        <v>350</v>
      </c>
      <c r="BC307" s="4" t="s">
        <v>350</v>
      </c>
      <c r="BD307" s="2" t="s">
        <v>350</v>
      </c>
      <c r="BE307" s="3" t="s">
        <v>350</v>
      </c>
      <c r="BF307" s="3" t="s">
        <v>350</v>
      </c>
      <c r="BG307" s="3" t="s">
        <v>350</v>
      </c>
      <c r="BH307" s="3" t="s">
        <v>350</v>
      </c>
      <c r="BI307" s="152"/>
      <c r="BJ307" s="152"/>
      <c r="BK307" s="152"/>
      <c r="BL307" s="152"/>
      <c r="BM307" s="152"/>
      <c r="BN307" s="152"/>
      <c r="BO307" s="152"/>
      <c r="BP307" s="152"/>
      <c r="BQ307" s="152"/>
      <c r="BR307" s="152"/>
      <c r="BS307" s="152"/>
      <c r="BT307" s="152"/>
      <c r="BU307" s="152"/>
      <c r="BV307" s="152"/>
      <c r="BW307" s="152"/>
      <c r="BX307" s="152"/>
      <c r="BY307" s="152"/>
      <c r="BZ307" s="152"/>
      <c r="CA307" s="152"/>
      <c r="CB307" s="152"/>
      <c r="CC307" s="152"/>
      <c r="CD307" s="152"/>
      <c r="CE307" s="152"/>
      <c r="CF307" s="15"/>
      <c r="CG307" s="15"/>
      <c r="CH307" s="15"/>
    </row>
    <row r="308" spans="1:86" ht="19.5" customHeight="1" x14ac:dyDescent="0.25">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2" t="s">
        <v>190</v>
      </c>
      <c r="AM308" s="2" t="s">
        <v>199</v>
      </c>
      <c r="AN308" s="3">
        <v>45838</v>
      </c>
      <c r="AO308" s="4">
        <v>14055</v>
      </c>
      <c r="AP308" s="2" t="s">
        <v>192</v>
      </c>
      <c r="AQ308" s="3">
        <v>45838</v>
      </c>
      <c r="AR308" s="3">
        <v>46202</v>
      </c>
      <c r="AS308" s="2" t="s">
        <v>350</v>
      </c>
      <c r="AT308" s="2" t="s">
        <v>350</v>
      </c>
      <c r="AU308" s="3" t="s">
        <v>350</v>
      </c>
      <c r="AV308" s="4" t="s">
        <v>350</v>
      </c>
      <c r="AW308" s="2" t="s">
        <v>350</v>
      </c>
      <c r="AX308" s="3" t="s">
        <v>350</v>
      </c>
      <c r="AY308" s="3" t="s">
        <v>350</v>
      </c>
      <c r="AZ308" s="2" t="s">
        <v>350</v>
      </c>
      <c r="BA308" s="2" t="s">
        <v>350</v>
      </c>
      <c r="BB308" s="3" t="s">
        <v>350</v>
      </c>
      <c r="BC308" s="4" t="s">
        <v>350</v>
      </c>
      <c r="BD308" s="2" t="s">
        <v>350</v>
      </c>
      <c r="BE308" s="3" t="s">
        <v>350</v>
      </c>
      <c r="BF308" s="3" t="s">
        <v>350</v>
      </c>
      <c r="BG308" s="3" t="s">
        <v>350</v>
      </c>
      <c r="BH308" s="3" t="s">
        <v>350</v>
      </c>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
      <c r="CG308" s="15"/>
      <c r="CH308" s="15"/>
    </row>
    <row r="309" spans="1:86" ht="19.5" customHeight="1" x14ac:dyDescent="0.25">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2" t="s">
        <v>350</v>
      </c>
      <c r="AM309" s="2" t="s">
        <v>350</v>
      </c>
      <c r="AN309" s="3" t="s">
        <v>350</v>
      </c>
      <c r="AO309" s="4" t="s">
        <v>350</v>
      </c>
      <c r="AP309" s="2" t="s">
        <v>350</v>
      </c>
      <c r="AQ309" s="3" t="s">
        <v>350</v>
      </c>
      <c r="AR309" s="3" t="s">
        <v>350</v>
      </c>
      <c r="AS309" s="2" t="s">
        <v>350</v>
      </c>
      <c r="AT309" s="2" t="s">
        <v>350</v>
      </c>
      <c r="AU309" s="3" t="s">
        <v>350</v>
      </c>
      <c r="AV309" s="4" t="s">
        <v>350</v>
      </c>
      <c r="AW309" s="2" t="s">
        <v>350</v>
      </c>
      <c r="AX309" s="3" t="s">
        <v>350</v>
      </c>
      <c r="AY309" s="3" t="s">
        <v>350</v>
      </c>
      <c r="AZ309" s="2" t="s">
        <v>350</v>
      </c>
      <c r="BA309" s="2" t="s">
        <v>350</v>
      </c>
      <c r="BB309" s="3" t="s">
        <v>350</v>
      </c>
      <c r="BC309" s="4" t="s">
        <v>350</v>
      </c>
      <c r="BD309" s="2" t="s">
        <v>350</v>
      </c>
      <c r="BE309" s="3" t="s">
        <v>350</v>
      </c>
      <c r="BF309" s="3" t="s">
        <v>350</v>
      </c>
      <c r="BG309" s="3" t="s">
        <v>350</v>
      </c>
      <c r="BH309" s="3" t="s">
        <v>350</v>
      </c>
      <c r="BI309" s="152"/>
      <c r="BJ309" s="152"/>
      <c r="BK309" s="152"/>
      <c r="BL309" s="152"/>
      <c r="BM309" s="152"/>
      <c r="BN309" s="152"/>
      <c r="BO309" s="152"/>
      <c r="BP309" s="152"/>
      <c r="BQ309" s="152"/>
      <c r="BR309" s="152"/>
      <c r="BS309" s="152"/>
      <c r="BT309" s="152"/>
      <c r="BU309" s="152"/>
      <c r="BV309" s="152"/>
      <c r="BW309" s="152"/>
      <c r="BX309" s="152"/>
      <c r="BY309" s="152"/>
      <c r="BZ309" s="152"/>
      <c r="CA309" s="152"/>
      <c r="CB309" s="152"/>
      <c r="CC309" s="152"/>
      <c r="CD309" s="152"/>
      <c r="CE309" s="152"/>
      <c r="CF309" s="15"/>
      <c r="CG309" s="15"/>
      <c r="CH309" s="15"/>
    </row>
    <row r="310" spans="1:86" ht="19.5" customHeight="1" x14ac:dyDescent="0.25">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2" t="s">
        <v>350</v>
      </c>
      <c r="AM310" s="2" t="s">
        <v>350</v>
      </c>
      <c r="AN310" s="3" t="s">
        <v>350</v>
      </c>
      <c r="AO310" s="4" t="s">
        <v>350</v>
      </c>
      <c r="AP310" s="2" t="s">
        <v>350</v>
      </c>
      <c r="AQ310" s="3" t="s">
        <v>350</v>
      </c>
      <c r="AR310" s="3" t="s">
        <v>350</v>
      </c>
      <c r="AS310" s="2" t="s">
        <v>350</v>
      </c>
      <c r="AT310" s="2" t="s">
        <v>350</v>
      </c>
      <c r="AU310" s="3" t="s">
        <v>350</v>
      </c>
      <c r="AV310" s="4" t="s">
        <v>350</v>
      </c>
      <c r="AW310" s="2" t="s">
        <v>350</v>
      </c>
      <c r="AX310" s="3" t="s">
        <v>350</v>
      </c>
      <c r="AY310" s="3" t="s">
        <v>350</v>
      </c>
      <c r="AZ310" s="2" t="s">
        <v>350</v>
      </c>
      <c r="BA310" s="2" t="s">
        <v>350</v>
      </c>
      <c r="BB310" s="3" t="s">
        <v>350</v>
      </c>
      <c r="BC310" s="4" t="s">
        <v>350</v>
      </c>
      <c r="BD310" s="2" t="s">
        <v>350</v>
      </c>
      <c r="BE310" s="3" t="s">
        <v>350</v>
      </c>
      <c r="BF310" s="3" t="s">
        <v>350</v>
      </c>
      <c r="BG310" s="3" t="s">
        <v>350</v>
      </c>
      <c r="BH310" s="3" t="s">
        <v>350</v>
      </c>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
      <c r="CG310" s="15"/>
      <c r="CH310" s="15"/>
    </row>
    <row r="311" spans="1:86" ht="19.5" customHeight="1" x14ac:dyDescent="0.25">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2" t="s">
        <v>350</v>
      </c>
      <c r="AM311" s="2" t="s">
        <v>350</v>
      </c>
      <c r="AN311" s="3" t="s">
        <v>350</v>
      </c>
      <c r="AO311" s="4" t="s">
        <v>350</v>
      </c>
      <c r="AP311" s="2" t="s">
        <v>350</v>
      </c>
      <c r="AQ311" s="3" t="s">
        <v>350</v>
      </c>
      <c r="AR311" s="3" t="s">
        <v>350</v>
      </c>
      <c r="AS311" s="2" t="s">
        <v>350</v>
      </c>
      <c r="AT311" s="2" t="s">
        <v>350</v>
      </c>
      <c r="AU311" s="3" t="s">
        <v>350</v>
      </c>
      <c r="AV311" s="4" t="s">
        <v>350</v>
      </c>
      <c r="AW311" s="2" t="s">
        <v>350</v>
      </c>
      <c r="AX311" s="3" t="s">
        <v>350</v>
      </c>
      <c r="AY311" s="3" t="s">
        <v>350</v>
      </c>
      <c r="AZ311" s="2" t="s">
        <v>350</v>
      </c>
      <c r="BA311" s="2" t="s">
        <v>350</v>
      </c>
      <c r="BB311" s="3" t="s">
        <v>350</v>
      </c>
      <c r="BC311" s="4" t="s">
        <v>350</v>
      </c>
      <c r="BD311" s="2" t="s">
        <v>350</v>
      </c>
      <c r="BE311" s="3" t="s">
        <v>350</v>
      </c>
      <c r="BF311" s="3" t="s">
        <v>350</v>
      </c>
      <c r="BG311" s="3" t="s">
        <v>350</v>
      </c>
      <c r="BH311" s="3" t="s">
        <v>350</v>
      </c>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
      <c r="CG311" s="15"/>
      <c r="CH311" s="15"/>
    </row>
    <row r="312" spans="1:86" ht="19.5" customHeight="1" x14ac:dyDescent="0.25">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2" t="s">
        <v>350</v>
      </c>
      <c r="AM312" s="2" t="s">
        <v>350</v>
      </c>
      <c r="AN312" s="3" t="s">
        <v>350</v>
      </c>
      <c r="AO312" s="4" t="s">
        <v>350</v>
      </c>
      <c r="AP312" s="2" t="s">
        <v>350</v>
      </c>
      <c r="AQ312" s="3" t="s">
        <v>350</v>
      </c>
      <c r="AR312" s="3" t="s">
        <v>350</v>
      </c>
      <c r="AS312" s="2" t="s">
        <v>350</v>
      </c>
      <c r="AT312" s="2" t="s">
        <v>350</v>
      </c>
      <c r="AU312" s="3" t="s">
        <v>350</v>
      </c>
      <c r="AV312" s="4" t="s">
        <v>350</v>
      </c>
      <c r="AW312" s="2" t="s">
        <v>350</v>
      </c>
      <c r="AX312" s="3" t="s">
        <v>350</v>
      </c>
      <c r="AY312" s="3" t="s">
        <v>350</v>
      </c>
      <c r="AZ312" s="2" t="s">
        <v>350</v>
      </c>
      <c r="BA312" s="2" t="s">
        <v>350</v>
      </c>
      <c r="BB312" s="3" t="s">
        <v>350</v>
      </c>
      <c r="BC312" s="4" t="s">
        <v>350</v>
      </c>
      <c r="BD312" s="2" t="s">
        <v>350</v>
      </c>
      <c r="BE312" s="3" t="s">
        <v>350</v>
      </c>
      <c r="BF312" s="3" t="s">
        <v>350</v>
      </c>
      <c r="BG312" s="3" t="s">
        <v>350</v>
      </c>
      <c r="BH312" s="3" t="s">
        <v>350</v>
      </c>
      <c r="BI312" s="152"/>
      <c r="BJ312" s="152"/>
      <c r="BK312" s="152"/>
      <c r="BL312" s="152"/>
      <c r="BM312" s="152"/>
      <c r="BN312" s="152"/>
      <c r="BO312" s="152"/>
      <c r="BP312" s="152"/>
      <c r="BQ312" s="152"/>
      <c r="BR312" s="152"/>
      <c r="BS312" s="152"/>
      <c r="BT312" s="152"/>
      <c r="BU312" s="152"/>
      <c r="BV312" s="152"/>
      <c r="BW312" s="152"/>
      <c r="BX312" s="152"/>
      <c r="BY312" s="152"/>
      <c r="BZ312" s="152"/>
      <c r="CA312" s="152"/>
      <c r="CB312" s="152"/>
      <c r="CC312" s="152"/>
      <c r="CD312" s="152"/>
      <c r="CE312" s="152"/>
      <c r="CF312" s="15"/>
      <c r="CG312" s="15"/>
      <c r="CH312" s="15"/>
    </row>
    <row r="313" spans="1:86" ht="19.5" customHeight="1" x14ac:dyDescent="0.25">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2" t="s">
        <v>350</v>
      </c>
      <c r="AM313" s="2" t="s">
        <v>350</v>
      </c>
      <c r="AN313" s="3" t="s">
        <v>350</v>
      </c>
      <c r="AO313" s="4" t="s">
        <v>350</v>
      </c>
      <c r="AP313" s="2" t="s">
        <v>350</v>
      </c>
      <c r="AQ313" s="3" t="s">
        <v>350</v>
      </c>
      <c r="AR313" s="3" t="s">
        <v>350</v>
      </c>
      <c r="AS313" s="2" t="s">
        <v>350</v>
      </c>
      <c r="AT313" s="2" t="s">
        <v>350</v>
      </c>
      <c r="AU313" s="3" t="s">
        <v>350</v>
      </c>
      <c r="AV313" s="4" t="s">
        <v>350</v>
      </c>
      <c r="AW313" s="2" t="s">
        <v>350</v>
      </c>
      <c r="AX313" s="3" t="s">
        <v>350</v>
      </c>
      <c r="AY313" s="3" t="s">
        <v>350</v>
      </c>
      <c r="AZ313" s="2" t="s">
        <v>350</v>
      </c>
      <c r="BA313" s="2" t="s">
        <v>350</v>
      </c>
      <c r="BB313" s="3" t="s">
        <v>350</v>
      </c>
      <c r="BC313" s="4" t="s">
        <v>350</v>
      </c>
      <c r="BD313" s="2" t="s">
        <v>350</v>
      </c>
      <c r="BE313" s="3" t="s">
        <v>350</v>
      </c>
      <c r="BF313" s="3" t="s">
        <v>350</v>
      </c>
      <c r="BG313" s="3" t="s">
        <v>350</v>
      </c>
      <c r="BH313" s="3" t="s">
        <v>350</v>
      </c>
      <c r="BI313" s="152"/>
      <c r="BJ313" s="152"/>
      <c r="BK313" s="152"/>
      <c r="BL313" s="152"/>
      <c r="BM313" s="152"/>
      <c r="BN313" s="152"/>
      <c r="BO313" s="152"/>
      <c r="BP313" s="152"/>
      <c r="BQ313" s="152"/>
      <c r="BR313" s="152"/>
      <c r="BS313" s="152"/>
      <c r="BT313" s="152"/>
      <c r="BU313" s="152"/>
      <c r="BV313" s="152"/>
      <c r="BW313" s="152"/>
      <c r="BX313" s="152"/>
      <c r="BY313" s="152"/>
      <c r="BZ313" s="152"/>
      <c r="CA313" s="152"/>
      <c r="CB313" s="152"/>
      <c r="CC313" s="152"/>
      <c r="CD313" s="152"/>
      <c r="CE313" s="152"/>
      <c r="CF313" s="15"/>
      <c r="CG313" s="15"/>
      <c r="CH313" s="15"/>
    </row>
    <row r="314" spans="1:86" ht="19.5" customHeight="1" x14ac:dyDescent="0.25">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2"/>
      <c r="AI314" s="152"/>
      <c r="AJ314" s="152"/>
      <c r="AK314" s="152"/>
      <c r="AL314" s="2" t="s">
        <v>350</v>
      </c>
      <c r="AM314" s="2" t="s">
        <v>350</v>
      </c>
      <c r="AN314" s="3" t="s">
        <v>350</v>
      </c>
      <c r="AO314" s="4" t="s">
        <v>350</v>
      </c>
      <c r="AP314" s="2" t="s">
        <v>350</v>
      </c>
      <c r="AQ314" s="3" t="s">
        <v>350</v>
      </c>
      <c r="AR314" s="3" t="s">
        <v>350</v>
      </c>
      <c r="AS314" s="2" t="s">
        <v>350</v>
      </c>
      <c r="AT314" s="2" t="s">
        <v>350</v>
      </c>
      <c r="AU314" s="3" t="s">
        <v>350</v>
      </c>
      <c r="AV314" s="4" t="s">
        <v>350</v>
      </c>
      <c r="AW314" s="2" t="s">
        <v>350</v>
      </c>
      <c r="AX314" s="3" t="s">
        <v>350</v>
      </c>
      <c r="AY314" s="3" t="s">
        <v>350</v>
      </c>
      <c r="AZ314" s="2" t="s">
        <v>350</v>
      </c>
      <c r="BA314" s="2" t="s">
        <v>350</v>
      </c>
      <c r="BB314" s="3" t="s">
        <v>350</v>
      </c>
      <c r="BC314" s="4" t="s">
        <v>350</v>
      </c>
      <c r="BD314" s="2" t="s">
        <v>350</v>
      </c>
      <c r="BE314" s="3" t="s">
        <v>350</v>
      </c>
      <c r="BF314" s="3" t="s">
        <v>350</v>
      </c>
      <c r="BG314" s="3" t="s">
        <v>350</v>
      </c>
      <c r="BH314" s="3" t="s">
        <v>350</v>
      </c>
      <c r="BI314" s="152"/>
      <c r="BJ314" s="152"/>
      <c r="BK314" s="152"/>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
      <c r="CG314" s="15"/>
      <c r="CH314" s="15"/>
    </row>
    <row r="315" spans="1:86" ht="19.5" customHeight="1" x14ac:dyDescent="0.25">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2"/>
      <c r="AI315" s="152"/>
      <c r="AJ315" s="152"/>
      <c r="AK315" s="152"/>
      <c r="AL315" s="2" t="s">
        <v>350</v>
      </c>
      <c r="AM315" s="2" t="s">
        <v>350</v>
      </c>
      <c r="AN315" s="3" t="s">
        <v>350</v>
      </c>
      <c r="AO315" s="4" t="s">
        <v>350</v>
      </c>
      <c r="AP315" s="2" t="s">
        <v>350</v>
      </c>
      <c r="AQ315" s="3" t="s">
        <v>350</v>
      </c>
      <c r="AR315" s="3" t="s">
        <v>350</v>
      </c>
      <c r="AS315" s="2" t="s">
        <v>350</v>
      </c>
      <c r="AT315" s="2" t="s">
        <v>350</v>
      </c>
      <c r="AU315" s="3" t="s">
        <v>350</v>
      </c>
      <c r="AV315" s="4" t="s">
        <v>350</v>
      </c>
      <c r="AW315" s="2" t="s">
        <v>350</v>
      </c>
      <c r="AX315" s="3" t="s">
        <v>350</v>
      </c>
      <c r="AY315" s="3" t="s">
        <v>350</v>
      </c>
      <c r="AZ315" s="2" t="s">
        <v>350</v>
      </c>
      <c r="BA315" s="2" t="s">
        <v>350</v>
      </c>
      <c r="BB315" s="3" t="s">
        <v>350</v>
      </c>
      <c r="BC315" s="4" t="s">
        <v>350</v>
      </c>
      <c r="BD315" s="2" t="s">
        <v>350</v>
      </c>
      <c r="BE315" s="3" t="s">
        <v>350</v>
      </c>
      <c r="BF315" s="3" t="s">
        <v>350</v>
      </c>
      <c r="BG315" s="3" t="s">
        <v>350</v>
      </c>
      <c r="BH315" s="3" t="s">
        <v>350</v>
      </c>
      <c r="BI315" s="152"/>
      <c r="BJ315" s="152"/>
      <c r="BK315" s="152"/>
      <c r="BL315" s="152"/>
      <c r="BM315" s="152"/>
      <c r="BN315" s="152"/>
      <c r="BO315" s="152"/>
      <c r="BP315" s="152"/>
      <c r="BQ315" s="152"/>
      <c r="BR315" s="152"/>
      <c r="BS315" s="152"/>
      <c r="BT315" s="152"/>
      <c r="BU315" s="152"/>
      <c r="BV315" s="152"/>
      <c r="BW315" s="152"/>
      <c r="BX315" s="152"/>
      <c r="BY315" s="152"/>
      <c r="BZ315" s="152"/>
      <c r="CA315" s="152"/>
      <c r="CB315" s="152"/>
      <c r="CC315" s="152"/>
      <c r="CD315" s="152"/>
      <c r="CE315" s="152"/>
      <c r="CF315" s="15"/>
      <c r="CG315" s="15"/>
      <c r="CH315" s="15"/>
    </row>
    <row r="316" spans="1:86" ht="19.5" customHeight="1" x14ac:dyDescent="0.25">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2"/>
      <c r="AI316" s="152"/>
      <c r="AJ316" s="152"/>
      <c r="AK316" s="152"/>
      <c r="AL316" s="2" t="s">
        <v>350</v>
      </c>
      <c r="AM316" s="2" t="s">
        <v>350</v>
      </c>
      <c r="AN316" s="3" t="s">
        <v>350</v>
      </c>
      <c r="AO316" s="4" t="s">
        <v>350</v>
      </c>
      <c r="AP316" s="2" t="s">
        <v>350</v>
      </c>
      <c r="AQ316" s="3" t="s">
        <v>350</v>
      </c>
      <c r="AR316" s="3" t="s">
        <v>350</v>
      </c>
      <c r="AS316" s="2" t="s">
        <v>350</v>
      </c>
      <c r="AT316" s="2" t="s">
        <v>350</v>
      </c>
      <c r="AU316" s="3" t="s">
        <v>350</v>
      </c>
      <c r="AV316" s="4" t="s">
        <v>350</v>
      </c>
      <c r="AW316" s="2" t="s">
        <v>350</v>
      </c>
      <c r="AX316" s="3" t="s">
        <v>350</v>
      </c>
      <c r="AY316" s="3" t="s">
        <v>350</v>
      </c>
      <c r="AZ316" s="2" t="s">
        <v>350</v>
      </c>
      <c r="BA316" s="2" t="s">
        <v>350</v>
      </c>
      <c r="BB316" s="3" t="s">
        <v>350</v>
      </c>
      <c r="BC316" s="4" t="s">
        <v>350</v>
      </c>
      <c r="BD316" s="2" t="s">
        <v>350</v>
      </c>
      <c r="BE316" s="3" t="s">
        <v>350</v>
      </c>
      <c r="BF316" s="3" t="s">
        <v>350</v>
      </c>
      <c r="BG316" s="3" t="s">
        <v>350</v>
      </c>
      <c r="BH316" s="3" t="s">
        <v>350</v>
      </c>
      <c r="BI316" s="152"/>
      <c r="BJ316" s="152"/>
      <c r="BK316" s="152"/>
      <c r="BL316" s="152"/>
      <c r="BM316" s="152"/>
      <c r="BN316" s="152"/>
      <c r="BO316" s="152"/>
      <c r="BP316" s="152"/>
      <c r="BQ316" s="152"/>
      <c r="BR316" s="152"/>
      <c r="BS316" s="152"/>
      <c r="BT316" s="152"/>
      <c r="BU316" s="152"/>
      <c r="BV316" s="152"/>
      <c r="BW316" s="152"/>
      <c r="BX316" s="152"/>
      <c r="BY316" s="152"/>
      <c r="BZ316" s="152"/>
      <c r="CA316" s="152"/>
      <c r="CB316" s="152"/>
      <c r="CC316" s="152"/>
      <c r="CD316" s="152"/>
      <c r="CE316" s="152"/>
      <c r="CF316" s="15"/>
      <c r="CG316" s="15"/>
      <c r="CH316" s="15"/>
    </row>
    <row r="317" spans="1:86" ht="19.5" customHeight="1" x14ac:dyDescent="0.25">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2"/>
      <c r="AI317" s="152"/>
      <c r="AJ317" s="152"/>
      <c r="AK317" s="152"/>
      <c r="AL317" s="2" t="s">
        <v>350</v>
      </c>
      <c r="AM317" s="2" t="s">
        <v>350</v>
      </c>
      <c r="AN317" s="3" t="s">
        <v>350</v>
      </c>
      <c r="AO317" s="4" t="s">
        <v>350</v>
      </c>
      <c r="AP317" s="2" t="s">
        <v>350</v>
      </c>
      <c r="AQ317" s="3" t="s">
        <v>350</v>
      </c>
      <c r="AR317" s="3" t="s">
        <v>350</v>
      </c>
      <c r="AS317" s="2" t="s">
        <v>350</v>
      </c>
      <c r="AT317" s="2" t="s">
        <v>350</v>
      </c>
      <c r="AU317" s="3" t="s">
        <v>350</v>
      </c>
      <c r="AV317" s="4" t="s">
        <v>350</v>
      </c>
      <c r="AW317" s="2" t="s">
        <v>350</v>
      </c>
      <c r="AX317" s="3" t="s">
        <v>350</v>
      </c>
      <c r="AY317" s="3" t="s">
        <v>350</v>
      </c>
      <c r="AZ317" s="2" t="s">
        <v>350</v>
      </c>
      <c r="BA317" s="2" t="s">
        <v>350</v>
      </c>
      <c r="BB317" s="3" t="s">
        <v>350</v>
      </c>
      <c r="BC317" s="4" t="s">
        <v>350</v>
      </c>
      <c r="BD317" s="2" t="s">
        <v>350</v>
      </c>
      <c r="BE317" s="3" t="s">
        <v>350</v>
      </c>
      <c r="BF317" s="3" t="s">
        <v>350</v>
      </c>
      <c r="BG317" s="3" t="s">
        <v>350</v>
      </c>
      <c r="BH317" s="3" t="s">
        <v>350</v>
      </c>
      <c r="BI317" s="152"/>
      <c r="BJ317" s="152"/>
      <c r="BK317" s="152"/>
      <c r="BL317" s="152"/>
      <c r="BM317" s="152"/>
      <c r="BN317" s="152"/>
      <c r="BO317" s="152"/>
      <c r="BP317" s="152"/>
      <c r="BQ317" s="152"/>
      <c r="BR317" s="152"/>
      <c r="BS317" s="152"/>
      <c r="BT317" s="152"/>
      <c r="BU317" s="152"/>
      <c r="BV317" s="152"/>
      <c r="BW317" s="152"/>
      <c r="BX317" s="152"/>
      <c r="BY317" s="152"/>
      <c r="BZ317" s="152"/>
      <c r="CA317" s="152"/>
      <c r="CB317" s="152"/>
      <c r="CC317" s="152"/>
      <c r="CD317" s="152"/>
      <c r="CE317" s="152"/>
      <c r="CF317" s="15"/>
      <c r="CG317" s="15"/>
      <c r="CH317" s="15"/>
    </row>
    <row r="318" spans="1:86" ht="19.5" customHeight="1" x14ac:dyDescent="0.25">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c r="AE318" s="152"/>
      <c r="AF318" s="152"/>
      <c r="AG318" s="152"/>
      <c r="AH318" s="152"/>
      <c r="AI318" s="152"/>
      <c r="AJ318" s="152"/>
      <c r="AK318" s="152"/>
      <c r="AL318" s="2" t="s">
        <v>350</v>
      </c>
      <c r="AM318" s="2" t="s">
        <v>350</v>
      </c>
      <c r="AN318" s="3" t="s">
        <v>350</v>
      </c>
      <c r="AO318" s="4" t="s">
        <v>350</v>
      </c>
      <c r="AP318" s="2" t="s">
        <v>350</v>
      </c>
      <c r="AQ318" s="3" t="s">
        <v>350</v>
      </c>
      <c r="AR318" s="3" t="s">
        <v>350</v>
      </c>
      <c r="AS318" s="2" t="s">
        <v>350</v>
      </c>
      <c r="AT318" s="2" t="s">
        <v>350</v>
      </c>
      <c r="AU318" s="3" t="s">
        <v>350</v>
      </c>
      <c r="AV318" s="4" t="s">
        <v>350</v>
      </c>
      <c r="AW318" s="2" t="s">
        <v>350</v>
      </c>
      <c r="AX318" s="3" t="s">
        <v>350</v>
      </c>
      <c r="AY318" s="3" t="s">
        <v>350</v>
      </c>
      <c r="AZ318" s="2" t="s">
        <v>350</v>
      </c>
      <c r="BA318" s="2" t="s">
        <v>350</v>
      </c>
      <c r="BB318" s="3" t="s">
        <v>350</v>
      </c>
      <c r="BC318" s="4" t="s">
        <v>350</v>
      </c>
      <c r="BD318" s="2" t="s">
        <v>350</v>
      </c>
      <c r="BE318" s="3" t="s">
        <v>350</v>
      </c>
      <c r="BF318" s="3" t="s">
        <v>350</v>
      </c>
      <c r="BG318" s="3" t="s">
        <v>350</v>
      </c>
      <c r="BH318" s="3" t="s">
        <v>350</v>
      </c>
      <c r="BI318" s="152"/>
      <c r="BJ318" s="152"/>
      <c r="BK318" s="152"/>
      <c r="BL318" s="152"/>
      <c r="BM318" s="152"/>
      <c r="BN318" s="152"/>
      <c r="BO318" s="152"/>
      <c r="BP318" s="152"/>
      <c r="BQ318" s="152"/>
      <c r="BR318" s="152"/>
      <c r="BS318" s="152"/>
      <c r="BT318" s="152"/>
      <c r="BU318" s="152"/>
      <c r="BV318" s="152"/>
      <c r="BW318" s="152"/>
      <c r="BX318" s="152"/>
      <c r="BY318" s="152"/>
      <c r="BZ318" s="152"/>
      <c r="CA318" s="152"/>
      <c r="CB318" s="152"/>
      <c r="CC318" s="152"/>
      <c r="CD318" s="152"/>
      <c r="CE318" s="152"/>
      <c r="CF318" s="15"/>
      <c r="CG318" s="15"/>
      <c r="CH318" s="15"/>
    </row>
    <row r="319" spans="1:86" ht="19.5" customHeight="1" x14ac:dyDescent="0.25">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c r="AA319" s="152"/>
      <c r="AB319" s="152"/>
      <c r="AC319" s="152"/>
      <c r="AD319" s="152"/>
      <c r="AE319" s="152"/>
      <c r="AF319" s="152"/>
      <c r="AG319" s="152"/>
      <c r="AH319" s="152"/>
      <c r="AI319" s="152"/>
      <c r="AJ319" s="152"/>
      <c r="AK319" s="152"/>
      <c r="AL319" s="2" t="s">
        <v>350</v>
      </c>
      <c r="AM319" s="2" t="s">
        <v>350</v>
      </c>
      <c r="AN319" s="3" t="s">
        <v>350</v>
      </c>
      <c r="AO319" s="4" t="s">
        <v>350</v>
      </c>
      <c r="AP319" s="2" t="s">
        <v>350</v>
      </c>
      <c r="AQ319" s="3" t="s">
        <v>350</v>
      </c>
      <c r="AR319" s="3" t="s">
        <v>350</v>
      </c>
      <c r="AS319" s="2" t="s">
        <v>350</v>
      </c>
      <c r="AT319" s="2" t="s">
        <v>350</v>
      </c>
      <c r="AU319" s="3" t="s">
        <v>350</v>
      </c>
      <c r="AV319" s="4" t="s">
        <v>350</v>
      </c>
      <c r="AW319" s="2" t="s">
        <v>350</v>
      </c>
      <c r="AX319" s="3" t="s">
        <v>350</v>
      </c>
      <c r="AY319" s="3" t="s">
        <v>350</v>
      </c>
      <c r="AZ319" s="2" t="s">
        <v>350</v>
      </c>
      <c r="BA319" s="2" t="s">
        <v>350</v>
      </c>
      <c r="BB319" s="3" t="s">
        <v>350</v>
      </c>
      <c r="BC319" s="4" t="s">
        <v>350</v>
      </c>
      <c r="BD319" s="2" t="s">
        <v>350</v>
      </c>
      <c r="BE319" s="3" t="s">
        <v>350</v>
      </c>
      <c r="BF319" s="3" t="s">
        <v>350</v>
      </c>
      <c r="BG319" s="3" t="s">
        <v>350</v>
      </c>
      <c r="BH319" s="3" t="s">
        <v>350</v>
      </c>
      <c r="BI319" s="152"/>
      <c r="BJ319" s="152"/>
      <c r="BK319" s="152"/>
      <c r="BL319" s="152"/>
      <c r="BM319" s="152"/>
      <c r="BN319" s="152"/>
      <c r="BO319" s="152"/>
      <c r="BP319" s="152"/>
      <c r="BQ319" s="152"/>
      <c r="BR319" s="152"/>
      <c r="BS319" s="152"/>
      <c r="BT319" s="152"/>
      <c r="BU319" s="152"/>
      <c r="BV319" s="152"/>
      <c r="BW319" s="152"/>
      <c r="BX319" s="152"/>
      <c r="BY319" s="152"/>
      <c r="BZ319" s="152"/>
      <c r="CA319" s="152"/>
      <c r="CB319" s="152"/>
      <c r="CC319" s="152"/>
      <c r="CD319" s="152"/>
      <c r="CE319" s="152"/>
      <c r="CF319" s="15"/>
      <c r="CG319" s="15"/>
      <c r="CH319" s="15"/>
    </row>
    <row r="320" spans="1:86" ht="19.5" customHeight="1" x14ac:dyDescent="0.25">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2" t="s">
        <v>350</v>
      </c>
      <c r="AM320" s="2" t="s">
        <v>350</v>
      </c>
      <c r="AN320" s="3" t="s">
        <v>350</v>
      </c>
      <c r="AO320" s="4" t="s">
        <v>350</v>
      </c>
      <c r="AP320" s="2" t="s">
        <v>350</v>
      </c>
      <c r="AQ320" s="3" t="s">
        <v>350</v>
      </c>
      <c r="AR320" s="3" t="s">
        <v>350</v>
      </c>
      <c r="AS320" s="2" t="s">
        <v>350</v>
      </c>
      <c r="AT320" s="2" t="s">
        <v>350</v>
      </c>
      <c r="AU320" s="3" t="s">
        <v>350</v>
      </c>
      <c r="AV320" s="4" t="s">
        <v>350</v>
      </c>
      <c r="AW320" s="2" t="s">
        <v>350</v>
      </c>
      <c r="AX320" s="3" t="s">
        <v>350</v>
      </c>
      <c r="AY320" s="3" t="s">
        <v>350</v>
      </c>
      <c r="AZ320" s="2" t="s">
        <v>350</v>
      </c>
      <c r="BA320" s="2" t="s">
        <v>350</v>
      </c>
      <c r="BB320" s="3" t="s">
        <v>350</v>
      </c>
      <c r="BC320" s="4" t="s">
        <v>350</v>
      </c>
      <c r="BD320" s="2" t="s">
        <v>350</v>
      </c>
      <c r="BE320" s="3" t="s">
        <v>350</v>
      </c>
      <c r="BF320" s="3" t="s">
        <v>350</v>
      </c>
      <c r="BG320" s="3" t="s">
        <v>350</v>
      </c>
      <c r="BH320" s="3" t="s">
        <v>350</v>
      </c>
      <c r="BI320" s="152"/>
      <c r="BJ320" s="152"/>
      <c r="BK320" s="152"/>
      <c r="BL320" s="152"/>
      <c r="BM320" s="152"/>
      <c r="BN320" s="152"/>
      <c r="BO320" s="152"/>
      <c r="BP320" s="152"/>
      <c r="BQ320" s="152"/>
      <c r="BR320" s="152"/>
      <c r="BS320" s="152"/>
      <c r="BT320" s="152"/>
      <c r="BU320" s="152"/>
      <c r="BV320" s="152"/>
      <c r="BW320" s="152"/>
      <c r="BX320" s="152"/>
      <c r="BY320" s="152"/>
      <c r="BZ320" s="152"/>
      <c r="CA320" s="152"/>
      <c r="CB320" s="152"/>
      <c r="CC320" s="152"/>
      <c r="CD320" s="152"/>
      <c r="CE320" s="152"/>
      <c r="CF320" s="15"/>
      <c r="CG320" s="15"/>
      <c r="CH320" s="15"/>
    </row>
    <row r="321" spans="1:86" ht="19.5" customHeight="1" x14ac:dyDescent="0.25">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2"/>
      <c r="AI321" s="152"/>
      <c r="AJ321" s="152"/>
      <c r="AK321" s="152"/>
      <c r="AL321" s="2" t="s">
        <v>350</v>
      </c>
      <c r="AM321" s="2" t="s">
        <v>350</v>
      </c>
      <c r="AN321" s="3" t="s">
        <v>350</v>
      </c>
      <c r="AO321" s="4" t="s">
        <v>350</v>
      </c>
      <c r="AP321" s="2" t="s">
        <v>350</v>
      </c>
      <c r="AQ321" s="3" t="s">
        <v>350</v>
      </c>
      <c r="AR321" s="3" t="s">
        <v>350</v>
      </c>
      <c r="AS321" s="2" t="s">
        <v>350</v>
      </c>
      <c r="AT321" s="2" t="s">
        <v>350</v>
      </c>
      <c r="AU321" s="3" t="s">
        <v>350</v>
      </c>
      <c r="AV321" s="4" t="s">
        <v>350</v>
      </c>
      <c r="AW321" s="2" t="s">
        <v>350</v>
      </c>
      <c r="AX321" s="3" t="s">
        <v>350</v>
      </c>
      <c r="AY321" s="3" t="s">
        <v>350</v>
      </c>
      <c r="AZ321" s="2" t="s">
        <v>350</v>
      </c>
      <c r="BA321" s="2" t="s">
        <v>350</v>
      </c>
      <c r="BB321" s="3" t="s">
        <v>350</v>
      </c>
      <c r="BC321" s="4" t="s">
        <v>350</v>
      </c>
      <c r="BD321" s="2" t="s">
        <v>350</v>
      </c>
      <c r="BE321" s="3" t="s">
        <v>350</v>
      </c>
      <c r="BF321" s="3" t="s">
        <v>350</v>
      </c>
      <c r="BG321" s="3" t="s">
        <v>350</v>
      </c>
      <c r="BH321" s="3" t="s">
        <v>350</v>
      </c>
      <c r="BI321" s="152"/>
      <c r="BJ321" s="152"/>
      <c r="BK321" s="152"/>
      <c r="BL321" s="152"/>
      <c r="BM321" s="152"/>
      <c r="BN321" s="152"/>
      <c r="BO321" s="152"/>
      <c r="BP321" s="152"/>
      <c r="BQ321" s="152"/>
      <c r="BR321" s="152"/>
      <c r="BS321" s="152"/>
      <c r="BT321" s="152"/>
      <c r="BU321" s="152"/>
      <c r="BV321" s="152"/>
      <c r="BW321" s="152"/>
      <c r="BX321" s="152"/>
      <c r="BY321" s="152"/>
      <c r="BZ321" s="152"/>
      <c r="CA321" s="152"/>
      <c r="CB321" s="152"/>
      <c r="CC321" s="152"/>
      <c r="CD321" s="152"/>
      <c r="CE321" s="152"/>
      <c r="CF321" s="15"/>
      <c r="CG321" s="15"/>
      <c r="CH321" s="15"/>
    </row>
    <row r="322" spans="1:86" ht="19.5" customHeight="1" x14ac:dyDescent="0.25">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2"/>
      <c r="AI322" s="152"/>
      <c r="AJ322" s="152"/>
      <c r="AK322" s="152"/>
      <c r="AL322" s="2" t="s">
        <v>350</v>
      </c>
      <c r="AM322" s="2" t="s">
        <v>350</v>
      </c>
      <c r="AN322" s="3" t="s">
        <v>350</v>
      </c>
      <c r="AO322" s="4" t="s">
        <v>350</v>
      </c>
      <c r="AP322" s="2" t="s">
        <v>350</v>
      </c>
      <c r="AQ322" s="3" t="s">
        <v>350</v>
      </c>
      <c r="AR322" s="3" t="s">
        <v>350</v>
      </c>
      <c r="AS322" s="2" t="s">
        <v>350</v>
      </c>
      <c r="AT322" s="2" t="s">
        <v>350</v>
      </c>
      <c r="AU322" s="3" t="s">
        <v>350</v>
      </c>
      <c r="AV322" s="4" t="s">
        <v>350</v>
      </c>
      <c r="AW322" s="2" t="s">
        <v>350</v>
      </c>
      <c r="AX322" s="3" t="s">
        <v>350</v>
      </c>
      <c r="AY322" s="3" t="s">
        <v>350</v>
      </c>
      <c r="AZ322" s="2" t="s">
        <v>350</v>
      </c>
      <c r="BA322" s="2" t="s">
        <v>350</v>
      </c>
      <c r="BB322" s="3" t="s">
        <v>350</v>
      </c>
      <c r="BC322" s="4" t="s">
        <v>350</v>
      </c>
      <c r="BD322" s="2" t="s">
        <v>350</v>
      </c>
      <c r="BE322" s="3" t="s">
        <v>350</v>
      </c>
      <c r="BF322" s="3" t="s">
        <v>350</v>
      </c>
      <c r="BG322" s="3" t="s">
        <v>350</v>
      </c>
      <c r="BH322" s="3" t="s">
        <v>350</v>
      </c>
      <c r="BI322" s="152"/>
      <c r="BJ322" s="152"/>
      <c r="BK322" s="152"/>
      <c r="BL322" s="152"/>
      <c r="BM322" s="152"/>
      <c r="BN322" s="152"/>
      <c r="BO322" s="152"/>
      <c r="BP322" s="152"/>
      <c r="BQ322" s="152"/>
      <c r="BR322" s="152"/>
      <c r="BS322" s="152"/>
      <c r="BT322" s="152"/>
      <c r="BU322" s="152"/>
      <c r="BV322" s="152"/>
      <c r="BW322" s="152"/>
      <c r="BX322" s="152"/>
      <c r="BY322" s="152"/>
      <c r="BZ322" s="152"/>
      <c r="CA322" s="152"/>
      <c r="CB322" s="152"/>
      <c r="CC322" s="152"/>
      <c r="CD322" s="152"/>
      <c r="CE322" s="152"/>
      <c r="CF322" s="15"/>
      <c r="CG322" s="15"/>
      <c r="CH322" s="15"/>
    </row>
    <row r="323" spans="1:86" ht="19.5" customHeight="1" x14ac:dyDescent="0.25">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2" t="s">
        <v>350</v>
      </c>
      <c r="AM323" s="2" t="s">
        <v>350</v>
      </c>
      <c r="AN323" s="3" t="s">
        <v>350</v>
      </c>
      <c r="AO323" s="4" t="s">
        <v>350</v>
      </c>
      <c r="AP323" s="2" t="s">
        <v>350</v>
      </c>
      <c r="AQ323" s="3" t="s">
        <v>350</v>
      </c>
      <c r="AR323" s="3" t="s">
        <v>350</v>
      </c>
      <c r="AS323" s="2" t="s">
        <v>350</v>
      </c>
      <c r="AT323" s="2" t="s">
        <v>350</v>
      </c>
      <c r="AU323" s="3" t="s">
        <v>350</v>
      </c>
      <c r="AV323" s="4" t="s">
        <v>350</v>
      </c>
      <c r="AW323" s="2" t="s">
        <v>350</v>
      </c>
      <c r="AX323" s="3" t="s">
        <v>350</v>
      </c>
      <c r="AY323" s="3" t="s">
        <v>350</v>
      </c>
      <c r="AZ323" s="2" t="s">
        <v>350</v>
      </c>
      <c r="BA323" s="2" t="s">
        <v>350</v>
      </c>
      <c r="BB323" s="3" t="s">
        <v>350</v>
      </c>
      <c r="BC323" s="4" t="s">
        <v>350</v>
      </c>
      <c r="BD323" s="2" t="s">
        <v>350</v>
      </c>
      <c r="BE323" s="3" t="s">
        <v>350</v>
      </c>
      <c r="BF323" s="3" t="s">
        <v>350</v>
      </c>
      <c r="BG323" s="3" t="s">
        <v>350</v>
      </c>
      <c r="BH323" s="3" t="s">
        <v>350</v>
      </c>
      <c r="BI323" s="152"/>
      <c r="BJ323" s="152"/>
      <c r="BK323" s="152"/>
      <c r="BL323" s="152"/>
      <c r="BM323" s="152"/>
      <c r="BN323" s="152"/>
      <c r="BO323" s="152"/>
      <c r="BP323" s="152"/>
      <c r="BQ323" s="152"/>
      <c r="BR323" s="152"/>
      <c r="BS323" s="152"/>
      <c r="BT323" s="152"/>
      <c r="BU323" s="152"/>
      <c r="BV323" s="152"/>
      <c r="BW323" s="152"/>
      <c r="BX323" s="152"/>
      <c r="BY323" s="152"/>
      <c r="BZ323" s="152"/>
      <c r="CA323" s="152"/>
      <c r="CB323" s="152"/>
      <c r="CC323" s="152"/>
      <c r="CD323" s="152"/>
      <c r="CE323" s="152"/>
      <c r="CF323" s="15"/>
      <c r="CG323" s="15"/>
      <c r="CH323" s="15"/>
    </row>
    <row r="324" spans="1:86" ht="19.5" customHeight="1" x14ac:dyDescent="0.25">
      <c r="A324" s="160"/>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2" t="s">
        <v>350</v>
      </c>
      <c r="AM324" s="2" t="s">
        <v>350</v>
      </c>
      <c r="AN324" s="3" t="s">
        <v>350</v>
      </c>
      <c r="AO324" s="4" t="s">
        <v>350</v>
      </c>
      <c r="AP324" s="2" t="s">
        <v>350</v>
      </c>
      <c r="AQ324" s="3" t="s">
        <v>350</v>
      </c>
      <c r="AR324" s="3" t="s">
        <v>350</v>
      </c>
      <c r="AS324" s="2" t="s">
        <v>350</v>
      </c>
      <c r="AT324" s="2" t="s">
        <v>350</v>
      </c>
      <c r="AU324" s="3" t="s">
        <v>350</v>
      </c>
      <c r="AV324" s="4" t="s">
        <v>350</v>
      </c>
      <c r="AW324" s="2" t="s">
        <v>350</v>
      </c>
      <c r="AX324" s="3" t="s">
        <v>350</v>
      </c>
      <c r="AY324" s="3" t="s">
        <v>350</v>
      </c>
      <c r="AZ324" s="2" t="s">
        <v>350</v>
      </c>
      <c r="BA324" s="2" t="s">
        <v>350</v>
      </c>
      <c r="BB324" s="3" t="s">
        <v>350</v>
      </c>
      <c r="BC324" s="4" t="s">
        <v>350</v>
      </c>
      <c r="BD324" s="2" t="s">
        <v>350</v>
      </c>
      <c r="BE324" s="3" t="s">
        <v>350</v>
      </c>
      <c r="BF324" s="3" t="s">
        <v>350</v>
      </c>
      <c r="BG324" s="3" t="s">
        <v>350</v>
      </c>
      <c r="BH324" s="3" t="s">
        <v>350</v>
      </c>
      <c r="BI324" s="160"/>
      <c r="BJ324" s="160"/>
      <c r="BK324" s="160"/>
      <c r="BL324" s="160"/>
      <c r="BM324" s="160"/>
      <c r="BN324" s="160"/>
      <c r="BO324" s="160"/>
      <c r="BP324" s="160"/>
      <c r="BQ324" s="160"/>
      <c r="BR324" s="160"/>
      <c r="BS324" s="160"/>
      <c r="BT324" s="160"/>
      <c r="BU324" s="160"/>
      <c r="BV324" s="160"/>
      <c r="BW324" s="160"/>
      <c r="BX324" s="160"/>
      <c r="BY324" s="160"/>
      <c r="BZ324" s="160"/>
      <c r="CA324" s="160"/>
      <c r="CB324" s="160"/>
      <c r="CC324" s="160"/>
      <c r="CD324" s="160"/>
      <c r="CE324" s="160"/>
      <c r="CF324" s="15"/>
      <c r="CG324" s="15"/>
      <c r="CH324" s="15"/>
    </row>
    <row r="325" spans="1:86" ht="19.5" customHeight="1" x14ac:dyDescent="0.25">
      <c r="A325" s="12">
        <v>27</v>
      </c>
      <c r="B325" s="10" t="s">
        <v>476</v>
      </c>
      <c r="C325" s="10" t="s">
        <v>477</v>
      </c>
      <c r="D325" s="10" t="s">
        <v>179</v>
      </c>
      <c r="E325" s="10" t="s">
        <v>180</v>
      </c>
      <c r="F325" s="10" t="s">
        <v>478</v>
      </c>
      <c r="G325" s="34">
        <v>13102</v>
      </c>
      <c r="H325" s="34">
        <v>13164</v>
      </c>
      <c r="I325" s="10" t="s">
        <v>117</v>
      </c>
      <c r="J325" s="10" t="s">
        <v>117</v>
      </c>
      <c r="K325" s="10" t="s">
        <v>117</v>
      </c>
      <c r="L325" s="10" t="s">
        <v>117</v>
      </c>
      <c r="M325" s="10" t="s">
        <v>117</v>
      </c>
      <c r="N325" s="10" t="s">
        <v>117</v>
      </c>
      <c r="O325" s="10" t="s">
        <v>117</v>
      </c>
      <c r="P325" s="10" t="s">
        <v>117</v>
      </c>
      <c r="Q325" s="10" t="s">
        <v>479</v>
      </c>
      <c r="R325" s="35">
        <v>44510</v>
      </c>
      <c r="S325" s="35">
        <v>44875</v>
      </c>
      <c r="T325" s="34">
        <v>13164</v>
      </c>
      <c r="U325" s="10" t="s">
        <v>480</v>
      </c>
      <c r="V325" s="34">
        <v>13164</v>
      </c>
      <c r="W325" s="10" t="s">
        <v>478</v>
      </c>
      <c r="X325" s="37">
        <v>738720</v>
      </c>
      <c r="Y325" s="10" t="s">
        <v>481</v>
      </c>
      <c r="Z325" s="10" t="s">
        <v>482</v>
      </c>
      <c r="AA325" s="10" t="s">
        <v>483</v>
      </c>
      <c r="AB325" s="35">
        <v>44627</v>
      </c>
      <c r="AC325" s="34">
        <v>13240</v>
      </c>
      <c r="AD325" s="35">
        <v>44627</v>
      </c>
      <c r="AE325" s="35">
        <v>44992</v>
      </c>
      <c r="AF325" s="10" t="s">
        <v>188</v>
      </c>
      <c r="AG325" s="10" t="s">
        <v>465</v>
      </c>
      <c r="AH325" s="10" t="s">
        <v>117</v>
      </c>
      <c r="AI325" s="37" t="s">
        <v>117</v>
      </c>
      <c r="AJ325" s="37" t="s">
        <v>117</v>
      </c>
      <c r="AK325" s="37">
        <v>738720</v>
      </c>
      <c r="AL325" s="2" t="s">
        <v>225</v>
      </c>
      <c r="AM325" s="2" t="s">
        <v>191</v>
      </c>
      <c r="AN325" s="3">
        <v>44790</v>
      </c>
      <c r="AO325" s="4">
        <v>13353</v>
      </c>
      <c r="AP325" s="2" t="s">
        <v>344</v>
      </c>
      <c r="AQ325" s="3" t="s">
        <v>117</v>
      </c>
      <c r="AR325" s="3" t="s">
        <v>117</v>
      </c>
      <c r="AS325" s="2" t="s">
        <v>117</v>
      </c>
      <c r="AT325" s="2" t="s">
        <v>117</v>
      </c>
      <c r="AU325" s="2" t="s">
        <v>117</v>
      </c>
      <c r="AV325" s="2" t="s">
        <v>117</v>
      </c>
      <c r="AW325" s="5" t="s">
        <v>117</v>
      </c>
      <c r="AX325" s="2" t="s">
        <v>117</v>
      </c>
      <c r="AY325" s="2" t="s">
        <v>117</v>
      </c>
      <c r="AZ325" s="2" t="s">
        <v>117</v>
      </c>
      <c r="BA325" s="2" t="s">
        <v>117</v>
      </c>
      <c r="BB325" s="2" t="s">
        <v>117</v>
      </c>
      <c r="BC325" s="3">
        <v>44790</v>
      </c>
      <c r="BD325" s="2" t="s">
        <v>117</v>
      </c>
      <c r="BE325" s="5">
        <v>84417.600000000006</v>
      </c>
      <c r="BF325" s="2" t="s">
        <v>117</v>
      </c>
      <c r="BG325" s="2" t="s">
        <v>117</v>
      </c>
      <c r="BH325" s="2" t="s">
        <v>117</v>
      </c>
      <c r="BI325" s="39">
        <f>AK325+BE325+BE327+BE330</f>
        <v>1067847.5900000001</v>
      </c>
      <c r="BJ325" s="37">
        <f>2364710.77+1161974.1</f>
        <v>3526684.87</v>
      </c>
      <c r="BK325" s="37">
        <f>86727.23+89320.4</f>
        <v>176047.63</v>
      </c>
      <c r="BL325" s="40">
        <f>BJ325+BK325</f>
        <v>3702732.5</v>
      </c>
      <c r="BM325" s="10" t="s">
        <v>117</v>
      </c>
      <c r="BN325" s="10" t="s">
        <v>117</v>
      </c>
      <c r="BO325" s="10" t="s">
        <v>117</v>
      </c>
      <c r="BP325" s="10" t="s">
        <v>117</v>
      </c>
      <c r="BQ325" s="10" t="s">
        <v>117</v>
      </c>
      <c r="BR325" s="10" t="s">
        <v>117</v>
      </c>
      <c r="BS325" s="10" t="s">
        <v>117</v>
      </c>
      <c r="BT325" s="10" t="s">
        <v>117</v>
      </c>
      <c r="BU325" s="10" t="s">
        <v>117</v>
      </c>
      <c r="BV325" s="10" t="s">
        <v>117</v>
      </c>
      <c r="BW325" s="10" t="s">
        <v>117</v>
      </c>
      <c r="BX325" s="10" t="s">
        <v>117</v>
      </c>
      <c r="BY325" s="10" t="s">
        <v>117</v>
      </c>
      <c r="BZ325" s="10" t="s">
        <v>484</v>
      </c>
      <c r="CA325" s="34">
        <v>14139</v>
      </c>
      <c r="CB325" s="10" t="s">
        <v>485</v>
      </c>
      <c r="CC325" s="10">
        <v>704428</v>
      </c>
      <c r="CD325" s="10" t="s">
        <v>486</v>
      </c>
      <c r="CE325" s="10">
        <v>717499</v>
      </c>
      <c r="CF325" s="15"/>
      <c r="CG325" s="15"/>
      <c r="CH325" s="15"/>
    </row>
    <row r="326" spans="1:86" ht="19.5" customHeight="1" x14ac:dyDescent="0.25">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2"/>
      <c r="AI326" s="152"/>
      <c r="AJ326" s="152"/>
      <c r="AK326" s="152"/>
      <c r="AL326" s="2" t="s">
        <v>275</v>
      </c>
      <c r="AM326" s="2" t="s">
        <v>191</v>
      </c>
      <c r="AN326" s="3">
        <v>44992</v>
      </c>
      <c r="AO326" s="4">
        <v>13491</v>
      </c>
      <c r="AP326" s="2" t="s">
        <v>192</v>
      </c>
      <c r="AQ326" s="3">
        <v>44992</v>
      </c>
      <c r="AR326" s="3">
        <v>45357</v>
      </c>
      <c r="AS326" s="2" t="s">
        <v>117</v>
      </c>
      <c r="AT326" s="2" t="s">
        <v>117</v>
      </c>
      <c r="AU326" s="2" t="s">
        <v>117</v>
      </c>
      <c r="AV326" s="2" t="s">
        <v>117</v>
      </c>
      <c r="AW326" s="5" t="s">
        <v>117</v>
      </c>
      <c r="AX326" s="2" t="s">
        <v>117</v>
      </c>
      <c r="AY326" s="2" t="s">
        <v>117</v>
      </c>
      <c r="AZ326" s="2" t="s">
        <v>117</v>
      </c>
      <c r="BA326" s="2" t="s">
        <v>117</v>
      </c>
      <c r="BB326" s="2" t="s">
        <v>117</v>
      </c>
      <c r="BC326" s="2" t="s">
        <v>117</v>
      </c>
      <c r="BD326" s="2" t="s">
        <v>117</v>
      </c>
      <c r="BE326" s="5" t="s">
        <v>117</v>
      </c>
      <c r="BF326" s="2" t="s">
        <v>117</v>
      </c>
      <c r="BG326" s="2" t="s">
        <v>117</v>
      </c>
      <c r="BH326" s="2" t="s">
        <v>117</v>
      </c>
      <c r="BI326" s="152"/>
      <c r="BJ326" s="152"/>
      <c r="BK326" s="152"/>
      <c r="BL326" s="152"/>
      <c r="BM326" s="152"/>
      <c r="BN326" s="152"/>
      <c r="BO326" s="152"/>
      <c r="BP326" s="152"/>
      <c r="BQ326" s="152"/>
      <c r="BR326" s="152"/>
      <c r="BS326" s="152"/>
      <c r="BT326" s="152"/>
      <c r="BU326" s="152"/>
      <c r="BV326" s="152"/>
      <c r="BW326" s="152"/>
      <c r="BX326" s="152"/>
      <c r="BY326" s="152"/>
      <c r="BZ326" s="152"/>
      <c r="CA326" s="152"/>
      <c r="CB326" s="152"/>
      <c r="CC326" s="152"/>
      <c r="CD326" s="152"/>
      <c r="CE326" s="152"/>
      <c r="CF326" s="15"/>
      <c r="CG326" s="15"/>
      <c r="CH326" s="15"/>
    </row>
    <row r="327" spans="1:86" ht="19.5" customHeight="1" x14ac:dyDescent="0.25">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2"/>
      <c r="AI327" s="152"/>
      <c r="AJ327" s="152"/>
      <c r="AK327" s="152"/>
      <c r="AL327" s="2" t="s">
        <v>225</v>
      </c>
      <c r="AM327" s="2" t="s">
        <v>195</v>
      </c>
      <c r="AN327" s="3">
        <v>45097</v>
      </c>
      <c r="AO327" s="4">
        <v>13558</v>
      </c>
      <c r="AP327" s="2" t="s">
        <v>344</v>
      </c>
      <c r="AQ327" s="3" t="s">
        <v>117</v>
      </c>
      <c r="AR327" s="3" t="s">
        <v>117</v>
      </c>
      <c r="AS327" s="2" t="s">
        <v>117</v>
      </c>
      <c r="AT327" s="2" t="s">
        <v>117</v>
      </c>
      <c r="AU327" s="42" t="s">
        <v>117</v>
      </c>
      <c r="AV327" s="2" t="s">
        <v>117</v>
      </c>
      <c r="AW327" s="5" t="s">
        <v>117</v>
      </c>
      <c r="AX327" s="2" t="s">
        <v>117</v>
      </c>
      <c r="AY327" s="2" t="s">
        <v>117</v>
      </c>
      <c r="AZ327" s="2" t="s">
        <v>117</v>
      </c>
      <c r="BA327" s="2" t="s">
        <v>117</v>
      </c>
      <c r="BB327" s="2" t="s">
        <v>117</v>
      </c>
      <c r="BC327" s="3">
        <v>45097</v>
      </c>
      <c r="BD327" s="2" t="s">
        <v>117</v>
      </c>
      <c r="BE327" s="5">
        <f>937286.4-738720-84417.6</f>
        <v>114148.80000000002</v>
      </c>
      <c r="BF327" s="2" t="s">
        <v>117</v>
      </c>
      <c r="BG327" s="2" t="s">
        <v>117</v>
      </c>
      <c r="BH327" s="2" t="s">
        <v>117</v>
      </c>
      <c r="BI327" s="152"/>
      <c r="BJ327" s="152"/>
      <c r="BK327" s="152"/>
      <c r="BL327" s="152"/>
      <c r="BM327" s="152"/>
      <c r="BN327" s="152"/>
      <c r="BO327" s="152"/>
      <c r="BP327" s="152"/>
      <c r="BQ327" s="152"/>
      <c r="BR327" s="152"/>
      <c r="BS327" s="152"/>
      <c r="BT327" s="152"/>
      <c r="BU327" s="152"/>
      <c r="BV327" s="152"/>
      <c r="BW327" s="152"/>
      <c r="BX327" s="152"/>
      <c r="BY327" s="152"/>
      <c r="BZ327" s="152"/>
      <c r="CA327" s="152"/>
      <c r="CB327" s="152"/>
      <c r="CC327" s="152"/>
      <c r="CD327" s="152"/>
      <c r="CE327" s="152"/>
      <c r="CF327" s="15"/>
      <c r="CG327" s="15"/>
      <c r="CH327" s="15"/>
    </row>
    <row r="328" spans="1:86" ht="19.5" customHeight="1" x14ac:dyDescent="0.25">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2"/>
      <c r="AI328" s="152"/>
      <c r="AJ328" s="152"/>
      <c r="AK328" s="152"/>
      <c r="AL328" s="2" t="s">
        <v>275</v>
      </c>
      <c r="AM328" s="2" t="s">
        <v>195</v>
      </c>
      <c r="AN328" s="3">
        <v>44991</v>
      </c>
      <c r="AO328" s="4">
        <v>13730</v>
      </c>
      <c r="AP328" s="2" t="s">
        <v>192</v>
      </c>
      <c r="AQ328" s="3">
        <v>45357</v>
      </c>
      <c r="AR328" s="3">
        <v>45722</v>
      </c>
      <c r="AS328" s="2" t="s">
        <v>117</v>
      </c>
      <c r="AT328" s="2" t="s">
        <v>117</v>
      </c>
      <c r="AU328" s="2" t="s">
        <v>117</v>
      </c>
      <c r="AV328" s="2" t="s">
        <v>117</v>
      </c>
      <c r="AW328" s="5" t="s">
        <v>117</v>
      </c>
      <c r="AX328" s="5" t="s">
        <v>117</v>
      </c>
      <c r="AY328" s="2" t="s">
        <v>117</v>
      </c>
      <c r="AZ328" s="2" t="s">
        <v>117</v>
      </c>
      <c r="BA328" s="5" t="s">
        <v>117</v>
      </c>
      <c r="BB328" s="5" t="s">
        <v>117</v>
      </c>
      <c r="BC328" s="2" t="s">
        <v>117</v>
      </c>
      <c r="BD328" s="2" t="s">
        <v>117</v>
      </c>
      <c r="BE328" s="5" t="s">
        <v>117</v>
      </c>
      <c r="BF328" s="5" t="s">
        <v>117</v>
      </c>
      <c r="BG328" s="2" t="s">
        <v>117</v>
      </c>
      <c r="BH328" s="5" t="s">
        <v>117</v>
      </c>
      <c r="BI328" s="152"/>
      <c r="BJ328" s="152"/>
      <c r="BK328" s="152"/>
      <c r="BL328" s="152"/>
      <c r="BM328" s="152"/>
      <c r="BN328" s="152"/>
      <c r="BO328" s="152"/>
      <c r="BP328" s="152"/>
      <c r="BQ328" s="152"/>
      <c r="BR328" s="152"/>
      <c r="BS328" s="152"/>
      <c r="BT328" s="152"/>
      <c r="BU328" s="152"/>
      <c r="BV328" s="152"/>
      <c r="BW328" s="152"/>
      <c r="BX328" s="152"/>
      <c r="BY328" s="152"/>
      <c r="BZ328" s="152"/>
      <c r="CA328" s="152"/>
      <c r="CB328" s="152"/>
      <c r="CC328" s="152"/>
      <c r="CD328" s="152"/>
      <c r="CE328" s="152"/>
      <c r="CF328" s="15"/>
      <c r="CG328" s="15"/>
      <c r="CH328" s="15"/>
    </row>
    <row r="329" spans="1:86" ht="19.5" customHeight="1" x14ac:dyDescent="0.25">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2"/>
      <c r="AI329" s="152"/>
      <c r="AJ329" s="152"/>
      <c r="AK329" s="152"/>
      <c r="AL329" s="2" t="s">
        <v>275</v>
      </c>
      <c r="AM329" s="2" t="s">
        <v>197</v>
      </c>
      <c r="AN329" s="3">
        <v>45723</v>
      </c>
      <c r="AO329" s="4">
        <v>13977</v>
      </c>
      <c r="AP329" s="2" t="s">
        <v>192</v>
      </c>
      <c r="AQ329" s="3">
        <v>45723</v>
      </c>
      <c r="AR329" s="3">
        <v>46087</v>
      </c>
      <c r="AS329" s="2" t="s">
        <v>117</v>
      </c>
      <c r="AT329" s="2" t="s">
        <v>117</v>
      </c>
      <c r="AU329" s="2" t="s">
        <v>117</v>
      </c>
      <c r="AV329" s="2" t="s">
        <v>117</v>
      </c>
      <c r="AW329" s="5" t="s">
        <v>117</v>
      </c>
      <c r="AX329" s="5" t="s">
        <v>117</v>
      </c>
      <c r="AY329" s="2" t="s">
        <v>117</v>
      </c>
      <c r="AZ329" s="2" t="s">
        <v>117</v>
      </c>
      <c r="BA329" s="5" t="s">
        <v>117</v>
      </c>
      <c r="BB329" s="5" t="s">
        <v>117</v>
      </c>
      <c r="BC329" s="2" t="s">
        <v>117</v>
      </c>
      <c r="BD329" s="2" t="s">
        <v>117</v>
      </c>
      <c r="BE329" s="5" t="s">
        <v>117</v>
      </c>
      <c r="BF329" s="5" t="s">
        <v>117</v>
      </c>
      <c r="BG329" s="2" t="s">
        <v>117</v>
      </c>
      <c r="BH329" s="5" t="s">
        <v>117</v>
      </c>
      <c r="BI329" s="152"/>
      <c r="BJ329" s="152"/>
      <c r="BK329" s="152"/>
      <c r="BL329" s="152"/>
      <c r="BM329" s="152"/>
      <c r="BN329" s="152"/>
      <c r="BO329" s="152"/>
      <c r="BP329" s="152"/>
      <c r="BQ329" s="152"/>
      <c r="BR329" s="152"/>
      <c r="BS329" s="152"/>
      <c r="BT329" s="152"/>
      <c r="BU329" s="152"/>
      <c r="BV329" s="152"/>
      <c r="BW329" s="152"/>
      <c r="BX329" s="152"/>
      <c r="BY329" s="152"/>
      <c r="BZ329" s="152"/>
      <c r="CA329" s="152"/>
      <c r="CB329" s="152"/>
      <c r="CC329" s="152"/>
      <c r="CD329" s="152"/>
      <c r="CE329" s="152"/>
      <c r="CF329" s="15"/>
      <c r="CG329" s="15"/>
      <c r="CH329" s="15"/>
    </row>
    <row r="330" spans="1:86" ht="19.5" customHeight="1" x14ac:dyDescent="0.25">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c r="AE330" s="152"/>
      <c r="AF330" s="152"/>
      <c r="AG330" s="152"/>
      <c r="AH330" s="152"/>
      <c r="AI330" s="152"/>
      <c r="AJ330" s="152"/>
      <c r="AK330" s="152"/>
      <c r="AL330" s="2" t="s">
        <v>225</v>
      </c>
      <c r="AM330" s="2" t="s">
        <v>197</v>
      </c>
      <c r="AN330" s="3">
        <v>45691</v>
      </c>
      <c r="AO330" s="4">
        <v>13957</v>
      </c>
      <c r="AP330" s="2" t="s">
        <v>344</v>
      </c>
      <c r="AQ330" s="3" t="s">
        <v>117</v>
      </c>
      <c r="AR330" s="3" t="s">
        <v>117</v>
      </c>
      <c r="AS330" s="2" t="s">
        <v>117</v>
      </c>
      <c r="AT330" s="2" t="s">
        <v>117</v>
      </c>
      <c r="AU330" s="2" t="s">
        <v>117</v>
      </c>
      <c r="AV330" s="2" t="s">
        <v>117</v>
      </c>
      <c r="AW330" s="5" t="s">
        <v>117</v>
      </c>
      <c r="AX330" s="5" t="s">
        <v>117</v>
      </c>
      <c r="AY330" s="2" t="s">
        <v>117</v>
      </c>
      <c r="AZ330" s="2" t="s">
        <v>117</v>
      </c>
      <c r="BA330" s="5" t="s">
        <v>117</v>
      </c>
      <c r="BB330" s="5" t="s">
        <v>117</v>
      </c>
      <c r="BC330" s="3">
        <v>45691</v>
      </c>
      <c r="BD330" s="2" t="s">
        <v>117</v>
      </c>
      <c r="BE330" s="5">
        <v>130561.19</v>
      </c>
      <c r="BF330" s="5" t="s">
        <v>117</v>
      </c>
      <c r="BG330" s="2" t="s">
        <v>117</v>
      </c>
      <c r="BH330" s="5" t="s">
        <v>117</v>
      </c>
      <c r="BI330" s="152"/>
      <c r="BJ330" s="152"/>
      <c r="BK330" s="152"/>
      <c r="BL330" s="152"/>
      <c r="BM330" s="152"/>
      <c r="BN330" s="152"/>
      <c r="BO330" s="152"/>
      <c r="BP330" s="152"/>
      <c r="BQ330" s="152"/>
      <c r="BR330" s="152"/>
      <c r="BS330" s="152"/>
      <c r="BT330" s="152"/>
      <c r="BU330" s="152"/>
      <c r="BV330" s="152"/>
      <c r="BW330" s="152"/>
      <c r="BX330" s="152"/>
      <c r="BY330" s="152"/>
      <c r="BZ330" s="152"/>
      <c r="CA330" s="152"/>
      <c r="CB330" s="152"/>
      <c r="CC330" s="152"/>
      <c r="CD330" s="152"/>
      <c r="CE330" s="152"/>
      <c r="CF330" s="15"/>
      <c r="CG330" s="15"/>
      <c r="CH330" s="15"/>
    </row>
    <row r="331" spans="1:86" ht="19.5" customHeight="1" x14ac:dyDescent="0.25">
      <c r="A331" s="160"/>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2" t="s">
        <v>275</v>
      </c>
      <c r="AM331" s="2" t="s">
        <v>199</v>
      </c>
      <c r="AN331" s="3">
        <v>46086</v>
      </c>
      <c r="AO331" s="4">
        <v>14220</v>
      </c>
      <c r="AP331" s="2" t="s">
        <v>192</v>
      </c>
      <c r="AQ331" s="3">
        <v>46088</v>
      </c>
      <c r="AR331" s="3">
        <v>46451</v>
      </c>
      <c r="AS331" s="2" t="s">
        <v>117</v>
      </c>
      <c r="AT331" s="2" t="s">
        <v>117</v>
      </c>
      <c r="AU331" s="2" t="s">
        <v>117</v>
      </c>
      <c r="AV331" s="2" t="s">
        <v>117</v>
      </c>
      <c r="AW331" s="5" t="s">
        <v>117</v>
      </c>
      <c r="AX331" s="5" t="s">
        <v>117</v>
      </c>
      <c r="AY331" s="2" t="s">
        <v>117</v>
      </c>
      <c r="AZ331" s="2" t="s">
        <v>117</v>
      </c>
      <c r="BA331" s="5" t="s">
        <v>117</v>
      </c>
      <c r="BB331" s="5" t="s">
        <v>117</v>
      </c>
      <c r="BC331" s="3" t="s">
        <v>117</v>
      </c>
      <c r="BD331" s="2" t="s">
        <v>117</v>
      </c>
      <c r="BE331" s="5" t="s">
        <v>117</v>
      </c>
      <c r="BF331" s="5" t="s">
        <v>117</v>
      </c>
      <c r="BG331" s="2" t="s">
        <v>117</v>
      </c>
      <c r="BH331" s="5" t="s">
        <v>117</v>
      </c>
      <c r="BI331" s="160"/>
      <c r="BJ331" s="160"/>
      <c r="BK331" s="160"/>
      <c r="BL331" s="160"/>
      <c r="BM331" s="160"/>
      <c r="BN331" s="160"/>
      <c r="BO331" s="160"/>
      <c r="BP331" s="160"/>
      <c r="BQ331" s="160"/>
      <c r="BR331" s="160"/>
      <c r="BS331" s="160"/>
      <c r="BT331" s="160"/>
      <c r="BU331" s="160"/>
      <c r="BV331" s="160"/>
      <c r="BW331" s="160"/>
      <c r="BX331" s="160"/>
      <c r="BY331" s="160"/>
      <c r="BZ331" s="160"/>
      <c r="CA331" s="160"/>
      <c r="CB331" s="160"/>
      <c r="CC331" s="160"/>
      <c r="CD331" s="160"/>
      <c r="CE331" s="160"/>
      <c r="CF331" s="15"/>
      <c r="CG331" s="15"/>
      <c r="CH331" s="15"/>
    </row>
    <row r="332" spans="1:86" ht="19.5" customHeight="1" x14ac:dyDescent="0.25">
      <c r="A332" s="10">
        <v>28</v>
      </c>
      <c r="B332" s="10" t="s">
        <v>487</v>
      </c>
      <c r="C332" s="10" t="s">
        <v>488</v>
      </c>
      <c r="D332" s="10" t="s">
        <v>179</v>
      </c>
      <c r="E332" s="10" t="s">
        <v>180</v>
      </c>
      <c r="F332" s="10" t="s">
        <v>489</v>
      </c>
      <c r="G332" s="34">
        <v>13523</v>
      </c>
      <c r="H332" s="34">
        <v>13542</v>
      </c>
      <c r="I332" s="10" t="s">
        <v>117</v>
      </c>
      <c r="J332" s="35" t="s">
        <v>117</v>
      </c>
      <c r="K332" s="35" t="s">
        <v>117</v>
      </c>
      <c r="L332" s="34" t="s">
        <v>117</v>
      </c>
      <c r="M332" s="10" t="s">
        <v>117</v>
      </c>
      <c r="N332" s="10" t="s">
        <v>117</v>
      </c>
      <c r="O332" s="34" t="s">
        <v>117</v>
      </c>
      <c r="P332" s="10" t="s">
        <v>117</v>
      </c>
      <c r="Q332" s="10" t="s">
        <v>488</v>
      </c>
      <c r="R332" s="35">
        <v>45075</v>
      </c>
      <c r="S332" s="35">
        <v>45441</v>
      </c>
      <c r="T332" s="34">
        <v>13545</v>
      </c>
      <c r="U332" s="10" t="s">
        <v>490</v>
      </c>
      <c r="V332" s="34">
        <v>13613</v>
      </c>
      <c r="W332" s="10" t="s">
        <v>491</v>
      </c>
      <c r="X332" s="9">
        <v>474000</v>
      </c>
      <c r="Y332" s="10" t="s">
        <v>492</v>
      </c>
      <c r="Z332" s="10" t="s">
        <v>493</v>
      </c>
      <c r="AA332" s="10" t="s">
        <v>494</v>
      </c>
      <c r="AB332" s="35">
        <v>45181</v>
      </c>
      <c r="AC332" s="34">
        <v>13615</v>
      </c>
      <c r="AD332" s="35">
        <v>45181</v>
      </c>
      <c r="AE332" s="35">
        <v>45547</v>
      </c>
      <c r="AF332" s="10" t="s">
        <v>188</v>
      </c>
      <c r="AG332" s="10" t="s">
        <v>189</v>
      </c>
      <c r="AH332" s="10" t="s">
        <v>117</v>
      </c>
      <c r="AI332" s="9" t="s">
        <v>117</v>
      </c>
      <c r="AJ332" s="9" t="s">
        <v>117</v>
      </c>
      <c r="AK332" s="37">
        <v>642000</v>
      </c>
      <c r="AL332" s="2" t="s">
        <v>190</v>
      </c>
      <c r="AM332" s="2" t="s">
        <v>191</v>
      </c>
      <c r="AN332" s="3">
        <v>45547</v>
      </c>
      <c r="AO332" s="4">
        <v>13862</v>
      </c>
      <c r="AP332" s="2" t="s">
        <v>192</v>
      </c>
      <c r="AQ332" s="3">
        <v>45547</v>
      </c>
      <c r="AR332" s="3">
        <v>45912</v>
      </c>
      <c r="AS332" s="2" t="s">
        <v>350</v>
      </c>
      <c r="AT332" s="2" t="s">
        <v>350</v>
      </c>
      <c r="AU332" s="3" t="s">
        <v>350</v>
      </c>
      <c r="AV332" s="4" t="s">
        <v>350</v>
      </c>
      <c r="AW332" s="2" t="s">
        <v>350</v>
      </c>
      <c r="AX332" s="3" t="s">
        <v>350</v>
      </c>
      <c r="AY332" s="3" t="s">
        <v>350</v>
      </c>
      <c r="AZ332" s="2" t="s">
        <v>350</v>
      </c>
      <c r="BA332" s="2" t="s">
        <v>350</v>
      </c>
      <c r="BB332" s="3" t="s">
        <v>350</v>
      </c>
      <c r="BC332" s="4" t="s">
        <v>350</v>
      </c>
      <c r="BD332" s="2" t="s">
        <v>350</v>
      </c>
      <c r="BE332" s="3" t="s">
        <v>350</v>
      </c>
      <c r="BF332" s="3" t="s">
        <v>350</v>
      </c>
      <c r="BG332" s="3" t="s">
        <v>350</v>
      </c>
      <c r="BH332" s="3" t="s">
        <v>350</v>
      </c>
      <c r="BI332" s="39">
        <v>642000</v>
      </c>
      <c r="BJ332" s="37">
        <v>673649.99</v>
      </c>
      <c r="BK332" s="37">
        <v>22120</v>
      </c>
      <c r="BL332" s="40">
        <v>695769.99</v>
      </c>
      <c r="BM332" s="10" t="s">
        <v>117</v>
      </c>
      <c r="BN332" s="10" t="s">
        <v>117</v>
      </c>
      <c r="BO332" s="10" t="s">
        <v>117</v>
      </c>
      <c r="BP332" s="10" t="s">
        <v>117</v>
      </c>
      <c r="BQ332" s="12" t="s">
        <v>117</v>
      </c>
      <c r="BR332" s="10" t="s">
        <v>117</v>
      </c>
      <c r="BS332" s="10" t="s">
        <v>117</v>
      </c>
      <c r="BT332" s="10" t="s">
        <v>117</v>
      </c>
      <c r="BU332" s="10" t="s">
        <v>117</v>
      </c>
      <c r="BV332" s="10" t="s">
        <v>117</v>
      </c>
      <c r="BW332" s="10" t="s">
        <v>117</v>
      </c>
      <c r="BX332" s="10" t="s">
        <v>117</v>
      </c>
      <c r="BY332" s="10" t="s">
        <v>117</v>
      </c>
      <c r="BZ332" s="12" t="s">
        <v>495</v>
      </c>
      <c r="CA332" s="41">
        <v>13969</v>
      </c>
      <c r="CB332" s="12" t="s">
        <v>496</v>
      </c>
      <c r="CC332" s="12" t="s">
        <v>497</v>
      </c>
      <c r="CD332" s="12" t="s">
        <v>498</v>
      </c>
      <c r="CE332" s="12" t="s">
        <v>499</v>
      </c>
      <c r="CF332" s="15"/>
      <c r="CG332" s="15"/>
      <c r="CH332" s="15"/>
    </row>
    <row r="333" spans="1:86" ht="19.5" customHeight="1" x14ac:dyDescent="0.25">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2" t="s">
        <v>350</v>
      </c>
      <c r="AM333" s="2" t="s">
        <v>350</v>
      </c>
      <c r="AN333" s="3" t="s">
        <v>350</v>
      </c>
      <c r="AO333" s="4" t="s">
        <v>350</v>
      </c>
      <c r="AP333" s="2" t="s">
        <v>350</v>
      </c>
      <c r="AQ333" s="3" t="s">
        <v>350</v>
      </c>
      <c r="AR333" s="3" t="s">
        <v>350</v>
      </c>
      <c r="AS333" s="2" t="s">
        <v>350</v>
      </c>
      <c r="AT333" s="2" t="s">
        <v>350</v>
      </c>
      <c r="AU333" s="3" t="s">
        <v>350</v>
      </c>
      <c r="AV333" s="4" t="s">
        <v>350</v>
      </c>
      <c r="AW333" s="2" t="s">
        <v>350</v>
      </c>
      <c r="AX333" s="3" t="s">
        <v>350</v>
      </c>
      <c r="AY333" s="3" t="s">
        <v>350</v>
      </c>
      <c r="AZ333" s="2" t="s">
        <v>350</v>
      </c>
      <c r="BA333" s="2" t="s">
        <v>350</v>
      </c>
      <c r="BB333" s="3" t="s">
        <v>350</v>
      </c>
      <c r="BC333" s="4" t="s">
        <v>350</v>
      </c>
      <c r="BD333" s="2" t="s">
        <v>350</v>
      </c>
      <c r="BE333" s="3" t="s">
        <v>350</v>
      </c>
      <c r="BF333" s="3" t="s">
        <v>350</v>
      </c>
      <c r="BG333" s="3" t="s">
        <v>350</v>
      </c>
      <c r="BH333" s="3" t="s">
        <v>350</v>
      </c>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
      <c r="CG333" s="15"/>
      <c r="CH333" s="15"/>
    </row>
    <row r="334" spans="1:86" ht="19.5" customHeight="1" x14ac:dyDescent="0.25">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2" t="s">
        <v>350</v>
      </c>
      <c r="AM334" s="2" t="s">
        <v>350</v>
      </c>
      <c r="AN334" s="3" t="s">
        <v>350</v>
      </c>
      <c r="AO334" s="4" t="s">
        <v>350</v>
      </c>
      <c r="AP334" s="2" t="s">
        <v>350</v>
      </c>
      <c r="AQ334" s="3" t="s">
        <v>350</v>
      </c>
      <c r="AR334" s="3" t="s">
        <v>350</v>
      </c>
      <c r="AS334" s="2" t="s">
        <v>350</v>
      </c>
      <c r="AT334" s="2" t="s">
        <v>350</v>
      </c>
      <c r="AU334" s="3" t="s">
        <v>350</v>
      </c>
      <c r="AV334" s="4" t="s">
        <v>350</v>
      </c>
      <c r="AW334" s="2" t="s">
        <v>350</v>
      </c>
      <c r="AX334" s="3" t="s">
        <v>350</v>
      </c>
      <c r="AY334" s="3" t="s">
        <v>350</v>
      </c>
      <c r="AZ334" s="2" t="s">
        <v>350</v>
      </c>
      <c r="BA334" s="2" t="s">
        <v>350</v>
      </c>
      <c r="BB334" s="3" t="s">
        <v>350</v>
      </c>
      <c r="BC334" s="4" t="s">
        <v>350</v>
      </c>
      <c r="BD334" s="2" t="s">
        <v>350</v>
      </c>
      <c r="BE334" s="3" t="s">
        <v>350</v>
      </c>
      <c r="BF334" s="3" t="s">
        <v>350</v>
      </c>
      <c r="BG334" s="3" t="s">
        <v>350</v>
      </c>
      <c r="BH334" s="3" t="s">
        <v>350</v>
      </c>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
      <c r="CG334" s="15"/>
      <c r="CH334" s="15"/>
    </row>
    <row r="335" spans="1:86" ht="19.5" customHeight="1" x14ac:dyDescent="0.25">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2" t="s">
        <v>350</v>
      </c>
      <c r="AM335" s="2" t="s">
        <v>350</v>
      </c>
      <c r="AN335" s="3" t="s">
        <v>350</v>
      </c>
      <c r="AO335" s="4" t="s">
        <v>350</v>
      </c>
      <c r="AP335" s="2" t="s">
        <v>350</v>
      </c>
      <c r="AQ335" s="3" t="s">
        <v>350</v>
      </c>
      <c r="AR335" s="3" t="s">
        <v>350</v>
      </c>
      <c r="AS335" s="2" t="s">
        <v>350</v>
      </c>
      <c r="AT335" s="2" t="s">
        <v>350</v>
      </c>
      <c r="AU335" s="3" t="s">
        <v>350</v>
      </c>
      <c r="AV335" s="4" t="s">
        <v>350</v>
      </c>
      <c r="AW335" s="2" t="s">
        <v>350</v>
      </c>
      <c r="AX335" s="3" t="s">
        <v>350</v>
      </c>
      <c r="AY335" s="3" t="s">
        <v>350</v>
      </c>
      <c r="AZ335" s="2" t="s">
        <v>350</v>
      </c>
      <c r="BA335" s="2" t="s">
        <v>350</v>
      </c>
      <c r="BB335" s="3" t="s">
        <v>350</v>
      </c>
      <c r="BC335" s="4" t="s">
        <v>350</v>
      </c>
      <c r="BD335" s="2" t="s">
        <v>350</v>
      </c>
      <c r="BE335" s="3" t="s">
        <v>350</v>
      </c>
      <c r="BF335" s="3" t="s">
        <v>350</v>
      </c>
      <c r="BG335" s="3" t="s">
        <v>350</v>
      </c>
      <c r="BH335" s="3" t="s">
        <v>350</v>
      </c>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
      <c r="CG335" s="15"/>
      <c r="CH335" s="15"/>
    </row>
    <row r="336" spans="1:86" ht="19.5" customHeight="1" x14ac:dyDescent="0.25">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2" t="s">
        <v>350</v>
      </c>
      <c r="AM336" s="2" t="s">
        <v>350</v>
      </c>
      <c r="AN336" s="3" t="s">
        <v>350</v>
      </c>
      <c r="AO336" s="4" t="s">
        <v>350</v>
      </c>
      <c r="AP336" s="2" t="s">
        <v>350</v>
      </c>
      <c r="AQ336" s="3" t="s">
        <v>350</v>
      </c>
      <c r="AR336" s="3" t="s">
        <v>350</v>
      </c>
      <c r="AS336" s="2" t="s">
        <v>350</v>
      </c>
      <c r="AT336" s="2" t="s">
        <v>350</v>
      </c>
      <c r="AU336" s="3" t="s">
        <v>350</v>
      </c>
      <c r="AV336" s="4" t="s">
        <v>350</v>
      </c>
      <c r="AW336" s="2" t="s">
        <v>350</v>
      </c>
      <c r="AX336" s="3" t="s">
        <v>350</v>
      </c>
      <c r="AY336" s="3" t="s">
        <v>350</v>
      </c>
      <c r="AZ336" s="2" t="s">
        <v>350</v>
      </c>
      <c r="BA336" s="2" t="s">
        <v>350</v>
      </c>
      <c r="BB336" s="3" t="s">
        <v>350</v>
      </c>
      <c r="BC336" s="4" t="s">
        <v>350</v>
      </c>
      <c r="BD336" s="2" t="s">
        <v>350</v>
      </c>
      <c r="BE336" s="3" t="s">
        <v>350</v>
      </c>
      <c r="BF336" s="3" t="s">
        <v>350</v>
      </c>
      <c r="BG336" s="3" t="s">
        <v>350</v>
      </c>
      <c r="BH336" s="3" t="s">
        <v>350</v>
      </c>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
      <c r="CG336" s="15"/>
      <c r="CH336" s="15"/>
    </row>
    <row r="337" spans="1:86" ht="19.5" customHeight="1" x14ac:dyDescent="0.25">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2" t="s">
        <v>350</v>
      </c>
      <c r="AM337" s="2" t="s">
        <v>350</v>
      </c>
      <c r="AN337" s="3" t="s">
        <v>350</v>
      </c>
      <c r="AO337" s="4" t="s">
        <v>350</v>
      </c>
      <c r="AP337" s="2" t="s">
        <v>350</v>
      </c>
      <c r="AQ337" s="3" t="s">
        <v>350</v>
      </c>
      <c r="AR337" s="3" t="s">
        <v>350</v>
      </c>
      <c r="AS337" s="2" t="s">
        <v>350</v>
      </c>
      <c r="AT337" s="2" t="s">
        <v>350</v>
      </c>
      <c r="AU337" s="3" t="s">
        <v>350</v>
      </c>
      <c r="AV337" s="4" t="s">
        <v>350</v>
      </c>
      <c r="AW337" s="2" t="s">
        <v>350</v>
      </c>
      <c r="AX337" s="3" t="s">
        <v>350</v>
      </c>
      <c r="AY337" s="3" t="s">
        <v>350</v>
      </c>
      <c r="AZ337" s="2" t="s">
        <v>350</v>
      </c>
      <c r="BA337" s="2" t="s">
        <v>350</v>
      </c>
      <c r="BB337" s="3" t="s">
        <v>350</v>
      </c>
      <c r="BC337" s="4" t="s">
        <v>350</v>
      </c>
      <c r="BD337" s="2" t="s">
        <v>350</v>
      </c>
      <c r="BE337" s="3" t="s">
        <v>350</v>
      </c>
      <c r="BF337" s="3" t="s">
        <v>350</v>
      </c>
      <c r="BG337" s="3" t="s">
        <v>350</v>
      </c>
      <c r="BH337" s="3" t="s">
        <v>350</v>
      </c>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
      <c r="CG337" s="15"/>
      <c r="CH337" s="15"/>
    </row>
    <row r="338" spans="1:86" ht="19.5" customHeight="1" x14ac:dyDescent="0.25">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2"/>
      <c r="AI338" s="152"/>
      <c r="AJ338" s="152"/>
      <c r="AK338" s="152"/>
      <c r="AL338" s="2" t="s">
        <v>350</v>
      </c>
      <c r="AM338" s="2" t="s">
        <v>350</v>
      </c>
      <c r="AN338" s="3" t="s">
        <v>350</v>
      </c>
      <c r="AO338" s="4" t="s">
        <v>350</v>
      </c>
      <c r="AP338" s="2" t="s">
        <v>350</v>
      </c>
      <c r="AQ338" s="3" t="s">
        <v>350</v>
      </c>
      <c r="AR338" s="3" t="s">
        <v>350</v>
      </c>
      <c r="AS338" s="2" t="s">
        <v>350</v>
      </c>
      <c r="AT338" s="2" t="s">
        <v>350</v>
      </c>
      <c r="AU338" s="3" t="s">
        <v>350</v>
      </c>
      <c r="AV338" s="4" t="s">
        <v>350</v>
      </c>
      <c r="AW338" s="2" t="s">
        <v>350</v>
      </c>
      <c r="AX338" s="3" t="s">
        <v>350</v>
      </c>
      <c r="AY338" s="3" t="s">
        <v>350</v>
      </c>
      <c r="AZ338" s="2" t="s">
        <v>350</v>
      </c>
      <c r="BA338" s="2" t="s">
        <v>350</v>
      </c>
      <c r="BB338" s="3" t="s">
        <v>350</v>
      </c>
      <c r="BC338" s="4" t="s">
        <v>350</v>
      </c>
      <c r="BD338" s="2" t="s">
        <v>350</v>
      </c>
      <c r="BE338" s="3" t="s">
        <v>350</v>
      </c>
      <c r="BF338" s="3" t="s">
        <v>350</v>
      </c>
      <c r="BG338" s="3" t="s">
        <v>350</v>
      </c>
      <c r="BH338" s="3" t="s">
        <v>350</v>
      </c>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
      <c r="CG338" s="15"/>
      <c r="CH338" s="15"/>
    </row>
    <row r="339" spans="1:86" ht="19.5" customHeight="1" x14ac:dyDescent="0.25">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2" t="s">
        <v>350</v>
      </c>
      <c r="AM339" s="2" t="s">
        <v>350</v>
      </c>
      <c r="AN339" s="3" t="s">
        <v>350</v>
      </c>
      <c r="AO339" s="4" t="s">
        <v>350</v>
      </c>
      <c r="AP339" s="2" t="s">
        <v>350</v>
      </c>
      <c r="AQ339" s="3" t="s">
        <v>350</v>
      </c>
      <c r="AR339" s="3" t="s">
        <v>350</v>
      </c>
      <c r="AS339" s="2" t="s">
        <v>350</v>
      </c>
      <c r="AT339" s="2" t="s">
        <v>350</v>
      </c>
      <c r="AU339" s="3" t="s">
        <v>350</v>
      </c>
      <c r="AV339" s="4" t="s">
        <v>350</v>
      </c>
      <c r="AW339" s="2" t="s">
        <v>350</v>
      </c>
      <c r="AX339" s="3" t="s">
        <v>350</v>
      </c>
      <c r="AY339" s="3" t="s">
        <v>350</v>
      </c>
      <c r="AZ339" s="2" t="s">
        <v>350</v>
      </c>
      <c r="BA339" s="2" t="s">
        <v>350</v>
      </c>
      <c r="BB339" s="3" t="s">
        <v>350</v>
      </c>
      <c r="BC339" s="4" t="s">
        <v>350</v>
      </c>
      <c r="BD339" s="2" t="s">
        <v>350</v>
      </c>
      <c r="BE339" s="3" t="s">
        <v>350</v>
      </c>
      <c r="BF339" s="3" t="s">
        <v>350</v>
      </c>
      <c r="BG339" s="3" t="s">
        <v>350</v>
      </c>
      <c r="BH339" s="3" t="s">
        <v>350</v>
      </c>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
      <c r="CG339" s="15"/>
      <c r="CH339" s="15"/>
    </row>
    <row r="340" spans="1:86" ht="19.5" customHeight="1" x14ac:dyDescent="0.25">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2" t="s">
        <v>350</v>
      </c>
      <c r="AM340" s="2" t="s">
        <v>350</v>
      </c>
      <c r="AN340" s="3" t="s">
        <v>350</v>
      </c>
      <c r="AO340" s="4" t="s">
        <v>350</v>
      </c>
      <c r="AP340" s="2" t="s">
        <v>350</v>
      </c>
      <c r="AQ340" s="3" t="s">
        <v>350</v>
      </c>
      <c r="AR340" s="3" t="s">
        <v>350</v>
      </c>
      <c r="AS340" s="2" t="s">
        <v>350</v>
      </c>
      <c r="AT340" s="2" t="s">
        <v>350</v>
      </c>
      <c r="AU340" s="3" t="s">
        <v>350</v>
      </c>
      <c r="AV340" s="4" t="s">
        <v>350</v>
      </c>
      <c r="AW340" s="2" t="s">
        <v>350</v>
      </c>
      <c r="AX340" s="3" t="s">
        <v>350</v>
      </c>
      <c r="AY340" s="3" t="s">
        <v>350</v>
      </c>
      <c r="AZ340" s="2" t="s">
        <v>350</v>
      </c>
      <c r="BA340" s="2" t="s">
        <v>350</v>
      </c>
      <c r="BB340" s="3" t="s">
        <v>350</v>
      </c>
      <c r="BC340" s="4" t="s">
        <v>350</v>
      </c>
      <c r="BD340" s="2" t="s">
        <v>350</v>
      </c>
      <c r="BE340" s="3" t="s">
        <v>350</v>
      </c>
      <c r="BF340" s="3" t="s">
        <v>350</v>
      </c>
      <c r="BG340" s="3" t="s">
        <v>350</v>
      </c>
      <c r="BH340" s="3" t="s">
        <v>350</v>
      </c>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
      <c r="CG340" s="15"/>
      <c r="CH340" s="15"/>
    </row>
    <row r="341" spans="1:86" ht="19.5" customHeight="1" x14ac:dyDescent="0.25">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2" t="s">
        <v>350</v>
      </c>
      <c r="AM341" s="2" t="s">
        <v>350</v>
      </c>
      <c r="AN341" s="3" t="s">
        <v>350</v>
      </c>
      <c r="AO341" s="4" t="s">
        <v>350</v>
      </c>
      <c r="AP341" s="2" t="s">
        <v>350</v>
      </c>
      <c r="AQ341" s="3" t="s">
        <v>350</v>
      </c>
      <c r="AR341" s="3" t="s">
        <v>350</v>
      </c>
      <c r="AS341" s="2" t="s">
        <v>350</v>
      </c>
      <c r="AT341" s="2" t="s">
        <v>350</v>
      </c>
      <c r="AU341" s="3" t="s">
        <v>350</v>
      </c>
      <c r="AV341" s="4" t="s">
        <v>350</v>
      </c>
      <c r="AW341" s="2" t="s">
        <v>350</v>
      </c>
      <c r="AX341" s="3" t="s">
        <v>350</v>
      </c>
      <c r="AY341" s="3" t="s">
        <v>350</v>
      </c>
      <c r="AZ341" s="2" t="s">
        <v>350</v>
      </c>
      <c r="BA341" s="2" t="s">
        <v>350</v>
      </c>
      <c r="BB341" s="3" t="s">
        <v>350</v>
      </c>
      <c r="BC341" s="4" t="s">
        <v>350</v>
      </c>
      <c r="BD341" s="2" t="s">
        <v>350</v>
      </c>
      <c r="BE341" s="3" t="s">
        <v>350</v>
      </c>
      <c r="BF341" s="3" t="s">
        <v>350</v>
      </c>
      <c r="BG341" s="3" t="s">
        <v>350</v>
      </c>
      <c r="BH341" s="3" t="s">
        <v>350</v>
      </c>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
      <c r="CG341" s="15"/>
      <c r="CH341" s="15"/>
    </row>
    <row r="342" spans="1:86" ht="19.5" customHeight="1" x14ac:dyDescent="0.25">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2"/>
      <c r="AI342" s="152"/>
      <c r="AJ342" s="152"/>
      <c r="AK342" s="152"/>
      <c r="AL342" s="2" t="s">
        <v>350</v>
      </c>
      <c r="AM342" s="2" t="s">
        <v>350</v>
      </c>
      <c r="AN342" s="3" t="s">
        <v>350</v>
      </c>
      <c r="AO342" s="4" t="s">
        <v>350</v>
      </c>
      <c r="AP342" s="2" t="s">
        <v>350</v>
      </c>
      <c r="AQ342" s="3" t="s">
        <v>350</v>
      </c>
      <c r="AR342" s="3" t="s">
        <v>350</v>
      </c>
      <c r="AS342" s="2" t="s">
        <v>350</v>
      </c>
      <c r="AT342" s="2" t="s">
        <v>350</v>
      </c>
      <c r="AU342" s="3" t="s">
        <v>350</v>
      </c>
      <c r="AV342" s="4" t="s">
        <v>350</v>
      </c>
      <c r="AW342" s="2" t="s">
        <v>350</v>
      </c>
      <c r="AX342" s="3" t="s">
        <v>350</v>
      </c>
      <c r="AY342" s="3" t="s">
        <v>350</v>
      </c>
      <c r="AZ342" s="2" t="s">
        <v>350</v>
      </c>
      <c r="BA342" s="2" t="s">
        <v>350</v>
      </c>
      <c r="BB342" s="3" t="s">
        <v>350</v>
      </c>
      <c r="BC342" s="4" t="s">
        <v>350</v>
      </c>
      <c r="BD342" s="2" t="s">
        <v>350</v>
      </c>
      <c r="BE342" s="3" t="s">
        <v>350</v>
      </c>
      <c r="BF342" s="3" t="s">
        <v>350</v>
      </c>
      <c r="BG342" s="3" t="s">
        <v>350</v>
      </c>
      <c r="BH342" s="3" t="s">
        <v>350</v>
      </c>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
      <c r="CG342" s="15"/>
      <c r="CH342" s="15"/>
    </row>
    <row r="343" spans="1:86" ht="19.5" customHeight="1" x14ac:dyDescent="0.25">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2" t="s">
        <v>350</v>
      </c>
      <c r="AM343" s="2" t="s">
        <v>350</v>
      </c>
      <c r="AN343" s="3" t="s">
        <v>350</v>
      </c>
      <c r="AO343" s="4" t="s">
        <v>350</v>
      </c>
      <c r="AP343" s="2" t="s">
        <v>350</v>
      </c>
      <c r="AQ343" s="3" t="s">
        <v>350</v>
      </c>
      <c r="AR343" s="3" t="s">
        <v>350</v>
      </c>
      <c r="AS343" s="2" t="s">
        <v>350</v>
      </c>
      <c r="AT343" s="2" t="s">
        <v>350</v>
      </c>
      <c r="AU343" s="3" t="s">
        <v>350</v>
      </c>
      <c r="AV343" s="4" t="s">
        <v>350</v>
      </c>
      <c r="AW343" s="2" t="s">
        <v>350</v>
      </c>
      <c r="AX343" s="3" t="s">
        <v>350</v>
      </c>
      <c r="AY343" s="3" t="s">
        <v>350</v>
      </c>
      <c r="AZ343" s="2" t="s">
        <v>350</v>
      </c>
      <c r="BA343" s="2" t="s">
        <v>350</v>
      </c>
      <c r="BB343" s="3" t="s">
        <v>350</v>
      </c>
      <c r="BC343" s="4" t="s">
        <v>350</v>
      </c>
      <c r="BD343" s="2" t="s">
        <v>350</v>
      </c>
      <c r="BE343" s="3" t="s">
        <v>350</v>
      </c>
      <c r="BF343" s="3" t="s">
        <v>350</v>
      </c>
      <c r="BG343" s="3" t="s">
        <v>350</v>
      </c>
      <c r="BH343" s="3" t="s">
        <v>350</v>
      </c>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
      <c r="CG343" s="15"/>
      <c r="CH343" s="15"/>
    </row>
    <row r="344" spans="1:86" ht="19.5" customHeight="1" x14ac:dyDescent="0.25">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2" t="s">
        <v>350</v>
      </c>
      <c r="AM344" s="2" t="s">
        <v>350</v>
      </c>
      <c r="AN344" s="3" t="s">
        <v>350</v>
      </c>
      <c r="AO344" s="4" t="s">
        <v>350</v>
      </c>
      <c r="AP344" s="2" t="s">
        <v>350</v>
      </c>
      <c r="AQ344" s="3" t="s">
        <v>350</v>
      </c>
      <c r="AR344" s="3" t="s">
        <v>350</v>
      </c>
      <c r="AS344" s="2" t="s">
        <v>350</v>
      </c>
      <c r="AT344" s="2" t="s">
        <v>350</v>
      </c>
      <c r="AU344" s="3" t="s">
        <v>350</v>
      </c>
      <c r="AV344" s="4" t="s">
        <v>350</v>
      </c>
      <c r="AW344" s="2" t="s">
        <v>350</v>
      </c>
      <c r="AX344" s="3" t="s">
        <v>350</v>
      </c>
      <c r="AY344" s="3" t="s">
        <v>350</v>
      </c>
      <c r="AZ344" s="2" t="s">
        <v>350</v>
      </c>
      <c r="BA344" s="2" t="s">
        <v>350</v>
      </c>
      <c r="BB344" s="3" t="s">
        <v>350</v>
      </c>
      <c r="BC344" s="4" t="s">
        <v>350</v>
      </c>
      <c r="BD344" s="2" t="s">
        <v>350</v>
      </c>
      <c r="BE344" s="3" t="s">
        <v>350</v>
      </c>
      <c r="BF344" s="3" t="s">
        <v>350</v>
      </c>
      <c r="BG344" s="3" t="s">
        <v>350</v>
      </c>
      <c r="BH344" s="3" t="s">
        <v>350</v>
      </c>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
      <c r="CG344" s="15"/>
      <c r="CH344" s="15"/>
    </row>
    <row r="345" spans="1:86" ht="19.5" customHeight="1" x14ac:dyDescent="0.25">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152"/>
      <c r="AL345" s="2" t="s">
        <v>350</v>
      </c>
      <c r="AM345" s="2" t="s">
        <v>350</v>
      </c>
      <c r="AN345" s="3" t="s">
        <v>350</v>
      </c>
      <c r="AO345" s="4" t="s">
        <v>350</v>
      </c>
      <c r="AP345" s="2" t="s">
        <v>350</v>
      </c>
      <c r="AQ345" s="3" t="s">
        <v>350</v>
      </c>
      <c r="AR345" s="3" t="s">
        <v>350</v>
      </c>
      <c r="AS345" s="2" t="s">
        <v>350</v>
      </c>
      <c r="AT345" s="2" t="s">
        <v>350</v>
      </c>
      <c r="AU345" s="3" t="s">
        <v>350</v>
      </c>
      <c r="AV345" s="4" t="s">
        <v>350</v>
      </c>
      <c r="AW345" s="2" t="s">
        <v>350</v>
      </c>
      <c r="AX345" s="3" t="s">
        <v>350</v>
      </c>
      <c r="AY345" s="3" t="s">
        <v>350</v>
      </c>
      <c r="AZ345" s="2" t="s">
        <v>350</v>
      </c>
      <c r="BA345" s="2" t="s">
        <v>350</v>
      </c>
      <c r="BB345" s="3" t="s">
        <v>350</v>
      </c>
      <c r="BC345" s="4" t="s">
        <v>350</v>
      </c>
      <c r="BD345" s="2" t="s">
        <v>350</v>
      </c>
      <c r="BE345" s="3" t="s">
        <v>350</v>
      </c>
      <c r="BF345" s="3" t="s">
        <v>350</v>
      </c>
      <c r="BG345" s="3" t="s">
        <v>350</v>
      </c>
      <c r="BH345" s="3" t="s">
        <v>350</v>
      </c>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
      <c r="CG345" s="15"/>
      <c r="CH345" s="15"/>
    </row>
    <row r="346" spans="1:86" ht="19.5" customHeight="1" x14ac:dyDescent="0.25">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2" t="s">
        <v>350</v>
      </c>
      <c r="AM346" s="2" t="s">
        <v>350</v>
      </c>
      <c r="AN346" s="3" t="s">
        <v>350</v>
      </c>
      <c r="AO346" s="4" t="s">
        <v>350</v>
      </c>
      <c r="AP346" s="2" t="s">
        <v>350</v>
      </c>
      <c r="AQ346" s="3" t="s">
        <v>350</v>
      </c>
      <c r="AR346" s="3" t="s">
        <v>350</v>
      </c>
      <c r="AS346" s="2" t="s">
        <v>350</v>
      </c>
      <c r="AT346" s="2" t="s">
        <v>350</v>
      </c>
      <c r="AU346" s="3" t="s">
        <v>350</v>
      </c>
      <c r="AV346" s="4" t="s">
        <v>350</v>
      </c>
      <c r="AW346" s="2" t="s">
        <v>350</v>
      </c>
      <c r="AX346" s="3" t="s">
        <v>350</v>
      </c>
      <c r="AY346" s="3" t="s">
        <v>350</v>
      </c>
      <c r="AZ346" s="2" t="s">
        <v>350</v>
      </c>
      <c r="BA346" s="2" t="s">
        <v>350</v>
      </c>
      <c r="BB346" s="3" t="s">
        <v>350</v>
      </c>
      <c r="BC346" s="4" t="s">
        <v>350</v>
      </c>
      <c r="BD346" s="2" t="s">
        <v>350</v>
      </c>
      <c r="BE346" s="3" t="s">
        <v>350</v>
      </c>
      <c r="BF346" s="3" t="s">
        <v>350</v>
      </c>
      <c r="BG346" s="3" t="s">
        <v>350</v>
      </c>
      <c r="BH346" s="3" t="s">
        <v>350</v>
      </c>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
      <c r="CG346" s="15"/>
      <c r="CH346" s="15"/>
    </row>
    <row r="347" spans="1:86" ht="19.5" customHeight="1" x14ac:dyDescent="0.25">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2" t="s">
        <v>350</v>
      </c>
      <c r="AM347" s="2" t="s">
        <v>350</v>
      </c>
      <c r="AN347" s="3" t="s">
        <v>350</v>
      </c>
      <c r="AO347" s="4" t="s">
        <v>350</v>
      </c>
      <c r="AP347" s="2" t="s">
        <v>350</v>
      </c>
      <c r="AQ347" s="3" t="s">
        <v>350</v>
      </c>
      <c r="AR347" s="3" t="s">
        <v>350</v>
      </c>
      <c r="AS347" s="2" t="s">
        <v>350</v>
      </c>
      <c r="AT347" s="2" t="s">
        <v>350</v>
      </c>
      <c r="AU347" s="3" t="s">
        <v>350</v>
      </c>
      <c r="AV347" s="4" t="s">
        <v>350</v>
      </c>
      <c r="AW347" s="2" t="s">
        <v>350</v>
      </c>
      <c r="AX347" s="3" t="s">
        <v>350</v>
      </c>
      <c r="AY347" s="3" t="s">
        <v>350</v>
      </c>
      <c r="AZ347" s="2" t="s">
        <v>350</v>
      </c>
      <c r="BA347" s="2" t="s">
        <v>350</v>
      </c>
      <c r="BB347" s="3" t="s">
        <v>350</v>
      </c>
      <c r="BC347" s="4" t="s">
        <v>350</v>
      </c>
      <c r="BD347" s="2" t="s">
        <v>350</v>
      </c>
      <c r="BE347" s="3" t="s">
        <v>350</v>
      </c>
      <c r="BF347" s="3" t="s">
        <v>350</v>
      </c>
      <c r="BG347" s="3" t="s">
        <v>350</v>
      </c>
      <c r="BH347" s="3" t="s">
        <v>350</v>
      </c>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
      <c r="CG347" s="15"/>
      <c r="CH347" s="15"/>
    </row>
    <row r="348" spans="1:86" ht="19.5" customHeight="1" x14ac:dyDescent="0.25">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152"/>
      <c r="AL348" s="2" t="s">
        <v>350</v>
      </c>
      <c r="AM348" s="2" t="s">
        <v>350</v>
      </c>
      <c r="AN348" s="3" t="s">
        <v>350</v>
      </c>
      <c r="AO348" s="4" t="s">
        <v>350</v>
      </c>
      <c r="AP348" s="2" t="s">
        <v>350</v>
      </c>
      <c r="AQ348" s="3" t="s">
        <v>350</v>
      </c>
      <c r="AR348" s="3" t="s">
        <v>350</v>
      </c>
      <c r="AS348" s="2" t="s">
        <v>350</v>
      </c>
      <c r="AT348" s="2" t="s">
        <v>350</v>
      </c>
      <c r="AU348" s="3" t="s">
        <v>350</v>
      </c>
      <c r="AV348" s="4" t="s">
        <v>350</v>
      </c>
      <c r="AW348" s="2" t="s">
        <v>350</v>
      </c>
      <c r="AX348" s="3" t="s">
        <v>350</v>
      </c>
      <c r="AY348" s="3" t="s">
        <v>350</v>
      </c>
      <c r="AZ348" s="2" t="s">
        <v>350</v>
      </c>
      <c r="BA348" s="2" t="s">
        <v>350</v>
      </c>
      <c r="BB348" s="3" t="s">
        <v>350</v>
      </c>
      <c r="BC348" s="4" t="s">
        <v>350</v>
      </c>
      <c r="BD348" s="2" t="s">
        <v>350</v>
      </c>
      <c r="BE348" s="3" t="s">
        <v>350</v>
      </c>
      <c r="BF348" s="3" t="s">
        <v>350</v>
      </c>
      <c r="BG348" s="3" t="s">
        <v>350</v>
      </c>
      <c r="BH348" s="3" t="s">
        <v>350</v>
      </c>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
      <c r="CG348" s="15"/>
      <c r="CH348" s="15"/>
    </row>
    <row r="349" spans="1:86" ht="19.5" customHeight="1" x14ac:dyDescent="0.25">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2" t="s">
        <v>350</v>
      </c>
      <c r="AM349" s="2" t="s">
        <v>350</v>
      </c>
      <c r="AN349" s="3" t="s">
        <v>350</v>
      </c>
      <c r="AO349" s="4" t="s">
        <v>350</v>
      </c>
      <c r="AP349" s="2" t="s">
        <v>350</v>
      </c>
      <c r="AQ349" s="3" t="s">
        <v>350</v>
      </c>
      <c r="AR349" s="3" t="s">
        <v>350</v>
      </c>
      <c r="AS349" s="2" t="s">
        <v>350</v>
      </c>
      <c r="AT349" s="2" t="s">
        <v>350</v>
      </c>
      <c r="AU349" s="3" t="s">
        <v>350</v>
      </c>
      <c r="AV349" s="4" t="s">
        <v>350</v>
      </c>
      <c r="AW349" s="2" t="s">
        <v>350</v>
      </c>
      <c r="AX349" s="3" t="s">
        <v>350</v>
      </c>
      <c r="AY349" s="3" t="s">
        <v>350</v>
      </c>
      <c r="AZ349" s="2" t="s">
        <v>350</v>
      </c>
      <c r="BA349" s="2" t="s">
        <v>350</v>
      </c>
      <c r="BB349" s="3" t="s">
        <v>350</v>
      </c>
      <c r="BC349" s="4" t="s">
        <v>350</v>
      </c>
      <c r="BD349" s="2" t="s">
        <v>350</v>
      </c>
      <c r="BE349" s="3" t="s">
        <v>350</v>
      </c>
      <c r="BF349" s="3" t="s">
        <v>350</v>
      </c>
      <c r="BG349" s="3" t="s">
        <v>350</v>
      </c>
      <c r="BH349" s="3" t="s">
        <v>350</v>
      </c>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
      <c r="CG349" s="15"/>
      <c r="CH349" s="15"/>
    </row>
    <row r="350" spans="1:86" ht="19.5" customHeight="1" x14ac:dyDescent="0.25">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152"/>
      <c r="AL350" s="2" t="s">
        <v>350</v>
      </c>
      <c r="AM350" s="2" t="s">
        <v>350</v>
      </c>
      <c r="AN350" s="3" t="s">
        <v>350</v>
      </c>
      <c r="AO350" s="4" t="s">
        <v>350</v>
      </c>
      <c r="AP350" s="2" t="s">
        <v>350</v>
      </c>
      <c r="AQ350" s="3" t="s">
        <v>350</v>
      </c>
      <c r="AR350" s="3" t="s">
        <v>350</v>
      </c>
      <c r="AS350" s="2" t="s">
        <v>350</v>
      </c>
      <c r="AT350" s="2" t="s">
        <v>350</v>
      </c>
      <c r="AU350" s="3" t="s">
        <v>350</v>
      </c>
      <c r="AV350" s="4" t="s">
        <v>350</v>
      </c>
      <c r="AW350" s="2" t="s">
        <v>350</v>
      </c>
      <c r="AX350" s="3" t="s">
        <v>350</v>
      </c>
      <c r="AY350" s="3" t="s">
        <v>350</v>
      </c>
      <c r="AZ350" s="2" t="s">
        <v>350</v>
      </c>
      <c r="BA350" s="2" t="s">
        <v>350</v>
      </c>
      <c r="BB350" s="3" t="s">
        <v>350</v>
      </c>
      <c r="BC350" s="4" t="s">
        <v>350</v>
      </c>
      <c r="BD350" s="2" t="s">
        <v>350</v>
      </c>
      <c r="BE350" s="3" t="s">
        <v>350</v>
      </c>
      <c r="BF350" s="3" t="s">
        <v>350</v>
      </c>
      <c r="BG350" s="3" t="s">
        <v>350</v>
      </c>
      <c r="BH350" s="3" t="s">
        <v>350</v>
      </c>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
      <c r="CG350" s="15"/>
      <c r="CH350" s="15"/>
    </row>
    <row r="351" spans="1:86" ht="19.5" customHeight="1" x14ac:dyDescent="0.25">
      <c r="A351" s="160"/>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2" t="s">
        <v>350</v>
      </c>
      <c r="AM351" s="2" t="s">
        <v>350</v>
      </c>
      <c r="AN351" s="3" t="s">
        <v>350</v>
      </c>
      <c r="AO351" s="4" t="s">
        <v>350</v>
      </c>
      <c r="AP351" s="2" t="s">
        <v>350</v>
      </c>
      <c r="AQ351" s="3" t="s">
        <v>350</v>
      </c>
      <c r="AR351" s="3" t="s">
        <v>350</v>
      </c>
      <c r="AS351" s="2" t="s">
        <v>350</v>
      </c>
      <c r="AT351" s="2" t="s">
        <v>350</v>
      </c>
      <c r="AU351" s="3" t="s">
        <v>350</v>
      </c>
      <c r="AV351" s="4" t="s">
        <v>350</v>
      </c>
      <c r="AW351" s="2" t="s">
        <v>350</v>
      </c>
      <c r="AX351" s="3" t="s">
        <v>350</v>
      </c>
      <c r="AY351" s="3" t="s">
        <v>350</v>
      </c>
      <c r="AZ351" s="2" t="s">
        <v>350</v>
      </c>
      <c r="BA351" s="2" t="s">
        <v>350</v>
      </c>
      <c r="BB351" s="3" t="s">
        <v>350</v>
      </c>
      <c r="BC351" s="4" t="s">
        <v>350</v>
      </c>
      <c r="BD351" s="2" t="s">
        <v>350</v>
      </c>
      <c r="BE351" s="3" t="s">
        <v>350</v>
      </c>
      <c r="BF351" s="3" t="s">
        <v>350</v>
      </c>
      <c r="BG351" s="3" t="s">
        <v>350</v>
      </c>
      <c r="BH351" s="3" t="s">
        <v>350</v>
      </c>
      <c r="BI351" s="160"/>
      <c r="BJ351" s="160"/>
      <c r="BK351" s="160"/>
      <c r="BL351" s="160"/>
      <c r="BM351" s="160"/>
      <c r="BN351" s="160"/>
      <c r="BO351" s="160"/>
      <c r="BP351" s="160"/>
      <c r="BQ351" s="160"/>
      <c r="BR351" s="160"/>
      <c r="BS351" s="160"/>
      <c r="BT351" s="160"/>
      <c r="BU351" s="160"/>
      <c r="BV351" s="160"/>
      <c r="BW351" s="160"/>
      <c r="BX351" s="160"/>
      <c r="BY351" s="160"/>
      <c r="BZ351" s="160"/>
      <c r="CA351" s="160"/>
      <c r="CB351" s="160"/>
      <c r="CC351" s="160"/>
      <c r="CD351" s="160"/>
      <c r="CE351" s="160"/>
      <c r="CF351" s="15"/>
      <c r="CG351" s="15"/>
      <c r="CH351" s="15"/>
    </row>
    <row r="352" spans="1:86" ht="45" customHeight="1" x14ac:dyDescent="0.25">
      <c r="A352" s="43">
        <v>29</v>
      </c>
      <c r="B352" s="2" t="s">
        <v>500</v>
      </c>
      <c r="C352" s="2" t="s">
        <v>501</v>
      </c>
      <c r="D352" s="57" t="s">
        <v>179</v>
      </c>
      <c r="E352" s="2" t="s">
        <v>180</v>
      </c>
      <c r="F352" s="44" t="s">
        <v>502</v>
      </c>
      <c r="G352" s="4">
        <v>13811</v>
      </c>
      <c r="H352" s="4">
        <v>13891</v>
      </c>
      <c r="I352" s="4" t="s">
        <v>117</v>
      </c>
      <c r="J352" s="3" t="s">
        <v>117</v>
      </c>
      <c r="K352" s="3" t="s">
        <v>117</v>
      </c>
      <c r="L352" s="2" t="s">
        <v>117</v>
      </c>
      <c r="M352" s="2" t="s">
        <v>117</v>
      </c>
      <c r="N352" s="2" t="s">
        <v>117</v>
      </c>
      <c r="O352" s="2" t="s">
        <v>117</v>
      </c>
      <c r="P352" s="2" t="s">
        <v>117</v>
      </c>
      <c r="Q352" s="2" t="s">
        <v>503</v>
      </c>
      <c r="R352" s="3">
        <v>45602</v>
      </c>
      <c r="S352" s="3">
        <v>45967</v>
      </c>
      <c r="T352" s="4">
        <v>13889</v>
      </c>
      <c r="U352" s="2" t="s">
        <v>245</v>
      </c>
      <c r="V352" s="4">
        <v>14096</v>
      </c>
      <c r="W352" s="2" t="s">
        <v>504</v>
      </c>
      <c r="X352" s="5">
        <v>480000</v>
      </c>
      <c r="Y352" s="2" t="s">
        <v>505</v>
      </c>
      <c r="Z352" s="2" t="s">
        <v>506</v>
      </c>
      <c r="AA352" s="2" t="s">
        <v>507</v>
      </c>
      <c r="AB352" s="3">
        <v>45898</v>
      </c>
      <c r="AC352" s="4">
        <v>14099</v>
      </c>
      <c r="AD352" s="3">
        <v>45898</v>
      </c>
      <c r="AE352" s="3">
        <v>46263</v>
      </c>
      <c r="AF352" s="2" t="s">
        <v>188</v>
      </c>
      <c r="AG352" s="2" t="s">
        <v>508</v>
      </c>
      <c r="AH352" s="2" t="s">
        <v>117</v>
      </c>
      <c r="AI352" s="5" t="s">
        <v>117</v>
      </c>
      <c r="AJ352" s="5" t="s">
        <v>117</v>
      </c>
      <c r="AK352" s="5">
        <v>480000</v>
      </c>
      <c r="AL352" s="38" t="s">
        <v>190</v>
      </c>
      <c r="AM352" s="2" t="s">
        <v>191</v>
      </c>
      <c r="AN352" s="3">
        <v>45960</v>
      </c>
      <c r="AO352" s="4">
        <v>14142</v>
      </c>
      <c r="AP352" s="2" t="s">
        <v>198</v>
      </c>
      <c r="AQ352" s="3" t="s">
        <v>117</v>
      </c>
      <c r="AR352" s="3" t="s">
        <v>117</v>
      </c>
      <c r="AS352" s="3">
        <v>45898</v>
      </c>
      <c r="AT352" s="3">
        <v>46263</v>
      </c>
      <c r="AU352" s="2" t="s">
        <v>117</v>
      </c>
      <c r="AV352" s="2" t="s">
        <v>117</v>
      </c>
      <c r="AW352" s="5" t="s">
        <v>117</v>
      </c>
      <c r="AX352" s="5" t="s">
        <v>117</v>
      </c>
      <c r="AY352" s="42">
        <v>0.25</v>
      </c>
      <c r="AZ352" s="2" t="s">
        <v>117</v>
      </c>
      <c r="BA352" s="5">
        <v>96000</v>
      </c>
      <c r="BB352" s="5" t="s">
        <v>117</v>
      </c>
      <c r="BC352" s="2" t="s">
        <v>117</v>
      </c>
      <c r="BD352" s="2" t="s">
        <v>117</v>
      </c>
      <c r="BE352" s="5" t="s">
        <v>117</v>
      </c>
      <c r="BF352" s="5" t="s">
        <v>117</v>
      </c>
      <c r="BG352" s="2" t="s">
        <v>117</v>
      </c>
      <c r="BH352" s="5" t="s">
        <v>117</v>
      </c>
      <c r="BI352" s="45">
        <f>AK352+BA352</f>
        <v>576000</v>
      </c>
      <c r="BJ352" s="5">
        <f>120000</f>
        <v>120000</v>
      </c>
      <c r="BK352" s="5">
        <f>40000+40000</f>
        <v>80000</v>
      </c>
      <c r="BL352" s="46">
        <f t="shared" ref="BL352:BL373" si="4">BJ352+BK352</f>
        <v>200000</v>
      </c>
      <c r="BM352" s="2" t="s">
        <v>117</v>
      </c>
      <c r="BN352" s="43" t="s">
        <v>117</v>
      </c>
      <c r="BO352" s="43" t="s">
        <v>117</v>
      </c>
      <c r="BP352" s="43" t="s">
        <v>117</v>
      </c>
      <c r="BQ352" s="43" t="s">
        <v>117</v>
      </c>
      <c r="BR352" s="43" t="s">
        <v>117</v>
      </c>
      <c r="BS352" s="43" t="s">
        <v>117</v>
      </c>
      <c r="BT352" s="43" t="s">
        <v>117</v>
      </c>
      <c r="BU352" s="56" t="s">
        <v>117</v>
      </c>
      <c r="BV352" s="56" t="s">
        <v>117</v>
      </c>
      <c r="BW352" s="43" t="s">
        <v>117</v>
      </c>
      <c r="BX352" s="43" t="s">
        <v>117</v>
      </c>
      <c r="BY352" s="43" t="s">
        <v>117</v>
      </c>
      <c r="BZ352" s="43" t="s">
        <v>509</v>
      </c>
      <c r="CA352" s="47">
        <v>14162</v>
      </c>
      <c r="CB352" s="43" t="s">
        <v>193</v>
      </c>
      <c r="CC352" s="43">
        <v>704758</v>
      </c>
      <c r="CD352" s="43" t="s">
        <v>510</v>
      </c>
      <c r="CE352" s="43">
        <v>716603</v>
      </c>
      <c r="CF352" s="15"/>
      <c r="CG352" s="15"/>
      <c r="CH352" s="15"/>
    </row>
    <row r="353" spans="1:86" ht="19.5" customHeight="1" x14ac:dyDescent="0.25">
      <c r="A353" s="10">
        <v>30</v>
      </c>
      <c r="B353" s="10" t="s">
        <v>511</v>
      </c>
      <c r="C353" s="10" t="s">
        <v>512</v>
      </c>
      <c r="D353" s="10" t="s">
        <v>179</v>
      </c>
      <c r="E353" s="10" t="s">
        <v>180</v>
      </c>
      <c r="F353" s="10" t="s">
        <v>513</v>
      </c>
      <c r="G353" s="34">
        <v>13876</v>
      </c>
      <c r="H353" s="34">
        <v>13904</v>
      </c>
      <c r="I353" s="10" t="s">
        <v>117</v>
      </c>
      <c r="J353" s="35" t="s">
        <v>117</v>
      </c>
      <c r="K353" s="35" t="s">
        <v>117</v>
      </c>
      <c r="L353" s="34" t="s">
        <v>117</v>
      </c>
      <c r="M353" s="10" t="s">
        <v>117</v>
      </c>
      <c r="N353" s="10" t="s">
        <v>117</v>
      </c>
      <c r="O353" s="34" t="s">
        <v>117</v>
      </c>
      <c r="P353" s="10" t="s">
        <v>117</v>
      </c>
      <c r="Q353" s="10" t="s">
        <v>512</v>
      </c>
      <c r="R353" s="35">
        <v>45614</v>
      </c>
      <c r="S353" s="35">
        <v>45979</v>
      </c>
      <c r="T353" s="34">
        <v>13904</v>
      </c>
      <c r="U353" s="10" t="s">
        <v>514</v>
      </c>
      <c r="V353" s="34">
        <v>14152</v>
      </c>
      <c r="W353" s="10" t="s">
        <v>513</v>
      </c>
      <c r="X353" s="9">
        <v>1999920</v>
      </c>
      <c r="Y353" s="10" t="s">
        <v>515</v>
      </c>
      <c r="Z353" s="10" t="s">
        <v>516</v>
      </c>
      <c r="AA353" s="10" t="s">
        <v>517</v>
      </c>
      <c r="AB353" s="35">
        <v>45982</v>
      </c>
      <c r="AC353" s="34">
        <v>14153</v>
      </c>
      <c r="AD353" s="35">
        <v>45982</v>
      </c>
      <c r="AE353" s="35">
        <v>46022</v>
      </c>
      <c r="AF353" s="10" t="s">
        <v>188</v>
      </c>
      <c r="AG353" s="10" t="s">
        <v>518</v>
      </c>
      <c r="AH353" s="10" t="s">
        <v>117</v>
      </c>
      <c r="AI353" s="9" t="s">
        <v>117</v>
      </c>
      <c r="AJ353" s="9" t="s">
        <v>117</v>
      </c>
      <c r="AK353" s="37">
        <v>1999920</v>
      </c>
      <c r="AL353" s="10" t="s">
        <v>117</v>
      </c>
      <c r="AM353" s="9" t="s">
        <v>117</v>
      </c>
      <c r="AN353" s="9" t="s">
        <v>117</v>
      </c>
      <c r="AO353" s="10" t="s">
        <v>117</v>
      </c>
      <c r="AP353" s="9" t="s">
        <v>117</v>
      </c>
      <c r="AQ353" s="9" t="s">
        <v>117</v>
      </c>
      <c r="AR353" s="10" t="s">
        <v>117</v>
      </c>
      <c r="AS353" s="9" t="s">
        <v>117</v>
      </c>
      <c r="AT353" s="10" t="s">
        <v>117</v>
      </c>
      <c r="AU353" s="9" t="s">
        <v>117</v>
      </c>
      <c r="AV353" s="9" t="s">
        <v>117</v>
      </c>
      <c r="AW353" s="10" t="s">
        <v>117</v>
      </c>
      <c r="AX353" s="9" t="s">
        <v>117</v>
      </c>
      <c r="AY353" s="9" t="s">
        <v>117</v>
      </c>
      <c r="AZ353" s="10" t="s">
        <v>117</v>
      </c>
      <c r="BA353" s="9" t="s">
        <v>117</v>
      </c>
      <c r="BB353" s="9" t="s">
        <v>117</v>
      </c>
      <c r="BC353" s="9" t="s">
        <v>117</v>
      </c>
      <c r="BD353" s="10" t="s">
        <v>117</v>
      </c>
      <c r="BE353" s="9" t="s">
        <v>117</v>
      </c>
      <c r="BF353" s="9" t="s">
        <v>117</v>
      </c>
      <c r="BG353" s="10" t="s">
        <v>117</v>
      </c>
      <c r="BH353" s="9" t="s">
        <v>117</v>
      </c>
      <c r="BI353" s="39">
        <v>1999920</v>
      </c>
      <c r="BJ353" s="37">
        <v>1035240</v>
      </c>
      <c r="BK353" s="37">
        <v>964511.88</v>
      </c>
      <c r="BL353" s="40">
        <v>1999751.88</v>
      </c>
      <c r="BM353" s="10" t="s">
        <v>117</v>
      </c>
      <c r="BN353" s="10" t="s">
        <v>117</v>
      </c>
      <c r="BO353" s="10" t="s">
        <v>117</v>
      </c>
      <c r="BP353" s="10" t="s">
        <v>117</v>
      </c>
      <c r="BQ353" s="12" t="s">
        <v>117</v>
      </c>
      <c r="BR353" s="10" t="s">
        <v>117</v>
      </c>
      <c r="BS353" s="10" t="s">
        <v>117</v>
      </c>
      <c r="BT353" s="10" t="s">
        <v>117</v>
      </c>
      <c r="BU353" s="10" t="s">
        <v>117</v>
      </c>
      <c r="BV353" s="10" t="s">
        <v>117</v>
      </c>
      <c r="BW353" s="10" t="s">
        <v>117</v>
      </c>
      <c r="BX353" s="10" t="s">
        <v>117</v>
      </c>
      <c r="BY353" s="10" t="s">
        <v>117</v>
      </c>
      <c r="BZ353" s="12" t="s">
        <v>519</v>
      </c>
      <c r="CA353" s="41">
        <v>14152</v>
      </c>
      <c r="CB353" s="12" t="s">
        <v>520</v>
      </c>
      <c r="CC353" s="12">
        <v>713889</v>
      </c>
      <c r="CD353" s="12" t="s">
        <v>521</v>
      </c>
      <c r="CE353" s="12">
        <v>716541</v>
      </c>
      <c r="CF353" s="15"/>
      <c r="CG353" s="15"/>
      <c r="CH353" s="15"/>
    </row>
    <row r="354" spans="1:86" ht="19.5" customHeight="1" x14ac:dyDescent="0.25">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2"/>
      <c r="BG354" s="152"/>
      <c r="BH354" s="152"/>
      <c r="BI354" s="152"/>
      <c r="BJ354" s="152"/>
      <c r="BK354" s="152"/>
      <c r="BL354" s="152"/>
      <c r="BM354" s="152"/>
      <c r="BN354" s="152"/>
      <c r="BO354" s="152"/>
      <c r="BP354" s="152"/>
      <c r="BQ354" s="152"/>
      <c r="BR354" s="152"/>
      <c r="BS354" s="152"/>
      <c r="BT354" s="152"/>
      <c r="BU354" s="152"/>
      <c r="BV354" s="152"/>
      <c r="BW354" s="152"/>
      <c r="BX354" s="152"/>
      <c r="BY354" s="152"/>
      <c r="BZ354" s="152"/>
      <c r="CA354" s="152"/>
      <c r="CB354" s="152"/>
      <c r="CC354" s="152"/>
      <c r="CD354" s="152"/>
      <c r="CE354" s="152"/>
      <c r="CF354" s="15"/>
      <c r="CG354" s="15"/>
      <c r="CH354" s="15"/>
    </row>
    <row r="355" spans="1:86" ht="19.5" customHeight="1" x14ac:dyDescent="0.25">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2"/>
      <c r="BG355" s="152"/>
      <c r="BH355" s="152"/>
      <c r="BI355" s="152"/>
      <c r="BJ355" s="152"/>
      <c r="BK355" s="152"/>
      <c r="BL355" s="152"/>
      <c r="BM355" s="152"/>
      <c r="BN355" s="152"/>
      <c r="BO355" s="152"/>
      <c r="BP355" s="152"/>
      <c r="BQ355" s="152"/>
      <c r="BR355" s="152"/>
      <c r="BS355" s="152"/>
      <c r="BT355" s="152"/>
      <c r="BU355" s="152"/>
      <c r="BV355" s="152"/>
      <c r="BW355" s="152"/>
      <c r="BX355" s="152"/>
      <c r="BY355" s="152"/>
      <c r="BZ355" s="152"/>
      <c r="CA355" s="152"/>
      <c r="CB355" s="152"/>
      <c r="CC355" s="152"/>
      <c r="CD355" s="152"/>
      <c r="CE355" s="152"/>
      <c r="CF355" s="15"/>
      <c r="CG355" s="15"/>
      <c r="CH355" s="15"/>
    </row>
    <row r="356" spans="1:86" ht="19.5" customHeight="1" x14ac:dyDescent="0.25">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2"/>
      <c r="BG356" s="152"/>
      <c r="BH356" s="152"/>
      <c r="BI356" s="152"/>
      <c r="BJ356" s="152"/>
      <c r="BK356" s="152"/>
      <c r="BL356" s="152"/>
      <c r="BM356" s="152"/>
      <c r="BN356" s="152"/>
      <c r="BO356" s="152"/>
      <c r="BP356" s="152"/>
      <c r="BQ356" s="152"/>
      <c r="BR356" s="152"/>
      <c r="BS356" s="152"/>
      <c r="BT356" s="152"/>
      <c r="BU356" s="152"/>
      <c r="BV356" s="152"/>
      <c r="BW356" s="152"/>
      <c r="BX356" s="152"/>
      <c r="BY356" s="152"/>
      <c r="BZ356" s="152"/>
      <c r="CA356" s="152"/>
      <c r="CB356" s="152"/>
      <c r="CC356" s="152"/>
      <c r="CD356" s="152"/>
      <c r="CE356" s="152"/>
      <c r="CF356" s="15"/>
      <c r="CG356" s="15"/>
      <c r="CH356" s="15"/>
    </row>
    <row r="357" spans="1:86" ht="19.5" customHeight="1" x14ac:dyDescent="0.25">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2"/>
      <c r="BG357" s="152"/>
      <c r="BH357" s="152"/>
      <c r="BI357" s="152"/>
      <c r="BJ357" s="152"/>
      <c r="BK357" s="152"/>
      <c r="BL357" s="152"/>
      <c r="BM357" s="152"/>
      <c r="BN357" s="152"/>
      <c r="BO357" s="152"/>
      <c r="BP357" s="152"/>
      <c r="BQ357" s="152"/>
      <c r="BR357" s="152"/>
      <c r="BS357" s="152"/>
      <c r="BT357" s="152"/>
      <c r="BU357" s="152"/>
      <c r="BV357" s="152"/>
      <c r="BW357" s="152"/>
      <c r="BX357" s="152"/>
      <c r="BY357" s="152"/>
      <c r="BZ357" s="152"/>
      <c r="CA357" s="152"/>
      <c r="CB357" s="152"/>
      <c r="CC357" s="152"/>
      <c r="CD357" s="152"/>
      <c r="CE357" s="152"/>
      <c r="CF357" s="15"/>
      <c r="CG357" s="15"/>
      <c r="CH357" s="15"/>
    </row>
    <row r="358" spans="1:86" ht="19.5" customHeight="1" x14ac:dyDescent="0.25">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c r="BI358" s="152"/>
      <c r="BJ358" s="152"/>
      <c r="BK358" s="152"/>
      <c r="BL358" s="152"/>
      <c r="BM358" s="152"/>
      <c r="BN358" s="152"/>
      <c r="BO358" s="152"/>
      <c r="BP358" s="152"/>
      <c r="BQ358" s="152"/>
      <c r="BR358" s="152"/>
      <c r="BS358" s="152"/>
      <c r="BT358" s="152"/>
      <c r="BU358" s="152"/>
      <c r="BV358" s="152"/>
      <c r="BW358" s="152"/>
      <c r="BX358" s="152"/>
      <c r="BY358" s="152"/>
      <c r="BZ358" s="152"/>
      <c r="CA358" s="152"/>
      <c r="CB358" s="152"/>
      <c r="CC358" s="152"/>
      <c r="CD358" s="152"/>
      <c r="CE358" s="152"/>
      <c r="CF358" s="15"/>
      <c r="CG358" s="15"/>
      <c r="CH358" s="15"/>
    </row>
    <row r="359" spans="1:86" ht="19.5" customHeight="1" x14ac:dyDescent="0.25">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c r="BI359" s="152"/>
      <c r="BJ359" s="152"/>
      <c r="BK359" s="152"/>
      <c r="BL359" s="152"/>
      <c r="BM359" s="152"/>
      <c r="BN359" s="152"/>
      <c r="BO359" s="152"/>
      <c r="BP359" s="152"/>
      <c r="BQ359" s="152"/>
      <c r="BR359" s="152"/>
      <c r="BS359" s="152"/>
      <c r="BT359" s="152"/>
      <c r="BU359" s="152"/>
      <c r="BV359" s="152"/>
      <c r="BW359" s="152"/>
      <c r="BX359" s="152"/>
      <c r="BY359" s="152"/>
      <c r="BZ359" s="152"/>
      <c r="CA359" s="152"/>
      <c r="CB359" s="152"/>
      <c r="CC359" s="152"/>
      <c r="CD359" s="152"/>
      <c r="CE359" s="152"/>
      <c r="CF359" s="15"/>
      <c r="CG359" s="15"/>
      <c r="CH359" s="15"/>
    </row>
    <row r="360" spans="1:86" ht="19.5" customHeight="1" x14ac:dyDescent="0.25">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2"/>
      <c r="BG360" s="152"/>
      <c r="BH360" s="152"/>
      <c r="BI360" s="152"/>
      <c r="BJ360" s="152"/>
      <c r="BK360" s="152"/>
      <c r="BL360" s="152"/>
      <c r="BM360" s="152"/>
      <c r="BN360" s="152"/>
      <c r="BO360" s="152"/>
      <c r="BP360" s="152"/>
      <c r="BQ360" s="152"/>
      <c r="BR360" s="152"/>
      <c r="BS360" s="152"/>
      <c r="BT360" s="152"/>
      <c r="BU360" s="152"/>
      <c r="BV360" s="152"/>
      <c r="BW360" s="152"/>
      <c r="BX360" s="152"/>
      <c r="BY360" s="152"/>
      <c r="BZ360" s="152"/>
      <c r="CA360" s="152"/>
      <c r="CB360" s="152"/>
      <c r="CC360" s="152"/>
      <c r="CD360" s="152"/>
      <c r="CE360" s="152"/>
      <c r="CF360" s="15"/>
      <c r="CG360" s="15"/>
      <c r="CH360" s="15"/>
    </row>
    <row r="361" spans="1:86" ht="19.5" customHeight="1" x14ac:dyDescent="0.25">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2"/>
      <c r="BG361" s="152"/>
      <c r="BH361" s="152"/>
      <c r="BI361" s="152"/>
      <c r="BJ361" s="152"/>
      <c r="BK361" s="152"/>
      <c r="BL361" s="152"/>
      <c r="BM361" s="152"/>
      <c r="BN361" s="152"/>
      <c r="BO361" s="152"/>
      <c r="BP361" s="152"/>
      <c r="BQ361" s="152"/>
      <c r="BR361" s="152"/>
      <c r="BS361" s="152"/>
      <c r="BT361" s="152"/>
      <c r="BU361" s="152"/>
      <c r="BV361" s="152"/>
      <c r="BW361" s="152"/>
      <c r="BX361" s="152"/>
      <c r="BY361" s="152"/>
      <c r="BZ361" s="152"/>
      <c r="CA361" s="152"/>
      <c r="CB361" s="152"/>
      <c r="CC361" s="152"/>
      <c r="CD361" s="152"/>
      <c r="CE361" s="152"/>
      <c r="CF361" s="15"/>
      <c r="CG361" s="15"/>
      <c r="CH361" s="15"/>
    </row>
    <row r="362" spans="1:86" ht="19.5" customHeight="1" x14ac:dyDescent="0.25">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c r="BI362" s="152"/>
      <c r="BJ362" s="152"/>
      <c r="BK362" s="152"/>
      <c r="BL362" s="152"/>
      <c r="BM362" s="152"/>
      <c r="BN362" s="152"/>
      <c r="BO362" s="152"/>
      <c r="BP362" s="152"/>
      <c r="BQ362" s="152"/>
      <c r="BR362" s="152"/>
      <c r="BS362" s="152"/>
      <c r="BT362" s="152"/>
      <c r="BU362" s="152"/>
      <c r="BV362" s="152"/>
      <c r="BW362" s="152"/>
      <c r="BX362" s="152"/>
      <c r="BY362" s="152"/>
      <c r="BZ362" s="152"/>
      <c r="CA362" s="152"/>
      <c r="CB362" s="152"/>
      <c r="CC362" s="152"/>
      <c r="CD362" s="152"/>
      <c r="CE362" s="152"/>
      <c r="CF362" s="15"/>
      <c r="CG362" s="15"/>
      <c r="CH362" s="15"/>
    </row>
    <row r="363" spans="1:86" ht="19.5" customHeight="1" x14ac:dyDescent="0.25">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c r="BV363" s="152"/>
      <c r="BW363" s="152"/>
      <c r="BX363" s="152"/>
      <c r="BY363" s="152"/>
      <c r="BZ363" s="152"/>
      <c r="CA363" s="152"/>
      <c r="CB363" s="152"/>
      <c r="CC363" s="152"/>
      <c r="CD363" s="152"/>
      <c r="CE363" s="152"/>
      <c r="CF363" s="15"/>
      <c r="CG363" s="15"/>
      <c r="CH363" s="15"/>
    </row>
    <row r="364" spans="1:86" ht="19.5" customHeight="1" x14ac:dyDescent="0.25">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2"/>
      <c r="BG364" s="152"/>
      <c r="BH364" s="152"/>
      <c r="BI364" s="152"/>
      <c r="BJ364" s="152"/>
      <c r="BK364" s="152"/>
      <c r="BL364" s="152"/>
      <c r="BM364" s="152"/>
      <c r="BN364" s="152"/>
      <c r="BO364" s="152"/>
      <c r="BP364" s="152"/>
      <c r="BQ364" s="152"/>
      <c r="BR364" s="152"/>
      <c r="BS364" s="152"/>
      <c r="BT364" s="152"/>
      <c r="BU364" s="152"/>
      <c r="BV364" s="152"/>
      <c r="BW364" s="152"/>
      <c r="BX364" s="152"/>
      <c r="BY364" s="152"/>
      <c r="BZ364" s="152"/>
      <c r="CA364" s="152"/>
      <c r="CB364" s="152"/>
      <c r="CC364" s="152"/>
      <c r="CD364" s="152"/>
      <c r="CE364" s="152"/>
      <c r="CF364" s="15"/>
      <c r="CG364" s="15"/>
      <c r="CH364" s="15"/>
    </row>
    <row r="365" spans="1:86" ht="19.5" customHeight="1" x14ac:dyDescent="0.25">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c r="BV365" s="152"/>
      <c r="BW365" s="152"/>
      <c r="BX365" s="152"/>
      <c r="BY365" s="152"/>
      <c r="BZ365" s="152"/>
      <c r="CA365" s="152"/>
      <c r="CB365" s="152"/>
      <c r="CC365" s="152"/>
      <c r="CD365" s="152"/>
      <c r="CE365" s="152"/>
      <c r="CF365" s="15"/>
      <c r="CG365" s="15"/>
      <c r="CH365" s="15"/>
    </row>
    <row r="366" spans="1:86" ht="19.5" customHeight="1" x14ac:dyDescent="0.25">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2"/>
      <c r="BG366" s="152"/>
      <c r="BH366" s="152"/>
      <c r="BI366" s="152"/>
      <c r="BJ366" s="152"/>
      <c r="BK366" s="152"/>
      <c r="BL366" s="152"/>
      <c r="BM366" s="152"/>
      <c r="BN366" s="152"/>
      <c r="BO366" s="152"/>
      <c r="BP366" s="152"/>
      <c r="BQ366" s="152"/>
      <c r="BR366" s="152"/>
      <c r="BS366" s="152"/>
      <c r="BT366" s="152"/>
      <c r="BU366" s="152"/>
      <c r="BV366" s="152"/>
      <c r="BW366" s="152"/>
      <c r="BX366" s="152"/>
      <c r="BY366" s="152"/>
      <c r="BZ366" s="152"/>
      <c r="CA366" s="152"/>
      <c r="CB366" s="152"/>
      <c r="CC366" s="152"/>
      <c r="CD366" s="152"/>
      <c r="CE366" s="152"/>
      <c r="CF366" s="15"/>
      <c r="CG366" s="15"/>
      <c r="CH366" s="15"/>
    </row>
    <row r="367" spans="1:86" ht="19.5" customHeight="1" x14ac:dyDescent="0.25">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2"/>
      <c r="BG367" s="152"/>
      <c r="BH367" s="152"/>
      <c r="BI367" s="152"/>
      <c r="BJ367" s="152"/>
      <c r="BK367" s="152"/>
      <c r="BL367" s="152"/>
      <c r="BM367" s="152"/>
      <c r="BN367" s="152"/>
      <c r="BO367" s="152"/>
      <c r="BP367" s="152"/>
      <c r="BQ367" s="152"/>
      <c r="BR367" s="152"/>
      <c r="BS367" s="152"/>
      <c r="BT367" s="152"/>
      <c r="BU367" s="152"/>
      <c r="BV367" s="152"/>
      <c r="BW367" s="152"/>
      <c r="BX367" s="152"/>
      <c r="BY367" s="152"/>
      <c r="BZ367" s="152"/>
      <c r="CA367" s="152"/>
      <c r="CB367" s="152"/>
      <c r="CC367" s="152"/>
      <c r="CD367" s="152"/>
      <c r="CE367" s="152"/>
      <c r="CF367" s="15"/>
      <c r="CG367" s="15"/>
      <c r="CH367" s="15"/>
    </row>
    <row r="368" spans="1:86" ht="19.5" customHeight="1" x14ac:dyDescent="0.25">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c r="BI368" s="152"/>
      <c r="BJ368" s="152"/>
      <c r="BK368" s="152"/>
      <c r="BL368" s="152"/>
      <c r="BM368" s="152"/>
      <c r="BN368" s="152"/>
      <c r="BO368" s="152"/>
      <c r="BP368" s="152"/>
      <c r="BQ368" s="152"/>
      <c r="BR368" s="152"/>
      <c r="BS368" s="152"/>
      <c r="BT368" s="152"/>
      <c r="BU368" s="152"/>
      <c r="BV368" s="152"/>
      <c r="BW368" s="152"/>
      <c r="BX368" s="152"/>
      <c r="BY368" s="152"/>
      <c r="BZ368" s="152"/>
      <c r="CA368" s="152"/>
      <c r="CB368" s="152"/>
      <c r="CC368" s="152"/>
      <c r="CD368" s="152"/>
      <c r="CE368" s="152"/>
      <c r="CF368" s="15"/>
      <c r="CG368" s="15"/>
      <c r="CH368" s="15"/>
    </row>
    <row r="369" spans="1:86" ht="19.5" customHeight="1" x14ac:dyDescent="0.25">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2"/>
      <c r="BG369" s="152"/>
      <c r="BH369" s="152"/>
      <c r="BI369" s="152"/>
      <c r="BJ369" s="152"/>
      <c r="BK369" s="152"/>
      <c r="BL369" s="152"/>
      <c r="BM369" s="152"/>
      <c r="BN369" s="152"/>
      <c r="BO369" s="152"/>
      <c r="BP369" s="152"/>
      <c r="BQ369" s="152"/>
      <c r="BR369" s="152"/>
      <c r="BS369" s="152"/>
      <c r="BT369" s="152"/>
      <c r="BU369" s="152"/>
      <c r="BV369" s="152"/>
      <c r="BW369" s="152"/>
      <c r="BX369" s="152"/>
      <c r="BY369" s="152"/>
      <c r="BZ369" s="152"/>
      <c r="CA369" s="152"/>
      <c r="CB369" s="152"/>
      <c r="CC369" s="152"/>
      <c r="CD369" s="152"/>
      <c r="CE369" s="152"/>
      <c r="CF369" s="15"/>
      <c r="CG369" s="15"/>
      <c r="CH369" s="15"/>
    </row>
    <row r="370" spans="1:86" ht="19.5" customHeight="1" x14ac:dyDescent="0.25">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c r="BI370" s="152"/>
      <c r="BJ370" s="152"/>
      <c r="BK370" s="152"/>
      <c r="BL370" s="152"/>
      <c r="BM370" s="152"/>
      <c r="BN370" s="152"/>
      <c r="BO370" s="152"/>
      <c r="BP370" s="152"/>
      <c r="BQ370" s="152"/>
      <c r="BR370" s="152"/>
      <c r="BS370" s="152"/>
      <c r="BT370" s="152"/>
      <c r="BU370" s="152"/>
      <c r="BV370" s="152"/>
      <c r="BW370" s="152"/>
      <c r="BX370" s="152"/>
      <c r="BY370" s="152"/>
      <c r="BZ370" s="152"/>
      <c r="CA370" s="152"/>
      <c r="CB370" s="152"/>
      <c r="CC370" s="152"/>
      <c r="CD370" s="152"/>
      <c r="CE370" s="152"/>
      <c r="CF370" s="15"/>
      <c r="CG370" s="15"/>
      <c r="CH370" s="15"/>
    </row>
    <row r="371" spans="1:86" ht="19.5" customHeight="1" x14ac:dyDescent="0.25">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2"/>
      <c r="BG371" s="152"/>
      <c r="BH371" s="152"/>
      <c r="BI371" s="152"/>
      <c r="BJ371" s="152"/>
      <c r="BK371" s="152"/>
      <c r="BL371" s="152"/>
      <c r="BM371" s="152"/>
      <c r="BN371" s="152"/>
      <c r="BO371" s="152"/>
      <c r="BP371" s="152"/>
      <c r="BQ371" s="152"/>
      <c r="BR371" s="152"/>
      <c r="BS371" s="152"/>
      <c r="BT371" s="152"/>
      <c r="BU371" s="152"/>
      <c r="BV371" s="152"/>
      <c r="BW371" s="152"/>
      <c r="BX371" s="152"/>
      <c r="BY371" s="152"/>
      <c r="BZ371" s="152"/>
      <c r="CA371" s="152"/>
      <c r="CB371" s="152"/>
      <c r="CC371" s="152"/>
      <c r="CD371" s="152"/>
      <c r="CE371" s="152"/>
      <c r="CF371" s="15"/>
      <c r="CG371" s="15"/>
      <c r="CH371" s="15"/>
    </row>
    <row r="372" spans="1:86" ht="19.5" customHeight="1" x14ac:dyDescent="0.25">
      <c r="A372" s="160"/>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0"/>
      <c r="AT372" s="160"/>
      <c r="AU372" s="160"/>
      <c r="AV372" s="160"/>
      <c r="AW372" s="160"/>
      <c r="AX372" s="160"/>
      <c r="AY372" s="160"/>
      <c r="AZ372" s="160"/>
      <c r="BA372" s="160"/>
      <c r="BB372" s="160"/>
      <c r="BC372" s="160"/>
      <c r="BD372" s="160"/>
      <c r="BE372" s="160"/>
      <c r="BF372" s="160"/>
      <c r="BG372" s="160"/>
      <c r="BH372" s="160"/>
      <c r="BI372" s="160"/>
      <c r="BJ372" s="160"/>
      <c r="BK372" s="160"/>
      <c r="BL372" s="160"/>
      <c r="BM372" s="160"/>
      <c r="BN372" s="160"/>
      <c r="BO372" s="160"/>
      <c r="BP372" s="160"/>
      <c r="BQ372" s="160"/>
      <c r="BR372" s="160"/>
      <c r="BS372" s="160"/>
      <c r="BT372" s="160"/>
      <c r="BU372" s="160"/>
      <c r="BV372" s="160"/>
      <c r="BW372" s="160"/>
      <c r="BX372" s="160"/>
      <c r="BY372" s="160"/>
      <c r="BZ372" s="160"/>
      <c r="CA372" s="160"/>
      <c r="CB372" s="160"/>
      <c r="CC372" s="160"/>
      <c r="CD372" s="160"/>
      <c r="CE372" s="160"/>
      <c r="CF372" s="15"/>
      <c r="CG372" s="15"/>
      <c r="CH372" s="15"/>
    </row>
    <row r="373" spans="1:86" ht="19.5" customHeight="1" x14ac:dyDescent="0.25">
      <c r="A373" s="12">
        <v>31</v>
      </c>
      <c r="B373" s="12" t="s">
        <v>522</v>
      </c>
      <c r="C373" s="10" t="s">
        <v>523</v>
      </c>
      <c r="D373" s="12" t="s">
        <v>179</v>
      </c>
      <c r="E373" s="12" t="s">
        <v>180</v>
      </c>
      <c r="F373" s="58" t="s">
        <v>524</v>
      </c>
      <c r="G373" s="34">
        <v>13284</v>
      </c>
      <c r="H373" s="34">
        <v>13306</v>
      </c>
      <c r="I373" s="10" t="s">
        <v>525</v>
      </c>
      <c r="J373" s="35">
        <v>44726</v>
      </c>
      <c r="K373" s="35">
        <v>45091</v>
      </c>
      <c r="L373" s="34">
        <v>13312</v>
      </c>
      <c r="M373" s="10" t="s">
        <v>117</v>
      </c>
      <c r="N373" s="10" t="s">
        <v>117</v>
      </c>
      <c r="O373" s="10" t="s">
        <v>117</v>
      </c>
      <c r="P373" s="10" t="s">
        <v>117</v>
      </c>
      <c r="Q373" s="10" t="s">
        <v>117</v>
      </c>
      <c r="R373" s="10" t="s">
        <v>117</v>
      </c>
      <c r="S373" s="10" t="s">
        <v>117</v>
      </c>
      <c r="T373" s="10" t="s">
        <v>117</v>
      </c>
      <c r="U373" s="10" t="s">
        <v>117</v>
      </c>
      <c r="V373" s="10" t="s">
        <v>117</v>
      </c>
      <c r="W373" s="10" t="s">
        <v>117</v>
      </c>
      <c r="X373" s="10" t="s">
        <v>117</v>
      </c>
      <c r="Y373" s="10" t="s">
        <v>526</v>
      </c>
      <c r="Z373" s="10" t="s">
        <v>527</v>
      </c>
      <c r="AA373" s="10" t="s">
        <v>528</v>
      </c>
      <c r="AB373" s="35">
        <v>44732</v>
      </c>
      <c r="AC373" s="34">
        <v>13316</v>
      </c>
      <c r="AD373" s="35">
        <v>44732</v>
      </c>
      <c r="AE373" s="35">
        <v>45097</v>
      </c>
      <c r="AF373" s="10" t="s">
        <v>188</v>
      </c>
      <c r="AG373" s="10" t="s">
        <v>465</v>
      </c>
      <c r="AH373" s="10" t="s">
        <v>117</v>
      </c>
      <c r="AI373" s="10" t="s">
        <v>117</v>
      </c>
      <c r="AJ373" s="10" t="s">
        <v>117</v>
      </c>
      <c r="AK373" s="37">
        <v>145000</v>
      </c>
      <c r="AL373" s="2" t="s">
        <v>190</v>
      </c>
      <c r="AM373" s="2" t="s">
        <v>191</v>
      </c>
      <c r="AN373" s="3">
        <v>45097</v>
      </c>
      <c r="AO373" s="4">
        <v>13557</v>
      </c>
      <c r="AP373" s="2" t="s">
        <v>192</v>
      </c>
      <c r="AQ373" s="3">
        <v>45097</v>
      </c>
      <c r="AR373" s="3">
        <v>45462</v>
      </c>
      <c r="AS373" s="2" t="s">
        <v>117</v>
      </c>
      <c r="AT373" s="2" t="s">
        <v>117</v>
      </c>
      <c r="AU373" s="2" t="s">
        <v>117</v>
      </c>
      <c r="AV373" s="2" t="s">
        <v>117</v>
      </c>
      <c r="AW373" s="5" t="s">
        <v>117</v>
      </c>
      <c r="AX373" s="5" t="s">
        <v>117</v>
      </c>
      <c r="AY373" s="2" t="s">
        <v>117</v>
      </c>
      <c r="AZ373" s="2" t="s">
        <v>117</v>
      </c>
      <c r="BA373" s="5" t="s">
        <v>117</v>
      </c>
      <c r="BB373" s="5" t="s">
        <v>117</v>
      </c>
      <c r="BC373" s="2" t="s">
        <v>117</v>
      </c>
      <c r="BD373" s="2" t="s">
        <v>117</v>
      </c>
      <c r="BE373" s="5" t="s">
        <v>117</v>
      </c>
      <c r="BF373" s="5" t="s">
        <v>117</v>
      </c>
      <c r="BG373" s="2" t="s">
        <v>117</v>
      </c>
      <c r="BH373" s="5" t="s">
        <v>117</v>
      </c>
      <c r="BI373" s="39">
        <v>145000</v>
      </c>
      <c r="BJ373" s="37">
        <f>26755.64+54889.68+37757.28+33022.76</f>
        <v>152425.36000000002</v>
      </c>
      <c r="BK373" s="37">
        <v>0</v>
      </c>
      <c r="BL373" s="40">
        <f t="shared" si="4"/>
        <v>152425.36000000002</v>
      </c>
      <c r="BM373" s="10" t="s">
        <v>117</v>
      </c>
      <c r="BN373" s="10" t="s">
        <v>117</v>
      </c>
      <c r="BO373" s="10" t="s">
        <v>117</v>
      </c>
      <c r="BP373" s="10" t="s">
        <v>117</v>
      </c>
      <c r="BQ373" s="10" t="s">
        <v>117</v>
      </c>
      <c r="BR373" s="10" t="s">
        <v>117</v>
      </c>
      <c r="BS373" s="10" t="s">
        <v>117</v>
      </c>
      <c r="BT373" s="10" t="s">
        <v>117</v>
      </c>
      <c r="BU373" s="10" t="s">
        <v>117</v>
      </c>
      <c r="BV373" s="10" t="s">
        <v>117</v>
      </c>
      <c r="BW373" s="10" t="s">
        <v>117</v>
      </c>
      <c r="BX373" s="10" t="s">
        <v>117</v>
      </c>
      <c r="BY373" s="10" t="s">
        <v>117</v>
      </c>
      <c r="BZ373" s="10" t="s">
        <v>529</v>
      </c>
      <c r="CA373" s="34">
        <v>13317</v>
      </c>
      <c r="CB373" s="10" t="s">
        <v>530</v>
      </c>
      <c r="CC373" s="10">
        <v>702293</v>
      </c>
      <c r="CD373" s="10" t="s">
        <v>397</v>
      </c>
      <c r="CE373" s="10" t="s">
        <v>398</v>
      </c>
      <c r="CF373" s="15"/>
      <c r="CG373" s="15"/>
      <c r="CH373" s="15"/>
    </row>
    <row r="374" spans="1:86" ht="19.5" customHeight="1" x14ac:dyDescent="0.25">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152"/>
      <c r="AL374" s="2" t="s">
        <v>190</v>
      </c>
      <c r="AM374" s="2" t="s">
        <v>195</v>
      </c>
      <c r="AN374" s="3">
        <v>45461</v>
      </c>
      <c r="AO374" s="4">
        <v>13800</v>
      </c>
      <c r="AP374" s="2" t="s">
        <v>192</v>
      </c>
      <c r="AQ374" s="3">
        <v>45462</v>
      </c>
      <c r="AR374" s="3">
        <v>45826</v>
      </c>
      <c r="AS374" s="2" t="s">
        <v>117</v>
      </c>
      <c r="AT374" s="2" t="s">
        <v>117</v>
      </c>
      <c r="AU374" s="2" t="s">
        <v>117</v>
      </c>
      <c r="AV374" s="2" t="s">
        <v>117</v>
      </c>
      <c r="AW374" s="5" t="s">
        <v>117</v>
      </c>
      <c r="AX374" s="5" t="s">
        <v>117</v>
      </c>
      <c r="AY374" s="2" t="s">
        <v>117</v>
      </c>
      <c r="AZ374" s="2" t="s">
        <v>117</v>
      </c>
      <c r="BA374" s="5" t="s">
        <v>117</v>
      </c>
      <c r="BB374" s="5" t="s">
        <v>117</v>
      </c>
      <c r="BC374" s="2" t="s">
        <v>117</v>
      </c>
      <c r="BD374" s="2" t="s">
        <v>117</v>
      </c>
      <c r="BE374" s="5" t="s">
        <v>117</v>
      </c>
      <c r="BF374" s="5" t="s">
        <v>117</v>
      </c>
      <c r="BG374" s="2" t="s">
        <v>117</v>
      </c>
      <c r="BH374" s="5" t="s">
        <v>117</v>
      </c>
      <c r="BI374" s="152"/>
      <c r="BJ374" s="152"/>
      <c r="BK374" s="152"/>
      <c r="BL374" s="152"/>
      <c r="BM374" s="152"/>
      <c r="BN374" s="152"/>
      <c r="BO374" s="152"/>
      <c r="BP374" s="152"/>
      <c r="BQ374" s="152"/>
      <c r="BR374" s="152"/>
      <c r="BS374" s="152"/>
      <c r="BT374" s="152"/>
      <c r="BU374" s="152"/>
      <c r="BV374" s="152"/>
      <c r="BW374" s="152"/>
      <c r="BX374" s="152"/>
      <c r="BY374" s="152"/>
      <c r="BZ374" s="152"/>
      <c r="CA374" s="152"/>
      <c r="CB374" s="152"/>
      <c r="CC374" s="152"/>
      <c r="CD374" s="152"/>
      <c r="CE374" s="152"/>
      <c r="CF374" s="15"/>
      <c r="CG374" s="15"/>
      <c r="CH374" s="15"/>
    </row>
    <row r="375" spans="1:86" ht="19.5" customHeight="1" x14ac:dyDescent="0.25">
      <c r="A375" s="160"/>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2" t="s">
        <v>190</v>
      </c>
      <c r="AM375" s="2" t="s">
        <v>197</v>
      </c>
      <c r="AN375" s="3">
        <v>45827</v>
      </c>
      <c r="AO375" s="4">
        <v>14054</v>
      </c>
      <c r="AP375" s="2" t="s">
        <v>192</v>
      </c>
      <c r="AQ375" s="3">
        <v>45827</v>
      </c>
      <c r="AR375" s="3">
        <v>46191</v>
      </c>
      <c r="AS375" s="2" t="s">
        <v>117</v>
      </c>
      <c r="AT375" s="2" t="s">
        <v>117</v>
      </c>
      <c r="AU375" s="42" t="s">
        <v>117</v>
      </c>
      <c r="AV375" s="2" t="s">
        <v>117</v>
      </c>
      <c r="AW375" s="5" t="s">
        <v>117</v>
      </c>
      <c r="AX375" s="5" t="s">
        <v>117</v>
      </c>
      <c r="AY375" s="2" t="s">
        <v>117</v>
      </c>
      <c r="AZ375" s="2" t="s">
        <v>117</v>
      </c>
      <c r="BA375" s="5" t="s">
        <v>117</v>
      </c>
      <c r="BB375" s="5" t="s">
        <v>117</v>
      </c>
      <c r="BC375" s="2" t="s">
        <v>117</v>
      </c>
      <c r="BD375" s="2" t="s">
        <v>117</v>
      </c>
      <c r="BE375" s="5" t="s">
        <v>117</v>
      </c>
      <c r="BF375" s="5" t="s">
        <v>117</v>
      </c>
      <c r="BG375" s="2" t="s">
        <v>117</v>
      </c>
      <c r="BH375" s="5" t="s">
        <v>117</v>
      </c>
      <c r="BI375" s="160"/>
      <c r="BJ375" s="160"/>
      <c r="BK375" s="160"/>
      <c r="BL375" s="160"/>
      <c r="BM375" s="160"/>
      <c r="BN375" s="160"/>
      <c r="BO375" s="160"/>
      <c r="BP375" s="160"/>
      <c r="BQ375" s="160"/>
      <c r="BR375" s="160"/>
      <c r="BS375" s="160"/>
      <c r="BT375" s="160"/>
      <c r="BU375" s="160"/>
      <c r="BV375" s="160"/>
      <c r="BW375" s="160"/>
      <c r="BX375" s="160"/>
      <c r="BY375" s="160"/>
      <c r="BZ375" s="160"/>
      <c r="CA375" s="160"/>
      <c r="CB375" s="160"/>
      <c r="CC375" s="160"/>
      <c r="CD375" s="160"/>
      <c r="CE375" s="160"/>
      <c r="CF375" s="15"/>
      <c r="CG375" s="15"/>
      <c r="CH375" s="15"/>
    </row>
    <row r="376" spans="1:86" ht="19.5" customHeight="1" x14ac:dyDescent="0.25">
      <c r="A376" s="10">
        <v>32</v>
      </c>
      <c r="B376" s="10" t="s">
        <v>531</v>
      </c>
      <c r="C376" s="10" t="s">
        <v>532</v>
      </c>
      <c r="D376" s="10" t="s">
        <v>179</v>
      </c>
      <c r="E376" s="10" t="s">
        <v>180</v>
      </c>
      <c r="F376" s="10" t="s">
        <v>533</v>
      </c>
      <c r="G376" s="34">
        <v>13213</v>
      </c>
      <c r="H376" s="34">
        <v>13320</v>
      </c>
      <c r="I376" s="10" t="s">
        <v>117</v>
      </c>
      <c r="J376" s="10" t="s">
        <v>117</v>
      </c>
      <c r="K376" s="10" t="s">
        <v>117</v>
      </c>
      <c r="L376" s="10" t="s">
        <v>117</v>
      </c>
      <c r="M376" s="10" t="s">
        <v>117</v>
      </c>
      <c r="N376" s="10" t="s">
        <v>117</v>
      </c>
      <c r="O376" s="10" t="s">
        <v>117</v>
      </c>
      <c r="P376" s="10" t="s">
        <v>117</v>
      </c>
      <c r="Q376" s="10" t="s">
        <v>534</v>
      </c>
      <c r="R376" s="35">
        <v>44783</v>
      </c>
      <c r="S376" s="35">
        <v>45148</v>
      </c>
      <c r="T376" s="34">
        <v>13368</v>
      </c>
      <c r="U376" s="10" t="s">
        <v>535</v>
      </c>
      <c r="V376" s="34">
        <v>13438</v>
      </c>
      <c r="W376" s="10" t="s">
        <v>533</v>
      </c>
      <c r="X376" s="10">
        <v>203340</v>
      </c>
      <c r="Y376" s="10" t="s">
        <v>536</v>
      </c>
      <c r="Z376" s="10" t="s">
        <v>537</v>
      </c>
      <c r="AA376" s="10" t="s">
        <v>538</v>
      </c>
      <c r="AB376" s="35">
        <v>44915</v>
      </c>
      <c r="AC376" s="34">
        <v>13438</v>
      </c>
      <c r="AD376" s="35">
        <v>44925</v>
      </c>
      <c r="AE376" s="35">
        <v>45290</v>
      </c>
      <c r="AF376" s="10" t="s">
        <v>188</v>
      </c>
      <c r="AG376" s="10" t="s">
        <v>465</v>
      </c>
      <c r="AH376" s="10" t="s">
        <v>117</v>
      </c>
      <c r="AI376" s="10" t="s">
        <v>117</v>
      </c>
      <c r="AJ376" s="10" t="s">
        <v>117</v>
      </c>
      <c r="AK376" s="37">
        <v>203340</v>
      </c>
      <c r="AL376" s="2" t="s">
        <v>190</v>
      </c>
      <c r="AM376" s="2" t="s">
        <v>191</v>
      </c>
      <c r="AN376" s="3">
        <v>45290</v>
      </c>
      <c r="AO376" s="4">
        <v>13684</v>
      </c>
      <c r="AP376" s="2" t="s">
        <v>192</v>
      </c>
      <c r="AQ376" s="3">
        <v>45290</v>
      </c>
      <c r="AR376" s="3">
        <v>45656</v>
      </c>
      <c r="AS376" s="2" t="s">
        <v>117</v>
      </c>
      <c r="AT376" s="2" t="s">
        <v>117</v>
      </c>
      <c r="AU376" s="42" t="s">
        <v>117</v>
      </c>
      <c r="AV376" s="2" t="s">
        <v>117</v>
      </c>
      <c r="AW376" s="5" t="s">
        <v>117</v>
      </c>
      <c r="AX376" s="5" t="s">
        <v>117</v>
      </c>
      <c r="AY376" s="2" t="s">
        <v>117</v>
      </c>
      <c r="AZ376" s="2" t="s">
        <v>117</v>
      </c>
      <c r="BA376" s="5" t="s">
        <v>117</v>
      </c>
      <c r="BB376" s="5" t="s">
        <v>117</v>
      </c>
      <c r="BC376" s="2" t="s">
        <v>117</v>
      </c>
      <c r="BD376" s="2" t="s">
        <v>117</v>
      </c>
      <c r="BE376" s="5" t="s">
        <v>117</v>
      </c>
      <c r="BF376" s="5" t="s">
        <v>117</v>
      </c>
      <c r="BG376" s="2" t="s">
        <v>117</v>
      </c>
      <c r="BH376" s="5" t="s">
        <v>117</v>
      </c>
      <c r="BI376" s="39">
        <f>AK376+AW379</f>
        <v>251328</v>
      </c>
      <c r="BJ376" s="37">
        <f>189106+203340+202526.64</f>
        <v>594972.64</v>
      </c>
      <c r="BK376" s="37">
        <v>16945</v>
      </c>
      <c r="BL376" s="40">
        <f>BJ376+BK376</f>
        <v>611917.64</v>
      </c>
      <c r="BM376" s="10" t="s">
        <v>117</v>
      </c>
      <c r="BN376" s="10" t="s">
        <v>117</v>
      </c>
      <c r="BO376" s="10" t="s">
        <v>117</v>
      </c>
      <c r="BP376" s="10" t="s">
        <v>117</v>
      </c>
      <c r="BQ376" s="10" t="s">
        <v>117</v>
      </c>
      <c r="BR376" s="10" t="s">
        <v>117</v>
      </c>
      <c r="BS376" s="10" t="s">
        <v>117</v>
      </c>
      <c r="BT376" s="10" t="s">
        <v>117</v>
      </c>
      <c r="BU376" s="10" t="s">
        <v>117</v>
      </c>
      <c r="BV376" s="10" t="s">
        <v>117</v>
      </c>
      <c r="BW376" s="10" t="s">
        <v>117</v>
      </c>
      <c r="BX376" s="10" t="s">
        <v>117</v>
      </c>
      <c r="BY376" s="10" t="s">
        <v>117</v>
      </c>
      <c r="BZ376" s="10" t="s">
        <v>539</v>
      </c>
      <c r="CA376" s="10">
        <v>13658</v>
      </c>
      <c r="CB376" s="10" t="s">
        <v>250</v>
      </c>
      <c r="CC376" s="10">
        <v>709894</v>
      </c>
      <c r="CD376" s="10" t="s">
        <v>366</v>
      </c>
      <c r="CE376" s="10" t="s">
        <v>367</v>
      </c>
      <c r="CF376" s="15"/>
      <c r="CG376" s="15"/>
      <c r="CH376" s="15"/>
    </row>
    <row r="377" spans="1:86" ht="19.5" customHeight="1" x14ac:dyDescent="0.25">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152"/>
      <c r="AL377" s="2" t="s">
        <v>190</v>
      </c>
      <c r="AM377" s="2" t="s">
        <v>195</v>
      </c>
      <c r="AN377" s="3">
        <v>45656</v>
      </c>
      <c r="AO377" s="4">
        <v>13395</v>
      </c>
      <c r="AP377" s="2" t="s">
        <v>192</v>
      </c>
      <c r="AQ377" s="3">
        <v>45656</v>
      </c>
      <c r="AR377" s="3">
        <v>46021</v>
      </c>
      <c r="AS377" s="2" t="s">
        <v>117</v>
      </c>
      <c r="AT377" s="2" t="s">
        <v>117</v>
      </c>
      <c r="AU377" s="42" t="s">
        <v>117</v>
      </c>
      <c r="AV377" s="2" t="s">
        <v>117</v>
      </c>
      <c r="AW377" s="5" t="s">
        <v>117</v>
      </c>
      <c r="AX377" s="5" t="s">
        <v>117</v>
      </c>
      <c r="AY377" s="2" t="s">
        <v>117</v>
      </c>
      <c r="AZ377" s="2" t="s">
        <v>117</v>
      </c>
      <c r="BA377" s="5" t="s">
        <v>117</v>
      </c>
      <c r="BB377" s="5" t="s">
        <v>117</v>
      </c>
      <c r="BC377" s="2" t="s">
        <v>117</v>
      </c>
      <c r="BD377" s="2" t="s">
        <v>117</v>
      </c>
      <c r="BE377" s="5" t="s">
        <v>117</v>
      </c>
      <c r="BF377" s="5" t="s">
        <v>117</v>
      </c>
      <c r="BG377" s="2" t="s">
        <v>117</v>
      </c>
      <c r="BH377" s="5" t="s">
        <v>117</v>
      </c>
      <c r="BI377" s="152"/>
      <c r="BJ377" s="152"/>
      <c r="BK377" s="152"/>
      <c r="BL377" s="152"/>
      <c r="BM377" s="152"/>
      <c r="BN377" s="152"/>
      <c r="BO377" s="152"/>
      <c r="BP377" s="152"/>
      <c r="BQ377" s="152"/>
      <c r="BR377" s="152"/>
      <c r="BS377" s="152"/>
      <c r="BT377" s="152"/>
      <c r="BU377" s="152"/>
      <c r="BV377" s="152"/>
      <c r="BW377" s="152"/>
      <c r="BX377" s="152"/>
      <c r="BY377" s="152"/>
      <c r="BZ377" s="152"/>
      <c r="CA377" s="152"/>
      <c r="CB377" s="152"/>
      <c r="CC377" s="152"/>
      <c r="CD377" s="152"/>
      <c r="CE377" s="152"/>
      <c r="CF377" s="15"/>
      <c r="CG377" s="15"/>
      <c r="CH377" s="15"/>
    </row>
    <row r="378" spans="1:86" ht="19.5" customHeight="1" x14ac:dyDescent="0.25">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152"/>
      <c r="AL378" s="2" t="s">
        <v>190</v>
      </c>
      <c r="AM378" s="2" t="s">
        <v>197</v>
      </c>
      <c r="AN378" s="3">
        <v>46020</v>
      </c>
      <c r="AO378" s="4">
        <v>14179</v>
      </c>
      <c r="AP378" s="2" t="s">
        <v>192</v>
      </c>
      <c r="AQ378" s="3">
        <v>46021</v>
      </c>
      <c r="AR378" s="3">
        <v>46386</v>
      </c>
      <c r="AS378" s="2" t="s">
        <v>117</v>
      </c>
      <c r="AT378" s="2" t="s">
        <v>117</v>
      </c>
      <c r="AU378" s="42" t="s">
        <v>117</v>
      </c>
      <c r="AV378" s="2" t="s">
        <v>117</v>
      </c>
      <c r="AW378" s="5" t="s">
        <v>117</v>
      </c>
      <c r="AX378" s="5" t="s">
        <v>117</v>
      </c>
      <c r="AY378" s="2" t="s">
        <v>117</v>
      </c>
      <c r="AZ378" s="2" t="s">
        <v>117</v>
      </c>
      <c r="BA378" s="5" t="s">
        <v>117</v>
      </c>
      <c r="BB378" s="5" t="s">
        <v>117</v>
      </c>
      <c r="BC378" s="2" t="s">
        <v>117</v>
      </c>
      <c r="BD378" s="2" t="s">
        <v>117</v>
      </c>
      <c r="BE378" s="5" t="s">
        <v>117</v>
      </c>
      <c r="BF378" s="5" t="s">
        <v>117</v>
      </c>
      <c r="BG378" s="2" t="s">
        <v>117</v>
      </c>
      <c r="BH378" s="5" t="s">
        <v>117</v>
      </c>
      <c r="BI378" s="152"/>
      <c r="BJ378" s="152"/>
      <c r="BK378" s="152"/>
      <c r="BL378" s="152"/>
      <c r="BM378" s="152"/>
      <c r="BN378" s="152"/>
      <c r="BO378" s="152"/>
      <c r="BP378" s="152"/>
      <c r="BQ378" s="152"/>
      <c r="BR378" s="152"/>
      <c r="BS378" s="152"/>
      <c r="BT378" s="152"/>
      <c r="BU378" s="152"/>
      <c r="BV378" s="152"/>
      <c r="BW378" s="152"/>
      <c r="BX378" s="152"/>
      <c r="BY378" s="152"/>
      <c r="BZ378" s="152"/>
      <c r="CA378" s="152"/>
      <c r="CB378" s="152"/>
      <c r="CC378" s="152"/>
      <c r="CD378" s="152"/>
      <c r="CE378" s="152"/>
      <c r="CF378" s="15"/>
      <c r="CG378" s="15"/>
      <c r="CH378" s="15"/>
    </row>
    <row r="379" spans="1:86" ht="19.5" customHeight="1" x14ac:dyDescent="0.25">
      <c r="A379" s="160"/>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2" t="s">
        <v>190</v>
      </c>
      <c r="AM379" s="2" t="s">
        <v>199</v>
      </c>
      <c r="AN379" s="3">
        <v>46027</v>
      </c>
      <c r="AO379" s="4">
        <v>14180</v>
      </c>
      <c r="AP379" s="2" t="s">
        <v>198</v>
      </c>
      <c r="AQ379" s="2" t="s">
        <v>117</v>
      </c>
      <c r="AR379" s="2" t="s">
        <v>117</v>
      </c>
      <c r="AS379" s="2" t="s">
        <v>117</v>
      </c>
      <c r="AT379" s="2" t="s">
        <v>117</v>
      </c>
      <c r="AU379" s="42">
        <v>0.25</v>
      </c>
      <c r="AV379" s="2" t="s">
        <v>117</v>
      </c>
      <c r="AW379" s="5">
        <v>47988</v>
      </c>
      <c r="AX379" s="5" t="s">
        <v>117</v>
      </c>
      <c r="AY379" s="2" t="s">
        <v>117</v>
      </c>
      <c r="AZ379" s="2" t="s">
        <v>117</v>
      </c>
      <c r="BA379" s="5" t="s">
        <v>117</v>
      </c>
      <c r="BB379" s="5" t="s">
        <v>117</v>
      </c>
      <c r="BC379" s="2" t="s">
        <v>117</v>
      </c>
      <c r="BD379" s="2" t="s">
        <v>117</v>
      </c>
      <c r="BE379" s="5" t="s">
        <v>117</v>
      </c>
      <c r="BF379" s="5" t="s">
        <v>117</v>
      </c>
      <c r="BG379" s="2" t="s">
        <v>117</v>
      </c>
      <c r="BH379" s="5" t="s">
        <v>117</v>
      </c>
      <c r="BI379" s="160"/>
      <c r="BJ379" s="160"/>
      <c r="BK379" s="160"/>
      <c r="BL379" s="160"/>
      <c r="BM379" s="160"/>
      <c r="BN379" s="160"/>
      <c r="BO379" s="160"/>
      <c r="BP379" s="160"/>
      <c r="BQ379" s="160"/>
      <c r="BR379" s="160"/>
      <c r="BS379" s="160"/>
      <c r="BT379" s="160"/>
      <c r="BU379" s="160"/>
      <c r="BV379" s="160"/>
      <c r="BW379" s="160"/>
      <c r="BX379" s="160"/>
      <c r="BY379" s="160"/>
      <c r="BZ379" s="160"/>
      <c r="CA379" s="160"/>
      <c r="CB379" s="160"/>
      <c r="CC379" s="160"/>
      <c r="CD379" s="160"/>
      <c r="CE379" s="160"/>
      <c r="CF379" s="15"/>
      <c r="CG379" s="15"/>
      <c r="CH379" s="15"/>
    </row>
    <row r="380" spans="1:86" ht="19.5" customHeight="1" x14ac:dyDescent="0.25">
      <c r="A380" s="12">
        <v>33</v>
      </c>
      <c r="B380" s="10" t="s">
        <v>540</v>
      </c>
      <c r="C380" s="10" t="s">
        <v>541</v>
      </c>
      <c r="D380" s="10" t="s">
        <v>179</v>
      </c>
      <c r="E380" s="10" t="s">
        <v>180</v>
      </c>
      <c r="F380" s="10" t="s">
        <v>542</v>
      </c>
      <c r="G380" s="34">
        <v>13592</v>
      </c>
      <c r="H380" s="34">
        <v>13606</v>
      </c>
      <c r="I380" s="10" t="s">
        <v>395</v>
      </c>
      <c r="J380" s="35">
        <v>45168</v>
      </c>
      <c r="K380" s="35">
        <v>45534</v>
      </c>
      <c r="L380" s="34">
        <v>13608</v>
      </c>
      <c r="M380" s="10" t="s">
        <v>117</v>
      </c>
      <c r="N380" s="10" t="s">
        <v>117</v>
      </c>
      <c r="O380" s="10" t="s">
        <v>117</v>
      </c>
      <c r="P380" s="10" t="s">
        <v>117</v>
      </c>
      <c r="Q380" s="10" t="s">
        <v>350</v>
      </c>
      <c r="R380" s="35" t="s">
        <v>350</v>
      </c>
      <c r="S380" s="35" t="s">
        <v>350</v>
      </c>
      <c r="T380" s="34" t="s">
        <v>350</v>
      </c>
      <c r="U380" s="10" t="s">
        <v>350</v>
      </c>
      <c r="V380" s="34" t="s">
        <v>350</v>
      </c>
      <c r="W380" s="10" t="s">
        <v>350</v>
      </c>
      <c r="X380" s="37" t="s">
        <v>350</v>
      </c>
      <c r="Y380" s="10" t="s">
        <v>543</v>
      </c>
      <c r="Z380" s="10" t="s">
        <v>544</v>
      </c>
      <c r="AA380" s="10" t="s">
        <v>545</v>
      </c>
      <c r="AB380" s="35">
        <v>45170</v>
      </c>
      <c r="AC380" s="34">
        <v>13610</v>
      </c>
      <c r="AD380" s="35">
        <v>45170</v>
      </c>
      <c r="AE380" s="35">
        <v>45536</v>
      </c>
      <c r="AF380" s="10" t="s">
        <v>188</v>
      </c>
      <c r="AG380" s="10" t="s">
        <v>465</v>
      </c>
      <c r="AH380" s="10" t="s">
        <v>117</v>
      </c>
      <c r="AI380" s="10" t="s">
        <v>117</v>
      </c>
      <c r="AJ380" s="10" t="s">
        <v>117</v>
      </c>
      <c r="AK380" s="37">
        <v>95748</v>
      </c>
      <c r="AL380" s="2" t="s">
        <v>190</v>
      </c>
      <c r="AM380" s="2" t="s">
        <v>191</v>
      </c>
      <c r="AN380" s="3">
        <v>45533</v>
      </c>
      <c r="AO380" s="4">
        <v>13853</v>
      </c>
      <c r="AP380" s="2" t="s">
        <v>192</v>
      </c>
      <c r="AQ380" s="3">
        <v>45536</v>
      </c>
      <c r="AR380" s="3">
        <v>45901</v>
      </c>
      <c r="AS380" s="2" t="s">
        <v>117</v>
      </c>
      <c r="AT380" s="2" t="s">
        <v>117</v>
      </c>
      <c r="AU380" s="42" t="s">
        <v>350</v>
      </c>
      <c r="AV380" s="2" t="s">
        <v>117</v>
      </c>
      <c r="AW380" s="5" t="s">
        <v>350</v>
      </c>
      <c r="AX380" s="5" t="s">
        <v>117</v>
      </c>
      <c r="AY380" s="2" t="s">
        <v>117</v>
      </c>
      <c r="AZ380" s="2" t="s">
        <v>117</v>
      </c>
      <c r="BA380" s="5" t="s">
        <v>117</v>
      </c>
      <c r="BB380" s="5" t="s">
        <v>117</v>
      </c>
      <c r="BC380" s="2" t="s">
        <v>117</v>
      </c>
      <c r="BD380" s="2" t="s">
        <v>117</v>
      </c>
      <c r="BE380" s="5" t="s">
        <v>117</v>
      </c>
      <c r="BF380" s="5" t="s">
        <v>117</v>
      </c>
      <c r="BG380" s="2" t="s">
        <v>117</v>
      </c>
      <c r="BH380" s="5" t="s">
        <v>117</v>
      </c>
      <c r="BI380" s="39">
        <v>95000</v>
      </c>
      <c r="BJ380" s="37">
        <v>185501.71</v>
      </c>
      <c r="BK380" s="37">
        <v>14254.2</v>
      </c>
      <c r="BL380" s="40">
        <f>BJ380+BK380</f>
        <v>199755.91</v>
      </c>
      <c r="BM380" s="10" t="s">
        <v>117</v>
      </c>
      <c r="BN380" s="10" t="s">
        <v>117</v>
      </c>
      <c r="BO380" s="10" t="s">
        <v>117</v>
      </c>
      <c r="BP380" s="10" t="s">
        <v>117</v>
      </c>
      <c r="BQ380" s="10" t="s">
        <v>117</v>
      </c>
      <c r="BR380" s="10" t="s">
        <v>117</v>
      </c>
      <c r="BS380" s="10" t="s">
        <v>117</v>
      </c>
      <c r="BT380" s="10" t="s">
        <v>117</v>
      </c>
      <c r="BU380" s="10" t="s">
        <v>117</v>
      </c>
      <c r="BV380" s="10" t="s">
        <v>117</v>
      </c>
      <c r="BW380" s="10" t="s">
        <v>117</v>
      </c>
      <c r="BX380" s="10" t="s">
        <v>117</v>
      </c>
      <c r="BY380" s="10" t="s">
        <v>117</v>
      </c>
      <c r="BZ380" s="10" t="s">
        <v>546</v>
      </c>
      <c r="CA380" s="34">
        <v>13610</v>
      </c>
      <c r="CB380" s="10" t="s">
        <v>547</v>
      </c>
      <c r="CC380" s="10" t="s">
        <v>548</v>
      </c>
      <c r="CD380" s="10" t="s">
        <v>366</v>
      </c>
      <c r="CE380" s="10" t="s">
        <v>367</v>
      </c>
      <c r="CF380" s="15"/>
      <c r="CG380" s="15"/>
      <c r="CH380" s="15"/>
    </row>
    <row r="381" spans="1:86" ht="19.5" customHeight="1" x14ac:dyDescent="0.25">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152"/>
      <c r="AL381" s="2" t="s">
        <v>190</v>
      </c>
      <c r="AM381" s="2" t="s">
        <v>195</v>
      </c>
      <c r="AN381" s="3">
        <v>45901</v>
      </c>
      <c r="AO381" s="4">
        <v>14100</v>
      </c>
      <c r="AP381" s="2" t="s">
        <v>192</v>
      </c>
      <c r="AQ381" s="3">
        <v>45901</v>
      </c>
      <c r="AR381" s="3">
        <v>46266</v>
      </c>
      <c r="AS381" s="2" t="s">
        <v>117</v>
      </c>
      <c r="AT381" s="2" t="s">
        <v>117</v>
      </c>
      <c r="AU381" s="2" t="s">
        <v>117</v>
      </c>
      <c r="AV381" s="2" t="s">
        <v>117</v>
      </c>
      <c r="AW381" s="5" t="s">
        <v>117</v>
      </c>
      <c r="AX381" s="5" t="s">
        <v>117</v>
      </c>
      <c r="AY381" s="2" t="s">
        <v>117</v>
      </c>
      <c r="AZ381" s="2" t="s">
        <v>117</v>
      </c>
      <c r="BA381" s="5" t="s">
        <v>117</v>
      </c>
      <c r="BB381" s="5" t="s">
        <v>117</v>
      </c>
      <c r="BC381" s="2" t="s">
        <v>117</v>
      </c>
      <c r="BD381" s="2" t="s">
        <v>117</v>
      </c>
      <c r="BE381" s="5" t="s">
        <v>117</v>
      </c>
      <c r="BF381" s="5" t="s">
        <v>117</v>
      </c>
      <c r="BG381" s="2" t="s">
        <v>117</v>
      </c>
      <c r="BH381" s="5" t="s">
        <v>117</v>
      </c>
      <c r="BI381" s="152"/>
      <c r="BJ381" s="152"/>
      <c r="BK381" s="152"/>
      <c r="BL381" s="152"/>
      <c r="BM381" s="152"/>
      <c r="BN381" s="152"/>
      <c r="BO381" s="152"/>
      <c r="BP381" s="152"/>
      <c r="BQ381" s="152"/>
      <c r="BR381" s="152"/>
      <c r="BS381" s="152"/>
      <c r="BT381" s="152"/>
      <c r="BU381" s="152"/>
      <c r="BV381" s="152"/>
      <c r="BW381" s="152"/>
      <c r="BX381" s="152"/>
      <c r="BY381" s="152"/>
      <c r="BZ381" s="152"/>
      <c r="CA381" s="152"/>
      <c r="CB381" s="152"/>
      <c r="CC381" s="152"/>
      <c r="CD381" s="152"/>
      <c r="CE381" s="152"/>
      <c r="CF381" s="15"/>
      <c r="CG381" s="15"/>
      <c r="CH381" s="15"/>
    </row>
    <row r="382" spans="1:86" ht="19.5" customHeight="1" x14ac:dyDescent="0.25">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2" t="s">
        <v>350</v>
      </c>
      <c r="AM382" s="2" t="s">
        <v>350</v>
      </c>
      <c r="AN382" s="3" t="s">
        <v>350</v>
      </c>
      <c r="AO382" s="4" t="s">
        <v>350</v>
      </c>
      <c r="AP382" s="2" t="s">
        <v>350</v>
      </c>
      <c r="AQ382" s="3" t="s">
        <v>350</v>
      </c>
      <c r="AR382" s="3" t="s">
        <v>350</v>
      </c>
      <c r="AS382" s="2" t="s">
        <v>117</v>
      </c>
      <c r="AT382" s="2" t="s">
        <v>117</v>
      </c>
      <c r="AU382" s="2" t="s">
        <v>117</v>
      </c>
      <c r="AV382" s="2" t="s">
        <v>117</v>
      </c>
      <c r="AW382" s="5" t="s">
        <v>117</v>
      </c>
      <c r="AX382" s="5" t="s">
        <v>117</v>
      </c>
      <c r="AY382" s="2" t="s">
        <v>117</v>
      </c>
      <c r="AZ382" s="2" t="s">
        <v>117</v>
      </c>
      <c r="BA382" s="5" t="s">
        <v>117</v>
      </c>
      <c r="BB382" s="5" t="s">
        <v>117</v>
      </c>
      <c r="BC382" s="2" t="s">
        <v>117</v>
      </c>
      <c r="BD382" s="2" t="s">
        <v>117</v>
      </c>
      <c r="BE382" s="5" t="s">
        <v>117</v>
      </c>
      <c r="BF382" s="5" t="s">
        <v>117</v>
      </c>
      <c r="BG382" s="2" t="s">
        <v>117</v>
      </c>
      <c r="BH382" s="5" t="s">
        <v>117</v>
      </c>
      <c r="BI382" s="152"/>
      <c r="BJ382" s="152"/>
      <c r="BK382" s="152"/>
      <c r="BL382" s="152"/>
      <c r="BM382" s="152"/>
      <c r="BN382" s="152"/>
      <c r="BO382" s="152"/>
      <c r="BP382" s="152"/>
      <c r="BQ382" s="152"/>
      <c r="BR382" s="152"/>
      <c r="BS382" s="152"/>
      <c r="BT382" s="152"/>
      <c r="BU382" s="152"/>
      <c r="BV382" s="152"/>
      <c r="BW382" s="152"/>
      <c r="BX382" s="152"/>
      <c r="BY382" s="152"/>
      <c r="BZ382" s="152"/>
      <c r="CA382" s="152"/>
      <c r="CB382" s="152"/>
      <c r="CC382" s="152"/>
      <c r="CD382" s="152"/>
      <c r="CE382" s="152"/>
      <c r="CF382" s="15"/>
      <c r="CG382" s="15"/>
      <c r="CH382" s="15"/>
    </row>
    <row r="383" spans="1:86" ht="19.5" customHeight="1" x14ac:dyDescent="0.25">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152"/>
      <c r="AL383" s="2" t="s">
        <v>350</v>
      </c>
      <c r="AM383" s="2" t="s">
        <v>350</v>
      </c>
      <c r="AN383" s="3" t="s">
        <v>350</v>
      </c>
      <c r="AO383" s="4" t="s">
        <v>350</v>
      </c>
      <c r="AP383" s="2" t="s">
        <v>350</v>
      </c>
      <c r="AQ383" s="3" t="s">
        <v>350</v>
      </c>
      <c r="AR383" s="3" t="s">
        <v>350</v>
      </c>
      <c r="AS383" s="2" t="s">
        <v>117</v>
      </c>
      <c r="AT383" s="2" t="s">
        <v>117</v>
      </c>
      <c r="AU383" s="2" t="s">
        <v>117</v>
      </c>
      <c r="AV383" s="2" t="s">
        <v>117</v>
      </c>
      <c r="AW383" s="5" t="s">
        <v>117</v>
      </c>
      <c r="AX383" s="5" t="s">
        <v>117</v>
      </c>
      <c r="AY383" s="2" t="s">
        <v>117</v>
      </c>
      <c r="AZ383" s="2" t="s">
        <v>117</v>
      </c>
      <c r="BA383" s="5" t="s">
        <v>117</v>
      </c>
      <c r="BB383" s="5" t="s">
        <v>117</v>
      </c>
      <c r="BC383" s="2" t="s">
        <v>117</v>
      </c>
      <c r="BD383" s="2" t="s">
        <v>117</v>
      </c>
      <c r="BE383" s="5" t="s">
        <v>117</v>
      </c>
      <c r="BF383" s="5" t="s">
        <v>117</v>
      </c>
      <c r="BG383" s="2" t="s">
        <v>117</v>
      </c>
      <c r="BH383" s="5" t="s">
        <v>117</v>
      </c>
      <c r="BI383" s="152"/>
      <c r="BJ383" s="152"/>
      <c r="BK383" s="152"/>
      <c r="BL383" s="152"/>
      <c r="BM383" s="152"/>
      <c r="BN383" s="152"/>
      <c r="BO383" s="152"/>
      <c r="BP383" s="152"/>
      <c r="BQ383" s="152"/>
      <c r="BR383" s="152"/>
      <c r="BS383" s="152"/>
      <c r="BT383" s="152"/>
      <c r="BU383" s="152"/>
      <c r="BV383" s="152"/>
      <c r="BW383" s="152"/>
      <c r="BX383" s="152"/>
      <c r="BY383" s="152"/>
      <c r="BZ383" s="152"/>
      <c r="CA383" s="152"/>
      <c r="CB383" s="152"/>
      <c r="CC383" s="152"/>
      <c r="CD383" s="152"/>
      <c r="CE383" s="152"/>
      <c r="CF383" s="15"/>
      <c r="CG383" s="15"/>
      <c r="CH383" s="15"/>
    </row>
    <row r="384" spans="1:86" ht="19.5" customHeight="1" x14ac:dyDescent="0.25">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2" t="s">
        <v>350</v>
      </c>
      <c r="AM384" s="2" t="s">
        <v>350</v>
      </c>
      <c r="AN384" s="3" t="s">
        <v>350</v>
      </c>
      <c r="AO384" s="4" t="s">
        <v>350</v>
      </c>
      <c r="AP384" s="2" t="s">
        <v>350</v>
      </c>
      <c r="AQ384" s="3" t="s">
        <v>350</v>
      </c>
      <c r="AR384" s="3" t="s">
        <v>350</v>
      </c>
      <c r="AS384" s="2" t="s">
        <v>117</v>
      </c>
      <c r="AT384" s="2" t="s">
        <v>117</v>
      </c>
      <c r="AU384" s="2" t="s">
        <v>117</v>
      </c>
      <c r="AV384" s="2" t="s">
        <v>117</v>
      </c>
      <c r="AW384" s="5" t="s">
        <v>117</v>
      </c>
      <c r="AX384" s="5" t="s">
        <v>117</v>
      </c>
      <c r="AY384" s="2" t="s">
        <v>117</v>
      </c>
      <c r="AZ384" s="2" t="s">
        <v>117</v>
      </c>
      <c r="BA384" s="5" t="s">
        <v>117</v>
      </c>
      <c r="BB384" s="5" t="s">
        <v>117</v>
      </c>
      <c r="BC384" s="2" t="s">
        <v>117</v>
      </c>
      <c r="BD384" s="2" t="s">
        <v>117</v>
      </c>
      <c r="BE384" s="5" t="s">
        <v>117</v>
      </c>
      <c r="BF384" s="5" t="s">
        <v>117</v>
      </c>
      <c r="BG384" s="2" t="s">
        <v>117</v>
      </c>
      <c r="BH384" s="5" t="s">
        <v>117</v>
      </c>
      <c r="BI384" s="152"/>
      <c r="BJ384" s="152"/>
      <c r="BK384" s="152"/>
      <c r="BL384" s="152"/>
      <c r="BM384" s="152"/>
      <c r="BN384" s="152"/>
      <c r="BO384" s="152"/>
      <c r="BP384" s="152"/>
      <c r="BQ384" s="152"/>
      <c r="BR384" s="152"/>
      <c r="BS384" s="152"/>
      <c r="BT384" s="152"/>
      <c r="BU384" s="152"/>
      <c r="BV384" s="152"/>
      <c r="BW384" s="152"/>
      <c r="BX384" s="152"/>
      <c r="BY384" s="152"/>
      <c r="BZ384" s="152"/>
      <c r="CA384" s="152"/>
      <c r="CB384" s="152"/>
      <c r="CC384" s="152"/>
      <c r="CD384" s="152"/>
      <c r="CE384" s="152"/>
      <c r="CF384" s="15"/>
      <c r="CG384" s="15"/>
      <c r="CH384" s="15"/>
    </row>
    <row r="385" spans="1:86" ht="19.5" customHeight="1" x14ac:dyDescent="0.25">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152"/>
      <c r="AL385" s="2" t="s">
        <v>350</v>
      </c>
      <c r="AM385" s="2" t="s">
        <v>350</v>
      </c>
      <c r="AN385" s="3" t="s">
        <v>350</v>
      </c>
      <c r="AO385" s="4" t="s">
        <v>350</v>
      </c>
      <c r="AP385" s="2" t="s">
        <v>350</v>
      </c>
      <c r="AQ385" s="3" t="s">
        <v>350</v>
      </c>
      <c r="AR385" s="3" t="s">
        <v>350</v>
      </c>
      <c r="AS385" s="2" t="s">
        <v>117</v>
      </c>
      <c r="AT385" s="2" t="s">
        <v>117</v>
      </c>
      <c r="AU385" s="2" t="s">
        <v>117</v>
      </c>
      <c r="AV385" s="2" t="s">
        <v>117</v>
      </c>
      <c r="AW385" s="5" t="s">
        <v>117</v>
      </c>
      <c r="AX385" s="5" t="s">
        <v>117</v>
      </c>
      <c r="AY385" s="2" t="s">
        <v>117</v>
      </c>
      <c r="AZ385" s="2" t="s">
        <v>117</v>
      </c>
      <c r="BA385" s="5" t="s">
        <v>117</v>
      </c>
      <c r="BB385" s="5" t="s">
        <v>117</v>
      </c>
      <c r="BC385" s="2" t="s">
        <v>117</v>
      </c>
      <c r="BD385" s="2" t="s">
        <v>117</v>
      </c>
      <c r="BE385" s="5" t="s">
        <v>117</v>
      </c>
      <c r="BF385" s="5" t="s">
        <v>117</v>
      </c>
      <c r="BG385" s="2" t="s">
        <v>117</v>
      </c>
      <c r="BH385" s="5" t="s">
        <v>117</v>
      </c>
      <c r="BI385" s="152"/>
      <c r="BJ385" s="152"/>
      <c r="BK385" s="152"/>
      <c r="BL385" s="152"/>
      <c r="BM385" s="152"/>
      <c r="BN385" s="152"/>
      <c r="BO385" s="152"/>
      <c r="BP385" s="152"/>
      <c r="BQ385" s="152"/>
      <c r="BR385" s="152"/>
      <c r="BS385" s="152"/>
      <c r="BT385" s="152"/>
      <c r="BU385" s="152"/>
      <c r="BV385" s="152"/>
      <c r="BW385" s="152"/>
      <c r="BX385" s="152"/>
      <c r="BY385" s="152"/>
      <c r="BZ385" s="152"/>
      <c r="CA385" s="152"/>
      <c r="CB385" s="152"/>
      <c r="CC385" s="152"/>
      <c r="CD385" s="152"/>
      <c r="CE385" s="152"/>
      <c r="CF385" s="15"/>
      <c r="CG385" s="15"/>
      <c r="CH385" s="15"/>
    </row>
    <row r="386" spans="1:86" ht="19.5" customHeight="1" x14ac:dyDescent="0.25">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2" t="s">
        <v>350</v>
      </c>
      <c r="AM386" s="2" t="s">
        <v>350</v>
      </c>
      <c r="AN386" s="3" t="s">
        <v>350</v>
      </c>
      <c r="AO386" s="4" t="s">
        <v>350</v>
      </c>
      <c r="AP386" s="2" t="s">
        <v>350</v>
      </c>
      <c r="AQ386" s="3" t="s">
        <v>350</v>
      </c>
      <c r="AR386" s="3" t="s">
        <v>350</v>
      </c>
      <c r="AS386" s="2" t="s">
        <v>117</v>
      </c>
      <c r="AT386" s="2" t="s">
        <v>117</v>
      </c>
      <c r="AU386" s="2" t="s">
        <v>117</v>
      </c>
      <c r="AV386" s="2" t="s">
        <v>117</v>
      </c>
      <c r="AW386" s="5" t="s">
        <v>117</v>
      </c>
      <c r="AX386" s="5" t="s">
        <v>117</v>
      </c>
      <c r="AY386" s="2" t="s">
        <v>117</v>
      </c>
      <c r="AZ386" s="2" t="s">
        <v>117</v>
      </c>
      <c r="BA386" s="5" t="s">
        <v>117</v>
      </c>
      <c r="BB386" s="5" t="s">
        <v>117</v>
      </c>
      <c r="BC386" s="2" t="s">
        <v>117</v>
      </c>
      <c r="BD386" s="2" t="s">
        <v>117</v>
      </c>
      <c r="BE386" s="5" t="s">
        <v>117</v>
      </c>
      <c r="BF386" s="5" t="s">
        <v>117</v>
      </c>
      <c r="BG386" s="2" t="s">
        <v>117</v>
      </c>
      <c r="BH386" s="5" t="s">
        <v>117</v>
      </c>
      <c r="BI386" s="152"/>
      <c r="BJ386" s="152"/>
      <c r="BK386" s="152"/>
      <c r="BL386" s="152"/>
      <c r="BM386" s="152"/>
      <c r="BN386" s="152"/>
      <c r="BO386" s="152"/>
      <c r="BP386" s="152"/>
      <c r="BQ386" s="152"/>
      <c r="BR386" s="152"/>
      <c r="BS386" s="152"/>
      <c r="BT386" s="152"/>
      <c r="BU386" s="152"/>
      <c r="BV386" s="152"/>
      <c r="BW386" s="152"/>
      <c r="BX386" s="152"/>
      <c r="BY386" s="152"/>
      <c r="BZ386" s="152"/>
      <c r="CA386" s="152"/>
      <c r="CB386" s="152"/>
      <c r="CC386" s="152"/>
      <c r="CD386" s="152"/>
      <c r="CE386" s="152"/>
      <c r="CF386" s="15"/>
      <c r="CG386" s="15"/>
      <c r="CH386" s="15"/>
    </row>
    <row r="387" spans="1:86" ht="19.5" customHeight="1" x14ac:dyDescent="0.25">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152"/>
      <c r="AL387" s="2" t="s">
        <v>350</v>
      </c>
      <c r="AM387" s="2" t="s">
        <v>350</v>
      </c>
      <c r="AN387" s="3" t="s">
        <v>350</v>
      </c>
      <c r="AO387" s="4" t="s">
        <v>350</v>
      </c>
      <c r="AP387" s="2" t="s">
        <v>350</v>
      </c>
      <c r="AQ387" s="3" t="s">
        <v>350</v>
      </c>
      <c r="AR387" s="3" t="s">
        <v>350</v>
      </c>
      <c r="AS387" s="2" t="s">
        <v>117</v>
      </c>
      <c r="AT387" s="2" t="s">
        <v>117</v>
      </c>
      <c r="AU387" s="2" t="s">
        <v>117</v>
      </c>
      <c r="AV387" s="2" t="s">
        <v>117</v>
      </c>
      <c r="AW387" s="5" t="s">
        <v>117</v>
      </c>
      <c r="AX387" s="5" t="s">
        <v>117</v>
      </c>
      <c r="AY387" s="2" t="s">
        <v>117</v>
      </c>
      <c r="AZ387" s="2" t="s">
        <v>117</v>
      </c>
      <c r="BA387" s="5" t="s">
        <v>117</v>
      </c>
      <c r="BB387" s="5" t="s">
        <v>117</v>
      </c>
      <c r="BC387" s="3" t="s">
        <v>350</v>
      </c>
      <c r="BD387" s="2" t="s">
        <v>117</v>
      </c>
      <c r="BE387" s="5" t="s">
        <v>350</v>
      </c>
      <c r="BF387" s="5" t="s">
        <v>117</v>
      </c>
      <c r="BG387" s="2" t="s">
        <v>117</v>
      </c>
      <c r="BH387" s="5" t="s">
        <v>117</v>
      </c>
      <c r="BI387" s="152"/>
      <c r="BJ387" s="152"/>
      <c r="BK387" s="152"/>
      <c r="BL387" s="152"/>
      <c r="BM387" s="152"/>
      <c r="BN387" s="152"/>
      <c r="BO387" s="152"/>
      <c r="BP387" s="152"/>
      <c r="BQ387" s="152"/>
      <c r="BR387" s="152"/>
      <c r="BS387" s="152"/>
      <c r="BT387" s="152"/>
      <c r="BU387" s="152"/>
      <c r="BV387" s="152"/>
      <c r="BW387" s="152"/>
      <c r="BX387" s="152"/>
      <c r="BY387" s="152"/>
      <c r="BZ387" s="152"/>
      <c r="CA387" s="152"/>
      <c r="CB387" s="152"/>
      <c r="CC387" s="152"/>
      <c r="CD387" s="152"/>
      <c r="CE387" s="152"/>
      <c r="CF387" s="15"/>
      <c r="CG387" s="15"/>
      <c r="CH387" s="15"/>
    </row>
    <row r="388" spans="1:86" ht="19.5" customHeight="1" x14ac:dyDescent="0.25">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152"/>
      <c r="AL388" s="2" t="s">
        <v>350</v>
      </c>
      <c r="AM388" s="2" t="s">
        <v>350</v>
      </c>
      <c r="AN388" s="3" t="s">
        <v>350</v>
      </c>
      <c r="AO388" s="4" t="s">
        <v>350</v>
      </c>
      <c r="AP388" s="2" t="s">
        <v>350</v>
      </c>
      <c r="AQ388" s="3" t="s">
        <v>350</v>
      </c>
      <c r="AR388" s="3" t="s">
        <v>350</v>
      </c>
      <c r="AS388" s="2" t="s">
        <v>117</v>
      </c>
      <c r="AT388" s="2" t="s">
        <v>117</v>
      </c>
      <c r="AU388" s="2" t="s">
        <v>117</v>
      </c>
      <c r="AV388" s="2" t="s">
        <v>117</v>
      </c>
      <c r="AW388" s="5" t="s">
        <v>117</v>
      </c>
      <c r="AX388" s="5" t="s">
        <v>117</v>
      </c>
      <c r="AY388" s="2" t="s">
        <v>117</v>
      </c>
      <c r="AZ388" s="2" t="s">
        <v>117</v>
      </c>
      <c r="BA388" s="5" t="s">
        <v>117</v>
      </c>
      <c r="BB388" s="5" t="s">
        <v>117</v>
      </c>
      <c r="BC388" s="2" t="s">
        <v>350</v>
      </c>
      <c r="BD388" s="2" t="s">
        <v>117</v>
      </c>
      <c r="BE388" s="5" t="s">
        <v>350</v>
      </c>
      <c r="BF388" s="5" t="s">
        <v>117</v>
      </c>
      <c r="BG388" s="2" t="s">
        <v>117</v>
      </c>
      <c r="BH388" s="5" t="s">
        <v>117</v>
      </c>
      <c r="BI388" s="152"/>
      <c r="BJ388" s="152"/>
      <c r="BK388" s="152"/>
      <c r="BL388" s="152"/>
      <c r="BM388" s="152"/>
      <c r="BN388" s="152"/>
      <c r="BO388" s="152"/>
      <c r="BP388" s="152"/>
      <c r="BQ388" s="152"/>
      <c r="BR388" s="152"/>
      <c r="BS388" s="152"/>
      <c r="BT388" s="152"/>
      <c r="BU388" s="152"/>
      <c r="BV388" s="152"/>
      <c r="BW388" s="152"/>
      <c r="BX388" s="152"/>
      <c r="BY388" s="152"/>
      <c r="BZ388" s="152"/>
      <c r="CA388" s="152"/>
      <c r="CB388" s="152"/>
      <c r="CC388" s="152"/>
      <c r="CD388" s="152"/>
      <c r="CE388" s="152"/>
      <c r="CF388" s="15"/>
      <c r="CG388" s="15"/>
      <c r="CH388" s="15"/>
    </row>
    <row r="389" spans="1:86" ht="19.5" customHeight="1" x14ac:dyDescent="0.25">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2" t="s">
        <v>350</v>
      </c>
      <c r="AM389" s="2" t="s">
        <v>350</v>
      </c>
      <c r="AN389" s="3" t="s">
        <v>350</v>
      </c>
      <c r="AO389" s="4" t="s">
        <v>350</v>
      </c>
      <c r="AP389" s="2" t="s">
        <v>350</v>
      </c>
      <c r="AQ389" s="3" t="s">
        <v>350</v>
      </c>
      <c r="AR389" s="3" t="s">
        <v>350</v>
      </c>
      <c r="AS389" s="2" t="s">
        <v>117</v>
      </c>
      <c r="AT389" s="2" t="s">
        <v>117</v>
      </c>
      <c r="AU389" s="2" t="s">
        <v>117</v>
      </c>
      <c r="AV389" s="2" t="s">
        <v>117</v>
      </c>
      <c r="AW389" s="5" t="s">
        <v>117</v>
      </c>
      <c r="AX389" s="5" t="s">
        <v>117</v>
      </c>
      <c r="AY389" s="2" t="s">
        <v>117</v>
      </c>
      <c r="AZ389" s="2" t="s">
        <v>117</v>
      </c>
      <c r="BA389" s="5" t="s">
        <v>117</v>
      </c>
      <c r="BB389" s="5" t="s">
        <v>117</v>
      </c>
      <c r="BC389" s="3" t="s">
        <v>350</v>
      </c>
      <c r="BD389" s="2" t="s">
        <v>117</v>
      </c>
      <c r="BE389" s="5" t="s">
        <v>350</v>
      </c>
      <c r="BF389" s="5" t="s">
        <v>117</v>
      </c>
      <c r="BG389" s="2" t="s">
        <v>117</v>
      </c>
      <c r="BH389" s="5" t="s">
        <v>117</v>
      </c>
      <c r="BI389" s="152"/>
      <c r="BJ389" s="152"/>
      <c r="BK389" s="152"/>
      <c r="BL389" s="152"/>
      <c r="BM389" s="152"/>
      <c r="BN389" s="152"/>
      <c r="BO389" s="152"/>
      <c r="BP389" s="152"/>
      <c r="BQ389" s="152"/>
      <c r="BR389" s="152"/>
      <c r="BS389" s="152"/>
      <c r="BT389" s="152"/>
      <c r="BU389" s="152"/>
      <c r="BV389" s="152"/>
      <c r="BW389" s="152"/>
      <c r="BX389" s="152"/>
      <c r="BY389" s="152"/>
      <c r="BZ389" s="152"/>
      <c r="CA389" s="152"/>
      <c r="CB389" s="152"/>
      <c r="CC389" s="152"/>
      <c r="CD389" s="152"/>
      <c r="CE389" s="152"/>
      <c r="CF389" s="15"/>
      <c r="CG389" s="15"/>
      <c r="CH389" s="15"/>
    </row>
    <row r="390" spans="1:86" ht="19.5" customHeight="1" x14ac:dyDescent="0.25">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152"/>
      <c r="AL390" s="2" t="s">
        <v>350</v>
      </c>
      <c r="AM390" s="2" t="s">
        <v>350</v>
      </c>
      <c r="AN390" s="3" t="s">
        <v>350</v>
      </c>
      <c r="AO390" s="4" t="s">
        <v>350</v>
      </c>
      <c r="AP390" s="2" t="s">
        <v>350</v>
      </c>
      <c r="AQ390" s="3" t="s">
        <v>350</v>
      </c>
      <c r="AR390" s="3" t="s">
        <v>350</v>
      </c>
      <c r="AS390" s="2" t="s">
        <v>117</v>
      </c>
      <c r="AT390" s="2" t="s">
        <v>117</v>
      </c>
      <c r="AU390" s="2" t="s">
        <v>117</v>
      </c>
      <c r="AV390" s="2" t="s">
        <v>117</v>
      </c>
      <c r="AW390" s="5" t="s">
        <v>117</v>
      </c>
      <c r="AX390" s="5" t="s">
        <v>117</v>
      </c>
      <c r="AY390" s="2" t="s">
        <v>117</v>
      </c>
      <c r="AZ390" s="2" t="s">
        <v>117</v>
      </c>
      <c r="BA390" s="5" t="s">
        <v>117</v>
      </c>
      <c r="BB390" s="5" t="s">
        <v>117</v>
      </c>
      <c r="BC390" s="3" t="s">
        <v>350</v>
      </c>
      <c r="BD390" s="2" t="s">
        <v>117</v>
      </c>
      <c r="BE390" s="5" t="s">
        <v>350</v>
      </c>
      <c r="BF390" s="5" t="s">
        <v>117</v>
      </c>
      <c r="BG390" s="2" t="s">
        <v>117</v>
      </c>
      <c r="BH390" s="5" t="s">
        <v>117</v>
      </c>
      <c r="BI390" s="152"/>
      <c r="BJ390" s="152"/>
      <c r="BK390" s="152"/>
      <c r="BL390" s="152"/>
      <c r="BM390" s="152"/>
      <c r="BN390" s="152"/>
      <c r="BO390" s="152"/>
      <c r="BP390" s="152"/>
      <c r="BQ390" s="152"/>
      <c r="BR390" s="152"/>
      <c r="BS390" s="152"/>
      <c r="BT390" s="152"/>
      <c r="BU390" s="152"/>
      <c r="BV390" s="152"/>
      <c r="BW390" s="152"/>
      <c r="BX390" s="152"/>
      <c r="BY390" s="152"/>
      <c r="BZ390" s="152"/>
      <c r="CA390" s="152"/>
      <c r="CB390" s="152"/>
      <c r="CC390" s="152"/>
      <c r="CD390" s="152"/>
      <c r="CE390" s="152"/>
      <c r="CF390" s="15"/>
      <c r="CG390" s="15"/>
      <c r="CH390" s="15"/>
    </row>
    <row r="391" spans="1:86" ht="19.5" customHeight="1" x14ac:dyDescent="0.25">
      <c r="A391" s="160"/>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2" t="s">
        <v>350</v>
      </c>
      <c r="AM391" s="2" t="s">
        <v>350</v>
      </c>
      <c r="AN391" s="3" t="s">
        <v>350</v>
      </c>
      <c r="AO391" s="4" t="s">
        <v>350</v>
      </c>
      <c r="AP391" s="2" t="s">
        <v>350</v>
      </c>
      <c r="AQ391" s="3" t="s">
        <v>350</v>
      </c>
      <c r="AR391" s="3" t="s">
        <v>350</v>
      </c>
      <c r="AS391" s="2" t="s">
        <v>117</v>
      </c>
      <c r="AT391" s="2" t="s">
        <v>117</v>
      </c>
      <c r="AU391" s="2" t="s">
        <v>117</v>
      </c>
      <c r="AV391" s="2" t="s">
        <v>117</v>
      </c>
      <c r="AW391" s="5" t="s">
        <v>117</v>
      </c>
      <c r="AX391" s="5" t="s">
        <v>117</v>
      </c>
      <c r="AY391" s="2" t="s">
        <v>117</v>
      </c>
      <c r="AZ391" s="2" t="s">
        <v>117</v>
      </c>
      <c r="BA391" s="5" t="s">
        <v>117</v>
      </c>
      <c r="BB391" s="5" t="s">
        <v>117</v>
      </c>
      <c r="BC391" s="3" t="s">
        <v>350</v>
      </c>
      <c r="BD391" s="2" t="s">
        <v>117</v>
      </c>
      <c r="BE391" s="5" t="s">
        <v>350</v>
      </c>
      <c r="BF391" s="5" t="s">
        <v>117</v>
      </c>
      <c r="BG391" s="2" t="s">
        <v>117</v>
      </c>
      <c r="BH391" s="5" t="s">
        <v>117</v>
      </c>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c r="CF391" s="15"/>
      <c r="CG391" s="15"/>
      <c r="CH391" s="15"/>
    </row>
    <row r="392" spans="1:86" ht="19.5" customHeight="1" x14ac:dyDescent="0.25">
      <c r="A392" s="12">
        <v>34</v>
      </c>
      <c r="B392" s="10" t="s">
        <v>549</v>
      </c>
      <c r="C392" s="10" t="s">
        <v>332</v>
      </c>
      <c r="D392" s="10" t="s">
        <v>179</v>
      </c>
      <c r="E392" s="10" t="s">
        <v>180</v>
      </c>
      <c r="F392" s="10" t="s">
        <v>550</v>
      </c>
      <c r="G392" s="34">
        <v>12722</v>
      </c>
      <c r="H392" s="34">
        <v>12855</v>
      </c>
      <c r="I392" s="10" t="s">
        <v>117</v>
      </c>
      <c r="J392" s="10" t="s">
        <v>117</v>
      </c>
      <c r="K392" s="10" t="s">
        <v>117</v>
      </c>
      <c r="L392" s="10" t="s">
        <v>117</v>
      </c>
      <c r="M392" s="10" t="s">
        <v>117</v>
      </c>
      <c r="N392" s="10" t="s">
        <v>117</v>
      </c>
      <c r="O392" s="10" t="s">
        <v>117</v>
      </c>
      <c r="P392" s="10" t="s">
        <v>117</v>
      </c>
      <c r="Q392" s="10" t="s">
        <v>334</v>
      </c>
      <c r="R392" s="35">
        <v>44048</v>
      </c>
      <c r="S392" s="35">
        <v>44413</v>
      </c>
      <c r="T392" s="34">
        <v>12855</v>
      </c>
      <c r="U392" s="10" t="s">
        <v>335</v>
      </c>
      <c r="V392" s="34">
        <v>13021</v>
      </c>
      <c r="W392" s="10" t="s">
        <v>550</v>
      </c>
      <c r="X392" s="37">
        <v>450185.76</v>
      </c>
      <c r="Y392" s="10" t="s">
        <v>551</v>
      </c>
      <c r="Z392" s="10" t="s">
        <v>552</v>
      </c>
      <c r="AA392" s="10" t="s">
        <v>553</v>
      </c>
      <c r="AB392" s="35">
        <v>44293</v>
      </c>
      <c r="AC392" s="34">
        <v>13021</v>
      </c>
      <c r="AD392" s="35">
        <v>44293</v>
      </c>
      <c r="AE392" s="35">
        <v>44658</v>
      </c>
      <c r="AF392" s="10" t="s">
        <v>188</v>
      </c>
      <c r="AG392" s="10" t="s">
        <v>465</v>
      </c>
      <c r="AH392" s="10" t="s">
        <v>117</v>
      </c>
      <c r="AI392" s="10" t="s">
        <v>117</v>
      </c>
      <c r="AJ392" s="10" t="s">
        <v>117</v>
      </c>
      <c r="AK392" s="37">
        <v>450185.76</v>
      </c>
      <c r="AL392" s="2" t="s">
        <v>190</v>
      </c>
      <c r="AM392" s="2" t="s">
        <v>191</v>
      </c>
      <c r="AN392" s="3">
        <v>44503</v>
      </c>
      <c r="AO392" s="4">
        <v>13158</v>
      </c>
      <c r="AP392" s="2" t="s">
        <v>198</v>
      </c>
      <c r="AQ392" s="2" t="s">
        <v>117</v>
      </c>
      <c r="AR392" s="2" t="s">
        <v>117</v>
      </c>
      <c r="AS392" s="2" t="s">
        <v>117</v>
      </c>
      <c r="AT392" s="2" t="s">
        <v>117</v>
      </c>
      <c r="AU392" s="42">
        <v>0.25</v>
      </c>
      <c r="AV392" s="2" t="s">
        <v>117</v>
      </c>
      <c r="AW392" s="5">
        <f>562732.2-AK392</f>
        <v>112546.43999999994</v>
      </c>
      <c r="AX392" s="5" t="s">
        <v>117</v>
      </c>
      <c r="AY392" s="2" t="s">
        <v>117</v>
      </c>
      <c r="AZ392" s="2" t="s">
        <v>117</v>
      </c>
      <c r="BA392" s="5" t="s">
        <v>117</v>
      </c>
      <c r="BB392" s="5" t="s">
        <v>117</v>
      </c>
      <c r="BC392" s="2" t="s">
        <v>117</v>
      </c>
      <c r="BD392" s="2" t="s">
        <v>117</v>
      </c>
      <c r="BE392" s="5" t="s">
        <v>117</v>
      </c>
      <c r="BF392" s="5" t="s">
        <v>117</v>
      </c>
      <c r="BG392" s="2" t="s">
        <v>117</v>
      </c>
      <c r="BH392" s="5" t="s">
        <v>117</v>
      </c>
      <c r="BI392" s="39">
        <f>AK392+AW392+BE399+BE401+BE402+BE403</f>
        <v>867308.60000000009</v>
      </c>
      <c r="BJ392" s="37">
        <f>791266.82+657207.4+696074.4+752112+752112</f>
        <v>3648772.62</v>
      </c>
      <c r="BK392" s="37">
        <v>62676</v>
      </c>
      <c r="BL392" s="40">
        <f>BJ392+BK392</f>
        <v>3711448.62</v>
      </c>
      <c r="BM392" s="10" t="s">
        <v>117</v>
      </c>
      <c r="BN392" s="10" t="s">
        <v>117</v>
      </c>
      <c r="BO392" s="10" t="s">
        <v>117</v>
      </c>
      <c r="BP392" s="10" t="s">
        <v>117</v>
      </c>
      <c r="BQ392" s="10" t="s">
        <v>117</v>
      </c>
      <c r="BR392" s="10" t="s">
        <v>117</v>
      </c>
      <c r="BS392" s="10" t="s">
        <v>117</v>
      </c>
      <c r="BT392" s="10" t="s">
        <v>117</v>
      </c>
      <c r="BU392" s="10" t="s">
        <v>117</v>
      </c>
      <c r="BV392" s="10" t="s">
        <v>117</v>
      </c>
      <c r="BW392" s="10" t="s">
        <v>117</v>
      </c>
      <c r="BX392" s="10" t="s">
        <v>117</v>
      </c>
      <c r="BY392" s="10" t="s">
        <v>117</v>
      </c>
      <c r="BZ392" s="10" t="s">
        <v>554</v>
      </c>
      <c r="CA392" s="34">
        <v>14139</v>
      </c>
      <c r="CB392" s="10" t="s">
        <v>485</v>
      </c>
      <c r="CC392" s="10">
        <v>704428</v>
      </c>
      <c r="CD392" s="10" t="s">
        <v>486</v>
      </c>
      <c r="CE392" s="10">
        <v>717499</v>
      </c>
      <c r="CF392" s="15"/>
      <c r="CG392" s="15"/>
      <c r="CH392" s="15"/>
    </row>
    <row r="393" spans="1:86" ht="19.5" customHeight="1" x14ac:dyDescent="0.25">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2"/>
      <c r="AI393" s="152"/>
      <c r="AJ393" s="152"/>
      <c r="AK393" s="152"/>
      <c r="AL393" s="2" t="s">
        <v>275</v>
      </c>
      <c r="AM393" s="2" t="s">
        <v>195</v>
      </c>
      <c r="AN393" s="3">
        <v>44560</v>
      </c>
      <c r="AO393" s="4">
        <v>13194</v>
      </c>
      <c r="AP393" s="2" t="s">
        <v>192</v>
      </c>
      <c r="AQ393" s="3">
        <v>44560</v>
      </c>
      <c r="AR393" s="3">
        <v>44803</v>
      </c>
      <c r="AS393" s="2" t="s">
        <v>117</v>
      </c>
      <c r="AT393" s="2" t="s">
        <v>117</v>
      </c>
      <c r="AU393" s="2" t="s">
        <v>117</v>
      </c>
      <c r="AV393" s="2" t="s">
        <v>117</v>
      </c>
      <c r="AW393" s="5" t="s">
        <v>117</v>
      </c>
      <c r="AX393" s="5" t="s">
        <v>117</v>
      </c>
      <c r="AY393" s="2" t="s">
        <v>117</v>
      </c>
      <c r="AZ393" s="2" t="s">
        <v>117</v>
      </c>
      <c r="BA393" s="5" t="s">
        <v>117</v>
      </c>
      <c r="BB393" s="5" t="s">
        <v>117</v>
      </c>
      <c r="BC393" s="2" t="s">
        <v>117</v>
      </c>
      <c r="BD393" s="2" t="s">
        <v>117</v>
      </c>
      <c r="BE393" s="5" t="s">
        <v>117</v>
      </c>
      <c r="BF393" s="5" t="s">
        <v>117</v>
      </c>
      <c r="BG393" s="2" t="s">
        <v>117</v>
      </c>
      <c r="BH393" s="5" t="s">
        <v>117</v>
      </c>
      <c r="BI393" s="152"/>
      <c r="BJ393" s="152"/>
      <c r="BK393" s="152"/>
      <c r="BL393" s="152"/>
      <c r="BM393" s="152"/>
      <c r="BN393" s="152"/>
      <c r="BO393" s="152"/>
      <c r="BP393" s="152"/>
      <c r="BQ393" s="152"/>
      <c r="BR393" s="152"/>
      <c r="BS393" s="152"/>
      <c r="BT393" s="152"/>
      <c r="BU393" s="152"/>
      <c r="BV393" s="152"/>
      <c r="BW393" s="152"/>
      <c r="BX393" s="152"/>
      <c r="BY393" s="152"/>
      <c r="BZ393" s="152"/>
      <c r="CA393" s="152"/>
      <c r="CB393" s="152"/>
      <c r="CC393" s="152"/>
      <c r="CD393" s="152"/>
      <c r="CE393" s="152"/>
      <c r="CF393" s="15"/>
      <c r="CG393" s="15"/>
      <c r="CH393" s="15"/>
    </row>
    <row r="394" spans="1:86" ht="19.5" customHeight="1" x14ac:dyDescent="0.25">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2"/>
      <c r="AI394" s="152"/>
      <c r="AJ394" s="152"/>
      <c r="AK394" s="152"/>
      <c r="AL394" s="2" t="s">
        <v>275</v>
      </c>
      <c r="AM394" s="2" t="s">
        <v>197</v>
      </c>
      <c r="AN394" s="3">
        <v>44802</v>
      </c>
      <c r="AO394" s="4">
        <v>13360</v>
      </c>
      <c r="AP394" s="2" t="s">
        <v>192</v>
      </c>
      <c r="AQ394" s="3">
        <v>44803</v>
      </c>
      <c r="AR394" s="3">
        <v>45167</v>
      </c>
      <c r="AS394" s="2" t="s">
        <v>117</v>
      </c>
      <c r="AT394" s="2" t="s">
        <v>117</v>
      </c>
      <c r="AU394" s="2" t="s">
        <v>117</v>
      </c>
      <c r="AV394" s="2" t="s">
        <v>117</v>
      </c>
      <c r="AW394" s="5" t="s">
        <v>117</v>
      </c>
      <c r="AX394" s="5" t="s">
        <v>117</v>
      </c>
      <c r="AY394" s="2" t="s">
        <v>117</v>
      </c>
      <c r="AZ394" s="2" t="s">
        <v>117</v>
      </c>
      <c r="BA394" s="5" t="s">
        <v>117</v>
      </c>
      <c r="BB394" s="5" t="s">
        <v>117</v>
      </c>
      <c r="BC394" s="2" t="s">
        <v>117</v>
      </c>
      <c r="BD394" s="2" t="s">
        <v>117</v>
      </c>
      <c r="BE394" s="5" t="s">
        <v>117</v>
      </c>
      <c r="BF394" s="5" t="s">
        <v>117</v>
      </c>
      <c r="BG394" s="2" t="s">
        <v>117</v>
      </c>
      <c r="BH394" s="5" t="s">
        <v>117</v>
      </c>
      <c r="BI394" s="152"/>
      <c r="BJ394" s="152"/>
      <c r="BK394" s="152"/>
      <c r="BL394" s="152"/>
      <c r="BM394" s="152"/>
      <c r="BN394" s="152"/>
      <c r="BO394" s="152"/>
      <c r="BP394" s="152"/>
      <c r="BQ394" s="152"/>
      <c r="BR394" s="152"/>
      <c r="BS394" s="152"/>
      <c r="BT394" s="152"/>
      <c r="BU394" s="152"/>
      <c r="BV394" s="152"/>
      <c r="BW394" s="152"/>
      <c r="BX394" s="152"/>
      <c r="BY394" s="152"/>
      <c r="BZ394" s="152"/>
      <c r="CA394" s="152"/>
      <c r="CB394" s="152"/>
      <c r="CC394" s="152"/>
      <c r="CD394" s="152"/>
      <c r="CE394" s="152"/>
      <c r="CF394" s="15"/>
      <c r="CG394" s="15"/>
      <c r="CH394" s="15"/>
    </row>
    <row r="395" spans="1:86" ht="19.5" customHeight="1" x14ac:dyDescent="0.25">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2"/>
      <c r="AI395" s="152"/>
      <c r="AJ395" s="152"/>
      <c r="AK395" s="152"/>
      <c r="AL395" s="2" t="s">
        <v>275</v>
      </c>
      <c r="AM395" s="2" t="s">
        <v>199</v>
      </c>
      <c r="AN395" s="3">
        <v>45167</v>
      </c>
      <c r="AO395" s="4">
        <v>13606</v>
      </c>
      <c r="AP395" s="2" t="s">
        <v>192</v>
      </c>
      <c r="AQ395" s="3">
        <v>45168</v>
      </c>
      <c r="AR395" s="3">
        <v>45533</v>
      </c>
      <c r="AS395" s="2" t="s">
        <v>117</v>
      </c>
      <c r="AT395" s="2" t="s">
        <v>117</v>
      </c>
      <c r="AU395" s="2" t="s">
        <v>117</v>
      </c>
      <c r="AV395" s="2" t="s">
        <v>117</v>
      </c>
      <c r="AW395" s="5" t="s">
        <v>117</v>
      </c>
      <c r="AX395" s="5" t="s">
        <v>117</v>
      </c>
      <c r="AY395" s="2" t="s">
        <v>117</v>
      </c>
      <c r="AZ395" s="2" t="s">
        <v>117</v>
      </c>
      <c r="BA395" s="5" t="s">
        <v>117</v>
      </c>
      <c r="BB395" s="5" t="s">
        <v>117</v>
      </c>
      <c r="BC395" s="2" t="s">
        <v>117</v>
      </c>
      <c r="BD395" s="2" t="s">
        <v>117</v>
      </c>
      <c r="BE395" s="5" t="s">
        <v>117</v>
      </c>
      <c r="BF395" s="5" t="s">
        <v>117</v>
      </c>
      <c r="BG395" s="2" t="s">
        <v>117</v>
      </c>
      <c r="BH395" s="5" t="s">
        <v>117</v>
      </c>
      <c r="BI395" s="152"/>
      <c r="BJ395" s="152"/>
      <c r="BK395" s="152"/>
      <c r="BL395" s="152"/>
      <c r="BM395" s="152"/>
      <c r="BN395" s="152"/>
      <c r="BO395" s="152"/>
      <c r="BP395" s="152"/>
      <c r="BQ395" s="152"/>
      <c r="BR395" s="152"/>
      <c r="BS395" s="152"/>
      <c r="BT395" s="152"/>
      <c r="BU395" s="152"/>
      <c r="BV395" s="152"/>
      <c r="BW395" s="152"/>
      <c r="BX395" s="152"/>
      <c r="BY395" s="152"/>
      <c r="BZ395" s="152"/>
      <c r="CA395" s="152"/>
      <c r="CB395" s="152"/>
      <c r="CC395" s="152"/>
      <c r="CD395" s="152"/>
      <c r="CE395" s="152"/>
      <c r="CF395" s="15"/>
      <c r="CG395" s="15"/>
      <c r="CH395" s="15"/>
    </row>
    <row r="396" spans="1:86" ht="19.5" customHeight="1" x14ac:dyDescent="0.25">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2"/>
      <c r="AI396" s="152"/>
      <c r="AJ396" s="152"/>
      <c r="AK396" s="152"/>
      <c r="AL396" s="2" t="s">
        <v>275</v>
      </c>
      <c r="AM396" s="2" t="s">
        <v>211</v>
      </c>
      <c r="AN396" s="3">
        <v>45533</v>
      </c>
      <c r="AO396" s="4">
        <v>13853</v>
      </c>
      <c r="AP396" s="2" t="s">
        <v>192</v>
      </c>
      <c r="AQ396" s="3">
        <v>45533</v>
      </c>
      <c r="AR396" s="3">
        <v>45898</v>
      </c>
      <c r="AS396" s="2" t="s">
        <v>117</v>
      </c>
      <c r="AT396" s="2" t="s">
        <v>117</v>
      </c>
      <c r="AU396" s="2" t="s">
        <v>117</v>
      </c>
      <c r="AV396" s="2" t="s">
        <v>117</v>
      </c>
      <c r="AW396" s="5" t="s">
        <v>117</v>
      </c>
      <c r="AX396" s="5" t="s">
        <v>117</v>
      </c>
      <c r="AY396" s="2" t="s">
        <v>117</v>
      </c>
      <c r="AZ396" s="2" t="s">
        <v>117</v>
      </c>
      <c r="BA396" s="5" t="s">
        <v>117</v>
      </c>
      <c r="BB396" s="5" t="s">
        <v>117</v>
      </c>
      <c r="BC396" s="2" t="s">
        <v>117</v>
      </c>
      <c r="BD396" s="2" t="s">
        <v>117</v>
      </c>
      <c r="BE396" s="5" t="s">
        <v>117</v>
      </c>
      <c r="BF396" s="5" t="s">
        <v>117</v>
      </c>
      <c r="BG396" s="2" t="s">
        <v>117</v>
      </c>
      <c r="BH396" s="5" t="s">
        <v>117</v>
      </c>
      <c r="BI396" s="152"/>
      <c r="BJ396" s="152"/>
      <c r="BK396" s="152"/>
      <c r="BL396" s="152"/>
      <c r="BM396" s="152"/>
      <c r="BN396" s="152"/>
      <c r="BO396" s="152"/>
      <c r="BP396" s="152"/>
      <c r="BQ396" s="152"/>
      <c r="BR396" s="152"/>
      <c r="BS396" s="152"/>
      <c r="BT396" s="152"/>
      <c r="BU396" s="152"/>
      <c r="BV396" s="152"/>
      <c r="BW396" s="152"/>
      <c r="BX396" s="152"/>
      <c r="BY396" s="152"/>
      <c r="BZ396" s="152"/>
      <c r="CA396" s="152"/>
      <c r="CB396" s="152"/>
      <c r="CC396" s="152"/>
      <c r="CD396" s="152"/>
      <c r="CE396" s="152"/>
      <c r="CF396" s="15"/>
      <c r="CG396" s="15"/>
      <c r="CH396" s="15"/>
    </row>
    <row r="397" spans="1:86" ht="19.5" customHeight="1" x14ac:dyDescent="0.25">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2"/>
      <c r="AI397" s="152"/>
      <c r="AJ397" s="152"/>
      <c r="AK397" s="152"/>
      <c r="AL397" s="2" t="s">
        <v>275</v>
      </c>
      <c r="AM397" s="2" t="s">
        <v>216</v>
      </c>
      <c r="AN397" s="3">
        <v>45898</v>
      </c>
      <c r="AO397" s="4">
        <v>14100</v>
      </c>
      <c r="AP397" s="2" t="s">
        <v>192</v>
      </c>
      <c r="AQ397" s="3">
        <v>45899</v>
      </c>
      <c r="AR397" s="3">
        <v>46119</v>
      </c>
      <c r="AS397" s="2" t="s">
        <v>117</v>
      </c>
      <c r="AT397" s="2" t="s">
        <v>117</v>
      </c>
      <c r="AU397" s="2" t="s">
        <v>117</v>
      </c>
      <c r="AV397" s="2" t="s">
        <v>117</v>
      </c>
      <c r="AW397" s="5" t="s">
        <v>117</v>
      </c>
      <c r="AX397" s="5" t="s">
        <v>117</v>
      </c>
      <c r="AY397" s="2" t="s">
        <v>117</v>
      </c>
      <c r="AZ397" s="2" t="s">
        <v>117</v>
      </c>
      <c r="BA397" s="5" t="s">
        <v>117</v>
      </c>
      <c r="BB397" s="5" t="s">
        <v>117</v>
      </c>
      <c r="BC397" s="2" t="s">
        <v>117</v>
      </c>
      <c r="BD397" s="2" t="s">
        <v>117</v>
      </c>
      <c r="BE397" s="5" t="s">
        <v>117</v>
      </c>
      <c r="BF397" s="5" t="s">
        <v>117</v>
      </c>
      <c r="BG397" s="2" t="s">
        <v>117</v>
      </c>
      <c r="BH397" s="5" t="s">
        <v>117</v>
      </c>
      <c r="BI397" s="152"/>
      <c r="BJ397" s="152"/>
      <c r="BK397" s="152"/>
      <c r="BL397" s="152"/>
      <c r="BM397" s="152"/>
      <c r="BN397" s="152"/>
      <c r="BO397" s="152"/>
      <c r="BP397" s="152"/>
      <c r="BQ397" s="152"/>
      <c r="BR397" s="152"/>
      <c r="BS397" s="152"/>
      <c r="BT397" s="152"/>
      <c r="BU397" s="152"/>
      <c r="BV397" s="152"/>
      <c r="BW397" s="152"/>
      <c r="BX397" s="152"/>
      <c r="BY397" s="152"/>
      <c r="BZ397" s="152"/>
      <c r="CA397" s="152"/>
      <c r="CB397" s="152"/>
      <c r="CC397" s="152"/>
      <c r="CD397" s="152"/>
      <c r="CE397" s="152"/>
      <c r="CF397" s="15"/>
      <c r="CG397" s="15"/>
      <c r="CH397" s="15"/>
    </row>
    <row r="398" spans="1:86" ht="19.5" customHeight="1" x14ac:dyDescent="0.25">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2"/>
      <c r="AI398" s="152"/>
      <c r="AJ398" s="152"/>
      <c r="AK398" s="152"/>
      <c r="AL398" s="2" t="s">
        <v>225</v>
      </c>
      <c r="AM398" s="2" t="s">
        <v>191</v>
      </c>
      <c r="AN398" s="3">
        <v>44585</v>
      </c>
      <c r="AO398" s="4" t="s">
        <v>117</v>
      </c>
      <c r="AP398" s="2" t="s">
        <v>555</v>
      </c>
      <c r="AQ398" s="3" t="s">
        <v>117</v>
      </c>
      <c r="AR398" s="3" t="s">
        <v>117</v>
      </c>
      <c r="AS398" s="2" t="s">
        <v>117</v>
      </c>
      <c r="AT398" s="2" t="s">
        <v>117</v>
      </c>
      <c r="AU398" s="2" t="s">
        <v>117</v>
      </c>
      <c r="AV398" s="2" t="s">
        <v>117</v>
      </c>
      <c r="AW398" s="5" t="s">
        <v>117</v>
      </c>
      <c r="AX398" s="5" t="s">
        <v>117</v>
      </c>
      <c r="AY398" s="2" t="s">
        <v>117</v>
      </c>
      <c r="AZ398" s="2" t="s">
        <v>117</v>
      </c>
      <c r="BA398" s="5" t="s">
        <v>117</v>
      </c>
      <c r="BB398" s="5" t="s">
        <v>117</v>
      </c>
      <c r="BC398" s="2" t="s">
        <v>117</v>
      </c>
      <c r="BD398" s="2" t="s">
        <v>117</v>
      </c>
      <c r="BE398" s="5" t="s">
        <v>117</v>
      </c>
      <c r="BF398" s="5" t="s">
        <v>117</v>
      </c>
      <c r="BG398" s="2" t="s">
        <v>117</v>
      </c>
      <c r="BH398" s="5" t="s">
        <v>117</v>
      </c>
      <c r="BI398" s="152"/>
      <c r="BJ398" s="152"/>
      <c r="BK398" s="152"/>
      <c r="BL398" s="152"/>
      <c r="BM398" s="152"/>
      <c r="BN398" s="152"/>
      <c r="BO398" s="152"/>
      <c r="BP398" s="152"/>
      <c r="BQ398" s="152"/>
      <c r="BR398" s="152"/>
      <c r="BS398" s="152"/>
      <c r="BT398" s="152"/>
      <c r="BU398" s="152"/>
      <c r="BV398" s="152"/>
      <c r="BW398" s="152"/>
      <c r="BX398" s="152"/>
      <c r="BY398" s="152"/>
      <c r="BZ398" s="152"/>
      <c r="CA398" s="152"/>
      <c r="CB398" s="152"/>
      <c r="CC398" s="152"/>
      <c r="CD398" s="152"/>
      <c r="CE398" s="152"/>
      <c r="CF398" s="15"/>
      <c r="CG398" s="15"/>
      <c r="CH398" s="15"/>
    </row>
    <row r="399" spans="1:86" ht="19.5" customHeight="1" x14ac:dyDescent="0.25">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2"/>
      <c r="AI399" s="152"/>
      <c r="AJ399" s="152"/>
      <c r="AK399" s="152"/>
      <c r="AL399" s="2" t="s">
        <v>225</v>
      </c>
      <c r="AM399" s="2" t="s">
        <v>195</v>
      </c>
      <c r="AN399" s="3">
        <v>44629</v>
      </c>
      <c r="AO399" s="4">
        <v>13244</v>
      </c>
      <c r="AP399" s="2" t="s">
        <v>344</v>
      </c>
      <c r="AQ399" s="3" t="s">
        <v>117</v>
      </c>
      <c r="AR399" s="3" t="s">
        <v>117</v>
      </c>
      <c r="AS399" s="2" t="s">
        <v>117</v>
      </c>
      <c r="AT399" s="2" t="s">
        <v>117</v>
      </c>
      <c r="AU399" s="2" t="s">
        <v>117</v>
      </c>
      <c r="AV399" s="2" t="s">
        <v>117</v>
      </c>
      <c r="AW399" s="5" t="s">
        <v>117</v>
      </c>
      <c r="AX399" s="5" t="s">
        <v>117</v>
      </c>
      <c r="AY399" s="2" t="s">
        <v>117</v>
      </c>
      <c r="AZ399" s="2" t="s">
        <v>117</v>
      </c>
      <c r="BA399" s="5" t="s">
        <v>117</v>
      </c>
      <c r="BB399" s="5" t="s">
        <v>117</v>
      </c>
      <c r="BC399" s="3">
        <v>44629</v>
      </c>
      <c r="BD399" s="2" t="s">
        <v>117</v>
      </c>
      <c r="BE399" s="5">
        <f>50007.6*12-562732.2</f>
        <v>37359</v>
      </c>
      <c r="BF399" s="5" t="s">
        <v>117</v>
      </c>
      <c r="BG399" s="2" t="s">
        <v>117</v>
      </c>
      <c r="BH399" s="5" t="s">
        <v>117</v>
      </c>
      <c r="BI399" s="152"/>
      <c r="BJ399" s="152"/>
      <c r="BK399" s="152"/>
      <c r="BL399" s="152"/>
      <c r="BM399" s="152"/>
      <c r="BN399" s="152"/>
      <c r="BO399" s="152"/>
      <c r="BP399" s="152"/>
      <c r="BQ399" s="152"/>
      <c r="BR399" s="152"/>
      <c r="BS399" s="152"/>
      <c r="BT399" s="152"/>
      <c r="BU399" s="152"/>
      <c r="BV399" s="152"/>
      <c r="BW399" s="152"/>
      <c r="BX399" s="152"/>
      <c r="BY399" s="152"/>
      <c r="BZ399" s="152"/>
      <c r="CA399" s="152"/>
      <c r="CB399" s="152"/>
      <c r="CC399" s="152"/>
      <c r="CD399" s="152"/>
      <c r="CE399" s="152"/>
      <c r="CF399" s="15"/>
      <c r="CG399" s="15"/>
      <c r="CH399" s="15"/>
    </row>
    <row r="400" spans="1:86" ht="19.5" customHeight="1" x14ac:dyDescent="0.25">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2"/>
      <c r="AI400" s="152"/>
      <c r="AJ400" s="152"/>
      <c r="AK400" s="152"/>
      <c r="AL400" s="2" t="s">
        <v>225</v>
      </c>
      <c r="AM400" s="2" t="s">
        <v>197</v>
      </c>
      <c r="AN400" s="3">
        <v>44722</v>
      </c>
      <c r="AO400" s="4" t="s">
        <v>117</v>
      </c>
      <c r="AP400" s="2" t="s">
        <v>555</v>
      </c>
      <c r="AQ400" s="3" t="s">
        <v>117</v>
      </c>
      <c r="AR400" s="3" t="s">
        <v>117</v>
      </c>
      <c r="AS400" s="2" t="s">
        <v>117</v>
      </c>
      <c r="AT400" s="2" t="s">
        <v>117</v>
      </c>
      <c r="AU400" s="2" t="s">
        <v>117</v>
      </c>
      <c r="AV400" s="2" t="s">
        <v>117</v>
      </c>
      <c r="AW400" s="5" t="s">
        <v>117</v>
      </c>
      <c r="AX400" s="5" t="s">
        <v>117</v>
      </c>
      <c r="AY400" s="2" t="s">
        <v>117</v>
      </c>
      <c r="AZ400" s="2" t="s">
        <v>117</v>
      </c>
      <c r="BA400" s="5" t="s">
        <v>117</v>
      </c>
      <c r="BB400" s="5" t="s">
        <v>117</v>
      </c>
      <c r="BC400" s="2" t="s">
        <v>117</v>
      </c>
      <c r="BD400" s="2" t="s">
        <v>117</v>
      </c>
      <c r="BE400" s="5" t="s">
        <v>117</v>
      </c>
      <c r="BF400" s="5" t="s">
        <v>117</v>
      </c>
      <c r="BG400" s="2" t="s">
        <v>117</v>
      </c>
      <c r="BH400" s="5" t="s">
        <v>117</v>
      </c>
      <c r="BI400" s="152"/>
      <c r="BJ400" s="152"/>
      <c r="BK400" s="152"/>
      <c r="BL400" s="152"/>
      <c r="BM400" s="152"/>
      <c r="BN400" s="152"/>
      <c r="BO400" s="152"/>
      <c r="BP400" s="152"/>
      <c r="BQ400" s="152"/>
      <c r="BR400" s="152"/>
      <c r="BS400" s="152"/>
      <c r="BT400" s="152"/>
      <c r="BU400" s="152"/>
      <c r="BV400" s="152"/>
      <c r="BW400" s="152"/>
      <c r="BX400" s="152"/>
      <c r="BY400" s="152"/>
      <c r="BZ400" s="152"/>
      <c r="CA400" s="152"/>
      <c r="CB400" s="152"/>
      <c r="CC400" s="152"/>
      <c r="CD400" s="152"/>
      <c r="CE400" s="152"/>
      <c r="CF400" s="15"/>
      <c r="CG400" s="15"/>
      <c r="CH400" s="15"/>
    </row>
    <row r="401" spans="1:86" ht="19.5" customHeight="1" x14ac:dyDescent="0.25">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2"/>
      <c r="AI401" s="152"/>
      <c r="AJ401" s="152"/>
      <c r="AK401" s="152"/>
      <c r="AL401" s="2" t="s">
        <v>225</v>
      </c>
      <c r="AM401" s="2" t="s">
        <v>199</v>
      </c>
      <c r="AN401" s="3">
        <v>44781</v>
      </c>
      <c r="AO401" s="4">
        <v>131347</v>
      </c>
      <c r="AP401" s="2" t="s">
        <v>344</v>
      </c>
      <c r="AQ401" s="3" t="s">
        <v>117</v>
      </c>
      <c r="AR401" s="3" t="s">
        <v>117</v>
      </c>
      <c r="AS401" s="2" t="s">
        <v>117</v>
      </c>
      <c r="AT401" s="2" t="s">
        <v>117</v>
      </c>
      <c r="AU401" s="2" t="s">
        <v>117</v>
      </c>
      <c r="AV401" s="2" t="s">
        <v>117</v>
      </c>
      <c r="AW401" s="5" t="s">
        <v>117</v>
      </c>
      <c r="AX401" s="5" t="s">
        <v>117</v>
      </c>
      <c r="AY401" s="2" t="s">
        <v>117</v>
      </c>
      <c r="AZ401" s="2" t="s">
        <v>117</v>
      </c>
      <c r="BA401" s="5" t="s">
        <v>117</v>
      </c>
      <c r="BB401" s="5" t="s">
        <v>117</v>
      </c>
      <c r="BC401" s="3">
        <v>44776</v>
      </c>
      <c r="BD401" s="2" t="s">
        <v>117</v>
      </c>
      <c r="BE401" s="5">
        <f>53996.55*12-600091</f>
        <v>47867.600000000093</v>
      </c>
      <c r="BF401" s="5" t="s">
        <v>117</v>
      </c>
      <c r="BG401" s="2" t="s">
        <v>117</v>
      </c>
      <c r="BH401" s="5" t="s">
        <v>117</v>
      </c>
      <c r="BI401" s="152"/>
      <c r="BJ401" s="152"/>
      <c r="BK401" s="152"/>
      <c r="BL401" s="152"/>
      <c r="BM401" s="152"/>
      <c r="BN401" s="152"/>
      <c r="BO401" s="152"/>
      <c r="BP401" s="152"/>
      <c r="BQ401" s="152"/>
      <c r="BR401" s="152"/>
      <c r="BS401" s="152"/>
      <c r="BT401" s="152"/>
      <c r="BU401" s="152"/>
      <c r="BV401" s="152"/>
      <c r="BW401" s="152"/>
      <c r="BX401" s="152"/>
      <c r="BY401" s="152"/>
      <c r="BZ401" s="152"/>
      <c r="CA401" s="152"/>
      <c r="CB401" s="152"/>
      <c r="CC401" s="152"/>
      <c r="CD401" s="152"/>
      <c r="CE401" s="152"/>
      <c r="CF401" s="15"/>
      <c r="CG401" s="15"/>
      <c r="CH401" s="15"/>
    </row>
    <row r="402" spans="1:86" ht="19.5" customHeight="1" x14ac:dyDescent="0.25">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2"/>
      <c r="AI402" s="152"/>
      <c r="AJ402" s="152"/>
      <c r="AK402" s="152"/>
      <c r="AL402" s="2" t="s">
        <v>225</v>
      </c>
      <c r="AM402" s="2" t="s">
        <v>211</v>
      </c>
      <c r="AN402" s="3">
        <v>45600</v>
      </c>
      <c r="AO402" s="4">
        <v>13899</v>
      </c>
      <c r="AP402" s="2" t="s">
        <v>344</v>
      </c>
      <c r="AQ402" s="3" t="s">
        <v>117</v>
      </c>
      <c r="AR402" s="3" t="s">
        <v>117</v>
      </c>
      <c r="AS402" s="2" t="s">
        <v>117</v>
      </c>
      <c r="AT402" s="2" t="s">
        <v>117</v>
      </c>
      <c r="AU402" s="2" t="s">
        <v>117</v>
      </c>
      <c r="AV402" s="2" t="s">
        <v>117</v>
      </c>
      <c r="AW402" s="5" t="s">
        <v>117</v>
      </c>
      <c r="AX402" s="5" t="s">
        <v>117</v>
      </c>
      <c r="AY402" s="2" t="s">
        <v>117</v>
      </c>
      <c r="AZ402" s="2" t="s">
        <v>117</v>
      </c>
      <c r="BA402" s="5" t="s">
        <v>117</v>
      </c>
      <c r="BB402" s="5" t="s">
        <v>117</v>
      </c>
      <c r="BC402" s="3">
        <v>45600</v>
      </c>
      <c r="BD402" s="2" t="s">
        <v>117</v>
      </c>
      <c r="BE402" s="5">
        <f>62676*12-647958.6</f>
        <v>104153.40000000002</v>
      </c>
      <c r="BF402" s="5" t="s">
        <v>117</v>
      </c>
      <c r="BG402" s="2" t="s">
        <v>117</v>
      </c>
      <c r="BH402" s="5" t="s">
        <v>117</v>
      </c>
      <c r="BI402" s="152"/>
      <c r="BJ402" s="152"/>
      <c r="BK402" s="152"/>
      <c r="BL402" s="152"/>
      <c r="BM402" s="152"/>
      <c r="BN402" s="152"/>
      <c r="BO402" s="152"/>
      <c r="BP402" s="152"/>
      <c r="BQ402" s="152"/>
      <c r="BR402" s="152"/>
      <c r="BS402" s="152"/>
      <c r="BT402" s="152"/>
      <c r="BU402" s="152"/>
      <c r="BV402" s="152"/>
      <c r="BW402" s="152"/>
      <c r="BX402" s="152"/>
      <c r="BY402" s="152"/>
      <c r="BZ402" s="152"/>
      <c r="CA402" s="152"/>
      <c r="CB402" s="152"/>
      <c r="CC402" s="152"/>
      <c r="CD402" s="152"/>
      <c r="CE402" s="152"/>
      <c r="CF402" s="15"/>
      <c r="CG402" s="15"/>
      <c r="CH402" s="15"/>
    </row>
    <row r="403" spans="1:86" ht="19.5" customHeight="1" x14ac:dyDescent="0.25">
      <c r="A403" s="160"/>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2" t="s">
        <v>225</v>
      </c>
      <c r="AM403" s="2" t="s">
        <v>216</v>
      </c>
      <c r="AN403" s="3">
        <v>46093</v>
      </c>
      <c r="AO403" s="4">
        <v>14225</v>
      </c>
      <c r="AP403" s="2" t="s">
        <v>344</v>
      </c>
      <c r="AQ403" s="3" t="s">
        <v>117</v>
      </c>
      <c r="AR403" s="3" t="s">
        <v>117</v>
      </c>
      <c r="AS403" s="2" t="s">
        <v>117</v>
      </c>
      <c r="AT403" s="2" t="s">
        <v>117</v>
      </c>
      <c r="AU403" s="2" t="s">
        <v>117</v>
      </c>
      <c r="AV403" s="2" t="s">
        <v>117</v>
      </c>
      <c r="AW403" s="5" t="s">
        <v>117</v>
      </c>
      <c r="AX403" s="5" t="s">
        <v>117</v>
      </c>
      <c r="AY403" s="2" t="s">
        <v>117</v>
      </c>
      <c r="AZ403" s="2" t="s">
        <v>117</v>
      </c>
      <c r="BA403" s="5" t="s">
        <v>117</v>
      </c>
      <c r="BB403" s="5" t="s">
        <v>117</v>
      </c>
      <c r="BC403" s="3">
        <v>46093</v>
      </c>
      <c r="BD403" s="2" t="s">
        <v>117</v>
      </c>
      <c r="BE403" s="5">
        <v>115196.4</v>
      </c>
      <c r="BF403" s="5" t="s">
        <v>117</v>
      </c>
      <c r="BG403" s="2" t="s">
        <v>117</v>
      </c>
      <c r="BH403" s="5" t="s">
        <v>117</v>
      </c>
      <c r="BI403" s="160"/>
      <c r="BJ403" s="160"/>
      <c r="BK403" s="160"/>
      <c r="BL403" s="160"/>
      <c r="BM403" s="160"/>
      <c r="BN403" s="160"/>
      <c r="BO403" s="160"/>
      <c r="BP403" s="160"/>
      <c r="BQ403" s="160"/>
      <c r="BR403" s="160"/>
      <c r="BS403" s="160"/>
      <c r="BT403" s="160"/>
      <c r="BU403" s="160"/>
      <c r="BV403" s="160"/>
      <c r="BW403" s="160"/>
      <c r="BX403" s="160"/>
      <c r="BY403" s="160"/>
      <c r="BZ403" s="160"/>
      <c r="CA403" s="160"/>
      <c r="CB403" s="160"/>
      <c r="CC403" s="160"/>
      <c r="CD403" s="160"/>
      <c r="CE403" s="160"/>
      <c r="CF403" s="15"/>
      <c r="CG403" s="15"/>
      <c r="CH403" s="15"/>
    </row>
    <row r="404" spans="1:86" ht="19.5" customHeight="1" x14ac:dyDescent="0.25">
      <c r="A404" s="12">
        <v>35</v>
      </c>
      <c r="B404" s="10" t="s">
        <v>556</v>
      </c>
      <c r="C404" s="10" t="s">
        <v>557</v>
      </c>
      <c r="D404" s="10" t="s">
        <v>179</v>
      </c>
      <c r="E404" s="10" t="s">
        <v>180</v>
      </c>
      <c r="F404" s="10" t="s">
        <v>558</v>
      </c>
      <c r="G404" s="34">
        <v>13277</v>
      </c>
      <c r="H404" s="34">
        <v>13411</v>
      </c>
      <c r="I404" s="10" t="s">
        <v>117</v>
      </c>
      <c r="J404" s="10" t="s">
        <v>117</v>
      </c>
      <c r="K404" s="10" t="s">
        <v>117</v>
      </c>
      <c r="L404" s="10" t="s">
        <v>117</v>
      </c>
      <c r="M404" s="10" t="s">
        <v>117</v>
      </c>
      <c r="N404" s="10" t="s">
        <v>117</v>
      </c>
      <c r="O404" s="10" t="s">
        <v>117</v>
      </c>
      <c r="P404" s="10" t="s">
        <v>117</v>
      </c>
      <c r="Q404" s="10" t="s">
        <v>559</v>
      </c>
      <c r="R404" s="35">
        <v>44881</v>
      </c>
      <c r="S404" s="35">
        <v>45246</v>
      </c>
      <c r="T404" s="34">
        <v>13411</v>
      </c>
      <c r="U404" s="10" t="s">
        <v>514</v>
      </c>
      <c r="V404" s="34">
        <v>13655</v>
      </c>
      <c r="W404" s="10" t="s">
        <v>558</v>
      </c>
      <c r="X404" s="37">
        <v>5901536.1600000001</v>
      </c>
      <c r="Y404" s="10" t="s">
        <v>560</v>
      </c>
      <c r="Z404" s="10" t="s">
        <v>561</v>
      </c>
      <c r="AA404" s="10" t="s">
        <v>562</v>
      </c>
      <c r="AB404" s="35">
        <v>45239</v>
      </c>
      <c r="AC404" s="34">
        <v>13655</v>
      </c>
      <c r="AD404" s="35">
        <v>45239</v>
      </c>
      <c r="AE404" s="35">
        <v>45605</v>
      </c>
      <c r="AF404" s="10" t="s">
        <v>188</v>
      </c>
      <c r="AG404" s="10" t="s">
        <v>465</v>
      </c>
      <c r="AH404" s="10" t="s">
        <v>117</v>
      </c>
      <c r="AI404" s="10" t="s">
        <v>117</v>
      </c>
      <c r="AJ404" s="10" t="s">
        <v>117</v>
      </c>
      <c r="AK404" s="37">
        <v>5901536.1600000001</v>
      </c>
      <c r="AL404" s="2" t="s">
        <v>190</v>
      </c>
      <c r="AM404" s="2" t="s">
        <v>191</v>
      </c>
      <c r="AN404" s="3">
        <v>45390</v>
      </c>
      <c r="AO404" s="4">
        <v>13902</v>
      </c>
      <c r="AP404" s="2" t="s">
        <v>192</v>
      </c>
      <c r="AQ404" s="3">
        <v>45606</v>
      </c>
      <c r="AR404" s="3">
        <v>45971</v>
      </c>
      <c r="AS404" s="2" t="s">
        <v>117</v>
      </c>
      <c r="AT404" s="2" t="s">
        <v>117</v>
      </c>
      <c r="AU404" s="42" t="s">
        <v>350</v>
      </c>
      <c r="AV404" s="2" t="s">
        <v>117</v>
      </c>
      <c r="AW404" s="5" t="s">
        <v>350</v>
      </c>
      <c r="AX404" s="5" t="s">
        <v>117</v>
      </c>
      <c r="AY404" s="2" t="s">
        <v>117</v>
      </c>
      <c r="AZ404" s="2" t="s">
        <v>117</v>
      </c>
      <c r="BA404" s="5" t="s">
        <v>117</v>
      </c>
      <c r="BB404" s="5" t="s">
        <v>117</v>
      </c>
      <c r="BC404" s="2" t="s">
        <v>117</v>
      </c>
      <c r="BD404" s="2" t="s">
        <v>117</v>
      </c>
      <c r="BE404" s="5" t="s">
        <v>117</v>
      </c>
      <c r="BF404" s="5" t="s">
        <v>117</v>
      </c>
      <c r="BG404" s="2" t="s">
        <v>117</v>
      </c>
      <c r="BH404" s="5" t="s">
        <v>117</v>
      </c>
      <c r="BI404" s="39">
        <v>8501212.1999999993</v>
      </c>
      <c r="BJ404" s="37">
        <v>11134589.25</v>
      </c>
      <c r="BK404" s="37">
        <v>1390978.78</v>
      </c>
      <c r="BL404" s="40">
        <f>BJ404+BK404</f>
        <v>12525568.029999999</v>
      </c>
      <c r="BM404" s="10" t="s">
        <v>117</v>
      </c>
      <c r="BN404" s="10" t="s">
        <v>117</v>
      </c>
      <c r="BO404" s="10" t="s">
        <v>117</v>
      </c>
      <c r="BP404" s="10" t="s">
        <v>117</v>
      </c>
      <c r="BQ404" s="10" t="s">
        <v>117</v>
      </c>
      <c r="BR404" s="10" t="s">
        <v>117</v>
      </c>
      <c r="BS404" s="10" t="s">
        <v>117</v>
      </c>
      <c r="BT404" s="10" t="s">
        <v>117</v>
      </c>
      <c r="BU404" s="10" t="s">
        <v>117</v>
      </c>
      <c r="BV404" s="10" t="s">
        <v>117</v>
      </c>
      <c r="BW404" s="10" t="s">
        <v>117</v>
      </c>
      <c r="BX404" s="10" t="s">
        <v>117</v>
      </c>
      <c r="BY404" s="10" t="s">
        <v>117</v>
      </c>
      <c r="BZ404" s="10" t="s">
        <v>563</v>
      </c>
      <c r="CA404" s="34">
        <v>14113</v>
      </c>
      <c r="CB404" s="10" t="s">
        <v>328</v>
      </c>
      <c r="CC404" s="10" t="s">
        <v>329</v>
      </c>
      <c r="CD404" s="10" t="s">
        <v>486</v>
      </c>
      <c r="CE404" s="10">
        <v>717499</v>
      </c>
      <c r="CF404" s="15"/>
      <c r="CG404" s="15"/>
      <c r="CH404" s="15"/>
    </row>
    <row r="405" spans="1:86" ht="19.5" customHeight="1" x14ac:dyDescent="0.25">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2"/>
      <c r="AI405" s="152"/>
      <c r="AJ405" s="152"/>
      <c r="AK405" s="152"/>
      <c r="AL405" s="2" t="s">
        <v>275</v>
      </c>
      <c r="AM405" s="2" t="s">
        <v>195</v>
      </c>
      <c r="AN405" s="3">
        <v>45660</v>
      </c>
      <c r="AO405" s="4">
        <v>13938</v>
      </c>
      <c r="AP405" s="2" t="s">
        <v>198</v>
      </c>
      <c r="AQ405" s="3" t="s">
        <v>350</v>
      </c>
      <c r="AR405" s="3" t="s">
        <v>350</v>
      </c>
      <c r="AS405" s="2" t="s">
        <v>117</v>
      </c>
      <c r="AT405" s="2" t="s">
        <v>117</v>
      </c>
      <c r="AU405" s="42">
        <v>0.25</v>
      </c>
      <c r="AV405" s="2" t="s">
        <v>117</v>
      </c>
      <c r="AW405" s="5">
        <v>1383908.88</v>
      </c>
      <c r="AX405" s="5" t="s">
        <v>117</v>
      </c>
      <c r="AY405" s="2" t="s">
        <v>117</v>
      </c>
      <c r="AZ405" s="2" t="s">
        <v>117</v>
      </c>
      <c r="BA405" s="5" t="s">
        <v>117</v>
      </c>
      <c r="BB405" s="5" t="s">
        <v>117</v>
      </c>
      <c r="BC405" s="2" t="s">
        <v>117</v>
      </c>
      <c r="BD405" s="2" t="s">
        <v>117</v>
      </c>
      <c r="BE405" s="5" t="s">
        <v>117</v>
      </c>
      <c r="BF405" s="5" t="s">
        <v>117</v>
      </c>
      <c r="BG405" s="2" t="s">
        <v>117</v>
      </c>
      <c r="BH405" s="5" t="s">
        <v>117</v>
      </c>
      <c r="BI405" s="152"/>
      <c r="BJ405" s="152"/>
      <c r="BK405" s="152"/>
      <c r="BL405" s="152"/>
      <c r="BM405" s="152"/>
      <c r="BN405" s="152"/>
      <c r="BO405" s="152"/>
      <c r="BP405" s="152"/>
      <c r="BQ405" s="152"/>
      <c r="BR405" s="152"/>
      <c r="BS405" s="152"/>
      <c r="BT405" s="152"/>
      <c r="BU405" s="152"/>
      <c r="BV405" s="152"/>
      <c r="BW405" s="152"/>
      <c r="BX405" s="152"/>
      <c r="BY405" s="152"/>
      <c r="BZ405" s="152"/>
      <c r="CA405" s="152"/>
      <c r="CB405" s="152"/>
      <c r="CC405" s="152"/>
      <c r="CD405" s="152"/>
      <c r="CE405" s="152"/>
      <c r="CF405" s="15"/>
      <c r="CG405" s="15"/>
      <c r="CH405" s="15"/>
    </row>
    <row r="406" spans="1:86" ht="19.5" customHeight="1" x14ac:dyDescent="0.25">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2"/>
      <c r="AI406" s="152"/>
      <c r="AJ406" s="152"/>
      <c r="AK406" s="152"/>
      <c r="AL406" s="2" t="s">
        <v>275</v>
      </c>
      <c r="AM406" s="2" t="s">
        <v>197</v>
      </c>
      <c r="AN406" s="3">
        <v>45971</v>
      </c>
      <c r="AO406" s="4">
        <v>14147</v>
      </c>
      <c r="AP406" s="2" t="s">
        <v>192</v>
      </c>
      <c r="AQ406" s="3">
        <v>45606</v>
      </c>
      <c r="AR406" s="3">
        <v>46336</v>
      </c>
      <c r="AS406" s="2" t="s">
        <v>117</v>
      </c>
      <c r="AT406" s="2" t="s">
        <v>117</v>
      </c>
      <c r="AU406" s="2" t="s">
        <v>117</v>
      </c>
      <c r="AV406" s="2" t="s">
        <v>117</v>
      </c>
      <c r="AW406" s="5" t="s">
        <v>117</v>
      </c>
      <c r="AX406" s="5" t="s">
        <v>117</v>
      </c>
      <c r="AY406" s="2" t="s">
        <v>117</v>
      </c>
      <c r="AZ406" s="2" t="s">
        <v>117</v>
      </c>
      <c r="BA406" s="5" t="s">
        <v>117</v>
      </c>
      <c r="BB406" s="5" t="s">
        <v>117</v>
      </c>
      <c r="BC406" s="2" t="s">
        <v>117</v>
      </c>
      <c r="BD406" s="2" t="s">
        <v>117</v>
      </c>
      <c r="BE406" s="5" t="s">
        <v>117</v>
      </c>
      <c r="BF406" s="5" t="s">
        <v>117</v>
      </c>
      <c r="BG406" s="2" t="s">
        <v>117</v>
      </c>
      <c r="BH406" s="5" t="s">
        <v>117</v>
      </c>
      <c r="BI406" s="152"/>
      <c r="BJ406" s="152"/>
      <c r="BK406" s="152"/>
      <c r="BL406" s="152"/>
      <c r="BM406" s="152"/>
      <c r="BN406" s="152"/>
      <c r="BO406" s="152"/>
      <c r="BP406" s="152"/>
      <c r="BQ406" s="152"/>
      <c r="BR406" s="152"/>
      <c r="BS406" s="152"/>
      <c r="BT406" s="152"/>
      <c r="BU406" s="152"/>
      <c r="BV406" s="152"/>
      <c r="BW406" s="152"/>
      <c r="BX406" s="152"/>
      <c r="BY406" s="152"/>
      <c r="BZ406" s="152"/>
      <c r="CA406" s="152"/>
      <c r="CB406" s="152"/>
      <c r="CC406" s="152"/>
      <c r="CD406" s="152"/>
      <c r="CE406" s="152"/>
      <c r="CF406" s="15"/>
      <c r="CG406" s="15"/>
      <c r="CH406" s="15"/>
    </row>
    <row r="407" spans="1:86" ht="19.5" customHeight="1" x14ac:dyDescent="0.25">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2"/>
      <c r="AI407" s="152"/>
      <c r="AJ407" s="152"/>
      <c r="AK407" s="152"/>
      <c r="AL407" s="2" t="s">
        <v>275</v>
      </c>
      <c r="AM407" s="2" t="s">
        <v>199</v>
      </c>
      <c r="AN407" s="3">
        <v>45964</v>
      </c>
      <c r="AO407" s="4">
        <v>14143</v>
      </c>
      <c r="AP407" s="2" t="s">
        <v>344</v>
      </c>
      <c r="AQ407" s="3" t="s">
        <v>350</v>
      </c>
      <c r="AR407" s="3" t="s">
        <v>350</v>
      </c>
      <c r="AS407" s="2" t="s">
        <v>117</v>
      </c>
      <c r="AT407" s="2" t="s">
        <v>117</v>
      </c>
      <c r="AU407" s="2" t="s">
        <v>117</v>
      </c>
      <c r="AV407" s="2" t="s">
        <v>117</v>
      </c>
      <c r="AW407" s="5" t="s">
        <v>117</v>
      </c>
      <c r="AX407" s="5" t="s">
        <v>117</v>
      </c>
      <c r="AY407" s="2" t="s">
        <v>117</v>
      </c>
      <c r="AZ407" s="2" t="s">
        <v>117</v>
      </c>
      <c r="BA407" s="5" t="s">
        <v>117</v>
      </c>
      <c r="BB407" s="5" t="s">
        <v>117</v>
      </c>
      <c r="BC407" s="2" t="s">
        <v>117</v>
      </c>
      <c r="BD407" s="2" t="s">
        <v>117</v>
      </c>
      <c r="BE407" s="5" t="s">
        <v>117</v>
      </c>
      <c r="BF407" s="5" t="s">
        <v>117</v>
      </c>
      <c r="BG407" s="2" t="s">
        <v>117</v>
      </c>
      <c r="BH407" s="5" t="s">
        <v>117</v>
      </c>
      <c r="BI407" s="152"/>
      <c r="BJ407" s="152"/>
      <c r="BK407" s="152"/>
      <c r="BL407" s="152"/>
      <c r="BM407" s="152"/>
      <c r="BN407" s="152"/>
      <c r="BO407" s="152"/>
      <c r="BP407" s="152"/>
      <c r="BQ407" s="152"/>
      <c r="BR407" s="152"/>
      <c r="BS407" s="152"/>
      <c r="BT407" s="152"/>
      <c r="BU407" s="152"/>
      <c r="BV407" s="152"/>
      <c r="BW407" s="152"/>
      <c r="BX407" s="152"/>
      <c r="BY407" s="152"/>
      <c r="BZ407" s="152"/>
      <c r="CA407" s="152"/>
      <c r="CB407" s="152"/>
      <c r="CC407" s="152"/>
      <c r="CD407" s="152"/>
      <c r="CE407" s="152"/>
      <c r="CF407" s="15"/>
      <c r="CG407" s="15"/>
      <c r="CH407" s="15"/>
    </row>
    <row r="408" spans="1:86" ht="19.5" customHeight="1" x14ac:dyDescent="0.25">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2"/>
      <c r="AI408" s="152"/>
      <c r="AJ408" s="152"/>
      <c r="AK408" s="152"/>
      <c r="AL408" s="2" t="s">
        <v>350</v>
      </c>
      <c r="AM408" s="2" t="s">
        <v>350</v>
      </c>
      <c r="AN408" s="3" t="s">
        <v>350</v>
      </c>
      <c r="AO408" s="4" t="s">
        <v>350</v>
      </c>
      <c r="AP408" s="2" t="s">
        <v>350</v>
      </c>
      <c r="AQ408" s="3" t="s">
        <v>350</v>
      </c>
      <c r="AR408" s="3" t="s">
        <v>350</v>
      </c>
      <c r="AS408" s="2" t="s">
        <v>117</v>
      </c>
      <c r="AT408" s="2" t="s">
        <v>117</v>
      </c>
      <c r="AU408" s="2" t="s">
        <v>117</v>
      </c>
      <c r="AV408" s="2" t="s">
        <v>117</v>
      </c>
      <c r="AW408" s="5" t="s">
        <v>117</v>
      </c>
      <c r="AX408" s="5" t="s">
        <v>117</v>
      </c>
      <c r="AY408" s="2" t="s">
        <v>117</v>
      </c>
      <c r="AZ408" s="2" t="s">
        <v>117</v>
      </c>
      <c r="BA408" s="5" t="s">
        <v>117</v>
      </c>
      <c r="BB408" s="5" t="s">
        <v>117</v>
      </c>
      <c r="BC408" s="2" t="s">
        <v>117</v>
      </c>
      <c r="BD408" s="2" t="s">
        <v>117</v>
      </c>
      <c r="BE408" s="5" t="s">
        <v>117</v>
      </c>
      <c r="BF408" s="5" t="s">
        <v>117</v>
      </c>
      <c r="BG408" s="2" t="s">
        <v>117</v>
      </c>
      <c r="BH408" s="5" t="s">
        <v>117</v>
      </c>
      <c r="BI408" s="152"/>
      <c r="BJ408" s="152"/>
      <c r="BK408" s="152"/>
      <c r="BL408" s="152"/>
      <c r="BM408" s="152"/>
      <c r="BN408" s="152"/>
      <c r="BO408" s="152"/>
      <c r="BP408" s="152"/>
      <c r="BQ408" s="152"/>
      <c r="BR408" s="152"/>
      <c r="BS408" s="152"/>
      <c r="BT408" s="152"/>
      <c r="BU408" s="152"/>
      <c r="BV408" s="152"/>
      <c r="BW408" s="152"/>
      <c r="BX408" s="152"/>
      <c r="BY408" s="152"/>
      <c r="BZ408" s="152"/>
      <c r="CA408" s="152"/>
      <c r="CB408" s="152"/>
      <c r="CC408" s="152"/>
      <c r="CD408" s="152"/>
      <c r="CE408" s="152"/>
      <c r="CF408" s="15"/>
      <c r="CG408" s="15"/>
      <c r="CH408" s="15"/>
    </row>
    <row r="409" spans="1:86" ht="19.5" customHeight="1" x14ac:dyDescent="0.25">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2"/>
      <c r="AI409" s="152"/>
      <c r="AJ409" s="152"/>
      <c r="AK409" s="152"/>
      <c r="AL409" s="2" t="s">
        <v>350</v>
      </c>
      <c r="AM409" s="2" t="s">
        <v>350</v>
      </c>
      <c r="AN409" s="3" t="s">
        <v>350</v>
      </c>
      <c r="AO409" s="4" t="s">
        <v>350</v>
      </c>
      <c r="AP409" s="2" t="s">
        <v>350</v>
      </c>
      <c r="AQ409" s="3" t="s">
        <v>350</v>
      </c>
      <c r="AR409" s="3" t="s">
        <v>350</v>
      </c>
      <c r="AS409" s="2" t="s">
        <v>117</v>
      </c>
      <c r="AT409" s="2" t="s">
        <v>117</v>
      </c>
      <c r="AU409" s="2" t="s">
        <v>117</v>
      </c>
      <c r="AV409" s="2" t="s">
        <v>117</v>
      </c>
      <c r="AW409" s="5" t="s">
        <v>117</v>
      </c>
      <c r="AX409" s="5" t="s">
        <v>117</v>
      </c>
      <c r="AY409" s="2" t="s">
        <v>117</v>
      </c>
      <c r="AZ409" s="2" t="s">
        <v>117</v>
      </c>
      <c r="BA409" s="5" t="s">
        <v>117</v>
      </c>
      <c r="BB409" s="5" t="s">
        <v>117</v>
      </c>
      <c r="BC409" s="2" t="s">
        <v>117</v>
      </c>
      <c r="BD409" s="2" t="s">
        <v>117</v>
      </c>
      <c r="BE409" s="5" t="s">
        <v>117</v>
      </c>
      <c r="BF409" s="5" t="s">
        <v>117</v>
      </c>
      <c r="BG409" s="2" t="s">
        <v>117</v>
      </c>
      <c r="BH409" s="5" t="s">
        <v>117</v>
      </c>
      <c r="BI409" s="152"/>
      <c r="BJ409" s="152"/>
      <c r="BK409" s="152"/>
      <c r="BL409" s="152"/>
      <c r="BM409" s="152"/>
      <c r="BN409" s="152"/>
      <c r="BO409" s="152"/>
      <c r="BP409" s="152"/>
      <c r="BQ409" s="152"/>
      <c r="BR409" s="152"/>
      <c r="BS409" s="152"/>
      <c r="BT409" s="152"/>
      <c r="BU409" s="152"/>
      <c r="BV409" s="152"/>
      <c r="BW409" s="152"/>
      <c r="BX409" s="152"/>
      <c r="BY409" s="152"/>
      <c r="BZ409" s="152"/>
      <c r="CA409" s="152"/>
      <c r="CB409" s="152"/>
      <c r="CC409" s="152"/>
      <c r="CD409" s="152"/>
      <c r="CE409" s="152"/>
      <c r="CF409" s="15"/>
      <c r="CG409" s="15"/>
      <c r="CH409" s="15"/>
    </row>
    <row r="410" spans="1:86" ht="19.5" customHeight="1" x14ac:dyDescent="0.25">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2"/>
      <c r="AI410" s="152"/>
      <c r="AJ410" s="152"/>
      <c r="AK410" s="152"/>
      <c r="AL410" s="2" t="s">
        <v>350</v>
      </c>
      <c r="AM410" s="2" t="s">
        <v>350</v>
      </c>
      <c r="AN410" s="3" t="s">
        <v>350</v>
      </c>
      <c r="AO410" s="4" t="s">
        <v>350</v>
      </c>
      <c r="AP410" s="2" t="s">
        <v>350</v>
      </c>
      <c r="AQ410" s="3" t="s">
        <v>117</v>
      </c>
      <c r="AR410" s="3" t="s">
        <v>117</v>
      </c>
      <c r="AS410" s="2" t="s">
        <v>117</v>
      </c>
      <c r="AT410" s="2" t="s">
        <v>117</v>
      </c>
      <c r="AU410" s="2" t="s">
        <v>117</v>
      </c>
      <c r="AV410" s="2" t="s">
        <v>117</v>
      </c>
      <c r="AW410" s="5" t="s">
        <v>117</v>
      </c>
      <c r="AX410" s="5" t="s">
        <v>117</v>
      </c>
      <c r="AY410" s="2" t="s">
        <v>117</v>
      </c>
      <c r="AZ410" s="2" t="s">
        <v>117</v>
      </c>
      <c r="BA410" s="5" t="s">
        <v>117</v>
      </c>
      <c r="BB410" s="5" t="s">
        <v>117</v>
      </c>
      <c r="BC410" s="2" t="s">
        <v>117</v>
      </c>
      <c r="BD410" s="2" t="s">
        <v>117</v>
      </c>
      <c r="BE410" s="5" t="s">
        <v>117</v>
      </c>
      <c r="BF410" s="5" t="s">
        <v>117</v>
      </c>
      <c r="BG410" s="2" t="s">
        <v>117</v>
      </c>
      <c r="BH410" s="5" t="s">
        <v>117</v>
      </c>
      <c r="BI410" s="152"/>
      <c r="BJ410" s="152"/>
      <c r="BK410" s="152"/>
      <c r="BL410" s="152"/>
      <c r="BM410" s="152"/>
      <c r="BN410" s="152"/>
      <c r="BO410" s="152"/>
      <c r="BP410" s="152"/>
      <c r="BQ410" s="152"/>
      <c r="BR410" s="152"/>
      <c r="BS410" s="152"/>
      <c r="BT410" s="152"/>
      <c r="BU410" s="152"/>
      <c r="BV410" s="152"/>
      <c r="BW410" s="152"/>
      <c r="BX410" s="152"/>
      <c r="BY410" s="152"/>
      <c r="BZ410" s="152"/>
      <c r="CA410" s="152"/>
      <c r="CB410" s="152"/>
      <c r="CC410" s="152"/>
      <c r="CD410" s="152"/>
      <c r="CE410" s="152"/>
      <c r="CF410" s="15"/>
      <c r="CG410" s="15"/>
      <c r="CH410" s="15"/>
    </row>
    <row r="411" spans="1:86" ht="19.5" customHeight="1" x14ac:dyDescent="0.25">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152"/>
      <c r="AL411" s="2" t="s">
        <v>350</v>
      </c>
      <c r="AM411" s="2" t="s">
        <v>350</v>
      </c>
      <c r="AN411" s="3" t="s">
        <v>350</v>
      </c>
      <c r="AO411" s="4" t="s">
        <v>350</v>
      </c>
      <c r="AP411" s="2" t="s">
        <v>350</v>
      </c>
      <c r="AQ411" s="3" t="s">
        <v>117</v>
      </c>
      <c r="AR411" s="3" t="s">
        <v>117</v>
      </c>
      <c r="AS411" s="2" t="s">
        <v>117</v>
      </c>
      <c r="AT411" s="2" t="s">
        <v>117</v>
      </c>
      <c r="AU411" s="2" t="s">
        <v>117</v>
      </c>
      <c r="AV411" s="2" t="s">
        <v>117</v>
      </c>
      <c r="AW411" s="5" t="s">
        <v>117</v>
      </c>
      <c r="AX411" s="5" t="s">
        <v>117</v>
      </c>
      <c r="AY411" s="2" t="s">
        <v>117</v>
      </c>
      <c r="AZ411" s="2" t="s">
        <v>117</v>
      </c>
      <c r="BA411" s="5" t="s">
        <v>117</v>
      </c>
      <c r="BB411" s="5" t="s">
        <v>117</v>
      </c>
      <c r="BC411" s="3" t="s">
        <v>350</v>
      </c>
      <c r="BD411" s="2" t="s">
        <v>117</v>
      </c>
      <c r="BE411" s="5" t="s">
        <v>350</v>
      </c>
      <c r="BF411" s="5" t="s">
        <v>117</v>
      </c>
      <c r="BG411" s="2" t="s">
        <v>117</v>
      </c>
      <c r="BH411" s="5" t="s">
        <v>117</v>
      </c>
      <c r="BI411" s="152"/>
      <c r="BJ411" s="152"/>
      <c r="BK411" s="152"/>
      <c r="BL411" s="152"/>
      <c r="BM411" s="152"/>
      <c r="BN411" s="152"/>
      <c r="BO411" s="152"/>
      <c r="BP411" s="152"/>
      <c r="BQ411" s="152"/>
      <c r="BR411" s="152"/>
      <c r="BS411" s="152"/>
      <c r="BT411" s="152"/>
      <c r="BU411" s="152"/>
      <c r="BV411" s="152"/>
      <c r="BW411" s="152"/>
      <c r="BX411" s="152"/>
      <c r="BY411" s="152"/>
      <c r="BZ411" s="152"/>
      <c r="CA411" s="152"/>
      <c r="CB411" s="152"/>
      <c r="CC411" s="152"/>
      <c r="CD411" s="152"/>
      <c r="CE411" s="152"/>
      <c r="CF411" s="15"/>
      <c r="CG411" s="15"/>
      <c r="CH411" s="15"/>
    </row>
    <row r="412" spans="1:86" ht="19.5" customHeight="1" x14ac:dyDescent="0.25">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152"/>
      <c r="AL412" s="2" t="s">
        <v>350</v>
      </c>
      <c r="AM412" s="2" t="s">
        <v>350</v>
      </c>
      <c r="AN412" s="3" t="s">
        <v>350</v>
      </c>
      <c r="AO412" s="4" t="s">
        <v>350</v>
      </c>
      <c r="AP412" s="2" t="s">
        <v>350</v>
      </c>
      <c r="AQ412" s="3" t="s">
        <v>117</v>
      </c>
      <c r="AR412" s="3" t="s">
        <v>117</v>
      </c>
      <c r="AS412" s="2" t="s">
        <v>117</v>
      </c>
      <c r="AT412" s="2" t="s">
        <v>117</v>
      </c>
      <c r="AU412" s="2" t="s">
        <v>117</v>
      </c>
      <c r="AV412" s="2" t="s">
        <v>117</v>
      </c>
      <c r="AW412" s="5" t="s">
        <v>117</v>
      </c>
      <c r="AX412" s="5" t="s">
        <v>117</v>
      </c>
      <c r="AY412" s="2" t="s">
        <v>117</v>
      </c>
      <c r="AZ412" s="2" t="s">
        <v>117</v>
      </c>
      <c r="BA412" s="5" t="s">
        <v>117</v>
      </c>
      <c r="BB412" s="5" t="s">
        <v>117</v>
      </c>
      <c r="BC412" s="2" t="s">
        <v>350</v>
      </c>
      <c r="BD412" s="2" t="s">
        <v>117</v>
      </c>
      <c r="BE412" s="5" t="s">
        <v>117</v>
      </c>
      <c r="BF412" s="5" t="s">
        <v>117</v>
      </c>
      <c r="BG412" s="2" t="s">
        <v>117</v>
      </c>
      <c r="BH412" s="5" t="s">
        <v>117</v>
      </c>
      <c r="BI412" s="152"/>
      <c r="BJ412" s="152"/>
      <c r="BK412" s="152"/>
      <c r="BL412" s="152"/>
      <c r="BM412" s="152"/>
      <c r="BN412" s="152"/>
      <c r="BO412" s="152"/>
      <c r="BP412" s="152"/>
      <c r="BQ412" s="152"/>
      <c r="BR412" s="152"/>
      <c r="BS412" s="152"/>
      <c r="BT412" s="152"/>
      <c r="BU412" s="152"/>
      <c r="BV412" s="152"/>
      <c r="BW412" s="152"/>
      <c r="BX412" s="152"/>
      <c r="BY412" s="152"/>
      <c r="BZ412" s="152"/>
      <c r="CA412" s="152"/>
      <c r="CB412" s="152"/>
      <c r="CC412" s="152"/>
      <c r="CD412" s="152"/>
      <c r="CE412" s="152"/>
      <c r="CF412" s="15"/>
      <c r="CG412" s="15"/>
      <c r="CH412" s="15"/>
    </row>
    <row r="413" spans="1:86" ht="19.5" customHeight="1" x14ac:dyDescent="0.25">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152"/>
      <c r="AL413" s="2" t="s">
        <v>350</v>
      </c>
      <c r="AM413" s="2" t="s">
        <v>350</v>
      </c>
      <c r="AN413" s="3" t="s">
        <v>350</v>
      </c>
      <c r="AO413" s="4" t="s">
        <v>350</v>
      </c>
      <c r="AP413" s="2" t="s">
        <v>350</v>
      </c>
      <c r="AQ413" s="3" t="s">
        <v>117</v>
      </c>
      <c r="AR413" s="3" t="s">
        <v>117</v>
      </c>
      <c r="AS413" s="2" t="s">
        <v>117</v>
      </c>
      <c r="AT413" s="2" t="s">
        <v>117</v>
      </c>
      <c r="AU413" s="2" t="s">
        <v>117</v>
      </c>
      <c r="AV413" s="2" t="s">
        <v>117</v>
      </c>
      <c r="AW413" s="5" t="s">
        <v>117</v>
      </c>
      <c r="AX413" s="5" t="s">
        <v>117</v>
      </c>
      <c r="AY413" s="2" t="s">
        <v>117</v>
      </c>
      <c r="AZ413" s="2" t="s">
        <v>117</v>
      </c>
      <c r="BA413" s="5" t="s">
        <v>117</v>
      </c>
      <c r="BB413" s="5" t="s">
        <v>117</v>
      </c>
      <c r="BC413" s="3" t="s">
        <v>350</v>
      </c>
      <c r="BD413" s="2" t="s">
        <v>117</v>
      </c>
      <c r="BE413" s="5" t="s">
        <v>350</v>
      </c>
      <c r="BF413" s="5" t="s">
        <v>117</v>
      </c>
      <c r="BG413" s="2" t="s">
        <v>117</v>
      </c>
      <c r="BH413" s="5" t="s">
        <v>117</v>
      </c>
      <c r="BI413" s="152"/>
      <c r="BJ413" s="152"/>
      <c r="BK413" s="152"/>
      <c r="BL413" s="152"/>
      <c r="BM413" s="152"/>
      <c r="BN413" s="152"/>
      <c r="BO413" s="152"/>
      <c r="BP413" s="152"/>
      <c r="BQ413" s="152"/>
      <c r="BR413" s="152"/>
      <c r="BS413" s="152"/>
      <c r="BT413" s="152"/>
      <c r="BU413" s="152"/>
      <c r="BV413" s="152"/>
      <c r="BW413" s="152"/>
      <c r="BX413" s="152"/>
      <c r="BY413" s="152"/>
      <c r="BZ413" s="152"/>
      <c r="CA413" s="152"/>
      <c r="CB413" s="152"/>
      <c r="CC413" s="152"/>
      <c r="CD413" s="152"/>
      <c r="CE413" s="152"/>
      <c r="CF413" s="15"/>
      <c r="CG413" s="15"/>
      <c r="CH413" s="15"/>
    </row>
    <row r="414" spans="1:86" ht="19.5" customHeight="1" x14ac:dyDescent="0.25">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2" t="s">
        <v>350</v>
      </c>
      <c r="AM414" s="2" t="s">
        <v>350</v>
      </c>
      <c r="AN414" s="3" t="s">
        <v>350</v>
      </c>
      <c r="AO414" s="4" t="s">
        <v>350</v>
      </c>
      <c r="AP414" s="2" t="s">
        <v>350</v>
      </c>
      <c r="AQ414" s="3" t="s">
        <v>117</v>
      </c>
      <c r="AR414" s="3" t="s">
        <v>117</v>
      </c>
      <c r="AS414" s="2" t="s">
        <v>117</v>
      </c>
      <c r="AT414" s="2" t="s">
        <v>117</v>
      </c>
      <c r="AU414" s="2" t="s">
        <v>117</v>
      </c>
      <c r="AV414" s="2" t="s">
        <v>117</v>
      </c>
      <c r="AW414" s="5" t="s">
        <v>117</v>
      </c>
      <c r="AX414" s="5" t="s">
        <v>117</v>
      </c>
      <c r="AY414" s="2" t="s">
        <v>117</v>
      </c>
      <c r="AZ414" s="2" t="s">
        <v>117</v>
      </c>
      <c r="BA414" s="5" t="s">
        <v>117</v>
      </c>
      <c r="BB414" s="5" t="s">
        <v>117</v>
      </c>
      <c r="BC414" s="3" t="s">
        <v>350</v>
      </c>
      <c r="BD414" s="2" t="s">
        <v>117</v>
      </c>
      <c r="BE414" s="5" t="s">
        <v>350</v>
      </c>
      <c r="BF414" s="5" t="s">
        <v>117</v>
      </c>
      <c r="BG414" s="2" t="s">
        <v>117</v>
      </c>
      <c r="BH414" s="5" t="s">
        <v>117</v>
      </c>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
      <c r="CG414" s="15"/>
      <c r="CH414" s="15"/>
    </row>
    <row r="415" spans="1:86" ht="19.5" customHeight="1" x14ac:dyDescent="0.25">
      <c r="A415" s="160"/>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2" t="s">
        <v>350</v>
      </c>
      <c r="AM415" s="2" t="s">
        <v>350</v>
      </c>
      <c r="AN415" s="3" t="s">
        <v>350</v>
      </c>
      <c r="AO415" s="4" t="s">
        <v>350</v>
      </c>
      <c r="AP415" s="2" t="s">
        <v>350</v>
      </c>
      <c r="AQ415" s="3" t="s">
        <v>117</v>
      </c>
      <c r="AR415" s="3" t="s">
        <v>117</v>
      </c>
      <c r="AS415" s="2" t="s">
        <v>117</v>
      </c>
      <c r="AT415" s="2" t="s">
        <v>117</v>
      </c>
      <c r="AU415" s="2" t="s">
        <v>117</v>
      </c>
      <c r="AV415" s="2" t="s">
        <v>117</v>
      </c>
      <c r="AW415" s="5" t="s">
        <v>117</v>
      </c>
      <c r="AX415" s="5" t="s">
        <v>117</v>
      </c>
      <c r="AY415" s="2" t="s">
        <v>117</v>
      </c>
      <c r="AZ415" s="2" t="s">
        <v>117</v>
      </c>
      <c r="BA415" s="5" t="s">
        <v>117</v>
      </c>
      <c r="BB415" s="5" t="s">
        <v>117</v>
      </c>
      <c r="BC415" s="3" t="s">
        <v>350</v>
      </c>
      <c r="BD415" s="2" t="s">
        <v>117</v>
      </c>
      <c r="BE415" s="5" t="s">
        <v>350</v>
      </c>
      <c r="BF415" s="5" t="s">
        <v>117</v>
      </c>
      <c r="BG415" s="2" t="s">
        <v>117</v>
      </c>
      <c r="BH415" s="5" t="s">
        <v>117</v>
      </c>
      <c r="BI415" s="160"/>
      <c r="BJ415" s="160"/>
      <c r="BK415" s="160"/>
      <c r="BL415" s="160"/>
      <c r="BM415" s="160"/>
      <c r="BN415" s="160"/>
      <c r="BO415" s="160"/>
      <c r="BP415" s="160"/>
      <c r="BQ415" s="160"/>
      <c r="BR415" s="160"/>
      <c r="BS415" s="160"/>
      <c r="BT415" s="160"/>
      <c r="BU415" s="160"/>
      <c r="BV415" s="160"/>
      <c r="BW415" s="160"/>
      <c r="BX415" s="160"/>
      <c r="BY415" s="160"/>
      <c r="BZ415" s="160"/>
      <c r="CA415" s="160"/>
      <c r="CB415" s="160"/>
      <c r="CC415" s="160"/>
      <c r="CD415" s="160"/>
      <c r="CE415" s="160"/>
      <c r="CF415" s="15"/>
      <c r="CG415" s="15"/>
      <c r="CH415" s="15"/>
    </row>
    <row r="416" spans="1:86" ht="19.5" customHeight="1" x14ac:dyDescent="0.25">
      <c r="A416" s="12">
        <v>36</v>
      </c>
      <c r="B416" s="10" t="s">
        <v>564</v>
      </c>
      <c r="C416" s="10" t="s">
        <v>565</v>
      </c>
      <c r="D416" s="10" t="s">
        <v>179</v>
      </c>
      <c r="E416" s="10" t="s">
        <v>180</v>
      </c>
      <c r="F416" s="10" t="s">
        <v>566</v>
      </c>
      <c r="G416" s="34">
        <v>13399</v>
      </c>
      <c r="H416" s="34">
        <v>13481</v>
      </c>
      <c r="I416" s="10" t="s">
        <v>117</v>
      </c>
      <c r="J416" s="10" t="s">
        <v>117</v>
      </c>
      <c r="K416" s="10" t="s">
        <v>117</v>
      </c>
      <c r="L416" s="10" t="s">
        <v>117</v>
      </c>
      <c r="M416" s="10" t="s">
        <v>117</v>
      </c>
      <c r="N416" s="10" t="s">
        <v>117</v>
      </c>
      <c r="O416" s="10" t="s">
        <v>117</v>
      </c>
      <c r="P416" s="10" t="s">
        <v>117</v>
      </c>
      <c r="Q416" s="10" t="s">
        <v>567</v>
      </c>
      <c r="R416" s="35">
        <v>44984</v>
      </c>
      <c r="S416" s="35">
        <v>45348</v>
      </c>
      <c r="T416" s="34">
        <v>13484</v>
      </c>
      <c r="U416" s="10" t="s">
        <v>568</v>
      </c>
      <c r="V416" s="34">
        <v>13595</v>
      </c>
      <c r="W416" s="10" t="s">
        <v>566</v>
      </c>
      <c r="X416" s="37">
        <v>99500</v>
      </c>
      <c r="Y416" s="10" t="s">
        <v>569</v>
      </c>
      <c r="Z416" s="10" t="s">
        <v>570</v>
      </c>
      <c r="AA416" s="10" t="s">
        <v>571</v>
      </c>
      <c r="AB416" s="35">
        <v>45148</v>
      </c>
      <c r="AC416" s="34">
        <v>13595</v>
      </c>
      <c r="AD416" s="35">
        <v>45148</v>
      </c>
      <c r="AE416" s="35">
        <v>45515</v>
      </c>
      <c r="AF416" s="10" t="s">
        <v>188</v>
      </c>
      <c r="AG416" s="10" t="s">
        <v>465</v>
      </c>
      <c r="AH416" s="10" t="s">
        <v>117</v>
      </c>
      <c r="AI416" s="10" t="s">
        <v>117</v>
      </c>
      <c r="AJ416" s="10" t="s">
        <v>117</v>
      </c>
      <c r="AK416" s="37">
        <v>99500</v>
      </c>
      <c r="AL416" s="2" t="s">
        <v>190</v>
      </c>
      <c r="AM416" s="2" t="s">
        <v>191</v>
      </c>
      <c r="AN416" s="3">
        <v>45435</v>
      </c>
      <c r="AO416" s="4">
        <v>13783</v>
      </c>
      <c r="AP416" s="2" t="s">
        <v>198</v>
      </c>
      <c r="AQ416" s="3" t="s">
        <v>350</v>
      </c>
      <c r="AR416" s="3" t="s">
        <v>350</v>
      </c>
      <c r="AS416" s="2" t="s">
        <v>117</v>
      </c>
      <c r="AT416" s="2" t="s">
        <v>117</v>
      </c>
      <c r="AU416" s="42">
        <v>0.25</v>
      </c>
      <c r="AV416" s="2" t="s">
        <v>117</v>
      </c>
      <c r="AW416" s="5">
        <v>24875</v>
      </c>
      <c r="AX416" s="5" t="s">
        <v>117</v>
      </c>
      <c r="AY416" s="2" t="s">
        <v>117</v>
      </c>
      <c r="AZ416" s="2" t="s">
        <v>117</v>
      </c>
      <c r="BA416" s="5" t="s">
        <v>117</v>
      </c>
      <c r="BB416" s="5" t="s">
        <v>117</v>
      </c>
      <c r="BC416" s="2" t="s">
        <v>117</v>
      </c>
      <c r="BD416" s="2" t="s">
        <v>117</v>
      </c>
      <c r="BE416" s="5" t="s">
        <v>117</v>
      </c>
      <c r="BF416" s="5" t="s">
        <v>117</v>
      </c>
      <c r="BG416" s="2" t="s">
        <v>117</v>
      </c>
      <c r="BH416" s="5" t="s">
        <v>117</v>
      </c>
      <c r="BI416" s="39">
        <v>124375</v>
      </c>
      <c r="BJ416" s="37">
        <v>273724.5</v>
      </c>
      <c r="BK416" s="37">
        <v>0</v>
      </c>
      <c r="BL416" s="40">
        <f>BJ416+BK416</f>
        <v>273724.5</v>
      </c>
      <c r="BM416" s="10" t="s">
        <v>117</v>
      </c>
      <c r="BN416" s="10" t="s">
        <v>117</v>
      </c>
      <c r="BO416" s="10" t="s">
        <v>117</v>
      </c>
      <c r="BP416" s="10" t="s">
        <v>117</v>
      </c>
      <c r="BQ416" s="10" t="s">
        <v>117</v>
      </c>
      <c r="BR416" s="10" t="s">
        <v>117</v>
      </c>
      <c r="BS416" s="10" t="s">
        <v>117</v>
      </c>
      <c r="BT416" s="10" t="s">
        <v>117</v>
      </c>
      <c r="BU416" s="10" t="s">
        <v>117</v>
      </c>
      <c r="BV416" s="10" t="s">
        <v>117</v>
      </c>
      <c r="BW416" s="10" t="s">
        <v>117</v>
      </c>
      <c r="BX416" s="10" t="s">
        <v>117</v>
      </c>
      <c r="BY416" s="10" t="s">
        <v>117</v>
      </c>
      <c r="BZ416" s="10" t="s">
        <v>572</v>
      </c>
      <c r="CA416" s="34">
        <v>13595</v>
      </c>
      <c r="CB416" s="10" t="s">
        <v>328</v>
      </c>
      <c r="CC416" s="10" t="s">
        <v>329</v>
      </c>
      <c r="CD416" s="10" t="s">
        <v>573</v>
      </c>
      <c r="CE416" s="10">
        <v>714243</v>
      </c>
      <c r="CF416" s="15"/>
      <c r="CG416" s="15"/>
      <c r="CH416" s="15"/>
    </row>
    <row r="417" spans="1:86" ht="19.5" customHeight="1" x14ac:dyDescent="0.25">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2" t="s">
        <v>275</v>
      </c>
      <c r="AM417" s="2" t="s">
        <v>195</v>
      </c>
      <c r="AN417" s="3">
        <v>45513</v>
      </c>
      <c r="AO417" s="4">
        <v>13840</v>
      </c>
      <c r="AP417" s="2" t="s">
        <v>192</v>
      </c>
      <c r="AQ417" s="3">
        <v>45515</v>
      </c>
      <c r="AR417" s="3">
        <v>45880</v>
      </c>
      <c r="AS417" s="2" t="s">
        <v>117</v>
      </c>
      <c r="AT417" s="2" t="s">
        <v>117</v>
      </c>
      <c r="AU417" s="42" t="s">
        <v>117</v>
      </c>
      <c r="AV417" s="2" t="s">
        <v>117</v>
      </c>
      <c r="AW417" s="5" t="s">
        <v>117</v>
      </c>
      <c r="AX417" s="5" t="s">
        <v>117</v>
      </c>
      <c r="AY417" s="2" t="s">
        <v>117</v>
      </c>
      <c r="AZ417" s="2" t="s">
        <v>117</v>
      </c>
      <c r="BA417" s="5" t="s">
        <v>117</v>
      </c>
      <c r="BB417" s="5" t="s">
        <v>117</v>
      </c>
      <c r="BC417" s="2" t="s">
        <v>117</v>
      </c>
      <c r="BD417" s="2" t="s">
        <v>117</v>
      </c>
      <c r="BE417" s="5" t="s">
        <v>117</v>
      </c>
      <c r="BF417" s="5" t="s">
        <v>117</v>
      </c>
      <c r="BG417" s="2" t="s">
        <v>117</v>
      </c>
      <c r="BH417" s="5" t="s">
        <v>117</v>
      </c>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
      <c r="CG417" s="15"/>
      <c r="CH417" s="15"/>
    </row>
    <row r="418" spans="1:86" ht="19.5" customHeight="1" x14ac:dyDescent="0.25">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152"/>
      <c r="AL418" s="2" t="s">
        <v>275</v>
      </c>
      <c r="AM418" s="2" t="s">
        <v>197</v>
      </c>
      <c r="AN418" s="3">
        <v>45880</v>
      </c>
      <c r="AO418" s="4">
        <v>14084</v>
      </c>
      <c r="AP418" s="2" t="s">
        <v>192</v>
      </c>
      <c r="AQ418" s="3" t="s">
        <v>574</v>
      </c>
      <c r="AR418" s="3">
        <v>46245</v>
      </c>
      <c r="AS418" s="2" t="s">
        <v>117</v>
      </c>
      <c r="AT418" s="2" t="s">
        <v>117</v>
      </c>
      <c r="AU418" s="2" t="s">
        <v>117</v>
      </c>
      <c r="AV418" s="2" t="s">
        <v>117</v>
      </c>
      <c r="AW418" s="5" t="s">
        <v>117</v>
      </c>
      <c r="AX418" s="5" t="s">
        <v>117</v>
      </c>
      <c r="AY418" s="2" t="s">
        <v>117</v>
      </c>
      <c r="AZ418" s="2" t="s">
        <v>117</v>
      </c>
      <c r="BA418" s="5" t="s">
        <v>117</v>
      </c>
      <c r="BB418" s="5" t="s">
        <v>117</v>
      </c>
      <c r="BC418" s="2" t="s">
        <v>117</v>
      </c>
      <c r="BD418" s="2" t="s">
        <v>117</v>
      </c>
      <c r="BE418" s="5" t="s">
        <v>117</v>
      </c>
      <c r="BF418" s="5" t="s">
        <v>117</v>
      </c>
      <c r="BG418" s="2" t="s">
        <v>117</v>
      </c>
      <c r="BH418" s="5" t="s">
        <v>117</v>
      </c>
      <c r="BI418" s="152"/>
      <c r="BJ418" s="152"/>
      <c r="BK418" s="152"/>
      <c r="BL418" s="152"/>
      <c r="BM418" s="152"/>
      <c r="BN418" s="152"/>
      <c r="BO418" s="152"/>
      <c r="BP418" s="152"/>
      <c r="BQ418" s="152"/>
      <c r="BR418" s="152"/>
      <c r="BS418" s="152"/>
      <c r="BT418" s="152"/>
      <c r="BU418" s="152"/>
      <c r="BV418" s="152"/>
      <c r="BW418" s="152"/>
      <c r="BX418" s="152"/>
      <c r="BY418" s="152"/>
      <c r="BZ418" s="152"/>
      <c r="CA418" s="152"/>
      <c r="CB418" s="152"/>
      <c r="CC418" s="152"/>
      <c r="CD418" s="152"/>
      <c r="CE418" s="152"/>
      <c r="CF418" s="15"/>
      <c r="CG418" s="15"/>
      <c r="CH418" s="15"/>
    </row>
    <row r="419" spans="1:86" ht="19.5" customHeight="1" x14ac:dyDescent="0.25">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152"/>
      <c r="AL419" s="2" t="s">
        <v>117</v>
      </c>
      <c r="AM419" s="2" t="s">
        <v>117</v>
      </c>
      <c r="AN419" s="3" t="s">
        <v>117</v>
      </c>
      <c r="AO419" s="4" t="s">
        <v>117</v>
      </c>
      <c r="AP419" s="2" t="s">
        <v>117</v>
      </c>
      <c r="AQ419" s="3" t="s">
        <v>350</v>
      </c>
      <c r="AR419" s="3" t="s">
        <v>350</v>
      </c>
      <c r="AS419" s="2" t="s">
        <v>117</v>
      </c>
      <c r="AT419" s="2" t="s">
        <v>117</v>
      </c>
      <c r="AU419" s="2" t="s">
        <v>117</v>
      </c>
      <c r="AV419" s="2" t="s">
        <v>117</v>
      </c>
      <c r="AW419" s="5" t="s">
        <v>117</v>
      </c>
      <c r="AX419" s="5" t="s">
        <v>117</v>
      </c>
      <c r="AY419" s="2" t="s">
        <v>117</v>
      </c>
      <c r="AZ419" s="2" t="s">
        <v>117</v>
      </c>
      <c r="BA419" s="5" t="s">
        <v>117</v>
      </c>
      <c r="BB419" s="5" t="s">
        <v>117</v>
      </c>
      <c r="BC419" s="2" t="s">
        <v>117</v>
      </c>
      <c r="BD419" s="2" t="s">
        <v>117</v>
      </c>
      <c r="BE419" s="5" t="s">
        <v>117</v>
      </c>
      <c r="BF419" s="5" t="s">
        <v>117</v>
      </c>
      <c r="BG419" s="2" t="s">
        <v>117</v>
      </c>
      <c r="BH419" s="5" t="s">
        <v>117</v>
      </c>
      <c r="BI419" s="152"/>
      <c r="BJ419" s="152"/>
      <c r="BK419" s="152"/>
      <c r="BL419" s="152"/>
      <c r="BM419" s="152"/>
      <c r="BN419" s="152"/>
      <c r="BO419" s="152"/>
      <c r="BP419" s="152"/>
      <c r="BQ419" s="152"/>
      <c r="BR419" s="152"/>
      <c r="BS419" s="152"/>
      <c r="BT419" s="152"/>
      <c r="BU419" s="152"/>
      <c r="BV419" s="152"/>
      <c r="BW419" s="152"/>
      <c r="BX419" s="152"/>
      <c r="BY419" s="152"/>
      <c r="BZ419" s="152"/>
      <c r="CA419" s="152"/>
      <c r="CB419" s="152"/>
      <c r="CC419" s="152"/>
      <c r="CD419" s="152"/>
      <c r="CE419" s="152"/>
      <c r="CF419" s="15"/>
      <c r="CG419" s="15"/>
      <c r="CH419" s="15"/>
    </row>
    <row r="420" spans="1:86" ht="19.5" customHeight="1" x14ac:dyDescent="0.25">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2" t="s">
        <v>350</v>
      </c>
      <c r="AM420" s="2" t="s">
        <v>350</v>
      </c>
      <c r="AN420" s="3" t="s">
        <v>350</v>
      </c>
      <c r="AO420" s="4" t="s">
        <v>350</v>
      </c>
      <c r="AP420" s="2" t="s">
        <v>350</v>
      </c>
      <c r="AQ420" s="3" t="s">
        <v>350</v>
      </c>
      <c r="AR420" s="3" t="s">
        <v>350</v>
      </c>
      <c r="AS420" s="2" t="s">
        <v>117</v>
      </c>
      <c r="AT420" s="2" t="s">
        <v>117</v>
      </c>
      <c r="AU420" s="2" t="s">
        <v>117</v>
      </c>
      <c r="AV420" s="2" t="s">
        <v>117</v>
      </c>
      <c r="AW420" s="5" t="s">
        <v>117</v>
      </c>
      <c r="AX420" s="5" t="s">
        <v>117</v>
      </c>
      <c r="AY420" s="2" t="s">
        <v>117</v>
      </c>
      <c r="AZ420" s="2" t="s">
        <v>117</v>
      </c>
      <c r="BA420" s="5" t="s">
        <v>117</v>
      </c>
      <c r="BB420" s="5" t="s">
        <v>117</v>
      </c>
      <c r="BC420" s="2" t="s">
        <v>117</v>
      </c>
      <c r="BD420" s="2" t="s">
        <v>117</v>
      </c>
      <c r="BE420" s="5" t="s">
        <v>117</v>
      </c>
      <c r="BF420" s="5" t="s">
        <v>117</v>
      </c>
      <c r="BG420" s="2" t="s">
        <v>117</v>
      </c>
      <c r="BH420" s="5" t="s">
        <v>117</v>
      </c>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
      <c r="CG420" s="15"/>
      <c r="CH420" s="15"/>
    </row>
    <row r="421" spans="1:86" ht="19.5" customHeight="1" x14ac:dyDescent="0.25">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2" t="s">
        <v>350</v>
      </c>
      <c r="AM421" s="2" t="s">
        <v>350</v>
      </c>
      <c r="AN421" s="3" t="s">
        <v>350</v>
      </c>
      <c r="AO421" s="4" t="s">
        <v>350</v>
      </c>
      <c r="AP421" s="2" t="s">
        <v>350</v>
      </c>
      <c r="AQ421" s="3" t="s">
        <v>350</v>
      </c>
      <c r="AR421" s="3" t="s">
        <v>350</v>
      </c>
      <c r="AS421" s="2" t="s">
        <v>117</v>
      </c>
      <c r="AT421" s="2" t="s">
        <v>117</v>
      </c>
      <c r="AU421" s="2" t="s">
        <v>117</v>
      </c>
      <c r="AV421" s="2" t="s">
        <v>117</v>
      </c>
      <c r="AW421" s="5" t="s">
        <v>117</v>
      </c>
      <c r="AX421" s="5" t="s">
        <v>117</v>
      </c>
      <c r="AY421" s="2" t="s">
        <v>117</v>
      </c>
      <c r="AZ421" s="2" t="s">
        <v>117</v>
      </c>
      <c r="BA421" s="5" t="s">
        <v>117</v>
      </c>
      <c r="BB421" s="5" t="s">
        <v>117</v>
      </c>
      <c r="BC421" s="2" t="s">
        <v>117</v>
      </c>
      <c r="BD421" s="2" t="s">
        <v>117</v>
      </c>
      <c r="BE421" s="5" t="s">
        <v>117</v>
      </c>
      <c r="BF421" s="5" t="s">
        <v>117</v>
      </c>
      <c r="BG421" s="2" t="s">
        <v>117</v>
      </c>
      <c r="BH421" s="5" t="s">
        <v>117</v>
      </c>
      <c r="BI421" s="152"/>
      <c r="BJ421" s="152"/>
      <c r="BK421" s="152"/>
      <c r="BL421" s="152"/>
      <c r="BM421" s="152"/>
      <c r="BN421" s="152"/>
      <c r="BO421" s="152"/>
      <c r="BP421" s="152"/>
      <c r="BQ421" s="152"/>
      <c r="BR421" s="152"/>
      <c r="BS421" s="152"/>
      <c r="BT421" s="152"/>
      <c r="BU421" s="152"/>
      <c r="BV421" s="152"/>
      <c r="BW421" s="152"/>
      <c r="BX421" s="152"/>
      <c r="BY421" s="152"/>
      <c r="BZ421" s="152"/>
      <c r="CA421" s="152"/>
      <c r="CB421" s="152"/>
      <c r="CC421" s="152"/>
      <c r="CD421" s="152"/>
      <c r="CE421" s="152"/>
      <c r="CF421" s="15"/>
      <c r="CG421" s="15"/>
      <c r="CH421" s="15"/>
    </row>
    <row r="422" spans="1:86" ht="19.5" customHeight="1" x14ac:dyDescent="0.25">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2" t="s">
        <v>350</v>
      </c>
      <c r="AM422" s="2" t="s">
        <v>350</v>
      </c>
      <c r="AN422" s="3" t="s">
        <v>350</v>
      </c>
      <c r="AO422" s="4" t="s">
        <v>350</v>
      </c>
      <c r="AP422" s="2" t="s">
        <v>350</v>
      </c>
      <c r="AQ422" s="3" t="s">
        <v>117</v>
      </c>
      <c r="AR422" s="3" t="s">
        <v>117</v>
      </c>
      <c r="AS422" s="2" t="s">
        <v>117</v>
      </c>
      <c r="AT422" s="2" t="s">
        <v>117</v>
      </c>
      <c r="AU422" s="2" t="s">
        <v>117</v>
      </c>
      <c r="AV422" s="2" t="s">
        <v>117</v>
      </c>
      <c r="AW422" s="5" t="s">
        <v>117</v>
      </c>
      <c r="AX422" s="5" t="s">
        <v>117</v>
      </c>
      <c r="AY422" s="2" t="s">
        <v>117</v>
      </c>
      <c r="AZ422" s="2" t="s">
        <v>117</v>
      </c>
      <c r="BA422" s="5" t="s">
        <v>117</v>
      </c>
      <c r="BB422" s="5" t="s">
        <v>117</v>
      </c>
      <c r="BC422" s="2" t="s">
        <v>117</v>
      </c>
      <c r="BD422" s="2" t="s">
        <v>117</v>
      </c>
      <c r="BE422" s="5" t="s">
        <v>117</v>
      </c>
      <c r="BF422" s="5" t="s">
        <v>117</v>
      </c>
      <c r="BG422" s="2" t="s">
        <v>117</v>
      </c>
      <c r="BH422" s="5" t="s">
        <v>117</v>
      </c>
      <c r="BI422" s="152"/>
      <c r="BJ422" s="152"/>
      <c r="BK422" s="152"/>
      <c r="BL422" s="152"/>
      <c r="BM422" s="152"/>
      <c r="BN422" s="152"/>
      <c r="BO422" s="152"/>
      <c r="BP422" s="152"/>
      <c r="BQ422" s="152"/>
      <c r="BR422" s="152"/>
      <c r="BS422" s="152"/>
      <c r="BT422" s="152"/>
      <c r="BU422" s="152"/>
      <c r="BV422" s="152"/>
      <c r="BW422" s="152"/>
      <c r="BX422" s="152"/>
      <c r="BY422" s="152"/>
      <c r="BZ422" s="152"/>
      <c r="CA422" s="152"/>
      <c r="CB422" s="152"/>
      <c r="CC422" s="152"/>
      <c r="CD422" s="152"/>
      <c r="CE422" s="152"/>
      <c r="CF422" s="15"/>
      <c r="CG422" s="15"/>
      <c r="CH422" s="15"/>
    </row>
    <row r="423" spans="1:86" ht="19.5" customHeight="1" x14ac:dyDescent="0.25">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2" t="s">
        <v>350</v>
      </c>
      <c r="AM423" s="2" t="s">
        <v>350</v>
      </c>
      <c r="AN423" s="3" t="s">
        <v>350</v>
      </c>
      <c r="AO423" s="4" t="s">
        <v>350</v>
      </c>
      <c r="AP423" s="2" t="s">
        <v>350</v>
      </c>
      <c r="AQ423" s="3" t="s">
        <v>117</v>
      </c>
      <c r="AR423" s="3" t="s">
        <v>117</v>
      </c>
      <c r="AS423" s="2" t="s">
        <v>117</v>
      </c>
      <c r="AT423" s="2" t="s">
        <v>117</v>
      </c>
      <c r="AU423" s="2" t="s">
        <v>117</v>
      </c>
      <c r="AV423" s="2" t="s">
        <v>117</v>
      </c>
      <c r="AW423" s="5" t="s">
        <v>117</v>
      </c>
      <c r="AX423" s="5" t="s">
        <v>117</v>
      </c>
      <c r="AY423" s="2" t="s">
        <v>117</v>
      </c>
      <c r="AZ423" s="2" t="s">
        <v>117</v>
      </c>
      <c r="BA423" s="5" t="s">
        <v>117</v>
      </c>
      <c r="BB423" s="5" t="s">
        <v>117</v>
      </c>
      <c r="BC423" s="3" t="s">
        <v>350</v>
      </c>
      <c r="BD423" s="2" t="s">
        <v>117</v>
      </c>
      <c r="BE423" s="5" t="s">
        <v>350</v>
      </c>
      <c r="BF423" s="5" t="s">
        <v>117</v>
      </c>
      <c r="BG423" s="2" t="s">
        <v>117</v>
      </c>
      <c r="BH423" s="5" t="s">
        <v>117</v>
      </c>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
      <c r="CG423" s="15"/>
      <c r="CH423" s="15"/>
    </row>
    <row r="424" spans="1:86" ht="19.5" customHeight="1" x14ac:dyDescent="0.25">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2" t="s">
        <v>350</v>
      </c>
      <c r="AM424" s="2" t="s">
        <v>350</v>
      </c>
      <c r="AN424" s="3" t="s">
        <v>350</v>
      </c>
      <c r="AO424" s="4" t="s">
        <v>350</v>
      </c>
      <c r="AP424" s="2" t="s">
        <v>350</v>
      </c>
      <c r="AQ424" s="3" t="s">
        <v>117</v>
      </c>
      <c r="AR424" s="3" t="s">
        <v>117</v>
      </c>
      <c r="AS424" s="2" t="s">
        <v>117</v>
      </c>
      <c r="AT424" s="2" t="s">
        <v>117</v>
      </c>
      <c r="AU424" s="2" t="s">
        <v>117</v>
      </c>
      <c r="AV424" s="2" t="s">
        <v>117</v>
      </c>
      <c r="AW424" s="5" t="s">
        <v>117</v>
      </c>
      <c r="AX424" s="5" t="s">
        <v>117</v>
      </c>
      <c r="AY424" s="2" t="s">
        <v>117</v>
      </c>
      <c r="AZ424" s="2" t="s">
        <v>117</v>
      </c>
      <c r="BA424" s="5" t="s">
        <v>117</v>
      </c>
      <c r="BB424" s="5" t="s">
        <v>117</v>
      </c>
      <c r="BC424" s="2" t="s">
        <v>350</v>
      </c>
      <c r="BD424" s="2" t="s">
        <v>117</v>
      </c>
      <c r="BE424" s="5" t="s">
        <v>117</v>
      </c>
      <c r="BF424" s="5" t="s">
        <v>117</v>
      </c>
      <c r="BG424" s="2" t="s">
        <v>117</v>
      </c>
      <c r="BH424" s="5" t="s">
        <v>117</v>
      </c>
      <c r="BI424" s="152"/>
      <c r="BJ424" s="152"/>
      <c r="BK424" s="152"/>
      <c r="BL424" s="152"/>
      <c r="BM424" s="152"/>
      <c r="BN424" s="152"/>
      <c r="BO424" s="152"/>
      <c r="BP424" s="152"/>
      <c r="BQ424" s="152"/>
      <c r="BR424" s="152"/>
      <c r="BS424" s="152"/>
      <c r="BT424" s="152"/>
      <c r="BU424" s="152"/>
      <c r="BV424" s="152"/>
      <c r="BW424" s="152"/>
      <c r="BX424" s="152"/>
      <c r="BY424" s="152"/>
      <c r="BZ424" s="152"/>
      <c r="CA424" s="152"/>
      <c r="CB424" s="152"/>
      <c r="CC424" s="152"/>
      <c r="CD424" s="152"/>
      <c r="CE424" s="152"/>
      <c r="CF424" s="15"/>
      <c r="CG424" s="15"/>
      <c r="CH424" s="15"/>
    </row>
    <row r="425" spans="1:86" ht="19.5" customHeight="1" x14ac:dyDescent="0.25">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2" t="s">
        <v>350</v>
      </c>
      <c r="AM425" s="2" t="s">
        <v>350</v>
      </c>
      <c r="AN425" s="3" t="s">
        <v>350</v>
      </c>
      <c r="AO425" s="4" t="s">
        <v>350</v>
      </c>
      <c r="AP425" s="2" t="s">
        <v>350</v>
      </c>
      <c r="AQ425" s="3" t="s">
        <v>117</v>
      </c>
      <c r="AR425" s="3" t="s">
        <v>117</v>
      </c>
      <c r="AS425" s="2" t="s">
        <v>117</v>
      </c>
      <c r="AT425" s="2" t="s">
        <v>117</v>
      </c>
      <c r="AU425" s="2" t="s">
        <v>117</v>
      </c>
      <c r="AV425" s="2" t="s">
        <v>117</v>
      </c>
      <c r="AW425" s="5" t="s">
        <v>117</v>
      </c>
      <c r="AX425" s="5" t="s">
        <v>117</v>
      </c>
      <c r="AY425" s="2" t="s">
        <v>117</v>
      </c>
      <c r="AZ425" s="2" t="s">
        <v>117</v>
      </c>
      <c r="BA425" s="5" t="s">
        <v>117</v>
      </c>
      <c r="BB425" s="5" t="s">
        <v>117</v>
      </c>
      <c r="BC425" s="3" t="s">
        <v>350</v>
      </c>
      <c r="BD425" s="2" t="s">
        <v>117</v>
      </c>
      <c r="BE425" s="5" t="s">
        <v>350</v>
      </c>
      <c r="BF425" s="5" t="s">
        <v>117</v>
      </c>
      <c r="BG425" s="2" t="s">
        <v>117</v>
      </c>
      <c r="BH425" s="5" t="s">
        <v>117</v>
      </c>
      <c r="BI425" s="152"/>
      <c r="BJ425" s="152"/>
      <c r="BK425" s="152"/>
      <c r="BL425" s="152"/>
      <c r="BM425" s="152"/>
      <c r="BN425" s="152"/>
      <c r="BO425" s="152"/>
      <c r="BP425" s="152"/>
      <c r="BQ425" s="152"/>
      <c r="BR425" s="152"/>
      <c r="BS425" s="152"/>
      <c r="BT425" s="152"/>
      <c r="BU425" s="152"/>
      <c r="BV425" s="152"/>
      <c r="BW425" s="152"/>
      <c r="BX425" s="152"/>
      <c r="BY425" s="152"/>
      <c r="BZ425" s="152"/>
      <c r="CA425" s="152"/>
      <c r="CB425" s="152"/>
      <c r="CC425" s="152"/>
      <c r="CD425" s="152"/>
      <c r="CE425" s="152"/>
      <c r="CF425" s="15"/>
      <c r="CG425" s="15"/>
      <c r="CH425" s="15"/>
    </row>
    <row r="426" spans="1:86" ht="19.5" customHeight="1" x14ac:dyDescent="0.25">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2" t="s">
        <v>350</v>
      </c>
      <c r="AM426" s="2" t="s">
        <v>350</v>
      </c>
      <c r="AN426" s="3" t="s">
        <v>350</v>
      </c>
      <c r="AO426" s="4" t="s">
        <v>350</v>
      </c>
      <c r="AP426" s="2" t="s">
        <v>350</v>
      </c>
      <c r="AQ426" s="3" t="s">
        <v>117</v>
      </c>
      <c r="AR426" s="3" t="s">
        <v>117</v>
      </c>
      <c r="AS426" s="2" t="s">
        <v>117</v>
      </c>
      <c r="AT426" s="2" t="s">
        <v>117</v>
      </c>
      <c r="AU426" s="2" t="s">
        <v>117</v>
      </c>
      <c r="AV426" s="2" t="s">
        <v>117</v>
      </c>
      <c r="AW426" s="5" t="s">
        <v>117</v>
      </c>
      <c r="AX426" s="5" t="s">
        <v>117</v>
      </c>
      <c r="AY426" s="2" t="s">
        <v>117</v>
      </c>
      <c r="AZ426" s="2" t="s">
        <v>117</v>
      </c>
      <c r="BA426" s="5" t="s">
        <v>117</v>
      </c>
      <c r="BB426" s="5" t="s">
        <v>117</v>
      </c>
      <c r="BC426" s="3" t="s">
        <v>350</v>
      </c>
      <c r="BD426" s="2" t="s">
        <v>117</v>
      </c>
      <c r="BE426" s="5" t="s">
        <v>350</v>
      </c>
      <c r="BF426" s="5" t="s">
        <v>117</v>
      </c>
      <c r="BG426" s="2" t="s">
        <v>117</v>
      </c>
      <c r="BH426" s="5" t="s">
        <v>117</v>
      </c>
      <c r="BI426" s="152"/>
      <c r="BJ426" s="152"/>
      <c r="BK426" s="152"/>
      <c r="BL426" s="152"/>
      <c r="BM426" s="152"/>
      <c r="BN426" s="152"/>
      <c r="BO426" s="152"/>
      <c r="BP426" s="152"/>
      <c r="BQ426" s="152"/>
      <c r="BR426" s="152"/>
      <c r="BS426" s="152"/>
      <c r="BT426" s="152"/>
      <c r="BU426" s="152"/>
      <c r="BV426" s="152"/>
      <c r="BW426" s="152"/>
      <c r="BX426" s="152"/>
      <c r="BY426" s="152"/>
      <c r="BZ426" s="152"/>
      <c r="CA426" s="152"/>
      <c r="CB426" s="152"/>
      <c r="CC426" s="152"/>
      <c r="CD426" s="152"/>
      <c r="CE426" s="152"/>
      <c r="CF426" s="15"/>
      <c r="CG426" s="15"/>
      <c r="CH426" s="15"/>
    </row>
    <row r="427" spans="1:86" ht="19.5" customHeight="1" x14ac:dyDescent="0.25">
      <c r="A427" s="160"/>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c r="AC427" s="160"/>
      <c r="AD427" s="160"/>
      <c r="AE427" s="160"/>
      <c r="AF427" s="160"/>
      <c r="AG427" s="160"/>
      <c r="AH427" s="160"/>
      <c r="AI427" s="160"/>
      <c r="AJ427" s="160"/>
      <c r="AK427" s="160"/>
      <c r="AL427" s="2" t="s">
        <v>350</v>
      </c>
      <c r="AM427" s="2" t="s">
        <v>350</v>
      </c>
      <c r="AN427" s="3" t="s">
        <v>350</v>
      </c>
      <c r="AO427" s="4" t="s">
        <v>350</v>
      </c>
      <c r="AP427" s="2" t="s">
        <v>350</v>
      </c>
      <c r="AQ427" s="3" t="s">
        <v>117</v>
      </c>
      <c r="AR427" s="3" t="s">
        <v>117</v>
      </c>
      <c r="AS427" s="2" t="s">
        <v>117</v>
      </c>
      <c r="AT427" s="2" t="s">
        <v>117</v>
      </c>
      <c r="AU427" s="2" t="s">
        <v>117</v>
      </c>
      <c r="AV427" s="2" t="s">
        <v>117</v>
      </c>
      <c r="AW427" s="5" t="s">
        <v>117</v>
      </c>
      <c r="AX427" s="5" t="s">
        <v>117</v>
      </c>
      <c r="AY427" s="2" t="s">
        <v>117</v>
      </c>
      <c r="AZ427" s="2" t="s">
        <v>117</v>
      </c>
      <c r="BA427" s="5" t="s">
        <v>117</v>
      </c>
      <c r="BB427" s="5" t="s">
        <v>117</v>
      </c>
      <c r="BC427" s="3" t="s">
        <v>350</v>
      </c>
      <c r="BD427" s="2" t="s">
        <v>117</v>
      </c>
      <c r="BE427" s="5" t="s">
        <v>350</v>
      </c>
      <c r="BF427" s="5" t="s">
        <v>117</v>
      </c>
      <c r="BG427" s="2" t="s">
        <v>117</v>
      </c>
      <c r="BH427" s="5" t="s">
        <v>117</v>
      </c>
      <c r="BI427" s="160"/>
      <c r="BJ427" s="160"/>
      <c r="BK427" s="160"/>
      <c r="BL427" s="160"/>
      <c r="BM427" s="160"/>
      <c r="BN427" s="160"/>
      <c r="BO427" s="160"/>
      <c r="BP427" s="160"/>
      <c r="BQ427" s="160"/>
      <c r="BR427" s="160"/>
      <c r="BS427" s="160"/>
      <c r="BT427" s="160"/>
      <c r="BU427" s="160"/>
      <c r="BV427" s="160"/>
      <c r="BW427" s="160"/>
      <c r="BX427" s="160"/>
      <c r="BY427" s="160"/>
      <c r="BZ427" s="160"/>
      <c r="CA427" s="160"/>
      <c r="CB427" s="160"/>
      <c r="CC427" s="160"/>
      <c r="CD427" s="160"/>
      <c r="CE427" s="160"/>
      <c r="CF427" s="15"/>
      <c r="CG427" s="15"/>
      <c r="CH427" s="15"/>
    </row>
    <row r="428" spans="1:86" ht="13.5" customHeight="1" x14ac:dyDescent="0.25">
      <c r="A428" s="59" t="s">
        <v>575</v>
      </c>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62"/>
      <c r="X428" s="60">
        <f>SUM(X21:X427)</f>
        <v>28500079.760000002</v>
      </c>
      <c r="Y428" s="61"/>
      <c r="Z428" s="61"/>
      <c r="AA428" s="61"/>
      <c r="AB428" s="61"/>
      <c r="AC428" s="61"/>
      <c r="AD428" s="61"/>
      <c r="AE428" s="61"/>
      <c r="AF428" s="61"/>
      <c r="AG428" s="61"/>
      <c r="AH428" s="61"/>
      <c r="AI428" s="60">
        <f>SUM(AI21:AI427)</f>
        <v>1056693.94</v>
      </c>
      <c r="AJ428" s="60">
        <f>SUM(AJ21:AJ427)</f>
        <v>2967.05</v>
      </c>
      <c r="AK428" s="60">
        <f>SUM(AK21:AK427)</f>
        <v>43130565.659999996</v>
      </c>
      <c r="AL428" s="61"/>
      <c r="AM428" s="61"/>
      <c r="AN428" s="61"/>
      <c r="AO428" s="61"/>
      <c r="AP428" s="61"/>
      <c r="AQ428" s="61"/>
      <c r="AR428" s="61"/>
      <c r="AS428" s="61"/>
      <c r="AT428" s="61"/>
      <c r="AU428" s="61"/>
      <c r="AV428" s="61"/>
      <c r="AW428" s="60">
        <f>SUM(AW21:AW427)</f>
        <v>2803280.9499999997</v>
      </c>
      <c r="AX428" s="60">
        <f>SUM(AX21:AX427)</f>
        <v>3045447.6599999997</v>
      </c>
      <c r="AY428" s="61"/>
      <c r="AZ428" s="61"/>
      <c r="BA428" s="60">
        <f>SUM(BA21:BA427)</f>
        <v>96000</v>
      </c>
      <c r="BB428" s="60">
        <f>SUM(BB21:BB427)</f>
        <v>0</v>
      </c>
      <c r="BC428" s="61"/>
      <c r="BD428" s="61"/>
      <c r="BE428" s="60">
        <f>SUM(BE21:BE427)</f>
        <v>1811478.0052160448</v>
      </c>
      <c r="BF428" s="60">
        <f>SUM(BF21:BF427)</f>
        <v>0</v>
      </c>
      <c r="BG428" s="61"/>
      <c r="BH428" s="60">
        <f>SUM(BH21:BH427)</f>
        <v>0</v>
      </c>
      <c r="BI428" s="60">
        <f>SUM(BI21:BI427)</f>
        <v>45963803.635216042</v>
      </c>
      <c r="BJ428" s="60">
        <f>SUM(BJ21:BJ427)</f>
        <v>91513974.140000001</v>
      </c>
      <c r="BK428" s="60">
        <f>SUM(BK21:BK427)</f>
        <v>5248101.3600000003</v>
      </c>
      <c r="BL428" s="60">
        <f>SUM(BL21:BL427)</f>
        <v>95199703.340000004</v>
      </c>
      <c r="BM428" s="62"/>
      <c r="BN428" s="31"/>
      <c r="BO428" s="31"/>
      <c r="BP428" s="31"/>
      <c r="BQ428" s="31"/>
      <c r="BR428" s="31"/>
      <c r="BS428" s="31"/>
      <c r="BT428" s="31"/>
      <c r="BU428" s="60">
        <f>SUM(BU21:BU427)</f>
        <v>0</v>
      </c>
      <c r="BV428" s="60">
        <f>SUM(BV21:BV427)</f>
        <v>0</v>
      </c>
      <c r="BW428" s="31"/>
      <c r="BX428" s="31"/>
      <c r="BY428" s="31"/>
      <c r="BZ428" s="31"/>
      <c r="CA428" s="31"/>
      <c r="CB428" s="63"/>
      <c r="CC428" s="31"/>
      <c r="CD428" s="63"/>
      <c r="CE428" s="33"/>
      <c r="CF428" s="8"/>
      <c r="CG428" s="8"/>
      <c r="CH428" s="8"/>
    </row>
    <row r="429" spans="1:86" ht="12.75" customHeight="1" x14ac:dyDescent="0.25">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5"/>
      <c r="Y429" s="64"/>
      <c r="Z429" s="64"/>
      <c r="AA429" s="64"/>
      <c r="AB429" s="64"/>
      <c r="AC429" s="64"/>
      <c r="AD429" s="64"/>
      <c r="AE429" s="64"/>
      <c r="AF429" s="64"/>
      <c r="AG429" s="64"/>
      <c r="AH429" s="64"/>
      <c r="AI429" s="65"/>
      <c r="AJ429" s="65"/>
      <c r="AK429" s="64"/>
      <c r="AL429" s="64"/>
      <c r="AM429" s="64"/>
      <c r="AN429" s="64"/>
      <c r="AO429" s="64"/>
      <c r="AP429" s="64"/>
      <c r="AQ429" s="64"/>
      <c r="AR429" s="64"/>
      <c r="AS429" s="64"/>
      <c r="AT429" s="64"/>
      <c r="AU429" s="64"/>
      <c r="AV429" s="64"/>
      <c r="AW429" s="65"/>
      <c r="AX429" s="65"/>
      <c r="AY429" s="64"/>
      <c r="AZ429" s="64"/>
      <c r="BA429" s="65"/>
      <c r="BB429" s="65"/>
      <c r="BC429" s="64"/>
      <c r="BD429" s="64"/>
      <c r="BE429" s="65"/>
      <c r="BF429" s="65"/>
      <c r="BG429" s="64"/>
      <c r="BH429" s="65"/>
      <c r="BI429" s="65"/>
      <c r="BJ429" s="66"/>
      <c r="BK429" s="66"/>
      <c r="BL429" s="66"/>
      <c r="BM429" s="67"/>
      <c r="BN429" s="15"/>
      <c r="BO429" s="15"/>
      <c r="BP429" s="15"/>
      <c r="BQ429" s="15"/>
      <c r="BR429" s="15"/>
      <c r="BS429" s="15"/>
      <c r="BT429" s="15"/>
      <c r="BU429" s="17"/>
      <c r="BV429" s="17"/>
      <c r="BW429" s="15"/>
      <c r="BX429" s="15"/>
      <c r="BY429" s="15"/>
      <c r="BZ429" s="15"/>
      <c r="CA429" s="15"/>
      <c r="CC429" s="15"/>
      <c r="CE429" s="15"/>
      <c r="CG429" s="15"/>
      <c r="CH429" s="15"/>
    </row>
    <row r="430" spans="1:86" ht="37.5" customHeight="1" x14ac:dyDescent="0.25">
      <c r="A430" s="64" t="s">
        <v>576</v>
      </c>
      <c r="B430" s="68" t="s">
        <v>577</v>
      </c>
      <c r="C430" s="134"/>
      <c r="D430" s="134"/>
      <c r="E430" s="134"/>
      <c r="F430" s="134"/>
      <c r="G430" s="134"/>
      <c r="H430" s="134"/>
      <c r="I430" s="134"/>
      <c r="J430" s="134"/>
      <c r="K430" s="134"/>
      <c r="L430" s="134"/>
      <c r="M430" s="64"/>
      <c r="N430" s="64"/>
      <c r="O430" s="64"/>
      <c r="P430" s="64"/>
      <c r="Q430" s="64"/>
      <c r="R430" s="64"/>
      <c r="S430" s="64"/>
      <c r="T430" s="64"/>
      <c r="U430" s="64"/>
      <c r="V430" s="64"/>
      <c r="W430" s="64"/>
      <c r="X430" s="65"/>
      <c r="Y430" s="64"/>
      <c r="Z430" s="64"/>
      <c r="AA430" s="64"/>
      <c r="AB430" s="64"/>
      <c r="AC430" s="64"/>
      <c r="AD430" s="64"/>
      <c r="AE430" s="64"/>
      <c r="AF430" s="64"/>
      <c r="AG430" s="64"/>
      <c r="AH430" s="64"/>
      <c r="AI430" s="65"/>
      <c r="AJ430" s="65"/>
      <c r="AK430" s="64"/>
      <c r="AL430" s="64"/>
      <c r="AM430" s="64"/>
      <c r="AN430" s="64"/>
      <c r="AO430" s="64"/>
      <c r="AP430" s="64"/>
      <c r="AQ430" s="64"/>
      <c r="AR430" s="64"/>
      <c r="AS430" s="64"/>
      <c r="AT430" s="64"/>
      <c r="AU430" s="64"/>
      <c r="AV430" s="64"/>
      <c r="AW430" s="65"/>
      <c r="AX430" s="65"/>
      <c r="AY430" s="64"/>
      <c r="AZ430" s="64"/>
      <c r="BA430" s="65"/>
      <c r="BB430" s="65"/>
      <c r="BC430" s="64"/>
      <c r="BD430" s="64"/>
      <c r="BE430" s="65"/>
      <c r="BF430" s="65"/>
      <c r="BG430" s="64"/>
      <c r="BH430" s="65"/>
      <c r="BI430" s="65"/>
      <c r="BJ430" s="66"/>
      <c r="BK430" s="66"/>
      <c r="BL430" s="66"/>
      <c r="BM430" s="67"/>
      <c r="BN430" s="15"/>
      <c r="BO430" s="15"/>
      <c r="BP430" s="15"/>
      <c r="BQ430" s="15"/>
      <c r="BR430" s="15"/>
      <c r="BS430" s="15"/>
      <c r="BT430" s="15"/>
      <c r="BU430" s="17"/>
      <c r="BV430" s="17"/>
      <c r="BW430" s="15"/>
      <c r="BX430" s="15"/>
      <c r="BY430" s="15"/>
      <c r="BZ430" s="15"/>
      <c r="CA430" s="15"/>
      <c r="CC430" s="15"/>
      <c r="CE430" s="15"/>
      <c r="CG430" s="15"/>
      <c r="CH430" s="15"/>
    </row>
    <row r="431" spans="1:86" ht="12.75" customHeight="1" x14ac:dyDescent="0.25">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5"/>
      <c r="Y431" s="64"/>
      <c r="Z431" s="64"/>
      <c r="AA431" s="64"/>
      <c r="AB431" s="64"/>
      <c r="AC431" s="64"/>
      <c r="AD431" s="64"/>
      <c r="AE431" s="64"/>
      <c r="AF431" s="64"/>
      <c r="AG431" s="64"/>
      <c r="AH431" s="64"/>
      <c r="AI431" s="65"/>
      <c r="AJ431" s="65"/>
      <c r="AK431" s="64"/>
      <c r="AL431" s="64"/>
      <c r="AM431" s="64"/>
      <c r="AN431" s="64"/>
      <c r="AO431" s="64"/>
      <c r="AP431" s="64"/>
      <c r="AQ431" s="64"/>
      <c r="AR431" s="64"/>
      <c r="AS431" s="64"/>
      <c r="AT431" s="64"/>
      <c r="AU431" s="64"/>
      <c r="AV431" s="64"/>
      <c r="AW431" s="65"/>
      <c r="AX431" s="65"/>
      <c r="AY431" s="64"/>
      <c r="AZ431" s="64"/>
      <c r="BA431" s="65"/>
      <c r="BB431" s="65"/>
      <c r="BC431" s="64"/>
      <c r="BD431" s="64"/>
      <c r="BE431" s="65"/>
      <c r="BF431" s="65"/>
      <c r="BG431" s="64"/>
      <c r="BH431" s="65"/>
      <c r="BI431" s="65"/>
      <c r="BJ431" s="66"/>
      <c r="BK431" s="66"/>
      <c r="BL431" s="66"/>
      <c r="BM431" s="67"/>
      <c r="BN431" s="15"/>
      <c r="BO431" s="15"/>
      <c r="BP431" s="15"/>
      <c r="BQ431" s="15"/>
      <c r="BR431" s="15"/>
      <c r="BS431" s="15"/>
      <c r="BT431" s="15"/>
      <c r="BU431" s="17"/>
      <c r="BV431" s="17"/>
      <c r="BW431" s="15"/>
      <c r="BX431" s="15"/>
      <c r="BY431" s="15"/>
      <c r="BZ431" s="15"/>
      <c r="CA431" s="15"/>
      <c r="CC431" s="15"/>
      <c r="CE431" s="15"/>
      <c r="CG431" s="15"/>
      <c r="CH431" s="15"/>
    </row>
    <row r="432" spans="1:86" ht="12.75" customHeight="1" x14ac:dyDescent="0.25">
      <c r="A432" s="7" t="s">
        <v>578</v>
      </c>
      <c r="B432" s="7"/>
      <c r="C432" s="7"/>
      <c r="D432" s="7"/>
      <c r="E432" s="7"/>
      <c r="F432" s="7"/>
      <c r="G432" s="7"/>
      <c r="H432" s="7"/>
      <c r="I432" s="7"/>
      <c r="J432" s="7"/>
      <c r="K432" s="7"/>
      <c r="L432" s="7"/>
      <c r="M432" s="7"/>
      <c r="N432" s="7"/>
      <c r="O432" s="7"/>
      <c r="P432" s="7"/>
      <c r="Q432" s="7"/>
      <c r="R432" s="7"/>
      <c r="S432" s="7"/>
      <c r="T432" s="7"/>
      <c r="U432" s="7"/>
      <c r="V432" s="7"/>
      <c r="W432" s="7"/>
      <c r="X432" s="16"/>
      <c r="Y432" s="7"/>
      <c r="Z432" s="7"/>
      <c r="AA432" s="7"/>
      <c r="AB432" s="7"/>
      <c r="AC432" s="7"/>
      <c r="AD432" s="7"/>
      <c r="AE432" s="7"/>
      <c r="AF432" s="7"/>
      <c r="AG432" s="7"/>
      <c r="AH432" s="7"/>
      <c r="AI432" s="16"/>
      <c r="AJ432" s="16"/>
      <c r="AK432" s="7"/>
      <c r="AL432" s="7"/>
      <c r="AM432" s="7"/>
      <c r="AN432" s="7"/>
      <c r="AO432" s="7"/>
      <c r="AP432" s="7"/>
      <c r="AQ432" s="7"/>
      <c r="AR432" s="7"/>
      <c r="AS432" s="7"/>
      <c r="AT432" s="7"/>
      <c r="AU432" s="7"/>
      <c r="AV432" s="7"/>
      <c r="AW432" s="16"/>
      <c r="AX432" s="16"/>
      <c r="AY432" s="7"/>
      <c r="AZ432" s="7"/>
      <c r="BA432" s="16"/>
      <c r="BB432" s="16"/>
      <c r="BC432" s="7"/>
      <c r="BD432" s="7"/>
      <c r="BE432" s="16"/>
      <c r="BF432" s="16"/>
      <c r="BG432" s="7"/>
      <c r="BH432" s="16"/>
      <c r="BI432" s="16"/>
      <c r="BJ432" s="16"/>
      <c r="BK432" s="16"/>
      <c r="BL432" s="16"/>
      <c r="BM432" s="69"/>
      <c r="BU432" s="14"/>
      <c r="BV432" s="14"/>
      <c r="BZ432" s="15"/>
      <c r="CA432" s="15"/>
      <c r="CC432" s="15"/>
      <c r="CE432" s="15"/>
      <c r="CG432" s="15"/>
      <c r="CH432" s="15"/>
    </row>
    <row r="433" spans="1:86" ht="12.75" customHeight="1" x14ac:dyDescent="0.25">
      <c r="A433" s="1" t="s">
        <v>579</v>
      </c>
      <c r="B433" s="1"/>
      <c r="C433" s="1"/>
      <c r="D433" s="1"/>
      <c r="E433" s="7"/>
      <c r="F433" s="7"/>
      <c r="G433" s="7"/>
      <c r="H433" s="7"/>
      <c r="I433" s="7"/>
      <c r="J433" s="7"/>
      <c r="K433" s="7"/>
      <c r="L433" s="7"/>
      <c r="M433" s="7"/>
      <c r="N433" s="7"/>
      <c r="O433" s="7"/>
      <c r="P433" s="7"/>
      <c r="Q433" s="7"/>
      <c r="R433" s="7"/>
      <c r="S433" s="7"/>
      <c r="T433" s="7"/>
      <c r="U433" s="7"/>
      <c r="V433" s="7"/>
      <c r="W433" s="7"/>
      <c r="X433" s="16"/>
      <c r="Y433" s="7"/>
      <c r="Z433" s="7"/>
      <c r="AA433" s="7"/>
      <c r="AB433" s="7"/>
      <c r="AC433" s="7"/>
      <c r="AD433" s="7"/>
      <c r="AE433" s="7"/>
      <c r="AF433" s="7"/>
      <c r="AG433" s="7"/>
      <c r="AH433" s="7"/>
      <c r="AI433" s="16"/>
      <c r="AJ433" s="16"/>
      <c r="AK433" s="7"/>
      <c r="AL433" s="7"/>
      <c r="AM433" s="7"/>
      <c r="AN433" s="7"/>
      <c r="AO433" s="7"/>
      <c r="AP433" s="7"/>
      <c r="AQ433" s="7"/>
      <c r="AR433" s="7"/>
      <c r="AS433" s="7"/>
      <c r="AT433" s="7"/>
      <c r="AU433" s="7"/>
      <c r="AV433" s="7"/>
      <c r="AW433" s="16"/>
      <c r="AX433" s="16"/>
      <c r="AY433" s="7"/>
      <c r="AZ433" s="7"/>
      <c r="BA433" s="16"/>
      <c r="BB433" s="16"/>
      <c r="BC433" s="7"/>
      <c r="BD433" s="7"/>
      <c r="BE433" s="16"/>
      <c r="BF433" s="16"/>
      <c r="BG433" s="7"/>
      <c r="BH433" s="16"/>
      <c r="BI433" s="16"/>
      <c r="BJ433" s="16"/>
      <c r="BK433" s="16"/>
      <c r="BL433" s="16"/>
      <c r="BM433" s="69"/>
      <c r="BU433" s="14"/>
      <c r="BV433" s="14"/>
      <c r="BZ433" s="15"/>
      <c r="CA433" s="15"/>
      <c r="CC433" s="15"/>
      <c r="CE433" s="15"/>
      <c r="CG433" s="15"/>
      <c r="CH433" s="15"/>
    </row>
    <row r="434" spans="1:86" ht="12.75" customHeight="1" x14ac:dyDescent="0.25">
      <c r="A434" s="7" t="s">
        <v>580</v>
      </c>
      <c r="B434" s="7"/>
      <c r="C434" s="7"/>
      <c r="D434" s="7"/>
      <c r="E434" s="7"/>
      <c r="F434" s="7"/>
      <c r="G434" s="7"/>
      <c r="H434" s="1"/>
      <c r="I434" s="1"/>
      <c r="J434" s="1"/>
      <c r="K434" s="1"/>
      <c r="L434" s="1"/>
      <c r="M434" s="1"/>
      <c r="N434" s="1"/>
      <c r="O434" s="1"/>
      <c r="P434" s="1"/>
      <c r="Q434" s="1"/>
      <c r="R434" s="1"/>
      <c r="S434" s="1"/>
      <c r="T434" s="1"/>
      <c r="U434" s="1"/>
      <c r="V434" s="1"/>
      <c r="W434" s="1"/>
      <c r="X434" s="70"/>
      <c r="Y434" s="1"/>
      <c r="Z434" s="1"/>
      <c r="AA434" s="1"/>
      <c r="AB434" s="1"/>
      <c r="AC434" s="1"/>
      <c r="AD434" s="1"/>
      <c r="AE434" s="1"/>
      <c r="AF434" s="1"/>
      <c r="AG434" s="1"/>
      <c r="AH434" s="1"/>
      <c r="AI434" s="70"/>
      <c r="AJ434" s="70"/>
      <c r="AK434" s="1"/>
      <c r="AL434" s="1"/>
      <c r="AM434" s="1"/>
      <c r="AN434" s="1"/>
      <c r="AO434" s="1"/>
      <c r="AP434" s="1"/>
      <c r="AQ434" s="1"/>
      <c r="AR434" s="1"/>
      <c r="AS434" s="1"/>
      <c r="AT434" s="1"/>
      <c r="AU434" s="1"/>
      <c r="AV434" s="1"/>
      <c r="AW434" s="70"/>
      <c r="AX434" s="70"/>
      <c r="AY434" s="1"/>
      <c r="AZ434" s="1"/>
      <c r="BA434" s="70"/>
      <c r="BB434" s="70"/>
      <c r="BC434" s="1"/>
      <c r="BD434" s="1"/>
      <c r="BE434" s="70"/>
      <c r="BF434" s="70"/>
      <c r="BG434" s="1"/>
      <c r="BH434" s="70"/>
      <c r="BI434" s="70"/>
      <c r="BJ434" s="16"/>
      <c r="BK434" s="16"/>
      <c r="BL434" s="16"/>
      <c r="BM434" s="69"/>
      <c r="BU434" s="14"/>
      <c r="BV434" s="14"/>
      <c r="BZ434" s="15"/>
      <c r="CA434" s="15"/>
      <c r="CC434" s="15"/>
      <c r="CE434" s="15"/>
      <c r="CG434" s="15"/>
      <c r="CH434" s="15"/>
    </row>
    <row r="435" spans="1:86" ht="12.75" customHeight="1" x14ac:dyDescent="0.25">
      <c r="A435" s="19"/>
      <c r="B435" s="19"/>
      <c r="C435" s="19"/>
      <c r="D435" s="19"/>
      <c r="E435" s="19"/>
      <c r="F435" s="19"/>
      <c r="G435" s="19"/>
      <c r="H435" s="19"/>
      <c r="I435" s="19"/>
      <c r="J435" s="19"/>
      <c r="K435" s="19"/>
      <c r="L435" s="19"/>
      <c r="M435" s="19"/>
      <c r="N435" s="19"/>
      <c r="Q435" s="19"/>
      <c r="R435" s="19"/>
      <c r="S435" s="19"/>
      <c r="T435" s="19"/>
      <c r="U435" s="19"/>
      <c r="V435" s="19"/>
      <c r="W435" s="19"/>
      <c r="X435" s="18"/>
      <c r="Y435" s="19"/>
      <c r="Z435" s="19"/>
      <c r="AA435" s="19"/>
      <c r="AB435" s="19"/>
      <c r="AC435" s="19"/>
      <c r="AD435" s="19"/>
      <c r="AE435" s="19"/>
      <c r="AF435" s="19"/>
      <c r="AG435" s="19"/>
      <c r="AH435" s="19"/>
      <c r="AI435" s="18"/>
      <c r="AJ435" s="18"/>
      <c r="AK435" s="19"/>
      <c r="AL435" s="19"/>
      <c r="AM435" s="19"/>
      <c r="AN435" s="19"/>
      <c r="AO435" s="19"/>
      <c r="AP435" s="19"/>
      <c r="AQ435" s="19"/>
      <c r="AR435" s="19"/>
      <c r="AS435" s="19"/>
      <c r="AT435" s="19"/>
      <c r="AU435" s="19"/>
      <c r="AV435" s="19"/>
      <c r="AW435" s="18"/>
      <c r="AX435" s="18"/>
      <c r="AY435" s="19"/>
      <c r="AZ435" s="19"/>
      <c r="BA435" s="18"/>
      <c r="BB435" s="18"/>
      <c r="BC435" s="19"/>
      <c r="BD435" s="19"/>
      <c r="BE435" s="18"/>
      <c r="BF435" s="18"/>
      <c r="BG435" s="19"/>
      <c r="BH435" s="18"/>
      <c r="BI435" s="18"/>
      <c r="BJ435" s="14"/>
      <c r="BK435" s="14"/>
      <c r="BL435" s="14"/>
      <c r="BM435" s="71"/>
      <c r="BU435" s="14"/>
      <c r="BV435" s="14"/>
      <c r="BZ435" s="15"/>
      <c r="CA435" s="15"/>
      <c r="CC435" s="15"/>
      <c r="CE435" s="15"/>
      <c r="CG435" s="15"/>
      <c r="CH435" s="15"/>
    </row>
    <row r="436" spans="1:86" ht="12.75" customHeight="1" x14ac:dyDescent="0.25">
      <c r="X436" s="14"/>
      <c r="AI436" s="14"/>
      <c r="AJ436" s="14"/>
      <c r="AW436" s="14"/>
      <c r="AX436" s="14"/>
      <c r="BA436" s="14"/>
      <c r="BB436" s="14"/>
      <c r="BE436" s="14"/>
      <c r="BF436" s="14"/>
      <c r="BH436" s="14"/>
      <c r="BI436" s="14"/>
      <c r="BJ436" s="14"/>
      <c r="BK436" s="14"/>
      <c r="BL436" s="14"/>
      <c r="BM436" s="71"/>
      <c r="BU436" s="14"/>
      <c r="BV436" s="14"/>
      <c r="BZ436" s="15"/>
      <c r="CA436" s="15"/>
      <c r="CC436" s="15"/>
      <c r="CE436" s="15"/>
      <c r="CG436" s="15"/>
      <c r="CH436" s="15"/>
    </row>
    <row r="437" spans="1:86" ht="12.75" customHeight="1" x14ac:dyDescent="0.25">
      <c r="X437" s="14"/>
      <c r="AI437" s="14"/>
      <c r="AJ437" s="14"/>
      <c r="AW437" s="14"/>
      <c r="AX437" s="14"/>
      <c r="BA437" s="14"/>
      <c r="BB437" s="14"/>
      <c r="BE437" s="14"/>
      <c r="BF437" s="14"/>
      <c r="BH437" s="14"/>
      <c r="BI437" s="14"/>
      <c r="BJ437" s="14"/>
      <c r="BK437" s="14"/>
      <c r="BL437" s="14"/>
      <c r="BM437" s="71"/>
      <c r="BU437" s="14"/>
      <c r="BV437" s="14"/>
      <c r="BZ437" s="15"/>
      <c r="CA437" s="15"/>
      <c r="CC437" s="15"/>
      <c r="CE437" s="15"/>
      <c r="CG437" s="15"/>
      <c r="CH437" s="15"/>
    </row>
    <row r="438" spans="1:86" ht="12.75" customHeight="1" x14ac:dyDescent="0.25">
      <c r="X438" s="14"/>
      <c r="AI438" s="14"/>
      <c r="AJ438" s="14"/>
      <c r="AW438" s="14"/>
      <c r="AX438" s="14"/>
      <c r="BA438" s="14"/>
      <c r="BB438" s="14"/>
      <c r="BE438" s="14"/>
      <c r="BF438" s="14"/>
      <c r="BH438" s="14"/>
      <c r="BI438" s="14"/>
      <c r="BJ438" s="14"/>
      <c r="BK438" s="14"/>
      <c r="BL438" s="14"/>
      <c r="BM438" s="71"/>
      <c r="BU438" s="14"/>
      <c r="BV438" s="14"/>
      <c r="BZ438" s="15"/>
      <c r="CA438" s="15"/>
      <c r="CC438" s="15"/>
      <c r="CE438" s="15"/>
      <c r="CG438" s="15"/>
      <c r="CH438" s="15"/>
    </row>
    <row r="439" spans="1:86" ht="12.75" customHeight="1" x14ac:dyDescent="0.25">
      <c r="X439" s="14"/>
      <c r="AI439" s="14"/>
      <c r="AJ439" s="14"/>
      <c r="AW439" s="14"/>
      <c r="AX439" s="14"/>
      <c r="BA439" s="14"/>
      <c r="BB439" s="14"/>
      <c r="BE439" s="14"/>
      <c r="BF439" s="14"/>
      <c r="BH439" s="14"/>
      <c r="BI439" s="14"/>
      <c r="BJ439" s="14"/>
      <c r="BK439" s="14"/>
      <c r="BL439" s="14"/>
      <c r="BM439" s="71"/>
      <c r="BU439" s="14"/>
      <c r="BV439" s="14"/>
      <c r="BZ439" s="15"/>
      <c r="CA439" s="15"/>
      <c r="CC439" s="15"/>
      <c r="CE439" s="15"/>
      <c r="CG439" s="15"/>
      <c r="CH439" s="15"/>
    </row>
    <row r="440" spans="1:86" ht="12.75" customHeight="1" x14ac:dyDescent="0.25">
      <c r="X440" s="14"/>
      <c r="AI440" s="14"/>
      <c r="AJ440" s="14"/>
      <c r="AW440" s="14"/>
      <c r="AX440" s="14"/>
      <c r="BA440" s="14"/>
      <c r="BB440" s="14"/>
      <c r="BE440" s="14"/>
      <c r="BF440" s="14"/>
      <c r="BH440" s="14"/>
      <c r="BI440" s="14"/>
      <c r="BJ440" s="14"/>
      <c r="BK440" s="14"/>
      <c r="BL440" s="14"/>
      <c r="BM440" s="71"/>
      <c r="BU440" s="14"/>
      <c r="BV440" s="14"/>
      <c r="BZ440" s="15"/>
      <c r="CA440" s="15"/>
      <c r="CC440" s="15"/>
      <c r="CE440" s="15"/>
      <c r="CG440" s="15"/>
      <c r="CH440" s="15"/>
    </row>
    <row r="441" spans="1:86" ht="12.75" customHeight="1" x14ac:dyDescent="0.25">
      <c r="X441" s="14"/>
      <c r="AI441" s="14"/>
      <c r="AJ441" s="14"/>
      <c r="AW441" s="14"/>
      <c r="AX441" s="14"/>
      <c r="BA441" s="14"/>
      <c r="BB441" s="14"/>
      <c r="BE441" s="14"/>
      <c r="BF441" s="14"/>
      <c r="BH441" s="14"/>
      <c r="BI441" s="14"/>
      <c r="BJ441" s="14"/>
      <c r="BK441" s="14"/>
      <c r="BL441" s="14"/>
      <c r="BM441" s="71"/>
      <c r="BU441" s="14"/>
      <c r="BV441" s="14"/>
      <c r="BZ441" s="15"/>
      <c r="CA441" s="15"/>
      <c r="CC441" s="15"/>
      <c r="CE441" s="15"/>
      <c r="CG441" s="15"/>
      <c r="CH441" s="15"/>
    </row>
    <row r="442" spans="1:86" ht="12.75" customHeight="1" x14ac:dyDescent="0.25">
      <c r="X442" s="14"/>
      <c r="AI442" s="14"/>
      <c r="AJ442" s="14"/>
      <c r="AW442" s="14"/>
      <c r="AX442" s="14"/>
      <c r="BA442" s="14"/>
      <c r="BB442" s="14"/>
      <c r="BE442" s="14"/>
      <c r="BF442" s="14"/>
      <c r="BH442" s="14"/>
      <c r="BI442" s="14"/>
      <c r="BJ442" s="14"/>
      <c r="BK442" s="14"/>
      <c r="BL442" s="14"/>
      <c r="BM442" s="71"/>
      <c r="BU442" s="14"/>
      <c r="BV442" s="14"/>
      <c r="BZ442" s="15"/>
      <c r="CA442" s="15"/>
      <c r="CC442" s="15"/>
      <c r="CE442" s="15"/>
      <c r="CG442" s="15"/>
      <c r="CH442" s="15"/>
    </row>
    <row r="443" spans="1:86" ht="12.75" customHeight="1" x14ac:dyDescent="0.25">
      <c r="X443" s="14"/>
      <c r="AI443" s="14"/>
      <c r="AJ443" s="14"/>
      <c r="AW443" s="14"/>
      <c r="AX443" s="14"/>
      <c r="BA443" s="14"/>
      <c r="BB443" s="14"/>
      <c r="BE443" s="14"/>
      <c r="BF443" s="14"/>
      <c r="BH443" s="14"/>
      <c r="BI443" s="14"/>
      <c r="BJ443" s="14"/>
      <c r="BK443" s="14"/>
      <c r="BL443" s="14"/>
      <c r="BM443" s="71"/>
      <c r="BU443" s="14"/>
      <c r="BV443" s="14"/>
      <c r="BZ443" s="15"/>
      <c r="CA443" s="15"/>
      <c r="CC443" s="15"/>
      <c r="CE443" s="15"/>
      <c r="CG443" s="15"/>
      <c r="CH443" s="15"/>
    </row>
    <row r="444" spans="1:86" ht="12.75" customHeight="1" x14ac:dyDescent="0.25">
      <c r="X444" s="14"/>
      <c r="AI444" s="14"/>
      <c r="AJ444" s="14"/>
      <c r="AW444" s="14"/>
      <c r="AX444" s="14"/>
      <c r="BA444" s="14"/>
      <c r="BB444" s="14"/>
      <c r="BE444" s="14"/>
      <c r="BF444" s="14"/>
      <c r="BH444" s="14"/>
      <c r="BI444" s="14"/>
      <c r="BJ444" s="14"/>
      <c r="BK444" s="14"/>
      <c r="BL444" s="14"/>
      <c r="BM444" s="71"/>
      <c r="BU444" s="14"/>
      <c r="BV444" s="14"/>
      <c r="BZ444" s="15"/>
      <c r="CA444" s="15"/>
      <c r="CC444" s="15"/>
      <c r="CE444" s="15"/>
      <c r="CG444" s="15"/>
      <c r="CH444" s="15"/>
    </row>
    <row r="445" spans="1:86" ht="12.75" customHeight="1" x14ac:dyDescent="0.25">
      <c r="X445" s="14"/>
      <c r="AI445" s="14"/>
      <c r="AJ445" s="14"/>
      <c r="AW445" s="14"/>
      <c r="AX445" s="14"/>
      <c r="BA445" s="14"/>
      <c r="BB445" s="14"/>
      <c r="BE445" s="14"/>
      <c r="BF445" s="14"/>
      <c r="BH445" s="14"/>
      <c r="BI445" s="14"/>
      <c r="BJ445" s="14"/>
      <c r="BK445" s="14"/>
      <c r="BL445" s="14"/>
      <c r="BM445" s="71"/>
      <c r="BU445" s="14"/>
      <c r="BV445" s="14"/>
      <c r="BZ445" s="15"/>
      <c r="CA445" s="15"/>
      <c r="CC445" s="15"/>
      <c r="CE445" s="15"/>
      <c r="CG445" s="15"/>
      <c r="CH445" s="15"/>
    </row>
    <row r="446" spans="1:86" ht="12.75" customHeight="1" x14ac:dyDescent="0.25">
      <c r="X446" s="14"/>
      <c r="AI446" s="14"/>
      <c r="AJ446" s="14"/>
      <c r="AW446" s="14"/>
      <c r="AX446" s="14"/>
      <c r="BA446" s="14"/>
      <c r="BB446" s="14"/>
      <c r="BE446" s="14"/>
      <c r="BF446" s="14"/>
      <c r="BH446" s="14"/>
      <c r="BI446" s="14"/>
      <c r="BJ446" s="14"/>
      <c r="BK446" s="14"/>
      <c r="BL446" s="14"/>
      <c r="BM446" s="71"/>
      <c r="BU446" s="14"/>
      <c r="BV446" s="14"/>
      <c r="BZ446" s="15"/>
      <c r="CA446" s="15"/>
      <c r="CC446" s="15"/>
      <c r="CE446" s="15"/>
      <c r="CG446" s="15"/>
      <c r="CH446" s="15"/>
    </row>
    <row r="447" spans="1:86" ht="12.75" customHeight="1" x14ac:dyDescent="0.25">
      <c r="X447" s="14"/>
      <c r="AI447" s="14"/>
      <c r="AJ447" s="14"/>
      <c r="AW447" s="14"/>
      <c r="AX447" s="14"/>
      <c r="BA447" s="14"/>
      <c r="BB447" s="14"/>
      <c r="BE447" s="14"/>
      <c r="BF447" s="14"/>
      <c r="BH447" s="14"/>
      <c r="BI447" s="14"/>
      <c r="BJ447" s="14"/>
      <c r="BK447" s="14"/>
      <c r="BL447" s="14"/>
      <c r="BM447" s="71"/>
      <c r="BU447" s="14"/>
      <c r="BV447" s="14"/>
      <c r="BZ447" s="15"/>
      <c r="CA447" s="15"/>
      <c r="CC447" s="15"/>
      <c r="CE447" s="15"/>
      <c r="CG447" s="15"/>
      <c r="CH447" s="15"/>
    </row>
    <row r="448" spans="1:86" ht="12.75" customHeight="1" x14ac:dyDescent="0.25">
      <c r="X448" s="14"/>
      <c r="AI448" s="14"/>
      <c r="AJ448" s="14"/>
      <c r="AW448" s="14"/>
      <c r="AX448" s="14"/>
      <c r="BA448" s="14"/>
      <c r="BB448" s="14"/>
      <c r="BE448" s="14"/>
      <c r="BF448" s="14"/>
      <c r="BH448" s="14"/>
      <c r="BI448" s="14"/>
      <c r="BJ448" s="14"/>
      <c r="BK448" s="14"/>
      <c r="BL448" s="14"/>
      <c r="BM448" s="71"/>
      <c r="BU448" s="14"/>
      <c r="BV448" s="14"/>
      <c r="BZ448" s="15"/>
      <c r="CA448" s="15"/>
      <c r="CC448" s="15"/>
      <c r="CE448" s="15"/>
      <c r="CG448" s="15"/>
      <c r="CH448" s="15"/>
    </row>
    <row r="449" spans="24:86" ht="12.75" customHeight="1" x14ac:dyDescent="0.25">
      <c r="X449" s="14"/>
      <c r="AI449" s="14"/>
      <c r="AJ449" s="14"/>
      <c r="AW449" s="14"/>
      <c r="AX449" s="14"/>
      <c r="BA449" s="14"/>
      <c r="BB449" s="14"/>
      <c r="BE449" s="14"/>
      <c r="BF449" s="14"/>
      <c r="BH449" s="14"/>
      <c r="BI449" s="14"/>
      <c r="BJ449" s="14"/>
      <c r="BK449" s="14"/>
      <c r="BL449" s="14"/>
      <c r="BM449" s="71"/>
      <c r="BU449" s="14"/>
      <c r="BV449" s="14"/>
      <c r="BZ449" s="15"/>
      <c r="CA449" s="15"/>
      <c r="CC449" s="15"/>
      <c r="CE449" s="15"/>
      <c r="CG449" s="15"/>
      <c r="CH449" s="15"/>
    </row>
    <row r="450" spans="24:86" ht="12.75" customHeight="1" x14ac:dyDescent="0.25">
      <c r="X450" s="14"/>
      <c r="AI450" s="14"/>
      <c r="AJ450" s="14"/>
      <c r="AW450" s="14"/>
      <c r="AX450" s="14"/>
      <c r="BA450" s="14"/>
      <c r="BB450" s="14"/>
      <c r="BE450" s="14"/>
      <c r="BF450" s="14"/>
      <c r="BH450" s="14"/>
      <c r="BI450" s="14"/>
      <c r="BJ450" s="14"/>
      <c r="BK450" s="14"/>
      <c r="BL450" s="14"/>
      <c r="BM450" s="71"/>
      <c r="BU450" s="14"/>
      <c r="BV450" s="14"/>
      <c r="BZ450" s="15"/>
      <c r="CA450" s="15"/>
      <c r="CC450" s="15"/>
      <c r="CE450" s="15"/>
      <c r="CG450" s="15"/>
      <c r="CH450" s="15"/>
    </row>
    <row r="451" spans="24:86" ht="12.75" customHeight="1" x14ac:dyDescent="0.25">
      <c r="X451" s="14"/>
      <c r="AI451" s="14"/>
      <c r="AJ451" s="14"/>
      <c r="AW451" s="14"/>
      <c r="AX451" s="14"/>
      <c r="BA451" s="14"/>
      <c r="BB451" s="14"/>
      <c r="BE451" s="14"/>
      <c r="BF451" s="14"/>
      <c r="BH451" s="14"/>
      <c r="BI451" s="14"/>
      <c r="BJ451" s="14"/>
      <c r="BK451" s="14"/>
      <c r="BL451" s="14"/>
      <c r="BM451" s="71"/>
      <c r="BU451" s="14"/>
      <c r="BV451" s="14"/>
      <c r="BZ451" s="15"/>
      <c r="CA451" s="15"/>
      <c r="CC451" s="15"/>
      <c r="CE451" s="15"/>
      <c r="CG451" s="15"/>
      <c r="CH451" s="15"/>
    </row>
    <row r="452" spans="24:86" ht="12.75" customHeight="1" x14ac:dyDescent="0.25">
      <c r="X452" s="14"/>
      <c r="AI452" s="14"/>
      <c r="AJ452" s="14"/>
      <c r="AW452" s="14"/>
      <c r="AX452" s="14"/>
      <c r="BA452" s="14"/>
      <c r="BB452" s="14"/>
      <c r="BE452" s="14"/>
      <c r="BF452" s="14"/>
      <c r="BH452" s="14"/>
      <c r="BI452" s="14"/>
      <c r="BJ452" s="14"/>
      <c r="BK452" s="14"/>
      <c r="BL452" s="14"/>
      <c r="BM452" s="71"/>
      <c r="BU452" s="14"/>
      <c r="BV452" s="14"/>
      <c r="BZ452" s="15"/>
      <c r="CA452" s="15"/>
      <c r="CC452" s="15"/>
      <c r="CE452" s="15"/>
      <c r="CG452" s="15"/>
      <c r="CH452" s="15"/>
    </row>
    <row r="453" spans="24:86" ht="12.75" customHeight="1" x14ac:dyDescent="0.25">
      <c r="X453" s="14"/>
      <c r="AI453" s="14"/>
      <c r="AJ453" s="14"/>
      <c r="AW453" s="14"/>
      <c r="AX453" s="14"/>
      <c r="BA453" s="14"/>
      <c r="BB453" s="14"/>
      <c r="BE453" s="14"/>
      <c r="BF453" s="14"/>
      <c r="BH453" s="14"/>
      <c r="BI453" s="14"/>
      <c r="BJ453" s="14"/>
      <c r="BK453" s="14"/>
      <c r="BL453" s="14"/>
      <c r="BM453" s="71"/>
      <c r="BU453" s="14"/>
      <c r="BV453" s="14"/>
      <c r="BZ453" s="15"/>
      <c r="CA453" s="15"/>
      <c r="CC453" s="15"/>
      <c r="CE453" s="15"/>
      <c r="CG453" s="15"/>
      <c r="CH453" s="15"/>
    </row>
    <row r="454" spans="24:86" ht="12.75" customHeight="1" x14ac:dyDescent="0.25">
      <c r="X454" s="14"/>
      <c r="AI454" s="14"/>
      <c r="AJ454" s="14"/>
      <c r="AW454" s="14"/>
      <c r="AX454" s="14"/>
      <c r="BA454" s="14"/>
      <c r="BB454" s="14"/>
      <c r="BE454" s="14"/>
      <c r="BF454" s="14"/>
      <c r="BH454" s="14"/>
      <c r="BI454" s="14"/>
      <c r="BJ454" s="14"/>
      <c r="BK454" s="14"/>
      <c r="BL454" s="14"/>
      <c r="BM454" s="71"/>
      <c r="BU454" s="14"/>
      <c r="BV454" s="14"/>
      <c r="BZ454" s="15"/>
      <c r="CA454" s="15"/>
      <c r="CC454" s="15"/>
      <c r="CE454" s="15"/>
      <c r="CG454" s="15"/>
      <c r="CH454" s="15"/>
    </row>
    <row r="455" spans="24:86" ht="12.75" customHeight="1" x14ac:dyDescent="0.25">
      <c r="X455" s="14"/>
      <c r="AI455" s="14"/>
      <c r="AJ455" s="14"/>
      <c r="AW455" s="14"/>
      <c r="AX455" s="14"/>
      <c r="BA455" s="14"/>
      <c r="BB455" s="14"/>
      <c r="BE455" s="14"/>
      <c r="BF455" s="14"/>
      <c r="BH455" s="14"/>
      <c r="BI455" s="14"/>
      <c r="BJ455" s="14"/>
      <c r="BK455" s="14"/>
      <c r="BL455" s="14"/>
      <c r="BM455" s="71"/>
      <c r="BU455" s="14"/>
      <c r="BV455" s="14"/>
      <c r="BZ455" s="15"/>
      <c r="CA455" s="15"/>
      <c r="CC455" s="15"/>
      <c r="CE455" s="15"/>
      <c r="CG455" s="15"/>
      <c r="CH455" s="15"/>
    </row>
    <row r="456" spans="24:86" ht="12.75" customHeight="1" x14ac:dyDescent="0.25">
      <c r="X456" s="14"/>
      <c r="AI456" s="14"/>
      <c r="AJ456" s="14"/>
      <c r="AW456" s="14"/>
      <c r="AX456" s="14"/>
      <c r="BA456" s="14"/>
      <c r="BB456" s="14"/>
      <c r="BE456" s="14"/>
      <c r="BF456" s="14"/>
      <c r="BH456" s="14"/>
      <c r="BI456" s="14"/>
      <c r="BJ456" s="14"/>
      <c r="BK456" s="14"/>
      <c r="BL456" s="14"/>
      <c r="BM456" s="71"/>
      <c r="BU456" s="14"/>
      <c r="BV456" s="14"/>
      <c r="BZ456" s="15"/>
      <c r="CA456" s="15"/>
      <c r="CC456" s="15"/>
      <c r="CE456" s="15"/>
      <c r="CG456" s="15"/>
      <c r="CH456" s="15"/>
    </row>
    <row r="457" spans="24:86" ht="12.75" customHeight="1" x14ac:dyDescent="0.25">
      <c r="X457" s="14"/>
      <c r="AI457" s="14"/>
      <c r="AJ457" s="14"/>
      <c r="AW457" s="14"/>
      <c r="AX457" s="14"/>
      <c r="BA457" s="14"/>
      <c r="BB457" s="14"/>
      <c r="BE457" s="14"/>
      <c r="BF457" s="14"/>
      <c r="BH457" s="14"/>
      <c r="BI457" s="14"/>
      <c r="BJ457" s="14"/>
      <c r="BK457" s="14"/>
      <c r="BL457" s="14"/>
      <c r="BM457" s="71"/>
      <c r="BU457" s="14"/>
      <c r="BV457" s="14"/>
      <c r="BZ457" s="15"/>
      <c r="CA457" s="15"/>
      <c r="CC457" s="15"/>
      <c r="CE457" s="15"/>
      <c r="CG457" s="15"/>
      <c r="CH457" s="15"/>
    </row>
    <row r="458" spans="24:86" ht="12.75" customHeight="1" x14ac:dyDescent="0.25">
      <c r="X458" s="14"/>
      <c r="AI458" s="14"/>
      <c r="AJ458" s="14"/>
      <c r="AW458" s="14"/>
      <c r="AX458" s="14"/>
      <c r="BA458" s="14"/>
      <c r="BB458" s="14"/>
      <c r="BE458" s="14"/>
      <c r="BF458" s="14"/>
      <c r="BH458" s="14"/>
      <c r="BI458" s="14"/>
      <c r="BJ458" s="14"/>
      <c r="BK458" s="14"/>
      <c r="BL458" s="14"/>
      <c r="BM458" s="71"/>
      <c r="BU458" s="14"/>
      <c r="BV458" s="14"/>
      <c r="BZ458" s="15"/>
      <c r="CA458" s="15"/>
      <c r="CC458" s="15"/>
      <c r="CE458" s="15"/>
      <c r="CG458" s="15"/>
      <c r="CH458" s="15"/>
    </row>
    <row r="459" spans="24:86" ht="12.75" customHeight="1" x14ac:dyDescent="0.25">
      <c r="X459" s="14"/>
      <c r="AI459" s="14"/>
      <c r="AJ459" s="14"/>
      <c r="AW459" s="14"/>
      <c r="AX459" s="14"/>
      <c r="BA459" s="14"/>
      <c r="BB459" s="14"/>
      <c r="BE459" s="14"/>
      <c r="BF459" s="14"/>
      <c r="BH459" s="14"/>
      <c r="BI459" s="14"/>
      <c r="BJ459" s="14"/>
      <c r="BK459" s="14"/>
      <c r="BL459" s="14"/>
      <c r="BM459" s="71"/>
      <c r="BU459" s="14"/>
      <c r="BV459" s="14"/>
      <c r="BZ459" s="15"/>
      <c r="CA459" s="15"/>
      <c r="CC459" s="15"/>
      <c r="CE459" s="15"/>
      <c r="CG459" s="15"/>
      <c r="CH459" s="15"/>
    </row>
    <row r="460" spans="24:86" ht="12.75" customHeight="1" x14ac:dyDescent="0.25">
      <c r="X460" s="14"/>
      <c r="AI460" s="14"/>
      <c r="AJ460" s="14"/>
      <c r="AW460" s="14"/>
      <c r="AX460" s="14"/>
      <c r="BA460" s="14"/>
      <c r="BB460" s="14"/>
      <c r="BE460" s="14"/>
      <c r="BF460" s="14"/>
      <c r="BH460" s="14"/>
      <c r="BI460" s="14"/>
      <c r="BJ460" s="14"/>
      <c r="BK460" s="14"/>
      <c r="BL460" s="14"/>
      <c r="BM460" s="71"/>
      <c r="BU460" s="14"/>
      <c r="BV460" s="14"/>
      <c r="BZ460" s="15"/>
      <c r="CA460" s="15"/>
      <c r="CC460" s="15"/>
      <c r="CE460" s="15"/>
      <c r="CG460" s="15"/>
      <c r="CH460" s="15"/>
    </row>
    <row r="461" spans="24:86" ht="12.75" customHeight="1" x14ac:dyDescent="0.25">
      <c r="X461" s="14"/>
      <c r="AI461" s="14"/>
      <c r="AJ461" s="14"/>
      <c r="AW461" s="14"/>
      <c r="AX461" s="14"/>
      <c r="BA461" s="14"/>
      <c r="BB461" s="14"/>
      <c r="BE461" s="14"/>
      <c r="BF461" s="14"/>
      <c r="BH461" s="14"/>
      <c r="BI461" s="14"/>
      <c r="BJ461" s="14"/>
      <c r="BK461" s="14"/>
      <c r="BL461" s="14"/>
      <c r="BM461" s="71"/>
      <c r="BU461" s="14"/>
      <c r="BV461" s="14"/>
      <c r="BZ461" s="15"/>
      <c r="CA461" s="15"/>
      <c r="CC461" s="15"/>
      <c r="CE461" s="15"/>
      <c r="CG461" s="15"/>
      <c r="CH461" s="15"/>
    </row>
    <row r="462" spans="24:86" ht="12.75" customHeight="1" x14ac:dyDescent="0.25">
      <c r="X462" s="14"/>
      <c r="AI462" s="14"/>
      <c r="AJ462" s="14"/>
      <c r="AW462" s="14"/>
      <c r="AX462" s="14"/>
      <c r="BA462" s="14"/>
      <c r="BB462" s="14"/>
      <c r="BE462" s="14"/>
      <c r="BF462" s="14"/>
      <c r="BH462" s="14"/>
      <c r="BI462" s="14"/>
      <c r="BJ462" s="14"/>
      <c r="BK462" s="14"/>
      <c r="BL462" s="14"/>
      <c r="BM462" s="71"/>
      <c r="BU462" s="14"/>
      <c r="BV462" s="14"/>
      <c r="BZ462" s="15"/>
      <c r="CA462" s="15"/>
      <c r="CC462" s="15"/>
      <c r="CE462" s="15"/>
      <c r="CG462" s="15"/>
      <c r="CH462" s="15"/>
    </row>
    <row r="463" spans="24:86" ht="12.75" customHeight="1" x14ac:dyDescent="0.25">
      <c r="X463" s="14"/>
      <c r="AI463" s="14"/>
      <c r="AJ463" s="14"/>
      <c r="AW463" s="14"/>
      <c r="AX463" s="14"/>
      <c r="BA463" s="14"/>
      <c r="BB463" s="14"/>
      <c r="BE463" s="14"/>
      <c r="BF463" s="14"/>
      <c r="BH463" s="14"/>
      <c r="BI463" s="14"/>
      <c r="BJ463" s="14"/>
      <c r="BK463" s="14"/>
      <c r="BL463" s="14"/>
      <c r="BM463" s="71"/>
      <c r="BU463" s="14"/>
      <c r="BV463" s="14"/>
      <c r="BZ463" s="15"/>
      <c r="CA463" s="15"/>
      <c r="CC463" s="15"/>
      <c r="CE463" s="15"/>
      <c r="CG463" s="15"/>
      <c r="CH463" s="15"/>
    </row>
    <row r="464" spans="24:86" ht="12.75" customHeight="1" x14ac:dyDescent="0.25">
      <c r="X464" s="14"/>
      <c r="AI464" s="14"/>
      <c r="AJ464" s="14"/>
      <c r="AW464" s="14"/>
      <c r="AX464" s="14"/>
      <c r="BA464" s="14"/>
      <c r="BB464" s="14"/>
      <c r="BE464" s="14"/>
      <c r="BF464" s="14"/>
      <c r="BH464" s="14"/>
      <c r="BI464" s="14"/>
      <c r="BJ464" s="14"/>
      <c r="BK464" s="14"/>
      <c r="BL464" s="14"/>
      <c r="BM464" s="71"/>
      <c r="BU464" s="14"/>
      <c r="BV464" s="14"/>
      <c r="BZ464" s="15"/>
      <c r="CA464" s="15"/>
      <c r="CC464" s="15"/>
      <c r="CE464" s="15"/>
      <c r="CG464" s="15"/>
      <c r="CH464" s="15"/>
    </row>
    <row r="465" spans="24:86" ht="12.75" customHeight="1" x14ac:dyDescent="0.25">
      <c r="X465" s="14"/>
      <c r="AI465" s="14"/>
      <c r="AJ465" s="14"/>
      <c r="AW465" s="14"/>
      <c r="AX465" s="14"/>
      <c r="BA465" s="14"/>
      <c r="BB465" s="14"/>
      <c r="BE465" s="14"/>
      <c r="BF465" s="14"/>
      <c r="BH465" s="14"/>
      <c r="BI465" s="14"/>
      <c r="BJ465" s="14"/>
      <c r="BK465" s="14"/>
      <c r="BL465" s="14"/>
      <c r="BM465" s="71"/>
      <c r="BU465" s="14"/>
      <c r="BV465" s="14"/>
      <c r="BZ465" s="15"/>
      <c r="CA465" s="15"/>
      <c r="CC465" s="15"/>
      <c r="CE465" s="15"/>
      <c r="CG465" s="15"/>
      <c r="CH465" s="15"/>
    </row>
    <row r="466" spans="24:86" ht="12.75" customHeight="1" x14ac:dyDescent="0.25">
      <c r="X466" s="14"/>
      <c r="AI466" s="14"/>
      <c r="AJ466" s="14"/>
      <c r="AW466" s="14"/>
      <c r="AX466" s="14"/>
      <c r="BA466" s="14"/>
      <c r="BB466" s="14"/>
      <c r="BE466" s="14"/>
      <c r="BF466" s="14"/>
      <c r="BH466" s="14"/>
      <c r="BI466" s="14"/>
      <c r="BJ466" s="14"/>
      <c r="BK466" s="14"/>
      <c r="BL466" s="14"/>
      <c r="BM466" s="71"/>
      <c r="BU466" s="14"/>
      <c r="BV466" s="14"/>
      <c r="BZ466" s="15"/>
      <c r="CA466" s="15"/>
      <c r="CC466" s="15"/>
      <c r="CE466" s="15"/>
      <c r="CG466" s="15"/>
      <c r="CH466" s="15"/>
    </row>
    <row r="467" spans="24:86" ht="12.75" customHeight="1" x14ac:dyDescent="0.25">
      <c r="X467" s="14"/>
      <c r="AI467" s="14"/>
      <c r="AJ467" s="14"/>
      <c r="AW467" s="14"/>
      <c r="AX467" s="14"/>
      <c r="BA467" s="14"/>
      <c r="BB467" s="14"/>
      <c r="BE467" s="14"/>
      <c r="BF467" s="14"/>
      <c r="BH467" s="14"/>
      <c r="BI467" s="14"/>
      <c r="BJ467" s="14"/>
      <c r="BK467" s="14"/>
      <c r="BL467" s="14"/>
      <c r="BM467" s="71"/>
      <c r="BU467" s="14"/>
      <c r="BV467" s="14"/>
      <c r="BZ467" s="15"/>
      <c r="CA467" s="15"/>
      <c r="CC467" s="15"/>
      <c r="CE467" s="15"/>
      <c r="CG467" s="15"/>
      <c r="CH467" s="15"/>
    </row>
    <row r="468" spans="24:86" ht="12.75" customHeight="1" x14ac:dyDescent="0.25">
      <c r="X468" s="14"/>
      <c r="AI468" s="14"/>
      <c r="AJ468" s="14"/>
      <c r="AW468" s="14"/>
      <c r="AX468" s="14"/>
      <c r="BA468" s="14"/>
      <c r="BB468" s="14"/>
      <c r="BE468" s="14"/>
      <c r="BF468" s="14"/>
      <c r="BH468" s="14"/>
      <c r="BI468" s="14"/>
      <c r="BJ468" s="14"/>
      <c r="BK468" s="14"/>
      <c r="BL468" s="14"/>
      <c r="BM468" s="71"/>
      <c r="BU468" s="14"/>
      <c r="BV468" s="14"/>
      <c r="BZ468" s="15"/>
      <c r="CA468" s="15"/>
      <c r="CC468" s="15"/>
      <c r="CE468" s="15"/>
      <c r="CG468" s="15"/>
      <c r="CH468" s="15"/>
    </row>
    <row r="469" spans="24:86" ht="12.75" customHeight="1" x14ac:dyDescent="0.25">
      <c r="X469" s="14"/>
      <c r="AI469" s="14"/>
      <c r="AJ469" s="14"/>
      <c r="AW469" s="14"/>
      <c r="AX469" s="14"/>
      <c r="BA469" s="14"/>
      <c r="BB469" s="14"/>
      <c r="BE469" s="14"/>
      <c r="BF469" s="14"/>
      <c r="BH469" s="14"/>
      <c r="BI469" s="14"/>
      <c r="BJ469" s="14"/>
      <c r="BK469" s="14"/>
      <c r="BL469" s="14"/>
      <c r="BM469" s="71"/>
      <c r="BU469" s="14"/>
      <c r="BV469" s="14"/>
      <c r="BZ469" s="15"/>
      <c r="CA469" s="15"/>
      <c r="CC469" s="15"/>
      <c r="CE469" s="15"/>
      <c r="CG469" s="15"/>
      <c r="CH469" s="15"/>
    </row>
    <row r="470" spans="24:86" ht="12.75" customHeight="1" x14ac:dyDescent="0.25">
      <c r="X470" s="14"/>
      <c r="AI470" s="14"/>
      <c r="AJ470" s="14"/>
      <c r="AW470" s="14"/>
      <c r="AX470" s="14"/>
      <c r="BA470" s="14"/>
      <c r="BB470" s="14"/>
      <c r="BE470" s="14"/>
      <c r="BF470" s="14"/>
      <c r="BH470" s="14"/>
      <c r="BI470" s="14"/>
      <c r="BJ470" s="14"/>
      <c r="BK470" s="14"/>
      <c r="BL470" s="14"/>
      <c r="BM470" s="71"/>
      <c r="BU470" s="14"/>
      <c r="BV470" s="14"/>
      <c r="BZ470" s="15"/>
      <c r="CA470" s="15"/>
      <c r="CC470" s="15"/>
      <c r="CE470" s="15"/>
      <c r="CG470" s="15"/>
      <c r="CH470" s="15"/>
    </row>
    <row r="471" spans="24:86" ht="12.75" customHeight="1" x14ac:dyDescent="0.25">
      <c r="X471" s="14"/>
      <c r="AI471" s="14"/>
      <c r="AJ471" s="14"/>
      <c r="AW471" s="14"/>
      <c r="AX471" s="14"/>
      <c r="BA471" s="14"/>
      <c r="BB471" s="14"/>
      <c r="BE471" s="14"/>
      <c r="BF471" s="14"/>
      <c r="BH471" s="14"/>
      <c r="BI471" s="14"/>
      <c r="BJ471" s="14"/>
      <c r="BK471" s="14"/>
      <c r="BL471" s="14"/>
      <c r="BM471" s="71"/>
      <c r="BU471" s="14"/>
      <c r="BV471" s="14"/>
      <c r="BZ471" s="15"/>
      <c r="CA471" s="15"/>
      <c r="CC471" s="15"/>
      <c r="CE471" s="15"/>
      <c r="CG471" s="15"/>
      <c r="CH471" s="15"/>
    </row>
    <row r="472" spans="24:86" ht="12.75" customHeight="1" x14ac:dyDescent="0.25">
      <c r="X472" s="14"/>
      <c r="AI472" s="14"/>
      <c r="AJ472" s="14"/>
      <c r="AW472" s="14"/>
      <c r="AX472" s="14"/>
      <c r="BA472" s="14"/>
      <c r="BB472" s="14"/>
      <c r="BE472" s="14"/>
      <c r="BF472" s="14"/>
      <c r="BH472" s="14"/>
      <c r="BI472" s="14"/>
      <c r="BJ472" s="14"/>
      <c r="BK472" s="14"/>
      <c r="BL472" s="14"/>
      <c r="BM472" s="71"/>
      <c r="BU472" s="14"/>
      <c r="BV472" s="14"/>
      <c r="BZ472" s="15"/>
      <c r="CA472" s="15"/>
      <c r="CC472" s="15"/>
      <c r="CE472" s="15"/>
      <c r="CG472" s="15"/>
      <c r="CH472" s="15"/>
    </row>
    <row r="473" spans="24:86" ht="12.75" customHeight="1" x14ac:dyDescent="0.25">
      <c r="X473" s="14"/>
      <c r="AI473" s="14"/>
      <c r="AJ473" s="14"/>
      <c r="AW473" s="14"/>
      <c r="AX473" s="14"/>
      <c r="BA473" s="14"/>
      <c r="BB473" s="14"/>
      <c r="BE473" s="14"/>
      <c r="BF473" s="14"/>
      <c r="BH473" s="14"/>
      <c r="BI473" s="14"/>
      <c r="BJ473" s="14"/>
      <c r="BK473" s="14"/>
      <c r="BL473" s="14"/>
      <c r="BM473" s="71"/>
      <c r="BU473" s="14"/>
      <c r="BV473" s="14"/>
      <c r="BZ473" s="15"/>
      <c r="CA473" s="15"/>
      <c r="CC473" s="15"/>
      <c r="CE473" s="15"/>
      <c r="CG473" s="15"/>
      <c r="CH473" s="15"/>
    </row>
    <row r="474" spans="24:86" ht="12.75" customHeight="1" x14ac:dyDescent="0.25">
      <c r="X474" s="14"/>
      <c r="AI474" s="14"/>
      <c r="AJ474" s="14"/>
      <c r="AW474" s="14"/>
      <c r="AX474" s="14"/>
      <c r="BA474" s="14"/>
      <c r="BB474" s="14"/>
      <c r="BE474" s="14"/>
      <c r="BF474" s="14"/>
      <c r="BH474" s="14"/>
      <c r="BI474" s="14"/>
      <c r="BJ474" s="14"/>
      <c r="BK474" s="14"/>
      <c r="BL474" s="14"/>
      <c r="BM474" s="71"/>
      <c r="BU474" s="14"/>
      <c r="BV474" s="14"/>
      <c r="BZ474" s="15"/>
      <c r="CA474" s="15"/>
      <c r="CC474" s="15"/>
      <c r="CE474" s="15"/>
      <c r="CG474" s="15"/>
      <c r="CH474" s="15"/>
    </row>
    <row r="475" spans="24:86" ht="12.75" customHeight="1" x14ac:dyDescent="0.25">
      <c r="X475" s="14"/>
      <c r="AI475" s="14"/>
      <c r="AJ475" s="14"/>
      <c r="AW475" s="14"/>
      <c r="AX475" s="14"/>
      <c r="BA475" s="14"/>
      <c r="BB475" s="14"/>
      <c r="BE475" s="14"/>
      <c r="BF475" s="14"/>
      <c r="BH475" s="14"/>
      <c r="BI475" s="14"/>
      <c r="BJ475" s="14"/>
      <c r="BK475" s="14"/>
      <c r="BL475" s="14"/>
      <c r="BM475" s="71"/>
      <c r="BU475" s="14"/>
      <c r="BV475" s="14"/>
      <c r="BZ475" s="15"/>
      <c r="CA475" s="15"/>
      <c r="CC475" s="15"/>
      <c r="CE475" s="15"/>
      <c r="CG475" s="15"/>
      <c r="CH475" s="15"/>
    </row>
    <row r="476" spans="24:86" ht="12.75" customHeight="1" x14ac:dyDescent="0.25">
      <c r="X476" s="14"/>
      <c r="AI476" s="14"/>
      <c r="AJ476" s="14"/>
      <c r="AW476" s="14"/>
      <c r="AX476" s="14"/>
      <c r="BA476" s="14"/>
      <c r="BB476" s="14"/>
      <c r="BE476" s="14"/>
      <c r="BF476" s="14"/>
      <c r="BH476" s="14"/>
      <c r="BI476" s="14"/>
      <c r="BJ476" s="14"/>
      <c r="BK476" s="14"/>
      <c r="BL476" s="14"/>
      <c r="BM476" s="71"/>
      <c r="BU476" s="14"/>
      <c r="BV476" s="14"/>
      <c r="BZ476" s="15"/>
      <c r="CA476" s="15"/>
      <c r="CC476" s="15"/>
      <c r="CE476" s="15"/>
      <c r="CG476" s="15"/>
      <c r="CH476" s="15"/>
    </row>
    <row r="477" spans="24:86" ht="12.75" customHeight="1" x14ac:dyDescent="0.25">
      <c r="X477" s="14"/>
      <c r="AI477" s="14"/>
      <c r="AJ477" s="14"/>
      <c r="AW477" s="14"/>
      <c r="AX477" s="14"/>
      <c r="BA477" s="14"/>
      <c r="BB477" s="14"/>
      <c r="BE477" s="14"/>
      <c r="BF477" s="14"/>
      <c r="BH477" s="14"/>
      <c r="BI477" s="14"/>
      <c r="BJ477" s="14"/>
      <c r="BK477" s="14"/>
      <c r="BL477" s="14"/>
      <c r="BM477" s="71"/>
      <c r="BU477" s="14"/>
      <c r="BV477" s="14"/>
      <c r="BZ477" s="15"/>
      <c r="CA477" s="15"/>
      <c r="CC477" s="15"/>
      <c r="CE477" s="15"/>
      <c r="CG477" s="15"/>
      <c r="CH477" s="15"/>
    </row>
    <row r="478" spans="24:86" ht="12.75" customHeight="1" x14ac:dyDescent="0.25">
      <c r="X478" s="14"/>
      <c r="AI478" s="14"/>
      <c r="AJ478" s="14"/>
      <c r="AW478" s="14"/>
      <c r="AX478" s="14"/>
      <c r="BA478" s="14"/>
      <c r="BB478" s="14"/>
      <c r="BE478" s="14"/>
      <c r="BF478" s="14"/>
      <c r="BH478" s="14"/>
      <c r="BI478" s="14"/>
      <c r="BJ478" s="14"/>
      <c r="BK478" s="14"/>
      <c r="BL478" s="14"/>
      <c r="BM478" s="71"/>
      <c r="BU478" s="14"/>
      <c r="BV478" s="14"/>
      <c r="BZ478" s="15"/>
      <c r="CA478" s="15"/>
      <c r="CC478" s="15"/>
      <c r="CE478" s="15"/>
      <c r="CG478" s="15"/>
      <c r="CH478" s="15"/>
    </row>
    <row r="479" spans="24:86" ht="12.75" customHeight="1" x14ac:dyDescent="0.25">
      <c r="X479" s="14"/>
      <c r="AI479" s="14"/>
      <c r="AJ479" s="14"/>
      <c r="AW479" s="14"/>
      <c r="AX479" s="14"/>
      <c r="BA479" s="14"/>
      <c r="BB479" s="14"/>
      <c r="BE479" s="14"/>
      <c r="BF479" s="14"/>
      <c r="BH479" s="14"/>
      <c r="BI479" s="14"/>
      <c r="BJ479" s="14"/>
      <c r="BK479" s="14"/>
      <c r="BL479" s="14"/>
      <c r="BM479" s="71"/>
      <c r="BU479" s="14"/>
      <c r="BV479" s="14"/>
      <c r="BZ479" s="15"/>
      <c r="CA479" s="15"/>
      <c r="CC479" s="15"/>
      <c r="CE479" s="15"/>
      <c r="CG479" s="15"/>
      <c r="CH479" s="15"/>
    </row>
    <row r="480" spans="24:86" ht="12.75" customHeight="1" x14ac:dyDescent="0.25">
      <c r="X480" s="14"/>
      <c r="AI480" s="14"/>
      <c r="AJ480" s="14"/>
      <c r="AW480" s="14"/>
      <c r="AX480" s="14"/>
      <c r="BA480" s="14"/>
      <c r="BB480" s="14"/>
      <c r="BE480" s="14"/>
      <c r="BF480" s="14"/>
      <c r="BH480" s="14"/>
      <c r="BI480" s="14"/>
      <c r="BJ480" s="14"/>
      <c r="BK480" s="14"/>
      <c r="BL480" s="14"/>
      <c r="BM480" s="71"/>
      <c r="BU480" s="14"/>
      <c r="BV480" s="14"/>
      <c r="BZ480" s="15"/>
      <c r="CA480" s="15"/>
      <c r="CC480" s="15"/>
      <c r="CE480" s="15"/>
      <c r="CG480" s="15"/>
      <c r="CH480" s="15"/>
    </row>
    <row r="481" spans="24:86" ht="12.75" customHeight="1" x14ac:dyDescent="0.25">
      <c r="X481" s="14"/>
      <c r="AI481" s="14"/>
      <c r="AJ481" s="14"/>
      <c r="AW481" s="14"/>
      <c r="AX481" s="14"/>
      <c r="BA481" s="14"/>
      <c r="BB481" s="14"/>
      <c r="BE481" s="14"/>
      <c r="BF481" s="14"/>
      <c r="BH481" s="14"/>
      <c r="BI481" s="14"/>
      <c r="BJ481" s="14"/>
      <c r="BK481" s="14"/>
      <c r="BL481" s="14"/>
      <c r="BM481" s="71"/>
      <c r="BU481" s="14"/>
      <c r="BV481" s="14"/>
      <c r="BZ481" s="15"/>
      <c r="CA481" s="15"/>
      <c r="CC481" s="15"/>
      <c r="CE481" s="15"/>
      <c r="CG481" s="15"/>
      <c r="CH481" s="15"/>
    </row>
    <row r="482" spans="24:86" ht="12.75" customHeight="1" x14ac:dyDescent="0.25">
      <c r="X482" s="14"/>
      <c r="AI482" s="14"/>
      <c r="AJ482" s="14"/>
      <c r="AW482" s="14"/>
      <c r="AX482" s="14"/>
      <c r="BA482" s="14"/>
      <c r="BB482" s="14"/>
      <c r="BE482" s="14"/>
      <c r="BF482" s="14"/>
      <c r="BH482" s="14"/>
      <c r="BI482" s="14"/>
      <c r="BJ482" s="14"/>
      <c r="BK482" s="14"/>
      <c r="BL482" s="14"/>
      <c r="BM482" s="71"/>
      <c r="BU482" s="14"/>
      <c r="BV482" s="14"/>
      <c r="BZ482" s="15"/>
      <c r="CA482" s="15"/>
      <c r="CC482" s="15"/>
      <c r="CE482" s="15"/>
      <c r="CG482" s="15"/>
      <c r="CH482" s="15"/>
    </row>
    <row r="483" spans="24:86" ht="12.75" customHeight="1" x14ac:dyDescent="0.25">
      <c r="X483" s="14"/>
      <c r="AI483" s="14"/>
      <c r="AJ483" s="14"/>
      <c r="AW483" s="14"/>
      <c r="AX483" s="14"/>
      <c r="BA483" s="14"/>
      <c r="BB483" s="14"/>
      <c r="BE483" s="14"/>
      <c r="BF483" s="14"/>
      <c r="BH483" s="14"/>
      <c r="BI483" s="14"/>
      <c r="BJ483" s="14"/>
      <c r="BK483" s="14"/>
      <c r="BL483" s="14"/>
      <c r="BM483" s="71"/>
      <c r="BU483" s="14"/>
      <c r="BV483" s="14"/>
      <c r="BZ483" s="15"/>
      <c r="CA483" s="15"/>
      <c r="CC483" s="15"/>
      <c r="CE483" s="15"/>
      <c r="CG483" s="15"/>
      <c r="CH483" s="15"/>
    </row>
    <row r="484" spans="24:86" ht="12.75" customHeight="1" x14ac:dyDescent="0.25">
      <c r="X484" s="14"/>
      <c r="AI484" s="14"/>
      <c r="AJ484" s="14"/>
      <c r="AW484" s="14"/>
      <c r="AX484" s="14"/>
      <c r="BA484" s="14"/>
      <c r="BB484" s="14"/>
      <c r="BE484" s="14"/>
      <c r="BF484" s="14"/>
      <c r="BH484" s="14"/>
      <c r="BI484" s="14"/>
      <c r="BJ484" s="14"/>
      <c r="BK484" s="14"/>
      <c r="BL484" s="14"/>
      <c r="BM484" s="71"/>
      <c r="BU484" s="14"/>
      <c r="BV484" s="14"/>
      <c r="BZ484" s="15"/>
      <c r="CA484" s="15"/>
      <c r="CC484" s="15"/>
      <c r="CE484" s="15"/>
      <c r="CG484" s="15"/>
      <c r="CH484" s="15"/>
    </row>
    <row r="485" spans="24:86" ht="12.75" customHeight="1" x14ac:dyDescent="0.25">
      <c r="X485" s="14"/>
      <c r="AI485" s="14"/>
      <c r="AJ485" s="14"/>
      <c r="AW485" s="14"/>
      <c r="AX485" s="14"/>
      <c r="BA485" s="14"/>
      <c r="BB485" s="14"/>
      <c r="BE485" s="14"/>
      <c r="BF485" s="14"/>
      <c r="BH485" s="14"/>
      <c r="BI485" s="14"/>
      <c r="BJ485" s="14"/>
      <c r="BK485" s="14"/>
      <c r="BL485" s="14"/>
      <c r="BM485" s="71"/>
      <c r="BU485" s="14"/>
      <c r="BV485" s="14"/>
      <c r="BZ485" s="15"/>
      <c r="CA485" s="15"/>
      <c r="CC485" s="15"/>
      <c r="CE485" s="15"/>
      <c r="CG485" s="15"/>
      <c r="CH485" s="15"/>
    </row>
    <row r="486" spans="24:86" ht="12.75" customHeight="1" x14ac:dyDescent="0.25">
      <c r="X486" s="14"/>
      <c r="AI486" s="14"/>
      <c r="AJ486" s="14"/>
      <c r="AW486" s="14"/>
      <c r="AX486" s="14"/>
      <c r="BA486" s="14"/>
      <c r="BB486" s="14"/>
      <c r="BE486" s="14"/>
      <c r="BF486" s="14"/>
      <c r="BH486" s="14"/>
      <c r="BI486" s="14"/>
      <c r="BJ486" s="14"/>
      <c r="BK486" s="14"/>
      <c r="BL486" s="14"/>
      <c r="BM486" s="71"/>
      <c r="BU486" s="14"/>
      <c r="BV486" s="14"/>
      <c r="BZ486" s="15"/>
      <c r="CA486" s="15"/>
      <c r="CC486" s="15"/>
      <c r="CE486" s="15"/>
      <c r="CG486" s="15"/>
      <c r="CH486" s="15"/>
    </row>
    <row r="487" spans="24:86" ht="12.75" customHeight="1" x14ac:dyDescent="0.25">
      <c r="X487" s="14"/>
      <c r="AI487" s="14"/>
      <c r="AJ487" s="14"/>
      <c r="AW487" s="14"/>
      <c r="AX487" s="14"/>
      <c r="BA487" s="14"/>
      <c r="BB487" s="14"/>
      <c r="BE487" s="14"/>
      <c r="BF487" s="14"/>
      <c r="BH487" s="14"/>
      <c r="BI487" s="14"/>
      <c r="BJ487" s="14"/>
      <c r="BK487" s="14"/>
      <c r="BL487" s="14"/>
      <c r="BM487" s="71"/>
      <c r="BU487" s="14"/>
      <c r="BV487" s="14"/>
      <c r="BZ487" s="15"/>
      <c r="CA487" s="15"/>
      <c r="CC487" s="15"/>
      <c r="CE487" s="15"/>
      <c r="CG487" s="15"/>
      <c r="CH487" s="15"/>
    </row>
    <row r="488" spans="24:86" ht="12.75" customHeight="1" x14ac:dyDescent="0.25">
      <c r="X488" s="14"/>
      <c r="AI488" s="14"/>
      <c r="AJ488" s="14"/>
      <c r="AW488" s="14"/>
      <c r="AX488" s="14"/>
      <c r="BA488" s="14"/>
      <c r="BB488" s="14"/>
      <c r="BE488" s="14"/>
      <c r="BF488" s="14"/>
      <c r="BH488" s="14"/>
      <c r="BI488" s="14"/>
      <c r="BJ488" s="14"/>
      <c r="BK488" s="14"/>
      <c r="BL488" s="14"/>
      <c r="BM488" s="71"/>
      <c r="BU488" s="14"/>
      <c r="BV488" s="14"/>
      <c r="BZ488" s="15"/>
      <c r="CA488" s="15"/>
      <c r="CC488" s="15"/>
      <c r="CE488" s="15"/>
      <c r="CG488" s="15"/>
      <c r="CH488" s="15"/>
    </row>
    <row r="489" spans="24:86" ht="12.75" customHeight="1" x14ac:dyDescent="0.25">
      <c r="X489" s="14"/>
      <c r="AI489" s="14"/>
      <c r="AJ489" s="14"/>
      <c r="AW489" s="14"/>
      <c r="AX489" s="14"/>
      <c r="BA489" s="14"/>
      <c r="BB489" s="14"/>
      <c r="BE489" s="14"/>
      <c r="BF489" s="14"/>
      <c r="BH489" s="14"/>
      <c r="BI489" s="14"/>
      <c r="BJ489" s="14"/>
      <c r="BK489" s="14"/>
      <c r="BL489" s="14"/>
      <c r="BM489" s="71"/>
      <c r="BU489" s="14"/>
      <c r="BV489" s="14"/>
      <c r="BZ489" s="15"/>
      <c r="CA489" s="15"/>
      <c r="CC489" s="15"/>
      <c r="CE489" s="15"/>
      <c r="CG489" s="15"/>
      <c r="CH489" s="15"/>
    </row>
    <row r="490" spans="24:86" ht="12.75" customHeight="1" x14ac:dyDescent="0.25">
      <c r="X490" s="14"/>
      <c r="AI490" s="14"/>
      <c r="AJ490" s="14"/>
      <c r="AW490" s="14"/>
      <c r="AX490" s="14"/>
      <c r="BA490" s="14"/>
      <c r="BB490" s="14"/>
      <c r="BE490" s="14"/>
      <c r="BF490" s="14"/>
      <c r="BH490" s="14"/>
      <c r="BI490" s="14"/>
      <c r="BJ490" s="14"/>
      <c r="BK490" s="14"/>
      <c r="BL490" s="14"/>
      <c r="BM490" s="71"/>
      <c r="BU490" s="14"/>
      <c r="BV490" s="14"/>
      <c r="BZ490" s="15"/>
      <c r="CA490" s="15"/>
      <c r="CC490" s="15"/>
      <c r="CE490" s="15"/>
      <c r="CG490" s="15"/>
      <c r="CH490" s="15"/>
    </row>
    <row r="491" spans="24:86" ht="12.75" customHeight="1" x14ac:dyDescent="0.25">
      <c r="X491" s="14"/>
      <c r="AI491" s="14"/>
      <c r="AJ491" s="14"/>
      <c r="AW491" s="14"/>
      <c r="AX491" s="14"/>
      <c r="BA491" s="14"/>
      <c r="BB491" s="14"/>
      <c r="BE491" s="14"/>
      <c r="BF491" s="14"/>
      <c r="BH491" s="14"/>
      <c r="BI491" s="14"/>
      <c r="BJ491" s="14"/>
      <c r="BK491" s="14"/>
      <c r="BL491" s="14"/>
      <c r="BM491" s="71"/>
      <c r="BU491" s="14"/>
      <c r="BV491" s="14"/>
      <c r="BZ491" s="15"/>
      <c r="CA491" s="15"/>
      <c r="CC491" s="15"/>
      <c r="CE491" s="15"/>
      <c r="CG491" s="15"/>
      <c r="CH491" s="15"/>
    </row>
    <row r="492" spans="24:86" ht="12.75" customHeight="1" x14ac:dyDescent="0.25">
      <c r="X492" s="14"/>
      <c r="AI492" s="14"/>
      <c r="AJ492" s="14"/>
      <c r="AW492" s="14"/>
      <c r="AX492" s="14"/>
      <c r="BA492" s="14"/>
      <c r="BB492" s="14"/>
      <c r="BE492" s="14"/>
      <c r="BF492" s="14"/>
      <c r="BH492" s="14"/>
      <c r="BI492" s="14"/>
      <c r="BJ492" s="14"/>
      <c r="BK492" s="14"/>
      <c r="BL492" s="14"/>
      <c r="BM492" s="71"/>
      <c r="BU492" s="14"/>
      <c r="BV492" s="14"/>
      <c r="BZ492" s="15"/>
      <c r="CA492" s="15"/>
      <c r="CC492" s="15"/>
      <c r="CE492" s="15"/>
      <c r="CG492" s="15"/>
      <c r="CH492" s="15"/>
    </row>
    <row r="493" spans="24:86" ht="12.75" customHeight="1" x14ac:dyDescent="0.25">
      <c r="X493" s="14"/>
      <c r="AI493" s="14"/>
      <c r="AJ493" s="14"/>
      <c r="AW493" s="14"/>
      <c r="AX493" s="14"/>
      <c r="BA493" s="14"/>
      <c r="BB493" s="14"/>
      <c r="BE493" s="14"/>
      <c r="BF493" s="14"/>
      <c r="BH493" s="14"/>
      <c r="BI493" s="14"/>
      <c r="BJ493" s="14"/>
      <c r="BK493" s="14"/>
      <c r="BL493" s="14"/>
      <c r="BM493" s="71"/>
      <c r="BU493" s="14"/>
      <c r="BV493" s="14"/>
      <c r="BZ493" s="15"/>
      <c r="CA493" s="15"/>
      <c r="CC493" s="15"/>
      <c r="CE493" s="15"/>
      <c r="CG493" s="15"/>
      <c r="CH493" s="15"/>
    </row>
    <row r="494" spans="24:86" ht="12.75" customHeight="1" x14ac:dyDescent="0.25">
      <c r="X494" s="14"/>
      <c r="AI494" s="14"/>
      <c r="AJ494" s="14"/>
      <c r="AW494" s="14"/>
      <c r="AX494" s="14"/>
      <c r="BA494" s="14"/>
      <c r="BB494" s="14"/>
      <c r="BE494" s="14"/>
      <c r="BF494" s="14"/>
      <c r="BH494" s="14"/>
      <c r="BI494" s="14"/>
      <c r="BJ494" s="14"/>
      <c r="BK494" s="14"/>
      <c r="BL494" s="14"/>
      <c r="BM494" s="71"/>
      <c r="BU494" s="14"/>
      <c r="BV494" s="14"/>
      <c r="BZ494" s="15"/>
      <c r="CA494" s="15"/>
      <c r="CC494" s="15"/>
      <c r="CE494" s="15"/>
      <c r="CG494" s="15"/>
      <c r="CH494" s="15"/>
    </row>
    <row r="495" spans="24:86" ht="12.75" customHeight="1" x14ac:dyDescent="0.25">
      <c r="X495" s="14"/>
      <c r="AI495" s="14"/>
      <c r="AJ495" s="14"/>
      <c r="AW495" s="14"/>
      <c r="AX495" s="14"/>
      <c r="BA495" s="14"/>
      <c r="BB495" s="14"/>
      <c r="BE495" s="14"/>
      <c r="BF495" s="14"/>
      <c r="BH495" s="14"/>
      <c r="BI495" s="14"/>
      <c r="BJ495" s="14"/>
      <c r="BK495" s="14"/>
      <c r="BL495" s="14"/>
      <c r="BM495" s="71"/>
      <c r="BU495" s="14"/>
      <c r="BV495" s="14"/>
      <c r="BZ495" s="15"/>
      <c r="CA495" s="15"/>
      <c r="CC495" s="15"/>
      <c r="CE495" s="15"/>
      <c r="CG495" s="15"/>
      <c r="CH495" s="15"/>
    </row>
    <row r="496" spans="24:86" ht="12.75" customHeight="1" x14ac:dyDescent="0.25">
      <c r="X496" s="14"/>
      <c r="AI496" s="14"/>
      <c r="AJ496" s="14"/>
      <c r="AW496" s="14"/>
      <c r="AX496" s="14"/>
      <c r="BA496" s="14"/>
      <c r="BB496" s="14"/>
      <c r="BE496" s="14"/>
      <c r="BF496" s="14"/>
      <c r="BH496" s="14"/>
      <c r="BI496" s="14"/>
      <c r="BJ496" s="14"/>
      <c r="BK496" s="14"/>
      <c r="BL496" s="14"/>
      <c r="BM496" s="71"/>
      <c r="BU496" s="14"/>
      <c r="BV496" s="14"/>
      <c r="BZ496" s="15"/>
      <c r="CA496" s="15"/>
      <c r="CC496" s="15"/>
      <c r="CE496" s="15"/>
      <c r="CG496" s="15"/>
      <c r="CH496" s="15"/>
    </row>
    <row r="497" spans="24:86" ht="12.75" customHeight="1" x14ac:dyDescent="0.25">
      <c r="X497" s="14"/>
      <c r="AI497" s="14"/>
      <c r="AJ497" s="14"/>
      <c r="AW497" s="14"/>
      <c r="AX497" s="14"/>
      <c r="BA497" s="14"/>
      <c r="BB497" s="14"/>
      <c r="BE497" s="14"/>
      <c r="BF497" s="14"/>
      <c r="BH497" s="14"/>
      <c r="BI497" s="14"/>
      <c r="BJ497" s="14"/>
      <c r="BK497" s="14"/>
      <c r="BL497" s="14"/>
      <c r="BM497" s="71"/>
      <c r="BU497" s="14"/>
      <c r="BV497" s="14"/>
      <c r="BZ497" s="15"/>
      <c r="CA497" s="15"/>
      <c r="CC497" s="15"/>
      <c r="CE497" s="15"/>
      <c r="CG497" s="15"/>
      <c r="CH497" s="15"/>
    </row>
    <row r="498" spans="24:86" ht="12.75" customHeight="1" x14ac:dyDescent="0.25">
      <c r="X498" s="14"/>
      <c r="AI498" s="14"/>
      <c r="AJ498" s="14"/>
      <c r="AW498" s="14"/>
      <c r="AX498" s="14"/>
      <c r="BA498" s="14"/>
      <c r="BB498" s="14"/>
      <c r="BE498" s="14"/>
      <c r="BF498" s="14"/>
      <c r="BH498" s="14"/>
      <c r="BI498" s="14"/>
      <c r="BJ498" s="14"/>
      <c r="BK498" s="14"/>
      <c r="BL498" s="14"/>
      <c r="BM498" s="71"/>
      <c r="BU498" s="14"/>
      <c r="BV498" s="14"/>
      <c r="BZ498" s="15"/>
      <c r="CA498" s="15"/>
      <c r="CC498" s="15"/>
      <c r="CE498" s="15"/>
      <c r="CG498" s="15"/>
      <c r="CH498" s="15"/>
    </row>
    <row r="499" spans="24:86" ht="12.75" customHeight="1" x14ac:dyDescent="0.25">
      <c r="X499" s="14"/>
      <c r="AI499" s="14"/>
      <c r="AJ499" s="14"/>
      <c r="AW499" s="14"/>
      <c r="AX499" s="14"/>
      <c r="BA499" s="14"/>
      <c r="BB499" s="14"/>
      <c r="BE499" s="14"/>
      <c r="BF499" s="14"/>
      <c r="BH499" s="14"/>
      <c r="BI499" s="14"/>
      <c r="BJ499" s="14"/>
      <c r="BK499" s="14"/>
      <c r="BL499" s="14"/>
      <c r="BM499" s="71"/>
      <c r="BU499" s="14"/>
      <c r="BV499" s="14"/>
      <c r="BZ499" s="15"/>
      <c r="CA499" s="15"/>
      <c r="CC499" s="15"/>
      <c r="CE499" s="15"/>
      <c r="CG499" s="15"/>
      <c r="CH499" s="15"/>
    </row>
    <row r="500" spans="24:86" ht="12.75" customHeight="1" x14ac:dyDescent="0.25">
      <c r="X500" s="14"/>
      <c r="AI500" s="14"/>
      <c r="AJ500" s="14"/>
      <c r="AW500" s="14"/>
      <c r="AX500" s="14"/>
      <c r="BA500" s="14"/>
      <c r="BB500" s="14"/>
      <c r="BE500" s="14"/>
      <c r="BF500" s="14"/>
      <c r="BH500" s="14"/>
      <c r="BI500" s="14"/>
      <c r="BJ500" s="14"/>
      <c r="BK500" s="14"/>
      <c r="BL500" s="14"/>
      <c r="BM500" s="71"/>
      <c r="BU500" s="14"/>
      <c r="BV500" s="14"/>
      <c r="BZ500" s="15"/>
      <c r="CA500" s="15"/>
      <c r="CC500" s="15"/>
      <c r="CE500" s="15"/>
      <c r="CG500" s="15"/>
      <c r="CH500" s="15"/>
    </row>
    <row r="501" spans="24:86" ht="12.75" customHeight="1" x14ac:dyDescent="0.25">
      <c r="X501" s="14"/>
      <c r="AI501" s="14"/>
      <c r="AJ501" s="14"/>
      <c r="AW501" s="14"/>
      <c r="AX501" s="14"/>
      <c r="BA501" s="14"/>
      <c r="BB501" s="14"/>
      <c r="BE501" s="14"/>
      <c r="BF501" s="14"/>
      <c r="BH501" s="14"/>
      <c r="BI501" s="14"/>
      <c r="BJ501" s="14"/>
      <c r="BK501" s="14"/>
      <c r="BL501" s="14"/>
      <c r="BM501" s="71"/>
      <c r="BU501" s="14"/>
      <c r="BV501" s="14"/>
      <c r="BZ501" s="15"/>
      <c r="CA501" s="15"/>
      <c r="CC501" s="15"/>
      <c r="CE501" s="15"/>
      <c r="CG501" s="15"/>
      <c r="CH501" s="15"/>
    </row>
    <row r="502" spans="24:86" ht="12.75" customHeight="1" x14ac:dyDescent="0.25">
      <c r="X502" s="14"/>
      <c r="AI502" s="14"/>
      <c r="AJ502" s="14"/>
      <c r="AW502" s="14"/>
      <c r="AX502" s="14"/>
      <c r="BA502" s="14"/>
      <c r="BB502" s="14"/>
      <c r="BE502" s="14"/>
      <c r="BF502" s="14"/>
      <c r="BH502" s="14"/>
      <c r="BI502" s="14"/>
      <c r="BJ502" s="14"/>
      <c r="BK502" s="14"/>
      <c r="BL502" s="14"/>
      <c r="BM502" s="71"/>
      <c r="BU502" s="14"/>
      <c r="BV502" s="14"/>
      <c r="BZ502" s="15"/>
      <c r="CA502" s="15"/>
      <c r="CC502" s="15"/>
      <c r="CE502" s="15"/>
      <c r="CG502" s="15"/>
      <c r="CH502" s="15"/>
    </row>
    <row r="503" spans="24:86" ht="12.75" customHeight="1" x14ac:dyDescent="0.25">
      <c r="X503" s="14"/>
      <c r="AI503" s="14"/>
      <c r="AJ503" s="14"/>
      <c r="AW503" s="14"/>
      <c r="AX503" s="14"/>
      <c r="BA503" s="14"/>
      <c r="BB503" s="14"/>
      <c r="BE503" s="14"/>
      <c r="BF503" s="14"/>
      <c r="BH503" s="14"/>
      <c r="BI503" s="14"/>
      <c r="BJ503" s="14"/>
      <c r="BK503" s="14"/>
      <c r="BL503" s="14"/>
      <c r="BM503" s="71"/>
      <c r="BU503" s="14"/>
      <c r="BV503" s="14"/>
      <c r="BZ503" s="15"/>
      <c r="CA503" s="15"/>
      <c r="CC503" s="15"/>
      <c r="CE503" s="15"/>
      <c r="CG503" s="15"/>
      <c r="CH503" s="15"/>
    </row>
    <row r="504" spans="24:86" ht="12.75" customHeight="1" x14ac:dyDescent="0.25">
      <c r="X504" s="14"/>
      <c r="AI504" s="14"/>
      <c r="AJ504" s="14"/>
      <c r="AW504" s="14"/>
      <c r="AX504" s="14"/>
      <c r="BA504" s="14"/>
      <c r="BB504" s="14"/>
      <c r="BE504" s="14"/>
      <c r="BF504" s="14"/>
      <c r="BH504" s="14"/>
      <c r="BI504" s="14"/>
      <c r="BJ504" s="14"/>
      <c r="BK504" s="14"/>
      <c r="BL504" s="14"/>
      <c r="BM504" s="71"/>
      <c r="BU504" s="14"/>
      <c r="BV504" s="14"/>
      <c r="BZ504" s="15"/>
      <c r="CA504" s="15"/>
      <c r="CC504" s="15"/>
      <c r="CE504" s="15"/>
      <c r="CG504" s="15"/>
      <c r="CH504" s="15"/>
    </row>
    <row r="505" spans="24:86" ht="12.75" customHeight="1" x14ac:dyDescent="0.25">
      <c r="X505" s="14"/>
      <c r="AI505" s="14"/>
      <c r="AJ505" s="14"/>
      <c r="AW505" s="14"/>
      <c r="AX505" s="14"/>
      <c r="BA505" s="14"/>
      <c r="BB505" s="14"/>
      <c r="BE505" s="14"/>
      <c r="BF505" s="14"/>
      <c r="BH505" s="14"/>
      <c r="BI505" s="14"/>
      <c r="BJ505" s="14"/>
      <c r="BK505" s="14"/>
      <c r="BL505" s="14"/>
      <c r="BM505" s="71"/>
      <c r="BU505" s="14"/>
      <c r="BV505" s="14"/>
      <c r="BZ505" s="15"/>
      <c r="CA505" s="15"/>
      <c r="CC505" s="15"/>
      <c r="CE505" s="15"/>
      <c r="CG505" s="15"/>
      <c r="CH505" s="15"/>
    </row>
    <row r="506" spans="24:86" ht="12.75" customHeight="1" x14ac:dyDescent="0.25">
      <c r="X506" s="14"/>
      <c r="AI506" s="14"/>
      <c r="AJ506" s="14"/>
      <c r="AW506" s="14"/>
      <c r="AX506" s="14"/>
      <c r="BA506" s="14"/>
      <c r="BB506" s="14"/>
      <c r="BE506" s="14"/>
      <c r="BF506" s="14"/>
      <c r="BH506" s="14"/>
      <c r="BI506" s="14"/>
      <c r="BJ506" s="14"/>
      <c r="BK506" s="14"/>
      <c r="BL506" s="14"/>
      <c r="BM506" s="71"/>
      <c r="BU506" s="14"/>
      <c r="BV506" s="14"/>
      <c r="BZ506" s="15"/>
      <c r="CA506" s="15"/>
      <c r="CC506" s="15"/>
      <c r="CE506" s="15"/>
      <c r="CG506" s="15"/>
      <c r="CH506" s="15"/>
    </row>
    <row r="507" spans="24:86" ht="12.75" customHeight="1" x14ac:dyDescent="0.25">
      <c r="X507" s="14"/>
      <c r="AI507" s="14"/>
      <c r="AJ507" s="14"/>
      <c r="AW507" s="14"/>
      <c r="AX507" s="14"/>
      <c r="BA507" s="14"/>
      <c r="BB507" s="14"/>
      <c r="BE507" s="14"/>
      <c r="BF507" s="14"/>
      <c r="BH507" s="14"/>
      <c r="BI507" s="14"/>
      <c r="BJ507" s="14"/>
      <c r="BK507" s="14"/>
      <c r="BL507" s="14"/>
      <c r="BM507" s="71"/>
      <c r="BU507" s="14"/>
      <c r="BV507" s="14"/>
      <c r="BZ507" s="15"/>
      <c r="CA507" s="15"/>
      <c r="CC507" s="15"/>
      <c r="CE507" s="15"/>
      <c r="CG507" s="15"/>
      <c r="CH507" s="15"/>
    </row>
    <row r="508" spans="24:86" ht="12.75" customHeight="1" x14ac:dyDescent="0.25">
      <c r="X508" s="14"/>
      <c r="AI508" s="14"/>
      <c r="AJ508" s="14"/>
      <c r="AW508" s="14"/>
      <c r="AX508" s="14"/>
      <c r="BA508" s="14"/>
      <c r="BB508" s="14"/>
      <c r="BE508" s="14"/>
      <c r="BF508" s="14"/>
      <c r="BH508" s="14"/>
      <c r="BI508" s="14"/>
      <c r="BJ508" s="14"/>
      <c r="BK508" s="14"/>
      <c r="BL508" s="14"/>
      <c r="BM508" s="71"/>
      <c r="BU508" s="14"/>
      <c r="BV508" s="14"/>
      <c r="BZ508" s="15"/>
      <c r="CA508" s="15"/>
      <c r="CC508" s="15"/>
      <c r="CE508" s="15"/>
      <c r="CG508" s="15"/>
      <c r="CH508" s="15"/>
    </row>
    <row r="509" spans="24:86" ht="12.75" customHeight="1" x14ac:dyDescent="0.25">
      <c r="X509" s="14"/>
      <c r="AI509" s="14"/>
      <c r="AJ509" s="14"/>
      <c r="AW509" s="14"/>
      <c r="AX509" s="14"/>
      <c r="BA509" s="14"/>
      <c r="BB509" s="14"/>
      <c r="BE509" s="14"/>
      <c r="BF509" s="14"/>
      <c r="BH509" s="14"/>
      <c r="BI509" s="14"/>
      <c r="BJ509" s="14"/>
      <c r="BK509" s="14"/>
      <c r="BL509" s="14"/>
      <c r="BM509" s="71"/>
      <c r="BU509" s="14"/>
      <c r="BV509" s="14"/>
      <c r="BZ509" s="15"/>
      <c r="CA509" s="15"/>
      <c r="CC509" s="15"/>
      <c r="CE509" s="15"/>
      <c r="CG509" s="15"/>
      <c r="CH509" s="15"/>
    </row>
    <row r="510" spans="24:86" ht="12.75" customHeight="1" x14ac:dyDescent="0.25">
      <c r="X510" s="14"/>
      <c r="AI510" s="14"/>
      <c r="AJ510" s="14"/>
      <c r="AW510" s="14"/>
      <c r="AX510" s="14"/>
      <c r="BA510" s="14"/>
      <c r="BB510" s="14"/>
      <c r="BE510" s="14"/>
      <c r="BF510" s="14"/>
      <c r="BH510" s="14"/>
      <c r="BI510" s="14"/>
      <c r="BJ510" s="14"/>
      <c r="BK510" s="14"/>
      <c r="BL510" s="14"/>
      <c r="BM510" s="71"/>
      <c r="BU510" s="14"/>
      <c r="BV510" s="14"/>
      <c r="BZ510" s="15"/>
      <c r="CA510" s="15"/>
      <c r="CC510" s="15"/>
      <c r="CE510" s="15"/>
      <c r="CG510" s="15"/>
      <c r="CH510" s="15"/>
    </row>
    <row r="511" spans="24:86" ht="12.75" customHeight="1" x14ac:dyDescent="0.25">
      <c r="X511" s="14"/>
      <c r="AI511" s="14"/>
      <c r="AJ511" s="14"/>
      <c r="AW511" s="14"/>
      <c r="AX511" s="14"/>
      <c r="BA511" s="14"/>
      <c r="BB511" s="14"/>
      <c r="BE511" s="14"/>
      <c r="BF511" s="14"/>
      <c r="BH511" s="14"/>
      <c r="BI511" s="14"/>
      <c r="BJ511" s="14"/>
      <c r="BK511" s="14"/>
      <c r="BL511" s="14"/>
      <c r="BM511" s="71"/>
      <c r="BU511" s="14"/>
      <c r="BV511" s="14"/>
      <c r="BZ511" s="15"/>
      <c r="CA511" s="15"/>
      <c r="CC511" s="15"/>
      <c r="CE511" s="15"/>
      <c r="CG511" s="15"/>
      <c r="CH511" s="15"/>
    </row>
    <row r="512" spans="24:86" ht="12.75" customHeight="1" x14ac:dyDescent="0.25">
      <c r="X512" s="14"/>
      <c r="AI512" s="14"/>
      <c r="AJ512" s="14"/>
      <c r="AW512" s="14"/>
      <c r="AX512" s="14"/>
      <c r="BA512" s="14"/>
      <c r="BB512" s="14"/>
      <c r="BE512" s="14"/>
      <c r="BF512" s="14"/>
      <c r="BH512" s="14"/>
      <c r="BI512" s="14"/>
      <c r="BJ512" s="14"/>
      <c r="BK512" s="14"/>
      <c r="BL512" s="14"/>
      <c r="BM512" s="71"/>
      <c r="BU512" s="14"/>
      <c r="BV512" s="14"/>
      <c r="BZ512" s="15"/>
      <c r="CA512" s="15"/>
      <c r="CC512" s="15"/>
      <c r="CE512" s="15"/>
      <c r="CG512" s="15"/>
      <c r="CH512" s="15"/>
    </row>
    <row r="513" spans="24:86" ht="12.75" customHeight="1" x14ac:dyDescent="0.25">
      <c r="X513" s="14"/>
      <c r="AI513" s="14"/>
      <c r="AJ513" s="14"/>
      <c r="AW513" s="14"/>
      <c r="AX513" s="14"/>
      <c r="BA513" s="14"/>
      <c r="BB513" s="14"/>
      <c r="BE513" s="14"/>
      <c r="BF513" s="14"/>
      <c r="BH513" s="14"/>
      <c r="BI513" s="14"/>
      <c r="BJ513" s="14"/>
      <c r="BK513" s="14"/>
      <c r="BL513" s="14"/>
      <c r="BM513" s="71"/>
      <c r="BU513" s="14"/>
      <c r="BV513" s="14"/>
      <c r="BZ513" s="15"/>
      <c r="CA513" s="15"/>
      <c r="CC513" s="15"/>
      <c r="CE513" s="15"/>
      <c r="CG513" s="15"/>
      <c r="CH513" s="15"/>
    </row>
    <row r="514" spans="24:86" ht="12.75" customHeight="1" x14ac:dyDescent="0.25">
      <c r="X514" s="14"/>
      <c r="AI514" s="14"/>
      <c r="AJ514" s="14"/>
      <c r="AW514" s="14"/>
      <c r="AX514" s="14"/>
      <c r="BA514" s="14"/>
      <c r="BB514" s="14"/>
      <c r="BE514" s="14"/>
      <c r="BF514" s="14"/>
      <c r="BH514" s="14"/>
      <c r="BI514" s="14"/>
      <c r="BJ514" s="14"/>
      <c r="BK514" s="14"/>
      <c r="BL514" s="14"/>
      <c r="BM514" s="71"/>
      <c r="BU514" s="14"/>
      <c r="BV514" s="14"/>
      <c r="BZ514" s="15"/>
      <c r="CA514" s="15"/>
      <c r="CC514" s="15"/>
      <c r="CE514" s="15"/>
      <c r="CG514" s="15"/>
      <c r="CH514" s="15"/>
    </row>
    <row r="515" spans="24:86" ht="12.75" customHeight="1" x14ac:dyDescent="0.25">
      <c r="X515" s="14"/>
      <c r="AI515" s="14"/>
      <c r="AJ515" s="14"/>
      <c r="AW515" s="14"/>
      <c r="AX515" s="14"/>
      <c r="BA515" s="14"/>
      <c r="BB515" s="14"/>
      <c r="BE515" s="14"/>
      <c r="BF515" s="14"/>
      <c r="BH515" s="14"/>
      <c r="BI515" s="14"/>
      <c r="BJ515" s="14"/>
      <c r="BK515" s="14"/>
      <c r="BL515" s="14"/>
      <c r="BM515" s="71"/>
      <c r="BU515" s="14"/>
      <c r="BV515" s="14"/>
      <c r="BZ515" s="15"/>
      <c r="CA515" s="15"/>
      <c r="CC515" s="15"/>
      <c r="CE515" s="15"/>
      <c r="CG515" s="15"/>
      <c r="CH515" s="15"/>
    </row>
    <row r="516" spans="24:86" ht="12.75" customHeight="1" x14ac:dyDescent="0.25">
      <c r="X516" s="14"/>
      <c r="AI516" s="14"/>
      <c r="AJ516" s="14"/>
      <c r="AW516" s="14"/>
      <c r="AX516" s="14"/>
      <c r="BA516" s="14"/>
      <c r="BB516" s="14"/>
      <c r="BE516" s="14"/>
      <c r="BF516" s="14"/>
      <c r="BH516" s="14"/>
      <c r="BI516" s="14"/>
      <c r="BJ516" s="14"/>
      <c r="BK516" s="14"/>
      <c r="BL516" s="14"/>
      <c r="BM516" s="71"/>
      <c r="BU516" s="14"/>
      <c r="BV516" s="14"/>
      <c r="BZ516" s="15"/>
      <c r="CA516" s="15"/>
      <c r="CC516" s="15"/>
      <c r="CE516" s="15"/>
      <c r="CG516" s="15"/>
      <c r="CH516" s="15"/>
    </row>
    <row r="517" spans="24:86" ht="12.75" customHeight="1" x14ac:dyDescent="0.25">
      <c r="X517" s="14"/>
      <c r="AI517" s="14"/>
      <c r="AJ517" s="14"/>
      <c r="AW517" s="14"/>
      <c r="AX517" s="14"/>
      <c r="BA517" s="14"/>
      <c r="BB517" s="14"/>
      <c r="BE517" s="14"/>
      <c r="BF517" s="14"/>
      <c r="BH517" s="14"/>
      <c r="BI517" s="14"/>
      <c r="BJ517" s="14"/>
      <c r="BK517" s="14"/>
      <c r="BL517" s="14"/>
      <c r="BM517" s="71"/>
      <c r="BU517" s="14"/>
      <c r="BV517" s="14"/>
      <c r="BZ517" s="15"/>
      <c r="CA517" s="15"/>
      <c r="CC517" s="15"/>
      <c r="CE517" s="15"/>
      <c r="CG517" s="15"/>
      <c r="CH517" s="15"/>
    </row>
    <row r="518" spans="24:86" ht="12.75" customHeight="1" x14ac:dyDescent="0.25">
      <c r="X518" s="14"/>
      <c r="AI518" s="14"/>
      <c r="AJ518" s="14"/>
      <c r="AW518" s="14"/>
      <c r="AX518" s="14"/>
      <c r="BA518" s="14"/>
      <c r="BB518" s="14"/>
      <c r="BE518" s="14"/>
      <c r="BF518" s="14"/>
      <c r="BH518" s="14"/>
      <c r="BI518" s="14"/>
      <c r="BJ518" s="14"/>
      <c r="BK518" s="14"/>
      <c r="BL518" s="14"/>
      <c r="BM518" s="71"/>
      <c r="BU518" s="14"/>
      <c r="BV518" s="14"/>
      <c r="BZ518" s="15"/>
      <c r="CA518" s="15"/>
      <c r="CC518" s="15"/>
      <c r="CE518" s="15"/>
      <c r="CG518" s="15"/>
      <c r="CH518" s="15"/>
    </row>
    <row r="519" spans="24:86" ht="12.75" customHeight="1" x14ac:dyDescent="0.25">
      <c r="X519" s="14"/>
      <c r="AI519" s="14"/>
      <c r="AJ519" s="14"/>
      <c r="AW519" s="14"/>
      <c r="AX519" s="14"/>
      <c r="BA519" s="14"/>
      <c r="BB519" s="14"/>
      <c r="BE519" s="14"/>
      <c r="BF519" s="14"/>
      <c r="BH519" s="14"/>
      <c r="BI519" s="14"/>
      <c r="BJ519" s="14"/>
      <c r="BK519" s="14"/>
      <c r="BL519" s="14"/>
      <c r="BM519" s="71"/>
      <c r="BU519" s="14"/>
      <c r="BV519" s="14"/>
      <c r="BZ519" s="15"/>
      <c r="CA519" s="15"/>
      <c r="CC519" s="15"/>
      <c r="CE519" s="15"/>
      <c r="CG519" s="15"/>
      <c r="CH519" s="15"/>
    </row>
    <row r="520" spans="24:86" ht="12.75" customHeight="1" x14ac:dyDescent="0.25">
      <c r="X520" s="14"/>
      <c r="AI520" s="14"/>
      <c r="AJ520" s="14"/>
      <c r="AW520" s="14"/>
      <c r="AX520" s="14"/>
      <c r="BA520" s="14"/>
      <c r="BB520" s="14"/>
      <c r="BE520" s="14"/>
      <c r="BF520" s="14"/>
      <c r="BH520" s="14"/>
      <c r="BI520" s="14"/>
      <c r="BJ520" s="14"/>
      <c r="BK520" s="14"/>
      <c r="BL520" s="14"/>
      <c r="BM520" s="71"/>
      <c r="BU520" s="14"/>
      <c r="BV520" s="14"/>
      <c r="BZ520" s="15"/>
      <c r="CA520" s="15"/>
      <c r="CC520" s="15"/>
      <c r="CE520" s="15"/>
      <c r="CG520" s="15"/>
      <c r="CH520" s="15"/>
    </row>
    <row r="521" spans="24:86" ht="12.75" customHeight="1" x14ac:dyDescent="0.25">
      <c r="X521" s="14"/>
      <c r="AI521" s="14"/>
      <c r="AJ521" s="14"/>
      <c r="AW521" s="14"/>
      <c r="AX521" s="14"/>
      <c r="BA521" s="14"/>
      <c r="BB521" s="14"/>
      <c r="BE521" s="14"/>
      <c r="BF521" s="14"/>
      <c r="BH521" s="14"/>
      <c r="BI521" s="14"/>
      <c r="BJ521" s="14"/>
      <c r="BK521" s="14"/>
      <c r="BL521" s="14"/>
      <c r="BM521" s="71"/>
      <c r="BU521" s="14"/>
      <c r="BV521" s="14"/>
      <c r="BZ521" s="15"/>
      <c r="CA521" s="15"/>
      <c r="CC521" s="15"/>
      <c r="CE521" s="15"/>
      <c r="CG521" s="15"/>
      <c r="CH521" s="15"/>
    </row>
    <row r="522" spans="24:86" ht="12.75" customHeight="1" x14ac:dyDescent="0.25">
      <c r="X522" s="14"/>
      <c r="AI522" s="14"/>
      <c r="AJ522" s="14"/>
      <c r="AW522" s="14"/>
      <c r="AX522" s="14"/>
      <c r="BA522" s="14"/>
      <c r="BB522" s="14"/>
      <c r="BE522" s="14"/>
      <c r="BF522" s="14"/>
      <c r="BH522" s="14"/>
      <c r="BI522" s="14"/>
      <c r="BJ522" s="14"/>
      <c r="BK522" s="14"/>
      <c r="BL522" s="14"/>
      <c r="BM522" s="71"/>
      <c r="BU522" s="14"/>
      <c r="BV522" s="14"/>
      <c r="BZ522" s="15"/>
      <c r="CA522" s="15"/>
      <c r="CC522" s="15"/>
      <c r="CE522" s="15"/>
      <c r="CG522" s="15"/>
      <c r="CH522" s="15"/>
    </row>
    <row r="523" spans="24:86" ht="12.75" customHeight="1" x14ac:dyDescent="0.25">
      <c r="X523" s="14"/>
      <c r="AI523" s="14"/>
      <c r="AJ523" s="14"/>
      <c r="AW523" s="14"/>
      <c r="AX523" s="14"/>
      <c r="BA523" s="14"/>
      <c r="BB523" s="14"/>
      <c r="BE523" s="14"/>
      <c r="BF523" s="14"/>
      <c r="BH523" s="14"/>
      <c r="BI523" s="14"/>
      <c r="BJ523" s="14"/>
      <c r="BK523" s="14"/>
      <c r="BL523" s="14"/>
      <c r="BM523" s="71"/>
      <c r="BU523" s="14"/>
      <c r="BV523" s="14"/>
      <c r="BZ523" s="15"/>
      <c r="CA523" s="15"/>
      <c r="CC523" s="15"/>
      <c r="CE523" s="15"/>
      <c r="CG523" s="15"/>
      <c r="CH523" s="15"/>
    </row>
    <row r="524" spans="24:86" ht="12.75" customHeight="1" x14ac:dyDescent="0.25">
      <c r="X524" s="14"/>
      <c r="AI524" s="14"/>
      <c r="AJ524" s="14"/>
      <c r="AW524" s="14"/>
      <c r="AX524" s="14"/>
      <c r="BA524" s="14"/>
      <c r="BB524" s="14"/>
      <c r="BE524" s="14"/>
      <c r="BF524" s="14"/>
      <c r="BH524" s="14"/>
      <c r="BI524" s="14"/>
      <c r="BJ524" s="14"/>
      <c r="BK524" s="14"/>
      <c r="BL524" s="14"/>
      <c r="BM524" s="71"/>
      <c r="BU524" s="14"/>
      <c r="BV524" s="14"/>
      <c r="BZ524" s="15"/>
      <c r="CA524" s="15"/>
      <c r="CC524" s="15"/>
      <c r="CE524" s="15"/>
      <c r="CG524" s="15"/>
      <c r="CH524" s="15"/>
    </row>
    <row r="525" spans="24:86" ht="12.75" customHeight="1" x14ac:dyDescent="0.25">
      <c r="X525" s="14"/>
      <c r="AI525" s="14"/>
      <c r="AJ525" s="14"/>
      <c r="AW525" s="14"/>
      <c r="AX525" s="14"/>
      <c r="BA525" s="14"/>
      <c r="BB525" s="14"/>
      <c r="BE525" s="14"/>
      <c r="BF525" s="14"/>
      <c r="BH525" s="14"/>
      <c r="BI525" s="14"/>
      <c r="BJ525" s="14"/>
      <c r="BK525" s="14"/>
      <c r="BL525" s="14"/>
      <c r="BM525" s="71"/>
      <c r="BU525" s="14"/>
      <c r="BV525" s="14"/>
      <c r="BZ525" s="15"/>
      <c r="CA525" s="15"/>
      <c r="CC525" s="15"/>
      <c r="CE525" s="15"/>
      <c r="CG525" s="15"/>
      <c r="CH525" s="15"/>
    </row>
    <row r="526" spans="24:86" ht="12.75" customHeight="1" x14ac:dyDescent="0.25">
      <c r="X526" s="14"/>
      <c r="AI526" s="14"/>
      <c r="AJ526" s="14"/>
      <c r="AW526" s="14"/>
      <c r="AX526" s="14"/>
      <c r="BA526" s="14"/>
      <c r="BB526" s="14"/>
      <c r="BE526" s="14"/>
      <c r="BF526" s="14"/>
      <c r="BH526" s="14"/>
      <c r="BI526" s="14"/>
      <c r="BJ526" s="14"/>
      <c r="BK526" s="14"/>
      <c r="BL526" s="14"/>
      <c r="BM526" s="71"/>
      <c r="BU526" s="14"/>
      <c r="BV526" s="14"/>
      <c r="BZ526" s="15"/>
      <c r="CA526" s="15"/>
      <c r="CC526" s="15"/>
      <c r="CE526" s="15"/>
      <c r="CG526" s="15"/>
      <c r="CH526" s="15"/>
    </row>
    <row r="527" spans="24:86" ht="12.75" customHeight="1" x14ac:dyDescent="0.25">
      <c r="X527" s="14"/>
      <c r="AI527" s="14"/>
      <c r="AJ527" s="14"/>
      <c r="AW527" s="14"/>
      <c r="AX527" s="14"/>
      <c r="BA527" s="14"/>
      <c r="BB527" s="14"/>
      <c r="BE527" s="14"/>
      <c r="BF527" s="14"/>
      <c r="BH527" s="14"/>
      <c r="BI527" s="14"/>
      <c r="BJ527" s="14"/>
      <c r="BK527" s="14"/>
      <c r="BL527" s="14"/>
      <c r="BM527" s="71"/>
      <c r="BU527" s="14"/>
      <c r="BV527" s="14"/>
      <c r="BZ527" s="15"/>
      <c r="CA527" s="15"/>
      <c r="CC527" s="15"/>
      <c r="CE527" s="15"/>
      <c r="CG527" s="15"/>
      <c r="CH527" s="15"/>
    </row>
    <row r="528" spans="24:86" ht="12.75" customHeight="1" x14ac:dyDescent="0.25">
      <c r="X528" s="14"/>
      <c r="AI528" s="14"/>
      <c r="AJ528" s="14"/>
      <c r="AW528" s="14"/>
      <c r="AX528" s="14"/>
      <c r="BA528" s="14"/>
      <c r="BB528" s="14"/>
      <c r="BE528" s="14"/>
      <c r="BF528" s="14"/>
      <c r="BH528" s="14"/>
      <c r="BI528" s="14"/>
      <c r="BJ528" s="14"/>
      <c r="BK528" s="14"/>
      <c r="BL528" s="14"/>
      <c r="BM528" s="71"/>
      <c r="BU528" s="14"/>
      <c r="BV528" s="14"/>
      <c r="BZ528" s="15"/>
      <c r="CA528" s="15"/>
      <c r="CC528" s="15"/>
      <c r="CE528" s="15"/>
      <c r="CG528" s="15"/>
      <c r="CH528" s="15"/>
    </row>
    <row r="529" spans="24:86" ht="12.75" customHeight="1" x14ac:dyDescent="0.25">
      <c r="X529" s="14"/>
      <c r="AI529" s="14"/>
      <c r="AJ529" s="14"/>
      <c r="AW529" s="14"/>
      <c r="AX529" s="14"/>
      <c r="BA529" s="14"/>
      <c r="BB529" s="14"/>
      <c r="BE529" s="14"/>
      <c r="BF529" s="14"/>
      <c r="BH529" s="14"/>
      <c r="BI529" s="14"/>
      <c r="BJ529" s="14"/>
      <c r="BK529" s="14"/>
      <c r="BL529" s="14"/>
      <c r="BM529" s="71"/>
      <c r="BU529" s="14"/>
      <c r="BV529" s="14"/>
      <c r="BZ529" s="15"/>
      <c r="CA529" s="15"/>
      <c r="CC529" s="15"/>
      <c r="CE529" s="15"/>
      <c r="CG529" s="15"/>
      <c r="CH529" s="15"/>
    </row>
    <row r="530" spans="24:86" ht="12.75" customHeight="1" x14ac:dyDescent="0.25">
      <c r="X530" s="14"/>
      <c r="AI530" s="14"/>
      <c r="AJ530" s="14"/>
      <c r="AW530" s="14"/>
      <c r="AX530" s="14"/>
      <c r="BA530" s="14"/>
      <c r="BB530" s="14"/>
      <c r="BE530" s="14"/>
      <c r="BF530" s="14"/>
      <c r="BH530" s="14"/>
      <c r="BI530" s="14"/>
      <c r="BJ530" s="14"/>
      <c r="BK530" s="14"/>
      <c r="BL530" s="14"/>
      <c r="BM530" s="71"/>
      <c r="BU530" s="14"/>
      <c r="BV530" s="14"/>
      <c r="BZ530" s="15"/>
      <c r="CA530" s="15"/>
      <c r="CC530" s="15"/>
      <c r="CE530" s="15"/>
      <c r="CG530" s="15"/>
      <c r="CH530" s="15"/>
    </row>
    <row r="531" spans="24:86" ht="12.75" customHeight="1" x14ac:dyDescent="0.25">
      <c r="X531" s="14"/>
      <c r="AI531" s="14"/>
      <c r="AJ531" s="14"/>
      <c r="AW531" s="14"/>
      <c r="AX531" s="14"/>
      <c r="BA531" s="14"/>
      <c r="BB531" s="14"/>
      <c r="BE531" s="14"/>
      <c r="BF531" s="14"/>
      <c r="BH531" s="14"/>
      <c r="BI531" s="14"/>
      <c r="BJ531" s="14"/>
      <c r="BK531" s="14"/>
      <c r="BL531" s="14"/>
      <c r="BM531" s="71"/>
      <c r="BU531" s="14"/>
      <c r="BV531" s="14"/>
      <c r="BZ531" s="15"/>
      <c r="CA531" s="15"/>
      <c r="CC531" s="15"/>
      <c r="CE531" s="15"/>
      <c r="CG531" s="15"/>
      <c r="CH531" s="15"/>
    </row>
    <row r="532" spans="24:86" ht="12.75" customHeight="1" x14ac:dyDescent="0.25">
      <c r="X532" s="14"/>
      <c r="AI532" s="14"/>
      <c r="AJ532" s="14"/>
      <c r="AW532" s="14"/>
      <c r="AX532" s="14"/>
      <c r="BA532" s="14"/>
      <c r="BB532" s="14"/>
      <c r="BE532" s="14"/>
      <c r="BF532" s="14"/>
      <c r="BH532" s="14"/>
      <c r="BI532" s="14"/>
      <c r="BJ532" s="14"/>
      <c r="BK532" s="14"/>
      <c r="BL532" s="14"/>
      <c r="BM532" s="71"/>
      <c r="BU532" s="14"/>
      <c r="BV532" s="14"/>
      <c r="BZ532" s="15"/>
      <c r="CA532" s="15"/>
      <c r="CC532" s="15"/>
      <c r="CE532" s="15"/>
      <c r="CG532" s="15"/>
      <c r="CH532" s="15"/>
    </row>
    <row r="533" spans="24:86" ht="12.75" customHeight="1" x14ac:dyDescent="0.25">
      <c r="X533" s="14"/>
      <c r="AI533" s="14"/>
      <c r="AJ533" s="14"/>
      <c r="AW533" s="14"/>
      <c r="AX533" s="14"/>
      <c r="BA533" s="14"/>
      <c r="BB533" s="14"/>
      <c r="BE533" s="14"/>
      <c r="BF533" s="14"/>
      <c r="BH533" s="14"/>
      <c r="BI533" s="14"/>
      <c r="BJ533" s="14"/>
      <c r="BK533" s="14"/>
      <c r="BL533" s="14"/>
      <c r="BM533" s="71"/>
      <c r="BU533" s="14"/>
      <c r="BV533" s="14"/>
      <c r="BZ533" s="15"/>
      <c r="CA533" s="15"/>
      <c r="CC533" s="15"/>
      <c r="CE533" s="15"/>
      <c r="CG533" s="15"/>
      <c r="CH533" s="15"/>
    </row>
    <row r="534" spans="24:86" ht="12.75" customHeight="1" x14ac:dyDescent="0.25">
      <c r="X534" s="14"/>
      <c r="AI534" s="14"/>
      <c r="AJ534" s="14"/>
      <c r="AW534" s="14"/>
      <c r="AX534" s="14"/>
      <c r="BA534" s="14"/>
      <c r="BB534" s="14"/>
      <c r="BE534" s="14"/>
      <c r="BF534" s="14"/>
      <c r="BH534" s="14"/>
      <c r="BI534" s="14"/>
      <c r="BJ534" s="14"/>
      <c r="BK534" s="14"/>
      <c r="BL534" s="14"/>
      <c r="BM534" s="71"/>
      <c r="BU534" s="14"/>
      <c r="BV534" s="14"/>
      <c r="BZ534" s="15"/>
      <c r="CA534" s="15"/>
      <c r="CC534" s="15"/>
      <c r="CE534" s="15"/>
      <c r="CG534" s="15"/>
      <c r="CH534" s="15"/>
    </row>
    <row r="535" spans="24:86" ht="12.75" customHeight="1" x14ac:dyDescent="0.25">
      <c r="X535" s="14"/>
      <c r="AI535" s="14"/>
      <c r="AJ535" s="14"/>
      <c r="AW535" s="14"/>
      <c r="AX535" s="14"/>
      <c r="BA535" s="14"/>
      <c r="BB535" s="14"/>
      <c r="BE535" s="14"/>
      <c r="BF535" s="14"/>
      <c r="BH535" s="14"/>
      <c r="BI535" s="14"/>
      <c r="BJ535" s="14"/>
      <c r="BK535" s="14"/>
      <c r="BL535" s="14"/>
      <c r="BM535" s="71"/>
      <c r="BU535" s="14"/>
      <c r="BV535" s="14"/>
      <c r="BZ535" s="15"/>
      <c r="CA535" s="15"/>
      <c r="CC535" s="15"/>
      <c r="CE535" s="15"/>
      <c r="CG535" s="15"/>
      <c r="CH535" s="15"/>
    </row>
    <row r="536" spans="24:86" ht="12.75" customHeight="1" x14ac:dyDescent="0.25">
      <c r="X536" s="14"/>
      <c r="AI536" s="14"/>
      <c r="AJ536" s="14"/>
      <c r="AW536" s="14"/>
      <c r="AX536" s="14"/>
      <c r="BA536" s="14"/>
      <c r="BB536" s="14"/>
      <c r="BE536" s="14"/>
      <c r="BF536" s="14"/>
      <c r="BH536" s="14"/>
      <c r="BI536" s="14"/>
      <c r="BJ536" s="14"/>
      <c r="BK536" s="14"/>
      <c r="BL536" s="14"/>
      <c r="BM536" s="71"/>
      <c r="BU536" s="14"/>
      <c r="BV536" s="14"/>
      <c r="BZ536" s="15"/>
      <c r="CA536" s="15"/>
      <c r="CC536" s="15"/>
      <c r="CE536" s="15"/>
      <c r="CG536" s="15"/>
      <c r="CH536" s="15"/>
    </row>
    <row r="537" spans="24:86" ht="12.75" customHeight="1" x14ac:dyDescent="0.25">
      <c r="X537" s="14"/>
      <c r="AI537" s="14"/>
      <c r="AJ537" s="14"/>
      <c r="AW537" s="14"/>
      <c r="AX537" s="14"/>
      <c r="BA537" s="14"/>
      <c r="BB537" s="14"/>
      <c r="BE537" s="14"/>
      <c r="BF537" s="14"/>
      <c r="BH537" s="14"/>
      <c r="BI537" s="14"/>
      <c r="BJ537" s="14"/>
      <c r="BK537" s="14"/>
      <c r="BL537" s="14"/>
      <c r="BM537" s="71"/>
      <c r="BU537" s="14"/>
      <c r="BV537" s="14"/>
      <c r="BZ537" s="15"/>
      <c r="CA537" s="15"/>
      <c r="CC537" s="15"/>
      <c r="CE537" s="15"/>
      <c r="CG537" s="15"/>
      <c r="CH537" s="15"/>
    </row>
    <row r="538" spans="24:86" ht="12.75" customHeight="1" x14ac:dyDescent="0.25">
      <c r="X538" s="14"/>
      <c r="AI538" s="14"/>
      <c r="AJ538" s="14"/>
      <c r="AW538" s="14"/>
      <c r="AX538" s="14"/>
      <c r="BA538" s="14"/>
      <c r="BB538" s="14"/>
      <c r="BE538" s="14"/>
      <c r="BF538" s="14"/>
      <c r="BH538" s="14"/>
      <c r="BI538" s="14"/>
      <c r="BJ538" s="14"/>
      <c r="BK538" s="14"/>
      <c r="BL538" s="14"/>
      <c r="BM538" s="71"/>
      <c r="BU538" s="14"/>
      <c r="BV538" s="14"/>
      <c r="BZ538" s="15"/>
      <c r="CA538" s="15"/>
      <c r="CC538" s="15"/>
      <c r="CE538" s="15"/>
      <c r="CG538" s="15"/>
      <c r="CH538" s="15"/>
    </row>
    <row r="539" spans="24:86" ht="12.75" customHeight="1" x14ac:dyDescent="0.25">
      <c r="X539" s="14"/>
      <c r="AI539" s="14"/>
      <c r="AJ539" s="14"/>
      <c r="AW539" s="14"/>
      <c r="AX539" s="14"/>
      <c r="BA539" s="14"/>
      <c r="BB539" s="14"/>
      <c r="BE539" s="14"/>
      <c r="BF539" s="14"/>
      <c r="BH539" s="14"/>
      <c r="BI539" s="14"/>
      <c r="BJ539" s="14"/>
      <c r="BK539" s="14"/>
      <c r="BL539" s="14"/>
      <c r="BM539" s="71"/>
      <c r="BU539" s="14"/>
      <c r="BV539" s="14"/>
      <c r="BZ539" s="15"/>
      <c r="CA539" s="15"/>
      <c r="CC539" s="15"/>
      <c r="CE539" s="15"/>
      <c r="CG539" s="15"/>
      <c r="CH539" s="15"/>
    </row>
    <row r="540" spans="24:86" ht="12.75" customHeight="1" x14ac:dyDescent="0.25">
      <c r="X540" s="14"/>
      <c r="AI540" s="14"/>
      <c r="AJ540" s="14"/>
      <c r="AW540" s="14"/>
      <c r="AX540" s="14"/>
      <c r="BA540" s="14"/>
      <c r="BB540" s="14"/>
      <c r="BE540" s="14"/>
      <c r="BF540" s="14"/>
      <c r="BH540" s="14"/>
      <c r="BI540" s="14"/>
      <c r="BJ540" s="14"/>
      <c r="BK540" s="14"/>
      <c r="BL540" s="14"/>
      <c r="BM540" s="71"/>
      <c r="BU540" s="14"/>
      <c r="BV540" s="14"/>
      <c r="BZ540" s="15"/>
      <c r="CA540" s="15"/>
      <c r="CC540" s="15"/>
      <c r="CE540" s="15"/>
      <c r="CG540" s="15"/>
      <c r="CH540" s="15"/>
    </row>
    <row r="541" spans="24:86" ht="12.75" customHeight="1" x14ac:dyDescent="0.25">
      <c r="X541" s="14"/>
      <c r="AI541" s="14"/>
      <c r="AJ541" s="14"/>
      <c r="AW541" s="14"/>
      <c r="AX541" s="14"/>
      <c r="BA541" s="14"/>
      <c r="BB541" s="14"/>
      <c r="BE541" s="14"/>
      <c r="BF541" s="14"/>
      <c r="BH541" s="14"/>
      <c r="BI541" s="14"/>
      <c r="BJ541" s="14"/>
      <c r="BK541" s="14"/>
      <c r="BL541" s="14"/>
      <c r="BM541" s="71"/>
      <c r="BU541" s="14"/>
      <c r="BV541" s="14"/>
      <c r="BZ541" s="15"/>
      <c r="CA541" s="15"/>
      <c r="CC541" s="15"/>
      <c r="CE541" s="15"/>
      <c r="CG541" s="15"/>
      <c r="CH541" s="15"/>
    </row>
    <row r="542" spans="24:86" ht="12.75" customHeight="1" x14ac:dyDescent="0.25">
      <c r="X542" s="14"/>
      <c r="AI542" s="14"/>
      <c r="AJ542" s="14"/>
      <c r="AW542" s="14"/>
      <c r="AX542" s="14"/>
      <c r="BA542" s="14"/>
      <c r="BB542" s="14"/>
      <c r="BE542" s="14"/>
      <c r="BF542" s="14"/>
      <c r="BH542" s="14"/>
      <c r="BI542" s="14"/>
      <c r="BJ542" s="14"/>
      <c r="BK542" s="14"/>
      <c r="BL542" s="14"/>
      <c r="BM542" s="71"/>
      <c r="BU542" s="14"/>
      <c r="BV542" s="14"/>
      <c r="BZ542" s="15"/>
      <c r="CA542" s="15"/>
      <c r="CC542" s="15"/>
      <c r="CE542" s="15"/>
      <c r="CG542" s="15"/>
      <c r="CH542" s="15"/>
    </row>
    <row r="543" spans="24:86" ht="12.75" customHeight="1" x14ac:dyDescent="0.25">
      <c r="X543" s="14"/>
      <c r="AI543" s="14"/>
      <c r="AJ543" s="14"/>
      <c r="AW543" s="14"/>
      <c r="AX543" s="14"/>
      <c r="BA543" s="14"/>
      <c r="BB543" s="14"/>
      <c r="BE543" s="14"/>
      <c r="BF543" s="14"/>
      <c r="BH543" s="14"/>
      <c r="BI543" s="14"/>
      <c r="BJ543" s="14"/>
      <c r="BK543" s="14"/>
      <c r="BL543" s="14"/>
      <c r="BM543" s="71"/>
      <c r="BU543" s="14"/>
      <c r="BV543" s="14"/>
      <c r="BZ543" s="15"/>
      <c r="CA543" s="15"/>
      <c r="CC543" s="15"/>
      <c r="CE543" s="15"/>
      <c r="CG543" s="15"/>
      <c r="CH543" s="15"/>
    </row>
    <row r="544" spans="24:86" ht="12.75" customHeight="1" x14ac:dyDescent="0.25">
      <c r="X544" s="14"/>
      <c r="AI544" s="14"/>
      <c r="AJ544" s="14"/>
      <c r="AW544" s="14"/>
      <c r="AX544" s="14"/>
      <c r="BA544" s="14"/>
      <c r="BB544" s="14"/>
      <c r="BE544" s="14"/>
      <c r="BF544" s="14"/>
      <c r="BH544" s="14"/>
      <c r="BI544" s="14"/>
      <c r="BJ544" s="14"/>
      <c r="BK544" s="14"/>
      <c r="BL544" s="14"/>
      <c r="BM544" s="71"/>
      <c r="BU544" s="14"/>
      <c r="BV544" s="14"/>
      <c r="BZ544" s="15"/>
      <c r="CA544" s="15"/>
      <c r="CC544" s="15"/>
      <c r="CE544" s="15"/>
      <c r="CG544" s="15"/>
      <c r="CH544" s="15"/>
    </row>
    <row r="545" spans="24:86" ht="12.75" customHeight="1" x14ac:dyDescent="0.25">
      <c r="X545" s="14"/>
      <c r="AI545" s="14"/>
      <c r="AJ545" s="14"/>
      <c r="AW545" s="14"/>
      <c r="AX545" s="14"/>
      <c r="BA545" s="14"/>
      <c r="BB545" s="14"/>
      <c r="BE545" s="14"/>
      <c r="BF545" s="14"/>
      <c r="BH545" s="14"/>
      <c r="BI545" s="14"/>
      <c r="BJ545" s="14"/>
      <c r="BK545" s="14"/>
      <c r="BL545" s="14"/>
      <c r="BM545" s="71"/>
      <c r="BU545" s="14"/>
      <c r="BV545" s="14"/>
      <c r="BZ545" s="15"/>
      <c r="CA545" s="15"/>
      <c r="CC545" s="15"/>
      <c r="CE545" s="15"/>
      <c r="CG545" s="15"/>
      <c r="CH545" s="15"/>
    </row>
    <row r="546" spans="24:86" ht="12.75" customHeight="1" x14ac:dyDescent="0.25">
      <c r="X546" s="14"/>
      <c r="AI546" s="14"/>
      <c r="AJ546" s="14"/>
      <c r="AW546" s="14"/>
      <c r="AX546" s="14"/>
      <c r="BA546" s="14"/>
      <c r="BB546" s="14"/>
      <c r="BE546" s="14"/>
      <c r="BF546" s="14"/>
      <c r="BH546" s="14"/>
      <c r="BI546" s="14"/>
      <c r="BJ546" s="14"/>
      <c r="BK546" s="14"/>
      <c r="BL546" s="14"/>
      <c r="BM546" s="71"/>
      <c r="BU546" s="14"/>
      <c r="BV546" s="14"/>
      <c r="BZ546" s="15"/>
      <c r="CA546" s="15"/>
      <c r="CC546" s="15"/>
      <c r="CE546" s="15"/>
      <c r="CG546" s="15"/>
      <c r="CH546" s="15"/>
    </row>
    <row r="547" spans="24:86" ht="12.75" customHeight="1" x14ac:dyDescent="0.25">
      <c r="X547" s="14"/>
      <c r="AI547" s="14"/>
      <c r="AJ547" s="14"/>
      <c r="AW547" s="14"/>
      <c r="AX547" s="14"/>
      <c r="BA547" s="14"/>
      <c r="BB547" s="14"/>
      <c r="BE547" s="14"/>
      <c r="BF547" s="14"/>
      <c r="BH547" s="14"/>
      <c r="BI547" s="14"/>
      <c r="BJ547" s="14"/>
      <c r="BK547" s="14"/>
      <c r="BL547" s="14"/>
      <c r="BM547" s="71"/>
      <c r="BU547" s="14"/>
      <c r="BV547" s="14"/>
      <c r="BZ547" s="15"/>
      <c r="CA547" s="15"/>
      <c r="CC547" s="15"/>
      <c r="CE547" s="15"/>
      <c r="CG547" s="15"/>
      <c r="CH547" s="15"/>
    </row>
    <row r="548" spans="24:86" ht="12.75" customHeight="1" x14ac:dyDescent="0.25">
      <c r="X548" s="14"/>
      <c r="AI548" s="14"/>
      <c r="AJ548" s="14"/>
      <c r="AW548" s="14"/>
      <c r="AX548" s="14"/>
      <c r="BA548" s="14"/>
      <c r="BB548" s="14"/>
      <c r="BE548" s="14"/>
      <c r="BF548" s="14"/>
      <c r="BH548" s="14"/>
      <c r="BI548" s="14"/>
      <c r="BJ548" s="14"/>
      <c r="BK548" s="14"/>
      <c r="BL548" s="14"/>
      <c r="BM548" s="71"/>
      <c r="BU548" s="14"/>
      <c r="BV548" s="14"/>
      <c r="BZ548" s="15"/>
      <c r="CA548" s="15"/>
      <c r="CC548" s="15"/>
      <c r="CE548" s="15"/>
      <c r="CG548" s="15"/>
      <c r="CH548" s="15"/>
    </row>
    <row r="549" spans="24:86" ht="12.75" customHeight="1" x14ac:dyDescent="0.25">
      <c r="X549" s="14"/>
      <c r="AI549" s="14"/>
      <c r="AJ549" s="14"/>
      <c r="AW549" s="14"/>
      <c r="AX549" s="14"/>
      <c r="BA549" s="14"/>
      <c r="BB549" s="14"/>
      <c r="BE549" s="14"/>
      <c r="BF549" s="14"/>
      <c r="BH549" s="14"/>
      <c r="BI549" s="14"/>
      <c r="BJ549" s="14"/>
      <c r="BK549" s="14"/>
      <c r="BL549" s="14"/>
      <c r="BM549" s="71"/>
      <c r="BU549" s="14"/>
      <c r="BV549" s="14"/>
      <c r="BZ549" s="15"/>
      <c r="CA549" s="15"/>
      <c r="CC549" s="15"/>
      <c r="CE549" s="15"/>
      <c r="CG549" s="15"/>
      <c r="CH549" s="15"/>
    </row>
    <row r="550" spans="24:86" ht="12.75" customHeight="1" x14ac:dyDescent="0.25">
      <c r="X550" s="14"/>
      <c r="AI550" s="14"/>
      <c r="AJ550" s="14"/>
      <c r="AW550" s="14"/>
      <c r="AX550" s="14"/>
      <c r="BA550" s="14"/>
      <c r="BB550" s="14"/>
      <c r="BE550" s="14"/>
      <c r="BF550" s="14"/>
      <c r="BH550" s="14"/>
      <c r="BI550" s="14"/>
      <c r="BJ550" s="14"/>
      <c r="BK550" s="14"/>
      <c r="BL550" s="14"/>
      <c r="BM550" s="71"/>
      <c r="BU550" s="14"/>
      <c r="BV550" s="14"/>
      <c r="BZ550" s="15"/>
      <c r="CA550" s="15"/>
      <c r="CC550" s="15"/>
      <c r="CE550" s="15"/>
      <c r="CG550" s="15"/>
      <c r="CH550" s="15"/>
    </row>
    <row r="551" spans="24:86" ht="12.75" customHeight="1" x14ac:dyDescent="0.25">
      <c r="X551" s="14"/>
      <c r="AI551" s="14"/>
      <c r="AJ551" s="14"/>
      <c r="AW551" s="14"/>
      <c r="AX551" s="14"/>
      <c r="BA551" s="14"/>
      <c r="BB551" s="14"/>
      <c r="BE551" s="14"/>
      <c r="BF551" s="14"/>
      <c r="BH551" s="14"/>
      <c r="BI551" s="14"/>
      <c r="BJ551" s="14"/>
      <c r="BK551" s="14"/>
      <c r="BL551" s="14"/>
      <c r="BM551" s="71"/>
      <c r="BU551" s="14"/>
      <c r="BV551" s="14"/>
      <c r="BZ551" s="15"/>
      <c r="CA551" s="15"/>
      <c r="CC551" s="15"/>
      <c r="CE551" s="15"/>
      <c r="CG551" s="15"/>
      <c r="CH551" s="15"/>
    </row>
    <row r="552" spans="24:86" ht="12.75" customHeight="1" x14ac:dyDescent="0.25">
      <c r="X552" s="14"/>
      <c r="AI552" s="14"/>
      <c r="AJ552" s="14"/>
      <c r="AW552" s="14"/>
      <c r="AX552" s="14"/>
      <c r="BA552" s="14"/>
      <c r="BB552" s="14"/>
      <c r="BE552" s="14"/>
      <c r="BF552" s="14"/>
      <c r="BH552" s="14"/>
      <c r="BI552" s="14"/>
      <c r="BJ552" s="14"/>
      <c r="BK552" s="14"/>
      <c r="BL552" s="14"/>
      <c r="BM552" s="71"/>
      <c r="BU552" s="14"/>
      <c r="BV552" s="14"/>
      <c r="BZ552" s="15"/>
      <c r="CA552" s="15"/>
      <c r="CC552" s="15"/>
      <c r="CE552" s="15"/>
      <c r="CG552" s="15"/>
      <c r="CH552" s="15"/>
    </row>
    <row r="553" spans="24:86" ht="12.75" customHeight="1" x14ac:dyDescent="0.25">
      <c r="X553" s="14"/>
      <c r="AI553" s="14"/>
      <c r="AJ553" s="14"/>
      <c r="AW553" s="14"/>
      <c r="AX553" s="14"/>
      <c r="BA553" s="14"/>
      <c r="BB553" s="14"/>
      <c r="BE553" s="14"/>
      <c r="BF553" s="14"/>
      <c r="BH553" s="14"/>
      <c r="BI553" s="14"/>
      <c r="BJ553" s="14"/>
      <c r="BK553" s="14"/>
      <c r="BL553" s="14"/>
      <c r="BM553" s="71"/>
      <c r="BU553" s="14"/>
      <c r="BV553" s="14"/>
      <c r="BZ553" s="15"/>
      <c r="CA553" s="15"/>
      <c r="CC553" s="15"/>
      <c r="CE553" s="15"/>
      <c r="CG553" s="15"/>
      <c r="CH553" s="15"/>
    </row>
    <row r="554" spans="24:86" ht="12.75" customHeight="1" x14ac:dyDescent="0.25">
      <c r="X554" s="14"/>
      <c r="AI554" s="14"/>
      <c r="AJ554" s="14"/>
      <c r="AW554" s="14"/>
      <c r="AX554" s="14"/>
      <c r="BA554" s="14"/>
      <c r="BB554" s="14"/>
      <c r="BE554" s="14"/>
      <c r="BF554" s="14"/>
      <c r="BH554" s="14"/>
      <c r="BI554" s="14"/>
      <c r="BJ554" s="14"/>
      <c r="BK554" s="14"/>
      <c r="BL554" s="14"/>
      <c r="BM554" s="71"/>
      <c r="BU554" s="14"/>
      <c r="BV554" s="14"/>
      <c r="BZ554" s="15"/>
      <c r="CA554" s="15"/>
      <c r="CC554" s="15"/>
      <c r="CE554" s="15"/>
      <c r="CG554" s="15"/>
      <c r="CH554" s="15"/>
    </row>
    <row r="555" spans="24:86" ht="12.75" customHeight="1" x14ac:dyDescent="0.25">
      <c r="X555" s="14"/>
      <c r="AI555" s="14"/>
      <c r="AJ555" s="14"/>
      <c r="AW555" s="14"/>
      <c r="AX555" s="14"/>
      <c r="BA555" s="14"/>
      <c r="BB555" s="14"/>
      <c r="BE555" s="14"/>
      <c r="BF555" s="14"/>
      <c r="BH555" s="14"/>
      <c r="BI555" s="14"/>
      <c r="BJ555" s="14"/>
      <c r="BK555" s="14"/>
      <c r="BL555" s="14"/>
      <c r="BM555" s="71"/>
      <c r="BU555" s="14"/>
      <c r="BV555" s="14"/>
      <c r="BZ555" s="15"/>
      <c r="CA555" s="15"/>
      <c r="CC555" s="15"/>
      <c r="CE555" s="15"/>
      <c r="CG555" s="15"/>
      <c r="CH555" s="15"/>
    </row>
    <row r="556" spans="24:86" ht="12.75" customHeight="1" x14ac:dyDescent="0.25">
      <c r="X556" s="14"/>
      <c r="AI556" s="14"/>
      <c r="AJ556" s="14"/>
      <c r="AW556" s="14"/>
      <c r="AX556" s="14"/>
      <c r="BA556" s="14"/>
      <c r="BB556" s="14"/>
      <c r="BE556" s="14"/>
      <c r="BF556" s="14"/>
      <c r="BH556" s="14"/>
      <c r="BI556" s="14"/>
      <c r="BJ556" s="14"/>
      <c r="BK556" s="14"/>
      <c r="BL556" s="14"/>
      <c r="BM556" s="71"/>
      <c r="BU556" s="14"/>
      <c r="BV556" s="14"/>
      <c r="BZ556" s="15"/>
      <c r="CA556" s="15"/>
      <c r="CC556" s="15"/>
      <c r="CE556" s="15"/>
      <c r="CG556" s="15"/>
      <c r="CH556" s="15"/>
    </row>
    <row r="557" spans="24:86" ht="12.75" customHeight="1" x14ac:dyDescent="0.25">
      <c r="X557" s="14"/>
      <c r="AI557" s="14"/>
      <c r="AJ557" s="14"/>
      <c r="AW557" s="14"/>
      <c r="AX557" s="14"/>
      <c r="BA557" s="14"/>
      <c r="BB557" s="14"/>
      <c r="BE557" s="14"/>
      <c r="BF557" s="14"/>
      <c r="BH557" s="14"/>
      <c r="BI557" s="14"/>
      <c r="BJ557" s="14"/>
      <c r="BK557" s="14"/>
      <c r="BL557" s="14"/>
      <c r="BM557" s="71"/>
      <c r="BU557" s="14"/>
      <c r="BV557" s="14"/>
      <c r="BZ557" s="15"/>
      <c r="CA557" s="15"/>
      <c r="CC557" s="15"/>
      <c r="CE557" s="15"/>
      <c r="CG557" s="15"/>
      <c r="CH557" s="15"/>
    </row>
    <row r="558" spans="24:86" ht="12.75" customHeight="1" x14ac:dyDescent="0.25">
      <c r="X558" s="14"/>
      <c r="AI558" s="14"/>
      <c r="AJ558" s="14"/>
      <c r="AW558" s="14"/>
      <c r="AX558" s="14"/>
      <c r="BA558" s="14"/>
      <c r="BB558" s="14"/>
      <c r="BE558" s="14"/>
      <c r="BF558" s="14"/>
      <c r="BH558" s="14"/>
      <c r="BI558" s="14"/>
      <c r="BJ558" s="14"/>
      <c r="BK558" s="14"/>
      <c r="BL558" s="14"/>
      <c r="BM558" s="71"/>
      <c r="BU558" s="14"/>
      <c r="BV558" s="14"/>
      <c r="BZ558" s="15"/>
      <c r="CA558" s="15"/>
      <c r="CC558" s="15"/>
      <c r="CE558" s="15"/>
      <c r="CG558" s="15"/>
      <c r="CH558" s="15"/>
    </row>
    <row r="559" spans="24:86" ht="12.75" customHeight="1" x14ac:dyDescent="0.25">
      <c r="X559" s="14"/>
      <c r="AI559" s="14"/>
      <c r="AJ559" s="14"/>
      <c r="AW559" s="14"/>
      <c r="AX559" s="14"/>
      <c r="BA559" s="14"/>
      <c r="BB559" s="14"/>
      <c r="BE559" s="14"/>
      <c r="BF559" s="14"/>
      <c r="BH559" s="14"/>
      <c r="BI559" s="14"/>
      <c r="BJ559" s="14"/>
      <c r="BK559" s="14"/>
      <c r="BL559" s="14"/>
      <c r="BM559" s="71"/>
      <c r="BU559" s="14"/>
      <c r="BV559" s="14"/>
      <c r="BZ559" s="15"/>
      <c r="CA559" s="15"/>
      <c r="CC559" s="15"/>
      <c r="CE559" s="15"/>
      <c r="CG559" s="15"/>
      <c r="CH559" s="15"/>
    </row>
    <row r="560" spans="24:86" ht="12.75" customHeight="1" x14ac:dyDescent="0.25">
      <c r="X560" s="14"/>
      <c r="AI560" s="14"/>
      <c r="AJ560" s="14"/>
      <c r="AW560" s="14"/>
      <c r="AX560" s="14"/>
      <c r="BA560" s="14"/>
      <c r="BB560" s="14"/>
      <c r="BE560" s="14"/>
      <c r="BF560" s="14"/>
      <c r="BH560" s="14"/>
      <c r="BI560" s="14"/>
      <c r="BJ560" s="14"/>
      <c r="BK560" s="14"/>
      <c r="BL560" s="14"/>
      <c r="BM560" s="71"/>
      <c r="BU560" s="14"/>
      <c r="BV560" s="14"/>
      <c r="BZ560" s="15"/>
      <c r="CA560" s="15"/>
      <c r="CC560" s="15"/>
      <c r="CE560" s="15"/>
      <c r="CG560" s="15"/>
      <c r="CH560" s="15"/>
    </row>
    <row r="561" spans="24:86" ht="12.75" customHeight="1" x14ac:dyDescent="0.25">
      <c r="X561" s="14"/>
      <c r="AI561" s="14"/>
      <c r="AJ561" s="14"/>
      <c r="AW561" s="14"/>
      <c r="AX561" s="14"/>
      <c r="BA561" s="14"/>
      <c r="BB561" s="14"/>
      <c r="BE561" s="14"/>
      <c r="BF561" s="14"/>
      <c r="BH561" s="14"/>
      <c r="BI561" s="14"/>
      <c r="BJ561" s="14"/>
      <c r="BK561" s="14"/>
      <c r="BL561" s="14"/>
      <c r="BM561" s="71"/>
      <c r="BU561" s="14"/>
      <c r="BV561" s="14"/>
      <c r="BZ561" s="15"/>
      <c r="CA561" s="15"/>
      <c r="CC561" s="15"/>
      <c r="CE561" s="15"/>
      <c r="CG561" s="15"/>
      <c r="CH561" s="15"/>
    </row>
    <row r="562" spans="24:86" ht="12.75" customHeight="1" x14ac:dyDescent="0.25">
      <c r="X562" s="14"/>
      <c r="AI562" s="14"/>
      <c r="AJ562" s="14"/>
      <c r="AW562" s="14"/>
      <c r="AX562" s="14"/>
      <c r="BA562" s="14"/>
      <c r="BB562" s="14"/>
      <c r="BE562" s="14"/>
      <c r="BF562" s="14"/>
      <c r="BH562" s="14"/>
      <c r="BI562" s="14"/>
      <c r="BJ562" s="14"/>
      <c r="BK562" s="14"/>
      <c r="BL562" s="14"/>
      <c r="BM562" s="71"/>
      <c r="BU562" s="14"/>
      <c r="BV562" s="14"/>
      <c r="BZ562" s="15"/>
      <c r="CA562" s="15"/>
      <c r="CC562" s="15"/>
      <c r="CE562" s="15"/>
      <c r="CG562" s="15"/>
      <c r="CH562" s="15"/>
    </row>
    <row r="563" spans="24:86" ht="12.75" customHeight="1" x14ac:dyDescent="0.25">
      <c r="X563" s="14"/>
      <c r="AI563" s="14"/>
      <c r="AJ563" s="14"/>
      <c r="AW563" s="14"/>
      <c r="AX563" s="14"/>
      <c r="BA563" s="14"/>
      <c r="BB563" s="14"/>
      <c r="BE563" s="14"/>
      <c r="BF563" s="14"/>
      <c r="BH563" s="14"/>
      <c r="BI563" s="14"/>
      <c r="BJ563" s="14"/>
      <c r="BK563" s="14"/>
      <c r="BL563" s="14"/>
      <c r="BM563" s="71"/>
      <c r="BU563" s="14"/>
      <c r="BV563" s="14"/>
      <c r="BZ563" s="15"/>
      <c r="CA563" s="15"/>
      <c r="CC563" s="15"/>
      <c r="CE563" s="15"/>
      <c r="CG563" s="15"/>
      <c r="CH563" s="15"/>
    </row>
    <row r="564" spans="24:86" ht="12.75" customHeight="1" x14ac:dyDescent="0.25">
      <c r="X564" s="14"/>
      <c r="AI564" s="14"/>
      <c r="AJ564" s="14"/>
      <c r="AW564" s="14"/>
      <c r="AX564" s="14"/>
      <c r="BA564" s="14"/>
      <c r="BB564" s="14"/>
      <c r="BE564" s="14"/>
      <c r="BF564" s="14"/>
      <c r="BH564" s="14"/>
      <c r="BI564" s="14"/>
      <c r="BJ564" s="14"/>
      <c r="BK564" s="14"/>
      <c r="BL564" s="14"/>
      <c r="BM564" s="71"/>
      <c r="BU564" s="14"/>
      <c r="BV564" s="14"/>
      <c r="BZ564" s="15"/>
      <c r="CA564" s="15"/>
      <c r="CC564" s="15"/>
      <c r="CE564" s="15"/>
      <c r="CG564" s="15"/>
      <c r="CH564" s="15"/>
    </row>
    <row r="565" spans="24:86" ht="12.75" customHeight="1" x14ac:dyDescent="0.25">
      <c r="X565" s="14"/>
      <c r="AI565" s="14"/>
      <c r="AJ565" s="14"/>
      <c r="AW565" s="14"/>
      <c r="AX565" s="14"/>
      <c r="BA565" s="14"/>
      <c r="BB565" s="14"/>
      <c r="BE565" s="14"/>
      <c r="BF565" s="14"/>
      <c r="BH565" s="14"/>
      <c r="BI565" s="14"/>
      <c r="BJ565" s="14"/>
      <c r="BK565" s="14"/>
      <c r="BL565" s="14"/>
      <c r="BM565" s="71"/>
      <c r="BU565" s="14"/>
      <c r="BV565" s="14"/>
      <c r="BZ565" s="15"/>
      <c r="CA565" s="15"/>
      <c r="CC565" s="15"/>
      <c r="CE565" s="15"/>
      <c r="CG565" s="15"/>
      <c r="CH565" s="15"/>
    </row>
    <row r="566" spans="24:86" ht="12.75" customHeight="1" x14ac:dyDescent="0.25">
      <c r="X566" s="14"/>
      <c r="AI566" s="14"/>
      <c r="AJ566" s="14"/>
      <c r="AW566" s="14"/>
      <c r="AX566" s="14"/>
      <c r="BA566" s="14"/>
      <c r="BB566" s="14"/>
      <c r="BE566" s="14"/>
      <c r="BF566" s="14"/>
      <c r="BH566" s="14"/>
      <c r="BI566" s="14"/>
      <c r="BJ566" s="14"/>
      <c r="BK566" s="14"/>
      <c r="BL566" s="14"/>
      <c r="BM566" s="71"/>
      <c r="BU566" s="14"/>
      <c r="BV566" s="14"/>
      <c r="BZ566" s="15"/>
      <c r="CA566" s="15"/>
      <c r="CC566" s="15"/>
      <c r="CE566" s="15"/>
      <c r="CG566" s="15"/>
      <c r="CH566" s="15"/>
    </row>
    <row r="567" spans="24:86" ht="12.75" customHeight="1" x14ac:dyDescent="0.25">
      <c r="X567" s="14"/>
      <c r="AI567" s="14"/>
      <c r="AJ567" s="14"/>
      <c r="AW567" s="14"/>
      <c r="AX567" s="14"/>
      <c r="BA567" s="14"/>
      <c r="BB567" s="14"/>
      <c r="BE567" s="14"/>
      <c r="BF567" s="14"/>
      <c r="BH567" s="14"/>
      <c r="BI567" s="14"/>
      <c r="BJ567" s="14"/>
      <c r="BK567" s="14"/>
      <c r="BL567" s="14"/>
      <c r="BM567" s="71"/>
      <c r="BU567" s="14"/>
      <c r="BV567" s="14"/>
      <c r="BZ567" s="15"/>
      <c r="CA567" s="15"/>
      <c r="CC567" s="15"/>
      <c r="CE567" s="15"/>
      <c r="CG567" s="15"/>
      <c r="CH567" s="15"/>
    </row>
    <row r="568" spans="24:86" ht="12.75" customHeight="1" x14ac:dyDescent="0.25">
      <c r="X568" s="14"/>
      <c r="AI568" s="14"/>
      <c r="AJ568" s="14"/>
      <c r="AW568" s="14"/>
      <c r="AX568" s="14"/>
      <c r="BA568" s="14"/>
      <c r="BB568" s="14"/>
      <c r="BE568" s="14"/>
      <c r="BF568" s="14"/>
      <c r="BH568" s="14"/>
      <c r="BI568" s="14"/>
      <c r="BJ568" s="14"/>
      <c r="BK568" s="14"/>
      <c r="BL568" s="14"/>
      <c r="BM568" s="71"/>
      <c r="BU568" s="14"/>
      <c r="BV568" s="14"/>
      <c r="BZ568" s="15"/>
      <c r="CA568" s="15"/>
      <c r="CC568" s="15"/>
      <c r="CE568" s="15"/>
      <c r="CG568" s="15"/>
      <c r="CH568" s="15"/>
    </row>
    <row r="569" spans="24:86" ht="12.75" customHeight="1" x14ac:dyDescent="0.25">
      <c r="X569" s="14"/>
      <c r="AI569" s="14"/>
      <c r="AJ569" s="14"/>
      <c r="AW569" s="14"/>
      <c r="AX569" s="14"/>
      <c r="BA569" s="14"/>
      <c r="BB569" s="14"/>
      <c r="BE569" s="14"/>
      <c r="BF569" s="14"/>
      <c r="BH569" s="14"/>
      <c r="BI569" s="14"/>
      <c r="BJ569" s="14"/>
      <c r="BK569" s="14"/>
      <c r="BL569" s="14"/>
      <c r="BM569" s="71"/>
      <c r="BU569" s="14"/>
      <c r="BV569" s="14"/>
      <c r="BZ569" s="15"/>
      <c r="CA569" s="15"/>
      <c r="CC569" s="15"/>
      <c r="CE569" s="15"/>
      <c r="CG569" s="15"/>
      <c r="CH569" s="15"/>
    </row>
    <row r="570" spans="24:86" ht="12.75" customHeight="1" x14ac:dyDescent="0.25">
      <c r="X570" s="14"/>
      <c r="AI570" s="14"/>
      <c r="AJ570" s="14"/>
      <c r="AW570" s="14"/>
      <c r="AX570" s="14"/>
      <c r="BA570" s="14"/>
      <c r="BB570" s="14"/>
      <c r="BE570" s="14"/>
      <c r="BF570" s="14"/>
      <c r="BH570" s="14"/>
      <c r="BI570" s="14"/>
      <c r="BJ570" s="14"/>
      <c r="BK570" s="14"/>
      <c r="BL570" s="14"/>
      <c r="BM570" s="71"/>
      <c r="BU570" s="14"/>
      <c r="BV570" s="14"/>
      <c r="BZ570" s="15"/>
      <c r="CA570" s="15"/>
      <c r="CC570" s="15"/>
      <c r="CE570" s="15"/>
      <c r="CG570" s="15"/>
      <c r="CH570" s="15"/>
    </row>
    <row r="571" spans="24:86" ht="12.75" customHeight="1" x14ac:dyDescent="0.25">
      <c r="X571" s="14"/>
      <c r="AI571" s="14"/>
      <c r="AJ571" s="14"/>
      <c r="AW571" s="14"/>
      <c r="AX571" s="14"/>
      <c r="BA571" s="14"/>
      <c r="BB571" s="14"/>
      <c r="BE571" s="14"/>
      <c r="BF571" s="14"/>
      <c r="BH571" s="14"/>
      <c r="BI571" s="14"/>
      <c r="BJ571" s="14"/>
      <c r="BK571" s="14"/>
      <c r="BL571" s="14"/>
      <c r="BM571" s="71"/>
      <c r="BU571" s="14"/>
      <c r="BV571" s="14"/>
      <c r="BZ571" s="15"/>
      <c r="CA571" s="15"/>
      <c r="CC571" s="15"/>
      <c r="CE571" s="15"/>
      <c r="CG571" s="15"/>
      <c r="CH571" s="15"/>
    </row>
    <row r="572" spans="24:86" ht="12.75" customHeight="1" x14ac:dyDescent="0.25">
      <c r="X572" s="14"/>
      <c r="AI572" s="14"/>
      <c r="AJ572" s="14"/>
      <c r="AW572" s="14"/>
      <c r="AX572" s="14"/>
      <c r="BA572" s="14"/>
      <c r="BB572" s="14"/>
      <c r="BE572" s="14"/>
      <c r="BF572" s="14"/>
      <c r="BH572" s="14"/>
      <c r="BI572" s="14"/>
      <c r="BJ572" s="14"/>
      <c r="BK572" s="14"/>
      <c r="BL572" s="14"/>
      <c r="BM572" s="71"/>
      <c r="BU572" s="14"/>
      <c r="BV572" s="14"/>
      <c r="BZ572" s="15"/>
      <c r="CA572" s="15"/>
      <c r="CC572" s="15"/>
      <c r="CE572" s="15"/>
      <c r="CG572" s="15"/>
      <c r="CH572" s="15"/>
    </row>
    <row r="573" spans="24:86" ht="12.75" customHeight="1" x14ac:dyDescent="0.25">
      <c r="X573" s="14"/>
      <c r="AI573" s="14"/>
      <c r="AJ573" s="14"/>
      <c r="AW573" s="14"/>
      <c r="AX573" s="14"/>
      <c r="BA573" s="14"/>
      <c r="BB573" s="14"/>
      <c r="BE573" s="14"/>
      <c r="BF573" s="14"/>
      <c r="BH573" s="14"/>
      <c r="BI573" s="14"/>
      <c r="BJ573" s="14"/>
      <c r="BK573" s="14"/>
      <c r="BL573" s="14"/>
      <c r="BM573" s="71"/>
      <c r="BU573" s="14"/>
      <c r="BV573" s="14"/>
      <c r="BZ573" s="15"/>
      <c r="CA573" s="15"/>
      <c r="CC573" s="15"/>
      <c r="CE573" s="15"/>
      <c r="CG573" s="15"/>
      <c r="CH573" s="15"/>
    </row>
    <row r="574" spans="24:86" ht="12.75" customHeight="1" x14ac:dyDescent="0.25">
      <c r="X574" s="14"/>
      <c r="AI574" s="14"/>
      <c r="AJ574" s="14"/>
      <c r="AW574" s="14"/>
      <c r="AX574" s="14"/>
      <c r="BA574" s="14"/>
      <c r="BB574" s="14"/>
      <c r="BE574" s="14"/>
      <c r="BF574" s="14"/>
      <c r="BH574" s="14"/>
      <c r="BI574" s="14"/>
      <c r="BJ574" s="14"/>
      <c r="BK574" s="14"/>
      <c r="BL574" s="14"/>
      <c r="BM574" s="71"/>
      <c r="BU574" s="14"/>
      <c r="BV574" s="14"/>
      <c r="BZ574" s="15"/>
      <c r="CA574" s="15"/>
      <c r="CC574" s="15"/>
      <c r="CE574" s="15"/>
      <c r="CG574" s="15"/>
      <c r="CH574" s="15"/>
    </row>
    <row r="575" spans="24:86" ht="12.75" customHeight="1" x14ac:dyDescent="0.25">
      <c r="X575" s="14"/>
      <c r="AI575" s="14"/>
      <c r="AJ575" s="14"/>
      <c r="AW575" s="14"/>
      <c r="AX575" s="14"/>
      <c r="BA575" s="14"/>
      <c r="BB575" s="14"/>
      <c r="BE575" s="14"/>
      <c r="BF575" s="14"/>
      <c r="BH575" s="14"/>
      <c r="BI575" s="14"/>
      <c r="BJ575" s="14"/>
      <c r="BK575" s="14"/>
      <c r="BL575" s="14"/>
      <c r="BM575" s="71"/>
      <c r="BU575" s="14"/>
      <c r="BV575" s="14"/>
      <c r="BZ575" s="15"/>
      <c r="CA575" s="15"/>
      <c r="CC575" s="15"/>
      <c r="CE575" s="15"/>
      <c r="CG575" s="15"/>
      <c r="CH575" s="15"/>
    </row>
    <row r="576" spans="24:86" ht="12.75" customHeight="1" x14ac:dyDescent="0.25">
      <c r="X576" s="14"/>
      <c r="AI576" s="14"/>
      <c r="AJ576" s="14"/>
      <c r="AW576" s="14"/>
      <c r="AX576" s="14"/>
      <c r="BA576" s="14"/>
      <c r="BB576" s="14"/>
      <c r="BE576" s="14"/>
      <c r="BF576" s="14"/>
      <c r="BH576" s="14"/>
      <c r="BI576" s="14"/>
      <c r="BJ576" s="14"/>
      <c r="BK576" s="14"/>
      <c r="BL576" s="14"/>
      <c r="BM576" s="71"/>
      <c r="BU576" s="14"/>
      <c r="BV576" s="14"/>
      <c r="BZ576" s="15"/>
      <c r="CA576" s="15"/>
      <c r="CC576" s="15"/>
      <c r="CE576" s="15"/>
      <c r="CG576" s="15"/>
      <c r="CH576" s="15"/>
    </row>
    <row r="577" spans="24:86" ht="12.75" customHeight="1" x14ac:dyDescent="0.25">
      <c r="X577" s="14"/>
      <c r="AI577" s="14"/>
      <c r="AJ577" s="14"/>
      <c r="AW577" s="14"/>
      <c r="AX577" s="14"/>
      <c r="BA577" s="14"/>
      <c r="BB577" s="14"/>
      <c r="BE577" s="14"/>
      <c r="BF577" s="14"/>
      <c r="BH577" s="14"/>
      <c r="BI577" s="14"/>
      <c r="BJ577" s="14"/>
      <c r="BK577" s="14"/>
      <c r="BL577" s="14"/>
      <c r="BM577" s="71"/>
      <c r="BU577" s="14"/>
      <c r="BV577" s="14"/>
      <c r="BZ577" s="15"/>
      <c r="CA577" s="15"/>
      <c r="CC577" s="15"/>
      <c r="CE577" s="15"/>
      <c r="CG577" s="15"/>
      <c r="CH577" s="15"/>
    </row>
    <row r="578" spans="24:86" ht="12.75" customHeight="1" x14ac:dyDescent="0.25">
      <c r="X578" s="14"/>
      <c r="AI578" s="14"/>
      <c r="AJ578" s="14"/>
      <c r="AW578" s="14"/>
      <c r="AX578" s="14"/>
      <c r="BA578" s="14"/>
      <c r="BB578" s="14"/>
      <c r="BE578" s="14"/>
      <c r="BF578" s="14"/>
      <c r="BH578" s="14"/>
      <c r="BI578" s="14"/>
      <c r="BJ578" s="14"/>
      <c r="BK578" s="14"/>
      <c r="BL578" s="14"/>
      <c r="BM578" s="71"/>
      <c r="BU578" s="14"/>
      <c r="BV578" s="14"/>
      <c r="BZ578" s="15"/>
      <c r="CA578" s="15"/>
      <c r="CC578" s="15"/>
      <c r="CE578" s="15"/>
      <c r="CG578" s="15"/>
      <c r="CH578" s="15"/>
    </row>
    <row r="579" spans="24:86" ht="12.75" customHeight="1" x14ac:dyDescent="0.25">
      <c r="X579" s="14"/>
      <c r="AI579" s="14"/>
      <c r="AJ579" s="14"/>
      <c r="AW579" s="14"/>
      <c r="AX579" s="14"/>
      <c r="BA579" s="14"/>
      <c r="BB579" s="14"/>
      <c r="BE579" s="14"/>
      <c r="BF579" s="14"/>
      <c r="BH579" s="14"/>
      <c r="BI579" s="14"/>
      <c r="BJ579" s="14"/>
      <c r="BK579" s="14"/>
      <c r="BL579" s="14"/>
      <c r="BM579" s="71"/>
      <c r="BU579" s="14"/>
      <c r="BV579" s="14"/>
      <c r="BZ579" s="15"/>
      <c r="CA579" s="15"/>
      <c r="CC579" s="15"/>
      <c r="CE579" s="15"/>
      <c r="CG579" s="15"/>
      <c r="CH579" s="15"/>
    </row>
    <row r="580" spans="24:86" ht="12.75" customHeight="1" x14ac:dyDescent="0.25">
      <c r="X580" s="14"/>
      <c r="AI580" s="14"/>
      <c r="AJ580" s="14"/>
      <c r="AW580" s="14"/>
      <c r="AX580" s="14"/>
      <c r="BA580" s="14"/>
      <c r="BB580" s="14"/>
      <c r="BE580" s="14"/>
      <c r="BF580" s="14"/>
      <c r="BH580" s="14"/>
      <c r="BI580" s="14"/>
      <c r="BJ580" s="14"/>
      <c r="BK580" s="14"/>
      <c r="BL580" s="14"/>
      <c r="BM580" s="71"/>
      <c r="BU580" s="14"/>
      <c r="BV580" s="14"/>
      <c r="BZ580" s="15"/>
      <c r="CA580" s="15"/>
      <c r="CC580" s="15"/>
      <c r="CE580" s="15"/>
      <c r="CG580" s="15"/>
      <c r="CH580" s="15"/>
    </row>
    <row r="581" spans="24:86" ht="12.75" customHeight="1" x14ac:dyDescent="0.25">
      <c r="X581" s="14"/>
      <c r="AI581" s="14"/>
      <c r="AJ581" s="14"/>
      <c r="AW581" s="14"/>
      <c r="AX581" s="14"/>
      <c r="BA581" s="14"/>
      <c r="BB581" s="14"/>
      <c r="BE581" s="14"/>
      <c r="BF581" s="14"/>
      <c r="BH581" s="14"/>
      <c r="BI581" s="14"/>
      <c r="BJ581" s="14"/>
      <c r="BK581" s="14"/>
      <c r="BL581" s="14"/>
      <c r="BM581" s="71"/>
      <c r="BU581" s="14"/>
      <c r="BV581" s="14"/>
      <c r="BZ581" s="15"/>
      <c r="CA581" s="15"/>
      <c r="CC581" s="15"/>
      <c r="CE581" s="15"/>
      <c r="CG581" s="15"/>
      <c r="CH581" s="15"/>
    </row>
    <row r="582" spans="24:86" ht="12.75" customHeight="1" x14ac:dyDescent="0.25">
      <c r="X582" s="14"/>
      <c r="AI582" s="14"/>
      <c r="AJ582" s="14"/>
      <c r="AW582" s="14"/>
      <c r="AX582" s="14"/>
      <c r="BA582" s="14"/>
      <c r="BB582" s="14"/>
      <c r="BE582" s="14"/>
      <c r="BF582" s="14"/>
      <c r="BH582" s="14"/>
      <c r="BI582" s="14"/>
      <c r="BJ582" s="14"/>
      <c r="BK582" s="14"/>
      <c r="BL582" s="14"/>
      <c r="BM582" s="71"/>
      <c r="BU582" s="14"/>
      <c r="BV582" s="14"/>
      <c r="BZ582" s="15"/>
      <c r="CA582" s="15"/>
      <c r="CC582" s="15"/>
      <c r="CE582" s="15"/>
      <c r="CG582" s="15"/>
      <c r="CH582" s="15"/>
    </row>
    <row r="583" spans="24:86" ht="12.75" customHeight="1" x14ac:dyDescent="0.25">
      <c r="X583" s="14"/>
      <c r="AI583" s="14"/>
      <c r="AJ583" s="14"/>
      <c r="AW583" s="14"/>
      <c r="AX583" s="14"/>
      <c r="BA583" s="14"/>
      <c r="BB583" s="14"/>
      <c r="BE583" s="14"/>
      <c r="BF583" s="14"/>
      <c r="BH583" s="14"/>
      <c r="BI583" s="14"/>
      <c r="BJ583" s="14"/>
      <c r="BK583" s="14"/>
      <c r="BL583" s="14"/>
      <c r="BM583" s="71"/>
      <c r="BU583" s="14"/>
      <c r="BV583" s="14"/>
      <c r="BZ583" s="15"/>
      <c r="CA583" s="15"/>
      <c r="CC583" s="15"/>
      <c r="CE583" s="15"/>
      <c r="CG583" s="15"/>
      <c r="CH583" s="15"/>
    </row>
    <row r="584" spans="24:86" ht="12.75" customHeight="1" x14ac:dyDescent="0.25">
      <c r="X584" s="14"/>
      <c r="AI584" s="14"/>
      <c r="AJ584" s="14"/>
      <c r="AW584" s="14"/>
      <c r="AX584" s="14"/>
      <c r="BA584" s="14"/>
      <c r="BB584" s="14"/>
      <c r="BE584" s="14"/>
      <c r="BF584" s="14"/>
      <c r="BH584" s="14"/>
      <c r="BI584" s="14"/>
      <c r="BJ584" s="14"/>
      <c r="BK584" s="14"/>
      <c r="BL584" s="14"/>
      <c r="BM584" s="71"/>
      <c r="BU584" s="14"/>
      <c r="BV584" s="14"/>
      <c r="BZ584" s="15"/>
      <c r="CA584" s="15"/>
      <c r="CC584" s="15"/>
      <c r="CE584" s="15"/>
      <c r="CG584" s="15"/>
      <c r="CH584" s="15"/>
    </row>
    <row r="585" spans="24:86" ht="12.75" customHeight="1" x14ac:dyDescent="0.25">
      <c r="X585" s="14"/>
      <c r="AI585" s="14"/>
      <c r="AJ585" s="14"/>
      <c r="AW585" s="14"/>
      <c r="AX585" s="14"/>
      <c r="BA585" s="14"/>
      <c r="BB585" s="14"/>
      <c r="BE585" s="14"/>
      <c r="BF585" s="14"/>
      <c r="BH585" s="14"/>
      <c r="BI585" s="14"/>
      <c r="BJ585" s="14"/>
      <c r="BK585" s="14"/>
      <c r="BL585" s="14"/>
      <c r="BM585" s="71"/>
      <c r="BU585" s="14"/>
      <c r="BV585" s="14"/>
      <c r="BZ585" s="15"/>
      <c r="CA585" s="15"/>
      <c r="CC585" s="15"/>
      <c r="CE585" s="15"/>
      <c r="CG585" s="15"/>
      <c r="CH585" s="15"/>
    </row>
    <row r="586" spans="24:86" ht="12.75" customHeight="1" x14ac:dyDescent="0.25">
      <c r="X586" s="14"/>
      <c r="AI586" s="14"/>
      <c r="AJ586" s="14"/>
      <c r="AW586" s="14"/>
      <c r="AX586" s="14"/>
      <c r="BA586" s="14"/>
      <c r="BB586" s="14"/>
      <c r="BE586" s="14"/>
      <c r="BF586" s="14"/>
      <c r="BH586" s="14"/>
      <c r="BI586" s="14"/>
      <c r="BJ586" s="14"/>
      <c r="BK586" s="14"/>
      <c r="BL586" s="14"/>
      <c r="BM586" s="71"/>
      <c r="BU586" s="14"/>
      <c r="BV586" s="14"/>
      <c r="BZ586" s="15"/>
      <c r="CA586" s="15"/>
      <c r="CC586" s="15"/>
      <c r="CE586" s="15"/>
      <c r="CG586" s="15"/>
      <c r="CH586" s="15"/>
    </row>
    <row r="587" spans="24:86" ht="12.75" customHeight="1" x14ac:dyDescent="0.25">
      <c r="X587" s="14"/>
      <c r="AI587" s="14"/>
      <c r="AJ587" s="14"/>
      <c r="AW587" s="14"/>
      <c r="AX587" s="14"/>
      <c r="BA587" s="14"/>
      <c r="BB587" s="14"/>
      <c r="BE587" s="14"/>
      <c r="BF587" s="14"/>
      <c r="BH587" s="14"/>
      <c r="BI587" s="14"/>
      <c r="BJ587" s="14"/>
      <c r="BK587" s="14"/>
      <c r="BL587" s="14"/>
      <c r="BM587" s="71"/>
      <c r="BU587" s="14"/>
      <c r="BV587" s="14"/>
      <c r="BZ587" s="15"/>
      <c r="CA587" s="15"/>
      <c r="CC587" s="15"/>
      <c r="CE587" s="15"/>
      <c r="CG587" s="15"/>
      <c r="CH587" s="15"/>
    </row>
    <row r="588" spans="24:86" ht="12.75" customHeight="1" x14ac:dyDescent="0.25">
      <c r="X588" s="14"/>
      <c r="AI588" s="14"/>
      <c r="AJ588" s="14"/>
      <c r="AW588" s="14"/>
      <c r="AX588" s="14"/>
      <c r="BA588" s="14"/>
      <c r="BB588" s="14"/>
      <c r="BE588" s="14"/>
      <c r="BF588" s="14"/>
      <c r="BH588" s="14"/>
      <c r="BI588" s="14"/>
      <c r="BJ588" s="14"/>
      <c r="BK588" s="14"/>
      <c r="BL588" s="14"/>
      <c r="BM588" s="71"/>
      <c r="BU588" s="14"/>
      <c r="BV588" s="14"/>
      <c r="BZ588" s="15"/>
      <c r="CA588" s="15"/>
      <c r="CC588" s="15"/>
      <c r="CE588" s="15"/>
      <c r="CG588" s="15"/>
      <c r="CH588" s="15"/>
    </row>
    <row r="589" spans="24:86" ht="12.75" customHeight="1" x14ac:dyDescent="0.25">
      <c r="X589" s="14"/>
      <c r="AI589" s="14"/>
      <c r="AJ589" s="14"/>
      <c r="AW589" s="14"/>
      <c r="AX589" s="14"/>
      <c r="BA589" s="14"/>
      <c r="BB589" s="14"/>
      <c r="BE589" s="14"/>
      <c r="BF589" s="14"/>
      <c r="BH589" s="14"/>
      <c r="BI589" s="14"/>
      <c r="BJ589" s="14"/>
      <c r="BK589" s="14"/>
      <c r="BL589" s="14"/>
      <c r="BM589" s="71"/>
      <c r="BU589" s="14"/>
      <c r="BV589" s="14"/>
      <c r="BZ589" s="15"/>
      <c r="CA589" s="15"/>
      <c r="CC589" s="15"/>
      <c r="CE589" s="15"/>
      <c r="CG589" s="15"/>
      <c r="CH589" s="15"/>
    </row>
    <row r="590" spans="24:86" ht="12.75" customHeight="1" x14ac:dyDescent="0.25">
      <c r="X590" s="14"/>
      <c r="AI590" s="14"/>
      <c r="AJ590" s="14"/>
      <c r="AW590" s="14"/>
      <c r="AX590" s="14"/>
      <c r="BA590" s="14"/>
      <c r="BB590" s="14"/>
      <c r="BE590" s="14"/>
      <c r="BF590" s="14"/>
      <c r="BH590" s="14"/>
      <c r="BI590" s="14"/>
      <c r="BJ590" s="14"/>
      <c r="BK590" s="14"/>
      <c r="BL590" s="14"/>
      <c r="BM590" s="71"/>
      <c r="BU590" s="14"/>
      <c r="BV590" s="14"/>
      <c r="BZ590" s="15"/>
      <c r="CA590" s="15"/>
      <c r="CC590" s="15"/>
      <c r="CE590" s="15"/>
      <c r="CG590" s="15"/>
      <c r="CH590" s="15"/>
    </row>
    <row r="591" spans="24:86" ht="12.75" customHeight="1" x14ac:dyDescent="0.25">
      <c r="X591" s="14"/>
      <c r="AI591" s="14"/>
      <c r="AJ591" s="14"/>
      <c r="AW591" s="14"/>
      <c r="AX591" s="14"/>
      <c r="BA591" s="14"/>
      <c r="BB591" s="14"/>
      <c r="BE591" s="14"/>
      <c r="BF591" s="14"/>
      <c r="BH591" s="14"/>
      <c r="BI591" s="14"/>
      <c r="BJ591" s="14"/>
      <c r="BK591" s="14"/>
      <c r="BL591" s="14"/>
      <c r="BM591" s="71"/>
      <c r="BU591" s="14"/>
      <c r="BV591" s="14"/>
      <c r="BZ591" s="15"/>
      <c r="CA591" s="15"/>
      <c r="CC591" s="15"/>
      <c r="CE591" s="15"/>
      <c r="CG591" s="15"/>
      <c r="CH591" s="15"/>
    </row>
    <row r="592" spans="24:86" ht="12.75" customHeight="1" x14ac:dyDescent="0.25">
      <c r="X592" s="14"/>
      <c r="AI592" s="14"/>
      <c r="AJ592" s="14"/>
      <c r="AW592" s="14"/>
      <c r="AX592" s="14"/>
      <c r="BA592" s="14"/>
      <c r="BB592" s="14"/>
      <c r="BE592" s="14"/>
      <c r="BF592" s="14"/>
      <c r="BH592" s="14"/>
      <c r="BI592" s="14"/>
      <c r="BJ592" s="14"/>
      <c r="BK592" s="14"/>
      <c r="BL592" s="14"/>
      <c r="BM592" s="71"/>
      <c r="BU592" s="14"/>
      <c r="BV592" s="14"/>
      <c r="BZ592" s="15"/>
      <c r="CA592" s="15"/>
      <c r="CC592" s="15"/>
      <c r="CE592" s="15"/>
      <c r="CG592" s="15"/>
      <c r="CH592" s="15"/>
    </row>
    <row r="593" spans="24:86" ht="12.75" customHeight="1" x14ac:dyDescent="0.25">
      <c r="X593" s="14"/>
      <c r="AI593" s="14"/>
      <c r="AJ593" s="14"/>
      <c r="AW593" s="14"/>
      <c r="AX593" s="14"/>
      <c r="BA593" s="14"/>
      <c r="BB593" s="14"/>
      <c r="BE593" s="14"/>
      <c r="BF593" s="14"/>
      <c r="BH593" s="14"/>
      <c r="BI593" s="14"/>
      <c r="BJ593" s="14"/>
      <c r="BK593" s="14"/>
      <c r="BL593" s="14"/>
      <c r="BM593" s="71"/>
      <c r="BU593" s="14"/>
      <c r="BV593" s="14"/>
      <c r="BZ593" s="15"/>
      <c r="CA593" s="15"/>
      <c r="CC593" s="15"/>
      <c r="CE593" s="15"/>
      <c r="CG593" s="15"/>
      <c r="CH593" s="15"/>
    </row>
    <row r="594" spans="24:86" ht="12.75" customHeight="1" x14ac:dyDescent="0.25">
      <c r="X594" s="14"/>
      <c r="AI594" s="14"/>
      <c r="AJ594" s="14"/>
      <c r="AW594" s="14"/>
      <c r="AX594" s="14"/>
      <c r="BA594" s="14"/>
      <c r="BB594" s="14"/>
      <c r="BE594" s="14"/>
      <c r="BF594" s="14"/>
      <c r="BH594" s="14"/>
      <c r="BI594" s="14"/>
      <c r="BJ594" s="14"/>
      <c r="BK594" s="14"/>
      <c r="BL594" s="14"/>
      <c r="BM594" s="71"/>
      <c r="BU594" s="14"/>
      <c r="BV594" s="14"/>
      <c r="BZ594" s="15"/>
      <c r="CA594" s="15"/>
      <c r="CC594" s="15"/>
      <c r="CE594" s="15"/>
      <c r="CG594" s="15"/>
      <c r="CH594" s="15"/>
    </row>
    <row r="595" spans="24:86" ht="12.75" customHeight="1" x14ac:dyDescent="0.25">
      <c r="X595" s="14"/>
      <c r="AI595" s="14"/>
      <c r="AJ595" s="14"/>
      <c r="AW595" s="14"/>
      <c r="AX595" s="14"/>
      <c r="BA595" s="14"/>
      <c r="BB595" s="14"/>
      <c r="BE595" s="14"/>
      <c r="BF595" s="14"/>
      <c r="BH595" s="14"/>
      <c r="BI595" s="14"/>
      <c r="BJ595" s="14"/>
      <c r="BK595" s="14"/>
      <c r="BL595" s="14"/>
      <c r="BM595" s="71"/>
      <c r="BU595" s="14"/>
      <c r="BV595" s="14"/>
      <c r="BZ595" s="15"/>
      <c r="CA595" s="15"/>
      <c r="CC595" s="15"/>
      <c r="CE595" s="15"/>
      <c r="CG595" s="15"/>
      <c r="CH595" s="15"/>
    </row>
    <row r="596" spans="24:86" ht="12.75" customHeight="1" x14ac:dyDescent="0.25">
      <c r="X596" s="14"/>
      <c r="AI596" s="14"/>
      <c r="AJ596" s="14"/>
      <c r="AW596" s="14"/>
      <c r="AX596" s="14"/>
      <c r="BA596" s="14"/>
      <c r="BB596" s="14"/>
      <c r="BE596" s="14"/>
      <c r="BF596" s="14"/>
      <c r="BH596" s="14"/>
      <c r="BI596" s="14"/>
      <c r="BJ596" s="14"/>
      <c r="BK596" s="14"/>
      <c r="BL596" s="14"/>
      <c r="BM596" s="71"/>
      <c r="BU596" s="14"/>
      <c r="BV596" s="14"/>
      <c r="BZ596" s="15"/>
      <c r="CA596" s="15"/>
      <c r="CC596" s="15"/>
      <c r="CE596" s="15"/>
      <c r="CG596" s="15"/>
      <c r="CH596" s="15"/>
    </row>
    <row r="597" spans="24:86" ht="12.75" customHeight="1" x14ac:dyDescent="0.25">
      <c r="X597" s="14"/>
      <c r="AI597" s="14"/>
      <c r="AJ597" s="14"/>
      <c r="AW597" s="14"/>
      <c r="AX597" s="14"/>
      <c r="BA597" s="14"/>
      <c r="BB597" s="14"/>
      <c r="BE597" s="14"/>
      <c r="BF597" s="14"/>
      <c r="BH597" s="14"/>
      <c r="BI597" s="14"/>
      <c r="BJ597" s="14"/>
      <c r="BK597" s="14"/>
      <c r="BL597" s="14"/>
      <c r="BM597" s="71"/>
      <c r="BU597" s="14"/>
      <c r="BV597" s="14"/>
      <c r="BZ597" s="15"/>
      <c r="CA597" s="15"/>
      <c r="CC597" s="15"/>
      <c r="CE597" s="15"/>
      <c r="CG597" s="15"/>
      <c r="CH597" s="15"/>
    </row>
    <row r="598" spans="24:86" ht="12.75" customHeight="1" x14ac:dyDescent="0.25">
      <c r="X598" s="14"/>
      <c r="AI598" s="14"/>
      <c r="AJ598" s="14"/>
      <c r="AW598" s="14"/>
      <c r="AX598" s="14"/>
      <c r="BA598" s="14"/>
      <c r="BB598" s="14"/>
      <c r="BE598" s="14"/>
      <c r="BF598" s="14"/>
      <c r="BH598" s="14"/>
      <c r="BI598" s="14"/>
      <c r="BJ598" s="14"/>
      <c r="BK598" s="14"/>
      <c r="BL598" s="14"/>
      <c r="BM598" s="71"/>
      <c r="BU598" s="14"/>
      <c r="BV598" s="14"/>
      <c r="BZ598" s="15"/>
      <c r="CA598" s="15"/>
      <c r="CC598" s="15"/>
      <c r="CE598" s="15"/>
      <c r="CG598" s="15"/>
      <c r="CH598" s="15"/>
    </row>
    <row r="599" spans="24:86" ht="12.75" customHeight="1" x14ac:dyDescent="0.25">
      <c r="X599" s="14"/>
      <c r="AI599" s="14"/>
      <c r="AJ599" s="14"/>
      <c r="AW599" s="14"/>
      <c r="AX599" s="14"/>
      <c r="BA599" s="14"/>
      <c r="BB599" s="14"/>
      <c r="BE599" s="14"/>
      <c r="BF599" s="14"/>
      <c r="BH599" s="14"/>
      <c r="BI599" s="14"/>
      <c r="BJ599" s="14"/>
      <c r="BK599" s="14"/>
      <c r="BL599" s="14"/>
      <c r="BM599" s="71"/>
      <c r="BU599" s="14"/>
      <c r="BV599" s="14"/>
      <c r="BZ599" s="15"/>
      <c r="CA599" s="15"/>
      <c r="CC599" s="15"/>
      <c r="CE599" s="15"/>
      <c r="CG599" s="15"/>
      <c r="CH599" s="15"/>
    </row>
    <row r="600" spans="24:86" ht="12.75" customHeight="1" x14ac:dyDescent="0.25">
      <c r="X600" s="14"/>
      <c r="AI600" s="14"/>
      <c r="AJ600" s="14"/>
      <c r="AW600" s="14"/>
      <c r="AX600" s="14"/>
      <c r="BA600" s="14"/>
      <c r="BB600" s="14"/>
      <c r="BE600" s="14"/>
      <c r="BF600" s="14"/>
      <c r="BH600" s="14"/>
      <c r="BI600" s="14"/>
      <c r="BJ600" s="14"/>
      <c r="BK600" s="14"/>
      <c r="BL600" s="14"/>
      <c r="BM600" s="71"/>
      <c r="BU600" s="14"/>
      <c r="BV600" s="14"/>
      <c r="BZ600" s="15"/>
      <c r="CA600" s="15"/>
      <c r="CC600" s="15"/>
      <c r="CE600" s="15"/>
      <c r="CG600" s="15"/>
      <c r="CH600" s="15"/>
    </row>
    <row r="601" spans="24:86" ht="12.75" customHeight="1" x14ac:dyDescent="0.25">
      <c r="X601" s="14"/>
      <c r="AI601" s="14"/>
      <c r="AJ601" s="14"/>
      <c r="AW601" s="14"/>
      <c r="AX601" s="14"/>
      <c r="BA601" s="14"/>
      <c r="BB601" s="14"/>
      <c r="BE601" s="14"/>
      <c r="BF601" s="14"/>
      <c r="BH601" s="14"/>
      <c r="BI601" s="14"/>
      <c r="BJ601" s="14"/>
      <c r="BK601" s="14"/>
      <c r="BL601" s="14"/>
      <c r="BM601" s="71"/>
      <c r="BU601" s="14"/>
      <c r="BV601" s="14"/>
      <c r="BZ601" s="15"/>
      <c r="CA601" s="15"/>
      <c r="CC601" s="15"/>
      <c r="CE601" s="15"/>
      <c r="CG601" s="15"/>
      <c r="CH601" s="15"/>
    </row>
    <row r="602" spans="24:86" ht="12.75" customHeight="1" x14ac:dyDescent="0.25">
      <c r="X602" s="14"/>
      <c r="AI602" s="14"/>
      <c r="AJ602" s="14"/>
      <c r="AW602" s="14"/>
      <c r="AX602" s="14"/>
      <c r="BA602" s="14"/>
      <c r="BB602" s="14"/>
      <c r="BE602" s="14"/>
      <c r="BF602" s="14"/>
      <c r="BH602" s="14"/>
      <c r="BI602" s="14"/>
      <c r="BJ602" s="14"/>
      <c r="BK602" s="14"/>
      <c r="BL602" s="14"/>
      <c r="BM602" s="71"/>
      <c r="BU602" s="14"/>
      <c r="BV602" s="14"/>
      <c r="BZ602" s="15"/>
      <c r="CA602" s="15"/>
      <c r="CC602" s="15"/>
      <c r="CE602" s="15"/>
      <c r="CG602" s="15"/>
      <c r="CH602" s="15"/>
    </row>
    <row r="603" spans="24:86" ht="12.75" customHeight="1" x14ac:dyDescent="0.25">
      <c r="X603" s="14"/>
      <c r="AI603" s="14"/>
      <c r="AJ603" s="14"/>
      <c r="AW603" s="14"/>
      <c r="AX603" s="14"/>
      <c r="BA603" s="14"/>
      <c r="BB603" s="14"/>
      <c r="BE603" s="14"/>
      <c r="BF603" s="14"/>
      <c r="BH603" s="14"/>
      <c r="BI603" s="14"/>
      <c r="BJ603" s="14"/>
      <c r="BK603" s="14"/>
      <c r="BL603" s="14"/>
      <c r="BM603" s="71"/>
      <c r="BU603" s="14"/>
      <c r="BV603" s="14"/>
      <c r="BZ603" s="15"/>
      <c r="CA603" s="15"/>
      <c r="CC603" s="15"/>
      <c r="CE603" s="15"/>
      <c r="CG603" s="15"/>
      <c r="CH603" s="15"/>
    </row>
    <row r="604" spans="24:86" ht="12.75" customHeight="1" x14ac:dyDescent="0.25">
      <c r="X604" s="14"/>
      <c r="AI604" s="14"/>
      <c r="AJ604" s="14"/>
      <c r="AW604" s="14"/>
      <c r="AX604" s="14"/>
      <c r="BA604" s="14"/>
      <c r="BB604" s="14"/>
      <c r="BE604" s="14"/>
      <c r="BF604" s="14"/>
      <c r="BH604" s="14"/>
      <c r="BI604" s="14"/>
      <c r="BJ604" s="14"/>
      <c r="BK604" s="14"/>
      <c r="BL604" s="14"/>
      <c r="BM604" s="71"/>
      <c r="BU604" s="14"/>
      <c r="BV604" s="14"/>
      <c r="BZ604" s="15"/>
      <c r="CA604" s="15"/>
      <c r="CC604" s="15"/>
      <c r="CE604" s="15"/>
      <c r="CG604" s="15"/>
      <c r="CH604" s="15"/>
    </row>
    <row r="605" spans="24:86" ht="12.75" customHeight="1" x14ac:dyDescent="0.25">
      <c r="X605" s="14"/>
      <c r="AI605" s="14"/>
      <c r="AJ605" s="14"/>
      <c r="AW605" s="14"/>
      <c r="AX605" s="14"/>
      <c r="BA605" s="14"/>
      <c r="BB605" s="14"/>
      <c r="BE605" s="14"/>
      <c r="BF605" s="14"/>
      <c r="BH605" s="14"/>
      <c r="BI605" s="14"/>
      <c r="BJ605" s="14"/>
      <c r="BK605" s="14"/>
      <c r="BL605" s="14"/>
      <c r="BM605" s="71"/>
      <c r="BU605" s="14"/>
      <c r="BV605" s="14"/>
      <c r="BZ605" s="15"/>
      <c r="CA605" s="15"/>
      <c r="CC605" s="15"/>
      <c r="CE605" s="15"/>
      <c r="CG605" s="15"/>
      <c r="CH605" s="15"/>
    </row>
    <row r="606" spans="24:86" ht="12.75" customHeight="1" x14ac:dyDescent="0.25">
      <c r="X606" s="14"/>
      <c r="AI606" s="14"/>
      <c r="AJ606" s="14"/>
      <c r="AW606" s="14"/>
      <c r="AX606" s="14"/>
      <c r="BA606" s="14"/>
      <c r="BB606" s="14"/>
      <c r="BE606" s="14"/>
      <c r="BF606" s="14"/>
      <c r="BH606" s="14"/>
      <c r="BI606" s="14"/>
      <c r="BJ606" s="14"/>
      <c r="BK606" s="14"/>
      <c r="BL606" s="14"/>
      <c r="BM606" s="71"/>
      <c r="BU606" s="14"/>
      <c r="BV606" s="14"/>
      <c r="BZ606" s="15"/>
      <c r="CA606" s="15"/>
      <c r="CC606" s="15"/>
      <c r="CE606" s="15"/>
      <c r="CG606" s="15"/>
      <c r="CH606" s="15"/>
    </row>
    <row r="607" spans="24:86" ht="12.75" customHeight="1" x14ac:dyDescent="0.25">
      <c r="X607" s="14"/>
      <c r="AI607" s="14"/>
      <c r="AJ607" s="14"/>
      <c r="AW607" s="14"/>
      <c r="AX607" s="14"/>
      <c r="BA607" s="14"/>
      <c r="BB607" s="14"/>
      <c r="BE607" s="14"/>
      <c r="BF607" s="14"/>
      <c r="BH607" s="14"/>
      <c r="BI607" s="14"/>
      <c r="BJ607" s="14"/>
      <c r="BK607" s="14"/>
      <c r="BL607" s="14"/>
      <c r="BM607" s="71"/>
      <c r="BU607" s="14"/>
      <c r="BV607" s="14"/>
      <c r="BZ607" s="15"/>
      <c r="CA607" s="15"/>
      <c r="CC607" s="15"/>
      <c r="CE607" s="15"/>
      <c r="CG607" s="15"/>
      <c r="CH607" s="15"/>
    </row>
    <row r="608" spans="24:86" ht="12.75" customHeight="1" x14ac:dyDescent="0.25">
      <c r="X608" s="14"/>
      <c r="AI608" s="14"/>
      <c r="AJ608" s="14"/>
      <c r="AW608" s="14"/>
      <c r="AX608" s="14"/>
      <c r="BA608" s="14"/>
      <c r="BB608" s="14"/>
      <c r="BE608" s="14"/>
      <c r="BF608" s="14"/>
      <c r="BH608" s="14"/>
      <c r="BI608" s="14"/>
      <c r="BJ608" s="14"/>
      <c r="BK608" s="14"/>
      <c r="BL608" s="14"/>
      <c r="BM608" s="71"/>
      <c r="BU608" s="14"/>
      <c r="BV608" s="14"/>
      <c r="BZ608" s="15"/>
      <c r="CA608" s="15"/>
      <c r="CC608" s="15"/>
      <c r="CE608" s="15"/>
      <c r="CG608" s="15"/>
      <c r="CH608" s="15"/>
    </row>
    <row r="609" spans="24:86" ht="12.75" customHeight="1" x14ac:dyDescent="0.25">
      <c r="X609" s="14"/>
      <c r="AI609" s="14"/>
      <c r="AJ609" s="14"/>
      <c r="AW609" s="14"/>
      <c r="AX609" s="14"/>
      <c r="BA609" s="14"/>
      <c r="BB609" s="14"/>
      <c r="BE609" s="14"/>
      <c r="BF609" s="14"/>
      <c r="BH609" s="14"/>
      <c r="BI609" s="14"/>
      <c r="BJ609" s="14"/>
      <c r="BK609" s="14"/>
      <c r="BL609" s="14"/>
      <c r="BM609" s="71"/>
      <c r="BU609" s="14"/>
      <c r="BV609" s="14"/>
      <c r="BZ609" s="15"/>
      <c r="CA609" s="15"/>
      <c r="CC609" s="15"/>
      <c r="CE609" s="15"/>
      <c r="CG609" s="15"/>
      <c r="CH609" s="15"/>
    </row>
    <row r="610" spans="24:86" ht="12.75" customHeight="1" x14ac:dyDescent="0.25">
      <c r="X610" s="14"/>
      <c r="AI610" s="14"/>
      <c r="AJ610" s="14"/>
      <c r="AW610" s="14"/>
      <c r="AX610" s="14"/>
      <c r="BA610" s="14"/>
      <c r="BB610" s="14"/>
      <c r="BE610" s="14"/>
      <c r="BF610" s="14"/>
      <c r="BH610" s="14"/>
      <c r="BI610" s="14"/>
      <c r="BJ610" s="14"/>
      <c r="BK610" s="14"/>
      <c r="BL610" s="14"/>
      <c r="BM610" s="71"/>
      <c r="BU610" s="14"/>
      <c r="BV610" s="14"/>
      <c r="BZ610" s="15"/>
      <c r="CA610" s="15"/>
      <c r="CC610" s="15"/>
      <c r="CE610" s="15"/>
      <c r="CG610" s="15"/>
      <c r="CH610" s="15"/>
    </row>
    <row r="611" spans="24:86" ht="12.75" customHeight="1" x14ac:dyDescent="0.25">
      <c r="X611" s="14"/>
      <c r="AI611" s="14"/>
      <c r="AJ611" s="14"/>
      <c r="AW611" s="14"/>
      <c r="AX611" s="14"/>
      <c r="BA611" s="14"/>
      <c r="BB611" s="14"/>
      <c r="BE611" s="14"/>
      <c r="BF611" s="14"/>
      <c r="BH611" s="14"/>
      <c r="BI611" s="14"/>
      <c r="BJ611" s="14"/>
      <c r="BK611" s="14"/>
      <c r="BL611" s="14"/>
      <c r="BM611" s="71"/>
      <c r="BU611" s="14"/>
      <c r="BV611" s="14"/>
      <c r="BZ611" s="15"/>
      <c r="CA611" s="15"/>
      <c r="CC611" s="15"/>
      <c r="CE611" s="15"/>
      <c r="CG611" s="15"/>
      <c r="CH611" s="15"/>
    </row>
    <row r="612" spans="24:86" ht="12.75" customHeight="1" x14ac:dyDescent="0.25">
      <c r="X612" s="14"/>
      <c r="AI612" s="14"/>
      <c r="AJ612" s="14"/>
      <c r="AW612" s="14"/>
      <c r="AX612" s="14"/>
      <c r="BA612" s="14"/>
      <c r="BB612" s="14"/>
      <c r="BE612" s="14"/>
      <c r="BF612" s="14"/>
      <c r="BH612" s="14"/>
      <c r="BI612" s="14"/>
      <c r="BJ612" s="14"/>
      <c r="BK612" s="14"/>
      <c r="BL612" s="14"/>
      <c r="BM612" s="71"/>
      <c r="BU612" s="14"/>
      <c r="BV612" s="14"/>
      <c r="BZ612" s="15"/>
      <c r="CA612" s="15"/>
      <c r="CC612" s="15"/>
      <c r="CE612" s="15"/>
      <c r="CG612" s="15"/>
      <c r="CH612" s="15"/>
    </row>
    <row r="613" spans="24:86" ht="12.75" customHeight="1" x14ac:dyDescent="0.25">
      <c r="X613" s="14"/>
      <c r="AI613" s="14"/>
      <c r="AJ613" s="14"/>
      <c r="AW613" s="14"/>
      <c r="AX613" s="14"/>
      <c r="BA613" s="14"/>
      <c r="BB613" s="14"/>
      <c r="BE613" s="14"/>
      <c r="BF613" s="14"/>
      <c r="BH613" s="14"/>
      <c r="BI613" s="14"/>
      <c r="BJ613" s="14"/>
      <c r="BK613" s="14"/>
      <c r="BL613" s="14"/>
      <c r="BM613" s="71"/>
      <c r="BU613" s="14"/>
      <c r="BV613" s="14"/>
      <c r="BZ613" s="15"/>
      <c r="CA613" s="15"/>
      <c r="CC613" s="15"/>
      <c r="CE613" s="15"/>
      <c r="CG613" s="15"/>
      <c r="CH613" s="15"/>
    </row>
    <row r="614" spans="24:86" ht="12.75" customHeight="1" x14ac:dyDescent="0.25">
      <c r="X614" s="14"/>
      <c r="AI614" s="14"/>
      <c r="AJ614" s="14"/>
      <c r="AW614" s="14"/>
      <c r="AX614" s="14"/>
      <c r="BA614" s="14"/>
      <c r="BB614" s="14"/>
      <c r="BE614" s="14"/>
      <c r="BF614" s="14"/>
      <c r="BH614" s="14"/>
      <c r="BI614" s="14"/>
      <c r="BJ614" s="14"/>
      <c r="BK614" s="14"/>
      <c r="BL614" s="14"/>
      <c r="BM614" s="71"/>
      <c r="BU614" s="14"/>
      <c r="BV614" s="14"/>
      <c r="BZ614" s="15"/>
      <c r="CA614" s="15"/>
      <c r="CC614" s="15"/>
      <c r="CE614" s="15"/>
      <c r="CG614" s="15"/>
      <c r="CH614" s="15"/>
    </row>
    <row r="615" spans="24:86" ht="12.75" customHeight="1" x14ac:dyDescent="0.25">
      <c r="X615" s="14"/>
      <c r="AI615" s="14"/>
      <c r="AJ615" s="14"/>
      <c r="AW615" s="14"/>
      <c r="AX615" s="14"/>
      <c r="BA615" s="14"/>
      <c r="BB615" s="14"/>
      <c r="BE615" s="14"/>
      <c r="BF615" s="14"/>
      <c r="BH615" s="14"/>
      <c r="BI615" s="14"/>
      <c r="BJ615" s="14"/>
      <c r="BK615" s="14"/>
      <c r="BL615" s="14"/>
      <c r="BM615" s="71"/>
      <c r="BU615" s="14"/>
      <c r="BV615" s="14"/>
      <c r="BZ615" s="15"/>
      <c r="CA615" s="15"/>
      <c r="CC615" s="15"/>
      <c r="CE615" s="15"/>
      <c r="CG615" s="15"/>
      <c r="CH615" s="15"/>
    </row>
    <row r="616" spans="24:86" ht="12.75" customHeight="1" x14ac:dyDescent="0.25">
      <c r="X616" s="14"/>
      <c r="AI616" s="14"/>
      <c r="AJ616" s="14"/>
      <c r="AW616" s="14"/>
      <c r="AX616" s="14"/>
      <c r="BA616" s="14"/>
      <c r="BB616" s="14"/>
      <c r="BE616" s="14"/>
      <c r="BF616" s="14"/>
      <c r="BH616" s="14"/>
      <c r="BI616" s="14"/>
      <c r="BJ616" s="14"/>
      <c r="BK616" s="14"/>
      <c r="BL616" s="14"/>
      <c r="BM616" s="71"/>
      <c r="BU616" s="14"/>
      <c r="BV616" s="14"/>
      <c r="BZ616" s="15"/>
      <c r="CA616" s="15"/>
      <c r="CC616" s="15"/>
      <c r="CE616" s="15"/>
      <c r="CG616" s="15"/>
      <c r="CH616" s="15"/>
    </row>
    <row r="617" spans="24:86" ht="12.75" customHeight="1" x14ac:dyDescent="0.25">
      <c r="X617" s="14"/>
      <c r="AI617" s="14"/>
      <c r="AJ617" s="14"/>
      <c r="AW617" s="14"/>
      <c r="AX617" s="14"/>
      <c r="BA617" s="14"/>
      <c r="BB617" s="14"/>
      <c r="BE617" s="14"/>
      <c r="BF617" s="14"/>
      <c r="BH617" s="14"/>
      <c r="BI617" s="14"/>
      <c r="BJ617" s="14"/>
      <c r="BK617" s="14"/>
      <c r="BL617" s="14"/>
      <c r="BM617" s="71"/>
      <c r="BU617" s="14"/>
      <c r="BV617" s="14"/>
      <c r="BZ617" s="15"/>
      <c r="CA617" s="15"/>
      <c r="CC617" s="15"/>
      <c r="CE617" s="15"/>
      <c r="CG617" s="15"/>
      <c r="CH617" s="15"/>
    </row>
    <row r="618" spans="24:86" ht="12.75" customHeight="1" x14ac:dyDescent="0.25">
      <c r="X618" s="14"/>
      <c r="AI618" s="14"/>
      <c r="AJ618" s="14"/>
      <c r="AW618" s="14"/>
      <c r="AX618" s="14"/>
      <c r="BA618" s="14"/>
      <c r="BB618" s="14"/>
      <c r="BE618" s="14"/>
      <c r="BF618" s="14"/>
      <c r="BH618" s="14"/>
      <c r="BI618" s="14"/>
      <c r="BJ618" s="14"/>
      <c r="BK618" s="14"/>
      <c r="BL618" s="14"/>
      <c r="BM618" s="71"/>
      <c r="BU618" s="14"/>
      <c r="BV618" s="14"/>
      <c r="BZ618" s="15"/>
      <c r="CA618" s="15"/>
      <c r="CC618" s="15"/>
      <c r="CE618" s="15"/>
      <c r="CG618" s="15"/>
      <c r="CH618" s="15"/>
    </row>
    <row r="619" spans="24:86" ht="12.75" customHeight="1" x14ac:dyDescent="0.25">
      <c r="X619" s="14"/>
      <c r="AI619" s="14"/>
      <c r="AJ619" s="14"/>
      <c r="AW619" s="14"/>
      <c r="AX619" s="14"/>
      <c r="BA619" s="14"/>
      <c r="BB619" s="14"/>
      <c r="BE619" s="14"/>
      <c r="BF619" s="14"/>
      <c r="BH619" s="14"/>
      <c r="BI619" s="14"/>
      <c r="BJ619" s="14"/>
      <c r="BK619" s="14"/>
      <c r="BL619" s="14"/>
      <c r="BM619" s="71"/>
      <c r="BU619" s="14"/>
      <c r="BV619" s="14"/>
      <c r="BZ619" s="15"/>
      <c r="CA619" s="15"/>
      <c r="CC619" s="15"/>
      <c r="CE619" s="15"/>
      <c r="CG619" s="15"/>
      <c r="CH619" s="15"/>
    </row>
    <row r="620" spans="24:86" ht="12.75" customHeight="1" x14ac:dyDescent="0.25">
      <c r="X620" s="14"/>
      <c r="AI620" s="14"/>
      <c r="AJ620" s="14"/>
      <c r="AW620" s="14"/>
      <c r="AX620" s="14"/>
      <c r="BA620" s="14"/>
      <c r="BB620" s="14"/>
      <c r="BE620" s="14"/>
      <c r="BF620" s="14"/>
      <c r="BH620" s="14"/>
      <c r="BI620" s="14"/>
      <c r="BJ620" s="14"/>
      <c r="BK620" s="14"/>
      <c r="BL620" s="14"/>
      <c r="BM620" s="71"/>
      <c r="BU620" s="14"/>
      <c r="BV620" s="14"/>
      <c r="BZ620" s="15"/>
      <c r="CA620" s="15"/>
      <c r="CC620" s="15"/>
      <c r="CE620" s="15"/>
      <c r="CG620" s="15"/>
      <c r="CH620" s="15"/>
    </row>
    <row r="621" spans="24:86" ht="12.75" customHeight="1" x14ac:dyDescent="0.25">
      <c r="X621" s="14"/>
      <c r="AI621" s="14"/>
      <c r="AJ621" s="14"/>
      <c r="AW621" s="14"/>
      <c r="AX621" s="14"/>
      <c r="BA621" s="14"/>
      <c r="BB621" s="14"/>
      <c r="BE621" s="14"/>
      <c r="BF621" s="14"/>
      <c r="BH621" s="14"/>
      <c r="BI621" s="14"/>
      <c r="BJ621" s="14"/>
      <c r="BK621" s="14"/>
      <c r="BL621" s="14"/>
      <c r="BM621" s="71"/>
      <c r="BU621" s="14"/>
      <c r="BV621" s="14"/>
      <c r="BZ621" s="15"/>
      <c r="CA621" s="15"/>
      <c r="CC621" s="15"/>
      <c r="CE621" s="15"/>
      <c r="CG621" s="15"/>
      <c r="CH621" s="15"/>
    </row>
    <row r="622" spans="24:86" ht="12.75" customHeight="1" x14ac:dyDescent="0.25">
      <c r="X622" s="14"/>
      <c r="AI622" s="14"/>
      <c r="AJ622" s="14"/>
      <c r="AW622" s="14"/>
      <c r="AX622" s="14"/>
      <c r="BA622" s="14"/>
      <c r="BB622" s="14"/>
      <c r="BE622" s="14"/>
      <c r="BF622" s="14"/>
      <c r="BH622" s="14"/>
      <c r="BI622" s="14"/>
      <c r="BJ622" s="14"/>
      <c r="BK622" s="14"/>
      <c r="BL622" s="14"/>
      <c r="BM622" s="71"/>
      <c r="BU622" s="14"/>
      <c r="BV622" s="14"/>
      <c r="BZ622" s="15"/>
      <c r="CA622" s="15"/>
      <c r="CC622" s="15"/>
      <c r="CE622" s="15"/>
      <c r="CG622" s="15"/>
      <c r="CH622" s="15"/>
    </row>
    <row r="623" spans="24:86" ht="12.75" customHeight="1" x14ac:dyDescent="0.25">
      <c r="X623" s="14"/>
      <c r="AI623" s="14"/>
      <c r="AJ623" s="14"/>
      <c r="AW623" s="14"/>
      <c r="AX623" s="14"/>
      <c r="BA623" s="14"/>
      <c r="BB623" s="14"/>
      <c r="BE623" s="14"/>
      <c r="BF623" s="14"/>
      <c r="BH623" s="14"/>
      <c r="BI623" s="14"/>
      <c r="BJ623" s="14"/>
      <c r="BK623" s="14"/>
      <c r="BL623" s="14"/>
      <c r="BM623" s="71"/>
      <c r="BU623" s="14"/>
      <c r="BV623" s="14"/>
      <c r="BZ623" s="15"/>
      <c r="CA623" s="15"/>
      <c r="CC623" s="15"/>
      <c r="CE623" s="15"/>
      <c r="CG623" s="15"/>
      <c r="CH623" s="15"/>
    </row>
    <row r="624" spans="24:86" ht="12.75" customHeight="1" x14ac:dyDescent="0.25">
      <c r="X624" s="14"/>
      <c r="AI624" s="14"/>
      <c r="AJ624" s="14"/>
      <c r="AW624" s="14"/>
      <c r="AX624" s="14"/>
      <c r="BA624" s="14"/>
      <c r="BB624" s="14"/>
      <c r="BE624" s="14"/>
      <c r="BF624" s="14"/>
      <c r="BH624" s="14"/>
      <c r="BI624" s="14"/>
      <c r="BJ624" s="14"/>
      <c r="BK624" s="14"/>
      <c r="BL624" s="14"/>
      <c r="BM624" s="71"/>
      <c r="BU624" s="14"/>
      <c r="BV624" s="14"/>
      <c r="BZ624" s="15"/>
      <c r="CA624" s="15"/>
      <c r="CC624" s="15"/>
      <c r="CE624" s="15"/>
      <c r="CG624" s="15"/>
      <c r="CH624" s="15"/>
    </row>
    <row r="625" spans="24:86" ht="12.75" customHeight="1" x14ac:dyDescent="0.25">
      <c r="X625" s="14"/>
      <c r="AI625" s="14"/>
      <c r="AJ625" s="14"/>
      <c r="AW625" s="14"/>
      <c r="AX625" s="14"/>
      <c r="BA625" s="14"/>
      <c r="BB625" s="14"/>
      <c r="BE625" s="14"/>
      <c r="BF625" s="14"/>
      <c r="BH625" s="14"/>
      <c r="BI625" s="14"/>
      <c r="BJ625" s="14"/>
      <c r="BK625" s="14"/>
      <c r="BL625" s="14"/>
      <c r="BM625" s="71"/>
      <c r="BU625" s="14"/>
      <c r="BV625" s="14"/>
      <c r="BZ625" s="15"/>
      <c r="CA625" s="15"/>
      <c r="CC625" s="15"/>
      <c r="CE625" s="15"/>
      <c r="CG625" s="15"/>
      <c r="CH625" s="15"/>
    </row>
    <row r="626" spans="24:86" ht="12.75" customHeight="1" x14ac:dyDescent="0.25">
      <c r="X626" s="14"/>
      <c r="AI626" s="14"/>
      <c r="AJ626" s="14"/>
      <c r="AW626" s="14"/>
      <c r="AX626" s="14"/>
      <c r="BA626" s="14"/>
      <c r="BB626" s="14"/>
      <c r="BE626" s="14"/>
      <c r="BF626" s="14"/>
      <c r="BH626" s="14"/>
      <c r="BI626" s="14"/>
      <c r="BJ626" s="14"/>
      <c r="BK626" s="14"/>
      <c r="BL626" s="14"/>
      <c r="BM626" s="71"/>
      <c r="BU626" s="14"/>
      <c r="BV626" s="14"/>
      <c r="BZ626" s="15"/>
      <c r="CA626" s="15"/>
      <c r="CC626" s="15"/>
      <c r="CE626" s="15"/>
      <c r="CG626" s="15"/>
      <c r="CH626" s="15"/>
    </row>
    <row r="627" spans="24:86" ht="12.75" customHeight="1" x14ac:dyDescent="0.25">
      <c r="X627" s="14"/>
      <c r="AI627" s="14"/>
      <c r="AJ627" s="14"/>
      <c r="AW627" s="14"/>
      <c r="AX627" s="14"/>
      <c r="BA627" s="14"/>
      <c r="BB627" s="14"/>
      <c r="BE627" s="14"/>
      <c r="BF627" s="14"/>
      <c r="BH627" s="14"/>
      <c r="BI627" s="14"/>
      <c r="BJ627" s="14"/>
      <c r="BK627" s="14"/>
      <c r="BL627" s="14"/>
      <c r="BM627" s="71"/>
      <c r="BU627" s="14"/>
      <c r="BV627" s="14"/>
      <c r="BZ627" s="15"/>
      <c r="CA627" s="15"/>
      <c r="CC627" s="15"/>
      <c r="CE627" s="15"/>
      <c r="CG627" s="15"/>
      <c r="CH627" s="15"/>
    </row>
    <row r="628" spans="24:86" ht="12.75" customHeight="1" x14ac:dyDescent="0.25">
      <c r="X628" s="14"/>
      <c r="AI628" s="14"/>
      <c r="AJ628" s="14"/>
      <c r="AW628" s="14"/>
      <c r="AX628" s="14"/>
      <c r="BA628" s="14"/>
      <c r="BB628" s="14"/>
      <c r="BE628" s="14"/>
      <c r="BF628" s="14"/>
      <c r="BH628" s="14"/>
      <c r="BI628" s="14"/>
      <c r="BJ628" s="14"/>
      <c r="BK628" s="14"/>
      <c r="BL628" s="14"/>
      <c r="BM628" s="71"/>
      <c r="BU628" s="14"/>
      <c r="BV628" s="14"/>
      <c r="BZ628" s="15"/>
      <c r="CA628" s="15"/>
      <c r="CC628" s="15"/>
      <c r="CE628" s="15"/>
      <c r="CG628" s="15"/>
      <c r="CH628" s="15"/>
    </row>
    <row r="629" spans="24:86" ht="12.75" customHeight="1" x14ac:dyDescent="0.25">
      <c r="X629" s="14"/>
      <c r="AI629" s="14"/>
      <c r="AJ629" s="14"/>
      <c r="AW629" s="14"/>
      <c r="AX629" s="14"/>
      <c r="BA629" s="14"/>
      <c r="BB629" s="14"/>
      <c r="BE629" s="14"/>
      <c r="BF629" s="14"/>
      <c r="BH629" s="14"/>
      <c r="BI629" s="14"/>
      <c r="BJ629" s="14"/>
      <c r="BK629" s="14"/>
      <c r="BL629" s="14"/>
      <c r="BM629" s="71"/>
      <c r="BU629" s="14"/>
      <c r="BV629" s="14"/>
      <c r="BZ629" s="15"/>
      <c r="CA629" s="15"/>
      <c r="CC629" s="15"/>
      <c r="CE629" s="15"/>
      <c r="CG629" s="15"/>
      <c r="CH629" s="15"/>
    </row>
    <row r="630" spans="24:86" ht="12.75" customHeight="1" x14ac:dyDescent="0.25">
      <c r="X630" s="14"/>
      <c r="AI630" s="14"/>
      <c r="AJ630" s="14"/>
      <c r="AW630" s="14"/>
      <c r="AX630" s="14"/>
      <c r="BA630" s="14"/>
      <c r="BB630" s="14"/>
      <c r="BE630" s="14"/>
      <c r="BF630" s="14"/>
      <c r="BH630" s="14"/>
      <c r="BI630" s="14"/>
      <c r="BJ630" s="14"/>
      <c r="BK630" s="14"/>
      <c r="BL630" s="14"/>
      <c r="BM630" s="71"/>
      <c r="BU630" s="14"/>
      <c r="BV630" s="14"/>
      <c r="BZ630" s="15"/>
      <c r="CA630" s="15"/>
      <c r="CC630" s="15"/>
      <c r="CE630" s="15"/>
      <c r="CG630" s="15"/>
      <c r="CH630" s="15"/>
    </row>
    <row r="631" spans="24:86" ht="12.75" customHeight="1" x14ac:dyDescent="0.25">
      <c r="X631" s="14"/>
      <c r="AI631" s="14"/>
      <c r="AJ631" s="14"/>
      <c r="AW631" s="14"/>
      <c r="AX631" s="14"/>
      <c r="BA631" s="14"/>
      <c r="BB631" s="14"/>
      <c r="BE631" s="14"/>
      <c r="BF631" s="14"/>
      <c r="BH631" s="14"/>
      <c r="BI631" s="14"/>
      <c r="BJ631" s="14"/>
      <c r="BK631" s="14"/>
      <c r="BL631" s="14"/>
      <c r="BM631" s="71"/>
      <c r="BU631" s="14"/>
      <c r="BV631" s="14"/>
      <c r="BZ631" s="15"/>
      <c r="CA631" s="15"/>
      <c r="CC631" s="15"/>
      <c r="CE631" s="15"/>
      <c r="CG631" s="15"/>
      <c r="CH631" s="15"/>
    </row>
    <row r="632" spans="24:86" ht="12.75" customHeight="1" x14ac:dyDescent="0.25">
      <c r="X632" s="14"/>
      <c r="AI632" s="14"/>
      <c r="AJ632" s="14"/>
      <c r="AW632" s="14"/>
      <c r="AX632" s="14"/>
      <c r="BA632" s="14"/>
      <c r="BB632" s="14"/>
      <c r="BE632" s="14"/>
      <c r="BF632" s="14"/>
      <c r="BH632" s="14"/>
      <c r="BI632" s="14"/>
      <c r="BJ632" s="14"/>
      <c r="BK632" s="14"/>
      <c r="BL632" s="14"/>
      <c r="BM632" s="71"/>
      <c r="BU632" s="14"/>
      <c r="BV632" s="14"/>
      <c r="BZ632" s="15"/>
      <c r="CA632" s="15"/>
      <c r="CC632" s="15"/>
      <c r="CE632" s="15"/>
      <c r="CG632" s="15"/>
      <c r="CH632" s="15"/>
    </row>
    <row r="633" spans="24:86" ht="12.75" customHeight="1" x14ac:dyDescent="0.25">
      <c r="X633" s="14"/>
      <c r="AI633" s="14"/>
      <c r="AJ633" s="14"/>
      <c r="AW633" s="14"/>
      <c r="AX633" s="14"/>
      <c r="BA633" s="14"/>
      <c r="BB633" s="14"/>
      <c r="BE633" s="14"/>
      <c r="BF633" s="14"/>
      <c r="BH633" s="14"/>
      <c r="BI633" s="14"/>
      <c r="BJ633" s="14"/>
      <c r="BK633" s="14"/>
      <c r="BL633" s="14"/>
      <c r="BM633" s="71"/>
      <c r="BU633" s="14"/>
      <c r="BV633" s="14"/>
      <c r="BZ633" s="15"/>
      <c r="CA633" s="15"/>
      <c r="CC633" s="15"/>
      <c r="CE633" s="15"/>
      <c r="CG633" s="15"/>
      <c r="CH633" s="15"/>
    </row>
    <row r="634" spans="24:86" ht="12.75" customHeight="1" x14ac:dyDescent="0.25">
      <c r="X634" s="14"/>
      <c r="AI634" s="14"/>
      <c r="AJ634" s="14"/>
      <c r="AW634" s="14"/>
      <c r="AX634" s="14"/>
      <c r="BA634" s="14"/>
      <c r="BB634" s="14"/>
      <c r="BE634" s="14"/>
      <c r="BF634" s="14"/>
      <c r="BH634" s="14"/>
      <c r="BI634" s="14"/>
      <c r="BJ634" s="14"/>
      <c r="BK634" s="14"/>
      <c r="BL634" s="14"/>
      <c r="BM634" s="71"/>
      <c r="BU634" s="14"/>
      <c r="BV634" s="14"/>
      <c r="BZ634" s="15"/>
      <c r="CA634" s="15"/>
      <c r="CC634" s="15"/>
      <c r="CE634" s="15"/>
      <c r="CG634" s="15"/>
      <c r="CH634" s="15"/>
    </row>
    <row r="635" spans="24:86" ht="12.75" customHeight="1" x14ac:dyDescent="0.25">
      <c r="X635" s="14"/>
      <c r="AI635" s="14"/>
      <c r="AJ635" s="14"/>
      <c r="AW635" s="14"/>
      <c r="AX635" s="14"/>
      <c r="BA635" s="14"/>
      <c r="BB635" s="14"/>
      <c r="BE635" s="14"/>
      <c r="BF635" s="14"/>
      <c r="BH635" s="14"/>
      <c r="BI635" s="14"/>
      <c r="BJ635" s="14"/>
      <c r="BK635" s="14"/>
      <c r="BL635" s="14"/>
      <c r="BM635" s="71"/>
      <c r="BU635" s="14"/>
      <c r="BV635" s="14"/>
      <c r="BZ635" s="15"/>
      <c r="CA635" s="15"/>
      <c r="CC635" s="15"/>
      <c r="CE635" s="15"/>
      <c r="CG635" s="15"/>
      <c r="CH635" s="15"/>
    </row>
    <row r="636" spans="24:86" ht="12.75" customHeight="1" x14ac:dyDescent="0.25">
      <c r="X636" s="14"/>
      <c r="AI636" s="14"/>
      <c r="AJ636" s="14"/>
      <c r="AW636" s="14"/>
      <c r="AX636" s="14"/>
      <c r="BA636" s="14"/>
      <c r="BB636" s="14"/>
      <c r="BE636" s="14"/>
      <c r="BF636" s="14"/>
      <c r="BH636" s="14"/>
      <c r="BI636" s="14"/>
      <c r="BJ636" s="14"/>
      <c r="BK636" s="14"/>
      <c r="BL636" s="14"/>
      <c r="BM636" s="71"/>
      <c r="BU636" s="14"/>
      <c r="BV636" s="14"/>
      <c r="BZ636" s="15"/>
      <c r="CA636" s="15"/>
      <c r="CC636" s="15"/>
      <c r="CE636" s="15"/>
      <c r="CG636" s="15"/>
      <c r="CH636" s="15"/>
    </row>
    <row r="637" spans="24:86" ht="12.75" customHeight="1" x14ac:dyDescent="0.25">
      <c r="X637" s="14"/>
      <c r="AI637" s="14"/>
      <c r="AJ637" s="14"/>
      <c r="AW637" s="14"/>
      <c r="AX637" s="14"/>
      <c r="BA637" s="14"/>
      <c r="BB637" s="14"/>
      <c r="BE637" s="14"/>
      <c r="BF637" s="14"/>
      <c r="BH637" s="14"/>
      <c r="BI637" s="14"/>
      <c r="BJ637" s="14"/>
      <c r="BK637" s="14"/>
      <c r="BL637" s="14"/>
      <c r="BM637" s="71"/>
      <c r="BU637" s="14"/>
      <c r="BV637" s="14"/>
      <c r="BZ637" s="15"/>
      <c r="CA637" s="15"/>
      <c r="CC637" s="15"/>
      <c r="CE637" s="15"/>
      <c r="CG637" s="15"/>
      <c r="CH637" s="15"/>
    </row>
    <row r="638" spans="24:86" ht="12.75" customHeight="1" x14ac:dyDescent="0.25">
      <c r="X638" s="14"/>
      <c r="AI638" s="14"/>
      <c r="AJ638" s="14"/>
      <c r="AW638" s="14"/>
      <c r="AX638" s="14"/>
      <c r="BA638" s="14"/>
      <c r="BB638" s="14"/>
      <c r="BE638" s="14"/>
      <c r="BF638" s="14"/>
      <c r="BH638" s="14"/>
      <c r="BI638" s="14"/>
      <c r="BJ638" s="14"/>
      <c r="BK638" s="14"/>
      <c r="BL638" s="14"/>
      <c r="BM638" s="71"/>
      <c r="BU638" s="14"/>
      <c r="BV638" s="14"/>
      <c r="BZ638" s="15"/>
      <c r="CA638" s="15"/>
      <c r="CC638" s="15"/>
      <c r="CE638" s="15"/>
      <c r="CG638" s="15"/>
      <c r="CH638" s="15"/>
    </row>
    <row r="639" spans="24:86" ht="12.75" customHeight="1" x14ac:dyDescent="0.25">
      <c r="X639" s="14"/>
      <c r="AI639" s="14"/>
      <c r="AJ639" s="14"/>
      <c r="AW639" s="14"/>
      <c r="AX639" s="14"/>
      <c r="BA639" s="14"/>
      <c r="BB639" s="14"/>
      <c r="BE639" s="14"/>
      <c r="BF639" s="14"/>
      <c r="BH639" s="14"/>
      <c r="BI639" s="14"/>
      <c r="BJ639" s="14"/>
      <c r="BK639" s="14"/>
      <c r="BL639" s="14"/>
      <c r="BM639" s="71"/>
      <c r="BU639" s="14"/>
      <c r="BV639" s="14"/>
      <c r="BZ639" s="15"/>
      <c r="CA639" s="15"/>
      <c r="CC639" s="15"/>
      <c r="CE639" s="15"/>
      <c r="CG639" s="15"/>
      <c r="CH639" s="15"/>
    </row>
    <row r="640" spans="24:86" ht="12.75" customHeight="1" x14ac:dyDescent="0.25">
      <c r="X640" s="14"/>
      <c r="AI640" s="14"/>
      <c r="AJ640" s="14"/>
      <c r="AW640" s="14"/>
      <c r="AX640" s="14"/>
      <c r="BA640" s="14"/>
      <c r="BB640" s="14"/>
      <c r="BE640" s="14"/>
      <c r="BF640" s="14"/>
      <c r="BH640" s="14"/>
      <c r="BI640" s="14"/>
      <c r="BJ640" s="14"/>
      <c r="BK640" s="14"/>
      <c r="BL640" s="14"/>
      <c r="BM640" s="71"/>
      <c r="BU640" s="14"/>
      <c r="BV640" s="14"/>
      <c r="BZ640" s="15"/>
      <c r="CA640" s="15"/>
      <c r="CC640" s="15"/>
      <c r="CE640" s="15"/>
      <c r="CG640" s="15"/>
      <c r="CH640" s="15"/>
    </row>
    <row r="641" spans="24:86" ht="12.75" customHeight="1" x14ac:dyDescent="0.25">
      <c r="X641" s="14"/>
      <c r="AI641" s="14"/>
      <c r="AJ641" s="14"/>
      <c r="AW641" s="14"/>
      <c r="AX641" s="14"/>
      <c r="BA641" s="14"/>
      <c r="BB641" s="14"/>
      <c r="BE641" s="14"/>
      <c r="BF641" s="14"/>
      <c r="BH641" s="14"/>
      <c r="BI641" s="14"/>
      <c r="BJ641" s="14"/>
      <c r="BK641" s="14"/>
      <c r="BL641" s="14"/>
      <c r="BM641" s="71"/>
      <c r="BU641" s="14"/>
      <c r="BV641" s="14"/>
      <c r="BZ641" s="15"/>
      <c r="CA641" s="15"/>
      <c r="CC641" s="15"/>
      <c r="CE641" s="15"/>
      <c r="CG641" s="15"/>
      <c r="CH641" s="15"/>
    </row>
    <row r="642" spans="24:86" ht="12.75" customHeight="1" x14ac:dyDescent="0.25">
      <c r="X642" s="14"/>
      <c r="AI642" s="14"/>
      <c r="AJ642" s="14"/>
      <c r="AW642" s="14"/>
      <c r="AX642" s="14"/>
      <c r="BA642" s="14"/>
      <c r="BB642" s="14"/>
      <c r="BE642" s="14"/>
      <c r="BF642" s="14"/>
      <c r="BH642" s="14"/>
      <c r="BI642" s="14"/>
      <c r="BJ642" s="14"/>
      <c r="BK642" s="14"/>
      <c r="BL642" s="14"/>
      <c r="BM642" s="71"/>
      <c r="BU642" s="14"/>
      <c r="BV642" s="14"/>
      <c r="BZ642" s="15"/>
      <c r="CA642" s="15"/>
      <c r="CC642" s="15"/>
      <c r="CE642" s="15"/>
      <c r="CG642" s="15"/>
      <c r="CH642" s="15"/>
    </row>
    <row r="643" spans="24:86" ht="12.75" customHeight="1" x14ac:dyDescent="0.25">
      <c r="X643" s="14"/>
      <c r="AI643" s="14"/>
      <c r="AJ643" s="14"/>
      <c r="AW643" s="14"/>
      <c r="AX643" s="14"/>
      <c r="BA643" s="14"/>
      <c r="BB643" s="14"/>
      <c r="BE643" s="14"/>
      <c r="BF643" s="14"/>
      <c r="BH643" s="14"/>
      <c r="BI643" s="14"/>
      <c r="BJ643" s="14"/>
      <c r="BK643" s="14"/>
      <c r="BL643" s="14"/>
      <c r="BM643" s="71"/>
      <c r="BU643" s="14"/>
      <c r="BV643" s="14"/>
      <c r="BZ643" s="15"/>
      <c r="CA643" s="15"/>
      <c r="CC643" s="15"/>
      <c r="CE643" s="15"/>
      <c r="CG643" s="15"/>
      <c r="CH643" s="15"/>
    </row>
    <row r="644" spans="24:86" ht="12.75" customHeight="1" x14ac:dyDescent="0.25">
      <c r="X644" s="14"/>
      <c r="AI644" s="14"/>
      <c r="AJ644" s="14"/>
      <c r="AW644" s="14"/>
      <c r="AX644" s="14"/>
      <c r="BA644" s="14"/>
      <c r="BB644" s="14"/>
      <c r="BE644" s="14"/>
      <c r="BF644" s="14"/>
      <c r="BH644" s="14"/>
      <c r="BI644" s="14"/>
      <c r="BJ644" s="14"/>
      <c r="BK644" s="14"/>
      <c r="BL644" s="14"/>
      <c r="BM644" s="71"/>
      <c r="BU644" s="14"/>
      <c r="BV644" s="14"/>
      <c r="BZ644" s="15"/>
      <c r="CA644" s="15"/>
      <c r="CC644" s="15"/>
      <c r="CE644" s="15"/>
      <c r="CG644" s="15"/>
      <c r="CH644" s="15"/>
    </row>
    <row r="645" spans="24:86" ht="12.75" customHeight="1" x14ac:dyDescent="0.25">
      <c r="X645" s="14"/>
      <c r="AI645" s="14"/>
      <c r="AJ645" s="14"/>
      <c r="AW645" s="14"/>
      <c r="AX645" s="14"/>
      <c r="BA645" s="14"/>
      <c r="BB645" s="14"/>
      <c r="BE645" s="14"/>
      <c r="BF645" s="14"/>
      <c r="BH645" s="14"/>
      <c r="BI645" s="14"/>
      <c r="BJ645" s="14"/>
      <c r="BK645" s="14"/>
      <c r="BL645" s="14"/>
      <c r="BM645" s="71"/>
      <c r="BU645" s="14"/>
      <c r="BV645" s="14"/>
      <c r="BZ645" s="15"/>
      <c r="CA645" s="15"/>
      <c r="CC645" s="15"/>
      <c r="CE645" s="15"/>
      <c r="CG645" s="15"/>
      <c r="CH645" s="15"/>
    </row>
    <row r="646" spans="24:86" ht="12.75" customHeight="1" x14ac:dyDescent="0.25">
      <c r="X646" s="14"/>
      <c r="AI646" s="14"/>
      <c r="AJ646" s="14"/>
      <c r="AW646" s="14"/>
      <c r="AX646" s="14"/>
      <c r="BA646" s="14"/>
      <c r="BB646" s="14"/>
      <c r="BE646" s="14"/>
      <c r="BF646" s="14"/>
      <c r="BH646" s="14"/>
      <c r="BI646" s="14"/>
      <c r="BJ646" s="14"/>
      <c r="BK646" s="14"/>
      <c r="BL646" s="14"/>
      <c r="BM646" s="71"/>
      <c r="BU646" s="14"/>
      <c r="BV646" s="14"/>
      <c r="BZ646" s="15"/>
      <c r="CA646" s="15"/>
      <c r="CC646" s="15"/>
      <c r="CE646" s="15"/>
      <c r="CG646" s="15"/>
      <c r="CH646" s="15"/>
    </row>
    <row r="647" spans="24:86" ht="12.75" customHeight="1" x14ac:dyDescent="0.25">
      <c r="X647" s="14"/>
      <c r="AI647" s="14"/>
      <c r="AJ647" s="14"/>
      <c r="AW647" s="14"/>
      <c r="AX647" s="14"/>
      <c r="BA647" s="14"/>
      <c r="BB647" s="14"/>
      <c r="BE647" s="14"/>
      <c r="BF647" s="14"/>
      <c r="BH647" s="14"/>
      <c r="BI647" s="14"/>
      <c r="BJ647" s="14"/>
      <c r="BK647" s="14"/>
      <c r="BL647" s="14"/>
      <c r="BM647" s="71"/>
      <c r="BU647" s="14"/>
      <c r="BV647" s="14"/>
      <c r="BZ647" s="15"/>
      <c r="CA647" s="15"/>
      <c r="CC647" s="15"/>
      <c r="CE647" s="15"/>
      <c r="CG647" s="15"/>
      <c r="CH647" s="15"/>
    </row>
    <row r="648" spans="24:86" ht="12.75" customHeight="1" x14ac:dyDescent="0.25">
      <c r="X648" s="14"/>
      <c r="AI648" s="14"/>
      <c r="AJ648" s="14"/>
      <c r="AW648" s="14"/>
      <c r="AX648" s="14"/>
      <c r="BA648" s="14"/>
      <c r="BB648" s="14"/>
      <c r="BE648" s="14"/>
      <c r="BF648" s="14"/>
      <c r="BH648" s="14"/>
      <c r="BI648" s="14"/>
      <c r="BJ648" s="14"/>
      <c r="BK648" s="14"/>
      <c r="BL648" s="14"/>
      <c r="BM648" s="71"/>
      <c r="BU648" s="14"/>
      <c r="BV648" s="14"/>
      <c r="BZ648" s="15"/>
      <c r="CA648" s="15"/>
      <c r="CC648" s="15"/>
      <c r="CE648" s="15"/>
      <c r="CG648" s="15"/>
      <c r="CH648" s="15"/>
    </row>
    <row r="649" spans="24:86" ht="12.75" customHeight="1" x14ac:dyDescent="0.25">
      <c r="X649" s="14"/>
      <c r="AI649" s="14"/>
      <c r="AJ649" s="14"/>
      <c r="AW649" s="14"/>
      <c r="AX649" s="14"/>
      <c r="BA649" s="14"/>
      <c r="BB649" s="14"/>
      <c r="BE649" s="14"/>
      <c r="BF649" s="14"/>
      <c r="BH649" s="14"/>
      <c r="BI649" s="14"/>
      <c r="BJ649" s="14"/>
      <c r="BK649" s="14"/>
      <c r="BL649" s="14"/>
      <c r="BM649" s="71"/>
      <c r="BU649" s="14"/>
      <c r="BV649" s="14"/>
      <c r="BZ649" s="15"/>
      <c r="CA649" s="15"/>
      <c r="CC649" s="15"/>
      <c r="CE649" s="15"/>
      <c r="CG649" s="15"/>
      <c r="CH649" s="15"/>
    </row>
    <row r="650" spans="24:86" ht="12.75" customHeight="1" x14ac:dyDescent="0.25">
      <c r="X650" s="14"/>
      <c r="AI650" s="14"/>
      <c r="AJ650" s="14"/>
      <c r="AW650" s="14"/>
      <c r="AX650" s="14"/>
      <c r="BA650" s="14"/>
      <c r="BB650" s="14"/>
      <c r="BE650" s="14"/>
      <c r="BF650" s="14"/>
      <c r="BH650" s="14"/>
      <c r="BI650" s="14"/>
      <c r="BJ650" s="14"/>
      <c r="BK650" s="14"/>
      <c r="BL650" s="14"/>
      <c r="BM650" s="71"/>
      <c r="BU650" s="14"/>
      <c r="BV650" s="14"/>
      <c r="BZ650" s="15"/>
      <c r="CA650" s="15"/>
      <c r="CC650" s="15"/>
      <c r="CE650" s="15"/>
      <c r="CG650" s="15"/>
      <c r="CH650" s="15"/>
    </row>
    <row r="651" spans="24:86" ht="12.75" customHeight="1" x14ac:dyDescent="0.25">
      <c r="X651" s="14"/>
      <c r="AI651" s="14"/>
      <c r="AJ651" s="14"/>
      <c r="AW651" s="14"/>
      <c r="AX651" s="14"/>
      <c r="BA651" s="14"/>
      <c r="BB651" s="14"/>
      <c r="BE651" s="14"/>
      <c r="BF651" s="14"/>
      <c r="BH651" s="14"/>
      <c r="BI651" s="14"/>
      <c r="BJ651" s="14"/>
      <c r="BK651" s="14"/>
      <c r="BL651" s="14"/>
      <c r="BM651" s="71"/>
      <c r="BU651" s="14"/>
      <c r="BV651" s="14"/>
      <c r="BZ651" s="15"/>
      <c r="CA651" s="15"/>
      <c r="CC651" s="15"/>
      <c r="CE651" s="15"/>
      <c r="CG651" s="15"/>
      <c r="CH651" s="15"/>
    </row>
    <row r="652" spans="24:86" ht="12.75" customHeight="1" x14ac:dyDescent="0.25">
      <c r="X652" s="14"/>
      <c r="AI652" s="14"/>
      <c r="AJ652" s="14"/>
      <c r="AW652" s="14"/>
      <c r="AX652" s="14"/>
      <c r="BA652" s="14"/>
      <c r="BB652" s="14"/>
      <c r="BE652" s="14"/>
      <c r="BF652" s="14"/>
      <c r="BH652" s="14"/>
      <c r="BI652" s="14"/>
      <c r="BJ652" s="14"/>
      <c r="BK652" s="14"/>
      <c r="BL652" s="14"/>
      <c r="BM652" s="71"/>
      <c r="BU652" s="14"/>
      <c r="BV652" s="14"/>
      <c r="BZ652" s="15"/>
      <c r="CA652" s="15"/>
      <c r="CC652" s="15"/>
      <c r="CE652" s="15"/>
      <c r="CG652" s="15"/>
      <c r="CH652" s="15"/>
    </row>
    <row r="653" spans="24:86" ht="12.75" customHeight="1" x14ac:dyDescent="0.25">
      <c r="X653" s="14"/>
      <c r="AI653" s="14"/>
      <c r="AJ653" s="14"/>
      <c r="AW653" s="14"/>
      <c r="AX653" s="14"/>
      <c r="BA653" s="14"/>
      <c r="BB653" s="14"/>
      <c r="BE653" s="14"/>
      <c r="BF653" s="14"/>
      <c r="BH653" s="14"/>
      <c r="BI653" s="14"/>
      <c r="BJ653" s="14"/>
      <c r="BK653" s="14"/>
      <c r="BL653" s="14"/>
      <c r="BM653" s="71"/>
      <c r="BU653" s="14"/>
      <c r="BV653" s="14"/>
      <c r="BZ653" s="15"/>
      <c r="CA653" s="15"/>
      <c r="CC653" s="15"/>
      <c r="CE653" s="15"/>
      <c r="CG653" s="15"/>
      <c r="CH653" s="15"/>
    </row>
    <row r="654" spans="24:86" ht="12.75" customHeight="1" x14ac:dyDescent="0.25">
      <c r="X654" s="14"/>
      <c r="AI654" s="14"/>
      <c r="AJ654" s="14"/>
      <c r="AW654" s="14"/>
      <c r="AX654" s="14"/>
      <c r="BA654" s="14"/>
      <c r="BB654" s="14"/>
      <c r="BE654" s="14"/>
      <c r="BF654" s="14"/>
      <c r="BH654" s="14"/>
      <c r="BI654" s="14"/>
      <c r="BJ654" s="14"/>
      <c r="BK654" s="14"/>
      <c r="BL654" s="14"/>
      <c r="BM654" s="71"/>
      <c r="BU654" s="14"/>
      <c r="BV654" s="14"/>
      <c r="BZ654" s="15"/>
      <c r="CA654" s="15"/>
      <c r="CC654" s="15"/>
      <c r="CE654" s="15"/>
      <c r="CG654" s="15"/>
      <c r="CH654" s="15"/>
    </row>
    <row r="655" spans="24:86" ht="12.75" customHeight="1" x14ac:dyDescent="0.25">
      <c r="X655" s="14"/>
      <c r="AI655" s="14"/>
      <c r="AJ655" s="14"/>
      <c r="AW655" s="14"/>
      <c r="AX655" s="14"/>
      <c r="BA655" s="14"/>
      <c r="BB655" s="14"/>
      <c r="BE655" s="14"/>
      <c r="BF655" s="14"/>
      <c r="BH655" s="14"/>
      <c r="BI655" s="14"/>
      <c r="BJ655" s="14"/>
      <c r="BK655" s="14"/>
      <c r="BL655" s="14"/>
      <c r="BM655" s="71"/>
      <c r="BU655" s="14"/>
      <c r="BV655" s="14"/>
      <c r="BZ655" s="15"/>
      <c r="CA655" s="15"/>
      <c r="CC655" s="15"/>
      <c r="CE655" s="15"/>
      <c r="CG655" s="15"/>
      <c r="CH655" s="15"/>
    </row>
    <row r="656" spans="24:86" ht="12.75" customHeight="1" x14ac:dyDescent="0.25">
      <c r="X656" s="14"/>
      <c r="AI656" s="14"/>
      <c r="AJ656" s="14"/>
      <c r="AW656" s="14"/>
      <c r="AX656" s="14"/>
      <c r="BA656" s="14"/>
      <c r="BB656" s="14"/>
      <c r="BE656" s="14"/>
      <c r="BF656" s="14"/>
      <c r="BH656" s="14"/>
      <c r="BI656" s="14"/>
      <c r="BJ656" s="14"/>
      <c r="BK656" s="14"/>
      <c r="BL656" s="14"/>
      <c r="BM656" s="71"/>
      <c r="BU656" s="14"/>
      <c r="BV656" s="14"/>
      <c r="BZ656" s="15"/>
      <c r="CA656" s="15"/>
      <c r="CC656" s="15"/>
      <c r="CE656" s="15"/>
      <c r="CG656" s="15"/>
      <c r="CH656" s="15"/>
    </row>
    <row r="657" spans="24:86" ht="12.75" customHeight="1" x14ac:dyDescent="0.25">
      <c r="X657" s="14"/>
      <c r="AI657" s="14"/>
      <c r="AJ657" s="14"/>
      <c r="AW657" s="14"/>
      <c r="AX657" s="14"/>
      <c r="BA657" s="14"/>
      <c r="BB657" s="14"/>
      <c r="BE657" s="14"/>
      <c r="BF657" s="14"/>
      <c r="BH657" s="14"/>
      <c r="BI657" s="14"/>
      <c r="BJ657" s="14"/>
      <c r="BK657" s="14"/>
      <c r="BL657" s="14"/>
      <c r="BM657" s="71"/>
      <c r="BU657" s="14"/>
      <c r="BV657" s="14"/>
      <c r="BZ657" s="15"/>
      <c r="CA657" s="15"/>
      <c r="CC657" s="15"/>
      <c r="CE657" s="15"/>
      <c r="CG657" s="15"/>
      <c r="CH657" s="15"/>
    </row>
    <row r="658" spans="24:86" ht="12.75" customHeight="1" x14ac:dyDescent="0.25">
      <c r="X658" s="14"/>
      <c r="AI658" s="14"/>
      <c r="AJ658" s="14"/>
      <c r="AW658" s="14"/>
      <c r="AX658" s="14"/>
      <c r="BA658" s="14"/>
      <c r="BB658" s="14"/>
      <c r="BE658" s="14"/>
      <c r="BF658" s="14"/>
      <c r="BH658" s="14"/>
      <c r="BI658" s="14"/>
      <c r="BJ658" s="14"/>
      <c r="BK658" s="14"/>
      <c r="BL658" s="14"/>
      <c r="BM658" s="71"/>
      <c r="BU658" s="14"/>
      <c r="BV658" s="14"/>
      <c r="BZ658" s="15"/>
      <c r="CA658" s="15"/>
      <c r="CC658" s="15"/>
      <c r="CE658" s="15"/>
      <c r="CG658" s="15"/>
      <c r="CH658" s="15"/>
    </row>
    <row r="659" spans="24:86" ht="12.75" customHeight="1" x14ac:dyDescent="0.25">
      <c r="X659" s="14"/>
      <c r="AI659" s="14"/>
      <c r="AJ659" s="14"/>
      <c r="AW659" s="14"/>
      <c r="AX659" s="14"/>
      <c r="BA659" s="14"/>
      <c r="BB659" s="14"/>
      <c r="BE659" s="14"/>
      <c r="BF659" s="14"/>
      <c r="BH659" s="14"/>
      <c r="BI659" s="14"/>
      <c r="BJ659" s="14"/>
      <c r="BK659" s="14"/>
      <c r="BL659" s="14"/>
      <c r="BM659" s="71"/>
      <c r="BU659" s="14"/>
      <c r="BV659" s="14"/>
      <c r="BZ659" s="15"/>
      <c r="CA659" s="15"/>
      <c r="CC659" s="15"/>
      <c r="CE659" s="15"/>
      <c r="CG659" s="15"/>
      <c r="CH659" s="15"/>
    </row>
    <row r="660" spans="24:86" ht="12.75" customHeight="1" x14ac:dyDescent="0.25">
      <c r="X660" s="14"/>
      <c r="AI660" s="14"/>
      <c r="AJ660" s="14"/>
      <c r="AW660" s="14"/>
      <c r="AX660" s="14"/>
      <c r="BA660" s="14"/>
      <c r="BB660" s="14"/>
      <c r="BE660" s="14"/>
      <c r="BF660" s="14"/>
      <c r="BH660" s="14"/>
      <c r="BI660" s="14"/>
      <c r="BJ660" s="14"/>
      <c r="BK660" s="14"/>
      <c r="BL660" s="14"/>
      <c r="BM660" s="71"/>
      <c r="BU660" s="14"/>
      <c r="BV660" s="14"/>
      <c r="BZ660" s="15"/>
      <c r="CA660" s="15"/>
      <c r="CC660" s="15"/>
      <c r="CE660" s="15"/>
      <c r="CG660" s="15"/>
      <c r="CH660" s="15"/>
    </row>
    <row r="661" spans="24:86" ht="12.75" customHeight="1" x14ac:dyDescent="0.25">
      <c r="X661" s="14"/>
      <c r="AI661" s="14"/>
      <c r="AJ661" s="14"/>
      <c r="AW661" s="14"/>
      <c r="AX661" s="14"/>
      <c r="BA661" s="14"/>
      <c r="BB661" s="14"/>
      <c r="BE661" s="14"/>
      <c r="BF661" s="14"/>
      <c r="BH661" s="14"/>
      <c r="BI661" s="14"/>
      <c r="BJ661" s="14"/>
      <c r="BK661" s="14"/>
      <c r="BL661" s="14"/>
      <c r="BM661" s="71"/>
      <c r="BU661" s="14"/>
      <c r="BV661" s="14"/>
      <c r="BZ661" s="15"/>
      <c r="CA661" s="15"/>
      <c r="CC661" s="15"/>
      <c r="CE661" s="15"/>
      <c r="CG661" s="15"/>
      <c r="CH661" s="15"/>
    </row>
    <row r="662" spans="24:86" ht="12.75" customHeight="1" x14ac:dyDescent="0.25">
      <c r="X662" s="14"/>
      <c r="AI662" s="14"/>
      <c r="AJ662" s="14"/>
      <c r="AW662" s="14"/>
      <c r="AX662" s="14"/>
      <c r="BA662" s="14"/>
      <c r="BB662" s="14"/>
      <c r="BE662" s="14"/>
      <c r="BF662" s="14"/>
      <c r="BH662" s="14"/>
      <c r="BI662" s="14"/>
      <c r="BJ662" s="14"/>
      <c r="BK662" s="14"/>
      <c r="BL662" s="14"/>
      <c r="BM662" s="71"/>
      <c r="BU662" s="14"/>
      <c r="BV662" s="14"/>
      <c r="BZ662" s="15"/>
      <c r="CA662" s="15"/>
      <c r="CC662" s="15"/>
      <c r="CE662" s="15"/>
      <c r="CG662" s="15"/>
      <c r="CH662" s="15"/>
    </row>
    <row r="663" spans="24:86" ht="12.75" customHeight="1" x14ac:dyDescent="0.25">
      <c r="X663" s="14"/>
      <c r="AI663" s="14"/>
      <c r="AJ663" s="14"/>
      <c r="AW663" s="14"/>
      <c r="AX663" s="14"/>
      <c r="BA663" s="14"/>
      <c r="BB663" s="14"/>
      <c r="BE663" s="14"/>
      <c r="BF663" s="14"/>
      <c r="BH663" s="14"/>
      <c r="BI663" s="14"/>
      <c r="BJ663" s="14"/>
      <c r="BK663" s="14"/>
      <c r="BL663" s="14"/>
      <c r="BM663" s="71"/>
      <c r="BU663" s="14"/>
      <c r="BV663" s="14"/>
      <c r="BZ663" s="15"/>
      <c r="CA663" s="15"/>
      <c r="CC663" s="15"/>
      <c r="CE663" s="15"/>
      <c r="CG663" s="15"/>
      <c r="CH663" s="15"/>
    </row>
    <row r="664" spans="24:86" ht="12.75" customHeight="1" x14ac:dyDescent="0.25">
      <c r="X664" s="14"/>
      <c r="AI664" s="14"/>
      <c r="AJ664" s="14"/>
      <c r="AW664" s="14"/>
      <c r="AX664" s="14"/>
      <c r="BA664" s="14"/>
      <c r="BB664" s="14"/>
      <c r="BE664" s="14"/>
      <c r="BF664" s="14"/>
      <c r="BH664" s="14"/>
      <c r="BI664" s="14"/>
      <c r="BJ664" s="14"/>
      <c r="BK664" s="14"/>
      <c r="BL664" s="14"/>
      <c r="BM664" s="71"/>
      <c r="BU664" s="14"/>
      <c r="BV664" s="14"/>
      <c r="BZ664" s="15"/>
      <c r="CA664" s="15"/>
      <c r="CC664" s="15"/>
      <c r="CE664" s="15"/>
      <c r="CG664" s="15"/>
      <c r="CH664" s="15"/>
    </row>
    <row r="665" spans="24:86" ht="12.75" customHeight="1" x14ac:dyDescent="0.25">
      <c r="X665" s="14"/>
      <c r="AI665" s="14"/>
      <c r="AJ665" s="14"/>
      <c r="AW665" s="14"/>
      <c r="AX665" s="14"/>
      <c r="BA665" s="14"/>
      <c r="BB665" s="14"/>
      <c r="BE665" s="14"/>
      <c r="BF665" s="14"/>
      <c r="BH665" s="14"/>
      <c r="BI665" s="14"/>
      <c r="BJ665" s="14"/>
      <c r="BK665" s="14"/>
      <c r="BL665" s="14"/>
      <c r="BM665" s="71"/>
      <c r="BU665" s="14"/>
      <c r="BV665" s="14"/>
      <c r="BZ665" s="15"/>
      <c r="CA665" s="15"/>
      <c r="CC665" s="15"/>
      <c r="CE665" s="15"/>
      <c r="CG665" s="15"/>
      <c r="CH665" s="15"/>
    </row>
    <row r="666" spans="24:86" ht="12.75" customHeight="1" x14ac:dyDescent="0.25">
      <c r="X666" s="14"/>
      <c r="AI666" s="14"/>
      <c r="AJ666" s="14"/>
      <c r="AW666" s="14"/>
      <c r="AX666" s="14"/>
      <c r="BA666" s="14"/>
      <c r="BB666" s="14"/>
      <c r="BE666" s="14"/>
      <c r="BF666" s="14"/>
      <c r="BH666" s="14"/>
      <c r="BI666" s="14"/>
      <c r="BJ666" s="14"/>
      <c r="BK666" s="14"/>
      <c r="BL666" s="14"/>
      <c r="BM666" s="71"/>
      <c r="BU666" s="14"/>
      <c r="BV666" s="14"/>
      <c r="BZ666" s="15"/>
      <c r="CA666" s="15"/>
      <c r="CC666" s="15"/>
      <c r="CE666" s="15"/>
      <c r="CG666" s="15"/>
      <c r="CH666" s="15"/>
    </row>
    <row r="667" spans="24:86" ht="12.75" customHeight="1" x14ac:dyDescent="0.25">
      <c r="X667" s="14"/>
      <c r="AI667" s="14"/>
      <c r="AJ667" s="14"/>
      <c r="AW667" s="14"/>
      <c r="AX667" s="14"/>
      <c r="BA667" s="14"/>
      <c r="BB667" s="14"/>
      <c r="BE667" s="14"/>
      <c r="BF667" s="14"/>
      <c r="BH667" s="14"/>
      <c r="BI667" s="14"/>
      <c r="BJ667" s="14"/>
      <c r="BK667" s="14"/>
      <c r="BL667" s="14"/>
      <c r="BM667" s="71"/>
      <c r="BU667" s="14"/>
      <c r="BV667" s="14"/>
      <c r="BZ667" s="15"/>
      <c r="CA667" s="15"/>
      <c r="CC667" s="15"/>
      <c r="CE667" s="15"/>
      <c r="CG667" s="15"/>
      <c r="CH667" s="15"/>
    </row>
    <row r="668" spans="24:86" ht="12.75" customHeight="1" x14ac:dyDescent="0.25">
      <c r="X668" s="14"/>
      <c r="AI668" s="14"/>
      <c r="AJ668" s="14"/>
      <c r="AW668" s="14"/>
      <c r="AX668" s="14"/>
      <c r="BA668" s="14"/>
      <c r="BB668" s="14"/>
      <c r="BE668" s="14"/>
      <c r="BF668" s="14"/>
      <c r="BH668" s="14"/>
      <c r="BI668" s="14"/>
      <c r="BJ668" s="14"/>
      <c r="BK668" s="14"/>
      <c r="BL668" s="14"/>
      <c r="BM668" s="71"/>
      <c r="BU668" s="14"/>
      <c r="BV668" s="14"/>
      <c r="BZ668" s="15"/>
      <c r="CA668" s="15"/>
      <c r="CC668" s="15"/>
      <c r="CE668" s="15"/>
      <c r="CG668" s="15"/>
      <c r="CH668" s="15"/>
    </row>
    <row r="669" spans="24:86" ht="12.75" customHeight="1" x14ac:dyDescent="0.25">
      <c r="X669" s="14"/>
      <c r="AI669" s="14"/>
      <c r="AJ669" s="14"/>
      <c r="AW669" s="14"/>
      <c r="AX669" s="14"/>
      <c r="BA669" s="14"/>
      <c r="BB669" s="14"/>
      <c r="BE669" s="14"/>
      <c r="BF669" s="14"/>
      <c r="BH669" s="14"/>
      <c r="BI669" s="14"/>
      <c r="BJ669" s="14"/>
      <c r="BK669" s="14"/>
      <c r="BL669" s="14"/>
      <c r="BM669" s="71"/>
      <c r="BU669" s="14"/>
      <c r="BV669" s="14"/>
      <c r="BZ669" s="15"/>
      <c r="CA669" s="15"/>
      <c r="CC669" s="15"/>
      <c r="CE669" s="15"/>
      <c r="CG669" s="15"/>
      <c r="CH669" s="15"/>
    </row>
    <row r="670" spans="24:86" ht="12.75" customHeight="1" x14ac:dyDescent="0.25">
      <c r="X670" s="14"/>
      <c r="AI670" s="14"/>
      <c r="AJ670" s="14"/>
      <c r="AW670" s="14"/>
      <c r="AX670" s="14"/>
      <c r="BA670" s="14"/>
      <c r="BB670" s="14"/>
      <c r="BE670" s="14"/>
      <c r="BF670" s="14"/>
      <c r="BH670" s="14"/>
      <c r="BI670" s="14"/>
      <c r="BJ670" s="14"/>
      <c r="BK670" s="14"/>
      <c r="BL670" s="14"/>
      <c r="BM670" s="71"/>
      <c r="BU670" s="14"/>
      <c r="BV670" s="14"/>
      <c r="BZ670" s="15"/>
      <c r="CA670" s="15"/>
      <c r="CC670" s="15"/>
      <c r="CE670" s="15"/>
      <c r="CG670" s="15"/>
      <c r="CH670" s="15"/>
    </row>
    <row r="671" spans="24:86" ht="12.75" customHeight="1" x14ac:dyDescent="0.25">
      <c r="X671" s="14"/>
      <c r="AI671" s="14"/>
      <c r="AJ671" s="14"/>
      <c r="AW671" s="14"/>
      <c r="AX671" s="14"/>
      <c r="BA671" s="14"/>
      <c r="BB671" s="14"/>
      <c r="BE671" s="14"/>
      <c r="BF671" s="14"/>
      <c r="BH671" s="14"/>
      <c r="BI671" s="14"/>
      <c r="BJ671" s="14"/>
      <c r="BK671" s="14"/>
      <c r="BL671" s="14"/>
      <c r="BM671" s="71"/>
      <c r="BU671" s="14"/>
      <c r="BV671" s="14"/>
      <c r="BZ671" s="15"/>
      <c r="CA671" s="15"/>
      <c r="CC671" s="15"/>
      <c r="CE671" s="15"/>
      <c r="CG671" s="15"/>
      <c r="CH671" s="15"/>
    </row>
    <row r="672" spans="24:86" ht="12.75" customHeight="1" x14ac:dyDescent="0.25">
      <c r="X672" s="14"/>
      <c r="AI672" s="14"/>
      <c r="AJ672" s="14"/>
      <c r="AW672" s="14"/>
      <c r="AX672" s="14"/>
      <c r="BA672" s="14"/>
      <c r="BB672" s="14"/>
      <c r="BE672" s="14"/>
      <c r="BF672" s="14"/>
      <c r="BH672" s="14"/>
      <c r="BI672" s="14"/>
      <c r="BJ672" s="14"/>
      <c r="BK672" s="14"/>
      <c r="BL672" s="14"/>
      <c r="BM672" s="71"/>
      <c r="BU672" s="14"/>
      <c r="BV672" s="14"/>
      <c r="BZ672" s="15"/>
      <c r="CA672" s="15"/>
      <c r="CC672" s="15"/>
      <c r="CE672" s="15"/>
      <c r="CG672" s="15"/>
      <c r="CH672" s="15"/>
    </row>
    <row r="673" spans="24:86" ht="12.75" customHeight="1" x14ac:dyDescent="0.25">
      <c r="X673" s="14"/>
      <c r="AI673" s="14"/>
      <c r="AJ673" s="14"/>
      <c r="AW673" s="14"/>
      <c r="AX673" s="14"/>
      <c r="BA673" s="14"/>
      <c r="BB673" s="14"/>
      <c r="BE673" s="14"/>
      <c r="BF673" s="14"/>
      <c r="BH673" s="14"/>
      <c r="BI673" s="14"/>
      <c r="BJ673" s="14"/>
      <c r="BK673" s="14"/>
      <c r="BL673" s="14"/>
      <c r="BM673" s="71"/>
      <c r="BU673" s="14"/>
      <c r="BV673" s="14"/>
      <c r="BZ673" s="15"/>
      <c r="CA673" s="15"/>
      <c r="CC673" s="15"/>
      <c r="CE673" s="15"/>
      <c r="CG673" s="15"/>
      <c r="CH673" s="15"/>
    </row>
    <row r="674" spans="24:86" ht="12.75" customHeight="1" x14ac:dyDescent="0.25">
      <c r="X674" s="14"/>
      <c r="AI674" s="14"/>
      <c r="AJ674" s="14"/>
      <c r="AW674" s="14"/>
      <c r="AX674" s="14"/>
      <c r="BA674" s="14"/>
      <c r="BB674" s="14"/>
      <c r="BE674" s="14"/>
      <c r="BF674" s="14"/>
      <c r="BH674" s="14"/>
      <c r="BI674" s="14"/>
      <c r="BJ674" s="14"/>
      <c r="BK674" s="14"/>
      <c r="BL674" s="14"/>
      <c r="BM674" s="71"/>
      <c r="BU674" s="14"/>
      <c r="BV674" s="14"/>
      <c r="BZ674" s="15"/>
      <c r="CA674" s="15"/>
      <c r="CC674" s="15"/>
      <c r="CE674" s="15"/>
      <c r="CG674" s="15"/>
      <c r="CH674" s="15"/>
    </row>
    <row r="675" spans="24:86" ht="12.75" customHeight="1" x14ac:dyDescent="0.25">
      <c r="X675" s="14"/>
      <c r="AI675" s="14"/>
      <c r="AJ675" s="14"/>
      <c r="AW675" s="14"/>
      <c r="AX675" s="14"/>
      <c r="BA675" s="14"/>
      <c r="BB675" s="14"/>
      <c r="BE675" s="14"/>
      <c r="BF675" s="14"/>
      <c r="BH675" s="14"/>
      <c r="BI675" s="14"/>
      <c r="BJ675" s="14"/>
      <c r="BK675" s="14"/>
      <c r="BL675" s="14"/>
      <c r="BM675" s="71"/>
      <c r="BU675" s="14"/>
      <c r="BV675" s="14"/>
      <c r="BZ675" s="15"/>
      <c r="CA675" s="15"/>
      <c r="CC675" s="15"/>
      <c r="CE675" s="15"/>
      <c r="CG675" s="15"/>
      <c r="CH675" s="15"/>
    </row>
    <row r="676" spans="24:86" ht="12.75" customHeight="1" x14ac:dyDescent="0.25">
      <c r="X676" s="14"/>
      <c r="AI676" s="14"/>
      <c r="AJ676" s="14"/>
      <c r="AW676" s="14"/>
      <c r="AX676" s="14"/>
      <c r="BA676" s="14"/>
      <c r="BB676" s="14"/>
      <c r="BE676" s="14"/>
      <c r="BF676" s="14"/>
      <c r="BH676" s="14"/>
      <c r="BI676" s="14"/>
      <c r="BJ676" s="14"/>
      <c r="BK676" s="14"/>
      <c r="BL676" s="14"/>
      <c r="BM676" s="71"/>
      <c r="BU676" s="14"/>
      <c r="BV676" s="14"/>
      <c r="BZ676" s="15"/>
      <c r="CA676" s="15"/>
      <c r="CC676" s="15"/>
      <c r="CE676" s="15"/>
      <c r="CG676" s="15"/>
      <c r="CH676" s="15"/>
    </row>
    <row r="677" spans="24:86" ht="12.75" customHeight="1" x14ac:dyDescent="0.25">
      <c r="X677" s="14"/>
      <c r="AI677" s="14"/>
      <c r="AJ677" s="14"/>
      <c r="AW677" s="14"/>
      <c r="AX677" s="14"/>
      <c r="BA677" s="14"/>
      <c r="BB677" s="14"/>
      <c r="BE677" s="14"/>
      <c r="BF677" s="14"/>
      <c r="BH677" s="14"/>
      <c r="BI677" s="14"/>
      <c r="BJ677" s="14"/>
      <c r="BK677" s="14"/>
      <c r="BL677" s="14"/>
      <c r="BM677" s="71"/>
      <c r="BU677" s="14"/>
      <c r="BV677" s="14"/>
      <c r="BZ677" s="15"/>
      <c r="CA677" s="15"/>
      <c r="CC677" s="15"/>
      <c r="CE677" s="15"/>
      <c r="CG677" s="15"/>
      <c r="CH677" s="15"/>
    </row>
    <row r="678" spans="24:86" ht="12.75" customHeight="1" x14ac:dyDescent="0.25">
      <c r="X678" s="14"/>
      <c r="AI678" s="14"/>
      <c r="AJ678" s="14"/>
      <c r="AW678" s="14"/>
      <c r="AX678" s="14"/>
      <c r="BA678" s="14"/>
      <c r="BB678" s="14"/>
      <c r="BE678" s="14"/>
      <c r="BF678" s="14"/>
      <c r="BH678" s="14"/>
      <c r="BI678" s="14"/>
      <c r="BJ678" s="14"/>
      <c r="BK678" s="14"/>
      <c r="BL678" s="14"/>
      <c r="BM678" s="71"/>
      <c r="BU678" s="14"/>
      <c r="BV678" s="14"/>
      <c r="BZ678" s="15"/>
      <c r="CA678" s="15"/>
      <c r="CC678" s="15"/>
      <c r="CE678" s="15"/>
      <c r="CG678" s="15"/>
      <c r="CH678" s="15"/>
    </row>
    <row r="679" spans="24:86" ht="12.75" customHeight="1" x14ac:dyDescent="0.25">
      <c r="X679" s="14"/>
      <c r="AI679" s="14"/>
      <c r="AJ679" s="14"/>
      <c r="AW679" s="14"/>
      <c r="AX679" s="14"/>
      <c r="BA679" s="14"/>
      <c r="BB679" s="14"/>
      <c r="BE679" s="14"/>
      <c r="BF679" s="14"/>
      <c r="BH679" s="14"/>
      <c r="BI679" s="14"/>
      <c r="BJ679" s="14"/>
      <c r="BK679" s="14"/>
      <c r="BL679" s="14"/>
      <c r="BM679" s="71"/>
      <c r="BU679" s="14"/>
      <c r="BV679" s="14"/>
      <c r="BZ679" s="15"/>
      <c r="CA679" s="15"/>
      <c r="CC679" s="15"/>
      <c r="CE679" s="15"/>
      <c r="CG679" s="15"/>
      <c r="CH679" s="15"/>
    </row>
    <row r="680" spans="24:86" ht="12.75" customHeight="1" x14ac:dyDescent="0.25">
      <c r="X680" s="14"/>
      <c r="AI680" s="14"/>
      <c r="AJ680" s="14"/>
      <c r="AW680" s="14"/>
      <c r="AX680" s="14"/>
      <c r="BA680" s="14"/>
      <c r="BB680" s="14"/>
      <c r="BE680" s="14"/>
      <c r="BF680" s="14"/>
      <c r="BH680" s="14"/>
      <c r="BI680" s="14"/>
      <c r="BJ680" s="14"/>
      <c r="BK680" s="14"/>
      <c r="BL680" s="14"/>
      <c r="BM680" s="71"/>
      <c r="BU680" s="14"/>
      <c r="BV680" s="14"/>
      <c r="BZ680" s="15"/>
      <c r="CA680" s="15"/>
      <c r="CC680" s="15"/>
      <c r="CE680" s="15"/>
      <c r="CG680" s="15"/>
      <c r="CH680" s="15"/>
    </row>
    <row r="681" spans="24:86" ht="12.75" customHeight="1" x14ac:dyDescent="0.25">
      <c r="X681" s="14"/>
      <c r="AI681" s="14"/>
      <c r="AJ681" s="14"/>
      <c r="AW681" s="14"/>
      <c r="AX681" s="14"/>
      <c r="BA681" s="14"/>
      <c r="BB681" s="14"/>
      <c r="BE681" s="14"/>
      <c r="BF681" s="14"/>
      <c r="BH681" s="14"/>
      <c r="BI681" s="14"/>
      <c r="BJ681" s="14"/>
      <c r="BK681" s="14"/>
      <c r="BL681" s="14"/>
      <c r="BM681" s="71"/>
      <c r="BU681" s="14"/>
      <c r="BV681" s="14"/>
      <c r="BZ681" s="15"/>
      <c r="CA681" s="15"/>
      <c r="CC681" s="15"/>
      <c r="CE681" s="15"/>
      <c r="CG681" s="15"/>
      <c r="CH681" s="15"/>
    </row>
    <row r="682" spans="24:86" ht="12.75" customHeight="1" x14ac:dyDescent="0.25">
      <c r="X682" s="14"/>
      <c r="AI682" s="14"/>
      <c r="AJ682" s="14"/>
      <c r="AW682" s="14"/>
      <c r="AX682" s="14"/>
      <c r="BA682" s="14"/>
      <c r="BB682" s="14"/>
      <c r="BE682" s="14"/>
      <c r="BF682" s="14"/>
      <c r="BH682" s="14"/>
      <c r="BI682" s="14"/>
      <c r="BJ682" s="14"/>
      <c r="BK682" s="14"/>
      <c r="BL682" s="14"/>
      <c r="BM682" s="71"/>
      <c r="BU682" s="14"/>
      <c r="BV682" s="14"/>
      <c r="BZ682" s="15"/>
      <c r="CA682" s="15"/>
      <c r="CC682" s="15"/>
      <c r="CE682" s="15"/>
      <c r="CG682" s="15"/>
      <c r="CH682" s="15"/>
    </row>
    <row r="683" spans="24:86" ht="12.75" customHeight="1" x14ac:dyDescent="0.25">
      <c r="X683" s="14"/>
      <c r="AI683" s="14"/>
      <c r="AJ683" s="14"/>
      <c r="AW683" s="14"/>
      <c r="AX683" s="14"/>
      <c r="BA683" s="14"/>
      <c r="BB683" s="14"/>
      <c r="BE683" s="14"/>
      <c r="BF683" s="14"/>
      <c r="BH683" s="14"/>
      <c r="BI683" s="14"/>
      <c r="BJ683" s="14"/>
      <c r="BK683" s="14"/>
      <c r="BL683" s="14"/>
      <c r="BM683" s="71"/>
      <c r="BU683" s="14"/>
      <c r="BV683" s="14"/>
      <c r="BZ683" s="15"/>
      <c r="CA683" s="15"/>
      <c r="CC683" s="15"/>
      <c r="CE683" s="15"/>
      <c r="CG683" s="15"/>
      <c r="CH683" s="15"/>
    </row>
    <row r="684" spans="24:86" ht="12.75" customHeight="1" x14ac:dyDescent="0.25">
      <c r="X684" s="14"/>
      <c r="AI684" s="14"/>
      <c r="AJ684" s="14"/>
      <c r="AW684" s="14"/>
      <c r="AX684" s="14"/>
      <c r="BA684" s="14"/>
      <c r="BB684" s="14"/>
      <c r="BE684" s="14"/>
      <c r="BF684" s="14"/>
      <c r="BH684" s="14"/>
      <c r="BI684" s="14"/>
      <c r="BJ684" s="14"/>
      <c r="BK684" s="14"/>
      <c r="BL684" s="14"/>
      <c r="BM684" s="71"/>
      <c r="BU684" s="14"/>
      <c r="BV684" s="14"/>
      <c r="BZ684" s="15"/>
      <c r="CA684" s="15"/>
      <c r="CC684" s="15"/>
      <c r="CE684" s="15"/>
      <c r="CG684" s="15"/>
      <c r="CH684" s="15"/>
    </row>
    <row r="685" spans="24:86" ht="12.75" customHeight="1" x14ac:dyDescent="0.25">
      <c r="X685" s="14"/>
      <c r="AI685" s="14"/>
      <c r="AJ685" s="14"/>
      <c r="AW685" s="14"/>
      <c r="AX685" s="14"/>
      <c r="BA685" s="14"/>
      <c r="BB685" s="14"/>
      <c r="BE685" s="14"/>
      <c r="BF685" s="14"/>
      <c r="BH685" s="14"/>
      <c r="BI685" s="14"/>
      <c r="BJ685" s="14"/>
      <c r="BK685" s="14"/>
      <c r="BL685" s="14"/>
      <c r="BM685" s="71"/>
      <c r="BU685" s="14"/>
      <c r="BV685" s="14"/>
      <c r="BZ685" s="15"/>
      <c r="CA685" s="15"/>
      <c r="CC685" s="15"/>
      <c r="CE685" s="15"/>
      <c r="CG685" s="15"/>
      <c r="CH685" s="15"/>
    </row>
    <row r="686" spans="24:86" ht="12.75" customHeight="1" x14ac:dyDescent="0.25">
      <c r="X686" s="14"/>
      <c r="AI686" s="14"/>
      <c r="AJ686" s="14"/>
      <c r="AW686" s="14"/>
      <c r="AX686" s="14"/>
      <c r="BA686" s="14"/>
      <c r="BB686" s="14"/>
      <c r="BE686" s="14"/>
      <c r="BF686" s="14"/>
      <c r="BH686" s="14"/>
      <c r="BI686" s="14"/>
      <c r="BJ686" s="14"/>
      <c r="BK686" s="14"/>
      <c r="BL686" s="14"/>
      <c r="BM686" s="71"/>
      <c r="BU686" s="14"/>
      <c r="BV686" s="14"/>
      <c r="BZ686" s="15"/>
      <c r="CA686" s="15"/>
      <c r="CC686" s="15"/>
      <c r="CE686" s="15"/>
      <c r="CG686" s="15"/>
      <c r="CH686" s="15"/>
    </row>
    <row r="687" spans="24:86" ht="12.75" customHeight="1" x14ac:dyDescent="0.25">
      <c r="X687" s="14"/>
      <c r="AI687" s="14"/>
      <c r="AJ687" s="14"/>
      <c r="AW687" s="14"/>
      <c r="AX687" s="14"/>
      <c r="BA687" s="14"/>
      <c r="BB687" s="14"/>
      <c r="BE687" s="14"/>
      <c r="BF687" s="14"/>
      <c r="BH687" s="14"/>
      <c r="BI687" s="14"/>
      <c r="BJ687" s="14"/>
      <c r="BK687" s="14"/>
      <c r="BL687" s="14"/>
      <c r="BM687" s="71"/>
      <c r="BU687" s="14"/>
      <c r="BV687" s="14"/>
      <c r="BZ687" s="15"/>
      <c r="CA687" s="15"/>
      <c r="CC687" s="15"/>
      <c r="CE687" s="15"/>
      <c r="CG687" s="15"/>
      <c r="CH687" s="15"/>
    </row>
    <row r="688" spans="24:86" ht="12.75" customHeight="1" x14ac:dyDescent="0.25">
      <c r="X688" s="14"/>
      <c r="AI688" s="14"/>
      <c r="AJ688" s="14"/>
      <c r="AW688" s="14"/>
      <c r="AX688" s="14"/>
      <c r="BA688" s="14"/>
      <c r="BB688" s="14"/>
      <c r="BE688" s="14"/>
      <c r="BF688" s="14"/>
      <c r="BH688" s="14"/>
      <c r="BI688" s="14"/>
      <c r="BJ688" s="14"/>
      <c r="BK688" s="14"/>
      <c r="BL688" s="14"/>
      <c r="BM688" s="71"/>
      <c r="BU688" s="14"/>
      <c r="BV688" s="14"/>
      <c r="BZ688" s="15"/>
      <c r="CA688" s="15"/>
      <c r="CC688" s="15"/>
      <c r="CE688" s="15"/>
      <c r="CG688" s="15"/>
      <c r="CH688" s="15"/>
    </row>
    <row r="689" spans="24:86" ht="12.75" customHeight="1" x14ac:dyDescent="0.25">
      <c r="X689" s="14"/>
      <c r="AI689" s="14"/>
      <c r="AJ689" s="14"/>
      <c r="AW689" s="14"/>
      <c r="AX689" s="14"/>
      <c r="BA689" s="14"/>
      <c r="BB689" s="14"/>
      <c r="BE689" s="14"/>
      <c r="BF689" s="14"/>
      <c r="BH689" s="14"/>
      <c r="BI689" s="14"/>
      <c r="BJ689" s="14"/>
      <c r="BK689" s="14"/>
      <c r="BL689" s="14"/>
      <c r="BM689" s="71"/>
      <c r="BU689" s="14"/>
      <c r="BV689" s="14"/>
      <c r="BZ689" s="15"/>
      <c r="CA689" s="15"/>
      <c r="CC689" s="15"/>
      <c r="CE689" s="15"/>
      <c r="CG689" s="15"/>
      <c r="CH689" s="15"/>
    </row>
    <row r="690" spans="24:86" ht="12.75" customHeight="1" x14ac:dyDescent="0.25">
      <c r="X690" s="14"/>
      <c r="AI690" s="14"/>
      <c r="AJ690" s="14"/>
      <c r="AW690" s="14"/>
      <c r="AX690" s="14"/>
      <c r="BA690" s="14"/>
      <c r="BB690" s="14"/>
      <c r="BE690" s="14"/>
      <c r="BF690" s="14"/>
      <c r="BH690" s="14"/>
      <c r="BI690" s="14"/>
      <c r="BJ690" s="14"/>
      <c r="BK690" s="14"/>
      <c r="BL690" s="14"/>
      <c r="BM690" s="71"/>
      <c r="BU690" s="14"/>
      <c r="BV690" s="14"/>
      <c r="BZ690" s="15"/>
      <c r="CA690" s="15"/>
      <c r="CC690" s="15"/>
      <c r="CE690" s="15"/>
      <c r="CG690" s="15"/>
      <c r="CH690" s="15"/>
    </row>
    <row r="691" spans="24:86" ht="12.75" customHeight="1" x14ac:dyDescent="0.25">
      <c r="X691" s="14"/>
      <c r="AI691" s="14"/>
      <c r="AJ691" s="14"/>
      <c r="AW691" s="14"/>
      <c r="AX691" s="14"/>
      <c r="BA691" s="14"/>
      <c r="BB691" s="14"/>
      <c r="BE691" s="14"/>
      <c r="BF691" s="14"/>
      <c r="BH691" s="14"/>
      <c r="BI691" s="14"/>
      <c r="BJ691" s="14"/>
      <c r="BK691" s="14"/>
      <c r="BL691" s="14"/>
      <c r="BM691" s="71"/>
      <c r="BU691" s="14"/>
      <c r="BV691" s="14"/>
      <c r="BZ691" s="15"/>
      <c r="CA691" s="15"/>
      <c r="CC691" s="15"/>
      <c r="CE691" s="15"/>
      <c r="CG691" s="15"/>
      <c r="CH691" s="15"/>
    </row>
    <row r="692" spans="24:86" ht="12.75" customHeight="1" x14ac:dyDescent="0.25">
      <c r="X692" s="14"/>
      <c r="AI692" s="14"/>
      <c r="AJ692" s="14"/>
      <c r="AW692" s="14"/>
      <c r="AX692" s="14"/>
      <c r="BA692" s="14"/>
      <c r="BB692" s="14"/>
      <c r="BE692" s="14"/>
      <c r="BF692" s="14"/>
      <c r="BH692" s="14"/>
      <c r="BI692" s="14"/>
      <c r="BJ692" s="14"/>
      <c r="BK692" s="14"/>
      <c r="BL692" s="14"/>
      <c r="BM692" s="71"/>
      <c r="BU692" s="14"/>
      <c r="BV692" s="14"/>
      <c r="BZ692" s="15"/>
      <c r="CA692" s="15"/>
      <c r="CC692" s="15"/>
      <c r="CE692" s="15"/>
      <c r="CG692" s="15"/>
      <c r="CH692" s="15"/>
    </row>
    <row r="693" spans="24:86" ht="12.75" customHeight="1" x14ac:dyDescent="0.25">
      <c r="X693" s="14"/>
      <c r="AI693" s="14"/>
      <c r="AJ693" s="14"/>
      <c r="AW693" s="14"/>
      <c r="AX693" s="14"/>
      <c r="BA693" s="14"/>
      <c r="BB693" s="14"/>
      <c r="BE693" s="14"/>
      <c r="BF693" s="14"/>
      <c r="BH693" s="14"/>
      <c r="BI693" s="14"/>
      <c r="BJ693" s="14"/>
      <c r="BK693" s="14"/>
      <c r="BL693" s="14"/>
      <c r="BM693" s="71"/>
      <c r="BU693" s="14"/>
      <c r="BV693" s="14"/>
      <c r="BZ693" s="15"/>
      <c r="CA693" s="15"/>
      <c r="CC693" s="15"/>
      <c r="CE693" s="15"/>
      <c r="CG693" s="15"/>
      <c r="CH693" s="15"/>
    </row>
    <row r="694" spans="24:86" ht="12.75" customHeight="1" x14ac:dyDescent="0.25">
      <c r="X694" s="14"/>
      <c r="AI694" s="14"/>
      <c r="AJ694" s="14"/>
      <c r="AW694" s="14"/>
      <c r="AX694" s="14"/>
      <c r="BA694" s="14"/>
      <c r="BB694" s="14"/>
      <c r="BE694" s="14"/>
      <c r="BF694" s="14"/>
      <c r="BH694" s="14"/>
      <c r="BI694" s="14"/>
      <c r="BJ694" s="14"/>
      <c r="BK694" s="14"/>
      <c r="BL694" s="14"/>
      <c r="BM694" s="71"/>
      <c r="BU694" s="14"/>
      <c r="BV694" s="14"/>
      <c r="BZ694" s="15"/>
      <c r="CA694" s="15"/>
      <c r="CC694" s="15"/>
      <c r="CE694" s="15"/>
      <c r="CG694" s="15"/>
      <c r="CH694" s="15"/>
    </row>
    <row r="695" spans="24:86" ht="12.75" customHeight="1" x14ac:dyDescent="0.25">
      <c r="X695" s="14"/>
      <c r="AI695" s="14"/>
      <c r="AJ695" s="14"/>
      <c r="AW695" s="14"/>
      <c r="AX695" s="14"/>
      <c r="BA695" s="14"/>
      <c r="BB695" s="14"/>
      <c r="BE695" s="14"/>
      <c r="BF695" s="14"/>
      <c r="BH695" s="14"/>
      <c r="BI695" s="14"/>
      <c r="BJ695" s="14"/>
      <c r="BK695" s="14"/>
      <c r="BL695" s="14"/>
      <c r="BM695" s="71"/>
      <c r="BU695" s="14"/>
      <c r="BV695" s="14"/>
      <c r="BZ695" s="15"/>
      <c r="CA695" s="15"/>
      <c r="CC695" s="15"/>
      <c r="CE695" s="15"/>
      <c r="CG695" s="15"/>
      <c r="CH695" s="15"/>
    </row>
    <row r="696" spans="24:86" ht="12.75" customHeight="1" x14ac:dyDescent="0.25">
      <c r="X696" s="14"/>
      <c r="AI696" s="14"/>
      <c r="AJ696" s="14"/>
      <c r="AW696" s="14"/>
      <c r="AX696" s="14"/>
      <c r="BA696" s="14"/>
      <c r="BB696" s="14"/>
      <c r="BE696" s="14"/>
      <c r="BF696" s="14"/>
      <c r="BH696" s="14"/>
      <c r="BI696" s="14"/>
      <c r="BJ696" s="14"/>
      <c r="BK696" s="14"/>
      <c r="BL696" s="14"/>
      <c r="BM696" s="71"/>
      <c r="BU696" s="14"/>
      <c r="BV696" s="14"/>
      <c r="BZ696" s="15"/>
      <c r="CA696" s="15"/>
      <c r="CC696" s="15"/>
      <c r="CE696" s="15"/>
      <c r="CG696" s="15"/>
      <c r="CH696" s="15"/>
    </row>
    <row r="697" spans="24:86" ht="12.75" customHeight="1" x14ac:dyDescent="0.25">
      <c r="X697" s="14"/>
      <c r="AI697" s="14"/>
      <c r="AJ697" s="14"/>
      <c r="AW697" s="14"/>
      <c r="AX697" s="14"/>
      <c r="BA697" s="14"/>
      <c r="BB697" s="14"/>
      <c r="BE697" s="14"/>
      <c r="BF697" s="14"/>
      <c r="BH697" s="14"/>
      <c r="BI697" s="14"/>
      <c r="BJ697" s="14"/>
      <c r="BK697" s="14"/>
      <c r="BL697" s="14"/>
      <c r="BM697" s="71"/>
      <c r="BU697" s="14"/>
      <c r="BV697" s="14"/>
      <c r="BZ697" s="15"/>
      <c r="CA697" s="15"/>
      <c r="CC697" s="15"/>
      <c r="CE697" s="15"/>
      <c r="CG697" s="15"/>
      <c r="CH697" s="15"/>
    </row>
    <row r="698" spans="24:86" ht="12.75" customHeight="1" x14ac:dyDescent="0.25">
      <c r="X698" s="14"/>
      <c r="AI698" s="14"/>
      <c r="AJ698" s="14"/>
      <c r="AW698" s="14"/>
      <c r="AX698" s="14"/>
      <c r="BA698" s="14"/>
      <c r="BB698" s="14"/>
      <c r="BE698" s="14"/>
      <c r="BF698" s="14"/>
      <c r="BH698" s="14"/>
      <c r="BI698" s="14"/>
      <c r="BJ698" s="14"/>
      <c r="BK698" s="14"/>
      <c r="BL698" s="14"/>
      <c r="BM698" s="71"/>
      <c r="BU698" s="14"/>
      <c r="BV698" s="14"/>
      <c r="BZ698" s="15"/>
      <c r="CA698" s="15"/>
      <c r="CC698" s="15"/>
      <c r="CE698" s="15"/>
      <c r="CG698" s="15"/>
      <c r="CH698" s="15"/>
    </row>
    <row r="699" spans="24:86" ht="12.75" customHeight="1" x14ac:dyDescent="0.25">
      <c r="X699" s="14"/>
      <c r="AI699" s="14"/>
      <c r="AJ699" s="14"/>
      <c r="AW699" s="14"/>
      <c r="AX699" s="14"/>
      <c r="BA699" s="14"/>
      <c r="BB699" s="14"/>
      <c r="BE699" s="14"/>
      <c r="BF699" s="14"/>
      <c r="BH699" s="14"/>
      <c r="BI699" s="14"/>
      <c r="BJ699" s="14"/>
      <c r="BK699" s="14"/>
      <c r="BL699" s="14"/>
      <c r="BM699" s="71"/>
      <c r="BU699" s="14"/>
      <c r="BV699" s="14"/>
      <c r="BZ699" s="15"/>
      <c r="CA699" s="15"/>
      <c r="CC699" s="15"/>
      <c r="CE699" s="15"/>
      <c r="CG699" s="15"/>
      <c r="CH699" s="15"/>
    </row>
    <row r="700" spans="24:86" ht="12.75" customHeight="1" x14ac:dyDescent="0.25">
      <c r="X700" s="14"/>
      <c r="AI700" s="14"/>
      <c r="AJ700" s="14"/>
      <c r="AW700" s="14"/>
      <c r="AX700" s="14"/>
      <c r="BA700" s="14"/>
      <c r="BB700" s="14"/>
      <c r="BE700" s="14"/>
      <c r="BF700" s="14"/>
      <c r="BH700" s="14"/>
      <c r="BI700" s="14"/>
      <c r="BJ700" s="14"/>
      <c r="BK700" s="14"/>
      <c r="BL700" s="14"/>
      <c r="BM700" s="71"/>
      <c r="BU700" s="14"/>
      <c r="BV700" s="14"/>
      <c r="BZ700" s="15"/>
      <c r="CA700" s="15"/>
      <c r="CC700" s="15"/>
      <c r="CE700" s="15"/>
      <c r="CG700" s="15"/>
      <c r="CH700" s="15"/>
    </row>
    <row r="701" spans="24:86" ht="12.75" customHeight="1" x14ac:dyDescent="0.25">
      <c r="X701" s="14"/>
      <c r="AI701" s="14"/>
      <c r="AJ701" s="14"/>
      <c r="AW701" s="14"/>
      <c r="AX701" s="14"/>
      <c r="BA701" s="14"/>
      <c r="BB701" s="14"/>
      <c r="BE701" s="14"/>
      <c r="BF701" s="14"/>
      <c r="BH701" s="14"/>
      <c r="BI701" s="14"/>
      <c r="BJ701" s="14"/>
      <c r="BK701" s="14"/>
      <c r="BL701" s="14"/>
      <c r="BM701" s="71"/>
      <c r="BU701" s="14"/>
      <c r="BV701" s="14"/>
      <c r="BZ701" s="15"/>
      <c r="CA701" s="15"/>
      <c r="CC701" s="15"/>
      <c r="CE701" s="15"/>
      <c r="CG701" s="15"/>
      <c r="CH701" s="15"/>
    </row>
    <row r="702" spans="24:86" ht="12.75" customHeight="1" x14ac:dyDescent="0.25">
      <c r="X702" s="14"/>
      <c r="AI702" s="14"/>
      <c r="AJ702" s="14"/>
      <c r="AW702" s="14"/>
      <c r="AX702" s="14"/>
      <c r="BA702" s="14"/>
      <c r="BB702" s="14"/>
      <c r="BE702" s="14"/>
      <c r="BF702" s="14"/>
      <c r="BH702" s="14"/>
      <c r="BI702" s="14"/>
      <c r="BJ702" s="14"/>
      <c r="BK702" s="14"/>
      <c r="BL702" s="14"/>
      <c r="BM702" s="71"/>
      <c r="BU702" s="14"/>
      <c r="BV702" s="14"/>
      <c r="BZ702" s="15"/>
      <c r="CA702" s="15"/>
      <c r="CC702" s="15"/>
      <c r="CE702" s="15"/>
      <c r="CG702" s="15"/>
      <c r="CH702" s="15"/>
    </row>
    <row r="703" spans="24:86" ht="12.75" customHeight="1" x14ac:dyDescent="0.25">
      <c r="X703" s="14"/>
      <c r="AI703" s="14"/>
      <c r="AJ703" s="14"/>
      <c r="AW703" s="14"/>
      <c r="AX703" s="14"/>
      <c r="BA703" s="14"/>
      <c r="BB703" s="14"/>
      <c r="BE703" s="14"/>
      <c r="BF703" s="14"/>
      <c r="BH703" s="14"/>
      <c r="BI703" s="14"/>
      <c r="BJ703" s="14"/>
      <c r="BK703" s="14"/>
      <c r="BL703" s="14"/>
      <c r="BM703" s="71"/>
      <c r="BU703" s="14"/>
      <c r="BV703" s="14"/>
      <c r="BZ703" s="15"/>
      <c r="CA703" s="15"/>
      <c r="CC703" s="15"/>
      <c r="CE703" s="15"/>
      <c r="CG703" s="15"/>
      <c r="CH703" s="15"/>
    </row>
    <row r="704" spans="24:86" ht="12.75" customHeight="1" x14ac:dyDescent="0.25">
      <c r="X704" s="14"/>
      <c r="AI704" s="14"/>
      <c r="AJ704" s="14"/>
      <c r="AW704" s="14"/>
      <c r="AX704" s="14"/>
      <c r="BA704" s="14"/>
      <c r="BB704" s="14"/>
      <c r="BE704" s="14"/>
      <c r="BF704" s="14"/>
      <c r="BH704" s="14"/>
      <c r="BI704" s="14"/>
      <c r="BJ704" s="14"/>
      <c r="BK704" s="14"/>
      <c r="BL704" s="14"/>
      <c r="BM704" s="71"/>
      <c r="BU704" s="14"/>
      <c r="BV704" s="14"/>
      <c r="BZ704" s="15"/>
      <c r="CA704" s="15"/>
      <c r="CC704" s="15"/>
      <c r="CE704" s="15"/>
      <c r="CG704" s="15"/>
      <c r="CH704" s="15"/>
    </row>
    <row r="705" spans="24:86" ht="12.75" customHeight="1" x14ac:dyDescent="0.25">
      <c r="X705" s="14"/>
      <c r="AI705" s="14"/>
      <c r="AJ705" s="14"/>
      <c r="AW705" s="14"/>
      <c r="AX705" s="14"/>
      <c r="BA705" s="14"/>
      <c r="BB705" s="14"/>
      <c r="BE705" s="14"/>
      <c r="BF705" s="14"/>
      <c r="BH705" s="14"/>
      <c r="BI705" s="14"/>
      <c r="BJ705" s="14"/>
      <c r="BK705" s="14"/>
      <c r="BL705" s="14"/>
      <c r="BM705" s="71"/>
      <c r="BU705" s="14"/>
      <c r="BV705" s="14"/>
      <c r="BZ705" s="15"/>
      <c r="CA705" s="15"/>
      <c r="CC705" s="15"/>
      <c r="CE705" s="15"/>
      <c r="CG705" s="15"/>
      <c r="CH705" s="15"/>
    </row>
    <row r="706" spans="24:86" ht="12.75" customHeight="1" x14ac:dyDescent="0.25">
      <c r="X706" s="14"/>
      <c r="AI706" s="14"/>
      <c r="AJ706" s="14"/>
      <c r="AW706" s="14"/>
      <c r="AX706" s="14"/>
      <c r="BA706" s="14"/>
      <c r="BB706" s="14"/>
      <c r="BE706" s="14"/>
      <c r="BF706" s="14"/>
      <c r="BH706" s="14"/>
      <c r="BI706" s="14"/>
      <c r="BJ706" s="14"/>
      <c r="BK706" s="14"/>
      <c r="BL706" s="14"/>
      <c r="BM706" s="71"/>
      <c r="BU706" s="14"/>
      <c r="BV706" s="14"/>
      <c r="BZ706" s="15"/>
      <c r="CA706" s="15"/>
      <c r="CC706" s="15"/>
      <c r="CE706" s="15"/>
      <c r="CG706" s="15"/>
      <c r="CH706" s="15"/>
    </row>
    <row r="707" spans="24:86" ht="12.75" customHeight="1" x14ac:dyDescent="0.25">
      <c r="X707" s="14"/>
      <c r="AI707" s="14"/>
      <c r="AJ707" s="14"/>
      <c r="AW707" s="14"/>
      <c r="AX707" s="14"/>
      <c r="BA707" s="14"/>
      <c r="BB707" s="14"/>
      <c r="BE707" s="14"/>
      <c r="BF707" s="14"/>
      <c r="BH707" s="14"/>
      <c r="BI707" s="14"/>
      <c r="BJ707" s="14"/>
      <c r="BK707" s="14"/>
      <c r="BL707" s="14"/>
      <c r="BM707" s="71"/>
      <c r="BU707" s="14"/>
      <c r="BV707" s="14"/>
      <c r="BZ707" s="15"/>
      <c r="CA707" s="15"/>
      <c r="CC707" s="15"/>
      <c r="CE707" s="15"/>
      <c r="CG707" s="15"/>
      <c r="CH707" s="15"/>
    </row>
    <row r="708" spans="24:86" ht="12.75" customHeight="1" x14ac:dyDescent="0.25">
      <c r="X708" s="14"/>
      <c r="AI708" s="14"/>
      <c r="AJ708" s="14"/>
      <c r="AW708" s="14"/>
      <c r="AX708" s="14"/>
      <c r="BA708" s="14"/>
      <c r="BB708" s="14"/>
      <c r="BE708" s="14"/>
      <c r="BF708" s="14"/>
      <c r="BH708" s="14"/>
      <c r="BI708" s="14"/>
      <c r="BJ708" s="14"/>
      <c r="BK708" s="14"/>
      <c r="BL708" s="14"/>
      <c r="BM708" s="71"/>
      <c r="BU708" s="14"/>
      <c r="BV708" s="14"/>
      <c r="BZ708" s="15"/>
      <c r="CA708" s="15"/>
      <c r="CC708" s="15"/>
      <c r="CE708" s="15"/>
      <c r="CG708" s="15"/>
      <c r="CH708" s="15"/>
    </row>
    <row r="709" spans="24:86" ht="12.75" customHeight="1" x14ac:dyDescent="0.25">
      <c r="X709" s="14"/>
      <c r="AI709" s="14"/>
      <c r="AJ709" s="14"/>
      <c r="AW709" s="14"/>
      <c r="AX709" s="14"/>
      <c r="BA709" s="14"/>
      <c r="BB709" s="14"/>
      <c r="BE709" s="14"/>
      <c r="BF709" s="14"/>
      <c r="BH709" s="14"/>
      <c r="BI709" s="14"/>
      <c r="BJ709" s="14"/>
      <c r="BK709" s="14"/>
      <c r="BL709" s="14"/>
      <c r="BM709" s="71"/>
      <c r="BU709" s="14"/>
      <c r="BV709" s="14"/>
      <c r="BZ709" s="15"/>
      <c r="CA709" s="15"/>
      <c r="CC709" s="15"/>
      <c r="CE709" s="15"/>
      <c r="CG709" s="15"/>
      <c r="CH709" s="15"/>
    </row>
    <row r="710" spans="24:86" ht="12.75" customHeight="1" x14ac:dyDescent="0.25">
      <c r="X710" s="14"/>
      <c r="AI710" s="14"/>
      <c r="AJ710" s="14"/>
      <c r="AW710" s="14"/>
      <c r="AX710" s="14"/>
      <c r="BA710" s="14"/>
      <c r="BB710" s="14"/>
      <c r="BE710" s="14"/>
      <c r="BF710" s="14"/>
      <c r="BH710" s="14"/>
      <c r="BI710" s="14"/>
      <c r="BJ710" s="14"/>
      <c r="BK710" s="14"/>
      <c r="BL710" s="14"/>
      <c r="BM710" s="71"/>
      <c r="BU710" s="14"/>
      <c r="BV710" s="14"/>
      <c r="BZ710" s="15"/>
      <c r="CA710" s="15"/>
      <c r="CC710" s="15"/>
      <c r="CE710" s="15"/>
      <c r="CG710" s="15"/>
      <c r="CH710" s="15"/>
    </row>
    <row r="711" spans="24:86" ht="12.75" customHeight="1" x14ac:dyDescent="0.25">
      <c r="X711" s="14"/>
      <c r="AI711" s="14"/>
      <c r="AJ711" s="14"/>
      <c r="AW711" s="14"/>
      <c r="AX711" s="14"/>
      <c r="BA711" s="14"/>
      <c r="BB711" s="14"/>
      <c r="BE711" s="14"/>
      <c r="BF711" s="14"/>
      <c r="BH711" s="14"/>
      <c r="BI711" s="14"/>
      <c r="BJ711" s="14"/>
      <c r="BK711" s="14"/>
      <c r="BL711" s="14"/>
      <c r="BM711" s="71"/>
      <c r="BU711" s="14"/>
      <c r="BV711" s="14"/>
      <c r="BZ711" s="15"/>
      <c r="CA711" s="15"/>
      <c r="CC711" s="15"/>
      <c r="CE711" s="15"/>
      <c r="CG711" s="15"/>
      <c r="CH711" s="15"/>
    </row>
    <row r="712" spans="24:86" ht="12.75" customHeight="1" x14ac:dyDescent="0.25">
      <c r="X712" s="14"/>
      <c r="AI712" s="14"/>
      <c r="AJ712" s="14"/>
      <c r="AW712" s="14"/>
      <c r="AX712" s="14"/>
      <c r="BA712" s="14"/>
      <c r="BB712" s="14"/>
      <c r="BE712" s="14"/>
      <c r="BF712" s="14"/>
      <c r="BH712" s="14"/>
      <c r="BI712" s="14"/>
      <c r="BJ712" s="14"/>
      <c r="BK712" s="14"/>
      <c r="BL712" s="14"/>
      <c r="BM712" s="71"/>
      <c r="BU712" s="14"/>
      <c r="BV712" s="14"/>
      <c r="BZ712" s="15"/>
      <c r="CA712" s="15"/>
      <c r="CC712" s="15"/>
      <c r="CE712" s="15"/>
      <c r="CG712" s="15"/>
      <c r="CH712" s="15"/>
    </row>
    <row r="713" spans="24:86" ht="12.75" customHeight="1" x14ac:dyDescent="0.25">
      <c r="X713" s="14"/>
      <c r="AI713" s="14"/>
      <c r="AJ713" s="14"/>
      <c r="AW713" s="14"/>
      <c r="AX713" s="14"/>
      <c r="BA713" s="14"/>
      <c r="BB713" s="14"/>
      <c r="BE713" s="14"/>
      <c r="BF713" s="14"/>
      <c r="BH713" s="14"/>
      <c r="BI713" s="14"/>
      <c r="BJ713" s="14"/>
      <c r="BK713" s="14"/>
      <c r="BL713" s="14"/>
      <c r="BM713" s="71"/>
      <c r="BU713" s="14"/>
      <c r="BV713" s="14"/>
      <c r="BZ713" s="15"/>
      <c r="CA713" s="15"/>
      <c r="CC713" s="15"/>
      <c r="CE713" s="15"/>
      <c r="CG713" s="15"/>
      <c r="CH713" s="15"/>
    </row>
    <row r="714" spans="24:86" ht="12.75" customHeight="1" x14ac:dyDescent="0.25">
      <c r="X714" s="14"/>
      <c r="AI714" s="14"/>
      <c r="AJ714" s="14"/>
      <c r="AW714" s="14"/>
      <c r="AX714" s="14"/>
      <c r="BA714" s="14"/>
      <c r="BB714" s="14"/>
      <c r="BE714" s="14"/>
      <c r="BF714" s="14"/>
      <c r="BH714" s="14"/>
      <c r="BI714" s="14"/>
      <c r="BJ714" s="14"/>
      <c r="BK714" s="14"/>
      <c r="BL714" s="14"/>
      <c r="BM714" s="71"/>
      <c r="BU714" s="14"/>
      <c r="BV714" s="14"/>
      <c r="BZ714" s="15"/>
      <c r="CA714" s="15"/>
      <c r="CC714" s="15"/>
      <c r="CE714" s="15"/>
      <c r="CG714" s="15"/>
      <c r="CH714" s="15"/>
    </row>
    <row r="715" spans="24:86" ht="12.75" customHeight="1" x14ac:dyDescent="0.25">
      <c r="X715" s="14"/>
      <c r="AI715" s="14"/>
      <c r="AJ715" s="14"/>
      <c r="AW715" s="14"/>
      <c r="AX715" s="14"/>
      <c r="BA715" s="14"/>
      <c r="BB715" s="14"/>
      <c r="BE715" s="14"/>
      <c r="BF715" s="14"/>
      <c r="BH715" s="14"/>
      <c r="BI715" s="14"/>
      <c r="BJ715" s="14"/>
      <c r="BK715" s="14"/>
      <c r="BL715" s="14"/>
      <c r="BM715" s="71"/>
      <c r="BU715" s="14"/>
      <c r="BV715" s="14"/>
      <c r="BZ715" s="15"/>
      <c r="CA715" s="15"/>
      <c r="CC715" s="15"/>
      <c r="CE715" s="15"/>
      <c r="CG715" s="15"/>
      <c r="CH715" s="15"/>
    </row>
    <row r="716" spans="24:86" ht="12.75" customHeight="1" x14ac:dyDescent="0.25">
      <c r="X716" s="14"/>
      <c r="AI716" s="14"/>
      <c r="AJ716" s="14"/>
      <c r="AW716" s="14"/>
      <c r="AX716" s="14"/>
      <c r="BA716" s="14"/>
      <c r="BB716" s="14"/>
      <c r="BE716" s="14"/>
      <c r="BF716" s="14"/>
      <c r="BH716" s="14"/>
      <c r="BI716" s="14"/>
      <c r="BJ716" s="14"/>
      <c r="BK716" s="14"/>
      <c r="BL716" s="14"/>
      <c r="BM716" s="71"/>
      <c r="BU716" s="14"/>
      <c r="BV716" s="14"/>
      <c r="BZ716" s="15"/>
      <c r="CA716" s="15"/>
      <c r="CC716" s="15"/>
      <c r="CE716" s="15"/>
      <c r="CG716" s="15"/>
      <c r="CH716" s="15"/>
    </row>
    <row r="717" spans="24:86" ht="12.75" customHeight="1" x14ac:dyDescent="0.25">
      <c r="X717" s="14"/>
      <c r="AI717" s="14"/>
      <c r="AJ717" s="14"/>
      <c r="AW717" s="14"/>
      <c r="AX717" s="14"/>
      <c r="BA717" s="14"/>
      <c r="BB717" s="14"/>
      <c r="BE717" s="14"/>
      <c r="BF717" s="14"/>
      <c r="BH717" s="14"/>
      <c r="BI717" s="14"/>
      <c r="BJ717" s="14"/>
      <c r="BK717" s="14"/>
      <c r="BL717" s="14"/>
      <c r="BM717" s="71"/>
      <c r="BU717" s="14"/>
      <c r="BV717" s="14"/>
      <c r="BZ717" s="15"/>
      <c r="CA717" s="15"/>
      <c r="CC717" s="15"/>
      <c r="CE717" s="15"/>
      <c r="CG717" s="15"/>
      <c r="CH717" s="15"/>
    </row>
    <row r="718" spans="24:86" ht="12.75" customHeight="1" x14ac:dyDescent="0.25">
      <c r="X718" s="14"/>
      <c r="AI718" s="14"/>
      <c r="AJ718" s="14"/>
      <c r="AW718" s="14"/>
      <c r="AX718" s="14"/>
      <c r="BA718" s="14"/>
      <c r="BB718" s="14"/>
      <c r="BE718" s="14"/>
      <c r="BF718" s="14"/>
      <c r="BH718" s="14"/>
      <c r="BI718" s="14"/>
      <c r="BJ718" s="14"/>
      <c r="BK718" s="14"/>
      <c r="BL718" s="14"/>
      <c r="BM718" s="71"/>
      <c r="BU718" s="14"/>
      <c r="BV718" s="14"/>
      <c r="BZ718" s="15"/>
      <c r="CA718" s="15"/>
      <c r="CC718" s="15"/>
      <c r="CE718" s="15"/>
      <c r="CG718" s="15"/>
      <c r="CH718" s="15"/>
    </row>
    <row r="719" spans="24:86" ht="12.75" customHeight="1" x14ac:dyDescent="0.25">
      <c r="X719" s="14"/>
      <c r="AI719" s="14"/>
      <c r="AJ719" s="14"/>
      <c r="AW719" s="14"/>
      <c r="AX719" s="14"/>
      <c r="BA719" s="14"/>
      <c r="BB719" s="14"/>
      <c r="BE719" s="14"/>
      <c r="BF719" s="14"/>
      <c r="BH719" s="14"/>
      <c r="BI719" s="14"/>
      <c r="BJ719" s="14"/>
      <c r="BK719" s="14"/>
      <c r="BL719" s="14"/>
      <c r="BM719" s="71"/>
      <c r="BU719" s="14"/>
      <c r="BV719" s="14"/>
      <c r="BZ719" s="15"/>
      <c r="CA719" s="15"/>
      <c r="CC719" s="15"/>
      <c r="CE719" s="15"/>
      <c r="CG719" s="15"/>
      <c r="CH719" s="15"/>
    </row>
    <row r="720" spans="24:86" ht="12.75" customHeight="1" x14ac:dyDescent="0.25">
      <c r="X720" s="14"/>
      <c r="AI720" s="14"/>
      <c r="AJ720" s="14"/>
      <c r="AW720" s="14"/>
      <c r="AX720" s="14"/>
      <c r="BA720" s="14"/>
      <c r="BB720" s="14"/>
      <c r="BE720" s="14"/>
      <c r="BF720" s="14"/>
      <c r="BH720" s="14"/>
      <c r="BI720" s="14"/>
      <c r="BJ720" s="14"/>
      <c r="BK720" s="14"/>
      <c r="BL720" s="14"/>
      <c r="BM720" s="71"/>
      <c r="BU720" s="14"/>
      <c r="BV720" s="14"/>
      <c r="BZ720" s="15"/>
      <c r="CA720" s="15"/>
      <c r="CC720" s="15"/>
      <c r="CE720" s="15"/>
      <c r="CG720" s="15"/>
      <c r="CH720" s="15"/>
    </row>
    <row r="721" spans="24:86" ht="12.75" customHeight="1" x14ac:dyDescent="0.25">
      <c r="X721" s="14"/>
      <c r="AI721" s="14"/>
      <c r="AJ721" s="14"/>
      <c r="AW721" s="14"/>
      <c r="AX721" s="14"/>
      <c r="BA721" s="14"/>
      <c r="BB721" s="14"/>
      <c r="BE721" s="14"/>
      <c r="BF721" s="14"/>
      <c r="BH721" s="14"/>
      <c r="BI721" s="14"/>
      <c r="BJ721" s="14"/>
      <c r="BK721" s="14"/>
      <c r="BL721" s="14"/>
      <c r="BM721" s="71"/>
      <c r="BU721" s="14"/>
      <c r="BV721" s="14"/>
      <c r="BZ721" s="15"/>
      <c r="CA721" s="15"/>
      <c r="CC721" s="15"/>
      <c r="CE721" s="15"/>
      <c r="CG721" s="15"/>
      <c r="CH721" s="15"/>
    </row>
    <row r="722" spans="24:86" ht="12.75" customHeight="1" x14ac:dyDescent="0.25">
      <c r="X722" s="14"/>
      <c r="AI722" s="14"/>
      <c r="AJ722" s="14"/>
      <c r="AW722" s="14"/>
      <c r="AX722" s="14"/>
      <c r="BA722" s="14"/>
      <c r="BB722" s="14"/>
      <c r="BE722" s="14"/>
      <c r="BF722" s="14"/>
      <c r="BH722" s="14"/>
      <c r="BI722" s="14"/>
      <c r="BJ722" s="14"/>
      <c r="BK722" s="14"/>
      <c r="BL722" s="14"/>
      <c r="BM722" s="71"/>
      <c r="BU722" s="14"/>
      <c r="BV722" s="14"/>
      <c r="BZ722" s="15"/>
      <c r="CA722" s="15"/>
      <c r="CC722" s="15"/>
      <c r="CE722" s="15"/>
      <c r="CG722" s="15"/>
      <c r="CH722" s="15"/>
    </row>
    <row r="723" spans="24:86" ht="12.75" customHeight="1" x14ac:dyDescent="0.25">
      <c r="X723" s="14"/>
      <c r="AI723" s="14"/>
      <c r="AJ723" s="14"/>
      <c r="AW723" s="14"/>
      <c r="AX723" s="14"/>
      <c r="BA723" s="14"/>
      <c r="BB723" s="14"/>
      <c r="BE723" s="14"/>
      <c r="BF723" s="14"/>
      <c r="BH723" s="14"/>
      <c r="BI723" s="14"/>
      <c r="BJ723" s="14"/>
      <c r="BK723" s="14"/>
      <c r="BL723" s="14"/>
      <c r="BM723" s="71"/>
      <c r="BU723" s="14"/>
      <c r="BV723" s="14"/>
      <c r="BZ723" s="15"/>
      <c r="CA723" s="15"/>
      <c r="CC723" s="15"/>
      <c r="CE723" s="15"/>
      <c r="CG723" s="15"/>
      <c r="CH723" s="15"/>
    </row>
    <row r="724" spans="24:86" ht="12.75" customHeight="1" x14ac:dyDescent="0.25">
      <c r="X724" s="14"/>
      <c r="AI724" s="14"/>
      <c r="AJ724" s="14"/>
      <c r="AW724" s="14"/>
      <c r="AX724" s="14"/>
      <c r="BA724" s="14"/>
      <c r="BB724" s="14"/>
      <c r="BE724" s="14"/>
      <c r="BF724" s="14"/>
      <c r="BH724" s="14"/>
      <c r="BI724" s="14"/>
      <c r="BJ724" s="14"/>
      <c r="BK724" s="14"/>
      <c r="BL724" s="14"/>
      <c r="BM724" s="71"/>
      <c r="BU724" s="14"/>
      <c r="BV724" s="14"/>
      <c r="BZ724" s="15"/>
      <c r="CA724" s="15"/>
      <c r="CC724" s="15"/>
      <c r="CE724" s="15"/>
      <c r="CG724" s="15"/>
      <c r="CH724" s="15"/>
    </row>
    <row r="725" spans="24:86" ht="12.75" customHeight="1" x14ac:dyDescent="0.25">
      <c r="X725" s="14"/>
      <c r="AI725" s="14"/>
      <c r="AJ725" s="14"/>
      <c r="AW725" s="14"/>
      <c r="AX725" s="14"/>
      <c r="BA725" s="14"/>
      <c r="BB725" s="14"/>
      <c r="BE725" s="14"/>
      <c r="BF725" s="14"/>
      <c r="BH725" s="14"/>
      <c r="BI725" s="14"/>
      <c r="BJ725" s="14"/>
      <c r="BK725" s="14"/>
      <c r="BL725" s="14"/>
      <c r="BM725" s="71"/>
      <c r="BU725" s="14"/>
      <c r="BV725" s="14"/>
      <c r="BZ725" s="15"/>
      <c r="CA725" s="15"/>
      <c r="CC725" s="15"/>
      <c r="CE725" s="15"/>
      <c r="CG725" s="15"/>
      <c r="CH725" s="15"/>
    </row>
    <row r="726" spans="24:86" ht="12.75" customHeight="1" x14ac:dyDescent="0.25">
      <c r="X726" s="14"/>
      <c r="AI726" s="14"/>
      <c r="AJ726" s="14"/>
      <c r="AW726" s="14"/>
      <c r="AX726" s="14"/>
      <c r="BA726" s="14"/>
      <c r="BB726" s="14"/>
      <c r="BE726" s="14"/>
      <c r="BF726" s="14"/>
      <c r="BH726" s="14"/>
      <c r="BI726" s="14"/>
      <c r="BJ726" s="14"/>
      <c r="BK726" s="14"/>
      <c r="BL726" s="14"/>
      <c r="BM726" s="71"/>
      <c r="BU726" s="14"/>
      <c r="BV726" s="14"/>
      <c r="BZ726" s="15"/>
      <c r="CA726" s="15"/>
      <c r="CC726" s="15"/>
      <c r="CE726" s="15"/>
      <c r="CG726" s="15"/>
      <c r="CH726" s="15"/>
    </row>
    <row r="727" spans="24:86" ht="12.75" customHeight="1" x14ac:dyDescent="0.25">
      <c r="X727" s="14"/>
      <c r="AI727" s="14"/>
      <c r="AJ727" s="14"/>
      <c r="AW727" s="14"/>
      <c r="AX727" s="14"/>
      <c r="BA727" s="14"/>
      <c r="BB727" s="14"/>
      <c r="BE727" s="14"/>
      <c r="BF727" s="14"/>
      <c r="BH727" s="14"/>
      <c r="BI727" s="14"/>
      <c r="BJ727" s="14"/>
      <c r="BK727" s="14"/>
      <c r="BL727" s="14"/>
      <c r="BM727" s="71"/>
      <c r="BU727" s="14"/>
      <c r="BV727" s="14"/>
      <c r="BZ727" s="15"/>
      <c r="CA727" s="15"/>
      <c r="CC727" s="15"/>
      <c r="CE727" s="15"/>
      <c r="CG727" s="15"/>
      <c r="CH727" s="15"/>
    </row>
    <row r="728" spans="24:86" ht="12.75" customHeight="1" x14ac:dyDescent="0.25">
      <c r="X728" s="14"/>
      <c r="AI728" s="14"/>
      <c r="AJ728" s="14"/>
      <c r="AW728" s="14"/>
      <c r="AX728" s="14"/>
      <c r="BA728" s="14"/>
      <c r="BB728" s="14"/>
      <c r="BE728" s="14"/>
      <c r="BF728" s="14"/>
      <c r="BH728" s="14"/>
      <c r="BI728" s="14"/>
      <c r="BJ728" s="14"/>
      <c r="BK728" s="14"/>
      <c r="BL728" s="14"/>
      <c r="BM728" s="71"/>
      <c r="BU728" s="14"/>
      <c r="BV728" s="14"/>
      <c r="BZ728" s="15"/>
      <c r="CA728" s="15"/>
      <c r="CC728" s="15"/>
      <c r="CE728" s="15"/>
      <c r="CG728" s="15"/>
      <c r="CH728" s="15"/>
    </row>
    <row r="729" spans="24:86" ht="12.75" customHeight="1" x14ac:dyDescent="0.25">
      <c r="X729" s="14"/>
      <c r="AI729" s="14"/>
      <c r="AJ729" s="14"/>
      <c r="AW729" s="14"/>
      <c r="AX729" s="14"/>
      <c r="BA729" s="14"/>
      <c r="BB729" s="14"/>
      <c r="BE729" s="14"/>
      <c r="BF729" s="14"/>
      <c r="BH729" s="14"/>
      <c r="BI729" s="14"/>
      <c r="BJ729" s="14"/>
      <c r="BK729" s="14"/>
      <c r="BL729" s="14"/>
      <c r="BM729" s="71"/>
      <c r="BU729" s="14"/>
      <c r="BV729" s="14"/>
      <c r="BZ729" s="15"/>
      <c r="CA729" s="15"/>
      <c r="CC729" s="15"/>
      <c r="CE729" s="15"/>
      <c r="CG729" s="15"/>
      <c r="CH729" s="15"/>
    </row>
    <row r="730" spans="24:86" ht="12.75" customHeight="1" x14ac:dyDescent="0.25">
      <c r="X730" s="14"/>
      <c r="AI730" s="14"/>
      <c r="AJ730" s="14"/>
      <c r="AW730" s="14"/>
      <c r="AX730" s="14"/>
      <c r="BA730" s="14"/>
      <c r="BB730" s="14"/>
      <c r="BE730" s="14"/>
      <c r="BF730" s="14"/>
      <c r="BH730" s="14"/>
      <c r="BI730" s="14"/>
      <c r="BJ730" s="14"/>
      <c r="BK730" s="14"/>
      <c r="BL730" s="14"/>
      <c r="BM730" s="71"/>
      <c r="BU730" s="14"/>
      <c r="BV730" s="14"/>
      <c r="BZ730" s="15"/>
      <c r="CA730" s="15"/>
      <c r="CC730" s="15"/>
      <c r="CE730" s="15"/>
      <c r="CG730" s="15"/>
      <c r="CH730" s="15"/>
    </row>
    <row r="731" spans="24:86" ht="12.75" customHeight="1" x14ac:dyDescent="0.25">
      <c r="X731" s="14"/>
      <c r="AI731" s="14"/>
      <c r="AJ731" s="14"/>
      <c r="AW731" s="14"/>
      <c r="AX731" s="14"/>
      <c r="BA731" s="14"/>
      <c r="BB731" s="14"/>
      <c r="BE731" s="14"/>
      <c r="BF731" s="14"/>
      <c r="BH731" s="14"/>
      <c r="BI731" s="14"/>
      <c r="BJ731" s="14"/>
      <c r="BK731" s="14"/>
      <c r="BL731" s="14"/>
      <c r="BM731" s="71"/>
      <c r="BU731" s="14"/>
      <c r="BV731" s="14"/>
      <c r="BZ731" s="15"/>
      <c r="CA731" s="15"/>
      <c r="CC731" s="15"/>
      <c r="CE731" s="15"/>
      <c r="CG731" s="15"/>
      <c r="CH731" s="15"/>
    </row>
    <row r="732" spans="24:86" ht="12.75" customHeight="1" x14ac:dyDescent="0.25">
      <c r="X732" s="14"/>
      <c r="AI732" s="14"/>
      <c r="AJ732" s="14"/>
      <c r="AW732" s="14"/>
      <c r="AX732" s="14"/>
      <c r="BA732" s="14"/>
      <c r="BB732" s="14"/>
      <c r="BE732" s="14"/>
      <c r="BF732" s="14"/>
      <c r="BH732" s="14"/>
      <c r="BI732" s="14"/>
      <c r="BJ732" s="14"/>
      <c r="BK732" s="14"/>
      <c r="BL732" s="14"/>
      <c r="BM732" s="71"/>
      <c r="BU732" s="14"/>
      <c r="BV732" s="14"/>
      <c r="BZ732" s="15"/>
      <c r="CA732" s="15"/>
      <c r="CC732" s="15"/>
      <c r="CE732" s="15"/>
      <c r="CG732" s="15"/>
      <c r="CH732" s="15"/>
    </row>
    <row r="733" spans="24:86" ht="12.75" customHeight="1" x14ac:dyDescent="0.25">
      <c r="X733" s="14"/>
      <c r="AI733" s="14"/>
      <c r="AJ733" s="14"/>
      <c r="AW733" s="14"/>
      <c r="AX733" s="14"/>
      <c r="BA733" s="14"/>
      <c r="BB733" s="14"/>
      <c r="BE733" s="14"/>
      <c r="BF733" s="14"/>
      <c r="BH733" s="14"/>
      <c r="BI733" s="14"/>
      <c r="BJ733" s="14"/>
      <c r="BK733" s="14"/>
      <c r="BL733" s="14"/>
      <c r="BM733" s="71"/>
      <c r="BU733" s="14"/>
      <c r="BV733" s="14"/>
      <c r="BZ733" s="15"/>
      <c r="CA733" s="15"/>
      <c r="CC733" s="15"/>
      <c r="CE733" s="15"/>
      <c r="CG733" s="15"/>
      <c r="CH733" s="15"/>
    </row>
    <row r="734" spans="24:86" ht="12.75" customHeight="1" x14ac:dyDescent="0.25">
      <c r="X734" s="14"/>
      <c r="AI734" s="14"/>
      <c r="AJ734" s="14"/>
      <c r="AW734" s="14"/>
      <c r="AX734" s="14"/>
      <c r="BA734" s="14"/>
      <c r="BB734" s="14"/>
      <c r="BE734" s="14"/>
      <c r="BF734" s="14"/>
      <c r="BH734" s="14"/>
      <c r="BI734" s="14"/>
      <c r="BJ734" s="14"/>
      <c r="BK734" s="14"/>
      <c r="BL734" s="14"/>
      <c r="BM734" s="71"/>
      <c r="BU734" s="14"/>
      <c r="BV734" s="14"/>
      <c r="BZ734" s="15"/>
      <c r="CA734" s="15"/>
      <c r="CC734" s="15"/>
      <c r="CE734" s="15"/>
      <c r="CG734" s="15"/>
      <c r="CH734" s="15"/>
    </row>
    <row r="735" spans="24:86" ht="12.75" customHeight="1" x14ac:dyDescent="0.25">
      <c r="X735" s="14"/>
      <c r="AI735" s="14"/>
      <c r="AJ735" s="14"/>
      <c r="AW735" s="14"/>
      <c r="AX735" s="14"/>
      <c r="BA735" s="14"/>
      <c r="BB735" s="14"/>
      <c r="BE735" s="14"/>
      <c r="BF735" s="14"/>
      <c r="BH735" s="14"/>
      <c r="BI735" s="14"/>
      <c r="BJ735" s="14"/>
      <c r="BK735" s="14"/>
      <c r="BL735" s="14"/>
      <c r="BM735" s="71"/>
      <c r="BU735" s="14"/>
      <c r="BV735" s="14"/>
      <c r="BZ735" s="15"/>
      <c r="CA735" s="15"/>
      <c r="CC735" s="15"/>
      <c r="CE735" s="15"/>
      <c r="CG735" s="15"/>
      <c r="CH735" s="15"/>
    </row>
    <row r="736" spans="24:86" ht="12.75" customHeight="1" x14ac:dyDescent="0.25">
      <c r="X736" s="14"/>
      <c r="AI736" s="14"/>
      <c r="AJ736" s="14"/>
      <c r="AW736" s="14"/>
      <c r="AX736" s="14"/>
      <c r="BA736" s="14"/>
      <c r="BB736" s="14"/>
      <c r="BE736" s="14"/>
      <c r="BF736" s="14"/>
      <c r="BH736" s="14"/>
      <c r="BI736" s="14"/>
      <c r="BJ736" s="14"/>
      <c r="BK736" s="14"/>
      <c r="BL736" s="14"/>
      <c r="BM736" s="71"/>
      <c r="BU736" s="14"/>
      <c r="BV736" s="14"/>
      <c r="BZ736" s="15"/>
      <c r="CA736" s="15"/>
      <c r="CC736" s="15"/>
      <c r="CE736" s="15"/>
      <c r="CG736" s="15"/>
      <c r="CH736" s="15"/>
    </row>
    <row r="737" spans="24:86" ht="12.75" customHeight="1" x14ac:dyDescent="0.25">
      <c r="X737" s="14"/>
      <c r="AI737" s="14"/>
      <c r="AJ737" s="14"/>
      <c r="AW737" s="14"/>
      <c r="AX737" s="14"/>
      <c r="BA737" s="14"/>
      <c r="BB737" s="14"/>
      <c r="BE737" s="14"/>
      <c r="BF737" s="14"/>
      <c r="BH737" s="14"/>
      <c r="BI737" s="14"/>
      <c r="BJ737" s="14"/>
      <c r="BK737" s="14"/>
      <c r="BL737" s="14"/>
      <c r="BM737" s="71"/>
      <c r="BU737" s="14"/>
      <c r="BV737" s="14"/>
      <c r="BZ737" s="15"/>
      <c r="CA737" s="15"/>
      <c r="CC737" s="15"/>
      <c r="CE737" s="15"/>
      <c r="CG737" s="15"/>
      <c r="CH737" s="15"/>
    </row>
    <row r="738" spans="24:86" ht="12.75" customHeight="1" x14ac:dyDescent="0.25">
      <c r="X738" s="14"/>
      <c r="AI738" s="14"/>
      <c r="AJ738" s="14"/>
      <c r="AW738" s="14"/>
      <c r="AX738" s="14"/>
      <c r="BA738" s="14"/>
      <c r="BB738" s="14"/>
      <c r="BE738" s="14"/>
      <c r="BF738" s="14"/>
      <c r="BH738" s="14"/>
      <c r="BI738" s="14"/>
      <c r="BJ738" s="14"/>
      <c r="BK738" s="14"/>
      <c r="BL738" s="14"/>
      <c r="BM738" s="71"/>
      <c r="BU738" s="14"/>
      <c r="BV738" s="14"/>
      <c r="BZ738" s="15"/>
      <c r="CA738" s="15"/>
      <c r="CC738" s="15"/>
      <c r="CE738" s="15"/>
      <c r="CG738" s="15"/>
      <c r="CH738" s="15"/>
    </row>
    <row r="739" spans="24:86" ht="12.75" customHeight="1" x14ac:dyDescent="0.25">
      <c r="X739" s="14"/>
      <c r="AI739" s="14"/>
      <c r="AJ739" s="14"/>
      <c r="AW739" s="14"/>
      <c r="AX739" s="14"/>
      <c r="BA739" s="14"/>
      <c r="BB739" s="14"/>
      <c r="BE739" s="14"/>
      <c r="BF739" s="14"/>
      <c r="BH739" s="14"/>
      <c r="BI739" s="14"/>
      <c r="BJ739" s="14"/>
      <c r="BK739" s="14"/>
      <c r="BL739" s="14"/>
      <c r="BM739" s="71"/>
      <c r="BU739" s="14"/>
      <c r="BV739" s="14"/>
      <c r="BZ739" s="15"/>
      <c r="CA739" s="15"/>
      <c r="CC739" s="15"/>
      <c r="CE739" s="15"/>
      <c r="CG739" s="15"/>
      <c r="CH739" s="15"/>
    </row>
    <row r="740" spans="24:86" ht="12.75" customHeight="1" x14ac:dyDescent="0.25">
      <c r="X740" s="14"/>
      <c r="AI740" s="14"/>
      <c r="AJ740" s="14"/>
      <c r="AW740" s="14"/>
      <c r="AX740" s="14"/>
      <c r="BA740" s="14"/>
      <c r="BB740" s="14"/>
      <c r="BE740" s="14"/>
      <c r="BF740" s="14"/>
      <c r="BH740" s="14"/>
      <c r="BI740" s="14"/>
      <c r="BJ740" s="14"/>
      <c r="BK740" s="14"/>
      <c r="BL740" s="14"/>
      <c r="BM740" s="71"/>
      <c r="BU740" s="14"/>
      <c r="BV740" s="14"/>
      <c r="BZ740" s="15"/>
      <c r="CA740" s="15"/>
      <c r="CC740" s="15"/>
      <c r="CE740" s="15"/>
      <c r="CG740" s="15"/>
      <c r="CH740" s="15"/>
    </row>
    <row r="741" spans="24:86" ht="12.75" customHeight="1" x14ac:dyDescent="0.25">
      <c r="X741" s="14"/>
      <c r="AI741" s="14"/>
      <c r="AJ741" s="14"/>
      <c r="AW741" s="14"/>
      <c r="AX741" s="14"/>
      <c r="BA741" s="14"/>
      <c r="BB741" s="14"/>
      <c r="BE741" s="14"/>
      <c r="BF741" s="14"/>
      <c r="BH741" s="14"/>
      <c r="BI741" s="14"/>
      <c r="BJ741" s="14"/>
      <c r="BK741" s="14"/>
      <c r="BL741" s="14"/>
      <c r="BM741" s="71"/>
      <c r="BU741" s="14"/>
      <c r="BV741" s="14"/>
      <c r="BZ741" s="15"/>
      <c r="CA741" s="15"/>
      <c r="CC741" s="15"/>
      <c r="CE741" s="15"/>
      <c r="CG741" s="15"/>
      <c r="CH741" s="15"/>
    </row>
    <row r="742" spans="24:86" ht="12.75" customHeight="1" x14ac:dyDescent="0.25">
      <c r="X742" s="14"/>
      <c r="AI742" s="14"/>
      <c r="AJ742" s="14"/>
      <c r="AW742" s="14"/>
      <c r="AX742" s="14"/>
      <c r="BA742" s="14"/>
      <c r="BB742" s="14"/>
      <c r="BE742" s="14"/>
      <c r="BF742" s="14"/>
      <c r="BH742" s="14"/>
      <c r="BI742" s="14"/>
      <c r="BJ742" s="14"/>
      <c r="BK742" s="14"/>
      <c r="BL742" s="14"/>
      <c r="BM742" s="71"/>
      <c r="BU742" s="14"/>
      <c r="BV742" s="14"/>
      <c r="BZ742" s="15"/>
      <c r="CA742" s="15"/>
      <c r="CC742" s="15"/>
      <c r="CE742" s="15"/>
      <c r="CG742" s="15"/>
      <c r="CH742" s="15"/>
    </row>
    <row r="743" spans="24:86" ht="12.75" customHeight="1" x14ac:dyDescent="0.25">
      <c r="X743" s="14"/>
      <c r="AI743" s="14"/>
      <c r="AJ743" s="14"/>
      <c r="AW743" s="14"/>
      <c r="AX743" s="14"/>
      <c r="BA743" s="14"/>
      <c r="BB743" s="14"/>
      <c r="BE743" s="14"/>
      <c r="BF743" s="14"/>
      <c r="BH743" s="14"/>
      <c r="BI743" s="14"/>
      <c r="BJ743" s="14"/>
      <c r="BK743" s="14"/>
      <c r="BL743" s="14"/>
      <c r="BM743" s="71"/>
      <c r="BU743" s="14"/>
      <c r="BV743" s="14"/>
      <c r="BZ743" s="15"/>
      <c r="CA743" s="15"/>
      <c r="CC743" s="15"/>
      <c r="CE743" s="15"/>
      <c r="CG743" s="15"/>
      <c r="CH743" s="15"/>
    </row>
    <row r="744" spans="24:86" ht="12.75" customHeight="1" x14ac:dyDescent="0.25">
      <c r="X744" s="14"/>
      <c r="AI744" s="14"/>
      <c r="AJ744" s="14"/>
      <c r="AW744" s="14"/>
      <c r="AX744" s="14"/>
      <c r="BA744" s="14"/>
      <c r="BB744" s="14"/>
      <c r="BE744" s="14"/>
      <c r="BF744" s="14"/>
      <c r="BH744" s="14"/>
      <c r="BI744" s="14"/>
      <c r="BJ744" s="14"/>
      <c r="BK744" s="14"/>
      <c r="BL744" s="14"/>
      <c r="BM744" s="71"/>
      <c r="BU744" s="14"/>
      <c r="BV744" s="14"/>
      <c r="BZ744" s="15"/>
      <c r="CA744" s="15"/>
      <c r="CC744" s="15"/>
      <c r="CE744" s="15"/>
      <c r="CG744" s="15"/>
      <c r="CH744" s="15"/>
    </row>
    <row r="745" spans="24:86" ht="12.75" customHeight="1" x14ac:dyDescent="0.25">
      <c r="X745" s="14"/>
      <c r="AI745" s="14"/>
      <c r="AJ745" s="14"/>
      <c r="AW745" s="14"/>
      <c r="AX745" s="14"/>
      <c r="BA745" s="14"/>
      <c r="BB745" s="14"/>
      <c r="BE745" s="14"/>
      <c r="BF745" s="14"/>
      <c r="BH745" s="14"/>
      <c r="BI745" s="14"/>
      <c r="BJ745" s="14"/>
      <c r="BK745" s="14"/>
      <c r="BL745" s="14"/>
      <c r="BM745" s="71"/>
      <c r="BU745" s="14"/>
      <c r="BV745" s="14"/>
      <c r="BZ745" s="15"/>
      <c r="CA745" s="15"/>
      <c r="CC745" s="15"/>
      <c r="CE745" s="15"/>
      <c r="CG745" s="15"/>
      <c r="CH745" s="15"/>
    </row>
    <row r="746" spans="24:86" ht="12.75" customHeight="1" x14ac:dyDescent="0.25">
      <c r="X746" s="14"/>
      <c r="AI746" s="14"/>
      <c r="AJ746" s="14"/>
      <c r="AW746" s="14"/>
      <c r="AX746" s="14"/>
      <c r="BA746" s="14"/>
      <c r="BB746" s="14"/>
      <c r="BE746" s="14"/>
      <c r="BF746" s="14"/>
      <c r="BH746" s="14"/>
      <c r="BI746" s="14"/>
      <c r="BJ746" s="14"/>
      <c r="BK746" s="14"/>
      <c r="BL746" s="14"/>
      <c r="BM746" s="71"/>
      <c r="BU746" s="14"/>
      <c r="BV746" s="14"/>
      <c r="BZ746" s="15"/>
      <c r="CA746" s="15"/>
      <c r="CC746" s="15"/>
      <c r="CE746" s="15"/>
      <c r="CG746" s="15"/>
      <c r="CH746" s="15"/>
    </row>
    <row r="747" spans="24:86" ht="12.75" customHeight="1" x14ac:dyDescent="0.25">
      <c r="X747" s="14"/>
      <c r="AI747" s="14"/>
      <c r="AJ747" s="14"/>
      <c r="AW747" s="14"/>
      <c r="AX747" s="14"/>
      <c r="BA747" s="14"/>
      <c r="BB747" s="14"/>
      <c r="BE747" s="14"/>
      <c r="BF747" s="14"/>
      <c r="BH747" s="14"/>
      <c r="BI747" s="14"/>
      <c r="BJ747" s="14"/>
      <c r="BK747" s="14"/>
      <c r="BL747" s="14"/>
      <c r="BM747" s="71"/>
      <c r="BU747" s="14"/>
      <c r="BV747" s="14"/>
      <c r="BZ747" s="15"/>
      <c r="CA747" s="15"/>
      <c r="CC747" s="15"/>
      <c r="CE747" s="15"/>
      <c r="CG747" s="15"/>
      <c r="CH747" s="15"/>
    </row>
    <row r="748" spans="24:86" ht="12.75" customHeight="1" x14ac:dyDescent="0.25">
      <c r="X748" s="14"/>
      <c r="AI748" s="14"/>
      <c r="AJ748" s="14"/>
      <c r="AW748" s="14"/>
      <c r="AX748" s="14"/>
      <c r="BA748" s="14"/>
      <c r="BB748" s="14"/>
      <c r="BE748" s="14"/>
      <c r="BF748" s="14"/>
      <c r="BH748" s="14"/>
      <c r="BI748" s="14"/>
      <c r="BJ748" s="14"/>
      <c r="BK748" s="14"/>
      <c r="BL748" s="14"/>
      <c r="BM748" s="71"/>
      <c r="BU748" s="14"/>
      <c r="BV748" s="14"/>
      <c r="BZ748" s="15"/>
      <c r="CA748" s="15"/>
      <c r="CC748" s="15"/>
      <c r="CE748" s="15"/>
      <c r="CG748" s="15"/>
      <c r="CH748" s="15"/>
    </row>
    <row r="749" spans="24:86" ht="12.75" customHeight="1" x14ac:dyDescent="0.25">
      <c r="X749" s="14"/>
      <c r="AI749" s="14"/>
      <c r="AJ749" s="14"/>
      <c r="AW749" s="14"/>
      <c r="AX749" s="14"/>
      <c r="BA749" s="14"/>
      <c r="BB749" s="14"/>
      <c r="BE749" s="14"/>
      <c r="BF749" s="14"/>
      <c r="BH749" s="14"/>
      <c r="BI749" s="14"/>
      <c r="BJ749" s="14"/>
      <c r="BK749" s="14"/>
      <c r="BL749" s="14"/>
      <c r="BM749" s="71"/>
      <c r="BU749" s="14"/>
      <c r="BV749" s="14"/>
      <c r="BZ749" s="15"/>
      <c r="CA749" s="15"/>
      <c r="CC749" s="15"/>
      <c r="CE749" s="15"/>
      <c r="CG749" s="15"/>
      <c r="CH749" s="15"/>
    </row>
    <row r="750" spans="24:86" ht="12.75" customHeight="1" x14ac:dyDescent="0.25">
      <c r="X750" s="14"/>
      <c r="AI750" s="14"/>
      <c r="AJ750" s="14"/>
      <c r="AW750" s="14"/>
      <c r="AX750" s="14"/>
      <c r="BA750" s="14"/>
      <c r="BB750" s="14"/>
      <c r="BE750" s="14"/>
      <c r="BF750" s="14"/>
      <c r="BH750" s="14"/>
      <c r="BI750" s="14"/>
      <c r="BJ750" s="14"/>
      <c r="BK750" s="14"/>
      <c r="BL750" s="14"/>
      <c r="BM750" s="71"/>
      <c r="BU750" s="14"/>
      <c r="BV750" s="14"/>
      <c r="BZ750" s="15"/>
      <c r="CA750" s="15"/>
      <c r="CC750" s="15"/>
      <c r="CE750" s="15"/>
      <c r="CG750" s="15"/>
      <c r="CH750" s="15"/>
    </row>
    <row r="751" spans="24:86" ht="12.75" customHeight="1" x14ac:dyDescent="0.25">
      <c r="X751" s="14"/>
      <c r="AI751" s="14"/>
      <c r="AJ751" s="14"/>
      <c r="AW751" s="14"/>
      <c r="AX751" s="14"/>
      <c r="BA751" s="14"/>
      <c r="BB751" s="14"/>
      <c r="BE751" s="14"/>
      <c r="BF751" s="14"/>
      <c r="BH751" s="14"/>
      <c r="BI751" s="14"/>
      <c r="BJ751" s="14"/>
      <c r="BK751" s="14"/>
      <c r="BL751" s="14"/>
      <c r="BM751" s="71"/>
      <c r="BU751" s="14"/>
      <c r="BV751" s="14"/>
      <c r="BZ751" s="15"/>
      <c r="CA751" s="15"/>
      <c r="CC751" s="15"/>
      <c r="CE751" s="15"/>
      <c r="CG751" s="15"/>
      <c r="CH751" s="15"/>
    </row>
    <row r="752" spans="24:86" ht="12.75" customHeight="1" x14ac:dyDescent="0.25">
      <c r="X752" s="14"/>
      <c r="AI752" s="14"/>
      <c r="AJ752" s="14"/>
      <c r="AW752" s="14"/>
      <c r="AX752" s="14"/>
      <c r="BA752" s="14"/>
      <c r="BB752" s="14"/>
      <c r="BE752" s="14"/>
      <c r="BF752" s="14"/>
      <c r="BH752" s="14"/>
      <c r="BI752" s="14"/>
      <c r="BJ752" s="14"/>
      <c r="BK752" s="14"/>
      <c r="BL752" s="14"/>
      <c r="BM752" s="71"/>
      <c r="BU752" s="14"/>
      <c r="BV752" s="14"/>
      <c r="BZ752" s="15"/>
      <c r="CA752" s="15"/>
      <c r="CC752" s="15"/>
      <c r="CE752" s="15"/>
      <c r="CG752" s="15"/>
      <c r="CH752" s="15"/>
    </row>
    <row r="753" spans="24:86" ht="12.75" customHeight="1" x14ac:dyDescent="0.25">
      <c r="X753" s="14"/>
      <c r="AI753" s="14"/>
      <c r="AJ753" s="14"/>
      <c r="AW753" s="14"/>
      <c r="AX753" s="14"/>
      <c r="BA753" s="14"/>
      <c r="BB753" s="14"/>
      <c r="BE753" s="14"/>
      <c r="BF753" s="14"/>
      <c r="BH753" s="14"/>
      <c r="BI753" s="14"/>
      <c r="BJ753" s="14"/>
      <c r="BK753" s="14"/>
      <c r="BL753" s="14"/>
      <c r="BM753" s="71"/>
      <c r="BU753" s="14"/>
      <c r="BV753" s="14"/>
      <c r="BZ753" s="15"/>
      <c r="CA753" s="15"/>
      <c r="CC753" s="15"/>
      <c r="CE753" s="15"/>
      <c r="CG753" s="15"/>
      <c r="CH753" s="15"/>
    </row>
    <row r="754" spans="24:86" ht="12.75" customHeight="1" x14ac:dyDescent="0.25">
      <c r="X754" s="14"/>
      <c r="AI754" s="14"/>
      <c r="AJ754" s="14"/>
      <c r="AW754" s="14"/>
      <c r="AX754" s="14"/>
      <c r="BA754" s="14"/>
      <c r="BB754" s="14"/>
      <c r="BE754" s="14"/>
      <c r="BF754" s="14"/>
      <c r="BH754" s="14"/>
      <c r="BI754" s="14"/>
      <c r="BJ754" s="14"/>
      <c r="BK754" s="14"/>
      <c r="BL754" s="14"/>
      <c r="BM754" s="71"/>
      <c r="BU754" s="14"/>
      <c r="BV754" s="14"/>
      <c r="BZ754" s="15"/>
      <c r="CA754" s="15"/>
      <c r="CC754" s="15"/>
      <c r="CE754" s="15"/>
      <c r="CG754" s="15"/>
      <c r="CH754" s="15"/>
    </row>
    <row r="755" spans="24:86" ht="12.75" customHeight="1" x14ac:dyDescent="0.25">
      <c r="X755" s="14"/>
      <c r="AI755" s="14"/>
      <c r="AJ755" s="14"/>
      <c r="AW755" s="14"/>
      <c r="AX755" s="14"/>
      <c r="BA755" s="14"/>
      <c r="BB755" s="14"/>
      <c r="BE755" s="14"/>
      <c r="BF755" s="14"/>
      <c r="BH755" s="14"/>
      <c r="BI755" s="14"/>
      <c r="BJ755" s="14"/>
      <c r="BK755" s="14"/>
      <c r="BL755" s="14"/>
      <c r="BM755" s="71"/>
      <c r="BU755" s="14"/>
      <c r="BV755" s="14"/>
      <c r="BZ755" s="15"/>
      <c r="CA755" s="15"/>
      <c r="CC755" s="15"/>
      <c r="CE755" s="15"/>
      <c r="CG755" s="15"/>
      <c r="CH755" s="15"/>
    </row>
    <row r="756" spans="24:86" ht="12.75" customHeight="1" x14ac:dyDescent="0.25">
      <c r="X756" s="14"/>
      <c r="AI756" s="14"/>
      <c r="AJ756" s="14"/>
      <c r="AW756" s="14"/>
      <c r="AX756" s="14"/>
      <c r="BA756" s="14"/>
      <c r="BB756" s="14"/>
      <c r="BE756" s="14"/>
      <c r="BF756" s="14"/>
      <c r="BH756" s="14"/>
      <c r="BI756" s="14"/>
      <c r="BJ756" s="14"/>
      <c r="BK756" s="14"/>
      <c r="BL756" s="14"/>
      <c r="BM756" s="71"/>
      <c r="BU756" s="14"/>
      <c r="BV756" s="14"/>
      <c r="BZ756" s="15"/>
      <c r="CA756" s="15"/>
      <c r="CC756" s="15"/>
      <c r="CE756" s="15"/>
      <c r="CG756" s="15"/>
      <c r="CH756" s="15"/>
    </row>
    <row r="757" spans="24:86" ht="12.75" customHeight="1" x14ac:dyDescent="0.25">
      <c r="X757" s="14"/>
      <c r="AI757" s="14"/>
      <c r="AJ757" s="14"/>
      <c r="AW757" s="14"/>
      <c r="AX757" s="14"/>
      <c r="BA757" s="14"/>
      <c r="BB757" s="14"/>
      <c r="BE757" s="14"/>
      <c r="BF757" s="14"/>
      <c r="BH757" s="14"/>
      <c r="BI757" s="14"/>
      <c r="BJ757" s="14"/>
      <c r="BK757" s="14"/>
      <c r="BL757" s="14"/>
      <c r="BM757" s="71"/>
      <c r="BU757" s="14"/>
      <c r="BV757" s="14"/>
      <c r="BZ757" s="15"/>
      <c r="CA757" s="15"/>
      <c r="CC757" s="15"/>
      <c r="CE757" s="15"/>
      <c r="CG757" s="15"/>
      <c r="CH757" s="15"/>
    </row>
    <row r="758" spans="24:86" ht="12.75" customHeight="1" x14ac:dyDescent="0.25">
      <c r="X758" s="14"/>
      <c r="AI758" s="14"/>
      <c r="AJ758" s="14"/>
      <c r="AW758" s="14"/>
      <c r="AX758" s="14"/>
      <c r="BA758" s="14"/>
      <c r="BB758" s="14"/>
      <c r="BE758" s="14"/>
      <c r="BF758" s="14"/>
      <c r="BH758" s="14"/>
      <c r="BI758" s="14"/>
      <c r="BJ758" s="14"/>
      <c r="BK758" s="14"/>
      <c r="BL758" s="14"/>
      <c r="BM758" s="71"/>
      <c r="BU758" s="14"/>
      <c r="BV758" s="14"/>
      <c r="BZ758" s="15"/>
      <c r="CA758" s="15"/>
      <c r="CC758" s="15"/>
      <c r="CE758" s="15"/>
      <c r="CG758" s="15"/>
      <c r="CH758" s="15"/>
    </row>
    <row r="759" spans="24:86" ht="12.75" customHeight="1" x14ac:dyDescent="0.25">
      <c r="X759" s="14"/>
      <c r="AI759" s="14"/>
      <c r="AJ759" s="14"/>
      <c r="AW759" s="14"/>
      <c r="AX759" s="14"/>
      <c r="BA759" s="14"/>
      <c r="BB759" s="14"/>
      <c r="BE759" s="14"/>
      <c r="BF759" s="14"/>
      <c r="BH759" s="14"/>
      <c r="BI759" s="14"/>
      <c r="BJ759" s="14"/>
      <c r="BK759" s="14"/>
      <c r="BL759" s="14"/>
      <c r="BM759" s="71"/>
      <c r="BU759" s="14"/>
      <c r="BV759" s="14"/>
      <c r="BZ759" s="15"/>
      <c r="CA759" s="15"/>
      <c r="CC759" s="15"/>
      <c r="CE759" s="15"/>
      <c r="CG759" s="15"/>
      <c r="CH759" s="15"/>
    </row>
    <row r="760" spans="24:86" ht="12.75" customHeight="1" x14ac:dyDescent="0.25">
      <c r="X760" s="14"/>
      <c r="AI760" s="14"/>
      <c r="AJ760" s="14"/>
      <c r="AW760" s="14"/>
      <c r="AX760" s="14"/>
      <c r="BA760" s="14"/>
      <c r="BB760" s="14"/>
      <c r="BE760" s="14"/>
      <c r="BF760" s="14"/>
      <c r="BH760" s="14"/>
      <c r="BI760" s="14"/>
      <c r="BJ760" s="14"/>
      <c r="BK760" s="14"/>
      <c r="BL760" s="14"/>
      <c r="BM760" s="71"/>
      <c r="BU760" s="14"/>
      <c r="BV760" s="14"/>
      <c r="BZ760" s="15"/>
      <c r="CA760" s="15"/>
      <c r="CC760" s="15"/>
      <c r="CE760" s="15"/>
      <c r="CG760" s="15"/>
      <c r="CH760" s="15"/>
    </row>
    <row r="761" spans="24:86" ht="12.75" customHeight="1" x14ac:dyDescent="0.25">
      <c r="X761" s="14"/>
      <c r="AI761" s="14"/>
      <c r="AJ761" s="14"/>
      <c r="AW761" s="14"/>
      <c r="AX761" s="14"/>
      <c r="BA761" s="14"/>
      <c r="BB761" s="14"/>
      <c r="BE761" s="14"/>
      <c r="BF761" s="14"/>
      <c r="BH761" s="14"/>
      <c r="BI761" s="14"/>
      <c r="BJ761" s="14"/>
      <c r="BK761" s="14"/>
      <c r="BL761" s="14"/>
      <c r="BM761" s="71"/>
      <c r="BU761" s="14"/>
      <c r="BV761" s="14"/>
      <c r="BZ761" s="15"/>
      <c r="CA761" s="15"/>
      <c r="CC761" s="15"/>
      <c r="CE761" s="15"/>
      <c r="CG761" s="15"/>
      <c r="CH761" s="15"/>
    </row>
    <row r="762" spans="24:86" ht="12.75" customHeight="1" x14ac:dyDescent="0.25">
      <c r="X762" s="14"/>
      <c r="AI762" s="14"/>
      <c r="AJ762" s="14"/>
      <c r="AW762" s="14"/>
      <c r="AX762" s="14"/>
      <c r="BA762" s="14"/>
      <c r="BB762" s="14"/>
      <c r="BE762" s="14"/>
      <c r="BF762" s="14"/>
      <c r="BH762" s="14"/>
      <c r="BI762" s="14"/>
      <c r="BJ762" s="14"/>
      <c r="BK762" s="14"/>
      <c r="BL762" s="14"/>
      <c r="BM762" s="71"/>
      <c r="BU762" s="14"/>
      <c r="BV762" s="14"/>
      <c r="BZ762" s="15"/>
      <c r="CA762" s="15"/>
      <c r="CC762" s="15"/>
      <c r="CE762" s="15"/>
      <c r="CG762" s="15"/>
      <c r="CH762" s="15"/>
    </row>
    <row r="763" spans="24:86" ht="12.75" customHeight="1" x14ac:dyDescent="0.25">
      <c r="X763" s="14"/>
      <c r="AI763" s="14"/>
      <c r="AJ763" s="14"/>
      <c r="AW763" s="14"/>
      <c r="AX763" s="14"/>
      <c r="BA763" s="14"/>
      <c r="BB763" s="14"/>
      <c r="BE763" s="14"/>
      <c r="BF763" s="14"/>
      <c r="BH763" s="14"/>
      <c r="BI763" s="14"/>
      <c r="BJ763" s="14"/>
      <c r="BK763" s="14"/>
      <c r="BL763" s="14"/>
      <c r="BM763" s="71"/>
      <c r="BU763" s="14"/>
      <c r="BV763" s="14"/>
      <c r="BZ763" s="15"/>
      <c r="CA763" s="15"/>
      <c r="CC763" s="15"/>
      <c r="CE763" s="15"/>
      <c r="CG763" s="15"/>
      <c r="CH763" s="15"/>
    </row>
    <row r="764" spans="24:86" ht="12.75" customHeight="1" x14ac:dyDescent="0.25">
      <c r="X764" s="14"/>
      <c r="AI764" s="14"/>
      <c r="AJ764" s="14"/>
      <c r="AW764" s="14"/>
      <c r="AX764" s="14"/>
      <c r="BA764" s="14"/>
      <c r="BB764" s="14"/>
      <c r="BE764" s="14"/>
      <c r="BF764" s="14"/>
      <c r="BH764" s="14"/>
      <c r="BI764" s="14"/>
      <c r="BJ764" s="14"/>
      <c r="BK764" s="14"/>
      <c r="BL764" s="14"/>
      <c r="BM764" s="71"/>
      <c r="BU764" s="14"/>
      <c r="BV764" s="14"/>
      <c r="BZ764" s="15"/>
      <c r="CA764" s="15"/>
      <c r="CC764" s="15"/>
      <c r="CE764" s="15"/>
      <c r="CG764" s="15"/>
      <c r="CH764" s="15"/>
    </row>
    <row r="765" spans="24:86" ht="12.75" customHeight="1" x14ac:dyDescent="0.25">
      <c r="X765" s="14"/>
      <c r="AI765" s="14"/>
      <c r="AJ765" s="14"/>
      <c r="AW765" s="14"/>
      <c r="AX765" s="14"/>
      <c r="BA765" s="14"/>
      <c r="BB765" s="14"/>
      <c r="BE765" s="14"/>
      <c r="BF765" s="14"/>
      <c r="BH765" s="14"/>
      <c r="BI765" s="14"/>
      <c r="BJ765" s="14"/>
      <c r="BK765" s="14"/>
      <c r="BL765" s="14"/>
      <c r="BM765" s="71"/>
      <c r="BU765" s="14"/>
      <c r="BV765" s="14"/>
      <c r="BZ765" s="15"/>
      <c r="CA765" s="15"/>
      <c r="CC765" s="15"/>
      <c r="CE765" s="15"/>
      <c r="CG765" s="15"/>
      <c r="CH765" s="15"/>
    </row>
    <row r="766" spans="24:86" ht="12.75" customHeight="1" x14ac:dyDescent="0.25">
      <c r="X766" s="14"/>
      <c r="AI766" s="14"/>
      <c r="AJ766" s="14"/>
      <c r="AW766" s="14"/>
      <c r="AX766" s="14"/>
      <c r="BA766" s="14"/>
      <c r="BB766" s="14"/>
      <c r="BE766" s="14"/>
      <c r="BF766" s="14"/>
      <c r="BH766" s="14"/>
      <c r="BI766" s="14"/>
      <c r="BJ766" s="14"/>
      <c r="BK766" s="14"/>
      <c r="BL766" s="14"/>
      <c r="BM766" s="71"/>
      <c r="BU766" s="14"/>
      <c r="BV766" s="14"/>
      <c r="BZ766" s="15"/>
      <c r="CA766" s="15"/>
      <c r="CC766" s="15"/>
      <c r="CE766" s="15"/>
      <c r="CG766" s="15"/>
      <c r="CH766" s="15"/>
    </row>
    <row r="767" spans="24:86" ht="12.75" customHeight="1" x14ac:dyDescent="0.25">
      <c r="X767" s="14"/>
      <c r="AI767" s="14"/>
      <c r="AJ767" s="14"/>
      <c r="AW767" s="14"/>
      <c r="AX767" s="14"/>
      <c r="BA767" s="14"/>
      <c r="BB767" s="14"/>
      <c r="BE767" s="14"/>
      <c r="BF767" s="14"/>
      <c r="BH767" s="14"/>
      <c r="BI767" s="14"/>
      <c r="BJ767" s="14"/>
      <c r="BK767" s="14"/>
      <c r="BL767" s="14"/>
      <c r="BM767" s="71"/>
      <c r="BU767" s="14"/>
      <c r="BV767" s="14"/>
      <c r="BZ767" s="15"/>
      <c r="CA767" s="15"/>
      <c r="CC767" s="15"/>
      <c r="CE767" s="15"/>
      <c r="CG767" s="15"/>
      <c r="CH767" s="15"/>
    </row>
    <row r="768" spans="24:86" ht="12.75" customHeight="1" x14ac:dyDescent="0.25">
      <c r="X768" s="14"/>
      <c r="AI768" s="14"/>
      <c r="AJ768" s="14"/>
      <c r="AW768" s="14"/>
      <c r="AX768" s="14"/>
      <c r="BA768" s="14"/>
      <c r="BB768" s="14"/>
      <c r="BE768" s="14"/>
      <c r="BF768" s="14"/>
      <c r="BH768" s="14"/>
      <c r="BI768" s="14"/>
      <c r="BJ768" s="14"/>
      <c r="BK768" s="14"/>
      <c r="BL768" s="14"/>
      <c r="BM768" s="71"/>
      <c r="BU768" s="14"/>
      <c r="BV768" s="14"/>
      <c r="BZ768" s="15"/>
      <c r="CA768" s="15"/>
      <c r="CC768" s="15"/>
      <c r="CE768" s="15"/>
      <c r="CG768" s="15"/>
      <c r="CH768" s="15"/>
    </row>
    <row r="769" spans="24:86" ht="12.75" customHeight="1" x14ac:dyDescent="0.25">
      <c r="X769" s="14"/>
      <c r="AI769" s="14"/>
      <c r="AJ769" s="14"/>
      <c r="AW769" s="14"/>
      <c r="AX769" s="14"/>
      <c r="BA769" s="14"/>
      <c r="BB769" s="14"/>
      <c r="BE769" s="14"/>
      <c r="BF769" s="14"/>
      <c r="BH769" s="14"/>
      <c r="BI769" s="14"/>
      <c r="BJ769" s="14"/>
      <c r="BK769" s="14"/>
      <c r="BL769" s="14"/>
      <c r="BM769" s="71"/>
      <c r="BU769" s="14"/>
      <c r="BV769" s="14"/>
      <c r="BZ769" s="15"/>
      <c r="CA769" s="15"/>
      <c r="CC769" s="15"/>
      <c r="CE769" s="15"/>
      <c r="CG769" s="15"/>
      <c r="CH769" s="15"/>
    </row>
    <row r="770" spans="24:86" ht="12.75" customHeight="1" x14ac:dyDescent="0.25">
      <c r="X770" s="14"/>
      <c r="AI770" s="14"/>
      <c r="AJ770" s="14"/>
      <c r="AW770" s="14"/>
      <c r="AX770" s="14"/>
      <c r="BA770" s="14"/>
      <c r="BB770" s="14"/>
      <c r="BE770" s="14"/>
      <c r="BF770" s="14"/>
      <c r="BH770" s="14"/>
      <c r="BI770" s="14"/>
      <c r="BJ770" s="14"/>
      <c r="BK770" s="14"/>
      <c r="BL770" s="14"/>
      <c r="BM770" s="71"/>
      <c r="BU770" s="14"/>
      <c r="BV770" s="14"/>
      <c r="BZ770" s="15"/>
      <c r="CA770" s="15"/>
      <c r="CC770" s="15"/>
      <c r="CE770" s="15"/>
      <c r="CG770" s="15"/>
      <c r="CH770" s="15"/>
    </row>
    <row r="771" spans="24:86" ht="12.75" customHeight="1" x14ac:dyDescent="0.25">
      <c r="X771" s="14"/>
      <c r="AI771" s="14"/>
      <c r="AJ771" s="14"/>
      <c r="AW771" s="14"/>
      <c r="AX771" s="14"/>
      <c r="BA771" s="14"/>
      <c r="BB771" s="14"/>
      <c r="BE771" s="14"/>
      <c r="BF771" s="14"/>
      <c r="BH771" s="14"/>
      <c r="BI771" s="14"/>
      <c r="BJ771" s="14"/>
      <c r="BK771" s="14"/>
      <c r="BL771" s="14"/>
      <c r="BM771" s="71"/>
      <c r="BU771" s="14"/>
      <c r="BV771" s="14"/>
      <c r="BZ771" s="15"/>
      <c r="CA771" s="15"/>
      <c r="CC771" s="15"/>
      <c r="CE771" s="15"/>
      <c r="CG771" s="15"/>
      <c r="CH771" s="15"/>
    </row>
    <row r="772" spans="24:86" ht="12.75" customHeight="1" x14ac:dyDescent="0.25">
      <c r="X772" s="14"/>
      <c r="AI772" s="14"/>
      <c r="AJ772" s="14"/>
      <c r="AW772" s="14"/>
      <c r="AX772" s="14"/>
      <c r="BA772" s="14"/>
      <c r="BB772" s="14"/>
      <c r="BE772" s="14"/>
      <c r="BF772" s="14"/>
      <c r="BH772" s="14"/>
      <c r="BI772" s="14"/>
      <c r="BJ772" s="14"/>
      <c r="BK772" s="14"/>
      <c r="BL772" s="14"/>
      <c r="BM772" s="71"/>
      <c r="BU772" s="14"/>
      <c r="BV772" s="14"/>
      <c r="BZ772" s="15"/>
      <c r="CA772" s="15"/>
      <c r="CC772" s="15"/>
      <c r="CE772" s="15"/>
      <c r="CG772" s="15"/>
      <c r="CH772" s="15"/>
    </row>
    <row r="773" spans="24:86" ht="12.75" customHeight="1" x14ac:dyDescent="0.25">
      <c r="X773" s="14"/>
      <c r="AI773" s="14"/>
      <c r="AJ773" s="14"/>
      <c r="AW773" s="14"/>
      <c r="AX773" s="14"/>
      <c r="BA773" s="14"/>
      <c r="BB773" s="14"/>
      <c r="BE773" s="14"/>
      <c r="BF773" s="14"/>
      <c r="BH773" s="14"/>
      <c r="BI773" s="14"/>
      <c r="BJ773" s="14"/>
      <c r="BK773" s="14"/>
      <c r="BL773" s="14"/>
      <c r="BM773" s="71"/>
      <c r="BU773" s="14"/>
      <c r="BV773" s="14"/>
      <c r="BZ773" s="15"/>
      <c r="CA773" s="15"/>
      <c r="CC773" s="15"/>
      <c r="CE773" s="15"/>
      <c r="CG773" s="15"/>
      <c r="CH773" s="15"/>
    </row>
    <row r="774" spans="24:86" ht="12.75" customHeight="1" x14ac:dyDescent="0.25">
      <c r="X774" s="14"/>
      <c r="AI774" s="14"/>
      <c r="AJ774" s="14"/>
      <c r="AW774" s="14"/>
      <c r="AX774" s="14"/>
      <c r="BA774" s="14"/>
      <c r="BB774" s="14"/>
      <c r="BE774" s="14"/>
      <c r="BF774" s="14"/>
      <c r="BH774" s="14"/>
      <c r="BI774" s="14"/>
      <c r="BJ774" s="14"/>
      <c r="BK774" s="14"/>
      <c r="BL774" s="14"/>
      <c r="BM774" s="71"/>
      <c r="BU774" s="14"/>
      <c r="BV774" s="14"/>
      <c r="BZ774" s="15"/>
      <c r="CA774" s="15"/>
      <c r="CC774" s="15"/>
      <c r="CE774" s="15"/>
      <c r="CG774" s="15"/>
      <c r="CH774" s="15"/>
    </row>
    <row r="775" spans="24:86" ht="12.75" customHeight="1" x14ac:dyDescent="0.25">
      <c r="X775" s="14"/>
      <c r="AI775" s="14"/>
      <c r="AJ775" s="14"/>
      <c r="AW775" s="14"/>
      <c r="AX775" s="14"/>
      <c r="BA775" s="14"/>
      <c r="BB775" s="14"/>
      <c r="BE775" s="14"/>
      <c r="BF775" s="14"/>
      <c r="BH775" s="14"/>
      <c r="BI775" s="14"/>
      <c r="BJ775" s="14"/>
      <c r="BK775" s="14"/>
      <c r="BL775" s="14"/>
      <c r="BM775" s="71"/>
      <c r="BU775" s="14"/>
      <c r="BV775" s="14"/>
      <c r="BZ775" s="15"/>
      <c r="CA775" s="15"/>
      <c r="CC775" s="15"/>
      <c r="CE775" s="15"/>
      <c r="CG775" s="15"/>
      <c r="CH775" s="15"/>
    </row>
    <row r="776" spans="24:86" ht="12.75" customHeight="1" x14ac:dyDescent="0.25">
      <c r="X776" s="14"/>
      <c r="AI776" s="14"/>
      <c r="AJ776" s="14"/>
      <c r="AW776" s="14"/>
      <c r="AX776" s="14"/>
      <c r="BA776" s="14"/>
      <c r="BB776" s="14"/>
      <c r="BE776" s="14"/>
      <c r="BF776" s="14"/>
      <c r="BH776" s="14"/>
      <c r="BI776" s="14"/>
      <c r="BJ776" s="14"/>
      <c r="BK776" s="14"/>
      <c r="BL776" s="14"/>
      <c r="BM776" s="71"/>
      <c r="BU776" s="14"/>
      <c r="BV776" s="14"/>
      <c r="BZ776" s="15"/>
      <c r="CA776" s="15"/>
      <c r="CC776" s="15"/>
      <c r="CE776" s="15"/>
      <c r="CG776" s="15"/>
      <c r="CH776" s="15"/>
    </row>
    <row r="777" spans="24:86" ht="12.75" customHeight="1" x14ac:dyDescent="0.25">
      <c r="X777" s="14"/>
      <c r="AI777" s="14"/>
      <c r="AJ777" s="14"/>
      <c r="AW777" s="14"/>
      <c r="AX777" s="14"/>
      <c r="BA777" s="14"/>
      <c r="BB777" s="14"/>
      <c r="BE777" s="14"/>
      <c r="BF777" s="14"/>
      <c r="BH777" s="14"/>
      <c r="BI777" s="14"/>
      <c r="BJ777" s="14"/>
      <c r="BK777" s="14"/>
      <c r="BL777" s="14"/>
      <c r="BM777" s="71"/>
      <c r="BU777" s="14"/>
      <c r="BV777" s="14"/>
      <c r="BZ777" s="15"/>
      <c r="CA777" s="15"/>
      <c r="CC777" s="15"/>
      <c r="CE777" s="15"/>
      <c r="CG777" s="15"/>
      <c r="CH777" s="15"/>
    </row>
    <row r="778" spans="24:86" ht="12.75" customHeight="1" x14ac:dyDescent="0.25">
      <c r="X778" s="14"/>
      <c r="AI778" s="14"/>
      <c r="AJ778" s="14"/>
      <c r="AW778" s="14"/>
      <c r="AX778" s="14"/>
      <c r="BA778" s="14"/>
      <c r="BB778" s="14"/>
      <c r="BE778" s="14"/>
      <c r="BF778" s="14"/>
      <c r="BH778" s="14"/>
      <c r="BI778" s="14"/>
      <c r="BJ778" s="14"/>
      <c r="BK778" s="14"/>
      <c r="BL778" s="14"/>
      <c r="BM778" s="71"/>
      <c r="BU778" s="14"/>
      <c r="BV778" s="14"/>
      <c r="BZ778" s="15"/>
      <c r="CA778" s="15"/>
      <c r="CC778" s="15"/>
      <c r="CE778" s="15"/>
      <c r="CG778" s="15"/>
      <c r="CH778" s="15"/>
    </row>
    <row r="779" spans="24:86" ht="12.75" customHeight="1" x14ac:dyDescent="0.25">
      <c r="X779" s="14"/>
      <c r="AI779" s="14"/>
      <c r="AJ779" s="14"/>
      <c r="AW779" s="14"/>
      <c r="AX779" s="14"/>
      <c r="BA779" s="14"/>
      <c r="BB779" s="14"/>
      <c r="BE779" s="14"/>
      <c r="BF779" s="14"/>
      <c r="BH779" s="14"/>
      <c r="BI779" s="14"/>
      <c r="BJ779" s="14"/>
      <c r="BK779" s="14"/>
      <c r="BL779" s="14"/>
      <c r="BM779" s="71"/>
      <c r="BU779" s="14"/>
      <c r="BV779" s="14"/>
      <c r="BZ779" s="15"/>
      <c r="CA779" s="15"/>
      <c r="CC779" s="15"/>
      <c r="CE779" s="15"/>
      <c r="CG779" s="15"/>
      <c r="CH779" s="15"/>
    </row>
    <row r="780" spans="24:86" ht="12.75" customHeight="1" x14ac:dyDescent="0.25">
      <c r="X780" s="14"/>
      <c r="AI780" s="14"/>
      <c r="AJ780" s="14"/>
      <c r="AW780" s="14"/>
      <c r="AX780" s="14"/>
      <c r="BA780" s="14"/>
      <c r="BB780" s="14"/>
      <c r="BE780" s="14"/>
      <c r="BF780" s="14"/>
      <c r="BH780" s="14"/>
      <c r="BI780" s="14"/>
      <c r="BJ780" s="14"/>
      <c r="BK780" s="14"/>
      <c r="BL780" s="14"/>
      <c r="BM780" s="71"/>
      <c r="BU780" s="14"/>
      <c r="BV780" s="14"/>
      <c r="BZ780" s="15"/>
      <c r="CA780" s="15"/>
      <c r="CC780" s="15"/>
      <c r="CE780" s="15"/>
      <c r="CG780" s="15"/>
      <c r="CH780" s="15"/>
    </row>
    <row r="781" spans="24:86" ht="12.75" customHeight="1" x14ac:dyDescent="0.25">
      <c r="X781" s="14"/>
      <c r="AI781" s="14"/>
      <c r="AJ781" s="14"/>
      <c r="AW781" s="14"/>
      <c r="AX781" s="14"/>
      <c r="BA781" s="14"/>
      <c r="BB781" s="14"/>
      <c r="BE781" s="14"/>
      <c r="BF781" s="14"/>
      <c r="BH781" s="14"/>
      <c r="BI781" s="14"/>
      <c r="BJ781" s="14"/>
      <c r="BK781" s="14"/>
      <c r="BL781" s="14"/>
      <c r="BM781" s="71"/>
      <c r="BU781" s="14"/>
      <c r="BV781" s="14"/>
      <c r="BZ781" s="15"/>
      <c r="CA781" s="15"/>
      <c r="CC781" s="15"/>
      <c r="CE781" s="15"/>
      <c r="CG781" s="15"/>
      <c r="CH781" s="15"/>
    </row>
    <row r="782" spans="24:86" ht="12.75" customHeight="1" x14ac:dyDescent="0.25">
      <c r="X782" s="14"/>
      <c r="AI782" s="14"/>
      <c r="AJ782" s="14"/>
      <c r="AW782" s="14"/>
      <c r="AX782" s="14"/>
      <c r="BA782" s="14"/>
      <c r="BB782" s="14"/>
      <c r="BE782" s="14"/>
      <c r="BF782" s="14"/>
      <c r="BH782" s="14"/>
      <c r="BI782" s="14"/>
      <c r="BJ782" s="14"/>
      <c r="BK782" s="14"/>
      <c r="BL782" s="14"/>
      <c r="BM782" s="71"/>
      <c r="BU782" s="14"/>
      <c r="BV782" s="14"/>
      <c r="BZ782" s="15"/>
      <c r="CA782" s="15"/>
      <c r="CC782" s="15"/>
      <c r="CE782" s="15"/>
      <c r="CG782" s="15"/>
      <c r="CH782" s="15"/>
    </row>
    <row r="783" spans="24:86" ht="12.75" customHeight="1" x14ac:dyDescent="0.25">
      <c r="X783" s="14"/>
      <c r="AI783" s="14"/>
      <c r="AJ783" s="14"/>
      <c r="AW783" s="14"/>
      <c r="AX783" s="14"/>
      <c r="BA783" s="14"/>
      <c r="BB783" s="14"/>
      <c r="BE783" s="14"/>
      <c r="BF783" s="14"/>
      <c r="BH783" s="14"/>
      <c r="BI783" s="14"/>
      <c r="BJ783" s="14"/>
      <c r="BK783" s="14"/>
      <c r="BL783" s="14"/>
      <c r="BM783" s="71"/>
      <c r="BU783" s="14"/>
      <c r="BV783" s="14"/>
      <c r="BZ783" s="15"/>
      <c r="CA783" s="15"/>
      <c r="CC783" s="15"/>
      <c r="CE783" s="15"/>
      <c r="CG783" s="15"/>
      <c r="CH783" s="15"/>
    </row>
    <row r="784" spans="24:86" ht="12.75" customHeight="1" x14ac:dyDescent="0.25">
      <c r="X784" s="14"/>
      <c r="AI784" s="14"/>
      <c r="AJ784" s="14"/>
      <c r="AW784" s="14"/>
      <c r="AX784" s="14"/>
      <c r="BA784" s="14"/>
      <c r="BB784" s="14"/>
      <c r="BE784" s="14"/>
      <c r="BF784" s="14"/>
      <c r="BH784" s="14"/>
      <c r="BI784" s="14"/>
      <c r="BJ784" s="14"/>
      <c r="BK784" s="14"/>
      <c r="BL784" s="14"/>
      <c r="BM784" s="71"/>
      <c r="BU784" s="14"/>
      <c r="BV784" s="14"/>
      <c r="BZ784" s="15"/>
      <c r="CA784" s="15"/>
      <c r="CC784" s="15"/>
      <c r="CE784" s="15"/>
      <c r="CG784" s="15"/>
      <c r="CH784" s="15"/>
    </row>
    <row r="785" spans="24:86" ht="12.75" customHeight="1" x14ac:dyDescent="0.25">
      <c r="X785" s="14"/>
      <c r="AI785" s="14"/>
      <c r="AJ785" s="14"/>
      <c r="AW785" s="14"/>
      <c r="AX785" s="14"/>
      <c r="BA785" s="14"/>
      <c r="BB785" s="14"/>
      <c r="BE785" s="14"/>
      <c r="BF785" s="14"/>
      <c r="BH785" s="14"/>
      <c r="BI785" s="14"/>
      <c r="BJ785" s="14"/>
      <c r="BK785" s="14"/>
      <c r="BL785" s="14"/>
      <c r="BM785" s="71"/>
      <c r="BU785" s="14"/>
      <c r="BV785" s="14"/>
      <c r="BZ785" s="15"/>
      <c r="CA785" s="15"/>
      <c r="CC785" s="15"/>
      <c r="CE785" s="15"/>
      <c r="CG785" s="15"/>
      <c r="CH785" s="15"/>
    </row>
    <row r="786" spans="24:86" ht="12.75" customHeight="1" x14ac:dyDescent="0.25">
      <c r="X786" s="14"/>
      <c r="AI786" s="14"/>
      <c r="AJ786" s="14"/>
      <c r="AW786" s="14"/>
      <c r="AX786" s="14"/>
      <c r="BA786" s="14"/>
      <c r="BB786" s="14"/>
      <c r="BE786" s="14"/>
      <c r="BF786" s="14"/>
      <c r="BH786" s="14"/>
      <c r="BI786" s="14"/>
      <c r="BJ786" s="14"/>
      <c r="BK786" s="14"/>
      <c r="BL786" s="14"/>
      <c r="BM786" s="71"/>
      <c r="BU786" s="14"/>
      <c r="BV786" s="14"/>
      <c r="BZ786" s="15"/>
      <c r="CA786" s="15"/>
      <c r="CC786" s="15"/>
      <c r="CE786" s="15"/>
      <c r="CG786" s="15"/>
      <c r="CH786" s="15"/>
    </row>
    <row r="787" spans="24:86" ht="12.75" customHeight="1" x14ac:dyDescent="0.25">
      <c r="X787" s="14"/>
      <c r="AI787" s="14"/>
      <c r="AJ787" s="14"/>
      <c r="AW787" s="14"/>
      <c r="AX787" s="14"/>
      <c r="BA787" s="14"/>
      <c r="BB787" s="14"/>
      <c r="BE787" s="14"/>
      <c r="BF787" s="14"/>
      <c r="BH787" s="14"/>
      <c r="BI787" s="14"/>
      <c r="BJ787" s="14"/>
      <c r="BK787" s="14"/>
      <c r="BL787" s="14"/>
      <c r="BM787" s="71"/>
      <c r="BU787" s="14"/>
      <c r="BV787" s="14"/>
      <c r="BZ787" s="15"/>
      <c r="CA787" s="15"/>
      <c r="CC787" s="15"/>
      <c r="CE787" s="15"/>
      <c r="CG787" s="15"/>
      <c r="CH787" s="15"/>
    </row>
    <row r="788" spans="24:86" ht="12.75" customHeight="1" x14ac:dyDescent="0.25">
      <c r="X788" s="14"/>
      <c r="AI788" s="14"/>
      <c r="AJ788" s="14"/>
      <c r="AW788" s="14"/>
      <c r="AX788" s="14"/>
      <c r="BA788" s="14"/>
      <c r="BB788" s="14"/>
      <c r="BE788" s="14"/>
      <c r="BF788" s="14"/>
      <c r="BH788" s="14"/>
      <c r="BI788" s="14"/>
      <c r="BJ788" s="14"/>
      <c r="BK788" s="14"/>
      <c r="BL788" s="14"/>
      <c r="BM788" s="71"/>
      <c r="BU788" s="14"/>
      <c r="BV788" s="14"/>
      <c r="BZ788" s="15"/>
      <c r="CA788" s="15"/>
      <c r="CC788" s="15"/>
      <c r="CE788" s="15"/>
      <c r="CG788" s="15"/>
      <c r="CH788" s="15"/>
    </row>
    <row r="789" spans="24:86" ht="12.75" customHeight="1" x14ac:dyDescent="0.25">
      <c r="X789" s="14"/>
      <c r="AI789" s="14"/>
      <c r="AJ789" s="14"/>
      <c r="AW789" s="14"/>
      <c r="AX789" s="14"/>
      <c r="BA789" s="14"/>
      <c r="BB789" s="14"/>
      <c r="BE789" s="14"/>
      <c r="BF789" s="14"/>
      <c r="BH789" s="14"/>
      <c r="BI789" s="14"/>
      <c r="BJ789" s="14"/>
      <c r="BK789" s="14"/>
      <c r="BL789" s="14"/>
      <c r="BM789" s="71"/>
      <c r="BU789" s="14"/>
      <c r="BV789" s="14"/>
      <c r="BZ789" s="15"/>
      <c r="CA789" s="15"/>
      <c r="CC789" s="15"/>
      <c r="CE789" s="15"/>
      <c r="CG789" s="15"/>
      <c r="CH789" s="15"/>
    </row>
    <row r="790" spans="24:86" ht="12.75" customHeight="1" x14ac:dyDescent="0.25">
      <c r="X790" s="14"/>
      <c r="AI790" s="14"/>
      <c r="AJ790" s="14"/>
      <c r="AW790" s="14"/>
      <c r="AX790" s="14"/>
      <c r="BA790" s="14"/>
      <c r="BB790" s="14"/>
      <c r="BE790" s="14"/>
      <c r="BF790" s="14"/>
      <c r="BH790" s="14"/>
      <c r="BI790" s="14"/>
      <c r="BJ790" s="14"/>
      <c r="BK790" s="14"/>
      <c r="BL790" s="14"/>
      <c r="BM790" s="71"/>
      <c r="BU790" s="14"/>
      <c r="BV790" s="14"/>
      <c r="BZ790" s="15"/>
      <c r="CA790" s="15"/>
      <c r="CC790" s="15"/>
      <c r="CE790" s="15"/>
      <c r="CG790" s="15"/>
      <c r="CH790" s="15"/>
    </row>
    <row r="791" spans="24:86" ht="12.75" customHeight="1" x14ac:dyDescent="0.25">
      <c r="X791" s="14"/>
      <c r="AI791" s="14"/>
      <c r="AJ791" s="14"/>
      <c r="AW791" s="14"/>
      <c r="AX791" s="14"/>
      <c r="BA791" s="14"/>
      <c r="BB791" s="14"/>
      <c r="BE791" s="14"/>
      <c r="BF791" s="14"/>
      <c r="BH791" s="14"/>
      <c r="BI791" s="14"/>
      <c r="BJ791" s="14"/>
      <c r="BK791" s="14"/>
      <c r="BL791" s="14"/>
      <c r="BM791" s="71"/>
      <c r="BU791" s="14"/>
      <c r="BV791" s="14"/>
      <c r="BZ791" s="15"/>
      <c r="CA791" s="15"/>
      <c r="CC791" s="15"/>
      <c r="CE791" s="15"/>
      <c r="CG791" s="15"/>
      <c r="CH791" s="15"/>
    </row>
    <row r="792" spans="24:86" ht="12.75" customHeight="1" x14ac:dyDescent="0.25">
      <c r="X792" s="14"/>
      <c r="AI792" s="14"/>
      <c r="AJ792" s="14"/>
      <c r="AW792" s="14"/>
      <c r="AX792" s="14"/>
      <c r="BA792" s="14"/>
      <c r="BB792" s="14"/>
      <c r="BE792" s="14"/>
      <c r="BF792" s="14"/>
      <c r="BH792" s="14"/>
      <c r="BI792" s="14"/>
      <c r="BJ792" s="14"/>
      <c r="BK792" s="14"/>
      <c r="BL792" s="14"/>
      <c r="BM792" s="71"/>
      <c r="BU792" s="14"/>
      <c r="BV792" s="14"/>
      <c r="BZ792" s="15"/>
      <c r="CA792" s="15"/>
      <c r="CC792" s="15"/>
      <c r="CE792" s="15"/>
      <c r="CG792" s="15"/>
      <c r="CH792" s="15"/>
    </row>
    <row r="793" spans="24:86" ht="12.75" customHeight="1" x14ac:dyDescent="0.25">
      <c r="X793" s="14"/>
      <c r="AI793" s="14"/>
      <c r="AJ793" s="14"/>
      <c r="AW793" s="14"/>
      <c r="AX793" s="14"/>
      <c r="BA793" s="14"/>
      <c r="BB793" s="14"/>
      <c r="BE793" s="14"/>
      <c r="BF793" s="14"/>
      <c r="BH793" s="14"/>
      <c r="BI793" s="14"/>
      <c r="BJ793" s="14"/>
      <c r="BK793" s="14"/>
      <c r="BL793" s="14"/>
      <c r="BM793" s="71"/>
      <c r="BU793" s="14"/>
      <c r="BV793" s="14"/>
      <c r="BZ793" s="15"/>
      <c r="CA793" s="15"/>
      <c r="CC793" s="15"/>
      <c r="CE793" s="15"/>
      <c r="CG793" s="15"/>
      <c r="CH793" s="15"/>
    </row>
    <row r="794" spans="24:86" ht="12.75" customHeight="1" x14ac:dyDescent="0.25">
      <c r="X794" s="14"/>
      <c r="AI794" s="14"/>
      <c r="AJ794" s="14"/>
      <c r="AW794" s="14"/>
      <c r="AX794" s="14"/>
      <c r="BA794" s="14"/>
      <c r="BB794" s="14"/>
      <c r="BE794" s="14"/>
      <c r="BF794" s="14"/>
      <c r="BH794" s="14"/>
      <c r="BI794" s="14"/>
      <c r="BJ794" s="14"/>
      <c r="BK794" s="14"/>
      <c r="BL794" s="14"/>
      <c r="BM794" s="71"/>
      <c r="BU794" s="14"/>
      <c r="BV794" s="14"/>
      <c r="BZ794" s="15"/>
      <c r="CA794" s="15"/>
      <c r="CC794" s="15"/>
      <c r="CE794" s="15"/>
      <c r="CG794" s="15"/>
      <c r="CH794" s="15"/>
    </row>
    <row r="795" spans="24:86" ht="12.75" customHeight="1" x14ac:dyDescent="0.25">
      <c r="X795" s="14"/>
      <c r="AI795" s="14"/>
      <c r="AJ795" s="14"/>
      <c r="AW795" s="14"/>
      <c r="AX795" s="14"/>
      <c r="BA795" s="14"/>
      <c r="BB795" s="14"/>
      <c r="BE795" s="14"/>
      <c r="BF795" s="14"/>
      <c r="BH795" s="14"/>
      <c r="BI795" s="14"/>
      <c r="BJ795" s="14"/>
      <c r="BK795" s="14"/>
      <c r="BL795" s="14"/>
      <c r="BM795" s="71"/>
      <c r="BU795" s="14"/>
      <c r="BV795" s="14"/>
      <c r="BZ795" s="15"/>
      <c r="CA795" s="15"/>
      <c r="CC795" s="15"/>
      <c r="CE795" s="15"/>
      <c r="CG795" s="15"/>
      <c r="CH795" s="15"/>
    </row>
    <row r="796" spans="24:86" ht="12.75" customHeight="1" x14ac:dyDescent="0.25">
      <c r="X796" s="14"/>
      <c r="AI796" s="14"/>
      <c r="AJ796" s="14"/>
      <c r="AW796" s="14"/>
      <c r="AX796" s="14"/>
      <c r="BA796" s="14"/>
      <c r="BB796" s="14"/>
      <c r="BE796" s="14"/>
      <c r="BF796" s="14"/>
      <c r="BH796" s="14"/>
      <c r="BI796" s="14"/>
      <c r="BJ796" s="14"/>
      <c r="BK796" s="14"/>
      <c r="BL796" s="14"/>
      <c r="BM796" s="71"/>
      <c r="BU796" s="14"/>
      <c r="BV796" s="14"/>
      <c r="BZ796" s="15"/>
      <c r="CA796" s="15"/>
      <c r="CC796" s="15"/>
      <c r="CE796" s="15"/>
      <c r="CG796" s="15"/>
      <c r="CH796" s="15"/>
    </row>
    <row r="797" spans="24:86" ht="12.75" customHeight="1" x14ac:dyDescent="0.25">
      <c r="X797" s="14"/>
      <c r="AI797" s="14"/>
      <c r="AJ797" s="14"/>
      <c r="AW797" s="14"/>
      <c r="AX797" s="14"/>
      <c r="BA797" s="14"/>
      <c r="BB797" s="14"/>
      <c r="BE797" s="14"/>
      <c r="BF797" s="14"/>
      <c r="BH797" s="14"/>
      <c r="BI797" s="14"/>
      <c r="BJ797" s="14"/>
      <c r="BK797" s="14"/>
      <c r="BL797" s="14"/>
      <c r="BM797" s="71"/>
      <c r="BU797" s="14"/>
      <c r="BV797" s="14"/>
      <c r="BZ797" s="15"/>
      <c r="CA797" s="15"/>
      <c r="CC797" s="15"/>
      <c r="CE797" s="15"/>
      <c r="CG797" s="15"/>
      <c r="CH797" s="15"/>
    </row>
    <row r="798" spans="24:86" ht="12.75" customHeight="1" x14ac:dyDescent="0.25">
      <c r="X798" s="14"/>
      <c r="AI798" s="14"/>
      <c r="AJ798" s="14"/>
      <c r="AW798" s="14"/>
      <c r="AX798" s="14"/>
      <c r="BA798" s="14"/>
      <c r="BB798" s="14"/>
      <c r="BE798" s="14"/>
      <c r="BF798" s="14"/>
      <c r="BH798" s="14"/>
      <c r="BI798" s="14"/>
      <c r="BJ798" s="14"/>
      <c r="BK798" s="14"/>
      <c r="BL798" s="14"/>
      <c r="BM798" s="71"/>
      <c r="BU798" s="14"/>
      <c r="BV798" s="14"/>
      <c r="BZ798" s="15"/>
      <c r="CA798" s="15"/>
      <c r="CC798" s="15"/>
      <c r="CE798" s="15"/>
      <c r="CG798" s="15"/>
      <c r="CH798" s="15"/>
    </row>
    <row r="799" spans="24:86" ht="12.75" customHeight="1" x14ac:dyDescent="0.25">
      <c r="X799" s="14"/>
      <c r="AI799" s="14"/>
      <c r="AJ799" s="14"/>
      <c r="AW799" s="14"/>
      <c r="AX799" s="14"/>
      <c r="BA799" s="14"/>
      <c r="BB799" s="14"/>
      <c r="BE799" s="14"/>
      <c r="BF799" s="14"/>
      <c r="BH799" s="14"/>
      <c r="BI799" s="14"/>
      <c r="BJ799" s="14"/>
      <c r="BK799" s="14"/>
      <c r="BL799" s="14"/>
      <c r="BM799" s="71"/>
      <c r="BU799" s="14"/>
      <c r="BV799" s="14"/>
      <c r="BZ799" s="15"/>
      <c r="CA799" s="15"/>
      <c r="CC799" s="15"/>
      <c r="CE799" s="15"/>
      <c r="CG799" s="15"/>
      <c r="CH799" s="15"/>
    </row>
    <row r="800" spans="24:86" ht="12.75" customHeight="1" x14ac:dyDescent="0.25">
      <c r="X800" s="14"/>
      <c r="AI800" s="14"/>
      <c r="AJ800" s="14"/>
      <c r="AW800" s="14"/>
      <c r="AX800" s="14"/>
      <c r="BA800" s="14"/>
      <c r="BB800" s="14"/>
      <c r="BE800" s="14"/>
      <c r="BF800" s="14"/>
      <c r="BH800" s="14"/>
      <c r="BI800" s="14"/>
      <c r="BJ800" s="14"/>
      <c r="BK800" s="14"/>
      <c r="BL800" s="14"/>
      <c r="BM800" s="71"/>
      <c r="BU800" s="14"/>
      <c r="BV800" s="14"/>
      <c r="BZ800" s="15"/>
      <c r="CA800" s="15"/>
      <c r="CC800" s="15"/>
      <c r="CE800" s="15"/>
      <c r="CG800" s="15"/>
      <c r="CH800" s="15"/>
    </row>
    <row r="801" spans="24:86" ht="12.75" customHeight="1" x14ac:dyDescent="0.25">
      <c r="X801" s="14"/>
      <c r="AI801" s="14"/>
      <c r="AJ801" s="14"/>
      <c r="AW801" s="14"/>
      <c r="AX801" s="14"/>
      <c r="BA801" s="14"/>
      <c r="BB801" s="14"/>
      <c r="BE801" s="14"/>
      <c r="BF801" s="14"/>
      <c r="BH801" s="14"/>
      <c r="BI801" s="14"/>
      <c r="BJ801" s="14"/>
      <c r="BK801" s="14"/>
      <c r="BL801" s="14"/>
      <c r="BM801" s="71"/>
      <c r="BU801" s="14"/>
      <c r="BV801" s="14"/>
      <c r="BZ801" s="15"/>
      <c r="CA801" s="15"/>
      <c r="CC801" s="15"/>
      <c r="CE801" s="15"/>
      <c r="CG801" s="15"/>
      <c r="CH801" s="15"/>
    </row>
    <row r="802" spans="24:86" ht="12.75" customHeight="1" x14ac:dyDescent="0.25">
      <c r="X802" s="14"/>
      <c r="AI802" s="14"/>
      <c r="AJ802" s="14"/>
      <c r="AW802" s="14"/>
      <c r="AX802" s="14"/>
      <c r="BA802" s="14"/>
      <c r="BB802" s="14"/>
      <c r="BE802" s="14"/>
      <c r="BF802" s="14"/>
      <c r="BH802" s="14"/>
      <c r="BI802" s="14"/>
      <c r="BJ802" s="14"/>
      <c r="BK802" s="14"/>
      <c r="BL802" s="14"/>
      <c r="BM802" s="71"/>
      <c r="BU802" s="14"/>
      <c r="BV802" s="14"/>
      <c r="BZ802" s="15"/>
      <c r="CA802" s="15"/>
      <c r="CC802" s="15"/>
      <c r="CE802" s="15"/>
      <c r="CG802" s="15"/>
      <c r="CH802" s="15"/>
    </row>
    <row r="803" spans="24:86" ht="12.75" customHeight="1" x14ac:dyDescent="0.25">
      <c r="X803" s="14"/>
      <c r="AI803" s="14"/>
      <c r="AJ803" s="14"/>
      <c r="AW803" s="14"/>
      <c r="AX803" s="14"/>
      <c r="BA803" s="14"/>
      <c r="BB803" s="14"/>
      <c r="BE803" s="14"/>
      <c r="BF803" s="14"/>
      <c r="BH803" s="14"/>
      <c r="BI803" s="14"/>
      <c r="BJ803" s="14"/>
      <c r="BK803" s="14"/>
      <c r="BL803" s="14"/>
      <c r="BM803" s="71"/>
      <c r="BU803" s="14"/>
      <c r="BV803" s="14"/>
      <c r="BZ803" s="15"/>
      <c r="CA803" s="15"/>
      <c r="CC803" s="15"/>
      <c r="CE803" s="15"/>
      <c r="CG803" s="15"/>
      <c r="CH803" s="15"/>
    </row>
    <row r="804" spans="24:86" ht="12.75" customHeight="1" x14ac:dyDescent="0.25">
      <c r="X804" s="14"/>
      <c r="AI804" s="14"/>
      <c r="AJ804" s="14"/>
      <c r="AW804" s="14"/>
      <c r="AX804" s="14"/>
      <c r="BA804" s="14"/>
      <c r="BB804" s="14"/>
      <c r="BE804" s="14"/>
      <c r="BF804" s="14"/>
      <c r="BH804" s="14"/>
      <c r="BI804" s="14"/>
      <c r="BJ804" s="14"/>
      <c r="BK804" s="14"/>
      <c r="BL804" s="14"/>
      <c r="BM804" s="71"/>
      <c r="BU804" s="14"/>
      <c r="BV804" s="14"/>
      <c r="BZ804" s="15"/>
      <c r="CA804" s="15"/>
      <c r="CC804" s="15"/>
      <c r="CE804" s="15"/>
      <c r="CG804" s="15"/>
      <c r="CH804" s="15"/>
    </row>
    <row r="805" spans="24:86" ht="12.75" customHeight="1" x14ac:dyDescent="0.25">
      <c r="X805" s="14"/>
      <c r="AI805" s="14"/>
      <c r="AJ805" s="14"/>
      <c r="AW805" s="14"/>
      <c r="AX805" s="14"/>
      <c r="BA805" s="14"/>
      <c r="BB805" s="14"/>
      <c r="BE805" s="14"/>
      <c r="BF805" s="14"/>
      <c r="BH805" s="14"/>
      <c r="BI805" s="14"/>
      <c r="BJ805" s="14"/>
      <c r="BK805" s="14"/>
      <c r="BL805" s="14"/>
      <c r="BM805" s="71"/>
      <c r="BU805" s="14"/>
      <c r="BV805" s="14"/>
      <c r="BZ805" s="15"/>
      <c r="CA805" s="15"/>
      <c r="CC805" s="15"/>
      <c r="CE805" s="15"/>
      <c r="CG805" s="15"/>
      <c r="CH805" s="15"/>
    </row>
    <row r="806" spans="24:86" ht="12.75" customHeight="1" x14ac:dyDescent="0.25">
      <c r="X806" s="14"/>
      <c r="AI806" s="14"/>
      <c r="AJ806" s="14"/>
      <c r="AW806" s="14"/>
      <c r="AX806" s="14"/>
      <c r="BA806" s="14"/>
      <c r="BB806" s="14"/>
      <c r="BE806" s="14"/>
      <c r="BF806" s="14"/>
      <c r="BH806" s="14"/>
      <c r="BI806" s="14"/>
      <c r="BJ806" s="14"/>
      <c r="BK806" s="14"/>
      <c r="BL806" s="14"/>
      <c r="BM806" s="71"/>
      <c r="BU806" s="14"/>
      <c r="BV806" s="14"/>
      <c r="BZ806" s="15"/>
      <c r="CA806" s="15"/>
      <c r="CC806" s="15"/>
      <c r="CE806" s="15"/>
      <c r="CG806" s="15"/>
      <c r="CH806" s="15"/>
    </row>
    <row r="807" spans="24:86" ht="12.75" customHeight="1" x14ac:dyDescent="0.25">
      <c r="X807" s="14"/>
      <c r="AI807" s="14"/>
      <c r="AJ807" s="14"/>
      <c r="AW807" s="14"/>
      <c r="AX807" s="14"/>
      <c r="BA807" s="14"/>
      <c r="BB807" s="14"/>
      <c r="BE807" s="14"/>
      <c r="BF807" s="14"/>
      <c r="BH807" s="14"/>
      <c r="BI807" s="14"/>
      <c r="BJ807" s="14"/>
      <c r="BK807" s="14"/>
      <c r="BL807" s="14"/>
      <c r="BM807" s="71"/>
      <c r="BU807" s="14"/>
      <c r="BV807" s="14"/>
      <c r="BZ807" s="15"/>
      <c r="CA807" s="15"/>
      <c r="CC807" s="15"/>
      <c r="CE807" s="15"/>
      <c r="CG807" s="15"/>
      <c r="CH807" s="15"/>
    </row>
    <row r="808" spans="24:86" ht="12.75" customHeight="1" x14ac:dyDescent="0.25">
      <c r="X808" s="14"/>
      <c r="AI808" s="14"/>
      <c r="AJ808" s="14"/>
      <c r="AW808" s="14"/>
      <c r="AX808" s="14"/>
      <c r="BA808" s="14"/>
      <c r="BB808" s="14"/>
      <c r="BE808" s="14"/>
      <c r="BF808" s="14"/>
      <c r="BH808" s="14"/>
      <c r="BI808" s="14"/>
      <c r="BJ808" s="14"/>
      <c r="BK808" s="14"/>
      <c r="BL808" s="14"/>
      <c r="BM808" s="71"/>
      <c r="BU808" s="14"/>
      <c r="BV808" s="14"/>
      <c r="BZ808" s="15"/>
      <c r="CA808" s="15"/>
      <c r="CC808" s="15"/>
      <c r="CE808" s="15"/>
      <c r="CG808" s="15"/>
      <c r="CH808" s="15"/>
    </row>
    <row r="809" spans="24:86" ht="12.75" customHeight="1" x14ac:dyDescent="0.25">
      <c r="X809" s="14"/>
      <c r="AI809" s="14"/>
      <c r="AJ809" s="14"/>
      <c r="AW809" s="14"/>
      <c r="AX809" s="14"/>
      <c r="BA809" s="14"/>
      <c r="BB809" s="14"/>
      <c r="BE809" s="14"/>
      <c r="BF809" s="14"/>
      <c r="BH809" s="14"/>
      <c r="BI809" s="14"/>
      <c r="BJ809" s="14"/>
      <c r="BK809" s="14"/>
      <c r="BL809" s="14"/>
      <c r="BM809" s="71"/>
      <c r="BU809" s="14"/>
      <c r="BV809" s="14"/>
      <c r="BZ809" s="15"/>
      <c r="CA809" s="15"/>
      <c r="CC809" s="15"/>
      <c r="CE809" s="15"/>
      <c r="CG809" s="15"/>
      <c r="CH809" s="15"/>
    </row>
    <row r="810" spans="24:86" ht="12.75" customHeight="1" x14ac:dyDescent="0.25">
      <c r="X810" s="14"/>
      <c r="AI810" s="14"/>
      <c r="AJ810" s="14"/>
      <c r="AW810" s="14"/>
      <c r="AX810" s="14"/>
      <c r="BA810" s="14"/>
      <c r="BB810" s="14"/>
      <c r="BE810" s="14"/>
      <c r="BF810" s="14"/>
      <c r="BH810" s="14"/>
      <c r="BI810" s="14"/>
      <c r="BJ810" s="14"/>
      <c r="BK810" s="14"/>
      <c r="BL810" s="14"/>
      <c r="BM810" s="71"/>
      <c r="BU810" s="14"/>
      <c r="BV810" s="14"/>
      <c r="BZ810" s="15"/>
      <c r="CA810" s="15"/>
      <c r="CC810" s="15"/>
      <c r="CE810" s="15"/>
      <c r="CG810" s="15"/>
      <c r="CH810" s="15"/>
    </row>
    <row r="811" spans="24:86" ht="12.75" customHeight="1" x14ac:dyDescent="0.25">
      <c r="X811" s="14"/>
      <c r="AI811" s="14"/>
      <c r="AJ811" s="14"/>
      <c r="AW811" s="14"/>
      <c r="AX811" s="14"/>
      <c r="BA811" s="14"/>
      <c r="BB811" s="14"/>
      <c r="BE811" s="14"/>
      <c r="BF811" s="14"/>
      <c r="BH811" s="14"/>
      <c r="BI811" s="14"/>
      <c r="BJ811" s="14"/>
      <c r="BK811" s="14"/>
      <c r="BL811" s="14"/>
      <c r="BM811" s="71"/>
      <c r="BU811" s="14"/>
      <c r="BV811" s="14"/>
      <c r="BZ811" s="15"/>
      <c r="CA811" s="15"/>
      <c r="CC811" s="15"/>
      <c r="CE811" s="15"/>
      <c r="CG811" s="15"/>
      <c r="CH811" s="15"/>
    </row>
    <row r="812" spans="24:86" ht="12.75" customHeight="1" x14ac:dyDescent="0.25">
      <c r="X812" s="14"/>
      <c r="AI812" s="14"/>
      <c r="AJ812" s="14"/>
      <c r="AW812" s="14"/>
      <c r="AX812" s="14"/>
      <c r="BA812" s="14"/>
      <c r="BB812" s="14"/>
      <c r="BE812" s="14"/>
      <c r="BF812" s="14"/>
      <c r="BH812" s="14"/>
      <c r="BI812" s="14"/>
      <c r="BJ812" s="14"/>
      <c r="BK812" s="14"/>
      <c r="BL812" s="14"/>
      <c r="BM812" s="71"/>
      <c r="BU812" s="14"/>
      <c r="BV812" s="14"/>
      <c r="BZ812" s="15"/>
      <c r="CA812" s="15"/>
      <c r="CC812" s="15"/>
      <c r="CE812" s="15"/>
      <c r="CG812" s="15"/>
      <c r="CH812" s="15"/>
    </row>
    <row r="813" spans="24:86" ht="12.75" customHeight="1" x14ac:dyDescent="0.25">
      <c r="X813" s="14"/>
      <c r="AI813" s="14"/>
      <c r="AJ813" s="14"/>
      <c r="AW813" s="14"/>
      <c r="AX813" s="14"/>
      <c r="BA813" s="14"/>
      <c r="BB813" s="14"/>
      <c r="BE813" s="14"/>
      <c r="BF813" s="14"/>
      <c r="BH813" s="14"/>
      <c r="BI813" s="14"/>
      <c r="BJ813" s="14"/>
      <c r="BK813" s="14"/>
      <c r="BL813" s="14"/>
      <c r="BM813" s="71"/>
      <c r="BU813" s="14"/>
      <c r="BV813" s="14"/>
      <c r="BZ813" s="15"/>
      <c r="CA813" s="15"/>
      <c r="CC813" s="15"/>
      <c r="CE813" s="15"/>
      <c r="CG813" s="15"/>
      <c r="CH813" s="15"/>
    </row>
    <row r="814" spans="24:86" ht="12.75" customHeight="1" x14ac:dyDescent="0.25">
      <c r="X814" s="14"/>
      <c r="AI814" s="14"/>
      <c r="AJ814" s="14"/>
      <c r="AW814" s="14"/>
      <c r="AX814" s="14"/>
      <c r="BA814" s="14"/>
      <c r="BB814" s="14"/>
      <c r="BE814" s="14"/>
      <c r="BF814" s="14"/>
      <c r="BH814" s="14"/>
      <c r="BI814" s="14"/>
      <c r="BJ814" s="14"/>
      <c r="BK814" s="14"/>
      <c r="BL814" s="14"/>
      <c r="BM814" s="71"/>
      <c r="BU814" s="14"/>
      <c r="BV814" s="14"/>
      <c r="BZ814" s="15"/>
      <c r="CA814" s="15"/>
      <c r="CC814" s="15"/>
      <c r="CE814" s="15"/>
      <c r="CG814" s="15"/>
      <c r="CH814" s="15"/>
    </row>
    <row r="815" spans="24:86" ht="12.75" customHeight="1" x14ac:dyDescent="0.25">
      <c r="X815" s="14"/>
      <c r="AI815" s="14"/>
      <c r="AJ815" s="14"/>
      <c r="AW815" s="14"/>
      <c r="AX815" s="14"/>
      <c r="BA815" s="14"/>
      <c r="BB815" s="14"/>
      <c r="BE815" s="14"/>
      <c r="BF815" s="14"/>
      <c r="BH815" s="14"/>
      <c r="BI815" s="14"/>
      <c r="BJ815" s="14"/>
      <c r="BK815" s="14"/>
      <c r="BL815" s="14"/>
      <c r="BM815" s="71"/>
      <c r="BU815" s="14"/>
      <c r="BV815" s="14"/>
      <c r="BZ815" s="15"/>
      <c r="CA815" s="15"/>
      <c r="CC815" s="15"/>
      <c r="CE815" s="15"/>
      <c r="CG815" s="15"/>
      <c r="CH815" s="15"/>
    </row>
    <row r="816" spans="24:86" ht="12.75" customHeight="1" x14ac:dyDescent="0.25">
      <c r="X816" s="14"/>
      <c r="AI816" s="14"/>
      <c r="AJ816" s="14"/>
      <c r="AW816" s="14"/>
      <c r="AX816" s="14"/>
      <c r="BA816" s="14"/>
      <c r="BB816" s="14"/>
      <c r="BE816" s="14"/>
      <c r="BF816" s="14"/>
      <c r="BH816" s="14"/>
      <c r="BI816" s="14"/>
      <c r="BJ816" s="14"/>
      <c r="BK816" s="14"/>
      <c r="BL816" s="14"/>
      <c r="BM816" s="71"/>
      <c r="BU816" s="14"/>
      <c r="BV816" s="14"/>
      <c r="BZ816" s="15"/>
      <c r="CA816" s="15"/>
      <c r="CC816" s="15"/>
      <c r="CE816" s="15"/>
      <c r="CG816" s="15"/>
      <c r="CH816" s="15"/>
    </row>
    <row r="817" spans="24:86" ht="12.75" customHeight="1" x14ac:dyDescent="0.25">
      <c r="X817" s="14"/>
      <c r="AI817" s="14"/>
      <c r="AJ817" s="14"/>
      <c r="AW817" s="14"/>
      <c r="AX817" s="14"/>
      <c r="BA817" s="14"/>
      <c r="BB817" s="14"/>
      <c r="BE817" s="14"/>
      <c r="BF817" s="14"/>
      <c r="BH817" s="14"/>
      <c r="BI817" s="14"/>
      <c r="BJ817" s="14"/>
      <c r="BK817" s="14"/>
      <c r="BL817" s="14"/>
      <c r="BM817" s="71"/>
      <c r="BU817" s="14"/>
      <c r="BV817" s="14"/>
      <c r="BZ817" s="15"/>
      <c r="CA817" s="15"/>
      <c r="CC817" s="15"/>
      <c r="CE817" s="15"/>
      <c r="CG817" s="15"/>
      <c r="CH817" s="15"/>
    </row>
    <row r="818" spans="24:86" ht="12.75" customHeight="1" x14ac:dyDescent="0.25">
      <c r="X818" s="14"/>
      <c r="AI818" s="14"/>
      <c r="AJ818" s="14"/>
      <c r="AW818" s="14"/>
      <c r="AX818" s="14"/>
      <c r="BA818" s="14"/>
      <c r="BB818" s="14"/>
      <c r="BE818" s="14"/>
      <c r="BF818" s="14"/>
      <c r="BH818" s="14"/>
      <c r="BI818" s="14"/>
      <c r="BJ818" s="14"/>
      <c r="BK818" s="14"/>
      <c r="BL818" s="14"/>
      <c r="BM818" s="71"/>
      <c r="BU818" s="14"/>
      <c r="BV818" s="14"/>
      <c r="BZ818" s="15"/>
      <c r="CA818" s="15"/>
      <c r="CC818" s="15"/>
      <c r="CE818" s="15"/>
      <c r="CG818" s="15"/>
      <c r="CH818" s="15"/>
    </row>
    <row r="819" spans="24:86" ht="12.75" customHeight="1" x14ac:dyDescent="0.25">
      <c r="X819" s="14"/>
      <c r="AI819" s="14"/>
      <c r="AJ819" s="14"/>
      <c r="AW819" s="14"/>
      <c r="AX819" s="14"/>
      <c r="BA819" s="14"/>
      <c r="BB819" s="14"/>
      <c r="BE819" s="14"/>
      <c r="BF819" s="14"/>
      <c r="BH819" s="14"/>
      <c r="BI819" s="14"/>
      <c r="BJ819" s="14"/>
      <c r="BK819" s="14"/>
      <c r="BL819" s="14"/>
      <c r="BM819" s="71"/>
      <c r="BU819" s="14"/>
      <c r="BV819" s="14"/>
      <c r="BZ819" s="15"/>
      <c r="CA819" s="15"/>
      <c r="CC819" s="15"/>
      <c r="CE819" s="15"/>
      <c r="CG819" s="15"/>
      <c r="CH819" s="15"/>
    </row>
    <row r="820" spans="24:86" ht="12.75" customHeight="1" x14ac:dyDescent="0.25">
      <c r="X820" s="14"/>
      <c r="AI820" s="14"/>
      <c r="AJ820" s="14"/>
      <c r="AW820" s="14"/>
      <c r="AX820" s="14"/>
      <c r="BA820" s="14"/>
      <c r="BB820" s="14"/>
      <c r="BE820" s="14"/>
      <c r="BF820" s="14"/>
      <c r="BH820" s="14"/>
      <c r="BI820" s="14"/>
      <c r="BJ820" s="14"/>
      <c r="BK820" s="14"/>
      <c r="BL820" s="14"/>
      <c r="BM820" s="71"/>
      <c r="BU820" s="14"/>
      <c r="BV820" s="14"/>
      <c r="BZ820" s="15"/>
      <c r="CA820" s="15"/>
      <c r="CC820" s="15"/>
      <c r="CE820" s="15"/>
      <c r="CG820" s="15"/>
      <c r="CH820" s="15"/>
    </row>
    <row r="821" spans="24:86" ht="12.75" customHeight="1" x14ac:dyDescent="0.25">
      <c r="X821" s="14"/>
      <c r="AI821" s="14"/>
      <c r="AJ821" s="14"/>
      <c r="AW821" s="14"/>
      <c r="AX821" s="14"/>
      <c r="BA821" s="14"/>
      <c r="BB821" s="14"/>
      <c r="BE821" s="14"/>
      <c r="BF821" s="14"/>
      <c r="BH821" s="14"/>
      <c r="BI821" s="14"/>
      <c r="BJ821" s="14"/>
      <c r="BK821" s="14"/>
      <c r="BL821" s="14"/>
      <c r="BM821" s="71"/>
      <c r="BU821" s="14"/>
      <c r="BV821" s="14"/>
      <c r="BZ821" s="15"/>
      <c r="CA821" s="15"/>
      <c r="CC821" s="15"/>
      <c r="CE821" s="15"/>
      <c r="CG821" s="15"/>
      <c r="CH821" s="15"/>
    </row>
    <row r="822" spans="24:86" ht="12.75" customHeight="1" x14ac:dyDescent="0.25">
      <c r="X822" s="14"/>
      <c r="AI822" s="14"/>
      <c r="AJ822" s="14"/>
      <c r="AW822" s="14"/>
      <c r="AX822" s="14"/>
      <c r="BA822" s="14"/>
      <c r="BB822" s="14"/>
      <c r="BE822" s="14"/>
      <c r="BF822" s="14"/>
      <c r="BH822" s="14"/>
      <c r="BI822" s="14"/>
      <c r="BJ822" s="14"/>
      <c r="BK822" s="14"/>
      <c r="BL822" s="14"/>
      <c r="BM822" s="71"/>
      <c r="BU822" s="14"/>
      <c r="BV822" s="14"/>
      <c r="BZ822" s="15"/>
      <c r="CA822" s="15"/>
      <c r="CC822" s="15"/>
      <c r="CE822" s="15"/>
      <c r="CG822" s="15"/>
      <c r="CH822" s="15"/>
    </row>
    <row r="823" spans="24:86" ht="12.75" customHeight="1" x14ac:dyDescent="0.25">
      <c r="X823" s="14"/>
      <c r="AI823" s="14"/>
      <c r="AJ823" s="14"/>
      <c r="AW823" s="14"/>
      <c r="AX823" s="14"/>
      <c r="BA823" s="14"/>
      <c r="BB823" s="14"/>
      <c r="BE823" s="14"/>
      <c r="BF823" s="14"/>
      <c r="BH823" s="14"/>
      <c r="BI823" s="14"/>
      <c r="BJ823" s="14"/>
      <c r="BK823" s="14"/>
      <c r="BL823" s="14"/>
      <c r="BM823" s="71"/>
      <c r="BU823" s="14"/>
      <c r="BV823" s="14"/>
      <c r="BZ823" s="15"/>
      <c r="CA823" s="15"/>
      <c r="CC823" s="15"/>
      <c r="CE823" s="15"/>
      <c r="CG823" s="15"/>
      <c r="CH823" s="15"/>
    </row>
    <row r="824" spans="24:86" ht="12.75" customHeight="1" x14ac:dyDescent="0.25">
      <c r="X824" s="14"/>
      <c r="AI824" s="14"/>
      <c r="AJ824" s="14"/>
      <c r="AW824" s="14"/>
      <c r="AX824" s="14"/>
      <c r="BA824" s="14"/>
      <c r="BB824" s="14"/>
      <c r="BE824" s="14"/>
      <c r="BF824" s="14"/>
      <c r="BH824" s="14"/>
      <c r="BI824" s="14"/>
      <c r="BJ824" s="14"/>
      <c r="BK824" s="14"/>
      <c r="BL824" s="14"/>
      <c r="BM824" s="71"/>
      <c r="BU824" s="14"/>
      <c r="BV824" s="14"/>
      <c r="BZ824" s="15"/>
      <c r="CA824" s="15"/>
      <c r="CC824" s="15"/>
      <c r="CE824" s="15"/>
      <c r="CG824" s="15"/>
      <c r="CH824" s="15"/>
    </row>
    <row r="825" spans="24:86" ht="12.75" customHeight="1" x14ac:dyDescent="0.25">
      <c r="X825" s="14"/>
      <c r="AI825" s="14"/>
      <c r="AJ825" s="14"/>
      <c r="AW825" s="14"/>
      <c r="AX825" s="14"/>
      <c r="BA825" s="14"/>
      <c r="BB825" s="14"/>
      <c r="BE825" s="14"/>
      <c r="BF825" s="14"/>
      <c r="BH825" s="14"/>
      <c r="BI825" s="14"/>
      <c r="BJ825" s="14"/>
      <c r="BK825" s="14"/>
      <c r="BL825" s="14"/>
      <c r="BM825" s="71"/>
      <c r="BU825" s="14"/>
      <c r="BV825" s="14"/>
      <c r="BZ825" s="15"/>
      <c r="CA825" s="15"/>
      <c r="CC825" s="15"/>
      <c r="CE825" s="15"/>
      <c r="CG825" s="15"/>
      <c r="CH825" s="15"/>
    </row>
    <row r="826" spans="24:86" ht="12.75" customHeight="1" x14ac:dyDescent="0.25">
      <c r="X826" s="14"/>
      <c r="AI826" s="14"/>
      <c r="AJ826" s="14"/>
      <c r="AW826" s="14"/>
      <c r="AX826" s="14"/>
      <c r="BA826" s="14"/>
      <c r="BB826" s="14"/>
      <c r="BE826" s="14"/>
      <c r="BF826" s="14"/>
      <c r="BH826" s="14"/>
      <c r="BI826" s="14"/>
      <c r="BJ826" s="14"/>
      <c r="BK826" s="14"/>
      <c r="BL826" s="14"/>
      <c r="BM826" s="71"/>
      <c r="BU826" s="14"/>
      <c r="BV826" s="14"/>
      <c r="BZ826" s="15"/>
      <c r="CA826" s="15"/>
      <c r="CC826" s="15"/>
      <c r="CE826" s="15"/>
      <c r="CG826" s="15"/>
      <c r="CH826" s="15"/>
    </row>
    <row r="827" spans="24:86" ht="12.75" customHeight="1" x14ac:dyDescent="0.25">
      <c r="X827" s="14"/>
      <c r="AI827" s="14"/>
      <c r="AJ827" s="14"/>
      <c r="AW827" s="14"/>
      <c r="AX827" s="14"/>
      <c r="BA827" s="14"/>
      <c r="BB827" s="14"/>
      <c r="BE827" s="14"/>
      <c r="BF827" s="14"/>
      <c r="BH827" s="14"/>
      <c r="BI827" s="14"/>
      <c r="BJ827" s="14"/>
      <c r="BK827" s="14"/>
      <c r="BL827" s="14"/>
      <c r="BM827" s="71"/>
      <c r="BU827" s="14"/>
      <c r="BV827" s="14"/>
      <c r="BZ827" s="15"/>
      <c r="CA827" s="15"/>
      <c r="CC827" s="15"/>
      <c r="CE827" s="15"/>
      <c r="CG827" s="15"/>
      <c r="CH827" s="15"/>
    </row>
    <row r="828" spans="24:86" ht="12.75" customHeight="1" x14ac:dyDescent="0.25">
      <c r="X828" s="14"/>
      <c r="AI828" s="14"/>
      <c r="AJ828" s="14"/>
      <c r="AW828" s="14"/>
      <c r="AX828" s="14"/>
      <c r="BA828" s="14"/>
      <c r="BB828" s="14"/>
      <c r="BE828" s="14"/>
      <c r="BF828" s="14"/>
      <c r="BH828" s="14"/>
      <c r="BI828" s="14"/>
      <c r="BJ828" s="14"/>
      <c r="BK828" s="14"/>
      <c r="BL828" s="14"/>
      <c r="BM828" s="71"/>
      <c r="BU828" s="14"/>
      <c r="BV828" s="14"/>
      <c r="BZ828" s="15"/>
      <c r="CA828" s="15"/>
      <c r="CC828" s="15"/>
      <c r="CE828" s="15"/>
      <c r="CG828" s="15"/>
      <c r="CH828" s="15"/>
    </row>
    <row r="829" spans="24:86" ht="12.75" customHeight="1" x14ac:dyDescent="0.25">
      <c r="X829" s="14"/>
      <c r="AI829" s="14"/>
      <c r="AJ829" s="14"/>
      <c r="AW829" s="14"/>
      <c r="AX829" s="14"/>
      <c r="BA829" s="14"/>
      <c r="BB829" s="14"/>
      <c r="BE829" s="14"/>
      <c r="BF829" s="14"/>
      <c r="BH829" s="14"/>
      <c r="BI829" s="14"/>
      <c r="BJ829" s="14"/>
      <c r="BK829" s="14"/>
      <c r="BL829" s="14"/>
      <c r="BM829" s="71"/>
      <c r="BU829" s="14"/>
      <c r="BV829" s="14"/>
      <c r="BZ829" s="15"/>
      <c r="CA829" s="15"/>
      <c r="CC829" s="15"/>
      <c r="CE829" s="15"/>
      <c r="CG829" s="15"/>
      <c r="CH829" s="15"/>
    </row>
    <row r="830" spans="24:86" ht="12.75" customHeight="1" x14ac:dyDescent="0.25">
      <c r="X830" s="14"/>
      <c r="AI830" s="14"/>
      <c r="AJ830" s="14"/>
      <c r="AW830" s="14"/>
      <c r="AX830" s="14"/>
      <c r="BA830" s="14"/>
      <c r="BB830" s="14"/>
      <c r="BE830" s="14"/>
      <c r="BF830" s="14"/>
      <c r="BH830" s="14"/>
      <c r="BI830" s="14"/>
      <c r="BJ830" s="14"/>
      <c r="BK830" s="14"/>
      <c r="BL830" s="14"/>
      <c r="BM830" s="71"/>
      <c r="BU830" s="14"/>
      <c r="BV830" s="14"/>
      <c r="BZ830" s="15"/>
      <c r="CA830" s="15"/>
      <c r="CC830" s="15"/>
      <c r="CE830" s="15"/>
      <c r="CG830" s="15"/>
      <c r="CH830" s="15"/>
    </row>
    <row r="831" spans="24:86" ht="12.75" customHeight="1" x14ac:dyDescent="0.25">
      <c r="X831" s="14"/>
      <c r="AI831" s="14"/>
      <c r="AJ831" s="14"/>
      <c r="AW831" s="14"/>
      <c r="AX831" s="14"/>
      <c r="BA831" s="14"/>
      <c r="BB831" s="14"/>
      <c r="BE831" s="14"/>
      <c r="BF831" s="14"/>
      <c r="BH831" s="14"/>
      <c r="BI831" s="14"/>
      <c r="BJ831" s="14"/>
      <c r="BK831" s="14"/>
      <c r="BL831" s="14"/>
      <c r="BM831" s="71"/>
      <c r="BU831" s="14"/>
      <c r="BV831" s="14"/>
      <c r="BZ831" s="15"/>
      <c r="CA831" s="15"/>
      <c r="CC831" s="15"/>
      <c r="CE831" s="15"/>
      <c r="CG831" s="15"/>
      <c r="CH831" s="15"/>
    </row>
    <row r="832" spans="24:86" ht="12.75" customHeight="1" x14ac:dyDescent="0.25">
      <c r="X832" s="14"/>
      <c r="AI832" s="14"/>
      <c r="AJ832" s="14"/>
      <c r="AW832" s="14"/>
      <c r="AX832" s="14"/>
      <c r="BA832" s="14"/>
      <c r="BB832" s="14"/>
      <c r="BE832" s="14"/>
      <c r="BF832" s="14"/>
      <c r="BH832" s="14"/>
      <c r="BI832" s="14"/>
      <c r="BJ832" s="14"/>
      <c r="BK832" s="14"/>
      <c r="BL832" s="14"/>
      <c r="BM832" s="71"/>
      <c r="BU832" s="14"/>
      <c r="BV832" s="14"/>
      <c r="BZ832" s="15"/>
      <c r="CA832" s="15"/>
      <c r="CC832" s="15"/>
      <c r="CE832" s="15"/>
      <c r="CG832" s="15"/>
      <c r="CH832" s="15"/>
    </row>
    <row r="833" spans="24:86" ht="12.75" customHeight="1" x14ac:dyDescent="0.25">
      <c r="X833" s="14"/>
      <c r="AI833" s="14"/>
      <c r="AJ833" s="14"/>
      <c r="AW833" s="14"/>
      <c r="AX833" s="14"/>
      <c r="BA833" s="14"/>
      <c r="BB833" s="14"/>
      <c r="BE833" s="14"/>
      <c r="BF833" s="14"/>
      <c r="BH833" s="14"/>
      <c r="BI833" s="14"/>
      <c r="BJ833" s="14"/>
      <c r="BK833" s="14"/>
      <c r="BL833" s="14"/>
      <c r="BM833" s="71"/>
      <c r="BU833" s="14"/>
      <c r="BV833" s="14"/>
      <c r="BZ833" s="15"/>
      <c r="CA833" s="15"/>
      <c r="CC833" s="15"/>
      <c r="CE833" s="15"/>
      <c r="CG833" s="15"/>
      <c r="CH833" s="15"/>
    </row>
    <row r="834" spans="24:86" ht="12.75" customHeight="1" x14ac:dyDescent="0.25">
      <c r="X834" s="14"/>
      <c r="AI834" s="14"/>
      <c r="AJ834" s="14"/>
      <c r="AW834" s="14"/>
      <c r="AX834" s="14"/>
      <c r="BA834" s="14"/>
      <c r="BB834" s="14"/>
      <c r="BE834" s="14"/>
      <c r="BF834" s="14"/>
      <c r="BH834" s="14"/>
      <c r="BI834" s="14"/>
      <c r="BJ834" s="14"/>
      <c r="BK834" s="14"/>
      <c r="BL834" s="14"/>
      <c r="BM834" s="71"/>
      <c r="BU834" s="14"/>
      <c r="BV834" s="14"/>
      <c r="BZ834" s="15"/>
      <c r="CA834" s="15"/>
      <c r="CC834" s="15"/>
      <c r="CE834" s="15"/>
      <c r="CG834" s="15"/>
      <c r="CH834" s="15"/>
    </row>
    <row r="835" spans="24:86" ht="12.75" customHeight="1" x14ac:dyDescent="0.25">
      <c r="X835" s="14"/>
      <c r="AI835" s="14"/>
      <c r="AJ835" s="14"/>
      <c r="AW835" s="14"/>
      <c r="AX835" s="14"/>
      <c r="BA835" s="14"/>
      <c r="BB835" s="14"/>
      <c r="BE835" s="14"/>
      <c r="BF835" s="14"/>
      <c r="BH835" s="14"/>
      <c r="BI835" s="14"/>
      <c r="BJ835" s="14"/>
      <c r="BK835" s="14"/>
      <c r="BL835" s="14"/>
      <c r="BM835" s="71"/>
      <c r="BU835" s="14"/>
      <c r="BV835" s="14"/>
      <c r="BZ835" s="15"/>
      <c r="CA835" s="15"/>
      <c r="CC835" s="15"/>
      <c r="CE835" s="15"/>
      <c r="CG835" s="15"/>
      <c r="CH835" s="15"/>
    </row>
    <row r="836" spans="24:86" ht="12.75" customHeight="1" x14ac:dyDescent="0.25">
      <c r="X836" s="14"/>
      <c r="AI836" s="14"/>
      <c r="AJ836" s="14"/>
      <c r="AW836" s="14"/>
      <c r="AX836" s="14"/>
      <c r="BA836" s="14"/>
      <c r="BB836" s="14"/>
      <c r="BE836" s="14"/>
      <c r="BF836" s="14"/>
      <c r="BH836" s="14"/>
      <c r="BI836" s="14"/>
      <c r="BJ836" s="14"/>
      <c r="BK836" s="14"/>
      <c r="BL836" s="14"/>
      <c r="BM836" s="71"/>
      <c r="BU836" s="14"/>
      <c r="BV836" s="14"/>
      <c r="BZ836" s="15"/>
      <c r="CA836" s="15"/>
      <c r="CC836" s="15"/>
      <c r="CE836" s="15"/>
      <c r="CG836" s="15"/>
      <c r="CH836" s="15"/>
    </row>
    <row r="837" spans="24:86" ht="12.75" customHeight="1" x14ac:dyDescent="0.25">
      <c r="X837" s="14"/>
      <c r="AI837" s="14"/>
      <c r="AJ837" s="14"/>
      <c r="AW837" s="14"/>
      <c r="AX837" s="14"/>
      <c r="BA837" s="14"/>
      <c r="BB837" s="14"/>
      <c r="BE837" s="14"/>
      <c r="BF837" s="14"/>
      <c r="BH837" s="14"/>
      <c r="BI837" s="14"/>
      <c r="BJ837" s="14"/>
      <c r="BK837" s="14"/>
      <c r="BL837" s="14"/>
      <c r="BM837" s="71"/>
      <c r="BU837" s="14"/>
      <c r="BV837" s="14"/>
      <c r="BZ837" s="15"/>
      <c r="CA837" s="15"/>
      <c r="CC837" s="15"/>
      <c r="CE837" s="15"/>
      <c r="CG837" s="15"/>
      <c r="CH837" s="15"/>
    </row>
    <row r="838" spans="24:86" ht="12.75" customHeight="1" x14ac:dyDescent="0.25">
      <c r="X838" s="14"/>
      <c r="AI838" s="14"/>
      <c r="AJ838" s="14"/>
      <c r="AW838" s="14"/>
      <c r="AX838" s="14"/>
      <c r="BA838" s="14"/>
      <c r="BB838" s="14"/>
      <c r="BE838" s="14"/>
      <c r="BF838" s="14"/>
      <c r="BH838" s="14"/>
      <c r="BI838" s="14"/>
      <c r="BJ838" s="14"/>
      <c r="BK838" s="14"/>
      <c r="BL838" s="14"/>
      <c r="BM838" s="71"/>
      <c r="BU838" s="14"/>
      <c r="BV838" s="14"/>
      <c r="BZ838" s="15"/>
      <c r="CA838" s="15"/>
      <c r="CC838" s="15"/>
      <c r="CE838" s="15"/>
      <c r="CG838" s="15"/>
      <c r="CH838" s="15"/>
    </row>
    <row r="839" spans="24:86" ht="12.75" customHeight="1" x14ac:dyDescent="0.25">
      <c r="X839" s="14"/>
      <c r="AI839" s="14"/>
      <c r="AJ839" s="14"/>
      <c r="AW839" s="14"/>
      <c r="AX839" s="14"/>
      <c r="BA839" s="14"/>
      <c r="BB839" s="14"/>
      <c r="BE839" s="14"/>
      <c r="BF839" s="14"/>
      <c r="BH839" s="14"/>
      <c r="BI839" s="14"/>
      <c r="BJ839" s="14"/>
      <c r="BK839" s="14"/>
      <c r="BL839" s="14"/>
      <c r="BM839" s="71"/>
      <c r="BU839" s="14"/>
      <c r="BV839" s="14"/>
      <c r="BZ839" s="15"/>
      <c r="CA839" s="15"/>
      <c r="CC839" s="15"/>
      <c r="CE839" s="15"/>
      <c r="CG839" s="15"/>
      <c r="CH839" s="15"/>
    </row>
    <row r="840" spans="24:86" ht="12.75" customHeight="1" x14ac:dyDescent="0.25">
      <c r="X840" s="14"/>
      <c r="AI840" s="14"/>
      <c r="AJ840" s="14"/>
      <c r="AW840" s="14"/>
      <c r="AX840" s="14"/>
      <c r="BA840" s="14"/>
      <c r="BB840" s="14"/>
      <c r="BE840" s="14"/>
      <c r="BF840" s="14"/>
      <c r="BH840" s="14"/>
      <c r="BI840" s="14"/>
      <c r="BJ840" s="14"/>
      <c r="BK840" s="14"/>
      <c r="BL840" s="14"/>
      <c r="BM840" s="71"/>
      <c r="BU840" s="14"/>
      <c r="BV840" s="14"/>
      <c r="BZ840" s="15"/>
      <c r="CA840" s="15"/>
      <c r="CC840" s="15"/>
      <c r="CE840" s="15"/>
      <c r="CG840" s="15"/>
      <c r="CH840" s="15"/>
    </row>
    <row r="841" spans="24:86" ht="12.75" customHeight="1" x14ac:dyDescent="0.25">
      <c r="X841" s="14"/>
      <c r="AI841" s="14"/>
      <c r="AJ841" s="14"/>
      <c r="AW841" s="14"/>
      <c r="AX841" s="14"/>
      <c r="BA841" s="14"/>
      <c r="BB841" s="14"/>
      <c r="BE841" s="14"/>
      <c r="BF841" s="14"/>
      <c r="BH841" s="14"/>
      <c r="BI841" s="14"/>
      <c r="BJ841" s="14"/>
      <c r="BK841" s="14"/>
      <c r="BL841" s="14"/>
      <c r="BM841" s="71"/>
      <c r="BU841" s="14"/>
      <c r="BV841" s="14"/>
      <c r="BZ841" s="15"/>
      <c r="CA841" s="15"/>
      <c r="CC841" s="15"/>
      <c r="CE841" s="15"/>
      <c r="CG841" s="15"/>
      <c r="CH841" s="15"/>
    </row>
    <row r="842" spans="24:86" ht="12.75" customHeight="1" x14ac:dyDescent="0.25">
      <c r="X842" s="14"/>
      <c r="AI842" s="14"/>
      <c r="AJ842" s="14"/>
      <c r="AW842" s="14"/>
      <c r="AX842" s="14"/>
      <c r="BA842" s="14"/>
      <c r="BB842" s="14"/>
      <c r="BE842" s="14"/>
      <c r="BF842" s="14"/>
      <c r="BH842" s="14"/>
      <c r="BI842" s="14"/>
      <c r="BJ842" s="14"/>
      <c r="BK842" s="14"/>
      <c r="BL842" s="14"/>
      <c r="BM842" s="71"/>
      <c r="BU842" s="14"/>
      <c r="BV842" s="14"/>
      <c r="BZ842" s="15"/>
      <c r="CA842" s="15"/>
      <c r="CC842" s="15"/>
      <c r="CE842" s="15"/>
      <c r="CG842" s="15"/>
      <c r="CH842" s="15"/>
    </row>
    <row r="843" spans="24:86" ht="12.75" customHeight="1" x14ac:dyDescent="0.25">
      <c r="X843" s="14"/>
      <c r="AI843" s="14"/>
      <c r="AJ843" s="14"/>
      <c r="AW843" s="14"/>
      <c r="AX843" s="14"/>
      <c r="BA843" s="14"/>
      <c r="BB843" s="14"/>
      <c r="BE843" s="14"/>
      <c r="BF843" s="14"/>
      <c r="BH843" s="14"/>
      <c r="BI843" s="14"/>
      <c r="BJ843" s="14"/>
      <c r="BK843" s="14"/>
      <c r="BL843" s="14"/>
      <c r="BM843" s="71"/>
      <c r="BU843" s="14"/>
      <c r="BV843" s="14"/>
      <c r="BZ843" s="15"/>
      <c r="CA843" s="15"/>
      <c r="CC843" s="15"/>
      <c r="CE843" s="15"/>
      <c r="CG843" s="15"/>
      <c r="CH843" s="15"/>
    </row>
    <row r="844" spans="24:86" ht="12.75" customHeight="1" x14ac:dyDescent="0.25">
      <c r="X844" s="14"/>
      <c r="AI844" s="14"/>
      <c r="AJ844" s="14"/>
      <c r="AW844" s="14"/>
      <c r="AX844" s="14"/>
      <c r="BA844" s="14"/>
      <c r="BB844" s="14"/>
      <c r="BE844" s="14"/>
      <c r="BF844" s="14"/>
      <c r="BH844" s="14"/>
      <c r="BI844" s="14"/>
      <c r="BJ844" s="14"/>
      <c r="BK844" s="14"/>
      <c r="BL844" s="14"/>
      <c r="BM844" s="71"/>
      <c r="BU844" s="14"/>
      <c r="BV844" s="14"/>
      <c r="BZ844" s="15"/>
      <c r="CA844" s="15"/>
      <c r="CC844" s="15"/>
      <c r="CE844" s="15"/>
      <c r="CG844" s="15"/>
      <c r="CH844" s="15"/>
    </row>
    <row r="845" spans="24:86" ht="12.75" customHeight="1" x14ac:dyDescent="0.25">
      <c r="X845" s="14"/>
      <c r="AI845" s="14"/>
      <c r="AJ845" s="14"/>
      <c r="AW845" s="14"/>
      <c r="AX845" s="14"/>
      <c r="BA845" s="14"/>
      <c r="BB845" s="14"/>
      <c r="BE845" s="14"/>
      <c r="BF845" s="14"/>
      <c r="BH845" s="14"/>
      <c r="BI845" s="14"/>
      <c r="BJ845" s="14"/>
      <c r="BK845" s="14"/>
      <c r="BL845" s="14"/>
      <c r="BM845" s="71"/>
      <c r="BU845" s="14"/>
      <c r="BV845" s="14"/>
      <c r="BZ845" s="15"/>
      <c r="CA845" s="15"/>
      <c r="CC845" s="15"/>
      <c r="CE845" s="15"/>
      <c r="CG845" s="15"/>
      <c r="CH845" s="15"/>
    </row>
    <row r="846" spans="24:86" ht="12.75" customHeight="1" x14ac:dyDescent="0.25">
      <c r="X846" s="14"/>
      <c r="AI846" s="14"/>
      <c r="AJ846" s="14"/>
      <c r="AW846" s="14"/>
      <c r="AX846" s="14"/>
      <c r="BA846" s="14"/>
      <c r="BB846" s="14"/>
      <c r="BE846" s="14"/>
      <c r="BF846" s="14"/>
      <c r="BH846" s="14"/>
      <c r="BI846" s="14"/>
      <c r="BJ846" s="14"/>
      <c r="BK846" s="14"/>
      <c r="BL846" s="14"/>
      <c r="BM846" s="71"/>
      <c r="BU846" s="14"/>
      <c r="BV846" s="14"/>
      <c r="BZ846" s="15"/>
      <c r="CA846" s="15"/>
      <c r="CC846" s="15"/>
      <c r="CE846" s="15"/>
      <c r="CG846" s="15"/>
      <c r="CH846" s="15"/>
    </row>
    <row r="847" spans="24:86" ht="12.75" customHeight="1" x14ac:dyDescent="0.25">
      <c r="X847" s="14"/>
      <c r="AI847" s="14"/>
      <c r="AJ847" s="14"/>
      <c r="AW847" s="14"/>
      <c r="AX847" s="14"/>
      <c r="BA847" s="14"/>
      <c r="BB847" s="14"/>
      <c r="BE847" s="14"/>
      <c r="BF847" s="14"/>
      <c r="BH847" s="14"/>
      <c r="BI847" s="14"/>
      <c r="BJ847" s="14"/>
      <c r="BK847" s="14"/>
      <c r="BL847" s="14"/>
      <c r="BM847" s="71"/>
      <c r="BU847" s="14"/>
      <c r="BV847" s="14"/>
      <c r="BZ847" s="15"/>
      <c r="CA847" s="15"/>
      <c r="CC847" s="15"/>
      <c r="CE847" s="15"/>
      <c r="CG847" s="15"/>
      <c r="CH847" s="15"/>
    </row>
    <row r="848" spans="24:86" ht="12.75" customHeight="1" x14ac:dyDescent="0.25">
      <c r="X848" s="14"/>
      <c r="AI848" s="14"/>
      <c r="AJ848" s="14"/>
      <c r="AW848" s="14"/>
      <c r="AX848" s="14"/>
      <c r="BA848" s="14"/>
      <c r="BB848" s="14"/>
      <c r="BE848" s="14"/>
      <c r="BF848" s="14"/>
      <c r="BH848" s="14"/>
      <c r="BI848" s="14"/>
      <c r="BJ848" s="14"/>
      <c r="BK848" s="14"/>
      <c r="BL848" s="14"/>
      <c r="BM848" s="71"/>
      <c r="BU848" s="14"/>
      <c r="BV848" s="14"/>
      <c r="BZ848" s="15"/>
      <c r="CA848" s="15"/>
      <c r="CC848" s="15"/>
      <c r="CE848" s="15"/>
      <c r="CG848" s="15"/>
      <c r="CH848" s="15"/>
    </row>
    <row r="849" spans="24:86" ht="12.75" customHeight="1" x14ac:dyDescent="0.25">
      <c r="X849" s="14"/>
      <c r="AI849" s="14"/>
      <c r="AJ849" s="14"/>
      <c r="AW849" s="14"/>
      <c r="AX849" s="14"/>
      <c r="BA849" s="14"/>
      <c r="BB849" s="14"/>
      <c r="BE849" s="14"/>
      <c r="BF849" s="14"/>
      <c r="BH849" s="14"/>
      <c r="BI849" s="14"/>
      <c r="BJ849" s="14"/>
      <c r="BK849" s="14"/>
      <c r="BL849" s="14"/>
      <c r="BM849" s="71"/>
      <c r="BU849" s="14"/>
      <c r="BV849" s="14"/>
      <c r="BZ849" s="15"/>
      <c r="CA849" s="15"/>
      <c r="CC849" s="15"/>
      <c r="CE849" s="15"/>
      <c r="CG849" s="15"/>
      <c r="CH849" s="15"/>
    </row>
    <row r="850" spans="24:86" ht="12.75" customHeight="1" x14ac:dyDescent="0.25">
      <c r="X850" s="14"/>
      <c r="AI850" s="14"/>
      <c r="AJ850" s="14"/>
      <c r="AW850" s="14"/>
      <c r="AX850" s="14"/>
      <c r="BA850" s="14"/>
      <c r="BB850" s="14"/>
      <c r="BE850" s="14"/>
      <c r="BF850" s="14"/>
      <c r="BH850" s="14"/>
      <c r="BI850" s="14"/>
      <c r="BJ850" s="14"/>
      <c r="BK850" s="14"/>
      <c r="BL850" s="14"/>
      <c r="BM850" s="71"/>
      <c r="BU850" s="14"/>
      <c r="BV850" s="14"/>
      <c r="BZ850" s="15"/>
      <c r="CA850" s="15"/>
      <c r="CC850" s="15"/>
      <c r="CE850" s="15"/>
      <c r="CG850" s="15"/>
      <c r="CH850" s="15"/>
    </row>
    <row r="851" spans="24:86" ht="12.75" customHeight="1" x14ac:dyDescent="0.25">
      <c r="X851" s="14"/>
      <c r="AI851" s="14"/>
      <c r="AJ851" s="14"/>
      <c r="AW851" s="14"/>
      <c r="AX851" s="14"/>
      <c r="BA851" s="14"/>
      <c r="BB851" s="14"/>
      <c r="BE851" s="14"/>
      <c r="BF851" s="14"/>
      <c r="BH851" s="14"/>
      <c r="BI851" s="14"/>
      <c r="BJ851" s="14"/>
      <c r="BK851" s="14"/>
      <c r="BL851" s="14"/>
      <c r="BM851" s="71"/>
      <c r="BU851" s="14"/>
      <c r="BV851" s="14"/>
      <c r="BZ851" s="15"/>
      <c r="CA851" s="15"/>
      <c r="CC851" s="15"/>
      <c r="CE851" s="15"/>
      <c r="CG851" s="15"/>
      <c r="CH851" s="15"/>
    </row>
    <row r="852" spans="24:86" ht="12.75" customHeight="1" x14ac:dyDescent="0.25">
      <c r="X852" s="14"/>
      <c r="AI852" s="14"/>
      <c r="AJ852" s="14"/>
      <c r="AW852" s="14"/>
      <c r="AX852" s="14"/>
      <c r="BA852" s="14"/>
      <c r="BB852" s="14"/>
      <c r="BE852" s="14"/>
      <c r="BF852" s="14"/>
      <c r="BH852" s="14"/>
      <c r="BI852" s="14"/>
      <c r="BJ852" s="14"/>
      <c r="BK852" s="14"/>
      <c r="BL852" s="14"/>
      <c r="BM852" s="71"/>
      <c r="BU852" s="14"/>
      <c r="BV852" s="14"/>
      <c r="BZ852" s="15"/>
      <c r="CA852" s="15"/>
      <c r="CC852" s="15"/>
      <c r="CE852" s="15"/>
      <c r="CG852" s="15"/>
      <c r="CH852" s="15"/>
    </row>
    <row r="853" spans="24:86" ht="12.75" customHeight="1" x14ac:dyDescent="0.25">
      <c r="X853" s="14"/>
      <c r="AI853" s="14"/>
      <c r="AJ853" s="14"/>
      <c r="AW853" s="14"/>
      <c r="AX853" s="14"/>
      <c r="BA853" s="14"/>
      <c r="BB853" s="14"/>
      <c r="BE853" s="14"/>
      <c r="BF853" s="14"/>
      <c r="BH853" s="14"/>
      <c r="BI853" s="14"/>
      <c r="BJ853" s="14"/>
      <c r="BK853" s="14"/>
      <c r="BL853" s="14"/>
      <c r="BM853" s="71"/>
      <c r="BU853" s="14"/>
      <c r="BV853" s="14"/>
      <c r="BZ853" s="15"/>
      <c r="CA853" s="15"/>
      <c r="CC853" s="15"/>
      <c r="CE853" s="15"/>
      <c r="CG853" s="15"/>
      <c r="CH853" s="15"/>
    </row>
    <row r="854" spans="24:86" ht="12.75" customHeight="1" x14ac:dyDescent="0.25">
      <c r="X854" s="14"/>
      <c r="AI854" s="14"/>
      <c r="AJ854" s="14"/>
      <c r="AW854" s="14"/>
      <c r="AX854" s="14"/>
      <c r="BA854" s="14"/>
      <c r="BB854" s="14"/>
      <c r="BE854" s="14"/>
      <c r="BF854" s="14"/>
      <c r="BH854" s="14"/>
      <c r="BI854" s="14"/>
      <c r="BJ854" s="14"/>
      <c r="BK854" s="14"/>
      <c r="BL854" s="14"/>
      <c r="BM854" s="71"/>
      <c r="BU854" s="14"/>
      <c r="BV854" s="14"/>
      <c r="BZ854" s="15"/>
      <c r="CA854" s="15"/>
      <c r="CC854" s="15"/>
      <c r="CE854" s="15"/>
      <c r="CG854" s="15"/>
      <c r="CH854" s="15"/>
    </row>
    <row r="855" spans="24:86" ht="12.75" customHeight="1" x14ac:dyDescent="0.25">
      <c r="X855" s="14"/>
      <c r="AI855" s="14"/>
      <c r="AJ855" s="14"/>
      <c r="AW855" s="14"/>
      <c r="AX855" s="14"/>
      <c r="BA855" s="14"/>
      <c r="BB855" s="14"/>
      <c r="BE855" s="14"/>
      <c r="BF855" s="14"/>
      <c r="BH855" s="14"/>
      <c r="BI855" s="14"/>
      <c r="BJ855" s="14"/>
      <c r="BK855" s="14"/>
      <c r="BL855" s="14"/>
      <c r="BM855" s="71"/>
      <c r="BU855" s="14"/>
      <c r="BV855" s="14"/>
      <c r="BZ855" s="15"/>
      <c r="CA855" s="15"/>
      <c r="CC855" s="15"/>
      <c r="CE855" s="15"/>
      <c r="CG855" s="15"/>
      <c r="CH855" s="15"/>
    </row>
    <row r="856" spans="24:86" ht="12.75" customHeight="1" x14ac:dyDescent="0.25">
      <c r="X856" s="14"/>
      <c r="AI856" s="14"/>
      <c r="AJ856" s="14"/>
      <c r="AW856" s="14"/>
      <c r="AX856" s="14"/>
      <c r="BA856" s="14"/>
      <c r="BB856" s="14"/>
      <c r="BE856" s="14"/>
      <c r="BF856" s="14"/>
      <c r="BH856" s="14"/>
      <c r="BI856" s="14"/>
      <c r="BJ856" s="14"/>
      <c r="BK856" s="14"/>
      <c r="BL856" s="14"/>
      <c r="BM856" s="71"/>
      <c r="BU856" s="14"/>
      <c r="BV856" s="14"/>
      <c r="BZ856" s="15"/>
      <c r="CA856" s="15"/>
      <c r="CC856" s="15"/>
      <c r="CE856" s="15"/>
      <c r="CG856" s="15"/>
      <c r="CH856" s="15"/>
    </row>
    <row r="857" spans="24:86" ht="12.75" customHeight="1" x14ac:dyDescent="0.25">
      <c r="X857" s="14"/>
      <c r="AI857" s="14"/>
      <c r="AJ857" s="14"/>
      <c r="AW857" s="14"/>
      <c r="AX857" s="14"/>
      <c r="BA857" s="14"/>
      <c r="BB857" s="14"/>
      <c r="BE857" s="14"/>
      <c r="BF857" s="14"/>
      <c r="BH857" s="14"/>
      <c r="BI857" s="14"/>
      <c r="BJ857" s="14"/>
      <c r="BK857" s="14"/>
      <c r="BL857" s="14"/>
      <c r="BM857" s="71"/>
      <c r="BU857" s="14"/>
      <c r="BV857" s="14"/>
      <c r="BZ857" s="15"/>
      <c r="CA857" s="15"/>
      <c r="CC857" s="15"/>
      <c r="CE857" s="15"/>
      <c r="CG857" s="15"/>
      <c r="CH857" s="15"/>
    </row>
    <row r="858" spans="24:86" ht="12.75" customHeight="1" x14ac:dyDescent="0.25">
      <c r="X858" s="14"/>
      <c r="AI858" s="14"/>
      <c r="AJ858" s="14"/>
      <c r="AW858" s="14"/>
      <c r="AX858" s="14"/>
      <c r="BA858" s="14"/>
      <c r="BB858" s="14"/>
      <c r="BE858" s="14"/>
      <c r="BF858" s="14"/>
      <c r="BH858" s="14"/>
      <c r="BI858" s="14"/>
      <c r="BJ858" s="14"/>
      <c r="BK858" s="14"/>
      <c r="BL858" s="14"/>
      <c r="BM858" s="71"/>
      <c r="BU858" s="14"/>
      <c r="BV858" s="14"/>
      <c r="BZ858" s="15"/>
      <c r="CA858" s="15"/>
      <c r="CC858" s="15"/>
      <c r="CE858" s="15"/>
      <c r="CG858" s="15"/>
      <c r="CH858" s="15"/>
    </row>
    <row r="859" spans="24:86" ht="12.75" customHeight="1" x14ac:dyDescent="0.25">
      <c r="X859" s="14"/>
      <c r="AI859" s="14"/>
      <c r="AJ859" s="14"/>
      <c r="AW859" s="14"/>
      <c r="AX859" s="14"/>
      <c r="BA859" s="14"/>
      <c r="BB859" s="14"/>
      <c r="BE859" s="14"/>
      <c r="BF859" s="14"/>
      <c r="BH859" s="14"/>
      <c r="BI859" s="14"/>
      <c r="BJ859" s="14"/>
      <c r="BK859" s="14"/>
      <c r="BL859" s="14"/>
      <c r="BM859" s="71"/>
      <c r="BU859" s="14"/>
      <c r="BV859" s="14"/>
      <c r="BZ859" s="15"/>
      <c r="CA859" s="15"/>
      <c r="CC859" s="15"/>
      <c r="CE859" s="15"/>
      <c r="CG859" s="15"/>
      <c r="CH859" s="15"/>
    </row>
    <row r="860" spans="24:86" ht="12.75" customHeight="1" x14ac:dyDescent="0.25">
      <c r="X860" s="14"/>
      <c r="AI860" s="14"/>
      <c r="AJ860" s="14"/>
      <c r="AW860" s="14"/>
      <c r="AX860" s="14"/>
      <c r="BA860" s="14"/>
      <c r="BB860" s="14"/>
      <c r="BE860" s="14"/>
      <c r="BF860" s="14"/>
      <c r="BH860" s="14"/>
      <c r="BI860" s="14"/>
      <c r="BJ860" s="14"/>
      <c r="BK860" s="14"/>
      <c r="BL860" s="14"/>
      <c r="BM860" s="71"/>
      <c r="BU860" s="14"/>
      <c r="BV860" s="14"/>
      <c r="BZ860" s="15"/>
      <c r="CA860" s="15"/>
      <c r="CC860" s="15"/>
      <c r="CE860" s="15"/>
      <c r="CG860" s="15"/>
      <c r="CH860" s="15"/>
    </row>
    <row r="861" spans="24:86" ht="12.75" customHeight="1" x14ac:dyDescent="0.25">
      <c r="X861" s="14"/>
      <c r="AI861" s="14"/>
      <c r="AJ861" s="14"/>
      <c r="AW861" s="14"/>
      <c r="AX861" s="14"/>
      <c r="BA861" s="14"/>
      <c r="BB861" s="14"/>
      <c r="BE861" s="14"/>
      <c r="BF861" s="14"/>
      <c r="BH861" s="14"/>
      <c r="BI861" s="14"/>
      <c r="BJ861" s="14"/>
      <c r="BK861" s="14"/>
      <c r="BL861" s="14"/>
      <c r="BM861" s="71"/>
      <c r="BU861" s="14"/>
      <c r="BV861" s="14"/>
      <c r="BZ861" s="15"/>
      <c r="CA861" s="15"/>
      <c r="CC861" s="15"/>
      <c r="CE861" s="15"/>
      <c r="CG861" s="15"/>
      <c r="CH861" s="15"/>
    </row>
    <row r="862" spans="24:86" ht="12.75" customHeight="1" x14ac:dyDescent="0.25">
      <c r="X862" s="14"/>
      <c r="AI862" s="14"/>
      <c r="AJ862" s="14"/>
      <c r="AW862" s="14"/>
      <c r="AX862" s="14"/>
      <c r="BA862" s="14"/>
      <c r="BB862" s="14"/>
      <c r="BE862" s="14"/>
      <c r="BF862" s="14"/>
      <c r="BH862" s="14"/>
      <c r="BI862" s="14"/>
      <c r="BJ862" s="14"/>
      <c r="BK862" s="14"/>
      <c r="BL862" s="14"/>
      <c r="BM862" s="71"/>
      <c r="BU862" s="14"/>
      <c r="BV862" s="14"/>
      <c r="BZ862" s="15"/>
      <c r="CA862" s="15"/>
      <c r="CC862" s="15"/>
      <c r="CE862" s="15"/>
      <c r="CG862" s="15"/>
      <c r="CH862" s="15"/>
    </row>
    <row r="863" spans="24:86" ht="12.75" customHeight="1" x14ac:dyDescent="0.25">
      <c r="X863" s="14"/>
      <c r="AI863" s="14"/>
      <c r="AJ863" s="14"/>
      <c r="AW863" s="14"/>
      <c r="AX863" s="14"/>
      <c r="BA863" s="14"/>
      <c r="BB863" s="14"/>
      <c r="BE863" s="14"/>
      <c r="BF863" s="14"/>
      <c r="BH863" s="14"/>
      <c r="BI863" s="14"/>
      <c r="BJ863" s="14"/>
      <c r="BK863" s="14"/>
      <c r="BL863" s="14"/>
      <c r="BM863" s="71"/>
      <c r="BU863" s="14"/>
      <c r="BV863" s="14"/>
      <c r="BZ863" s="15"/>
      <c r="CA863" s="15"/>
      <c r="CC863" s="15"/>
      <c r="CE863" s="15"/>
      <c r="CG863" s="15"/>
      <c r="CH863" s="15"/>
    </row>
    <row r="864" spans="24:86" ht="12.75" customHeight="1" x14ac:dyDescent="0.25">
      <c r="X864" s="14"/>
      <c r="AI864" s="14"/>
      <c r="AJ864" s="14"/>
      <c r="AW864" s="14"/>
      <c r="AX864" s="14"/>
      <c r="BA864" s="14"/>
      <c r="BB864" s="14"/>
      <c r="BE864" s="14"/>
      <c r="BF864" s="14"/>
      <c r="BH864" s="14"/>
      <c r="BI864" s="14"/>
      <c r="BJ864" s="14"/>
      <c r="BK864" s="14"/>
      <c r="BL864" s="14"/>
      <c r="BM864" s="71"/>
      <c r="BU864" s="14"/>
      <c r="BV864" s="14"/>
      <c r="BZ864" s="15"/>
      <c r="CA864" s="15"/>
      <c r="CC864" s="15"/>
      <c r="CE864" s="15"/>
      <c r="CG864" s="15"/>
      <c r="CH864" s="15"/>
    </row>
    <row r="865" spans="24:86" ht="12.75" customHeight="1" x14ac:dyDescent="0.25">
      <c r="X865" s="14"/>
      <c r="AI865" s="14"/>
      <c r="AJ865" s="14"/>
      <c r="AW865" s="14"/>
      <c r="AX865" s="14"/>
      <c r="BA865" s="14"/>
      <c r="BB865" s="14"/>
      <c r="BE865" s="14"/>
      <c r="BF865" s="14"/>
      <c r="BH865" s="14"/>
      <c r="BI865" s="14"/>
      <c r="BJ865" s="14"/>
      <c r="BK865" s="14"/>
      <c r="BL865" s="14"/>
      <c r="BM865" s="71"/>
      <c r="BU865" s="14"/>
      <c r="BV865" s="14"/>
      <c r="BZ865" s="15"/>
      <c r="CA865" s="15"/>
      <c r="CC865" s="15"/>
      <c r="CE865" s="15"/>
      <c r="CG865" s="15"/>
      <c r="CH865" s="15"/>
    </row>
    <row r="866" spans="24:86" ht="12.75" customHeight="1" x14ac:dyDescent="0.25">
      <c r="X866" s="14"/>
      <c r="AI866" s="14"/>
      <c r="AJ866" s="14"/>
      <c r="AW866" s="14"/>
      <c r="AX866" s="14"/>
      <c r="BA866" s="14"/>
      <c r="BB866" s="14"/>
      <c r="BE866" s="14"/>
      <c r="BF866" s="14"/>
      <c r="BH866" s="14"/>
      <c r="BI866" s="14"/>
      <c r="BJ866" s="14"/>
      <c r="BK866" s="14"/>
      <c r="BL866" s="14"/>
      <c r="BM866" s="71"/>
      <c r="BU866" s="14"/>
      <c r="BV866" s="14"/>
      <c r="BZ866" s="15"/>
      <c r="CA866" s="15"/>
      <c r="CC866" s="15"/>
      <c r="CE866" s="15"/>
      <c r="CG866" s="15"/>
      <c r="CH866" s="15"/>
    </row>
    <row r="867" spans="24:86" ht="12.75" customHeight="1" x14ac:dyDescent="0.25">
      <c r="X867" s="14"/>
      <c r="AI867" s="14"/>
      <c r="AJ867" s="14"/>
      <c r="AW867" s="14"/>
      <c r="AX867" s="14"/>
      <c r="BA867" s="14"/>
      <c r="BB867" s="14"/>
      <c r="BE867" s="14"/>
      <c r="BF867" s="14"/>
      <c r="BH867" s="14"/>
      <c r="BI867" s="14"/>
      <c r="BJ867" s="14"/>
      <c r="BK867" s="14"/>
      <c r="BL867" s="14"/>
      <c r="BM867" s="71"/>
      <c r="BU867" s="14"/>
      <c r="BV867" s="14"/>
      <c r="BZ867" s="15"/>
      <c r="CA867" s="15"/>
      <c r="CC867" s="15"/>
      <c r="CE867" s="15"/>
      <c r="CG867" s="15"/>
      <c r="CH867" s="15"/>
    </row>
    <row r="868" spans="24:86" ht="12.75" customHeight="1" x14ac:dyDescent="0.25">
      <c r="X868" s="14"/>
      <c r="AI868" s="14"/>
      <c r="AJ868" s="14"/>
      <c r="AW868" s="14"/>
      <c r="AX868" s="14"/>
      <c r="BA868" s="14"/>
      <c r="BB868" s="14"/>
      <c r="BE868" s="14"/>
      <c r="BF868" s="14"/>
      <c r="BH868" s="14"/>
      <c r="BI868" s="14"/>
      <c r="BJ868" s="14"/>
      <c r="BK868" s="14"/>
      <c r="BL868" s="14"/>
      <c r="BM868" s="71"/>
      <c r="BU868" s="14"/>
      <c r="BV868" s="14"/>
      <c r="BZ868" s="15"/>
      <c r="CA868" s="15"/>
      <c r="CC868" s="15"/>
      <c r="CE868" s="15"/>
      <c r="CG868" s="15"/>
      <c r="CH868" s="15"/>
    </row>
    <row r="869" spans="24:86" ht="12.75" customHeight="1" x14ac:dyDescent="0.25">
      <c r="X869" s="14"/>
      <c r="AI869" s="14"/>
      <c r="AJ869" s="14"/>
      <c r="AW869" s="14"/>
      <c r="AX869" s="14"/>
      <c r="BA869" s="14"/>
      <c r="BB869" s="14"/>
      <c r="BE869" s="14"/>
      <c r="BF869" s="14"/>
      <c r="BH869" s="14"/>
      <c r="BI869" s="14"/>
      <c r="BJ869" s="14"/>
      <c r="BK869" s="14"/>
      <c r="BL869" s="14"/>
      <c r="BM869" s="71"/>
      <c r="BU869" s="14"/>
      <c r="BV869" s="14"/>
      <c r="BZ869" s="15"/>
      <c r="CA869" s="15"/>
      <c r="CC869" s="15"/>
      <c r="CE869" s="15"/>
      <c r="CG869" s="15"/>
      <c r="CH869" s="15"/>
    </row>
    <row r="870" spans="24:86" ht="12.75" customHeight="1" x14ac:dyDescent="0.25">
      <c r="X870" s="14"/>
      <c r="AI870" s="14"/>
      <c r="AJ870" s="14"/>
      <c r="AW870" s="14"/>
      <c r="AX870" s="14"/>
      <c r="BA870" s="14"/>
      <c r="BB870" s="14"/>
      <c r="BE870" s="14"/>
      <c r="BF870" s="14"/>
      <c r="BH870" s="14"/>
      <c r="BI870" s="14"/>
      <c r="BJ870" s="14"/>
      <c r="BK870" s="14"/>
      <c r="BL870" s="14"/>
      <c r="BM870" s="71"/>
      <c r="BU870" s="14"/>
      <c r="BV870" s="14"/>
      <c r="BZ870" s="15"/>
      <c r="CA870" s="15"/>
      <c r="CC870" s="15"/>
      <c r="CE870" s="15"/>
      <c r="CG870" s="15"/>
      <c r="CH870" s="15"/>
    </row>
    <row r="871" spans="24:86" ht="12.75" customHeight="1" x14ac:dyDescent="0.25">
      <c r="X871" s="14"/>
      <c r="AI871" s="14"/>
      <c r="AJ871" s="14"/>
      <c r="AW871" s="14"/>
      <c r="AX871" s="14"/>
      <c r="BA871" s="14"/>
      <c r="BB871" s="14"/>
      <c r="BE871" s="14"/>
      <c r="BF871" s="14"/>
      <c r="BH871" s="14"/>
      <c r="BI871" s="14"/>
      <c r="BJ871" s="14"/>
      <c r="BK871" s="14"/>
      <c r="BL871" s="14"/>
      <c r="BM871" s="71"/>
      <c r="BU871" s="14"/>
      <c r="BV871" s="14"/>
      <c r="BZ871" s="15"/>
      <c r="CA871" s="15"/>
      <c r="CC871" s="15"/>
      <c r="CE871" s="15"/>
      <c r="CG871" s="15"/>
      <c r="CH871" s="15"/>
    </row>
    <row r="872" spans="24:86" ht="12.75" customHeight="1" x14ac:dyDescent="0.25">
      <c r="X872" s="14"/>
      <c r="AI872" s="14"/>
      <c r="AJ872" s="14"/>
      <c r="AW872" s="14"/>
      <c r="AX872" s="14"/>
      <c r="BA872" s="14"/>
      <c r="BB872" s="14"/>
      <c r="BE872" s="14"/>
      <c r="BF872" s="14"/>
      <c r="BH872" s="14"/>
      <c r="BI872" s="14"/>
      <c r="BJ872" s="14"/>
      <c r="BK872" s="14"/>
      <c r="BL872" s="14"/>
      <c r="BM872" s="71"/>
      <c r="BU872" s="14"/>
      <c r="BV872" s="14"/>
      <c r="BZ872" s="15"/>
      <c r="CA872" s="15"/>
      <c r="CC872" s="15"/>
      <c r="CE872" s="15"/>
      <c r="CG872" s="15"/>
      <c r="CH872" s="15"/>
    </row>
    <row r="873" spans="24:86" ht="12.75" customHeight="1" x14ac:dyDescent="0.25">
      <c r="X873" s="14"/>
      <c r="AI873" s="14"/>
      <c r="AJ873" s="14"/>
      <c r="AW873" s="14"/>
      <c r="AX873" s="14"/>
      <c r="BA873" s="14"/>
      <c r="BB873" s="14"/>
      <c r="BE873" s="14"/>
      <c r="BF873" s="14"/>
      <c r="BH873" s="14"/>
      <c r="BI873" s="14"/>
      <c r="BJ873" s="14"/>
      <c r="BK873" s="14"/>
      <c r="BL873" s="14"/>
      <c r="BM873" s="71"/>
      <c r="BU873" s="14"/>
      <c r="BV873" s="14"/>
      <c r="BZ873" s="15"/>
      <c r="CA873" s="15"/>
      <c r="CC873" s="15"/>
      <c r="CE873" s="15"/>
      <c r="CG873" s="15"/>
      <c r="CH873" s="15"/>
    </row>
    <row r="874" spans="24:86" ht="12.75" customHeight="1" x14ac:dyDescent="0.25">
      <c r="X874" s="14"/>
      <c r="AI874" s="14"/>
      <c r="AJ874" s="14"/>
      <c r="AW874" s="14"/>
      <c r="AX874" s="14"/>
      <c r="BA874" s="14"/>
      <c r="BB874" s="14"/>
      <c r="BE874" s="14"/>
      <c r="BF874" s="14"/>
      <c r="BH874" s="14"/>
      <c r="BI874" s="14"/>
      <c r="BJ874" s="14"/>
      <c r="BK874" s="14"/>
      <c r="BL874" s="14"/>
      <c r="BM874" s="71"/>
      <c r="BU874" s="14"/>
      <c r="BV874" s="14"/>
      <c r="BZ874" s="15"/>
      <c r="CA874" s="15"/>
      <c r="CC874" s="15"/>
      <c r="CE874" s="15"/>
      <c r="CG874" s="15"/>
      <c r="CH874" s="15"/>
    </row>
    <row r="875" spans="24:86" ht="12.75" customHeight="1" x14ac:dyDescent="0.25">
      <c r="X875" s="14"/>
      <c r="AI875" s="14"/>
      <c r="AJ875" s="14"/>
      <c r="AW875" s="14"/>
      <c r="AX875" s="14"/>
      <c r="BA875" s="14"/>
      <c r="BB875" s="14"/>
      <c r="BE875" s="14"/>
      <c r="BF875" s="14"/>
      <c r="BH875" s="14"/>
      <c r="BI875" s="14"/>
      <c r="BJ875" s="14"/>
      <c r="BK875" s="14"/>
      <c r="BL875" s="14"/>
      <c r="BM875" s="71"/>
      <c r="BU875" s="14"/>
      <c r="BV875" s="14"/>
      <c r="BZ875" s="15"/>
      <c r="CA875" s="15"/>
      <c r="CC875" s="15"/>
      <c r="CE875" s="15"/>
      <c r="CG875" s="15"/>
      <c r="CH875" s="15"/>
    </row>
    <row r="876" spans="24:86" ht="12.75" customHeight="1" x14ac:dyDescent="0.25">
      <c r="X876" s="14"/>
      <c r="AI876" s="14"/>
      <c r="AJ876" s="14"/>
      <c r="AW876" s="14"/>
      <c r="AX876" s="14"/>
      <c r="BA876" s="14"/>
      <c r="BB876" s="14"/>
      <c r="BE876" s="14"/>
      <c r="BF876" s="14"/>
      <c r="BH876" s="14"/>
      <c r="BI876" s="14"/>
      <c r="BJ876" s="14"/>
      <c r="BK876" s="14"/>
      <c r="BL876" s="14"/>
      <c r="BM876" s="71"/>
      <c r="BU876" s="14"/>
      <c r="BV876" s="14"/>
      <c r="BZ876" s="15"/>
      <c r="CA876" s="15"/>
      <c r="CC876" s="15"/>
      <c r="CE876" s="15"/>
      <c r="CG876" s="15"/>
      <c r="CH876" s="15"/>
    </row>
    <row r="877" spans="24:86" ht="12.75" customHeight="1" x14ac:dyDescent="0.25">
      <c r="X877" s="14"/>
      <c r="AI877" s="14"/>
      <c r="AJ877" s="14"/>
      <c r="AW877" s="14"/>
      <c r="AX877" s="14"/>
      <c r="BA877" s="14"/>
      <c r="BB877" s="14"/>
      <c r="BE877" s="14"/>
      <c r="BF877" s="14"/>
      <c r="BH877" s="14"/>
      <c r="BI877" s="14"/>
      <c r="BJ877" s="14"/>
      <c r="BK877" s="14"/>
      <c r="BL877" s="14"/>
      <c r="BM877" s="71"/>
      <c r="BU877" s="14"/>
      <c r="BV877" s="14"/>
      <c r="BZ877" s="15"/>
      <c r="CA877" s="15"/>
      <c r="CC877" s="15"/>
      <c r="CE877" s="15"/>
      <c r="CG877" s="15"/>
      <c r="CH877" s="15"/>
    </row>
    <row r="878" spans="24:86" ht="12.75" customHeight="1" x14ac:dyDescent="0.25">
      <c r="X878" s="14"/>
      <c r="AI878" s="14"/>
      <c r="AJ878" s="14"/>
      <c r="AW878" s="14"/>
      <c r="AX878" s="14"/>
      <c r="BA878" s="14"/>
      <c r="BB878" s="14"/>
      <c r="BE878" s="14"/>
      <c r="BF878" s="14"/>
      <c r="BH878" s="14"/>
      <c r="BI878" s="14"/>
      <c r="BJ878" s="14"/>
      <c r="BK878" s="14"/>
      <c r="BL878" s="14"/>
      <c r="BM878" s="71"/>
      <c r="BU878" s="14"/>
      <c r="BV878" s="14"/>
      <c r="BZ878" s="15"/>
      <c r="CA878" s="15"/>
      <c r="CC878" s="15"/>
      <c r="CE878" s="15"/>
      <c r="CG878" s="15"/>
      <c r="CH878" s="15"/>
    </row>
    <row r="879" spans="24:86" ht="12.75" customHeight="1" x14ac:dyDescent="0.25">
      <c r="X879" s="14"/>
      <c r="AI879" s="14"/>
      <c r="AJ879" s="14"/>
      <c r="AW879" s="14"/>
      <c r="AX879" s="14"/>
      <c r="BA879" s="14"/>
      <c r="BB879" s="14"/>
      <c r="BE879" s="14"/>
      <c r="BF879" s="14"/>
      <c r="BH879" s="14"/>
      <c r="BI879" s="14"/>
      <c r="BJ879" s="14"/>
      <c r="BK879" s="14"/>
      <c r="BL879" s="14"/>
      <c r="BM879" s="71"/>
      <c r="BU879" s="14"/>
      <c r="BV879" s="14"/>
      <c r="BZ879" s="15"/>
      <c r="CA879" s="15"/>
      <c r="CC879" s="15"/>
      <c r="CE879" s="15"/>
      <c r="CG879" s="15"/>
      <c r="CH879" s="15"/>
    </row>
    <row r="880" spans="24:86" ht="12.75" customHeight="1" x14ac:dyDescent="0.25">
      <c r="X880" s="14"/>
      <c r="AI880" s="14"/>
      <c r="AJ880" s="14"/>
      <c r="AW880" s="14"/>
      <c r="AX880" s="14"/>
      <c r="BA880" s="14"/>
      <c r="BB880" s="14"/>
      <c r="BE880" s="14"/>
      <c r="BF880" s="14"/>
      <c r="BH880" s="14"/>
      <c r="BI880" s="14"/>
      <c r="BJ880" s="14"/>
      <c r="BK880" s="14"/>
      <c r="BL880" s="14"/>
      <c r="BM880" s="71"/>
      <c r="BU880" s="14"/>
      <c r="BV880" s="14"/>
      <c r="BZ880" s="15"/>
      <c r="CA880" s="15"/>
      <c r="CC880" s="15"/>
      <c r="CE880" s="15"/>
      <c r="CG880" s="15"/>
      <c r="CH880" s="15"/>
    </row>
    <row r="881" spans="24:86" ht="12.75" customHeight="1" x14ac:dyDescent="0.25">
      <c r="X881" s="14"/>
      <c r="AI881" s="14"/>
      <c r="AJ881" s="14"/>
      <c r="AW881" s="14"/>
      <c r="AX881" s="14"/>
      <c r="BA881" s="14"/>
      <c r="BB881" s="14"/>
      <c r="BE881" s="14"/>
      <c r="BF881" s="14"/>
      <c r="BH881" s="14"/>
      <c r="BI881" s="14"/>
      <c r="BJ881" s="14"/>
      <c r="BK881" s="14"/>
      <c r="BL881" s="14"/>
      <c r="BM881" s="71"/>
      <c r="BU881" s="14"/>
      <c r="BV881" s="14"/>
      <c r="BZ881" s="15"/>
      <c r="CA881" s="15"/>
      <c r="CC881" s="15"/>
      <c r="CE881" s="15"/>
      <c r="CG881" s="15"/>
      <c r="CH881" s="15"/>
    </row>
    <row r="882" spans="24:86" ht="12.75" customHeight="1" x14ac:dyDescent="0.25">
      <c r="X882" s="14"/>
      <c r="AI882" s="14"/>
      <c r="AJ882" s="14"/>
      <c r="AW882" s="14"/>
      <c r="AX882" s="14"/>
      <c r="BA882" s="14"/>
      <c r="BB882" s="14"/>
      <c r="BE882" s="14"/>
      <c r="BF882" s="14"/>
      <c r="BH882" s="14"/>
      <c r="BI882" s="14"/>
      <c r="BJ882" s="14"/>
      <c r="BK882" s="14"/>
      <c r="BL882" s="14"/>
      <c r="BM882" s="71"/>
      <c r="BU882" s="14"/>
      <c r="BV882" s="14"/>
      <c r="BZ882" s="15"/>
      <c r="CA882" s="15"/>
      <c r="CC882" s="15"/>
      <c r="CE882" s="15"/>
      <c r="CG882" s="15"/>
      <c r="CH882" s="15"/>
    </row>
    <row r="883" spans="24:86" ht="12.75" customHeight="1" x14ac:dyDescent="0.25">
      <c r="X883" s="14"/>
      <c r="AI883" s="14"/>
      <c r="AJ883" s="14"/>
      <c r="AW883" s="14"/>
      <c r="AX883" s="14"/>
      <c r="BA883" s="14"/>
      <c r="BB883" s="14"/>
      <c r="BE883" s="14"/>
      <c r="BF883" s="14"/>
      <c r="BH883" s="14"/>
      <c r="BI883" s="14"/>
      <c r="BJ883" s="14"/>
      <c r="BK883" s="14"/>
      <c r="BL883" s="14"/>
      <c r="BM883" s="71"/>
      <c r="BU883" s="14"/>
      <c r="BV883" s="14"/>
      <c r="BZ883" s="15"/>
      <c r="CA883" s="15"/>
      <c r="CC883" s="15"/>
      <c r="CE883" s="15"/>
      <c r="CG883" s="15"/>
      <c r="CH883" s="15"/>
    </row>
    <row r="884" spans="24:86" ht="12.75" customHeight="1" x14ac:dyDescent="0.25">
      <c r="X884" s="14"/>
      <c r="AI884" s="14"/>
      <c r="AJ884" s="14"/>
      <c r="AW884" s="14"/>
      <c r="AX884" s="14"/>
      <c r="BA884" s="14"/>
      <c r="BB884" s="14"/>
      <c r="BE884" s="14"/>
      <c r="BF884" s="14"/>
      <c r="BH884" s="14"/>
      <c r="BI884" s="14"/>
      <c r="BJ884" s="14"/>
      <c r="BK884" s="14"/>
      <c r="BL884" s="14"/>
      <c r="BM884" s="71"/>
      <c r="BU884" s="14"/>
      <c r="BV884" s="14"/>
      <c r="BZ884" s="15"/>
      <c r="CA884" s="15"/>
      <c r="CC884" s="15"/>
      <c r="CE884" s="15"/>
      <c r="CG884" s="15"/>
      <c r="CH884" s="15"/>
    </row>
    <row r="885" spans="24:86" ht="12.75" customHeight="1" x14ac:dyDescent="0.25">
      <c r="X885" s="14"/>
      <c r="AI885" s="14"/>
      <c r="AJ885" s="14"/>
      <c r="AW885" s="14"/>
      <c r="AX885" s="14"/>
      <c r="BA885" s="14"/>
      <c r="BB885" s="14"/>
      <c r="BE885" s="14"/>
      <c r="BF885" s="14"/>
      <c r="BH885" s="14"/>
      <c r="BI885" s="14"/>
      <c r="BJ885" s="14"/>
      <c r="BK885" s="14"/>
      <c r="BL885" s="14"/>
      <c r="BM885" s="71"/>
      <c r="BU885" s="14"/>
      <c r="BV885" s="14"/>
      <c r="BZ885" s="15"/>
      <c r="CA885" s="15"/>
      <c r="CC885" s="15"/>
      <c r="CE885" s="15"/>
      <c r="CG885" s="15"/>
      <c r="CH885" s="15"/>
    </row>
    <row r="886" spans="24:86" ht="12.75" customHeight="1" x14ac:dyDescent="0.25">
      <c r="X886" s="14"/>
      <c r="AI886" s="14"/>
      <c r="AJ886" s="14"/>
      <c r="AW886" s="14"/>
      <c r="AX886" s="14"/>
      <c r="BA886" s="14"/>
      <c r="BB886" s="14"/>
      <c r="BE886" s="14"/>
      <c r="BF886" s="14"/>
      <c r="BH886" s="14"/>
      <c r="BI886" s="14"/>
      <c r="BJ886" s="14"/>
      <c r="BK886" s="14"/>
      <c r="BL886" s="14"/>
      <c r="BM886" s="71"/>
      <c r="BU886" s="14"/>
      <c r="BV886" s="14"/>
      <c r="BZ886" s="15"/>
      <c r="CA886" s="15"/>
      <c r="CC886" s="15"/>
      <c r="CE886" s="15"/>
      <c r="CG886" s="15"/>
      <c r="CH886" s="15"/>
    </row>
    <row r="887" spans="24:86" ht="12.75" customHeight="1" x14ac:dyDescent="0.25">
      <c r="X887" s="14"/>
      <c r="AI887" s="14"/>
      <c r="AJ887" s="14"/>
      <c r="AW887" s="14"/>
      <c r="AX887" s="14"/>
      <c r="BA887" s="14"/>
      <c r="BB887" s="14"/>
      <c r="BE887" s="14"/>
      <c r="BF887" s="14"/>
      <c r="BH887" s="14"/>
      <c r="BI887" s="14"/>
      <c r="BJ887" s="14"/>
      <c r="BK887" s="14"/>
      <c r="BL887" s="14"/>
      <c r="BM887" s="71"/>
      <c r="BU887" s="14"/>
      <c r="BV887" s="14"/>
      <c r="BZ887" s="15"/>
      <c r="CA887" s="15"/>
      <c r="CC887" s="15"/>
      <c r="CE887" s="15"/>
      <c r="CG887" s="15"/>
      <c r="CH887" s="15"/>
    </row>
    <row r="888" spans="24:86" ht="12.75" customHeight="1" x14ac:dyDescent="0.25">
      <c r="X888" s="14"/>
      <c r="AI888" s="14"/>
      <c r="AJ888" s="14"/>
      <c r="AW888" s="14"/>
      <c r="AX888" s="14"/>
      <c r="BA888" s="14"/>
      <c r="BB888" s="14"/>
      <c r="BE888" s="14"/>
      <c r="BF888" s="14"/>
      <c r="BH888" s="14"/>
      <c r="BI888" s="14"/>
      <c r="BJ888" s="14"/>
      <c r="BK888" s="14"/>
      <c r="BL888" s="14"/>
      <c r="BM888" s="71"/>
      <c r="BU888" s="14"/>
      <c r="BV888" s="14"/>
      <c r="BZ888" s="15"/>
      <c r="CA888" s="15"/>
      <c r="CC888" s="15"/>
      <c r="CE888" s="15"/>
      <c r="CG888" s="15"/>
      <c r="CH888" s="15"/>
    </row>
    <row r="889" spans="24:86" ht="12.75" customHeight="1" x14ac:dyDescent="0.25">
      <c r="X889" s="14"/>
      <c r="AI889" s="14"/>
      <c r="AJ889" s="14"/>
      <c r="AW889" s="14"/>
      <c r="AX889" s="14"/>
      <c r="BA889" s="14"/>
      <c r="BB889" s="14"/>
      <c r="BE889" s="14"/>
      <c r="BF889" s="14"/>
      <c r="BH889" s="14"/>
      <c r="BI889" s="14"/>
      <c r="BJ889" s="14"/>
      <c r="BK889" s="14"/>
      <c r="BL889" s="14"/>
      <c r="BM889" s="71"/>
      <c r="BU889" s="14"/>
      <c r="BV889" s="14"/>
      <c r="BZ889" s="15"/>
      <c r="CA889" s="15"/>
      <c r="CC889" s="15"/>
      <c r="CE889" s="15"/>
      <c r="CG889" s="15"/>
      <c r="CH889" s="15"/>
    </row>
    <row r="890" spans="24:86" ht="12.75" customHeight="1" x14ac:dyDescent="0.25">
      <c r="X890" s="14"/>
      <c r="AI890" s="14"/>
      <c r="AJ890" s="14"/>
      <c r="AW890" s="14"/>
      <c r="AX890" s="14"/>
      <c r="BA890" s="14"/>
      <c r="BB890" s="14"/>
      <c r="BE890" s="14"/>
      <c r="BF890" s="14"/>
      <c r="BH890" s="14"/>
      <c r="BI890" s="14"/>
      <c r="BJ890" s="14"/>
      <c r="BK890" s="14"/>
      <c r="BL890" s="14"/>
      <c r="BM890" s="71"/>
      <c r="BU890" s="14"/>
      <c r="BV890" s="14"/>
      <c r="BZ890" s="15"/>
      <c r="CA890" s="15"/>
      <c r="CC890" s="15"/>
      <c r="CE890" s="15"/>
      <c r="CG890" s="15"/>
      <c r="CH890" s="15"/>
    </row>
    <row r="891" spans="24:86" ht="12.75" customHeight="1" x14ac:dyDescent="0.25">
      <c r="X891" s="14"/>
      <c r="AI891" s="14"/>
      <c r="AJ891" s="14"/>
      <c r="AW891" s="14"/>
      <c r="AX891" s="14"/>
      <c r="BA891" s="14"/>
      <c r="BB891" s="14"/>
      <c r="BE891" s="14"/>
      <c r="BF891" s="14"/>
      <c r="BH891" s="14"/>
      <c r="BI891" s="14"/>
      <c r="BJ891" s="14"/>
      <c r="BK891" s="14"/>
      <c r="BL891" s="14"/>
      <c r="BM891" s="71"/>
      <c r="BU891" s="14"/>
      <c r="BV891" s="14"/>
      <c r="BZ891" s="15"/>
      <c r="CA891" s="15"/>
      <c r="CC891" s="15"/>
      <c r="CE891" s="15"/>
      <c r="CG891" s="15"/>
      <c r="CH891" s="15"/>
    </row>
    <row r="892" spans="24:86" ht="12.75" customHeight="1" x14ac:dyDescent="0.25">
      <c r="X892" s="14"/>
      <c r="AI892" s="14"/>
      <c r="AJ892" s="14"/>
      <c r="AW892" s="14"/>
      <c r="AX892" s="14"/>
      <c r="BA892" s="14"/>
      <c r="BB892" s="14"/>
      <c r="BE892" s="14"/>
      <c r="BF892" s="14"/>
      <c r="BH892" s="14"/>
      <c r="BI892" s="14"/>
      <c r="BJ892" s="14"/>
      <c r="BK892" s="14"/>
      <c r="BL892" s="14"/>
      <c r="BM892" s="71"/>
      <c r="BU892" s="14"/>
      <c r="BV892" s="14"/>
      <c r="BZ892" s="15"/>
      <c r="CA892" s="15"/>
      <c r="CC892" s="15"/>
      <c r="CE892" s="15"/>
      <c r="CG892" s="15"/>
      <c r="CH892" s="15"/>
    </row>
    <row r="893" spans="24:86" ht="12.75" customHeight="1" x14ac:dyDescent="0.25">
      <c r="X893" s="14"/>
      <c r="AI893" s="14"/>
      <c r="AJ893" s="14"/>
      <c r="AW893" s="14"/>
      <c r="AX893" s="14"/>
      <c r="BA893" s="14"/>
      <c r="BB893" s="14"/>
      <c r="BE893" s="14"/>
      <c r="BF893" s="14"/>
      <c r="BH893" s="14"/>
      <c r="BI893" s="14"/>
      <c r="BJ893" s="14"/>
      <c r="BK893" s="14"/>
      <c r="BL893" s="14"/>
      <c r="BM893" s="71"/>
      <c r="BU893" s="14"/>
      <c r="BV893" s="14"/>
      <c r="BZ893" s="15"/>
      <c r="CA893" s="15"/>
      <c r="CC893" s="15"/>
      <c r="CE893" s="15"/>
      <c r="CG893" s="15"/>
      <c r="CH893" s="15"/>
    </row>
    <row r="894" spans="24:86" ht="12.75" customHeight="1" x14ac:dyDescent="0.25">
      <c r="X894" s="14"/>
      <c r="AI894" s="14"/>
      <c r="AJ894" s="14"/>
      <c r="AW894" s="14"/>
      <c r="AX894" s="14"/>
      <c r="BA894" s="14"/>
      <c r="BB894" s="14"/>
      <c r="BE894" s="14"/>
      <c r="BF894" s="14"/>
      <c r="BH894" s="14"/>
      <c r="BI894" s="14"/>
      <c r="BJ894" s="14"/>
      <c r="BK894" s="14"/>
      <c r="BL894" s="14"/>
      <c r="BM894" s="71"/>
      <c r="BU894" s="14"/>
      <c r="BV894" s="14"/>
      <c r="BZ894" s="15"/>
      <c r="CA894" s="15"/>
      <c r="CC894" s="15"/>
      <c r="CE894" s="15"/>
      <c r="CG894" s="15"/>
      <c r="CH894" s="15"/>
    </row>
    <row r="895" spans="24:86" ht="12.75" customHeight="1" x14ac:dyDescent="0.25">
      <c r="X895" s="14"/>
      <c r="AI895" s="14"/>
      <c r="AJ895" s="14"/>
      <c r="AW895" s="14"/>
      <c r="AX895" s="14"/>
      <c r="BA895" s="14"/>
      <c r="BB895" s="14"/>
      <c r="BE895" s="14"/>
      <c r="BF895" s="14"/>
      <c r="BH895" s="14"/>
      <c r="BI895" s="14"/>
      <c r="BJ895" s="14"/>
      <c r="BK895" s="14"/>
      <c r="BL895" s="14"/>
      <c r="BM895" s="71"/>
      <c r="BU895" s="14"/>
      <c r="BV895" s="14"/>
      <c r="BZ895" s="15"/>
      <c r="CA895" s="15"/>
      <c r="CC895" s="15"/>
      <c r="CE895" s="15"/>
      <c r="CG895" s="15"/>
      <c r="CH895" s="15"/>
    </row>
    <row r="896" spans="24:86" ht="12.75" customHeight="1" x14ac:dyDescent="0.25">
      <c r="X896" s="14"/>
      <c r="AI896" s="14"/>
      <c r="AJ896" s="14"/>
      <c r="AW896" s="14"/>
      <c r="AX896" s="14"/>
      <c r="BA896" s="14"/>
      <c r="BB896" s="14"/>
      <c r="BE896" s="14"/>
      <c r="BF896" s="14"/>
      <c r="BH896" s="14"/>
      <c r="BI896" s="14"/>
      <c r="BJ896" s="14"/>
      <c r="BK896" s="14"/>
      <c r="BL896" s="14"/>
      <c r="BM896" s="71"/>
      <c r="BU896" s="14"/>
      <c r="BV896" s="14"/>
      <c r="BZ896" s="15"/>
      <c r="CA896" s="15"/>
      <c r="CC896" s="15"/>
      <c r="CE896" s="15"/>
      <c r="CG896" s="15"/>
      <c r="CH896" s="15"/>
    </row>
    <row r="897" spans="24:86" ht="12.75" customHeight="1" x14ac:dyDescent="0.25">
      <c r="X897" s="14"/>
      <c r="AI897" s="14"/>
      <c r="AJ897" s="14"/>
      <c r="AW897" s="14"/>
      <c r="AX897" s="14"/>
      <c r="BA897" s="14"/>
      <c r="BB897" s="14"/>
      <c r="BE897" s="14"/>
      <c r="BF897" s="14"/>
      <c r="BH897" s="14"/>
      <c r="BI897" s="14"/>
      <c r="BJ897" s="14"/>
      <c r="BK897" s="14"/>
      <c r="BL897" s="14"/>
      <c r="BM897" s="71"/>
      <c r="BU897" s="14"/>
      <c r="BV897" s="14"/>
      <c r="BZ897" s="15"/>
      <c r="CA897" s="15"/>
      <c r="CC897" s="15"/>
      <c r="CE897" s="15"/>
      <c r="CG897" s="15"/>
      <c r="CH897" s="15"/>
    </row>
    <row r="898" spans="24:86" ht="12.75" customHeight="1" x14ac:dyDescent="0.25">
      <c r="X898" s="14"/>
      <c r="AI898" s="14"/>
      <c r="AJ898" s="14"/>
      <c r="AW898" s="14"/>
      <c r="AX898" s="14"/>
      <c r="BA898" s="14"/>
      <c r="BB898" s="14"/>
      <c r="BE898" s="14"/>
      <c r="BF898" s="14"/>
      <c r="BH898" s="14"/>
      <c r="BI898" s="14"/>
      <c r="BJ898" s="14"/>
      <c r="BK898" s="14"/>
      <c r="BL898" s="14"/>
      <c r="BM898" s="71"/>
      <c r="BU898" s="14"/>
      <c r="BV898" s="14"/>
      <c r="BZ898" s="15"/>
      <c r="CA898" s="15"/>
      <c r="CC898" s="15"/>
      <c r="CE898" s="15"/>
      <c r="CG898" s="15"/>
      <c r="CH898" s="15"/>
    </row>
    <row r="899" spans="24:86" ht="12.75" customHeight="1" x14ac:dyDescent="0.25">
      <c r="X899" s="14"/>
      <c r="AI899" s="14"/>
      <c r="AJ899" s="14"/>
      <c r="AW899" s="14"/>
      <c r="AX899" s="14"/>
      <c r="BA899" s="14"/>
      <c r="BB899" s="14"/>
      <c r="BE899" s="14"/>
      <c r="BF899" s="14"/>
      <c r="BH899" s="14"/>
      <c r="BI899" s="14"/>
      <c r="BJ899" s="14"/>
      <c r="BK899" s="14"/>
      <c r="BL899" s="14"/>
      <c r="BM899" s="71"/>
      <c r="BU899" s="14"/>
      <c r="BV899" s="14"/>
      <c r="BZ899" s="15"/>
      <c r="CA899" s="15"/>
      <c r="CC899" s="15"/>
      <c r="CE899" s="15"/>
      <c r="CG899" s="15"/>
      <c r="CH899" s="15"/>
    </row>
    <row r="900" spans="24:86" ht="12.75" customHeight="1" x14ac:dyDescent="0.25">
      <c r="X900" s="14"/>
      <c r="AI900" s="14"/>
      <c r="AJ900" s="14"/>
      <c r="AW900" s="14"/>
      <c r="AX900" s="14"/>
      <c r="BA900" s="14"/>
      <c r="BB900" s="14"/>
      <c r="BE900" s="14"/>
      <c r="BF900" s="14"/>
      <c r="BH900" s="14"/>
      <c r="BI900" s="14"/>
      <c r="BJ900" s="14"/>
      <c r="BK900" s="14"/>
      <c r="BL900" s="14"/>
      <c r="BM900" s="71"/>
      <c r="BU900" s="14"/>
      <c r="BV900" s="14"/>
      <c r="BZ900" s="15"/>
      <c r="CA900" s="15"/>
      <c r="CC900" s="15"/>
      <c r="CE900" s="15"/>
      <c r="CG900" s="15"/>
      <c r="CH900" s="15"/>
    </row>
    <row r="901" spans="24:86" ht="12.75" customHeight="1" x14ac:dyDescent="0.25">
      <c r="X901" s="14"/>
      <c r="AI901" s="14"/>
      <c r="AJ901" s="14"/>
      <c r="AW901" s="14"/>
      <c r="AX901" s="14"/>
      <c r="BA901" s="14"/>
      <c r="BB901" s="14"/>
      <c r="BE901" s="14"/>
      <c r="BF901" s="14"/>
      <c r="BH901" s="14"/>
      <c r="BI901" s="14"/>
      <c r="BJ901" s="14"/>
      <c r="BK901" s="14"/>
      <c r="BL901" s="14"/>
      <c r="BM901" s="71"/>
      <c r="BU901" s="14"/>
      <c r="BV901" s="14"/>
      <c r="BZ901" s="15"/>
      <c r="CA901" s="15"/>
      <c r="CC901" s="15"/>
      <c r="CE901" s="15"/>
      <c r="CG901" s="15"/>
      <c r="CH901" s="15"/>
    </row>
    <row r="902" spans="24:86" ht="12.75" customHeight="1" x14ac:dyDescent="0.25">
      <c r="X902" s="14"/>
      <c r="AI902" s="14"/>
      <c r="AJ902" s="14"/>
      <c r="AW902" s="14"/>
      <c r="AX902" s="14"/>
      <c r="BA902" s="14"/>
      <c r="BB902" s="14"/>
      <c r="BE902" s="14"/>
      <c r="BF902" s="14"/>
      <c r="BH902" s="14"/>
      <c r="BI902" s="14"/>
      <c r="BJ902" s="14"/>
      <c r="BK902" s="14"/>
      <c r="BL902" s="14"/>
      <c r="BM902" s="71"/>
      <c r="BU902" s="14"/>
      <c r="BV902" s="14"/>
      <c r="BZ902" s="15"/>
      <c r="CA902" s="15"/>
      <c r="CC902" s="15"/>
      <c r="CE902" s="15"/>
      <c r="CG902" s="15"/>
      <c r="CH902" s="15"/>
    </row>
    <row r="903" spans="24:86" ht="12.75" customHeight="1" x14ac:dyDescent="0.25">
      <c r="X903" s="14"/>
      <c r="AI903" s="14"/>
      <c r="AJ903" s="14"/>
      <c r="AW903" s="14"/>
      <c r="AX903" s="14"/>
      <c r="BA903" s="14"/>
      <c r="BB903" s="14"/>
      <c r="BE903" s="14"/>
      <c r="BF903" s="14"/>
      <c r="BH903" s="14"/>
      <c r="BI903" s="14"/>
      <c r="BJ903" s="14"/>
      <c r="BK903" s="14"/>
      <c r="BL903" s="14"/>
      <c r="BM903" s="71"/>
      <c r="BU903" s="14"/>
      <c r="BV903" s="14"/>
      <c r="BZ903" s="15"/>
      <c r="CA903" s="15"/>
      <c r="CC903" s="15"/>
      <c r="CE903" s="15"/>
      <c r="CG903" s="15"/>
      <c r="CH903" s="15"/>
    </row>
    <row r="904" spans="24:86" ht="12.75" customHeight="1" x14ac:dyDescent="0.25">
      <c r="X904" s="14"/>
      <c r="AI904" s="14"/>
      <c r="AJ904" s="14"/>
      <c r="AW904" s="14"/>
      <c r="AX904" s="14"/>
      <c r="BA904" s="14"/>
      <c r="BB904" s="14"/>
      <c r="BE904" s="14"/>
      <c r="BF904" s="14"/>
      <c r="BH904" s="14"/>
      <c r="BI904" s="14"/>
      <c r="BJ904" s="14"/>
      <c r="BK904" s="14"/>
      <c r="BL904" s="14"/>
      <c r="BM904" s="71"/>
      <c r="BU904" s="14"/>
      <c r="BV904" s="14"/>
      <c r="BZ904" s="15"/>
      <c r="CA904" s="15"/>
      <c r="CC904" s="15"/>
      <c r="CE904" s="15"/>
      <c r="CG904" s="15"/>
      <c r="CH904" s="15"/>
    </row>
    <row r="905" spans="24:86" ht="12.75" customHeight="1" x14ac:dyDescent="0.25">
      <c r="X905" s="14"/>
      <c r="AI905" s="14"/>
      <c r="AJ905" s="14"/>
      <c r="AW905" s="14"/>
      <c r="AX905" s="14"/>
      <c r="BA905" s="14"/>
      <c r="BB905" s="14"/>
      <c r="BE905" s="14"/>
      <c r="BF905" s="14"/>
      <c r="BH905" s="14"/>
      <c r="BI905" s="14"/>
      <c r="BJ905" s="14"/>
      <c r="BK905" s="14"/>
      <c r="BL905" s="14"/>
      <c r="BM905" s="71"/>
      <c r="BU905" s="14"/>
      <c r="BV905" s="14"/>
      <c r="BZ905" s="15"/>
      <c r="CA905" s="15"/>
      <c r="CC905" s="15"/>
      <c r="CE905" s="15"/>
      <c r="CG905" s="15"/>
      <c r="CH905" s="15"/>
    </row>
    <row r="906" spans="24:86" ht="12.75" customHeight="1" x14ac:dyDescent="0.25">
      <c r="X906" s="14"/>
      <c r="AI906" s="14"/>
      <c r="AJ906" s="14"/>
      <c r="AW906" s="14"/>
      <c r="AX906" s="14"/>
      <c r="BA906" s="14"/>
      <c r="BB906" s="14"/>
      <c r="BE906" s="14"/>
      <c r="BF906" s="14"/>
      <c r="BH906" s="14"/>
      <c r="BI906" s="14"/>
      <c r="BJ906" s="14"/>
      <c r="BK906" s="14"/>
      <c r="BL906" s="14"/>
      <c r="BM906" s="71"/>
      <c r="BU906" s="14"/>
      <c r="BV906" s="14"/>
      <c r="BZ906" s="15"/>
      <c r="CA906" s="15"/>
      <c r="CC906" s="15"/>
      <c r="CE906" s="15"/>
      <c r="CG906" s="15"/>
      <c r="CH906" s="15"/>
    </row>
    <row r="907" spans="24:86" ht="12.75" customHeight="1" x14ac:dyDescent="0.25">
      <c r="X907" s="14"/>
      <c r="AI907" s="14"/>
      <c r="AJ907" s="14"/>
      <c r="AW907" s="14"/>
      <c r="AX907" s="14"/>
      <c r="BA907" s="14"/>
      <c r="BB907" s="14"/>
      <c r="BE907" s="14"/>
      <c r="BF907" s="14"/>
      <c r="BH907" s="14"/>
      <c r="BI907" s="14"/>
      <c r="BJ907" s="14"/>
      <c r="BK907" s="14"/>
      <c r="BL907" s="14"/>
      <c r="BM907" s="71"/>
      <c r="BU907" s="14"/>
      <c r="BV907" s="14"/>
      <c r="BZ907" s="15"/>
      <c r="CA907" s="15"/>
      <c r="CC907" s="15"/>
      <c r="CE907" s="15"/>
      <c r="CG907" s="15"/>
      <c r="CH907" s="15"/>
    </row>
    <row r="908" spans="24:86" ht="12.75" customHeight="1" x14ac:dyDescent="0.25">
      <c r="X908" s="14"/>
      <c r="AI908" s="14"/>
      <c r="AJ908" s="14"/>
      <c r="AW908" s="14"/>
      <c r="AX908" s="14"/>
      <c r="BA908" s="14"/>
      <c r="BB908" s="14"/>
      <c r="BE908" s="14"/>
      <c r="BF908" s="14"/>
      <c r="BH908" s="14"/>
      <c r="BI908" s="14"/>
      <c r="BJ908" s="14"/>
      <c r="BK908" s="14"/>
      <c r="BL908" s="14"/>
      <c r="BM908" s="71"/>
      <c r="BU908" s="14"/>
      <c r="BV908" s="14"/>
      <c r="BZ908" s="15"/>
      <c r="CA908" s="15"/>
      <c r="CC908" s="15"/>
      <c r="CE908" s="15"/>
      <c r="CG908" s="15"/>
      <c r="CH908" s="15"/>
    </row>
    <row r="909" spans="24:86" ht="12.75" customHeight="1" x14ac:dyDescent="0.25">
      <c r="X909" s="14"/>
      <c r="AI909" s="14"/>
      <c r="AJ909" s="14"/>
      <c r="AW909" s="14"/>
      <c r="AX909" s="14"/>
      <c r="BA909" s="14"/>
      <c r="BB909" s="14"/>
      <c r="BE909" s="14"/>
      <c r="BF909" s="14"/>
      <c r="BH909" s="14"/>
      <c r="BI909" s="14"/>
      <c r="BJ909" s="14"/>
      <c r="BK909" s="14"/>
      <c r="BL909" s="14"/>
      <c r="BM909" s="71"/>
      <c r="BU909" s="14"/>
      <c r="BV909" s="14"/>
      <c r="BZ909" s="15"/>
      <c r="CA909" s="15"/>
      <c r="CC909" s="15"/>
      <c r="CE909" s="15"/>
      <c r="CG909" s="15"/>
      <c r="CH909" s="15"/>
    </row>
    <row r="910" spans="24:86" ht="12.75" customHeight="1" x14ac:dyDescent="0.25">
      <c r="X910" s="14"/>
      <c r="AI910" s="14"/>
      <c r="AJ910" s="14"/>
      <c r="AW910" s="14"/>
      <c r="AX910" s="14"/>
      <c r="BA910" s="14"/>
      <c r="BB910" s="14"/>
      <c r="BE910" s="14"/>
      <c r="BF910" s="14"/>
      <c r="BH910" s="14"/>
      <c r="BI910" s="14"/>
      <c r="BJ910" s="14"/>
      <c r="BK910" s="14"/>
      <c r="BL910" s="14"/>
      <c r="BM910" s="71"/>
      <c r="BU910" s="14"/>
      <c r="BV910" s="14"/>
      <c r="BZ910" s="15"/>
      <c r="CA910" s="15"/>
      <c r="CC910" s="15"/>
      <c r="CE910" s="15"/>
      <c r="CG910" s="15"/>
      <c r="CH910" s="15"/>
    </row>
    <row r="911" spans="24:86" ht="12.75" customHeight="1" x14ac:dyDescent="0.25">
      <c r="X911" s="14"/>
      <c r="AI911" s="14"/>
      <c r="AJ911" s="14"/>
      <c r="AW911" s="14"/>
      <c r="AX911" s="14"/>
      <c r="BA911" s="14"/>
      <c r="BB911" s="14"/>
      <c r="BE911" s="14"/>
      <c r="BF911" s="14"/>
      <c r="BH911" s="14"/>
      <c r="BI911" s="14"/>
      <c r="BJ911" s="14"/>
      <c r="BK911" s="14"/>
      <c r="BL911" s="14"/>
      <c r="BM911" s="71"/>
      <c r="BU911" s="14"/>
      <c r="BV911" s="14"/>
      <c r="BZ911" s="15"/>
      <c r="CA911" s="15"/>
      <c r="CC911" s="15"/>
      <c r="CE911" s="15"/>
      <c r="CG911" s="15"/>
      <c r="CH911" s="15"/>
    </row>
    <row r="912" spans="24:86" ht="12.75" customHeight="1" x14ac:dyDescent="0.25">
      <c r="X912" s="14"/>
      <c r="AI912" s="14"/>
      <c r="AJ912" s="14"/>
      <c r="AW912" s="14"/>
      <c r="AX912" s="14"/>
      <c r="BA912" s="14"/>
      <c r="BB912" s="14"/>
      <c r="BE912" s="14"/>
      <c r="BF912" s="14"/>
      <c r="BH912" s="14"/>
      <c r="BI912" s="14"/>
      <c r="BJ912" s="14"/>
      <c r="BK912" s="14"/>
      <c r="BL912" s="14"/>
      <c r="BM912" s="71"/>
      <c r="BU912" s="14"/>
      <c r="BV912" s="14"/>
      <c r="BZ912" s="15"/>
      <c r="CA912" s="15"/>
      <c r="CC912" s="15"/>
      <c r="CE912" s="15"/>
      <c r="CG912" s="15"/>
      <c r="CH912" s="15"/>
    </row>
    <row r="913" spans="24:86" ht="12.75" customHeight="1" x14ac:dyDescent="0.25">
      <c r="X913" s="14"/>
      <c r="AI913" s="14"/>
      <c r="AJ913" s="14"/>
      <c r="AW913" s="14"/>
      <c r="AX913" s="14"/>
      <c r="BA913" s="14"/>
      <c r="BB913" s="14"/>
      <c r="BE913" s="14"/>
      <c r="BF913" s="14"/>
      <c r="BH913" s="14"/>
      <c r="BI913" s="14"/>
      <c r="BJ913" s="14"/>
      <c r="BK913" s="14"/>
      <c r="BL913" s="14"/>
      <c r="BM913" s="71"/>
      <c r="BU913" s="14"/>
      <c r="BV913" s="14"/>
      <c r="BZ913" s="15"/>
      <c r="CA913" s="15"/>
      <c r="CC913" s="15"/>
      <c r="CE913" s="15"/>
      <c r="CG913" s="15"/>
      <c r="CH913" s="15"/>
    </row>
    <row r="914" spans="24:86" ht="12.75" customHeight="1" x14ac:dyDescent="0.25">
      <c r="X914" s="14"/>
      <c r="AI914" s="14"/>
      <c r="AJ914" s="14"/>
      <c r="AW914" s="14"/>
      <c r="AX914" s="14"/>
      <c r="BA914" s="14"/>
      <c r="BB914" s="14"/>
      <c r="BE914" s="14"/>
      <c r="BF914" s="14"/>
      <c r="BH914" s="14"/>
      <c r="BI914" s="14"/>
      <c r="BJ914" s="14"/>
      <c r="BK914" s="14"/>
      <c r="BL914" s="14"/>
      <c r="BM914" s="71"/>
      <c r="BU914" s="14"/>
      <c r="BV914" s="14"/>
      <c r="BZ914" s="15"/>
      <c r="CA914" s="15"/>
      <c r="CC914" s="15"/>
      <c r="CE914" s="15"/>
      <c r="CG914" s="15"/>
      <c r="CH914" s="15"/>
    </row>
    <row r="915" spans="24:86" ht="12.75" customHeight="1" x14ac:dyDescent="0.25">
      <c r="X915" s="14"/>
      <c r="AI915" s="14"/>
      <c r="AJ915" s="14"/>
      <c r="AW915" s="14"/>
      <c r="AX915" s="14"/>
      <c r="BA915" s="14"/>
      <c r="BB915" s="14"/>
      <c r="BE915" s="14"/>
      <c r="BF915" s="14"/>
      <c r="BH915" s="14"/>
      <c r="BI915" s="14"/>
      <c r="BJ915" s="14"/>
      <c r="BK915" s="14"/>
      <c r="BL915" s="14"/>
      <c r="BM915" s="71"/>
      <c r="BU915" s="14"/>
      <c r="BV915" s="14"/>
      <c r="BZ915" s="15"/>
      <c r="CA915" s="15"/>
      <c r="CC915" s="15"/>
      <c r="CE915" s="15"/>
      <c r="CG915" s="15"/>
      <c r="CH915" s="15"/>
    </row>
    <row r="916" spans="24:86" ht="12.75" customHeight="1" x14ac:dyDescent="0.25">
      <c r="X916" s="14"/>
      <c r="AI916" s="14"/>
      <c r="AJ916" s="14"/>
      <c r="AW916" s="14"/>
      <c r="AX916" s="14"/>
      <c r="BA916" s="14"/>
      <c r="BB916" s="14"/>
      <c r="BE916" s="14"/>
      <c r="BF916" s="14"/>
      <c r="BH916" s="14"/>
      <c r="BI916" s="14"/>
      <c r="BJ916" s="14"/>
      <c r="BK916" s="14"/>
      <c r="BL916" s="14"/>
      <c r="BM916" s="71"/>
      <c r="BU916" s="14"/>
      <c r="BV916" s="14"/>
      <c r="BZ916" s="15"/>
      <c r="CA916" s="15"/>
      <c r="CC916" s="15"/>
      <c r="CE916" s="15"/>
      <c r="CG916" s="15"/>
      <c r="CH916" s="15"/>
    </row>
    <row r="917" spans="24:86" ht="12.75" customHeight="1" x14ac:dyDescent="0.25">
      <c r="X917" s="14"/>
      <c r="AI917" s="14"/>
      <c r="AJ917" s="14"/>
      <c r="AW917" s="14"/>
      <c r="AX917" s="14"/>
      <c r="BA917" s="14"/>
      <c r="BB917" s="14"/>
      <c r="BE917" s="14"/>
      <c r="BF917" s="14"/>
      <c r="BH917" s="14"/>
      <c r="BI917" s="14"/>
      <c r="BJ917" s="14"/>
      <c r="BK917" s="14"/>
      <c r="BL917" s="14"/>
      <c r="BM917" s="71"/>
      <c r="BU917" s="14"/>
      <c r="BV917" s="14"/>
      <c r="BZ917" s="15"/>
      <c r="CA917" s="15"/>
      <c r="CC917" s="15"/>
      <c r="CE917" s="15"/>
      <c r="CG917" s="15"/>
      <c r="CH917" s="15"/>
    </row>
    <row r="918" spans="24:86" ht="12.75" customHeight="1" x14ac:dyDescent="0.25">
      <c r="X918" s="14"/>
      <c r="AI918" s="14"/>
      <c r="AJ918" s="14"/>
      <c r="AW918" s="14"/>
      <c r="AX918" s="14"/>
      <c r="BA918" s="14"/>
      <c r="BB918" s="14"/>
      <c r="BE918" s="14"/>
      <c r="BF918" s="14"/>
      <c r="BH918" s="14"/>
      <c r="BI918" s="14"/>
      <c r="BJ918" s="14"/>
      <c r="BK918" s="14"/>
      <c r="BL918" s="14"/>
      <c r="BM918" s="71"/>
      <c r="BU918" s="14"/>
      <c r="BV918" s="14"/>
      <c r="BZ918" s="15"/>
      <c r="CA918" s="15"/>
      <c r="CC918" s="15"/>
      <c r="CE918" s="15"/>
      <c r="CG918" s="15"/>
      <c r="CH918" s="15"/>
    </row>
    <row r="919" spans="24:86" ht="12.75" customHeight="1" x14ac:dyDescent="0.25">
      <c r="X919" s="14"/>
      <c r="AI919" s="14"/>
      <c r="AJ919" s="14"/>
      <c r="AW919" s="14"/>
      <c r="AX919" s="14"/>
      <c r="BA919" s="14"/>
      <c r="BB919" s="14"/>
      <c r="BE919" s="14"/>
      <c r="BF919" s="14"/>
      <c r="BH919" s="14"/>
      <c r="BI919" s="14"/>
      <c r="BJ919" s="14"/>
      <c r="BK919" s="14"/>
      <c r="BL919" s="14"/>
      <c r="BM919" s="71"/>
      <c r="BU919" s="14"/>
      <c r="BV919" s="14"/>
      <c r="BZ919" s="15"/>
      <c r="CA919" s="15"/>
      <c r="CC919" s="15"/>
      <c r="CE919" s="15"/>
      <c r="CG919" s="15"/>
      <c r="CH919" s="15"/>
    </row>
    <row r="920" spans="24:86" ht="12.75" customHeight="1" x14ac:dyDescent="0.25">
      <c r="X920" s="14"/>
      <c r="AI920" s="14"/>
      <c r="AJ920" s="14"/>
      <c r="AW920" s="14"/>
      <c r="AX920" s="14"/>
      <c r="BA920" s="14"/>
      <c r="BB920" s="14"/>
      <c r="BE920" s="14"/>
      <c r="BF920" s="14"/>
      <c r="BH920" s="14"/>
      <c r="BI920" s="14"/>
      <c r="BJ920" s="14"/>
      <c r="BK920" s="14"/>
      <c r="BL920" s="14"/>
      <c r="BM920" s="71"/>
      <c r="BU920" s="14"/>
      <c r="BV920" s="14"/>
      <c r="BZ920" s="15"/>
      <c r="CA920" s="15"/>
      <c r="CC920" s="15"/>
      <c r="CE920" s="15"/>
      <c r="CG920" s="15"/>
      <c r="CH920" s="15"/>
    </row>
    <row r="921" spans="24:86" ht="12.75" customHeight="1" x14ac:dyDescent="0.25">
      <c r="X921" s="14"/>
      <c r="AI921" s="14"/>
      <c r="AJ921" s="14"/>
      <c r="AW921" s="14"/>
      <c r="AX921" s="14"/>
      <c r="BA921" s="14"/>
      <c r="BB921" s="14"/>
      <c r="BE921" s="14"/>
      <c r="BF921" s="14"/>
      <c r="BH921" s="14"/>
      <c r="BI921" s="14"/>
      <c r="BJ921" s="14"/>
      <c r="BK921" s="14"/>
      <c r="BL921" s="14"/>
      <c r="BM921" s="71"/>
      <c r="BU921" s="14"/>
      <c r="BV921" s="14"/>
      <c r="BZ921" s="15"/>
      <c r="CA921" s="15"/>
      <c r="CC921" s="15"/>
      <c r="CE921" s="15"/>
      <c r="CG921" s="15"/>
      <c r="CH921" s="15"/>
    </row>
    <row r="922" spans="24:86" ht="12.75" customHeight="1" x14ac:dyDescent="0.25">
      <c r="X922" s="14"/>
      <c r="AI922" s="14"/>
      <c r="AJ922" s="14"/>
      <c r="AW922" s="14"/>
      <c r="AX922" s="14"/>
      <c r="BA922" s="14"/>
      <c r="BB922" s="14"/>
      <c r="BE922" s="14"/>
      <c r="BF922" s="14"/>
      <c r="BH922" s="14"/>
      <c r="BI922" s="14"/>
      <c r="BJ922" s="14"/>
      <c r="BK922" s="14"/>
      <c r="BL922" s="14"/>
      <c r="BM922" s="71"/>
      <c r="BU922" s="14"/>
      <c r="BV922" s="14"/>
      <c r="BZ922" s="15"/>
      <c r="CA922" s="15"/>
      <c r="CC922" s="15"/>
      <c r="CE922" s="15"/>
      <c r="CG922" s="15"/>
      <c r="CH922" s="15"/>
    </row>
    <row r="923" spans="24:86" ht="12.75" customHeight="1" x14ac:dyDescent="0.25">
      <c r="X923" s="14"/>
      <c r="AI923" s="14"/>
      <c r="AJ923" s="14"/>
      <c r="AW923" s="14"/>
      <c r="AX923" s="14"/>
      <c r="BA923" s="14"/>
      <c r="BB923" s="14"/>
      <c r="BE923" s="14"/>
      <c r="BF923" s="14"/>
      <c r="BH923" s="14"/>
      <c r="BI923" s="14"/>
      <c r="BJ923" s="14"/>
      <c r="BK923" s="14"/>
      <c r="BL923" s="14"/>
      <c r="BM923" s="71"/>
      <c r="BU923" s="14"/>
      <c r="BV923" s="14"/>
      <c r="BZ923" s="15"/>
      <c r="CA923" s="15"/>
      <c r="CC923" s="15"/>
      <c r="CE923" s="15"/>
      <c r="CG923" s="15"/>
      <c r="CH923" s="15"/>
    </row>
    <row r="924" spans="24:86" ht="12.75" customHeight="1" x14ac:dyDescent="0.25">
      <c r="X924" s="14"/>
      <c r="AI924" s="14"/>
      <c r="AJ924" s="14"/>
      <c r="AW924" s="14"/>
      <c r="AX924" s="14"/>
      <c r="BA924" s="14"/>
      <c r="BB924" s="14"/>
      <c r="BE924" s="14"/>
      <c r="BF924" s="14"/>
      <c r="BH924" s="14"/>
      <c r="BI924" s="14"/>
      <c r="BJ924" s="14"/>
      <c r="BK924" s="14"/>
      <c r="BL924" s="14"/>
      <c r="BM924" s="71"/>
      <c r="BU924" s="14"/>
      <c r="BV924" s="14"/>
      <c r="BZ924" s="15"/>
      <c r="CA924" s="15"/>
      <c r="CC924" s="15"/>
      <c r="CE924" s="15"/>
      <c r="CG924" s="15"/>
      <c r="CH924" s="15"/>
    </row>
    <row r="925" spans="24:86" ht="12.75" customHeight="1" x14ac:dyDescent="0.25">
      <c r="X925" s="14"/>
      <c r="AI925" s="14"/>
      <c r="AJ925" s="14"/>
      <c r="AW925" s="14"/>
      <c r="AX925" s="14"/>
      <c r="BA925" s="14"/>
      <c r="BB925" s="14"/>
      <c r="BE925" s="14"/>
      <c r="BF925" s="14"/>
      <c r="BH925" s="14"/>
      <c r="BI925" s="14"/>
      <c r="BJ925" s="14"/>
      <c r="BK925" s="14"/>
      <c r="BL925" s="14"/>
      <c r="BM925" s="71"/>
      <c r="BU925" s="14"/>
      <c r="BV925" s="14"/>
      <c r="BZ925" s="15"/>
      <c r="CA925" s="15"/>
      <c r="CC925" s="15"/>
      <c r="CE925" s="15"/>
      <c r="CG925" s="15"/>
      <c r="CH925" s="15"/>
    </row>
    <row r="926" spans="24:86" ht="12.75" customHeight="1" x14ac:dyDescent="0.25">
      <c r="X926" s="14"/>
      <c r="AI926" s="14"/>
      <c r="AJ926" s="14"/>
      <c r="AW926" s="14"/>
      <c r="AX926" s="14"/>
      <c r="BA926" s="14"/>
      <c r="BB926" s="14"/>
      <c r="BE926" s="14"/>
      <c r="BF926" s="14"/>
      <c r="BH926" s="14"/>
      <c r="BI926" s="14"/>
      <c r="BJ926" s="14"/>
      <c r="BK926" s="14"/>
      <c r="BL926" s="14"/>
      <c r="BM926" s="71"/>
      <c r="BU926" s="14"/>
      <c r="BV926" s="14"/>
      <c r="BZ926" s="15"/>
      <c r="CA926" s="15"/>
      <c r="CC926" s="15"/>
      <c r="CE926" s="15"/>
      <c r="CG926" s="15"/>
      <c r="CH926" s="15"/>
    </row>
    <row r="927" spans="24:86" ht="12.75" customHeight="1" x14ac:dyDescent="0.25">
      <c r="X927" s="14"/>
      <c r="AI927" s="14"/>
      <c r="AJ927" s="14"/>
      <c r="AW927" s="14"/>
      <c r="AX927" s="14"/>
      <c r="BA927" s="14"/>
      <c r="BB927" s="14"/>
      <c r="BE927" s="14"/>
      <c r="BF927" s="14"/>
      <c r="BH927" s="14"/>
      <c r="BI927" s="14"/>
      <c r="BJ927" s="14"/>
      <c r="BK927" s="14"/>
      <c r="BL927" s="14"/>
      <c r="BM927" s="71"/>
      <c r="BU927" s="14"/>
      <c r="BV927" s="14"/>
      <c r="BZ927" s="15"/>
      <c r="CA927" s="15"/>
      <c r="CC927" s="15"/>
      <c r="CE927" s="15"/>
      <c r="CG927" s="15"/>
      <c r="CH927" s="15"/>
    </row>
    <row r="928" spans="24:86" ht="12.75" customHeight="1" x14ac:dyDescent="0.25">
      <c r="X928" s="14"/>
      <c r="AI928" s="14"/>
      <c r="AJ928" s="14"/>
      <c r="AW928" s="14"/>
      <c r="AX928" s="14"/>
      <c r="BA928" s="14"/>
      <c r="BB928" s="14"/>
      <c r="BE928" s="14"/>
      <c r="BF928" s="14"/>
      <c r="BH928" s="14"/>
      <c r="BI928" s="14"/>
      <c r="BJ928" s="14"/>
      <c r="BK928" s="14"/>
      <c r="BL928" s="14"/>
      <c r="BM928" s="71"/>
      <c r="BU928" s="14"/>
      <c r="BV928" s="14"/>
      <c r="BZ928" s="15"/>
      <c r="CA928" s="15"/>
      <c r="CC928" s="15"/>
      <c r="CE928" s="15"/>
      <c r="CG928" s="15"/>
      <c r="CH928" s="15"/>
    </row>
    <row r="929" spans="24:86" ht="12.75" customHeight="1" x14ac:dyDescent="0.25">
      <c r="X929" s="14"/>
      <c r="AI929" s="14"/>
      <c r="AJ929" s="14"/>
      <c r="AW929" s="14"/>
      <c r="AX929" s="14"/>
      <c r="BA929" s="14"/>
      <c r="BB929" s="14"/>
      <c r="BE929" s="14"/>
      <c r="BF929" s="14"/>
      <c r="BH929" s="14"/>
      <c r="BI929" s="14"/>
      <c r="BJ929" s="14"/>
      <c r="BK929" s="14"/>
      <c r="BL929" s="14"/>
      <c r="BM929" s="71"/>
      <c r="BU929" s="14"/>
      <c r="BV929" s="14"/>
      <c r="BZ929" s="15"/>
      <c r="CA929" s="15"/>
      <c r="CC929" s="15"/>
      <c r="CE929" s="15"/>
      <c r="CG929" s="15"/>
      <c r="CH929" s="15"/>
    </row>
    <row r="930" spans="24:86" ht="12.75" customHeight="1" x14ac:dyDescent="0.25">
      <c r="X930" s="14"/>
      <c r="AI930" s="14"/>
      <c r="AJ930" s="14"/>
      <c r="AW930" s="14"/>
      <c r="AX930" s="14"/>
      <c r="BA930" s="14"/>
      <c r="BB930" s="14"/>
      <c r="BE930" s="14"/>
      <c r="BF930" s="14"/>
      <c r="BH930" s="14"/>
      <c r="BI930" s="14"/>
      <c r="BJ930" s="14"/>
      <c r="BK930" s="14"/>
      <c r="BL930" s="14"/>
      <c r="BM930" s="71"/>
      <c r="BU930" s="14"/>
      <c r="BV930" s="14"/>
      <c r="BZ930" s="15"/>
      <c r="CA930" s="15"/>
      <c r="CC930" s="15"/>
      <c r="CE930" s="15"/>
      <c r="CG930" s="15"/>
      <c r="CH930" s="15"/>
    </row>
    <row r="931" spans="24:86" ht="12.75" customHeight="1" x14ac:dyDescent="0.25">
      <c r="X931" s="14"/>
      <c r="AI931" s="14"/>
      <c r="AJ931" s="14"/>
      <c r="AW931" s="14"/>
      <c r="AX931" s="14"/>
      <c r="BA931" s="14"/>
      <c r="BB931" s="14"/>
      <c r="BE931" s="14"/>
      <c r="BF931" s="14"/>
      <c r="BH931" s="14"/>
      <c r="BI931" s="14"/>
      <c r="BJ931" s="14"/>
      <c r="BK931" s="14"/>
      <c r="BL931" s="14"/>
      <c r="BM931" s="71"/>
      <c r="BU931" s="14"/>
      <c r="BV931" s="14"/>
      <c r="BZ931" s="15"/>
      <c r="CA931" s="15"/>
      <c r="CC931" s="15"/>
      <c r="CE931" s="15"/>
      <c r="CG931" s="15"/>
      <c r="CH931" s="15"/>
    </row>
    <row r="932" spans="24:86" ht="12.75" customHeight="1" x14ac:dyDescent="0.25">
      <c r="X932" s="14"/>
      <c r="AI932" s="14"/>
      <c r="AJ932" s="14"/>
      <c r="AW932" s="14"/>
      <c r="AX932" s="14"/>
      <c r="BA932" s="14"/>
      <c r="BB932" s="14"/>
      <c r="BE932" s="14"/>
      <c r="BF932" s="14"/>
      <c r="BH932" s="14"/>
      <c r="BI932" s="14"/>
      <c r="BJ932" s="14"/>
      <c r="BK932" s="14"/>
      <c r="BL932" s="14"/>
      <c r="BM932" s="71"/>
      <c r="BU932" s="14"/>
      <c r="BV932" s="14"/>
      <c r="BZ932" s="15"/>
      <c r="CA932" s="15"/>
      <c r="CC932" s="15"/>
      <c r="CE932" s="15"/>
      <c r="CG932" s="15"/>
      <c r="CH932" s="15"/>
    </row>
    <row r="933" spans="24:86" ht="12.75" customHeight="1" x14ac:dyDescent="0.25">
      <c r="X933" s="14"/>
      <c r="AI933" s="14"/>
      <c r="AJ933" s="14"/>
      <c r="AW933" s="14"/>
      <c r="AX933" s="14"/>
      <c r="BA933" s="14"/>
      <c r="BB933" s="14"/>
      <c r="BE933" s="14"/>
      <c r="BF933" s="14"/>
      <c r="BH933" s="14"/>
      <c r="BI933" s="14"/>
      <c r="BJ933" s="14"/>
      <c r="BK933" s="14"/>
      <c r="BL933" s="14"/>
      <c r="BM933" s="71"/>
      <c r="BU933" s="14"/>
      <c r="BV933" s="14"/>
      <c r="BZ933" s="15"/>
      <c r="CA933" s="15"/>
      <c r="CC933" s="15"/>
      <c r="CE933" s="15"/>
      <c r="CG933" s="15"/>
      <c r="CH933" s="15"/>
    </row>
    <row r="934" spans="24:86" ht="12.75" customHeight="1" x14ac:dyDescent="0.25">
      <c r="X934" s="14"/>
      <c r="AI934" s="14"/>
      <c r="AJ934" s="14"/>
      <c r="AW934" s="14"/>
      <c r="AX934" s="14"/>
      <c r="BA934" s="14"/>
      <c r="BB934" s="14"/>
      <c r="BE934" s="14"/>
      <c r="BF934" s="14"/>
      <c r="BH934" s="14"/>
      <c r="BI934" s="14"/>
      <c r="BJ934" s="14"/>
      <c r="BK934" s="14"/>
      <c r="BL934" s="14"/>
      <c r="BM934" s="71"/>
      <c r="BU934" s="14"/>
      <c r="BV934" s="14"/>
      <c r="BZ934" s="15"/>
      <c r="CA934" s="15"/>
      <c r="CC934" s="15"/>
      <c r="CE934" s="15"/>
      <c r="CG934" s="15"/>
      <c r="CH934" s="15"/>
    </row>
    <row r="935" spans="24:86" ht="12.75" customHeight="1" x14ac:dyDescent="0.25">
      <c r="X935" s="14"/>
      <c r="AI935" s="14"/>
      <c r="AJ935" s="14"/>
      <c r="AW935" s="14"/>
      <c r="AX935" s="14"/>
      <c r="BA935" s="14"/>
      <c r="BB935" s="14"/>
      <c r="BE935" s="14"/>
      <c r="BF935" s="14"/>
      <c r="BH935" s="14"/>
      <c r="BI935" s="14"/>
      <c r="BJ935" s="14"/>
      <c r="BK935" s="14"/>
      <c r="BL935" s="14"/>
      <c r="BM935" s="71"/>
      <c r="BU935" s="14"/>
      <c r="BV935" s="14"/>
      <c r="BZ935" s="15"/>
      <c r="CA935" s="15"/>
      <c r="CC935" s="15"/>
      <c r="CE935" s="15"/>
      <c r="CG935" s="15"/>
      <c r="CH935" s="15"/>
    </row>
    <row r="936" spans="24:86" ht="12.75" customHeight="1" x14ac:dyDescent="0.25">
      <c r="X936" s="14"/>
      <c r="AI936" s="14"/>
      <c r="AJ936" s="14"/>
      <c r="AW936" s="14"/>
      <c r="AX936" s="14"/>
      <c r="BA936" s="14"/>
      <c r="BB936" s="14"/>
      <c r="BE936" s="14"/>
      <c r="BF936" s="14"/>
      <c r="BH936" s="14"/>
      <c r="BI936" s="14"/>
      <c r="BJ936" s="14"/>
      <c r="BK936" s="14"/>
      <c r="BL936" s="14"/>
      <c r="BM936" s="71"/>
      <c r="BU936" s="14"/>
      <c r="BV936" s="14"/>
      <c r="BZ936" s="15"/>
      <c r="CA936" s="15"/>
      <c r="CC936" s="15"/>
      <c r="CE936" s="15"/>
      <c r="CG936" s="15"/>
      <c r="CH936" s="15"/>
    </row>
    <row r="937" spans="24:86" ht="12.75" customHeight="1" x14ac:dyDescent="0.25">
      <c r="X937" s="14"/>
      <c r="AI937" s="14"/>
      <c r="AJ937" s="14"/>
      <c r="AW937" s="14"/>
      <c r="AX937" s="14"/>
      <c r="BA937" s="14"/>
      <c r="BB937" s="14"/>
      <c r="BE937" s="14"/>
      <c r="BF937" s="14"/>
      <c r="BH937" s="14"/>
      <c r="BI937" s="14"/>
      <c r="BJ937" s="14"/>
      <c r="BK937" s="14"/>
      <c r="BL937" s="14"/>
      <c r="BM937" s="71"/>
      <c r="BU937" s="14"/>
      <c r="BV937" s="14"/>
      <c r="BZ937" s="15"/>
      <c r="CA937" s="15"/>
      <c r="CC937" s="15"/>
      <c r="CE937" s="15"/>
      <c r="CG937" s="15"/>
      <c r="CH937" s="15"/>
    </row>
    <row r="938" spans="24:86" ht="12.75" customHeight="1" x14ac:dyDescent="0.25">
      <c r="X938" s="14"/>
      <c r="AI938" s="14"/>
      <c r="AJ938" s="14"/>
      <c r="AW938" s="14"/>
      <c r="AX938" s="14"/>
      <c r="BA938" s="14"/>
      <c r="BB938" s="14"/>
      <c r="BE938" s="14"/>
      <c r="BF938" s="14"/>
      <c r="BH938" s="14"/>
      <c r="BI938" s="14"/>
      <c r="BJ938" s="14"/>
      <c r="BK938" s="14"/>
      <c r="BL938" s="14"/>
      <c r="BM938" s="71"/>
      <c r="BU938" s="14"/>
      <c r="BV938" s="14"/>
      <c r="BZ938" s="15"/>
      <c r="CA938" s="15"/>
      <c r="CC938" s="15"/>
      <c r="CE938" s="15"/>
      <c r="CG938" s="15"/>
      <c r="CH938" s="15"/>
    </row>
    <row r="939" spans="24:86" ht="12.75" customHeight="1" x14ac:dyDescent="0.25">
      <c r="X939" s="14"/>
      <c r="AI939" s="14"/>
      <c r="AJ939" s="14"/>
      <c r="AW939" s="14"/>
      <c r="AX939" s="14"/>
      <c r="BA939" s="14"/>
      <c r="BB939" s="14"/>
      <c r="BE939" s="14"/>
      <c r="BF939" s="14"/>
      <c r="BH939" s="14"/>
      <c r="BI939" s="14"/>
      <c r="BJ939" s="14"/>
      <c r="BK939" s="14"/>
      <c r="BL939" s="14"/>
      <c r="BM939" s="71"/>
      <c r="BU939" s="14"/>
      <c r="BV939" s="14"/>
      <c r="BZ939" s="15"/>
      <c r="CA939" s="15"/>
      <c r="CC939" s="15"/>
      <c r="CE939" s="15"/>
      <c r="CG939" s="15"/>
      <c r="CH939" s="15"/>
    </row>
    <row r="940" spans="24:86" ht="12.75" customHeight="1" x14ac:dyDescent="0.25">
      <c r="X940" s="14"/>
      <c r="AI940" s="14"/>
      <c r="AJ940" s="14"/>
      <c r="AW940" s="14"/>
      <c r="AX940" s="14"/>
      <c r="BA940" s="14"/>
      <c r="BB940" s="14"/>
      <c r="BE940" s="14"/>
      <c r="BF940" s="14"/>
      <c r="BH940" s="14"/>
      <c r="BI940" s="14"/>
      <c r="BJ940" s="14"/>
      <c r="BK940" s="14"/>
      <c r="BL940" s="14"/>
      <c r="BM940" s="71"/>
      <c r="BU940" s="14"/>
      <c r="BV940" s="14"/>
      <c r="BZ940" s="15"/>
      <c r="CA940" s="15"/>
      <c r="CC940" s="15"/>
      <c r="CE940" s="15"/>
      <c r="CG940" s="15"/>
      <c r="CH940" s="15"/>
    </row>
    <row r="941" spans="24:86" ht="12.75" customHeight="1" x14ac:dyDescent="0.25">
      <c r="X941" s="14"/>
      <c r="AI941" s="14"/>
      <c r="AJ941" s="14"/>
      <c r="AW941" s="14"/>
      <c r="AX941" s="14"/>
      <c r="BA941" s="14"/>
      <c r="BB941" s="14"/>
      <c r="BE941" s="14"/>
      <c r="BF941" s="14"/>
      <c r="BH941" s="14"/>
      <c r="BI941" s="14"/>
      <c r="BJ941" s="14"/>
      <c r="BK941" s="14"/>
      <c r="BL941" s="14"/>
      <c r="BM941" s="71"/>
      <c r="BU941" s="14"/>
      <c r="BV941" s="14"/>
      <c r="BZ941" s="15"/>
      <c r="CA941" s="15"/>
      <c r="CC941" s="15"/>
      <c r="CE941" s="15"/>
      <c r="CG941" s="15"/>
      <c r="CH941" s="15"/>
    </row>
    <row r="942" spans="24:86" ht="12.75" customHeight="1" x14ac:dyDescent="0.25">
      <c r="X942" s="14"/>
      <c r="AI942" s="14"/>
      <c r="AJ942" s="14"/>
      <c r="AW942" s="14"/>
      <c r="AX942" s="14"/>
      <c r="BA942" s="14"/>
      <c r="BB942" s="14"/>
      <c r="BE942" s="14"/>
      <c r="BF942" s="14"/>
      <c r="BH942" s="14"/>
      <c r="BI942" s="14"/>
      <c r="BJ942" s="14"/>
      <c r="BK942" s="14"/>
      <c r="BL942" s="14"/>
      <c r="BM942" s="71"/>
      <c r="BU942" s="14"/>
      <c r="BV942" s="14"/>
      <c r="BZ942" s="15"/>
      <c r="CA942" s="15"/>
      <c r="CC942" s="15"/>
      <c r="CE942" s="15"/>
      <c r="CG942" s="15"/>
      <c r="CH942" s="15"/>
    </row>
    <row r="943" spans="24:86" ht="12.75" customHeight="1" x14ac:dyDescent="0.25">
      <c r="X943" s="14"/>
      <c r="AI943" s="14"/>
      <c r="AJ943" s="14"/>
      <c r="AW943" s="14"/>
      <c r="AX943" s="14"/>
      <c r="BA943" s="14"/>
      <c r="BB943" s="14"/>
      <c r="BE943" s="14"/>
      <c r="BF943" s="14"/>
      <c r="BH943" s="14"/>
      <c r="BI943" s="14"/>
      <c r="BJ943" s="14"/>
      <c r="BK943" s="14"/>
      <c r="BL943" s="14"/>
      <c r="BM943" s="71"/>
      <c r="BU943" s="14"/>
      <c r="BV943" s="14"/>
      <c r="BZ943" s="15"/>
      <c r="CA943" s="15"/>
      <c r="CC943" s="15"/>
      <c r="CE943" s="15"/>
      <c r="CG943" s="15"/>
      <c r="CH943" s="15"/>
    </row>
    <row r="944" spans="24:86" ht="12.75" customHeight="1" x14ac:dyDescent="0.25">
      <c r="X944" s="14"/>
      <c r="AI944" s="14"/>
      <c r="AJ944" s="14"/>
      <c r="AW944" s="14"/>
      <c r="AX944" s="14"/>
      <c r="BA944" s="14"/>
      <c r="BB944" s="14"/>
      <c r="BE944" s="14"/>
      <c r="BF944" s="14"/>
      <c r="BH944" s="14"/>
      <c r="BI944" s="14"/>
      <c r="BJ944" s="14"/>
      <c r="BK944" s="14"/>
      <c r="BL944" s="14"/>
      <c r="BM944" s="71"/>
      <c r="BU944" s="14"/>
      <c r="BV944" s="14"/>
      <c r="BZ944" s="15"/>
      <c r="CA944" s="15"/>
      <c r="CC944" s="15"/>
      <c r="CE944" s="15"/>
      <c r="CG944" s="15"/>
      <c r="CH944" s="15"/>
    </row>
    <row r="945" spans="24:86" ht="12.75" customHeight="1" x14ac:dyDescent="0.25">
      <c r="X945" s="14"/>
      <c r="AI945" s="14"/>
      <c r="AJ945" s="14"/>
      <c r="AW945" s="14"/>
      <c r="AX945" s="14"/>
      <c r="BA945" s="14"/>
      <c r="BB945" s="14"/>
      <c r="BE945" s="14"/>
      <c r="BF945" s="14"/>
      <c r="BH945" s="14"/>
      <c r="BI945" s="14"/>
      <c r="BJ945" s="14"/>
      <c r="BK945" s="14"/>
      <c r="BL945" s="14"/>
      <c r="BM945" s="71"/>
      <c r="BU945" s="14"/>
      <c r="BV945" s="14"/>
      <c r="BZ945" s="15"/>
      <c r="CA945" s="15"/>
      <c r="CC945" s="15"/>
      <c r="CE945" s="15"/>
      <c r="CG945" s="15"/>
      <c r="CH945" s="15"/>
    </row>
    <row r="946" spans="24:86" ht="12.75" customHeight="1" x14ac:dyDescent="0.25">
      <c r="X946" s="14"/>
      <c r="AI946" s="14"/>
      <c r="AJ946" s="14"/>
      <c r="AW946" s="14"/>
      <c r="AX946" s="14"/>
      <c r="BA946" s="14"/>
      <c r="BB946" s="14"/>
      <c r="BE946" s="14"/>
      <c r="BF946" s="14"/>
      <c r="BH946" s="14"/>
      <c r="BI946" s="14"/>
      <c r="BJ946" s="14"/>
      <c r="BK946" s="14"/>
      <c r="BL946" s="14"/>
      <c r="BM946" s="71"/>
      <c r="BU946" s="14"/>
      <c r="BV946" s="14"/>
      <c r="BZ946" s="15"/>
      <c r="CA946" s="15"/>
      <c r="CC946" s="15"/>
      <c r="CE946" s="15"/>
      <c r="CG946" s="15"/>
      <c r="CH946" s="15"/>
    </row>
    <row r="947" spans="24:86" ht="12.75" customHeight="1" x14ac:dyDescent="0.25">
      <c r="X947" s="14"/>
      <c r="AI947" s="14"/>
      <c r="AJ947" s="14"/>
      <c r="AW947" s="14"/>
      <c r="AX947" s="14"/>
      <c r="BA947" s="14"/>
      <c r="BB947" s="14"/>
      <c r="BE947" s="14"/>
      <c r="BF947" s="14"/>
      <c r="BH947" s="14"/>
      <c r="BI947" s="14"/>
      <c r="BJ947" s="14"/>
      <c r="BK947" s="14"/>
      <c r="BL947" s="14"/>
      <c r="BM947" s="71"/>
      <c r="BU947" s="14"/>
      <c r="BV947" s="14"/>
      <c r="BZ947" s="15"/>
      <c r="CA947" s="15"/>
      <c r="CC947" s="15"/>
      <c r="CE947" s="15"/>
      <c r="CG947" s="15"/>
      <c r="CH947" s="15"/>
    </row>
    <row r="948" spans="24:86" ht="12.75" customHeight="1" x14ac:dyDescent="0.25">
      <c r="X948" s="14"/>
      <c r="AI948" s="14"/>
      <c r="AJ948" s="14"/>
      <c r="AW948" s="14"/>
      <c r="AX948" s="14"/>
      <c r="BA948" s="14"/>
      <c r="BB948" s="14"/>
      <c r="BE948" s="14"/>
      <c r="BF948" s="14"/>
      <c r="BH948" s="14"/>
      <c r="BI948" s="14"/>
      <c r="BJ948" s="14"/>
      <c r="BK948" s="14"/>
      <c r="BL948" s="14"/>
      <c r="BM948" s="71"/>
      <c r="BU948" s="14"/>
      <c r="BV948" s="14"/>
      <c r="BZ948" s="15"/>
      <c r="CA948" s="15"/>
      <c r="CC948" s="15"/>
      <c r="CE948" s="15"/>
      <c r="CG948" s="15"/>
      <c r="CH948" s="15"/>
    </row>
    <row r="949" spans="24:86" ht="12.75" customHeight="1" x14ac:dyDescent="0.25">
      <c r="X949" s="14"/>
      <c r="AI949" s="14"/>
      <c r="AJ949" s="14"/>
      <c r="AW949" s="14"/>
      <c r="AX949" s="14"/>
      <c r="BA949" s="14"/>
      <c r="BB949" s="14"/>
      <c r="BE949" s="14"/>
      <c r="BF949" s="14"/>
      <c r="BH949" s="14"/>
      <c r="BI949" s="14"/>
      <c r="BJ949" s="14"/>
      <c r="BK949" s="14"/>
      <c r="BL949" s="14"/>
      <c r="BM949" s="71"/>
      <c r="BU949" s="14"/>
      <c r="BV949" s="14"/>
      <c r="BZ949" s="15"/>
      <c r="CA949" s="15"/>
      <c r="CC949" s="15"/>
      <c r="CE949" s="15"/>
      <c r="CG949" s="15"/>
      <c r="CH949" s="15"/>
    </row>
    <row r="950" spans="24:86" ht="12.75" customHeight="1" x14ac:dyDescent="0.25">
      <c r="X950" s="14"/>
      <c r="AI950" s="14"/>
      <c r="AJ950" s="14"/>
      <c r="AW950" s="14"/>
      <c r="AX950" s="14"/>
      <c r="BA950" s="14"/>
      <c r="BB950" s="14"/>
      <c r="BE950" s="14"/>
      <c r="BF950" s="14"/>
      <c r="BH950" s="14"/>
      <c r="BI950" s="14"/>
      <c r="BJ950" s="14"/>
      <c r="BK950" s="14"/>
      <c r="BL950" s="14"/>
      <c r="BM950" s="71"/>
      <c r="BU950" s="14"/>
      <c r="BV950" s="14"/>
      <c r="BZ950" s="15"/>
      <c r="CA950" s="15"/>
      <c r="CC950" s="15"/>
      <c r="CE950" s="15"/>
      <c r="CG950" s="15"/>
      <c r="CH950" s="15"/>
    </row>
    <row r="951" spans="24:86" ht="12.75" customHeight="1" x14ac:dyDescent="0.25">
      <c r="X951" s="14"/>
      <c r="AI951" s="14"/>
      <c r="AJ951" s="14"/>
      <c r="AW951" s="14"/>
      <c r="AX951" s="14"/>
      <c r="BA951" s="14"/>
      <c r="BB951" s="14"/>
      <c r="BE951" s="14"/>
      <c r="BF951" s="14"/>
      <c r="BH951" s="14"/>
      <c r="BI951" s="14"/>
      <c r="BJ951" s="14"/>
      <c r="BK951" s="14"/>
      <c r="BL951" s="14"/>
      <c r="BM951" s="71"/>
      <c r="BU951" s="14"/>
      <c r="BV951" s="14"/>
      <c r="BZ951" s="15"/>
      <c r="CA951" s="15"/>
      <c r="CC951" s="15"/>
      <c r="CE951" s="15"/>
      <c r="CG951" s="15"/>
      <c r="CH951" s="15"/>
    </row>
    <row r="952" spans="24:86" ht="12.75" customHeight="1" x14ac:dyDescent="0.25">
      <c r="X952" s="14"/>
      <c r="AI952" s="14"/>
      <c r="AJ952" s="14"/>
      <c r="AW952" s="14"/>
      <c r="AX952" s="14"/>
      <c r="BA952" s="14"/>
      <c r="BB952" s="14"/>
      <c r="BE952" s="14"/>
      <c r="BF952" s="14"/>
      <c r="BH952" s="14"/>
      <c r="BI952" s="14"/>
      <c r="BJ952" s="14"/>
      <c r="BK952" s="14"/>
      <c r="BL952" s="14"/>
      <c r="BM952" s="71"/>
      <c r="BU952" s="14"/>
      <c r="BV952" s="14"/>
      <c r="BZ952" s="15"/>
      <c r="CA952" s="15"/>
      <c r="CC952" s="15"/>
      <c r="CE952" s="15"/>
      <c r="CG952" s="15"/>
      <c r="CH952" s="15"/>
    </row>
    <row r="953" spans="24:86" ht="12.75" customHeight="1" x14ac:dyDescent="0.25">
      <c r="X953" s="14"/>
      <c r="AI953" s="14"/>
      <c r="AJ953" s="14"/>
      <c r="AW953" s="14"/>
      <c r="AX953" s="14"/>
      <c r="BA953" s="14"/>
      <c r="BB953" s="14"/>
      <c r="BE953" s="14"/>
      <c r="BF953" s="14"/>
      <c r="BH953" s="14"/>
      <c r="BI953" s="14"/>
      <c r="BJ953" s="14"/>
      <c r="BK953" s="14"/>
      <c r="BL953" s="14"/>
      <c r="BM953" s="71"/>
      <c r="BU953" s="14"/>
      <c r="BV953" s="14"/>
      <c r="BZ953" s="15"/>
      <c r="CA953" s="15"/>
      <c r="CC953" s="15"/>
      <c r="CE953" s="15"/>
      <c r="CG953" s="15"/>
      <c r="CH953" s="15"/>
    </row>
    <row r="954" spans="24:86" ht="12.75" customHeight="1" x14ac:dyDescent="0.25">
      <c r="X954" s="14"/>
      <c r="AI954" s="14"/>
      <c r="AJ954" s="14"/>
      <c r="AW954" s="14"/>
      <c r="AX954" s="14"/>
      <c r="BA954" s="14"/>
      <c r="BB954" s="14"/>
      <c r="BE954" s="14"/>
      <c r="BF954" s="14"/>
      <c r="BH954" s="14"/>
      <c r="BI954" s="14"/>
      <c r="BJ954" s="14"/>
      <c r="BK954" s="14"/>
      <c r="BL954" s="14"/>
      <c r="BM954" s="71"/>
      <c r="BU954" s="14"/>
      <c r="BV954" s="14"/>
      <c r="BZ954" s="15"/>
      <c r="CA954" s="15"/>
      <c r="CC954" s="15"/>
      <c r="CE954" s="15"/>
      <c r="CG954" s="15"/>
      <c r="CH954" s="15"/>
    </row>
    <row r="955" spans="24:86" ht="12.75" customHeight="1" x14ac:dyDescent="0.25">
      <c r="X955" s="14"/>
      <c r="AI955" s="14"/>
      <c r="AJ955" s="14"/>
      <c r="AW955" s="14"/>
      <c r="AX955" s="14"/>
      <c r="BA955" s="14"/>
      <c r="BB955" s="14"/>
      <c r="BE955" s="14"/>
      <c r="BF955" s="14"/>
      <c r="BH955" s="14"/>
      <c r="BI955" s="14"/>
      <c r="BJ955" s="14"/>
      <c r="BK955" s="14"/>
      <c r="BL955" s="14"/>
      <c r="BM955" s="71"/>
      <c r="BU955" s="14"/>
      <c r="BV955" s="14"/>
      <c r="BZ955" s="15"/>
      <c r="CA955" s="15"/>
      <c r="CC955" s="15"/>
      <c r="CE955" s="15"/>
      <c r="CG955" s="15"/>
      <c r="CH955" s="15"/>
    </row>
    <row r="956" spans="24:86" ht="12.75" customHeight="1" x14ac:dyDescent="0.25">
      <c r="X956" s="14"/>
      <c r="AI956" s="14"/>
      <c r="AJ956" s="14"/>
      <c r="AW956" s="14"/>
      <c r="AX956" s="14"/>
      <c r="BA956" s="14"/>
      <c r="BB956" s="14"/>
      <c r="BE956" s="14"/>
      <c r="BF956" s="14"/>
      <c r="BH956" s="14"/>
      <c r="BI956" s="14"/>
      <c r="BJ956" s="14"/>
      <c r="BK956" s="14"/>
      <c r="BL956" s="14"/>
      <c r="BM956" s="71"/>
      <c r="BU956" s="14"/>
      <c r="BV956" s="14"/>
      <c r="BZ956" s="15"/>
      <c r="CA956" s="15"/>
      <c r="CC956" s="15"/>
      <c r="CE956" s="15"/>
      <c r="CG956" s="15"/>
      <c r="CH956" s="15"/>
    </row>
    <row r="957" spans="24:86" ht="12.75" customHeight="1" x14ac:dyDescent="0.25">
      <c r="X957" s="14"/>
      <c r="AI957" s="14"/>
      <c r="AJ957" s="14"/>
      <c r="AW957" s="14"/>
      <c r="AX957" s="14"/>
      <c r="BA957" s="14"/>
      <c r="BB957" s="14"/>
      <c r="BE957" s="14"/>
      <c r="BF957" s="14"/>
      <c r="BH957" s="14"/>
      <c r="BI957" s="14"/>
      <c r="BJ957" s="14"/>
      <c r="BK957" s="14"/>
      <c r="BL957" s="14"/>
      <c r="BM957" s="71"/>
      <c r="BU957" s="14"/>
      <c r="BV957" s="14"/>
      <c r="BZ957" s="15"/>
      <c r="CA957" s="15"/>
      <c r="CC957" s="15"/>
      <c r="CE957" s="15"/>
      <c r="CG957" s="15"/>
      <c r="CH957" s="15"/>
    </row>
    <row r="958" spans="24:86" ht="12.75" customHeight="1" x14ac:dyDescent="0.25">
      <c r="X958" s="14"/>
      <c r="AI958" s="14"/>
      <c r="AJ958" s="14"/>
      <c r="AW958" s="14"/>
      <c r="AX958" s="14"/>
      <c r="BA958" s="14"/>
      <c r="BB958" s="14"/>
      <c r="BE958" s="14"/>
      <c r="BF958" s="14"/>
      <c r="BH958" s="14"/>
      <c r="BI958" s="14"/>
      <c r="BJ958" s="14"/>
      <c r="BK958" s="14"/>
      <c r="BL958" s="14"/>
      <c r="BM958" s="71"/>
      <c r="BU958" s="14"/>
      <c r="BV958" s="14"/>
      <c r="BZ958" s="15"/>
      <c r="CA958" s="15"/>
      <c r="CC958" s="15"/>
      <c r="CE958" s="15"/>
      <c r="CG958" s="15"/>
      <c r="CH958" s="15"/>
    </row>
    <row r="959" spans="24:86" ht="12.75" customHeight="1" x14ac:dyDescent="0.25">
      <c r="X959" s="14"/>
      <c r="AI959" s="14"/>
      <c r="AJ959" s="14"/>
      <c r="AW959" s="14"/>
      <c r="AX959" s="14"/>
      <c r="BA959" s="14"/>
      <c r="BB959" s="14"/>
      <c r="BE959" s="14"/>
      <c r="BF959" s="14"/>
      <c r="BH959" s="14"/>
      <c r="BI959" s="14"/>
      <c r="BJ959" s="14"/>
      <c r="BK959" s="14"/>
      <c r="BL959" s="14"/>
      <c r="BM959" s="71"/>
      <c r="BU959" s="14"/>
      <c r="BV959" s="14"/>
      <c r="BZ959" s="15"/>
      <c r="CA959" s="15"/>
      <c r="CC959" s="15"/>
      <c r="CE959" s="15"/>
      <c r="CG959" s="15"/>
      <c r="CH959" s="15"/>
    </row>
    <row r="960" spans="24:86" ht="12.75" customHeight="1" x14ac:dyDescent="0.25">
      <c r="X960" s="14"/>
      <c r="AI960" s="14"/>
      <c r="AJ960" s="14"/>
      <c r="AW960" s="14"/>
      <c r="AX960" s="14"/>
      <c r="BA960" s="14"/>
      <c r="BB960" s="14"/>
      <c r="BE960" s="14"/>
      <c r="BF960" s="14"/>
      <c r="BH960" s="14"/>
      <c r="BI960" s="14"/>
      <c r="BJ960" s="14"/>
      <c r="BK960" s="14"/>
      <c r="BL960" s="14"/>
      <c r="BM960" s="71"/>
      <c r="BU960" s="14"/>
      <c r="BV960" s="14"/>
      <c r="BZ960" s="15"/>
      <c r="CA960" s="15"/>
      <c r="CC960" s="15"/>
      <c r="CE960" s="15"/>
      <c r="CG960" s="15"/>
      <c r="CH960" s="15"/>
    </row>
    <row r="961" spans="24:86" ht="12.75" customHeight="1" x14ac:dyDescent="0.25">
      <c r="X961" s="14"/>
      <c r="AI961" s="14"/>
      <c r="AJ961" s="14"/>
      <c r="AW961" s="14"/>
      <c r="AX961" s="14"/>
      <c r="BA961" s="14"/>
      <c r="BB961" s="14"/>
      <c r="BE961" s="14"/>
      <c r="BF961" s="14"/>
      <c r="BH961" s="14"/>
      <c r="BI961" s="14"/>
      <c r="BJ961" s="14"/>
      <c r="BK961" s="14"/>
      <c r="BL961" s="14"/>
      <c r="BM961" s="71"/>
      <c r="BU961" s="14"/>
      <c r="BV961" s="14"/>
      <c r="BZ961" s="15"/>
      <c r="CA961" s="15"/>
      <c r="CC961" s="15"/>
      <c r="CE961" s="15"/>
      <c r="CG961" s="15"/>
      <c r="CH961" s="15"/>
    </row>
    <row r="962" spans="24:86" ht="12.75" customHeight="1" x14ac:dyDescent="0.25">
      <c r="X962" s="14"/>
      <c r="AI962" s="14"/>
      <c r="AJ962" s="14"/>
      <c r="AW962" s="14"/>
      <c r="AX962" s="14"/>
      <c r="BA962" s="14"/>
      <c r="BB962" s="14"/>
      <c r="BE962" s="14"/>
      <c r="BF962" s="14"/>
      <c r="BH962" s="14"/>
      <c r="BI962" s="14"/>
      <c r="BJ962" s="14"/>
      <c r="BK962" s="14"/>
      <c r="BL962" s="14"/>
      <c r="BM962" s="71"/>
      <c r="BU962" s="14"/>
      <c r="BV962" s="14"/>
      <c r="BZ962" s="15"/>
      <c r="CA962" s="15"/>
      <c r="CC962" s="15"/>
      <c r="CE962" s="15"/>
      <c r="CG962" s="15"/>
      <c r="CH962" s="15"/>
    </row>
    <row r="963" spans="24:86" ht="12.75" customHeight="1" x14ac:dyDescent="0.25">
      <c r="X963" s="14"/>
      <c r="AI963" s="14"/>
      <c r="AJ963" s="14"/>
      <c r="AW963" s="14"/>
      <c r="AX963" s="14"/>
      <c r="BA963" s="14"/>
      <c r="BB963" s="14"/>
      <c r="BE963" s="14"/>
      <c r="BF963" s="14"/>
      <c r="BH963" s="14"/>
      <c r="BI963" s="14"/>
      <c r="BJ963" s="14"/>
      <c r="BK963" s="14"/>
      <c r="BL963" s="14"/>
      <c r="BM963" s="71"/>
      <c r="BU963" s="14"/>
      <c r="BV963" s="14"/>
      <c r="BZ963" s="15"/>
      <c r="CA963" s="15"/>
      <c r="CC963" s="15"/>
      <c r="CE963" s="15"/>
      <c r="CG963" s="15"/>
      <c r="CH963" s="15"/>
    </row>
    <row r="964" spans="24:86" ht="12.75" customHeight="1" x14ac:dyDescent="0.25">
      <c r="X964" s="14"/>
      <c r="AI964" s="14"/>
      <c r="AJ964" s="14"/>
      <c r="AW964" s="14"/>
      <c r="AX964" s="14"/>
      <c r="BA964" s="14"/>
      <c r="BB964" s="14"/>
      <c r="BE964" s="14"/>
      <c r="BF964" s="14"/>
      <c r="BH964" s="14"/>
      <c r="BI964" s="14"/>
      <c r="BJ964" s="14"/>
      <c r="BK964" s="14"/>
      <c r="BL964" s="14"/>
      <c r="BM964" s="71"/>
      <c r="BU964" s="14"/>
      <c r="BV964" s="14"/>
      <c r="BZ964" s="15"/>
      <c r="CA964" s="15"/>
      <c r="CC964" s="15"/>
      <c r="CE964" s="15"/>
      <c r="CG964" s="15"/>
      <c r="CH964" s="15"/>
    </row>
    <row r="965" spans="24:86" ht="12.75" customHeight="1" x14ac:dyDescent="0.25">
      <c r="X965" s="14"/>
      <c r="AI965" s="14"/>
      <c r="AJ965" s="14"/>
      <c r="AW965" s="14"/>
      <c r="AX965" s="14"/>
      <c r="BA965" s="14"/>
      <c r="BB965" s="14"/>
      <c r="BE965" s="14"/>
      <c r="BF965" s="14"/>
      <c r="BH965" s="14"/>
      <c r="BI965" s="14"/>
      <c r="BJ965" s="14"/>
      <c r="BK965" s="14"/>
      <c r="BL965" s="14"/>
      <c r="BM965" s="71"/>
      <c r="BU965" s="14"/>
      <c r="BV965" s="14"/>
      <c r="BZ965" s="15"/>
      <c r="CA965" s="15"/>
      <c r="CC965" s="15"/>
      <c r="CE965" s="15"/>
      <c r="CG965" s="15"/>
      <c r="CH965" s="15"/>
    </row>
    <row r="966" spans="24:86" ht="12.75" customHeight="1" x14ac:dyDescent="0.25">
      <c r="X966" s="14"/>
      <c r="AI966" s="14"/>
      <c r="AJ966" s="14"/>
      <c r="AW966" s="14"/>
      <c r="AX966" s="14"/>
      <c r="BA966" s="14"/>
      <c r="BB966" s="14"/>
      <c r="BE966" s="14"/>
      <c r="BF966" s="14"/>
      <c r="BH966" s="14"/>
      <c r="BI966" s="14"/>
      <c r="BJ966" s="14"/>
      <c r="BK966" s="14"/>
      <c r="BL966" s="14"/>
      <c r="BM966" s="71"/>
      <c r="BU966" s="14"/>
      <c r="BV966" s="14"/>
      <c r="BZ966" s="15"/>
      <c r="CA966" s="15"/>
      <c r="CC966" s="15"/>
      <c r="CE966" s="15"/>
      <c r="CG966" s="15"/>
      <c r="CH966" s="15"/>
    </row>
    <row r="967" spans="24:86" ht="12.75" customHeight="1" x14ac:dyDescent="0.25">
      <c r="X967" s="14"/>
      <c r="AI967" s="14"/>
      <c r="AJ967" s="14"/>
      <c r="AW967" s="14"/>
      <c r="AX967" s="14"/>
      <c r="BA967" s="14"/>
      <c r="BB967" s="14"/>
      <c r="BE967" s="14"/>
      <c r="BF967" s="14"/>
      <c r="BH967" s="14"/>
      <c r="BI967" s="14"/>
      <c r="BJ967" s="14"/>
      <c r="BK967" s="14"/>
      <c r="BL967" s="14"/>
      <c r="BM967" s="71"/>
      <c r="BU967" s="14"/>
      <c r="BV967" s="14"/>
      <c r="BZ967" s="15"/>
      <c r="CA967" s="15"/>
      <c r="CC967" s="15"/>
      <c r="CE967" s="15"/>
      <c r="CG967" s="15"/>
      <c r="CH967" s="15"/>
    </row>
    <row r="968" spans="24:86" ht="12.75" customHeight="1" x14ac:dyDescent="0.25">
      <c r="X968" s="14"/>
      <c r="AI968" s="14"/>
      <c r="AJ968" s="14"/>
      <c r="AW968" s="14"/>
      <c r="AX968" s="14"/>
      <c r="BA968" s="14"/>
      <c r="BB968" s="14"/>
      <c r="BE968" s="14"/>
      <c r="BF968" s="14"/>
      <c r="BH968" s="14"/>
      <c r="BI968" s="14"/>
      <c r="BJ968" s="14"/>
      <c r="BK968" s="14"/>
      <c r="BL968" s="14"/>
      <c r="BM968" s="71"/>
      <c r="BU968" s="14"/>
      <c r="BV968" s="14"/>
      <c r="BZ968" s="15"/>
      <c r="CA968" s="15"/>
      <c r="CC968" s="15"/>
      <c r="CE968" s="15"/>
      <c r="CG968" s="15"/>
      <c r="CH968" s="15"/>
    </row>
    <row r="969" spans="24:86" ht="12.75" customHeight="1" x14ac:dyDescent="0.25">
      <c r="X969" s="14"/>
      <c r="AI969" s="14"/>
      <c r="AJ969" s="14"/>
      <c r="AW969" s="14"/>
      <c r="AX969" s="14"/>
      <c r="BA969" s="14"/>
      <c r="BB969" s="14"/>
      <c r="BE969" s="14"/>
      <c r="BF969" s="14"/>
      <c r="BH969" s="14"/>
      <c r="BI969" s="14"/>
      <c r="BJ969" s="14"/>
      <c r="BK969" s="14"/>
      <c r="BL969" s="14"/>
      <c r="BM969" s="71"/>
      <c r="BU969" s="14"/>
      <c r="BV969" s="14"/>
      <c r="BZ969" s="15"/>
      <c r="CA969" s="15"/>
      <c r="CC969" s="15"/>
      <c r="CE969" s="15"/>
      <c r="CG969" s="15"/>
      <c r="CH969" s="15"/>
    </row>
    <row r="970" spans="24:86" ht="12.75" customHeight="1" x14ac:dyDescent="0.25">
      <c r="X970" s="14"/>
      <c r="AI970" s="14"/>
      <c r="AJ970" s="14"/>
      <c r="AW970" s="14"/>
      <c r="AX970" s="14"/>
      <c r="BA970" s="14"/>
      <c r="BB970" s="14"/>
      <c r="BE970" s="14"/>
      <c r="BF970" s="14"/>
      <c r="BH970" s="14"/>
      <c r="BI970" s="14"/>
      <c r="BJ970" s="14"/>
      <c r="BK970" s="14"/>
      <c r="BL970" s="14"/>
      <c r="BM970" s="71"/>
      <c r="BU970" s="14"/>
      <c r="BV970" s="14"/>
      <c r="BZ970" s="15"/>
      <c r="CA970" s="15"/>
      <c r="CC970" s="15"/>
      <c r="CE970" s="15"/>
      <c r="CG970" s="15"/>
      <c r="CH970" s="15"/>
    </row>
    <row r="971" spans="24:86" ht="12.75" customHeight="1" x14ac:dyDescent="0.25">
      <c r="X971" s="14"/>
      <c r="AI971" s="14"/>
      <c r="AJ971" s="14"/>
      <c r="AW971" s="14"/>
      <c r="AX971" s="14"/>
      <c r="BA971" s="14"/>
      <c r="BB971" s="14"/>
      <c r="BE971" s="14"/>
      <c r="BF971" s="14"/>
      <c r="BH971" s="14"/>
      <c r="BI971" s="14"/>
      <c r="BJ971" s="14"/>
      <c r="BK971" s="14"/>
      <c r="BL971" s="14"/>
      <c r="BM971" s="71"/>
      <c r="BU971" s="14"/>
      <c r="BV971" s="14"/>
      <c r="BZ971" s="15"/>
      <c r="CA971" s="15"/>
      <c r="CC971" s="15"/>
      <c r="CE971" s="15"/>
      <c r="CG971" s="15"/>
      <c r="CH971" s="15"/>
    </row>
    <row r="972" spans="24:86" ht="12.75" customHeight="1" x14ac:dyDescent="0.25">
      <c r="X972" s="14"/>
      <c r="AI972" s="14"/>
      <c r="AJ972" s="14"/>
      <c r="AW972" s="14"/>
      <c r="AX972" s="14"/>
      <c r="BA972" s="14"/>
      <c r="BB972" s="14"/>
      <c r="BE972" s="14"/>
      <c r="BF972" s="14"/>
      <c r="BH972" s="14"/>
      <c r="BI972" s="14"/>
      <c r="BJ972" s="14"/>
      <c r="BK972" s="14"/>
      <c r="BL972" s="14"/>
      <c r="BM972" s="71"/>
      <c r="BU972" s="14"/>
      <c r="BV972" s="14"/>
      <c r="BZ972" s="15"/>
      <c r="CA972" s="15"/>
      <c r="CC972" s="15"/>
      <c r="CE972" s="15"/>
      <c r="CG972" s="15"/>
      <c r="CH972" s="15"/>
    </row>
    <row r="973" spans="24:86" ht="12.75" customHeight="1" x14ac:dyDescent="0.25">
      <c r="X973" s="14"/>
      <c r="AI973" s="14"/>
      <c r="AJ973" s="14"/>
      <c r="AW973" s="14"/>
      <c r="AX973" s="14"/>
      <c r="BA973" s="14"/>
      <c r="BB973" s="14"/>
      <c r="BE973" s="14"/>
      <c r="BF973" s="14"/>
      <c r="BH973" s="14"/>
      <c r="BI973" s="14"/>
      <c r="BJ973" s="14"/>
      <c r="BK973" s="14"/>
      <c r="BL973" s="14"/>
      <c r="BM973" s="71"/>
      <c r="BU973" s="14"/>
      <c r="BV973" s="14"/>
      <c r="BZ973" s="15"/>
      <c r="CA973" s="15"/>
      <c r="CC973" s="15"/>
      <c r="CE973" s="15"/>
      <c r="CG973" s="15"/>
      <c r="CH973" s="15"/>
    </row>
    <row r="974" spans="24:86" ht="12.75" customHeight="1" x14ac:dyDescent="0.25">
      <c r="X974" s="14"/>
      <c r="AI974" s="14"/>
      <c r="AJ974" s="14"/>
      <c r="AW974" s="14"/>
      <c r="AX974" s="14"/>
      <c r="BA974" s="14"/>
      <c r="BB974" s="14"/>
      <c r="BE974" s="14"/>
      <c r="BF974" s="14"/>
      <c r="BH974" s="14"/>
      <c r="BI974" s="14"/>
      <c r="BJ974" s="14"/>
      <c r="BK974" s="14"/>
      <c r="BL974" s="14"/>
      <c r="BM974" s="71"/>
      <c r="BU974" s="14"/>
      <c r="BV974" s="14"/>
      <c r="BZ974" s="15"/>
      <c r="CA974" s="15"/>
      <c r="CC974" s="15"/>
      <c r="CE974" s="15"/>
      <c r="CG974" s="15"/>
      <c r="CH974" s="15"/>
    </row>
    <row r="975" spans="24:86" ht="12.75" customHeight="1" x14ac:dyDescent="0.25">
      <c r="X975" s="14"/>
      <c r="AI975" s="14"/>
      <c r="AJ975" s="14"/>
      <c r="AW975" s="14"/>
      <c r="AX975" s="14"/>
      <c r="BA975" s="14"/>
      <c r="BB975" s="14"/>
      <c r="BE975" s="14"/>
      <c r="BF975" s="14"/>
      <c r="BH975" s="14"/>
      <c r="BI975" s="14"/>
      <c r="BJ975" s="14"/>
      <c r="BK975" s="14"/>
      <c r="BL975" s="14"/>
      <c r="BM975" s="71"/>
      <c r="BU975" s="14"/>
      <c r="BV975" s="14"/>
      <c r="BZ975" s="15"/>
      <c r="CA975" s="15"/>
      <c r="CC975" s="15"/>
      <c r="CE975" s="15"/>
      <c r="CG975" s="15"/>
      <c r="CH975" s="15"/>
    </row>
    <row r="976" spans="24:86" ht="12.75" customHeight="1" x14ac:dyDescent="0.25">
      <c r="X976" s="14"/>
      <c r="AI976" s="14"/>
      <c r="AJ976" s="14"/>
      <c r="AW976" s="14"/>
      <c r="AX976" s="14"/>
      <c r="BA976" s="14"/>
      <c r="BB976" s="14"/>
      <c r="BE976" s="14"/>
      <c r="BF976" s="14"/>
      <c r="BH976" s="14"/>
      <c r="BI976" s="14"/>
      <c r="BJ976" s="14"/>
      <c r="BK976" s="14"/>
      <c r="BL976" s="14"/>
      <c r="BM976" s="71"/>
      <c r="BU976" s="14"/>
      <c r="BV976" s="14"/>
      <c r="BZ976" s="15"/>
      <c r="CA976" s="15"/>
      <c r="CC976" s="15"/>
      <c r="CE976" s="15"/>
      <c r="CG976" s="15"/>
      <c r="CH976" s="15"/>
    </row>
    <row r="977" spans="24:86" ht="12.75" customHeight="1" x14ac:dyDescent="0.25">
      <c r="X977" s="14"/>
      <c r="AI977" s="14"/>
      <c r="AJ977" s="14"/>
      <c r="AW977" s="14"/>
      <c r="AX977" s="14"/>
      <c r="BA977" s="14"/>
      <c r="BB977" s="14"/>
      <c r="BE977" s="14"/>
      <c r="BF977" s="14"/>
      <c r="BH977" s="14"/>
      <c r="BI977" s="14"/>
      <c r="BJ977" s="14"/>
      <c r="BK977" s="14"/>
      <c r="BL977" s="14"/>
      <c r="BM977" s="71"/>
      <c r="BU977" s="14"/>
      <c r="BV977" s="14"/>
      <c r="BZ977" s="15"/>
      <c r="CA977" s="15"/>
      <c r="CC977" s="15"/>
      <c r="CE977" s="15"/>
      <c r="CG977" s="15"/>
      <c r="CH977" s="15"/>
    </row>
    <row r="978" spans="24:86" ht="12.75" customHeight="1" x14ac:dyDescent="0.25">
      <c r="X978" s="14"/>
      <c r="AI978" s="14"/>
      <c r="AJ978" s="14"/>
      <c r="AW978" s="14"/>
      <c r="AX978" s="14"/>
      <c r="BA978" s="14"/>
      <c r="BB978" s="14"/>
      <c r="BE978" s="14"/>
      <c r="BF978" s="14"/>
      <c r="BH978" s="14"/>
      <c r="BI978" s="14"/>
      <c r="BJ978" s="14"/>
      <c r="BK978" s="14"/>
      <c r="BL978" s="14"/>
      <c r="BM978" s="71"/>
      <c r="BU978" s="14"/>
      <c r="BV978" s="14"/>
      <c r="BZ978" s="15"/>
      <c r="CA978" s="15"/>
      <c r="CC978" s="15"/>
      <c r="CE978" s="15"/>
      <c r="CG978" s="15"/>
      <c r="CH978" s="15"/>
    </row>
    <row r="979" spans="24:86" ht="12.75" customHeight="1" x14ac:dyDescent="0.25">
      <c r="X979" s="14"/>
      <c r="AI979" s="14"/>
      <c r="AJ979" s="14"/>
      <c r="AW979" s="14"/>
      <c r="AX979" s="14"/>
      <c r="BA979" s="14"/>
      <c r="BB979" s="14"/>
      <c r="BE979" s="14"/>
      <c r="BF979" s="14"/>
      <c r="BH979" s="14"/>
      <c r="BI979" s="14"/>
      <c r="BJ979" s="14"/>
      <c r="BK979" s="14"/>
      <c r="BL979" s="14"/>
      <c r="BM979" s="71"/>
      <c r="BU979" s="14"/>
      <c r="BV979" s="14"/>
      <c r="BZ979" s="15"/>
      <c r="CA979" s="15"/>
      <c r="CC979" s="15"/>
      <c r="CE979" s="15"/>
      <c r="CG979" s="15"/>
      <c r="CH979" s="15"/>
    </row>
    <row r="980" spans="24:86" ht="12.75" customHeight="1" x14ac:dyDescent="0.25">
      <c r="X980" s="14"/>
      <c r="AI980" s="14"/>
      <c r="AJ980" s="14"/>
      <c r="AW980" s="14"/>
      <c r="AX980" s="14"/>
      <c r="BA980" s="14"/>
      <c r="BB980" s="14"/>
      <c r="BE980" s="14"/>
      <c r="BF980" s="14"/>
      <c r="BH980" s="14"/>
      <c r="BI980" s="14"/>
      <c r="BJ980" s="14"/>
      <c r="BK980" s="14"/>
      <c r="BL980" s="14"/>
      <c r="BM980" s="71"/>
      <c r="BU980" s="14"/>
      <c r="BV980" s="14"/>
      <c r="BZ980" s="15"/>
      <c r="CA980" s="15"/>
      <c r="CC980" s="15"/>
      <c r="CE980" s="15"/>
      <c r="CG980" s="15"/>
      <c r="CH980" s="15"/>
    </row>
    <row r="981" spans="24:86" ht="12.75" customHeight="1" x14ac:dyDescent="0.25">
      <c r="X981" s="14"/>
      <c r="AI981" s="14"/>
      <c r="AJ981" s="14"/>
      <c r="AW981" s="14"/>
      <c r="AX981" s="14"/>
      <c r="BA981" s="14"/>
      <c r="BB981" s="14"/>
      <c r="BE981" s="14"/>
      <c r="BF981" s="14"/>
      <c r="BH981" s="14"/>
      <c r="BI981" s="14"/>
      <c r="BJ981" s="14"/>
      <c r="BK981" s="14"/>
      <c r="BL981" s="14"/>
      <c r="BM981" s="71"/>
      <c r="BU981" s="14"/>
      <c r="BV981" s="14"/>
      <c r="BZ981" s="15"/>
      <c r="CA981" s="15"/>
      <c r="CC981" s="15"/>
      <c r="CE981" s="15"/>
      <c r="CG981" s="15"/>
      <c r="CH981" s="15"/>
    </row>
    <row r="982" spans="24:86" ht="12.75" customHeight="1" x14ac:dyDescent="0.25">
      <c r="X982" s="14"/>
      <c r="AI982" s="14"/>
      <c r="AJ982" s="14"/>
      <c r="AW982" s="14"/>
      <c r="AX982" s="14"/>
      <c r="BA982" s="14"/>
      <c r="BB982" s="14"/>
      <c r="BE982" s="14"/>
      <c r="BF982" s="14"/>
      <c r="BH982" s="14"/>
      <c r="BI982" s="14"/>
      <c r="BJ982" s="14"/>
      <c r="BK982" s="14"/>
      <c r="BL982" s="14"/>
      <c r="BM982" s="71"/>
      <c r="BU982" s="14"/>
      <c r="BV982" s="14"/>
      <c r="BZ982" s="15"/>
      <c r="CA982" s="15"/>
      <c r="CC982" s="15"/>
      <c r="CE982" s="15"/>
      <c r="CG982" s="15"/>
      <c r="CH982" s="15"/>
    </row>
    <row r="983" spans="24:86" ht="12.75" customHeight="1" x14ac:dyDescent="0.25">
      <c r="X983" s="14"/>
      <c r="AI983" s="14"/>
      <c r="AJ983" s="14"/>
      <c r="AW983" s="14"/>
      <c r="AX983" s="14"/>
      <c r="BA983" s="14"/>
      <c r="BB983" s="14"/>
      <c r="BE983" s="14"/>
      <c r="BF983" s="14"/>
      <c r="BH983" s="14"/>
      <c r="BI983" s="14"/>
      <c r="BJ983" s="14"/>
      <c r="BK983" s="14"/>
      <c r="BL983" s="14"/>
      <c r="BM983" s="71"/>
      <c r="BU983" s="14"/>
      <c r="BV983" s="14"/>
      <c r="BZ983" s="15"/>
      <c r="CA983" s="15"/>
      <c r="CC983" s="15"/>
      <c r="CE983" s="15"/>
      <c r="CG983" s="15"/>
      <c r="CH983" s="15"/>
    </row>
    <row r="984" spans="24:86" ht="12.75" customHeight="1" x14ac:dyDescent="0.25">
      <c r="X984" s="14"/>
      <c r="AI984" s="14"/>
      <c r="AJ984" s="14"/>
      <c r="AW984" s="14"/>
      <c r="AX984" s="14"/>
      <c r="BA984" s="14"/>
      <c r="BB984" s="14"/>
      <c r="BE984" s="14"/>
      <c r="BF984" s="14"/>
      <c r="BH984" s="14"/>
      <c r="BI984" s="14"/>
      <c r="BJ984" s="14"/>
      <c r="BK984" s="14"/>
      <c r="BL984" s="14"/>
      <c r="BM984" s="71"/>
      <c r="BU984" s="14"/>
      <c r="BV984" s="14"/>
      <c r="BZ984" s="15"/>
      <c r="CA984" s="15"/>
      <c r="CC984" s="15"/>
      <c r="CE984" s="15"/>
      <c r="CG984" s="15"/>
      <c r="CH984" s="15"/>
    </row>
    <row r="985" spans="24:86" ht="12.75" customHeight="1" x14ac:dyDescent="0.25">
      <c r="X985" s="14"/>
      <c r="AI985" s="14"/>
      <c r="AJ985" s="14"/>
      <c r="AW985" s="14"/>
      <c r="AX985" s="14"/>
      <c r="BA985" s="14"/>
      <c r="BB985" s="14"/>
      <c r="BE985" s="14"/>
      <c r="BF985" s="14"/>
      <c r="BH985" s="14"/>
      <c r="BI985" s="14"/>
      <c r="BJ985" s="14"/>
      <c r="BK985" s="14"/>
      <c r="BL985" s="14"/>
      <c r="BM985" s="71"/>
      <c r="BU985" s="14"/>
      <c r="BV985" s="14"/>
      <c r="BZ985" s="15"/>
      <c r="CA985" s="15"/>
      <c r="CC985" s="15"/>
      <c r="CE985" s="15"/>
      <c r="CG985" s="15"/>
      <c r="CH985" s="15"/>
    </row>
    <row r="986" spans="24:86" ht="12.75" customHeight="1" x14ac:dyDescent="0.25">
      <c r="X986" s="14"/>
      <c r="AI986" s="14"/>
      <c r="AJ986" s="14"/>
      <c r="AW986" s="14"/>
      <c r="AX986" s="14"/>
      <c r="BA986" s="14"/>
      <c r="BB986" s="14"/>
      <c r="BE986" s="14"/>
      <c r="BF986" s="14"/>
      <c r="BH986" s="14"/>
      <c r="BI986" s="14"/>
      <c r="BJ986" s="14"/>
      <c r="BK986" s="14"/>
      <c r="BL986" s="14"/>
      <c r="BM986" s="71"/>
      <c r="BU986" s="14"/>
      <c r="BV986" s="14"/>
      <c r="BZ986" s="15"/>
      <c r="CA986" s="15"/>
      <c r="CC986" s="15"/>
      <c r="CE986" s="15"/>
      <c r="CG986" s="15"/>
      <c r="CH986" s="15"/>
    </row>
    <row r="987" spans="24:86" ht="12.75" customHeight="1" x14ac:dyDescent="0.25">
      <c r="X987" s="14"/>
      <c r="AI987" s="14"/>
      <c r="AJ987" s="14"/>
      <c r="AW987" s="14"/>
      <c r="AX987" s="14"/>
      <c r="BA987" s="14"/>
      <c r="BB987" s="14"/>
      <c r="BE987" s="14"/>
      <c r="BF987" s="14"/>
      <c r="BH987" s="14"/>
      <c r="BI987" s="14"/>
      <c r="BJ987" s="14"/>
      <c r="BK987" s="14"/>
      <c r="BL987" s="14"/>
      <c r="BM987" s="71"/>
      <c r="BU987" s="14"/>
      <c r="BV987" s="14"/>
      <c r="BZ987" s="15"/>
      <c r="CA987" s="15"/>
      <c r="CC987" s="15"/>
      <c r="CE987" s="15"/>
      <c r="CG987" s="15"/>
      <c r="CH987" s="15"/>
    </row>
    <row r="988" spans="24:86" ht="12.75" customHeight="1" x14ac:dyDescent="0.25">
      <c r="X988" s="14"/>
      <c r="AI988" s="14"/>
      <c r="AJ988" s="14"/>
      <c r="AW988" s="14"/>
      <c r="AX988" s="14"/>
      <c r="BA988" s="14"/>
      <c r="BB988" s="14"/>
      <c r="BE988" s="14"/>
      <c r="BF988" s="14"/>
      <c r="BH988" s="14"/>
      <c r="BI988" s="14"/>
      <c r="BJ988" s="14"/>
      <c r="BK988" s="14"/>
      <c r="BL988" s="14"/>
      <c r="BM988" s="71"/>
      <c r="BU988" s="14"/>
      <c r="BV988" s="14"/>
      <c r="BZ988" s="15"/>
      <c r="CA988" s="15"/>
      <c r="CC988" s="15"/>
      <c r="CE988" s="15"/>
      <c r="CG988" s="15"/>
      <c r="CH988" s="15"/>
    </row>
    <row r="989" spans="24:86" ht="12.75" customHeight="1" x14ac:dyDescent="0.25">
      <c r="X989" s="14"/>
      <c r="AI989" s="14"/>
      <c r="AJ989" s="14"/>
      <c r="AW989" s="14"/>
      <c r="AX989" s="14"/>
      <c r="BA989" s="14"/>
      <c r="BB989" s="14"/>
      <c r="BE989" s="14"/>
      <c r="BF989" s="14"/>
      <c r="BH989" s="14"/>
      <c r="BI989" s="14"/>
      <c r="BJ989" s="14"/>
      <c r="BK989" s="14"/>
      <c r="BL989" s="14"/>
      <c r="BM989" s="71"/>
      <c r="BU989" s="14"/>
      <c r="BV989" s="14"/>
      <c r="BZ989" s="15"/>
      <c r="CA989" s="15"/>
      <c r="CC989" s="15"/>
      <c r="CE989" s="15"/>
      <c r="CG989" s="15"/>
      <c r="CH989" s="15"/>
    </row>
    <row r="990" spans="24:86" ht="12.75" customHeight="1" x14ac:dyDescent="0.25">
      <c r="X990" s="14"/>
      <c r="AI990" s="14"/>
      <c r="AJ990" s="14"/>
      <c r="AW990" s="14"/>
      <c r="AX990" s="14"/>
      <c r="BA990" s="14"/>
      <c r="BB990" s="14"/>
      <c r="BE990" s="14"/>
      <c r="BF990" s="14"/>
      <c r="BH990" s="14"/>
      <c r="BI990" s="14"/>
      <c r="BJ990" s="14"/>
      <c r="BK990" s="14"/>
      <c r="BL990" s="14"/>
      <c r="BM990" s="71"/>
      <c r="BU990" s="14"/>
      <c r="BV990" s="14"/>
      <c r="BZ990" s="15"/>
      <c r="CA990" s="15"/>
      <c r="CC990" s="15"/>
      <c r="CE990" s="15"/>
      <c r="CG990" s="15"/>
      <c r="CH990" s="15"/>
    </row>
    <row r="991" spans="24:86" ht="12.75" customHeight="1" x14ac:dyDescent="0.25">
      <c r="X991" s="14"/>
      <c r="AI991" s="14"/>
      <c r="AJ991" s="14"/>
      <c r="AW991" s="14"/>
      <c r="AX991" s="14"/>
      <c r="BA991" s="14"/>
      <c r="BB991" s="14"/>
      <c r="BE991" s="14"/>
      <c r="BF991" s="14"/>
      <c r="BH991" s="14"/>
      <c r="BI991" s="14"/>
      <c r="BJ991" s="14"/>
      <c r="BK991" s="14"/>
      <c r="BL991" s="14"/>
      <c r="BM991" s="71"/>
      <c r="BU991" s="14"/>
      <c r="BV991" s="14"/>
      <c r="BZ991" s="15"/>
      <c r="CA991" s="15"/>
      <c r="CC991" s="15"/>
      <c r="CE991" s="15"/>
      <c r="CG991" s="15"/>
      <c r="CH991" s="15"/>
    </row>
    <row r="992" spans="24:86" ht="12.75" customHeight="1" x14ac:dyDescent="0.25">
      <c r="X992" s="14"/>
      <c r="AI992" s="14"/>
      <c r="AJ992" s="14"/>
      <c r="AW992" s="14"/>
      <c r="AX992" s="14"/>
      <c r="BA992" s="14"/>
      <c r="BB992" s="14"/>
      <c r="BE992" s="14"/>
      <c r="BF992" s="14"/>
      <c r="BH992" s="14"/>
      <c r="BI992" s="14"/>
      <c r="BJ992" s="14"/>
      <c r="BK992" s="14"/>
      <c r="BL992" s="14"/>
      <c r="BM992" s="71"/>
      <c r="BU992" s="14"/>
      <c r="BV992" s="14"/>
      <c r="BZ992" s="15"/>
      <c r="CA992" s="15"/>
      <c r="CC992" s="15"/>
      <c r="CE992" s="15"/>
      <c r="CG992" s="15"/>
      <c r="CH992" s="15"/>
    </row>
    <row r="993" spans="24:86" ht="12.75" customHeight="1" x14ac:dyDescent="0.25">
      <c r="X993" s="14"/>
      <c r="AI993" s="14"/>
      <c r="AJ993" s="14"/>
      <c r="AW993" s="14"/>
      <c r="AX993" s="14"/>
      <c r="BA993" s="14"/>
      <c r="BB993" s="14"/>
      <c r="BE993" s="14"/>
      <c r="BF993" s="14"/>
      <c r="BH993" s="14"/>
      <c r="BI993" s="14"/>
      <c r="BJ993" s="14"/>
      <c r="BK993" s="14"/>
      <c r="BL993" s="14"/>
      <c r="BM993" s="71"/>
      <c r="BU993" s="14"/>
      <c r="BV993" s="14"/>
      <c r="BZ993" s="15"/>
      <c r="CA993" s="15"/>
      <c r="CC993" s="15"/>
      <c r="CE993" s="15"/>
      <c r="CG993" s="15"/>
      <c r="CH993" s="15"/>
    </row>
    <row r="994" spans="24:86" ht="12.75" customHeight="1" x14ac:dyDescent="0.25">
      <c r="X994" s="14"/>
      <c r="AI994" s="14"/>
      <c r="AJ994" s="14"/>
      <c r="AW994" s="14"/>
      <c r="AX994" s="14"/>
      <c r="BA994" s="14"/>
      <c r="BB994" s="14"/>
      <c r="BE994" s="14"/>
      <c r="BF994" s="14"/>
      <c r="BH994" s="14"/>
      <c r="BI994" s="14"/>
      <c r="BJ994" s="14"/>
      <c r="BK994" s="14"/>
      <c r="BL994" s="14"/>
      <c r="BM994" s="71"/>
      <c r="BU994" s="14"/>
      <c r="BV994" s="14"/>
      <c r="BZ994" s="15"/>
      <c r="CA994" s="15"/>
      <c r="CC994" s="15"/>
      <c r="CE994" s="15"/>
      <c r="CG994" s="15"/>
      <c r="CH994" s="15"/>
    </row>
    <row r="995" spans="24:86" ht="12.75" customHeight="1" x14ac:dyDescent="0.25">
      <c r="X995" s="14"/>
      <c r="AI995" s="14"/>
      <c r="AJ995" s="14"/>
      <c r="AW995" s="14"/>
      <c r="AX995" s="14"/>
      <c r="BA995" s="14"/>
      <c r="BB995" s="14"/>
      <c r="BE995" s="14"/>
      <c r="BF995" s="14"/>
      <c r="BH995" s="14"/>
      <c r="BI995" s="14"/>
      <c r="BJ995" s="14"/>
      <c r="BK995" s="14"/>
      <c r="BL995" s="14"/>
      <c r="BM995" s="71"/>
      <c r="BU995" s="14"/>
      <c r="BV995" s="14"/>
      <c r="BZ995" s="15"/>
      <c r="CA995" s="15"/>
      <c r="CC995" s="15"/>
      <c r="CE995" s="15"/>
      <c r="CG995" s="15"/>
      <c r="CH995" s="15"/>
    </row>
    <row r="996" spans="24:86" ht="12.75" customHeight="1" x14ac:dyDescent="0.25">
      <c r="X996" s="14"/>
      <c r="AI996" s="14"/>
      <c r="AJ996" s="14"/>
      <c r="AW996" s="14"/>
      <c r="AX996" s="14"/>
      <c r="BA996" s="14"/>
      <c r="BB996" s="14"/>
      <c r="BE996" s="14"/>
      <c r="BF996" s="14"/>
      <c r="BH996" s="14"/>
      <c r="BI996" s="14"/>
      <c r="BJ996" s="14"/>
      <c r="BK996" s="14"/>
      <c r="BL996" s="14"/>
      <c r="BM996" s="71"/>
      <c r="BU996" s="14"/>
      <c r="BV996" s="14"/>
      <c r="BZ996" s="15"/>
      <c r="CA996" s="15"/>
      <c r="CC996" s="15"/>
      <c r="CE996" s="15"/>
      <c r="CG996" s="15"/>
      <c r="CH996" s="15"/>
    </row>
    <row r="997" spans="24:86" ht="12.75" customHeight="1" x14ac:dyDescent="0.25">
      <c r="X997" s="14"/>
      <c r="AI997" s="14"/>
      <c r="AJ997" s="14"/>
      <c r="AW997" s="14"/>
      <c r="AX997" s="14"/>
      <c r="BA997" s="14"/>
      <c r="BB997" s="14"/>
      <c r="BE997" s="14"/>
      <c r="BF997" s="14"/>
      <c r="BH997" s="14"/>
      <c r="BI997" s="14"/>
      <c r="BJ997" s="14"/>
      <c r="BK997" s="14"/>
      <c r="BL997" s="14"/>
      <c r="BM997" s="71"/>
      <c r="BU997" s="14"/>
      <c r="BV997" s="14"/>
      <c r="BZ997" s="15"/>
      <c r="CA997" s="15"/>
      <c r="CC997" s="15"/>
      <c r="CE997" s="15"/>
      <c r="CG997" s="15"/>
      <c r="CH997" s="15"/>
    </row>
    <row r="998" spans="24:86" ht="12.75" customHeight="1" x14ac:dyDescent="0.25">
      <c r="X998" s="14"/>
      <c r="AI998" s="14"/>
      <c r="AJ998" s="14"/>
      <c r="AW998" s="14"/>
      <c r="AX998" s="14"/>
      <c r="BA998" s="14"/>
      <c r="BB998" s="14"/>
      <c r="BE998" s="14"/>
      <c r="BF998" s="14"/>
      <c r="BH998" s="14"/>
      <c r="BI998" s="14"/>
      <c r="BJ998" s="14"/>
      <c r="BK998" s="14"/>
      <c r="BL998" s="14"/>
      <c r="BM998" s="71"/>
      <c r="BU998" s="14"/>
      <c r="BV998" s="14"/>
      <c r="BZ998" s="15"/>
      <c r="CA998" s="15"/>
      <c r="CC998" s="15"/>
      <c r="CE998" s="15"/>
      <c r="CG998" s="15"/>
      <c r="CH998" s="15"/>
    </row>
    <row r="999" spans="24:86" ht="12.75" customHeight="1" x14ac:dyDescent="0.25">
      <c r="X999" s="14"/>
      <c r="AI999" s="14"/>
      <c r="AJ999" s="14"/>
      <c r="AW999" s="14"/>
      <c r="AX999" s="14"/>
      <c r="BA999" s="14"/>
      <c r="BB999" s="14"/>
      <c r="BE999" s="14"/>
      <c r="BF999" s="14"/>
      <c r="BH999" s="14"/>
      <c r="BI999" s="14"/>
      <c r="BJ999" s="14"/>
      <c r="BK999" s="14"/>
      <c r="BL999" s="14"/>
      <c r="BM999" s="71"/>
      <c r="BU999" s="14"/>
      <c r="BV999" s="14"/>
      <c r="BZ999" s="15"/>
      <c r="CA999" s="15"/>
      <c r="CC999" s="15"/>
      <c r="CE999" s="15"/>
      <c r="CG999" s="15"/>
      <c r="CH999" s="15"/>
    </row>
    <row r="1000" spans="24:86" ht="12.75" customHeight="1" x14ac:dyDescent="0.25">
      <c r="X1000" s="14"/>
      <c r="AI1000" s="14"/>
      <c r="AJ1000" s="14"/>
      <c r="AW1000" s="14"/>
      <c r="AX1000" s="14"/>
      <c r="BA1000" s="14"/>
      <c r="BB1000" s="14"/>
      <c r="BE1000" s="14"/>
      <c r="BF1000" s="14"/>
      <c r="BH1000" s="14"/>
      <c r="BI1000" s="14"/>
      <c r="BJ1000" s="14"/>
      <c r="BK1000" s="14"/>
      <c r="BL1000" s="14"/>
      <c r="BM1000" s="71"/>
      <c r="BU1000" s="14"/>
      <c r="BV1000" s="14"/>
      <c r="BZ1000" s="15"/>
      <c r="CA1000" s="15"/>
      <c r="CC1000" s="15"/>
      <c r="CE1000" s="15"/>
      <c r="CG1000" s="15"/>
      <c r="CH1000" s="15"/>
    </row>
    <row r="1001" spans="24:86" ht="12.75" customHeight="1" x14ac:dyDescent="0.25">
      <c r="X1001" s="14"/>
      <c r="AI1001" s="14"/>
      <c r="AJ1001" s="14"/>
      <c r="AW1001" s="14"/>
      <c r="AX1001" s="14"/>
      <c r="BA1001" s="14"/>
      <c r="BB1001" s="14"/>
      <c r="BE1001" s="14"/>
      <c r="BF1001" s="14"/>
      <c r="BH1001" s="14"/>
      <c r="BI1001" s="14"/>
      <c r="BJ1001" s="14"/>
      <c r="BK1001" s="14"/>
      <c r="BL1001" s="14"/>
      <c r="BM1001" s="71"/>
      <c r="BU1001" s="14"/>
      <c r="BV1001" s="14"/>
      <c r="BZ1001" s="15"/>
      <c r="CA1001" s="15"/>
      <c r="CC1001" s="15"/>
      <c r="CE1001" s="15"/>
      <c r="CG1001" s="15"/>
      <c r="CH1001" s="15"/>
    </row>
    <row r="1002" spans="24:86" ht="12.75" customHeight="1" x14ac:dyDescent="0.25">
      <c r="X1002" s="14"/>
      <c r="AI1002" s="14"/>
      <c r="AJ1002" s="14"/>
      <c r="AW1002" s="14"/>
      <c r="AX1002" s="14"/>
      <c r="BA1002" s="14"/>
      <c r="BB1002" s="14"/>
      <c r="BE1002" s="14"/>
      <c r="BF1002" s="14"/>
      <c r="BH1002" s="14"/>
      <c r="BI1002" s="14"/>
      <c r="BJ1002" s="14"/>
      <c r="BK1002" s="14"/>
      <c r="BL1002" s="14"/>
      <c r="BM1002" s="71"/>
      <c r="BU1002" s="14"/>
      <c r="BV1002" s="14"/>
      <c r="BZ1002" s="15"/>
      <c r="CA1002" s="15"/>
      <c r="CC1002" s="15"/>
      <c r="CE1002" s="15"/>
      <c r="CG1002" s="15"/>
      <c r="CH1002" s="15"/>
    </row>
    <row r="1003" spans="24:86" ht="12.75" customHeight="1" x14ac:dyDescent="0.25">
      <c r="X1003" s="14"/>
      <c r="AI1003" s="14"/>
      <c r="AJ1003" s="14"/>
      <c r="AW1003" s="14"/>
      <c r="AX1003" s="14"/>
      <c r="BA1003" s="14"/>
      <c r="BB1003" s="14"/>
      <c r="BE1003" s="14"/>
      <c r="BF1003" s="14"/>
      <c r="BH1003" s="14"/>
      <c r="BI1003" s="14"/>
      <c r="BJ1003" s="14"/>
      <c r="BK1003" s="14"/>
      <c r="BL1003" s="14"/>
      <c r="BM1003" s="71"/>
      <c r="BU1003" s="14"/>
      <c r="BV1003" s="14"/>
      <c r="BZ1003" s="15"/>
      <c r="CA1003" s="15"/>
      <c r="CC1003" s="15"/>
      <c r="CE1003" s="15"/>
      <c r="CG1003" s="15"/>
      <c r="CH1003" s="15"/>
    </row>
    <row r="1004" spans="24:86" ht="12.75" customHeight="1" x14ac:dyDescent="0.25">
      <c r="X1004" s="14"/>
      <c r="AI1004" s="14"/>
      <c r="AJ1004" s="14"/>
      <c r="AW1004" s="14"/>
      <c r="AX1004" s="14"/>
      <c r="BA1004" s="14"/>
      <c r="BB1004" s="14"/>
      <c r="BE1004" s="14"/>
      <c r="BF1004" s="14"/>
      <c r="BH1004" s="14"/>
      <c r="BI1004" s="14"/>
      <c r="BJ1004" s="14"/>
      <c r="BK1004" s="14"/>
      <c r="BL1004" s="14"/>
      <c r="BM1004" s="71"/>
      <c r="BU1004" s="14"/>
      <c r="BV1004" s="14"/>
      <c r="BZ1004" s="15"/>
      <c r="CA1004" s="15"/>
      <c r="CC1004" s="15"/>
      <c r="CE1004" s="15"/>
      <c r="CG1004" s="15"/>
      <c r="CH1004" s="15"/>
    </row>
    <row r="1005" spans="24:86" ht="12.75" customHeight="1" x14ac:dyDescent="0.25">
      <c r="X1005" s="14"/>
      <c r="AI1005" s="14"/>
      <c r="AJ1005" s="14"/>
      <c r="AW1005" s="14"/>
      <c r="AX1005" s="14"/>
      <c r="BA1005" s="14"/>
      <c r="BB1005" s="14"/>
      <c r="BE1005" s="14"/>
      <c r="BF1005" s="14"/>
      <c r="BH1005" s="14"/>
      <c r="BI1005" s="14"/>
      <c r="BJ1005" s="14"/>
      <c r="BK1005" s="14"/>
      <c r="BL1005" s="14"/>
      <c r="BM1005" s="71"/>
      <c r="BU1005" s="14"/>
      <c r="BV1005" s="14"/>
      <c r="BZ1005" s="15"/>
      <c r="CA1005" s="15"/>
      <c r="CC1005" s="15"/>
      <c r="CE1005" s="15"/>
      <c r="CG1005" s="15"/>
      <c r="CH1005" s="15"/>
    </row>
    <row r="1006" spans="24:86" ht="12.75" customHeight="1" x14ac:dyDescent="0.25">
      <c r="X1006" s="14"/>
      <c r="AI1006" s="14"/>
      <c r="AJ1006" s="14"/>
      <c r="AW1006" s="14"/>
      <c r="AX1006" s="14"/>
      <c r="BA1006" s="14"/>
      <c r="BB1006" s="14"/>
      <c r="BE1006" s="14"/>
      <c r="BF1006" s="14"/>
      <c r="BH1006" s="14"/>
      <c r="BI1006" s="14"/>
      <c r="BJ1006" s="14"/>
      <c r="BK1006" s="14"/>
      <c r="BL1006" s="14"/>
      <c r="BM1006" s="71"/>
      <c r="BU1006" s="14"/>
      <c r="BV1006" s="14"/>
      <c r="BZ1006" s="15"/>
      <c r="CA1006" s="15"/>
      <c r="CC1006" s="15"/>
      <c r="CE1006" s="15"/>
      <c r="CG1006" s="15"/>
      <c r="CH1006" s="15"/>
    </row>
    <row r="1007" spans="24:86" ht="12.75" customHeight="1" x14ac:dyDescent="0.25">
      <c r="X1007" s="14"/>
      <c r="AI1007" s="14"/>
      <c r="AJ1007" s="14"/>
      <c r="AW1007" s="14"/>
      <c r="AX1007" s="14"/>
      <c r="BA1007" s="14"/>
      <c r="BB1007" s="14"/>
      <c r="BE1007" s="14"/>
      <c r="BF1007" s="14"/>
      <c r="BH1007" s="14"/>
      <c r="BI1007" s="14"/>
      <c r="BJ1007" s="14"/>
      <c r="BK1007" s="14"/>
      <c r="BL1007" s="14"/>
      <c r="BM1007" s="71"/>
      <c r="BU1007" s="14"/>
      <c r="BV1007" s="14"/>
      <c r="BZ1007" s="15"/>
      <c r="CA1007" s="15"/>
      <c r="CC1007" s="15"/>
      <c r="CE1007" s="15"/>
      <c r="CG1007" s="15"/>
      <c r="CH1007" s="15"/>
    </row>
    <row r="1008" spans="24:86" ht="12.75" customHeight="1" x14ac:dyDescent="0.25">
      <c r="X1008" s="14"/>
      <c r="AI1008" s="14"/>
      <c r="AJ1008" s="14"/>
      <c r="AW1008" s="14"/>
      <c r="AX1008" s="14"/>
      <c r="BA1008" s="14"/>
      <c r="BB1008" s="14"/>
      <c r="BE1008" s="14"/>
      <c r="BF1008" s="14"/>
      <c r="BH1008" s="14"/>
      <c r="BI1008" s="14"/>
      <c r="BJ1008" s="14"/>
      <c r="BK1008" s="14"/>
      <c r="BL1008" s="14"/>
      <c r="BM1008" s="71"/>
      <c r="BU1008" s="14"/>
      <c r="BV1008" s="14"/>
      <c r="BZ1008" s="15"/>
      <c r="CA1008" s="15"/>
      <c r="CC1008" s="15"/>
      <c r="CE1008" s="15"/>
      <c r="CG1008" s="15"/>
      <c r="CH1008" s="15"/>
    </row>
    <row r="1009" spans="24:86" ht="12.75" customHeight="1" x14ac:dyDescent="0.25">
      <c r="X1009" s="14"/>
      <c r="AI1009" s="14"/>
      <c r="AJ1009" s="14"/>
      <c r="AW1009" s="14"/>
      <c r="AX1009" s="14"/>
      <c r="BA1009" s="14"/>
      <c r="BB1009" s="14"/>
      <c r="BE1009" s="14"/>
      <c r="BF1009" s="14"/>
      <c r="BH1009" s="14"/>
      <c r="BI1009" s="14"/>
      <c r="BJ1009" s="14"/>
      <c r="BK1009" s="14"/>
      <c r="BL1009" s="14"/>
      <c r="BM1009" s="71"/>
      <c r="BU1009" s="14"/>
      <c r="BV1009" s="14"/>
      <c r="BZ1009" s="15"/>
      <c r="CA1009" s="15"/>
      <c r="CC1009" s="15"/>
      <c r="CE1009" s="15"/>
      <c r="CG1009" s="15"/>
      <c r="CH1009" s="15"/>
    </row>
    <row r="1010" spans="24:86" ht="12.75" customHeight="1" x14ac:dyDescent="0.25">
      <c r="X1010" s="14"/>
      <c r="AI1010" s="14"/>
      <c r="AJ1010" s="14"/>
      <c r="AW1010" s="14"/>
      <c r="AX1010" s="14"/>
      <c r="BA1010" s="14"/>
      <c r="BB1010" s="14"/>
      <c r="BE1010" s="14"/>
      <c r="BF1010" s="14"/>
      <c r="BH1010" s="14"/>
      <c r="BI1010" s="14"/>
      <c r="BJ1010" s="14"/>
      <c r="BK1010" s="14"/>
      <c r="BL1010" s="14"/>
      <c r="BM1010" s="71"/>
      <c r="BU1010" s="14"/>
      <c r="BV1010" s="14"/>
      <c r="BZ1010" s="15"/>
      <c r="CA1010" s="15"/>
      <c r="CC1010" s="15"/>
      <c r="CE1010" s="15"/>
      <c r="CG1010" s="15"/>
      <c r="CH1010" s="15"/>
    </row>
    <row r="1011" spans="24:86" ht="12.75" customHeight="1" x14ac:dyDescent="0.25">
      <c r="X1011" s="14"/>
      <c r="AI1011" s="14"/>
      <c r="AJ1011" s="14"/>
      <c r="AW1011" s="14"/>
      <c r="AX1011" s="14"/>
      <c r="BA1011" s="14"/>
      <c r="BB1011" s="14"/>
      <c r="BE1011" s="14"/>
      <c r="BF1011" s="14"/>
      <c r="BH1011" s="14"/>
      <c r="BI1011" s="14"/>
      <c r="BJ1011" s="14"/>
      <c r="BK1011" s="14"/>
      <c r="BL1011" s="14"/>
      <c r="BM1011" s="71"/>
      <c r="BU1011" s="14"/>
      <c r="BV1011" s="14"/>
      <c r="BZ1011" s="15"/>
      <c r="CA1011" s="15"/>
      <c r="CC1011" s="15"/>
      <c r="CE1011" s="15"/>
      <c r="CG1011" s="15"/>
      <c r="CH1011" s="15"/>
    </row>
    <row r="1012" spans="24:86" ht="12.75" customHeight="1" x14ac:dyDescent="0.25">
      <c r="X1012" s="14"/>
      <c r="AI1012" s="14"/>
      <c r="AJ1012" s="14"/>
      <c r="AW1012" s="14"/>
      <c r="AX1012" s="14"/>
      <c r="BA1012" s="14"/>
      <c r="BB1012" s="14"/>
      <c r="BE1012" s="14"/>
      <c r="BF1012" s="14"/>
      <c r="BH1012" s="14"/>
      <c r="BI1012" s="14"/>
      <c r="BJ1012" s="14"/>
      <c r="BK1012" s="14"/>
      <c r="BL1012" s="14"/>
      <c r="BM1012" s="71"/>
      <c r="BU1012" s="14"/>
      <c r="BV1012" s="14"/>
      <c r="BZ1012" s="15"/>
      <c r="CA1012" s="15"/>
      <c r="CC1012" s="15"/>
      <c r="CE1012" s="15"/>
      <c r="CG1012" s="15"/>
      <c r="CH1012" s="15"/>
    </row>
    <row r="1013" spans="24:86" ht="12.75" customHeight="1" x14ac:dyDescent="0.25">
      <c r="X1013" s="14"/>
      <c r="AI1013" s="14"/>
      <c r="AJ1013" s="14"/>
      <c r="AW1013" s="14"/>
      <c r="AX1013" s="14"/>
      <c r="BA1013" s="14"/>
      <c r="BB1013" s="14"/>
      <c r="BE1013" s="14"/>
      <c r="BF1013" s="14"/>
      <c r="BH1013" s="14"/>
      <c r="BI1013" s="14"/>
      <c r="BJ1013" s="14"/>
      <c r="BK1013" s="14"/>
      <c r="BL1013" s="14"/>
      <c r="BM1013" s="71"/>
      <c r="BU1013" s="14"/>
      <c r="BV1013" s="14"/>
      <c r="BZ1013" s="15"/>
      <c r="CA1013" s="15"/>
      <c r="CC1013" s="15"/>
      <c r="CE1013" s="15"/>
      <c r="CG1013" s="15"/>
      <c r="CH1013" s="15"/>
    </row>
    <row r="1014" spans="24:86" ht="12.75" customHeight="1" x14ac:dyDescent="0.25">
      <c r="X1014" s="14"/>
      <c r="AI1014" s="14"/>
      <c r="AJ1014" s="14"/>
      <c r="AW1014" s="14"/>
      <c r="AX1014" s="14"/>
      <c r="BA1014" s="14"/>
      <c r="BB1014" s="14"/>
      <c r="BE1014" s="14"/>
      <c r="BF1014" s="14"/>
      <c r="BH1014" s="14"/>
      <c r="BI1014" s="14"/>
      <c r="BJ1014" s="14"/>
      <c r="BK1014" s="14"/>
      <c r="BL1014" s="14"/>
      <c r="BM1014" s="71"/>
      <c r="BU1014" s="14"/>
      <c r="BV1014" s="14"/>
      <c r="BZ1014" s="15"/>
      <c r="CA1014" s="15"/>
      <c r="CC1014" s="15"/>
      <c r="CE1014" s="15"/>
      <c r="CG1014" s="15"/>
      <c r="CH1014" s="15"/>
    </row>
    <row r="1015" spans="24:86" ht="12.75" customHeight="1" x14ac:dyDescent="0.25">
      <c r="X1015" s="14"/>
      <c r="AI1015" s="14"/>
      <c r="AJ1015" s="14"/>
      <c r="AW1015" s="14"/>
      <c r="AX1015" s="14"/>
      <c r="BA1015" s="14"/>
      <c r="BB1015" s="14"/>
      <c r="BE1015" s="14"/>
      <c r="BF1015" s="14"/>
      <c r="BH1015" s="14"/>
      <c r="BI1015" s="14"/>
      <c r="BJ1015" s="14"/>
      <c r="BK1015" s="14"/>
      <c r="BL1015" s="14"/>
      <c r="BM1015" s="71"/>
      <c r="BU1015" s="14"/>
      <c r="BV1015" s="14"/>
      <c r="BZ1015" s="15"/>
      <c r="CA1015" s="15"/>
      <c r="CC1015" s="15"/>
      <c r="CE1015" s="15"/>
      <c r="CG1015" s="15"/>
      <c r="CH1015" s="15"/>
    </row>
    <row r="1016" spans="24:86" ht="12.75" customHeight="1" x14ac:dyDescent="0.25">
      <c r="X1016" s="14"/>
      <c r="AI1016" s="14"/>
      <c r="AJ1016" s="14"/>
      <c r="AW1016" s="14"/>
      <c r="AX1016" s="14"/>
      <c r="BA1016" s="14"/>
      <c r="BB1016" s="14"/>
      <c r="BE1016" s="14"/>
      <c r="BF1016" s="14"/>
      <c r="BH1016" s="14"/>
      <c r="BI1016" s="14"/>
      <c r="BJ1016" s="14"/>
      <c r="BK1016" s="14"/>
      <c r="BL1016" s="14"/>
      <c r="BM1016" s="71"/>
      <c r="BU1016" s="14"/>
      <c r="BV1016" s="14"/>
      <c r="BZ1016" s="15"/>
      <c r="CA1016" s="15"/>
      <c r="CC1016" s="15"/>
      <c r="CE1016" s="15"/>
      <c r="CG1016" s="15"/>
      <c r="CH1016" s="15"/>
    </row>
    <row r="1017" spans="24:86" ht="12.75" customHeight="1" x14ac:dyDescent="0.25">
      <c r="X1017" s="14"/>
      <c r="AI1017" s="14"/>
      <c r="AJ1017" s="14"/>
      <c r="AW1017" s="14"/>
      <c r="AX1017" s="14"/>
      <c r="BA1017" s="14"/>
      <c r="BB1017" s="14"/>
      <c r="BE1017" s="14"/>
      <c r="BF1017" s="14"/>
      <c r="BH1017" s="14"/>
      <c r="BI1017" s="14"/>
      <c r="BJ1017" s="14"/>
      <c r="BK1017" s="14"/>
      <c r="BL1017" s="14"/>
      <c r="BM1017" s="71"/>
      <c r="BU1017" s="14"/>
      <c r="BV1017" s="14"/>
      <c r="BZ1017" s="15"/>
      <c r="CA1017" s="15"/>
      <c r="CC1017" s="15"/>
      <c r="CE1017" s="15"/>
      <c r="CG1017" s="15"/>
      <c r="CH1017" s="15"/>
    </row>
    <row r="1018" spans="24:86" ht="12.75" customHeight="1" x14ac:dyDescent="0.25">
      <c r="X1018" s="14"/>
      <c r="AI1018" s="14"/>
      <c r="AJ1018" s="14"/>
      <c r="AW1018" s="14"/>
      <c r="AX1018" s="14"/>
      <c r="BA1018" s="14"/>
      <c r="BB1018" s="14"/>
      <c r="BE1018" s="14"/>
      <c r="BF1018" s="14"/>
      <c r="BH1018" s="14"/>
      <c r="BI1018" s="14"/>
      <c r="BJ1018" s="14"/>
      <c r="BK1018" s="14"/>
      <c r="BL1018" s="14"/>
      <c r="BM1018" s="71"/>
      <c r="BU1018" s="14"/>
      <c r="BV1018" s="14"/>
      <c r="BZ1018" s="15"/>
      <c r="CA1018" s="15"/>
      <c r="CC1018" s="15"/>
      <c r="CE1018" s="15"/>
      <c r="CG1018" s="15"/>
      <c r="CH1018" s="15"/>
    </row>
    <row r="1019" spans="24:86" ht="12.75" customHeight="1" x14ac:dyDescent="0.25">
      <c r="X1019" s="14"/>
      <c r="AI1019" s="14"/>
      <c r="AJ1019" s="14"/>
      <c r="AW1019" s="14"/>
      <c r="AX1019" s="14"/>
      <c r="BA1019" s="14"/>
      <c r="BB1019" s="14"/>
      <c r="BE1019" s="14"/>
      <c r="BF1019" s="14"/>
      <c r="BH1019" s="14"/>
      <c r="BI1019" s="14"/>
      <c r="BJ1019" s="14"/>
      <c r="BK1019" s="14"/>
      <c r="BL1019" s="14"/>
      <c r="BM1019" s="71"/>
      <c r="BU1019" s="14"/>
      <c r="BV1019" s="14"/>
      <c r="BZ1019" s="15"/>
      <c r="CA1019" s="15"/>
      <c r="CC1019" s="15"/>
      <c r="CE1019" s="15"/>
      <c r="CG1019" s="15"/>
      <c r="CH1019" s="15"/>
    </row>
    <row r="1020" spans="24:86" ht="12.75" customHeight="1" x14ac:dyDescent="0.25">
      <c r="X1020" s="14"/>
      <c r="AI1020" s="14"/>
      <c r="AJ1020" s="14"/>
      <c r="AW1020" s="14"/>
      <c r="AX1020" s="14"/>
      <c r="BA1020" s="14"/>
      <c r="BB1020" s="14"/>
      <c r="BE1020" s="14"/>
      <c r="BF1020" s="14"/>
      <c r="BH1020" s="14"/>
      <c r="BI1020" s="14"/>
      <c r="BJ1020" s="14"/>
      <c r="BK1020" s="14"/>
      <c r="BL1020" s="14"/>
      <c r="BM1020" s="71"/>
      <c r="BU1020" s="14"/>
      <c r="BV1020" s="14"/>
      <c r="BZ1020" s="15"/>
      <c r="CA1020" s="15"/>
      <c r="CC1020" s="15"/>
      <c r="CE1020" s="15"/>
      <c r="CG1020" s="15"/>
      <c r="CH1020" s="15"/>
    </row>
    <row r="1021" spans="24:86" ht="12.75" customHeight="1" x14ac:dyDescent="0.25">
      <c r="X1021" s="14"/>
      <c r="AI1021" s="14"/>
      <c r="AJ1021" s="14"/>
      <c r="AW1021" s="14"/>
      <c r="AX1021" s="14"/>
      <c r="BA1021" s="14"/>
      <c r="BB1021" s="14"/>
      <c r="BE1021" s="14"/>
      <c r="BF1021" s="14"/>
      <c r="BH1021" s="14"/>
      <c r="BI1021" s="14"/>
      <c r="BJ1021" s="14"/>
      <c r="BK1021" s="14"/>
      <c r="BL1021" s="14"/>
      <c r="BM1021" s="71"/>
      <c r="BU1021" s="14"/>
      <c r="BV1021" s="14"/>
      <c r="BZ1021" s="15"/>
      <c r="CA1021" s="15"/>
      <c r="CC1021" s="15"/>
      <c r="CE1021" s="15"/>
      <c r="CG1021" s="15"/>
      <c r="CH1021" s="15"/>
    </row>
    <row r="1022" spans="24:86" ht="12.75" customHeight="1" x14ac:dyDescent="0.25">
      <c r="X1022" s="14"/>
      <c r="AI1022" s="14"/>
      <c r="AJ1022" s="14"/>
      <c r="AW1022" s="14"/>
      <c r="AX1022" s="14"/>
      <c r="BA1022" s="14"/>
      <c r="BB1022" s="14"/>
      <c r="BE1022" s="14"/>
      <c r="BF1022" s="14"/>
      <c r="BH1022" s="14"/>
      <c r="BI1022" s="14"/>
      <c r="BJ1022" s="14"/>
      <c r="BK1022" s="14"/>
      <c r="BL1022" s="14"/>
      <c r="BM1022" s="71"/>
      <c r="BU1022" s="14"/>
      <c r="BV1022" s="14"/>
      <c r="BZ1022" s="15"/>
      <c r="CA1022" s="15"/>
      <c r="CC1022" s="15"/>
      <c r="CE1022" s="15"/>
      <c r="CG1022" s="15"/>
      <c r="CH1022" s="15"/>
    </row>
    <row r="1023" spans="24:86" ht="12.75" customHeight="1" x14ac:dyDescent="0.25">
      <c r="X1023" s="14"/>
      <c r="AI1023" s="14"/>
      <c r="AJ1023" s="14"/>
      <c r="AW1023" s="14"/>
      <c r="AX1023" s="14"/>
      <c r="BA1023" s="14"/>
      <c r="BB1023" s="14"/>
      <c r="BE1023" s="14"/>
      <c r="BF1023" s="14"/>
      <c r="BH1023" s="14"/>
      <c r="BI1023" s="14"/>
      <c r="BJ1023" s="14"/>
      <c r="BK1023" s="14"/>
      <c r="BL1023" s="14"/>
      <c r="BM1023" s="71"/>
      <c r="BU1023" s="14"/>
      <c r="BV1023" s="14"/>
      <c r="BZ1023" s="15"/>
      <c r="CA1023" s="15"/>
      <c r="CC1023" s="15"/>
      <c r="CE1023" s="15"/>
      <c r="CG1023" s="15"/>
      <c r="CH1023" s="15"/>
    </row>
    <row r="1024" spans="24:86" ht="12.75" customHeight="1" x14ac:dyDescent="0.25">
      <c r="X1024" s="14"/>
      <c r="AI1024" s="14"/>
      <c r="AJ1024" s="14"/>
      <c r="AW1024" s="14"/>
      <c r="AX1024" s="14"/>
      <c r="BA1024" s="14"/>
      <c r="BB1024" s="14"/>
      <c r="BE1024" s="14"/>
      <c r="BF1024" s="14"/>
      <c r="BH1024" s="14"/>
      <c r="BI1024" s="14"/>
      <c r="BJ1024" s="14"/>
      <c r="BK1024" s="14"/>
      <c r="BL1024" s="14"/>
      <c r="BM1024" s="71"/>
      <c r="BU1024" s="14"/>
      <c r="BV1024" s="14"/>
      <c r="BZ1024" s="15"/>
      <c r="CA1024" s="15"/>
      <c r="CC1024" s="15"/>
      <c r="CE1024" s="15"/>
      <c r="CG1024" s="15"/>
      <c r="CH1024" s="15"/>
    </row>
    <row r="1025" spans="24:86" ht="12.75" customHeight="1" x14ac:dyDescent="0.25">
      <c r="X1025" s="14"/>
      <c r="AI1025" s="14"/>
      <c r="AJ1025" s="14"/>
      <c r="AW1025" s="14"/>
      <c r="AX1025" s="14"/>
      <c r="BA1025" s="14"/>
      <c r="BB1025" s="14"/>
      <c r="BE1025" s="14"/>
      <c r="BF1025" s="14"/>
      <c r="BH1025" s="14"/>
      <c r="BI1025" s="14"/>
      <c r="BJ1025" s="14"/>
      <c r="BK1025" s="14"/>
      <c r="BL1025" s="14"/>
      <c r="BM1025" s="71"/>
      <c r="BU1025" s="14"/>
      <c r="BV1025" s="14"/>
      <c r="BZ1025" s="15"/>
      <c r="CA1025" s="15"/>
      <c r="CC1025" s="15"/>
      <c r="CE1025" s="15"/>
      <c r="CG1025" s="15"/>
      <c r="CH1025" s="15"/>
    </row>
    <row r="1026" spans="24:86" ht="12.75" customHeight="1" x14ac:dyDescent="0.25">
      <c r="X1026" s="14"/>
      <c r="AI1026" s="14"/>
      <c r="AJ1026" s="14"/>
      <c r="AW1026" s="14"/>
      <c r="AX1026" s="14"/>
      <c r="BA1026" s="14"/>
      <c r="BB1026" s="14"/>
      <c r="BE1026" s="14"/>
      <c r="BF1026" s="14"/>
      <c r="BH1026" s="14"/>
      <c r="BI1026" s="14"/>
      <c r="BJ1026" s="14"/>
      <c r="BK1026" s="14"/>
      <c r="BL1026" s="14"/>
      <c r="BM1026" s="71"/>
      <c r="BU1026" s="14"/>
      <c r="BV1026" s="14"/>
      <c r="BZ1026" s="15"/>
      <c r="CA1026" s="15"/>
      <c r="CC1026" s="15"/>
      <c r="CE1026" s="15"/>
      <c r="CG1026" s="15"/>
      <c r="CH1026" s="15"/>
    </row>
    <row r="1027" spans="24:86" ht="12.75" customHeight="1" x14ac:dyDescent="0.25">
      <c r="X1027" s="14"/>
      <c r="AI1027" s="14"/>
      <c r="AJ1027" s="14"/>
      <c r="AW1027" s="14"/>
      <c r="AX1027" s="14"/>
      <c r="BA1027" s="14"/>
      <c r="BB1027" s="14"/>
      <c r="BE1027" s="14"/>
      <c r="BF1027" s="14"/>
      <c r="BH1027" s="14"/>
      <c r="BI1027" s="14"/>
      <c r="BJ1027" s="14"/>
      <c r="BK1027" s="14"/>
      <c r="BL1027" s="14"/>
      <c r="BM1027" s="71"/>
      <c r="BU1027" s="14"/>
      <c r="BV1027" s="14"/>
      <c r="BZ1027" s="15"/>
      <c r="CA1027" s="15"/>
      <c r="CC1027" s="15"/>
      <c r="CE1027" s="15"/>
      <c r="CG1027" s="15"/>
      <c r="CH1027" s="15"/>
    </row>
    <row r="1028" spans="24:86" ht="12.75" customHeight="1" x14ac:dyDescent="0.25">
      <c r="X1028" s="14"/>
      <c r="AI1028" s="14"/>
      <c r="AJ1028" s="14"/>
      <c r="AW1028" s="14"/>
      <c r="AX1028" s="14"/>
      <c r="BA1028" s="14"/>
      <c r="BB1028" s="14"/>
      <c r="BE1028" s="14"/>
      <c r="BF1028" s="14"/>
      <c r="BH1028" s="14"/>
      <c r="BI1028" s="14"/>
      <c r="BJ1028" s="14"/>
      <c r="BK1028" s="14"/>
      <c r="BL1028" s="14"/>
      <c r="BM1028" s="71"/>
      <c r="BU1028" s="14"/>
      <c r="BV1028" s="14"/>
      <c r="BZ1028" s="15"/>
      <c r="CA1028" s="15"/>
      <c r="CC1028" s="15"/>
      <c r="CE1028" s="15"/>
      <c r="CG1028" s="15"/>
      <c r="CH1028" s="15"/>
    </row>
    <row r="1029" spans="24:86" ht="12.75" customHeight="1" x14ac:dyDescent="0.25">
      <c r="X1029" s="14"/>
      <c r="AI1029" s="14"/>
      <c r="AJ1029" s="14"/>
      <c r="AW1029" s="14"/>
      <c r="AX1029" s="14"/>
      <c r="BA1029" s="14"/>
      <c r="BB1029" s="14"/>
      <c r="BE1029" s="14"/>
      <c r="BF1029" s="14"/>
      <c r="BH1029" s="14"/>
      <c r="BI1029" s="14"/>
      <c r="BJ1029" s="14"/>
      <c r="BK1029" s="14"/>
      <c r="BL1029" s="14"/>
      <c r="BM1029" s="71"/>
      <c r="BU1029" s="14"/>
      <c r="BV1029" s="14"/>
      <c r="BZ1029" s="15"/>
      <c r="CA1029" s="15"/>
      <c r="CC1029" s="15"/>
      <c r="CE1029" s="15"/>
      <c r="CG1029" s="15"/>
      <c r="CH1029" s="15"/>
    </row>
    <row r="1030" spans="24:86" ht="12.75" customHeight="1" x14ac:dyDescent="0.25">
      <c r="X1030" s="14"/>
      <c r="AI1030" s="14"/>
      <c r="AJ1030" s="14"/>
      <c r="AW1030" s="14"/>
      <c r="AX1030" s="14"/>
      <c r="BA1030" s="14"/>
      <c r="BB1030" s="14"/>
      <c r="BE1030" s="14"/>
      <c r="BF1030" s="14"/>
      <c r="BH1030" s="14"/>
      <c r="BI1030" s="14"/>
      <c r="BJ1030" s="14"/>
      <c r="BK1030" s="14"/>
      <c r="BL1030" s="14"/>
      <c r="BM1030" s="71"/>
      <c r="BU1030" s="14"/>
      <c r="BV1030" s="14"/>
      <c r="BZ1030" s="15"/>
      <c r="CA1030" s="15"/>
      <c r="CC1030" s="15"/>
      <c r="CE1030" s="15"/>
      <c r="CG1030" s="15"/>
      <c r="CH1030" s="15"/>
    </row>
    <row r="1031" spans="24:86" ht="12.75" customHeight="1" x14ac:dyDescent="0.25">
      <c r="X1031" s="14"/>
      <c r="AI1031" s="14"/>
      <c r="AJ1031" s="14"/>
      <c r="AW1031" s="14"/>
      <c r="AX1031" s="14"/>
      <c r="BA1031" s="14"/>
      <c r="BB1031" s="14"/>
      <c r="BE1031" s="14"/>
      <c r="BF1031" s="14"/>
      <c r="BH1031" s="14"/>
      <c r="BI1031" s="14"/>
      <c r="BJ1031" s="14"/>
      <c r="BK1031" s="14"/>
      <c r="BL1031" s="14"/>
      <c r="BM1031" s="71"/>
      <c r="BU1031" s="14"/>
      <c r="BV1031" s="14"/>
      <c r="BZ1031" s="15"/>
      <c r="CA1031" s="15"/>
      <c r="CC1031" s="15"/>
      <c r="CE1031" s="15"/>
      <c r="CG1031" s="15"/>
      <c r="CH1031" s="15"/>
    </row>
    <row r="1032" spans="24:86" ht="12.75" customHeight="1" x14ac:dyDescent="0.25">
      <c r="X1032" s="14"/>
      <c r="AI1032" s="14"/>
      <c r="AJ1032" s="14"/>
      <c r="AW1032" s="14"/>
      <c r="AX1032" s="14"/>
      <c r="BA1032" s="14"/>
      <c r="BB1032" s="14"/>
      <c r="BE1032" s="14"/>
      <c r="BF1032" s="14"/>
      <c r="BH1032" s="14"/>
      <c r="BI1032" s="14"/>
      <c r="BJ1032" s="14"/>
      <c r="BK1032" s="14"/>
      <c r="BL1032" s="14"/>
      <c r="BM1032" s="71"/>
      <c r="BU1032" s="14"/>
      <c r="BV1032" s="14"/>
      <c r="BZ1032" s="15"/>
      <c r="CA1032" s="15"/>
      <c r="CC1032" s="15"/>
      <c r="CE1032" s="15"/>
      <c r="CG1032" s="15"/>
      <c r="CH1032" s="15"/>
    </row>
    <row r="1033" spans="24:86" ht="12.75" customHeight="1" x14ac:dyDescent="0.25">
      <c r="X1033" s="14"/>
      <c r="AI1033" s="14"/>
      <c r="AJ1033" s="14"/>
      <c r="AW1033" s="14"/>
      <c r="AX1033" s="14"/>
      <c r="BA1033" s="14"/>
      <c r="BB1033" s="14"/>
      <c r="BE1033" s="14"/>
      <c r="BF1033" s="14"/>
      <c r="BH1033" s="14"/>
      <c r="BI1033" s="14"/>
      <c r="BJ1033" s="14"/>
      <c r="BK1033" s="14"/>
      <c r="BL1033" s="14"/>
      <c r="BM1033" s="71"/>
      <c r="BU1033" s="14"/>
      <c r="BV1033" s="14"/>
      <c r="BZ1033" s="15"/>
      <c r="CA1033" s="15"/>
      <c r="CC1033" s="15"/>
      <c r="CE1033" s="15"/>
      <c r="CG1033" s="15"/>
      <c r="CH1033" s="15"/>
    </row>
    <row r="1034" spans="24:86" ht="12.75" customHeight="1" x14ac:dyDescent="0.25">
      <c r="X1034" s="14"/>
      <c r="AI1034" s="14"/>
      <c r="AJ1034" s="14"/>
      <c r="AW1034" s="14"/>
      <c r="AX1034" s="14"/>
      <c r="BA1034" s="14"/>
      <c r="BB1034" s="14"/>
      <c r="BE1034" s="14"/>
      <c r="BF1034" s="14"/>
      <c r="BH1034" s="14"/>
      <c r="BI1034" s="14"/>
      <c r="BJ1034" s="14"/>
      <c r="BK1034" s="14"/>
      <c r="BL1034" s="14"/>
      <c r="BM1034" s="71"/>
      <c r="BU1034" s="14"/>
      <c r="BV1034" s="14"/>
      <c r="BZ1034" s="15"/>
      <c r="CA1034" s="15"/>
      <c r="CC1034" s="15"/>
      <c r="CE1034" s="15"/>
      <c r="CG1034" s="15"/>
      <c r="CH1034" s="15"/>
    </row>
    <row r="1035" spans="24:86" ht="12.75" customHeight="1" x14ac:dyDescent="0.25">
      <c r="X1035" s="14"/>
      <c r="AI1035" s="14"/>
      <c r="AJ1035" s="14"/>
      <c r="AW1035" s="14"/>
      <c r="AX1035" s="14"/>
      <c r="BA1035" s="14"/>
      <c r="BB1035" s="14"/>
      <c r="BE1035" s="14"/>
      <c r="BF1035" s="14"/>
      <c r="BH1035" s="14"/>
      <c r="BI1035" s="14"/>
      <c r="BJ1035" s="14"/>
      <c r="BK1035" s="14"/>
      <c r="BL1035" s="14"/>
      <c r="BM1035" s="71"/>
      <c r="BU1035" s="14"/>
      <c r="BV1035" s="14"/>
      <c r="BZ1035" s="15"/>
      <c r="CA1035" s="15"/>
      <c r="CC1035" s="15"/>
      <c r="CE1035" s="15"/>
      <c r="CG1035" s="15"/>
      <c r="CH1035" s="15"/>
    </row>
    <row r="1036" spans="24:86" ht="12.75" customHeight="1" x14ac:dyDescent="0.25">
      <c r="X1036" s="14"/>
      <c r="AI1036" s="14"/>
      <c r="AJ1036" s="14"/>
      <c r="AW1036" s="14"/>
      <c r="AX1036" s="14"/>
      <c r="BA1036" s="14"/>
      <c r="BB1036" s="14"/>
      <c r="BE1036" s="14"/>
      <c r="BF1036" s="14"/>
      <c r="BH1036" s="14"/>
      <c r="BI1036" s="14"/>
      <c r="BJ1036" s="14"/>
      <c r="BK1036" s="14"/>
      <c r="BL1036" s="14"/>
      <c r="BM1036" s="71"/>
      <c r="BU1036" s="14"/>
      <c r="BV1036" s="14"/>
      <c r="BZ1036" s="15"/>
      <c r="CA1036" s="15"/>
      <c r="CC1036" s="15"/>
      <c r="CE1036" s="15"/>
      <c r="CG1036" s="15"/>
      <c r="CH1036" s="15"/>
    </row>
    <row r="1037" spans="24:86" ht="12.75" customHeight="1" x14ac:dyDescent="0.25">
      <c r="X1037" s="14"/>
      <c r="AI1037" s="14"/>
      <c r="AJ1037" s="14"/>
      <c r="AW1037" s="14"/>
      <c r="AX1037" s="14"/>
      <c r="BA1037" s="14"/>
      <c r="BB1037" s="14"/>
      <c r="BE1037" s="14"/>
      <c r="BF1037" s="14"/>
      <c r="BH1037" s="14"/>
      <c r="BI1037" s="14"/>
      <c r="BJ1037" s="14"/>
      <c r="BK1037" s="14"/>
      <c r="BL1037" s="14"/>
      <c r="BM1037" s="71"/>
      <c r="BU1037" s="14"/>
      <c r="BV1037" s="14"/>
      <c r="BZ1037" s="15"/>
      <c r="CA1037" s="15"/>
      <c r="CC1037" s="15"/>
      <c r="CE1037" s="15"/>
      <c r="CG1037" s="15"/>
      <c r="CH1037" s="15"/>
    </row>
    <row r="1038" spans="24:86" ht="12.75" customHeight="1" x14ac:dyDescent="0.25">
      <c r="X1038" s="14"/>
      <c r="AI1038" s="14"/>
      <c r="AJ1038" s="14"/>
      <c r="AW1038" s="14"/>
      <c r="AX1038" s="14"/>
      <c r="BA1038" s="14"/>
      <c r="BB1038" s="14"/>
      <c r="BE1038" s="14"/>
      <c r="BF1038" s="14"/>
      <c r="BH1038" s="14"/>
      <c r="BI1038" s="14"/>
      <c r="BJ1038" s="14"/>
      <c r="BK1038" s="14"/>
      <c r="BL1038" s="14"/>
      <c r="BM1038" s="71"/>
      <c r="BU1038" s="14"/>
      <c r="BV1038" s="14"/>
      <c r="BZ1038" s="15"/>
      <c r="CA1038" s="15"/>
      <c r="CC1038" s="15"/>
      <c r="CE1038" s="15"/>
      <c r="CG1038" s="15"/>
      <c r="CH1038" s="15"/>
    </row>
    <row r="1039" spans="24:86" ht="12.75" customHeight="1" x14ac:dyDescent="0.25">
      <c r="X1039" s="14"/>
      <c r="AI1039" s="14"/>
      <c r="AJ1039" s="14"/>
      <c r="AW1039" s="14"/>
      <c r="AX1039" s="14"/>
      <c r="BA1039" s="14"/>
      <c r="BB1039" s="14"/>
      <c r="BE1039" s="14"/>
      <c r="BF1039" s="14"/>
      <c r="BH1039" s="14"/>
      <c r="BI1039" s="14"/>
      <c r="BJ1039" s="14"/>
      <c r="BK1039" s="14"/>
      <c r="BL1039" s="14"/>
      <c r="BM1039" s="71"/>
      <c r="BU1039" s="14"/>
      <c r="BV1039" s="14"/>
      <c r="BZ1039" s="15"/>
      <c r="CA1039" s="15"/>
      <c r="CC1039" s="15"/>
      <c r="CE1039" s="15"/>
      <c r="CG1039" s="15"/>
      <c r="CH1039" s="15"/>
    </row>
    <row r="1040" spans="24:86" ht="12.75" customHeight="1" x14ac:dyDescent="0.25">
      <c r="X1040" s="14"/>
      <c r="AI1040" s="14"/>
      <c r="AJ1040" s="14"/>
      <c r="AW1040" s="14"/>
      <c r="AX1040" s="14"/>
      <c r="BA1040" s="14"/>
      <c r="BB1040" s="14"/>
      <c r="BE1040" s="14"/>
      <c r="BF1040" s="14"/>
      <c r="BH1040" s="14"/>
      <c r="BI1040" s="14"/>
      <c r="BJ1040" s="14"/>
      <c r="BK1040" s="14"/>
      <c r="BL1040" s="14"/>
      <c r="BM1040" s="71"/>
      <c r="BU1040" s="14"/>
      <c r="BV1040" s="14"/>
      <c r="BZ1040" s="15"/>
      <c r="CA1040" s="15"/>
      <c r="CC1040" s="15"/>
      <c r="CE1040" s="15"/>
      <c r="CG1040" s="15"/>
      <c r="CH1040" s="15"/>
    </row>
    <row r="1041" spans="24:86" ht="12.75" customHeight="1" x14ac:dyDescent="0.25">
      <c r="X1041" s="14"/>
      <c r="AI1041" s="14"/>
      <c r="AJ1041" s="14"/>
      <c r="AW1041" s="14"/>
      <c r="AX1041" s="14"/>
      <c r="BA1041" s="14"/>
      <c r="BB1041" s="14"/>
      <c r="BE1041" s="14"/>
      <c r="BF1041" s="14"/>
      <c r="BH1041" s="14"/>
      <c r="BI1041" s="14"/>
      <c r="BJ1041" s="14"/>
      <c r="BK1041" s="14"/>
      <c r="BL1041" s="14"/>
      <c r="BM1041" s="71"/>
      <c r="BU1041" s="14"/>
      <c r="BV1041" s="14"/>
      <c r="BZ1041" s="15"/>
      <c r="CA1041" s="15"/>
      <c r="CC1041" s="15"/>
      <c r="CE1041" s="15"/>
      <c r="CG1041" s="15"/>
      <c r="CH1041" s="15"/>
    </row>
    <row r="1042" spans="24:86" ht="12.75" customHeight="1" x14ac:dyDescent="0.25">
      <c r="X1042" s="14"/>
      <c r="AI1042" s="14"/>
      <c r="AJ1042" s="14"/>
      <c r="AW1042" s="14"/>
      <c r="AX1042" s="14"/>
      <c r="BA1042" s="14"/>
      <c r="BB1042" s="14"/>
      <c r="BE1042" s="14"/>
      <c r="BF1042" s="14"/>
      <c r="BH1042" s="14"/>
      <c r="BI1042" s="14"/>
      <c r="BJ1042" s="14"/>
      <c r="BK1042" s="14"/>
      <c r="BL1042" s="14"/>
      <c r="BM1042" s="71"/>
      <c r="BU1042" s="14"/>
      <c r="BV1042" s="14"/>
      <c r="BZ1042" s="15"/>
      <c r="CA1042" s="15"/>
      <c r="CC1042" s="15"/>
      <c r="CE1042" s="15"/>
      <c r="CG1042" s="15"/>
      <c r="CH1042" s="15"/>
    </row>
    <row r="1043" spans="24:86" ht="12.75" customHeight="1" x14ac:dyDescent="0.25">
      <c r="X1043" s="14"/>
      <c r="AI1043" s="14"/>
      <c r="AJ1043" s="14"/>
      <c r="AW1043" s="14"/>
      <c r="AX1043" s="14"/>
      <c r="BA1043" s="14"/>
      <c r="BB1043" s="14"/>
      <c r="BE1043" s="14"/>
      <c r="BF1043" s="14"/>
      <c r="BH1043" s="14"/>
      <c r="BI1043" s="14"/>
      <c r="BJ1043" s="14"/>
      <c r="BK1043" s="14"/>
      <c r="BL1043" s="14"/>
      <c r="BM1043" s="71"/>
      <c r="BU1043" s="14"/>
      <c r="BV1043" s="14"/>
      <c r="BZ1043" s="15"/>
      <c r="CA1043" s="15"/>
      <c r="CC1043" s="15"/>
      <c r="CE1043" s="15"/>
      <c r="CG1043" s="15"/>
      <c r="CH1043" s="15"/>
    </row>
    <row r="1044" spans="24:86" ht="12.75" customHeight="1" x14ac:dyDescent="0.25">
      <c r="X1044" s="14"/>
      <c r="AI1044" s="14"/>
      <c r="AJ1044" s="14"/>
      <c r="AW1044" s="14"/>
      <c r="AX1044" s="14"/>
      <c r="BA1044" s="14"/>
      <c r="BB1044" s="14"/>
      <c r="BE1044" s="14"/>
      <c r="BF1044" s="14"/>
      <c r="BH1044" s="14"/>
      <c r="BI1044" s="14"/>
      <c r="BJ1044" s="14"/>
      <c r="BK1044" s="14"/>
      <c r="BL1044" s="14"/>
      <c r="BM1044" s="71"/>
      <c r="BU1044" s="14"/>
      <c r="BV1044" s="14"/>
      <c r="BZ1044" s="15"/>
      <c r="CA1044" s="15"/>
      <c r="CC1044" s="15"/>
      <c r="CE1044" s="15"/>
      <c r="CG1044" s="15"/>
      <c r="CH1044" s="15"/>
    </row>
    <row r="1045" spans="24:86" ht="12.75" customHeight="1" x14ac:dyDescent="0.25">
      <c r="X1045" s="14"/>
      <c r="AI1045" s="14"/>
      <c r="AJ1045" s="14"/>
      <c r="AW1045" s="14"/>
      <c r="AX1045" s="14"/>
      <c r="BA1045" s="14"/>
      <c r="BB1045" s="14"/>
      <c r="BE1045" s="14"/>
      <c r="BF1045" s="14"/>
      <c r="BH1045" s="14"/>
      <c r="BI1045" s="14"/>
      <c r="BJ1045" s="14"/>
      <c r="BK1045" s="14"/>
      <c r="BL1045" s="14"/>
      <c r="BM1045" s="71"/>
      <c r="BU1045" s="14"/>
      <c r="BV1045" s="14"/>
      <c r="BZ1045" s="15"/>
      <c r="CA1045" s="15"/>
      <c r="CC1045" s="15"/>
      <c r="CE1045" s="15"/>
      <c r="CG1045" s="15"/>
      <c r="CH1045" s="15"/>
    </row>
    <row r="1046" spans="24:86" ht="12.75" customHeight="1" x14ac:dyDescent="0.25">
      <c r="X1046" s="14"/>
      <c r="AI1046" s="14"/>
      <c r="AJ1046" s="14"/>
      <c r="AW1046" s="14"/>
      <c r="AX1046" s="14"/>
      <c r="BA1046" s="14"/>
      <c r="BB1046" s="14"/>
      <c r="BE1046" s="14"/>
      <c r="BF1046" s="14"/>
      <c r="BH1046" s="14"/>
      <c r="BI1046" s="14"/>
      <c r="BJ1046" s="14"/>
      <c r="BK1046" s="14"/>
      <c r="BL1046" s="14"/>
      <c r="BM1046" s="71"/>
      <c r="BU1046" s="14"/>
      <c r="BV1046" s="14"/>
      <c r="BZ1046" s="15"/>
      <c r="CA1046" s="15"/>
      <c r="CC1046" s="15"/>
      <c r="CE1046" s="15"/>
      <c r="CG1046" s="15"/>
      <c r="CH1046" s="15"/>
    </row>
    <row r="1047" spans="24:86" ht="12.75" customHeight="1" x14ac:dyDescent="0.25">
      <c r="X1047" s="14"/>
      <c r="AI1047" s="14"/>
      <c r="AJ1047" s="14"/>
      <c r="AW1047" s="14"/>
      <c r="AX1047" s="14"/>
      <c r="BA1047" s="14"/>
      <c r="BB1047" s="14"/>
      <c r="BE1047" s="14"/>
      <c r="BF1047" s="14"/>
      <c r="BH1047" s="14"/>
      <c r="BI1047" s="14"/>
      <c r="BJ1047" s="14"/>
      <c r="BK1047" s="14"/>
      <c r="BL1047" s="14"/>
      <c r="BM1047" s="71"/>
      <c r="BU1047" s="14"/>
      <c r="BV1047" s="14"/>
      <c r="BZ1047" s="15"/>
      <c r="CA1047" s="15"/>
      <c r="CC1047" s="15"/>
      <c r="CE1047" s="15"/>
      <c r="CG1047" s="15"/>
      <c r="CH1047" s="15"/>
    </row>
    <row r="1048" spans="24:86" ht="12.75" customHeight="1" x14ac:dyDescent="0.25">
      <c r="X1048" s="14"/>
      <c r="AI1048" s="14"/>
      <c r="AJ1048" s="14"/>
      <c r="AW1048" s="14"/>
      <c r="AX1048" s="14"/>
      <c r="BA1048" s="14"/>
      <c r="BB1048" s="14"/>
      <c r="BE1048" s="14"/>
      <c r="BF1048" s="14"/>
      <c r="BH1048" s="14"/>
      <c r="BI1048" s="14"/>
      <c r="BJ1048" s="14"/>
      <c r="BK1048" s="14"/>
      <c r="BL1048" s="14"/>
      <c r="BM1048" s="71"/>
      <c r="BU1048" s="14"/>
      <c r="BV1048" s="14"/>
      <c r="BZ1048" s="15"/>
      <c r="CA1048" s="15"/>
      <c r="CC1048" s="15"/>
      <c r="CE1048" s="15"/>
      <c r="CG1048" s="15"/>
      <c r="CH1048" s="15"/>
    </row>
    <row r="1049" spans="24:86" ht="12.75" customHeight="1" x14ac:dyDescent="0.25">
      <c r="X1049" s="14"/>
      <c r="AI1049" s="14"/>
      <c r="AJ1049" s="14"/>
      <c r="AW1049" s="14"/>
      <c r="AX1049" s="14"/>
      <c r="BA1049" s="14"/>
      <c r="BB1049" s="14"/>
      <c r="BE1049" s="14"/>
      <c r="BF1049" s="14"/>
      <c r="BH1049" s="14"/>
      <c r="BI1049" s="14"/>
      <c r="BJ1049" s="14"/>
      <c r="BK1049" s="14"/>
      <c r="BL1049" s="14"/>
      <c r="BM1049" s="71"/>
      <c r="BU1049" s="14"/>
      <c r="BV1049" s="14"/>
      <c r="BZ1049" s="15"/>
      <c r="CA1049" s="15"/>
      <c r="CC1049" s="15"/>
      <c r="CE1049" s="15"/>
      <c r="CG1049" s="15"/>
      <c r="CH1049" s="15"/>
    </row>
    <row r="1050" spans="24:86" ht="12.75" customHeight="1" x14ac:dyDescent="0.25">
      <c r="X1050" s="14"/>
      <c r="AI1050" s="14"/>
      <c r="AJ1050" s="14"/>
      <c r="AW1050" s="14"/>
      <c r="AX1050" s="14"/>
      <c r="BA1050" s="14"/>
      <c r="BB1050" s="14"/>
      <c r="BE1050" s="14"/>
      <c r="BF1050" s="14"/>
      <c r="BH1050" s="14"/>
      <c r="BI1050" s="14"/>
      <c r="BJ1050" s="14"/>
      <c r="BK1050" s="14"/>
      <c r="BL1050" s="14"/>
      <c r="BM1050" s="71"/>
      <c r="BU1050" s="14"/>
      <c r="BV1050" s="14"/>
      <c r="BZ1050" s="15"/>
      <c r="CA1050" s="15"/>
      <c r="CC1050" s="15"/>
      <c r="CE1050" s="15"/>
      <c r="CG1050" s="15"/>
      <c r="CH1050" s="15"/>
    </row>
    <row r="1051" spans="24:86" ht="12.75" customHeight="1" x14ac:dyDescent="0.25">
      <c r="X1051" s="14"/>
      <c r="AI1051" s="14"/>
      <c r="AJ1051" s="14"/>
      <c r="AW1051" s="14"/>
      <c r="AX1051" s="14"/>
      <c r="BA1051" s="14"/>
      <c r="BB1051" s="14"/>
      <c r="BE1051" s="14"/>
      <c r="BF1051" s="14"/>
      <c r="BH1051" s="14"/>
      <c r="BI1051" s="14"/>
      <c r="BJ1051" s="14"/>
      <c r="BK1051" s="14"/>
      <c r="BL1051" s="14"/>
      <c r="BM1051" s="71"/>
      <c r="BU1051" s="14"/>
      <c r="BV1051" s="14"/>
      <c r="BZ1051" s="15"/>
      <c r="CA1051" s="15"/>
      <c r="CC1051" s="15"/>
      <c r="CE1051" s="15"/>
      <c r="CG1051" s="15"/>
      <c r="CH1051" s="15"/>
    </row>
    <row r="1052" spans="24:86" ht="12.75" customHeight="1" x14ac:dyDescent="0.25">
      <c r="X1052" s="14"/>
      <c r="AI1052" s="14"/>
      <c r="AJ1052" s="14"/>
      <c r="AW1052" s="14"/>
      <c r="AX1052" s="14"/>
      <c r="BA1052" s="14"/>
      <c r="BB1052" s="14"/>
      <c r="BE1052" s="14"/>
      <c r="BF1052" s="14"/>
      <c r="BH1052" s="14"/>
      <c r="BI1052" s="14"/>
      <c r="BJ1052" s="14"/>
      <c r="BK1052" s="14"/>
      <c r="BL1052" s="14"/>
      <c r="BM1052" s="71"/>
      <c r="BU1052" s="14"/>
      <c r="BV1052" s="14"/>
      <c r="BZ1052" s="15"/>
      <c r="CA1052" s="15"/>
      <c r="CC1052" s="15"/>
      <c r="CE1052" s="15"/>
      <c r="CG1052" s="15"/>
      <c r="CH1052" s="15"/>
    </row>
    <row r="1053" spans="24:86" ht="12.75" customHeight="1" x14ac:dyDescent="0.25">
      <c r="X1053" s="14"/>
      <c r="AI1053" s="14"/>
      <c r="AJ1053" s="14"/>
      <c r="AW1053" s="14"/>
      <c r="AX1053" s="14"/>
      <c r="BA1053" s="14"/>
      <c r="BB1053" s="14"/>
      <c r="BE1053" s="14"/>
      <c r="BF1053" s="14"/>
      <c r="BH1053" s="14"/>
      <c r="BI1053" s="14"/>
      <c r="BJ1053" s="14"/>
      <c r="BK1053" s="14"/>
      <c r="BL1053" s="14"/>
      <c r="BM1053" s="71"/>
      <c r="BU1053" s="14"/>
      <c r="BV1053" s="14"/>
      <c r="BZ1053" s="15"/>
      <c r="CA1053" s="15"/>
      <c r="CC1053" s="15"/>
      <c r="CE1053" s="15"/>
      <c r="CG1053" s="15"/>
      <c r="CH1053" s="15"/>
    </row>
    <row r="1054" spans="24:86" ht="12.75" customHeight="1" x14ac:dyDescent="0.25">
      <c r="X1054" s="14"/>
      <c r="AI1054" s="14"/>
      <c r="AJ1054" s="14"/>
      <c r="AW1054" s="14"/>
      <c r="AX1054" s="14"/>
      <c r="BA1054" s="14"/>
      <c r="BB1054" s="14"/>
      <c r="BE1054" s="14"/>
      <c r="BF1054" s="14"/>
      <c r="BH1054" s="14"/>
      <c r="BI1054" s="14"/>
      <c r="BJ1054" s="14"/>
      <c r="BK1054" s="14"/>
      <c r="BL1054" s="14"/>
      <c r="BM1054" s="71"/>
      <c r="BU1054" s="14"/>
      <c r="BV1054" s="14"/>
      <c r="BZ1054" s="15"/>
      <c r="CA1054" s="15"/>
      <c r="CC1054" s="15"/>
      <c r="CE1054" s="15"/>
      <c r="CG1054" s="15"/>
      <c r="CH1054" s="15"/>
    </row>
    <row r="1055" spans="24:86" ht="12.75" customHeight="1" x14ac:dyDescent="0.25">
      <c r="X1055" s="14"/>
      <c r="AI1055" s="14"/>
      <c r="AJ1055" s="14"/>
      <c r="AW1055" s="14"/>
      <c r="AX1055" s="14"/>
      <c r="BA1055" s="14"/>
      <c r="BB1055" s="14"/>
      <c r="BE1055" s="14"/>
      <c r="BF1055" s="14"/>
      <c r="BH1055" s="14"/>
      <c r="BI1055" s="14"/>
      <c r="BJ1055" s="14"/>
      <c r="BK1055" s="14"/>
      <c r="BL1055" s="14"/>
      <c r="BM1055" s="71"/>
      <c r="BU1055" s="14"/>
      <c r="BV1055" s="14"/>
      <c r="BZ1055" s="15"/>
      <c r="CA1055" s="15"/>
      <c r="CC1055" s="15"/>
      <c r="CE1055" s="15"/>
      <c r="CG1055" s="15"/>
      <c r="CH1055" s="15"/>
    </row>
    <row r="1056" spans="24:86" ht="12.75" customHeight="1" x14ac:dyDescent="0.25">
      <c r="X1056" s="14"/>
      <c r="AI1056" s="14"/>
      <c r="AJ1056" s="14"/>
      <c r="AW1056" s="14"/>
      <c r="AX1056" s="14"/>
      <c r="BA1056" s="14"/>
      <c r="BB1056" s="14"/>
      <c r="BE1056" s="14"/>
      <c r="BF1056" s="14"/>
      <c r="BH1056" s="14"/>
      <c r="BI1056" s="14"/>
      <c r="BJ1056" s="14"/>
      <c r="BK1056" s="14"/>
      <c r="BL1056" s="14"/>
      <c r="BM1056" s="71"/>
      <c r="BU1056" s="14"/>
      <c r="BV1056" s="14"/>
      <c r="BZ1056" s="15"/>
      <c r="CA1056" s="15"/>
      <c r="CC1056" s="15"/>
      <c r="CE1056" s="15"/>
      <c r="CG1056" s="15"/>
      <c r="CH1056" s="15"/>
    </row>
    <row r="1057" spans="24:86" ht="12.75" customHeight="1" x14ac:dyDescent="0.25">
      <c r="X1057" s="14"/>
      <c r="AI1057" s="14"/>
      <c r="AJ1057" s="14"/>
      <c r="AW1057" s="14"/>
      <c r="AX1057" s="14"/>
      <c r="BA1057" s="14"/>
      <c r="BB1057" s="14"/>
      <c r="BE1057" s="14"/>
      <c r="BF1057" s="14"/>
      <c r="BH1057" s="14"/>
      <c r="BI1057" s="14"/>
      <c r="BJ1057" s="14"/>
      <c r="BK1057" s="14"/>
      <c r="BL1057" s="14"/>
      <c r="BM1057" s="71"/>
      <c r="BU1057" s="14"/>
      <c r="BV1057" s="14"/>
      <c r="BZ1057" s="15"/>
      <c r="CA1057" s="15"/>
      <c r="CC1057" s="15"/>
      <c r="CE1057" s="15"/>
      <c r="CG1057" s="15"/>
      <c r="CH1057" s="15"/>
    </row>
    <row r="1058" spans="24:86" ht="12.75" customHeight="1" x14ac:dyDescent="0.25">
      <c r="X1058" s="14"/>
      <c r="AI1058" s="14"/>
      <c r="AJ1058" s="14"/>
      <c r="AW1058" s="14"/>
      <c r="AX1058" s="14"/>
      <c r="BA1058" s="14"/>
      <c r="BB1058" s="14"/>
      <c r="BE1058" s="14"/>
      <c r="BF1058" s="14"/>
      <c r="BH1058" s="14"/>
      <c r="BI1058" s="14"/>
      <c r="BJ1058" s="14"/>
      <c r="BK1058" s="14"/>
      <c r="BL1058" s="14"/>
      <c r="BM1058" s="71"/>
      <c r="BU1058" s="14"/>
      <c r="BV1058" s="14"/>
      <c r="BZ1058" s="15"/>
      <c r="CA1058" s="15"/>
      <c r="CC1058" s="15"/>
      <c r="CE1058" s="15"/>
      <c r="CG1058" s="15"/>
      <c r="CH1058" s="15"/>
    </row>
    <row r="1059" spans="24:86" ht="12.75" customHeight="1" x14ac:dyDescent="0.25">
      <c r="X1059" s="14"/>
      <c r="AI1059" s="14"/>
      <c r="AJ1059" s="14"/>
      <c r="AW1059" s="14"/>
      <c r="AX1059" s="14"/>
      <c r="BA1059" s="14"/>
      <c r="BB1059" s="14"/>
      <c r="BE1059" s="14"/>
      <c r="BF1059" s="14"/>
      <c r="BH1059" s="14"/>
      <c r="BI1059" s="14"/>
      <c r="BJ1059" s="14"/>
      <c r="BK1059" s="14"/>
      <c r="BL1059" s="14"/>
      <c r="BM1059" s="71"/>
      <c r="BU1059" s="14"/>
      <c r="BV1059" s="14"/>
      <c r="BZ1059" s="15"/>
      <c r="CA1059" s="15"/>
      <c r="CC1059" s="15"/>
      <c r="CE1059" s="15"/>
      <c r="CG1059" s="15"/>
      <c r="CH1059" s="15"/>
    </row>
    <row r="1060" spans="24:86" ht="12.75" customHeight="1" x14ac:dyDescent="0.25">
      <c r="X1060" s="14"/>
      <c r="AI1060" s="14"/>
      <c r="AJ1060" s="14"/>
      <c r="AW1060" s="14"/>
      <c r="AX1060" s="14"/>
      <c r="BA1060" s="14"/>
      <c r="BB1060" s="14"/>
      <c r="BE1060" s="14"/>
      <c r="BF1060" s="14"/>
      <c r="BH1060" s="14"/>
      <c r="BI1060" s="14"/>
      <c r="BJ1060" s="14"/>
      <c r="BK1060" s="14"/>
      <c r="BL1060" s="14"/>
      <c r="BM1060" s="71"/>
      <c r="BU1060" s="14"/>
      <c r="BV1060" s="14"/>
      <c r="BZ1060" s="15"/>
      <c r="CA1060" s="15"/>
      <c r="CC1060" s="15"/>
      <c r="CE1060" s="15"/>
      <c r="CG1060" s="15"/>
      <c r="CH1060" s="15"/>
    </row>
    <row r="1061" spans="24:86" ht="12.75" customHeight="1" x14ac:dyDescent="0.25">
      <c r="X1061" s="14"/>
      <c r="AI1061" s="14"/>
      <c r="AJ1061" s="14"/>
      <c r="AW1061" s="14"/>
      <c r="AX1061" s="14"/>
      <c r="BA1061" s="14"/>
      <c r="BB1061" s="14"/>
      <c r="BE1061" s="14"/>
      <c r="BF1061" s="14"/>
      <c r="BH1061" s="14"/>
      <c r="BI1061" s="14"/>
      <c r="BJ1061" s="14"/>
      <c r="BK1061" s="14"/>
      <c r="BL1061" s="14"/>
      <c r="BM1061" s="71"/>
      <c r="BU1061" s="14"/>
      <c r="BV1061" s="14"/>
      <c r="BZ1061" s="15"/>
      <c r="CA1061" s="15"/>
      <c r="CC1061" s="15"/>
      <c r="CE1061" s="15"/>
      <c r="CG1061" s="15"/>
      <c r="CH1061" s="15"/>
    </row>
    <row r="1062" spans="24:86" ht="12.75" customHeight="1" x14ac:dyDescent="0.25">
      <c r="X1062" s="14"/>
      <c r="AI1062" s="14"/>
      <c r="AJ1062" s="14"/>
      <c r="AW1062" s="14"/>
      <c r="AX1062" s="14"/>
      <c r="BA1062" s="14"/>
      <c r="BB1062" s="14"/>
      <c r="BE1062" s="14"/>
      <c r="BF1062" s="14"/>
      <c r="BH1062" s="14"/>
      <c r="BI1062" s="14"/>
      <c r="BJ1062" s="14"/>
      <c r="BK1062" s="14"/>
      <c r="BL1062" s="14"/>
      <c r="BM1062" s="71"/>
      <c r="BU1062" s="14"/>
      <c r="BV1062" s="14"/>
      <c r="BZ1062" s="15"/>
      <c r="CA1062" s="15"/>
      <c r="CC1062" s="15"/>
      <c r="CE1062" s="15"/>
      <c r="CG1062" s="15"/>
      <c r="CH1062" s="15"/>
    </row>
    <row r="1063" spans="24:86" ht="12.75" customHeight="1" x14ac:dyDescent="0.25">
      <c r="X1063" s="14"/>
      <c r="AI1063" s="14"/>
      <c r="AJ1063" s="14"/>
      <c r="AW1063" s="14"/>
      <c r="AX1063" s="14"/>
      <c r="BA1063" s="14"/>
      <c r="BB1063" s="14"/>
      <c r="BE1063" s="14"/>
      <c r="BF1063" s="14"/>
      <c r="BH1063" s="14"/>
      <c r="BI1063" s="14"/>
      <c r="BJ1063" s="14"/>
      <c r="BK1063" s="14"/>
      <c r="BL1063" s="14"/>
      <c r="BM1063" s="71"/>
      <c r="BU1063" s="14"/>
      <c r="BV1063" s="14"/>
      <c r="BZ1063" s="15"/>
      <c r="CA1063" s="15"/>
      <c r="CC1063" s="15"/>
      <c r="CE1063" s="15"/>
      <c r="CG1063" s="15"/>
      <c r="CH1063" s="15"/>
    </row>
    <row r="1064" spans="24:86" ht="12.75" customHeight="1" x14ac:dyDescent="0.25">
      <c r="X1064" s="14"/>
      <c r="AI1064" s="14"/>
      <c r="AJ1064" s="14"/>
      <c r="AW1064" s="14"/>
      <c r="AX1064" s="14"/>
      <c r="BA1064" s="14"/>
      <c r="BB1064" s="14"/>
      <c r="BE1064" s="14"/>
      <c r="BF1064" s="14"/>
      <c r="BH1064" s="14"/>
      <c r="BI1064" s="14"/>
      <c r="BJ1064" s="14"/>
      <c r="BK1064" s="14"/>
      <c r="BL1064" s="14"/>
      <c r="BM1064" s="71"/>
      <c r="BU1064" s="14"/>
      <c r="BV1064" s="14"/>
      <c r="BZ1064" s="15"/>
      <c r="CA1064" s="15"/>
      <c r="CC1064" s="15"/>
      <c r="CE1064" s="15"/>
      <c r="CG1064" s="15"/>
      <c r="CH1064" s="15"/>
    </row>
    <row r="1065" spans="24:86" ht="12.75" customHeight="1" x14ac:dyDescent="0.25">
      <c r="X1065" s="14"/>
      <c r="AI1065" s="14"/>
      <c r="AJ1065" s="14"/>
      <c r="AW1065" s="14"/>
      <c r="AX1065" s="14"/>
      <c r="BA1065" s="14"/>
      <c r="BB1065" s="14"/>
      <c r="BE1065" s="14"/>
      <c r="BF1065" s="14"/>
      <c r="BH1065" s="14"/>
      <c r="BI1065" s="14"/>
      <c r="BJ1065" s="14"/>
      <c r="BK1065" s="14"/>
      <c r="BL1065" s="14"/>
      <c r="BM1065" s="71"/>
      <c r="BU1065" s="14"/>
      <c r="BV1065" s="14"/>
      <c r="BZ1065" s="15"/>
      <c r="CA1065" s="15"/>
      <c r="CC1065" s="15"/>
      <c r="CE1065" s="15"/>
      <c r="CG1065" s="15"/>
      <c r="CH1065" s="15"/>
    </row>
    <row r="1066" spans="24:86" ht="12.75" customHeight="1" x14ac:dyDescent="0.25">
      <c r="X1066" s="14"/>
      <c r="AI1066" s="14"/>
      <c r="AJ1066" s="14"/>
      <c r="AW1066" s="14"/>
      <c r="AX1066" s="14"/>
      <c r="BA1066" s="14"/>
      <c r="BB1066" s="14"/>
      <c r="BE1066" s="14"/>
      <c r="BF1066" s="14"/>
      <c r="BH1066" s="14"/>
      <c r="BI1066" s="14"/>
      <c r="BJ1066" s="14"/>
      <c r="BK1066" s="14"/>
      <c r="BL1066" s="14"/>
      <c r="BM1066" s="71"/>
      <c r="BU1066" s="14"/>
      <c r="BV1066" s="14"/>
      <c r="BZ1066" s="15"/>
      <c r="CA1066" s="15"/>
      <c r="CC1066" s="15"/>
      <c r="CE1066" s="15"/>
      <c r="CG1066" s="15"/>
      <c r="CH1066" s="15"/>
    </row>
    <row r="1067" spans="24:86" ht="12.75" customHeight="1" x14ac:dyDescent="0.25">
      <c r="X1067" s="14"/>
      <c r="AI1067" s="14"/>
      <c r="AJ1067" s="14"/>
      <c r="AW1067" s="14"/>
      <c r="AX1067" s="14"/>
      <c r="BA1067" s="14"/>
      <c r="BB1067" s="14"/>
      <c r="BE1067" s="14"/>
      <c r="BF1067" s="14"/>
      <c r="BH1067" s="14"/>
      <c r="BI1067" s="14"/>
      <c r="BJ1067" s="14"/>
      <c r="BK1067" s="14"/>
      <c r="BL1067" s="14"/>
      <c r="BM1067" s="71"/>
      <c r="BU1067" s="14"/>
      <c r="BV1067" s="14"/>
      <c r="BZ1067" s="15"/>
      <c r="CA1067" s="15"/>
      <c r="CC1067" s="15"/>
      <c r="CE1067" s="15"/>
      <c r="CG1067" s="15"/>
      <c r="CH1067" s="15"/>
    </row>
    <row r="1068" spans="24:86" ht="12.75" customHeight="1" x14ac:dyDescent="0.25">
      <c r="X1068" s="14"/>
      <c r="AI1068" s="14"/>
      <c r="AJ1068" s="14"/>
      <c r="AW1068" s="14"/>
      <c r="AX1068" s="14"/>
      <c r="BA1068" s="14"/>
      <c r="BB1068" s="14"/>
      <c r="BE1068" s="14"/>
      <c r="BF1068" s="14"/>
      <c r="BH1068" s="14"/>
      <c r="BI1068" s="14"/>
      <c r="BJ1068" s="14"/>
      <c r="BK1068" s="14"/>
      <c r="BL1068" s="14"/>
      <c r="BM1068" s="71"/>
      <c r="BU1068" s="14"/>
      <c r="BV1068" s="14"/>
      <c r="BZ1068" s="15"/>
      <c r="CA1068" s="15"/>
      <c r="CC1068" s="15"/>
      <c r="CE1068" s="15"/>
      <c r="CG1068" s="15"/>
      <c r="CH1068" s="15"/>
    </row>
    <row r="1069" spans="24:86" ht="12.75" customHeight="1" x14ac:dyDescent="0.25">
      <c r="X1069" s="14"/>
      <c r="AI1069" s="14"/>
      <c r="AJ1069" s="14"/>
      <c r="AW1069" s="14"/>
      <c r="AX1069" s="14"/>
      <c r="BA1069" s="14"/>
      <c r="BB1069" s="14"/>
      <c r="BE1069" s="14"/>
      <c r="BF1069" s="14"/>
      <c r="BH1069" s="14"/>
      <c r="BI1069" s="14"/>
      <c r="BJ1069" s="14"/>
      <c r="BK1069" s="14"/>
      <c r="BL1069" s="14"/>
      <c r="BM1069" s="71"/>
      <c r="BU1069" s="14"/>
      <c r="BV1069" s="14"/>
      <c r="BZ1069" s="15"/>
      <c r="CA1069" s="15"/>
      <c r="CC1069" s="15"/>
      <c r="CE1069" s="15"/>
      <c r="CG1069" s="15"/>
      <c r="CH1069" s="15"/>
    </row>
    <row r="1070" spans="24:86" ht="12.75" customHeight="1" x14ac:dyDescent="0.25">
      <c r="X1070" s="14"/>
      <c r="AI1070" s="14"/>
      <c r="AJ1070" s="14"/>
      <c r="AW1070" s="14"/>
      <c r="AX1070" s="14"/>
      <c r="BA1070" s="14"/>
      <c r="BB1070" s="14"/>
      <c r="BE1070" s="14"/>
      <c r="BF1070" s="14"/>
      <c r="BH1070" s="14"/>
      <c r="BI1070" s="14"/>
      <c r="BJ1070" s="14"/>
      <c r="BK1070" s="14"/>
      <c r="BL1070" s="14"/>
      <c r="BM1070" s="71"/>
      <c r="BU1070" s="14"/>
      <c r="BV1070" s="14"/>
      <c r="BZ1070" s="15"/>
      <c r="CA1070" s="15"/>
      <c r="CC1070" s="15"/>
      <c r="CE1070" s="15"/>
      <c r="CG1070" s="15"/>
      <c r="CH1070" s="15"/>
    </row>
    <row r="1071" spans="24:86" ht="12.75" customHeight="1" x14ac:dyDescent="0.25">
      <c r="X1071" s="14"/>
      <c r="AI1071" s="14"/>
      <c r="AJ1071" s="14"/>
      <c r="AW1071" s="14"/>
      <c r="AX1071" s="14"/>
      <c r="BA1071" s="14"/>
      <c r="BB1071" s="14"/>
      <c r="BE1071" s="14"/>
      <c r="BF1071" s="14"/>
      <c r="BH1071" s="14"/>
      <c r="BI1071" s="14"/>
      <c r="BJ1071" s="14"/>
      <c r="BK1071" s="14"/>
      <c r="BL1071" s="14"/>
      <c r="BM1071" s="71"/>
      <c r="BU1071" s="14"/>
      <c r="BV1071" s="14"/>
      <c r="BZ1071" s="15"/>
      <c r="CA1071" s="15"/>
      <c r="CC1071" s="15"/>
      <c r="CE1071" s="15"/>
      <c r="CG1071" s="15"/>
      <c r="CH1071" s="15"/>
    </row>
    <row r="1072" spans="24:86" ht="12.75" customHeight="1" x14ac:dyDescent="0.25">
      <c r="X1072" s="14"/>
      <c r="AI1072" s="14"/>
      <c r="AJ1072" s="14"/>
      <c r="AW1072" s="14"/>
      <c r="AX1072" s="14"/>
      <c r="BA1072" s="14"/>
      <c r="BB1072" s="14"/>
      <c r="BE1072" s="14"/>
      <c r="BF1072" s="14"/>
      <c r="BH1072" s="14"/>
      <c r="BI1072" s="14"/>
      <c r="BJ1072" s="14"/>
      <c r="BK1072" s="14"/>
      <c r="BL1072" s="14"/>
      <c r="BM1072" s="71"/>
      <c r="BU1072" s="14"/>
      <c r="BV1072" s="14"/>
      <c r="BZ1072" s="15"/>
      <c r="CA1072" s="15"/>
      <c r="CC1072" s="15"/>
      <c r="CE1072" s="15"/>
      <c r="CG1072" s="15"/>
      <c r="CH1072" s="15"/>
    </row>
    <row r="1073" spans="24:86" ht="12.75" customHeight="1" x14ac:dyDescent="0.25">
      <c r="X1073" s="14"/>
      <c r="AI1073" s="14"/>
      <c r="AJ1073" s="14"/>
      <c r="AW1073" s="14"/>
      <c r="AX1073" s="14"/>
      <c r="BA1073" s="14"/>
      <c r="BB1073" s="14"/>
      <c r="BE1073" s="14"/>
      <c r="BF1073" s="14"/>
      <c r="BH1073" s="14"/>
      <c r="BI1073" s="14"/>
      <c r="BJ1073" s="14"/>
      <c r="BK1073" s="14"/>
      <c r="BL1073" s="14"/>
      <c r="BM1073" s="71"/>
      <c r="BU1073" s="14"/>
      <c r="BV1073" s="14"/>
      <c r="BZ1073" s="15"/>
      <c r="CA1073" s="15"/>
      <c r="CC1073" s="15"/>
      <c r="CE1073" s="15"/>
      <c r="CG1073" s="15"/>
      <c r="CH1073" s="15"/>
    </row>
    <row r="1074" spans="24:86" ht="12.75" customHeight="1" x14ac:dyDescent="0.25">
      <c r="X1074" s="14"/>
      <c r="AI1074" s="14"/>
      <c r="AJ1074" s="14"/>
      <c r="AW1074" s="14"/>
      <c r="AX1074" s="14"/>
      <c r="BA1074" s="14"/>
      <c r="BB1074" s="14"/>
      <c r="BE1074" s="14"/>
      <c r="BF1074" s="14"/>
      <c r="BH1074" s="14"/>
      <c r="BI1074" s="14"/>
      <c r="BJ1074" s="14"/>
      <c r="BK1074" s="14"/>
      <c r="BL1074" s="14"/>
      <c r="BM1074" s="71"/>
      <c r="BU1074" s="14"/>
      <c r="BV1074" s="14"/>
      <c r="BZ1074" s="15"/>
      <c r="CA1074" s="15"/>
      <c r="CC1074" s="15"/>
      <c r="CE1074" s="15"/>
      <c r="CG1074" s="15"/>
      <c r="CH1074" s="15"/>
    </row>
    <row r="1075" spans="24:86" ht="12.75" customHeight="1" x14ac:dyDescent="0.25">
      <c r="X1075" s="14"/>
      <c r="AI1075" s="14"/>
      <c r="AJ1075" s="14"/>
      <c r="AW1075" s="14"/>
      <c r="AX1075" s="14"/>
      <c r="BA1075" s="14"/>
      <c r="BB1075" s="14"/>
      <c r="BE1075" s="14"/>
      <c r="BF1075" s="14"/>
      <c r="BH1075" s="14"/>
      <c r="BI1075" s="14"/>
      <c r="BJ1075" s="14"/>
      <c r="BK1075" s="14"/>
      <c r="BL1075" s="14"/>
      <c r="BM1075" s="71"/>
      <c r="BU1075" s="14"/>
      <c r="BV1075" s="14"/>
      <c r="BZ1075" s="15"/>
      <c r="CA1075" s="15"/>
      <c r="CC1075" s="15"/>
      <c r="CE1075" s="15"/>
      <c r="CG1075" s="15"/>
      <c r="CH1075" s="15"/>
    </row>
    <row r="1076" spans="24:86" ht="12.75" customHeight="1" x14ac:dyDescent="0.25">
      <c r="X1076" s="14"/>
      <c r="AI1076" s="14"/>
      <c r="AJ1076" s="14"/>
      <c r="AW1076" s="14"/>
      <c r="AX1076" s="14"/>
      <c r="BA1076" s="14"/>
      <c r="BB1076" s="14"/>
      <c r="BE1076" s="14"/>
      <c r="BF1076" s="14"/>
      <c r="BH1076" s="14"/>
      <c r="BI1076" s="14"/>
      <c r="BJ1076" s="14"/>
      <c r="BK1076" s="14"/>
      <c r="BL1076" s="14"/>
      <c r="BM1076" s="71"/>
      <c r="BU1076" s="14"/>
      <c r="BV1076" s="14"/>
      <c r="BZ1076" s="15"/>
      <c r="CA1076" s="15"/>
      <c r="CC1076" s="15"/>
      <c r="CE1076" s="15"/>
      <c r="CG1076" s="15"/>
      <c r="CH1076" s="15"/>
    </row>
    <row r="1077" spans="24:86" ht="12.75" customHeight="1" x14ac:dyDescent="0.25">
      <c r="X1077" s="14"/>
      <c r="AI1077" s="14"/>
      <c r="AJ1077" s="14"/>
      <c r="AW1077" s="14"/>
      <c r="AX1077" s="14"/>
      <c r="BA1077" s="14"/>
      <c r="BB1077" s="14"/>
      <c r="BE1077" s="14"/>
      <c r="BF1077" s="14"/>
      <c r="BH1077" s="14"/>
      <c r="BI1077" s="14"/>
      <c r="BJ1077" s="14"/>
      <c r="BK1077" s="14"/>
      <c r="BL1077" s="14"/>
      <c r="BM1077" s="71"/>
      <c r="BU1077" s="14"/>
      <c r="BV1077" s="14"/>
      <c r="BZ1077" s="15"/>
      <c r="CA1077" s="15"/>
      <c r="CC1077" s="15"/>
      <c r="CE1077" s="15"/>
      <c r="CG1077" s="15"/>
      <c r="CH1077" s="15"/>
    </row>
    <row r="1078" spans="24:86" ht="12.75" customHeight="1" x14ac:dyDescent="0.25">
      <c r="X1078" s="14"/>
      <c r="AI1078" s="14"/>
      <c r="AJ1078" s="14"/>
      <c r="AW1078" s="14"/>
      <c r="AX1078" s="14"/>
      <c r="BA1078" s="14"/>
      <c r="BB1078" s="14"/>
      <c r="BE1078" s="14"/>
      <c r="BF1078" s="14"/>
      <c r="BH1078" s="14"/>
      <c r="BI1078" s="14"/>
      <c r="BJ1078" s="14"/>
      <c r="BK1078" s="14"/>
      <c r="BL1078" s="14"/>
      <c r="BM1078" s="71"/>
      <c r="BU1078" s="14"/>
      <c r="BV1078" s="14"/>
      <c r="BZ1078" s="15"/>
      <c r="CA1078" s="15"/>
      <c r="CC1078" s="15"/>
      <c r="CE1078" s="15"/>
      <c r="CG1078" s="15"/>
      <c r="CH1078" s="15"/>
    </row>
    <row r="1079" spans="24:86" ht="12.75" customHeight="1" x14ac:dyDescent="0.25">
      <c r="X1079" s="14"/>
      <c r="AI1079" s="14"/>
      <c r="AJ1079" s="14"/>
      <c r="AW1079" s="14"/>
      <c r="AX1079" s="14"/>
      <c r="BA1079" s="14"/>
      <c r="BB1079" s="14"/>
      <c r="BE1079" s="14"/>
      <c r="BF1079" s="14"/>
      <c r="BH1079" s="14"/>
      <c r="BI1079" s="14"/>
      <c r="BJ1079" s="14"/>
      <c r="BK1079" s="14"/>
      <c r="BL1079" s="14"/>
      <c r="BM1079" s="71"/>
      <c r="BU1079" s="14"/>
      <c r="BV1079" s="14"/>
      <c r="BZ1079" s="15"/>
      <c r="CA1079" s="15"/>
      <c r="CC1079" s="15"/>
      <c r="CE1079" s="15"/>
      <c r="CG1079" s="15"/>
      <c r="CH1079" s="15"/>
    </row>
    <row r="1080" spans="24:86" ht="12.75" customHeight="1" x14ac:dyDescent="0.25">
      <c r="X1080" s="14"/>
      <c r="AI1080" s="14"/>
      <c r="AJ1080" s="14"/>
      <c r="AW1080" s="14"/>
      <c r="AX1080" s="14"/>
      <c r="BA1080" s="14"/>
      <c r="BB1080" s="14"/>
      <c r="BE1080" s="14"/>
      <c r="BF1080" s="14"/>
      <c r="BH1080" s="14"/>
      <c r="BI1080" s="14"/>
      <c r="BJ1080" s="14"/>
      <c r="BK1080" s="14"/>
      <c r="BL1080" s="14"/>
      <c r="BM1080" s="71"/>
      <c r="BU1080" s="14"/>
      <c r="BV1080" s="14"/>
      <c r="BZ1080" s="15"/>
      <c r="CA1080" s="15"/>
      <c r="CC1080" s="15"/>
      <c r="CE1080" s="15"/>
      <c r="CG1080" s="15"/>
      <c r="CH1080" s="15"/>
    </row>
    <row r="1081" spans="24:86" ht="12.75" customHeight="1" x14ac:dyDescent="0.25">
      <c r="X1081" s="14"/>
      <c r="AI1081" s="14"/>
      <c r="AJ1081" s="14"/>
      <c r="AW1081" s="14"/>
      <c r="AX1081" s="14"/>
      <c r="BA1081" s="14"/>
      <c r="BB1081" s="14"/>
      <c r="BE1081" s="14"/>
      <c r="BF1081" s="14"/>
      <c r="BH1081" s="14"/>
      <c r="BI1081" s="14"/>
      <c r="BJ1081" s="14"/>
      <c r="BK1081" s="14"/>
      <c r="BL1081" s="14"/>
      <c r="BM1081" s="71"/>
      <c r="BU1081" s="14"/>
      <c r="BV1081" s="14"/>
      <c r="BZ1081" s="15"/>
      <c r="CA1081" s="15"/>
      <c r="CC1081" s="15"/>
      <c r="CE1081" s="15"/>
      <c r="CG1081" s="15"/>
      <c r="CH1081" s="15"/>
    </row>
    <row r="1082" spans="24:86" ht="12.75" customHeight="1" x14ac:dyDescent="0.25">
      <c r="X1082" s="14"/>
      <c r="AI1082" s="14"/>
      <c r="AJ1082" s="14"/>
      <c r="AW1082" s="14"/>
      <c r="AX1082" s="14"/>
      <c r="BA1082" s="14"/>
      <c r="BB1082" s="14"/>
      <c r="BE1082" s="14"/>
      <c r="BF1082" s="14"/>
      <c r="BH1082" s="14"/>
      <c r="BI1082" s="14"/>
      <c r="BJ1082" s="14"/>
      <c r="BK1082" s="14"/>
      <c r="BL1082" s="14"/>
      <c r="BM1082" s="71"/>
      <c r="BU1082" s="14"/>
      <c r="BV1082" s="14"/>
      <c r="BZ1082" s="15"/>
      <c r="CA1082" s="15"/>
      <c r="CC1082" s="15"/>
      <c r="CE1082" s="15"/>
      <c r="CG1082" s="15"/>
      <c r="CH1082" s="15"/>
    </row>
    <row r="1083" spans="24:86" ht="12.75" customHeight="1" x14ac:dyDescent="0.25">
      <c r="X1083" s="14"/>
      <c r="AI1083" s="14"/>
      <c r="AJ1083" s="14"/>
      <c r="AW1083" s="14"/>
      <c r="AX1083" s="14"/>
      <c r="BA1083" s="14"/>
      <c r="BB1083" s="14"/>
      <c r="BE1083" s="14"/>
      <c r="BF1083" s="14"/>
      <c r="BH1083" s="14"/>
      <c r="BI1083" s="14"/>
      <c r="BJ1083" s="14"/>
      <c r="BK1083" s="14"/>
      <c r="BL1083" s="14"/>
      <c r="BM1083" s="71"/>
      <c r="BU1083" s="14"/>
      <c r="BV1083" s="14"/>
      <c r="BZ1083" s="15"/>
      <c r="CA1083" s="15"/>
      <c r="CC1083" s="15"/>
      <c r="CE1083" s="15"/>
      <c r="CG1083" s="15"/>
      <c r="CH1083" s="15"/>
    </row>
    <row r="1084" spans="24:86" ht="12.75" customHeight="1" x14ac:dyDescent="0.25">
      <c r="X1084" s="14"/>
      <c r="AI1084" s="14"/>
      <c r="AJ1084" s="14"/>
      <c r="AW1084" s="14"/>
      <c r="AX1084" s="14"/>
      <c r="BA1084" s="14"/>
      <c r="BB1084" s="14"/>
      <c r="BE1084" s="14"/>
      <c r="BF1084" s="14"/>
      <c r="BH1084" s="14"/>
      <c r="BI1084" s="14"/>
      <c r="BJ1084" s="14"/>
      <c r="BK1084" s="14"/>
      <c r="BL1084" s="14"/>
      <c r="BM1084" s="71"/>
      <c r="BU1084" s="14"/>
      <c r="BV1084" s="14"/>
      <c r="BZ1084" s="15"/>
      <c r="CA1084" s="15"/>
      <c r="CC1084" s="15"/>
      <c r="CE1084" s="15"/>
      <c r="CG1084" s="15"/>
      <c r="CH1084" s="15"/>
    </row>
    <row r="1085" spans="24:86" ht="12.75" customHeight="1" x14ac:dyDescent="0.25">
      <c r="X1085" s="14"/>
      <c r="AI1085" s="14"/>
      <c r="AJ1085" s="14"/>
      <c r="AW1085" s="14"/>
      <c r="AX1085" s="14"/>
      <c r="BA1085" s="14"/>
      <c r="BB1085" s="14"/>
      <c r="BE1085" s="14"/>
      <c r="BF1085" s="14"/>
      <c r="BH1085" s="14"/>
      <c r="BI1085" s="14"/>
      <c r="BJ1085" s="14"/>
      <c r="BK1085" s="14"/>
      <c r="BL1085" s="14"/>
      <c r="BM1085" s="71"/>
      <c r="BU1085" s="14"/>
      <c r="BV1085" s="14"/>
      <c r="BZ1085" s="15"/>
      <c r="CA1085" s="15"/>
      <c r="CC1085" s="15"/>
      <c r="CE1085" s="15"/>
      <c r="CG1085" s="15"/>
      <c r="CH1085" s="15"/>
    </row>
    <row r="1086" spans="24:86" ht="12.75" customHeight="1" x14ac:dyDescent="0.25">
      <c r="X1086" s="14"/>
      <c r="AI1086" s="14"/>
      <c r="AJ1086" s="14"/>
      <c r="AW1086" s="14"/>
      <c r="AX1086" s="14"/>
      <c r="BA1086" s="14"/>
      <c r="BB1086" s="14"/>
      <c r="BE1086" s="14"/>
      <c r="BF1086" s="14"/>
      <c r="BH1086" s="14"/>
      <c r="BI1086" s="14"/>
      <c r="BJ1086" s="14"/>
      <c r="BK1086" s="14"/>
      <c r="BL1086" s="14"/>
      <c r="BM1086" s="71"/>
      <c r="BU1086" s="14"/>
      <c r="BV1086" s="14"/>
      <c r="BZ1086" s="15"/>
      <c r="CA1086" s="15"/>
      <c r="CC1086" s="15"/>
      <c r="CE1086" s="15"/>
      <c r="CG1086" s="15"/>
      <c r="CH1086" s="15"/>
    </row>
    <row r="1087" spans="24:86" ht="12.75" customHeight="1" x14ac:dyDescent="0.25">
      <c r="X1087" s="14"/>
      <c r="AI1087" s="14"/>
      <c r="AJ1087" s="14"/>
      <c r="AW1087" s="14"/>
      <c r="AX1087" s="14"/>
      <c r="BA1087" s="14"/>
      <c r="BB1087" s="14"/>
      <c r="BE1087" s="14"/>
      <c r="BF1087" s="14"/>
      <c r="BH1087" s="14"/>
      <c r="BI1087" s="14"/>
      <c r="BJ1087" s="14"/>
      <c r="BK1087" s="14"/>
      <c r="BL1087" s="14"/>
      <c r="BM1087" s="71"/>
      <c r="BU1087" s="14"/>
      <c r="BV1087" s="14"/>
      <c r="BZ1087" s="15"/>
      <c r="CA1087" s="15"/>
      <c r="CC1087" s="15"/>
      <c r="CE1087" s="15"/>
      <c r="CG1087" s="15"/>
      <c r="CH1087" s="15"/>
    </row>
    <row r="1088" spans="24:86" ht="12.75" customHeight="1" x14ac:dyDescent="0.25">
      <c r="X1088" s="14"/>
      <c r="AI1088" s="14"/>
      <c r="AJ1088" s="14"/>
      <c r="AW1088" s="14"/>
      <c r="AX1088" s="14"/>
      <c r="BA1088" s="14"/>
      <c r="BB1088" s="14"/>
      <c r="BE1088" s="14"/>
      <c r="BF1088" s="14"/>
      <c r="BH1088" s="14"/>
      <c r="BI1088" s="14"/>
      <c r="BJ1088" s="14"/>
      <c r="BK1088" s="14"/>
      <c r="BL1088" s="14"/>
      <c r="BM1088" s="71"/>
      <c r="BU1088" s="14"/>
      <c r="BV1088" s="14"/>
      <c r="BZ1088" s="15"/>
      <c r="CA1088" s="15"/>
      <c r="CC1088" s="15"/>
      <c r="CE1088" s="15"/>
      <c r="CG1088" s="15"/>
      <c r="CH1088" s="15"/>
    </row>
    <row r="1089" spans="24:86" ht="12.75" customHeight="1" x14ac:dyDescent="0.25">
      <c r="X1089" s="14"/>
      <c r="AI1089" s="14"/>
      <c r="AJ1089" s="14"/>
      <c r="AW1089" s="14"/>
      <c r="AX1089" s="14"/>
      <c r="BA1089" s="14"/>
      <c r="BB1089" s="14"/>
      <c r="BE1089" s="14"/>
      <c r="BF1089" s="14"/>
      <c r="BH1089" s="14"/>
      <c r="BI1089" s="14"/>
      <c r="BJ1089" s="14"/>
      <c r="BK1089" s="14"/>
      <c r="BL1089" s="14"/>
      <c r="BM1089" s="71"/>
      <c r="BU1089" s="14"/>
      <c r="BV1089" s="14"/>
      <c r="BZ1089" s="15"/>
      <c r="CA1089" s="15"/>
      <c r="CC1089" s="15"/>
      <c r="CE1089" s="15"/>
      <c r="CG1089" s="15"/>
      <c r="CH1089" s="15"/>
    </row>
    <row r="1090" spans="24:86" ht="12.75" customHeight="1" x14ac:dyDescent="0.25">
      <c r="X1090" s="14"/>
      <c r="AI1090" s="14"/>
      <c r="AJ1090" s="14"/>
      <c r="AW1090" s="14"/>
      <c r="AX1090" s="14"/>
      <c r="BA1090" s="14"/>
      <c r="BB1090" s="14"/>
      <c r="BE1090" s="14"/>
      <c r="BF1090" s="14"/>
      <c r="BH1090" s="14"/>
      <c r="BI1090" s="14"/>
      <c r="BJ1090" s="14"/>
      <c r="BK1090" s="14"/>
      <c r="BL1090" s="14"/>
      <c r="BM1090" s="71"/>
      <c r="BU1090" s="14"/>
      <c r="BV1090" s="14"/>
      <c r="BZ1090" s="15"/>
      <c r="CA1090" s="15"/>
      <c r="CC1090" s="15"/>
      <c r="CE1090" s="15"/>
      <c r="CG1090" s="15"/>
      <c r="CH1090" s="15"/>
    </row>
    <row r="1091" spans="24:86" ht="12.75" customHeight="1" x14ac:dyDescent="0.25">
      <c r="X1091" s="14"/>
      <c r="AI1091" s="14"/>
      <c r="AJ1091" s="14"/>
      <c r="AW1091" s="14"/>
      <c r="AX1091" s="14"/>
      <c r="BA1091" s="14"/>
      <c r="BB1091" s="14"/>
      <c r="BE1091" s="14"/>
      <c r="BF1091" s="14"/>
      <c r="BH1091" s="14"/>
      <c r="BI1091" s="14"/>
      <c r="BJ1091" s="14"/>
      <c r="BK1091" s="14"/>
      <c r="BL1091" s="14"/>
      <c r="BM1091" s="71"/>
      <c r="BU1091" s="14"/>
      <c r="BV1091" s="14"/>
      <c r="BZ1091" s="15"/>
      <c r="CA1091" s="15"/>
      <c r="CC1091" s="15"/>
      <c r="CE1091" s="15"/>
      <c r="CG1091" s="15"/>
      <c r="CH1091" s="15"/>
    </row>
    <row r="1092" spans="24:86" ht="12.75" customHeight="1" x14ac:dyDescent="0.25">
      <c r="X1092" s="14"/>
      <c r="AI1092" s="14"/>
      <c r="AJ1092" s="14"/>
      <c r="AW1092" s="14"/>
      <c r="AX1092" s="14"/>
      <c r="BA1092" s="14"/>
      <c r="BB1092" s="14"/>
      <c r="BE1092" s="14"/>
      <c r="BF1092" s="14"/>
      <c r="BH1092" s="14"/>
      <c r="BI1092" s="14"/>
      <c r="BJ1092" s="14"/>
      <c r="BK1092" s="14"/>
      <c r="BL1092" s="14"/>
      <c r="BM1092" s="71"/>
      <c r="BU1092" s="14"/>
      <c r="BV1092" s="14"/>
      <c r="BZ1092" s="15"/>
      <c r="CA1092" s="15"/>
      <c r="CC1092" s="15"/>
      <c r="CE1092" s="15"/>
      <c r="CG1092" s="15"/>
      <c r="CH1092" s="15"/>
    </row>
    <row r="1093" spans="24:86" ht="12.75" customHeight="1" x14ac:dyDescent="0.25">
      <c r="X1093" s="14"/>
      <c r="AI1093" s="14"/>
      <c r="AJ1093" s="14"/>
      <c r="AW1093" s="14"/>
      <c r="AX1093" s="14"/>
      <c r="BA1093" s="14"/>
      <c r="BB1093" s="14"/>
      <c r="BE1093" s="14"/>
      <c r="BF1093" s="14"/>
      <c r="BH1093" s="14"/>
      <c r="BI1093" s="14"/>
      <c r="BJ1093" s="14"/>
      <c r="BK1093" s="14"/>
      <c r="BL1093" s="14"/>
      <c r="BM1093" s="71"/>
      <c r="BU1093" s="14"/>
      <c r="BV1093" s="14"/>
      <c r="BZ1093" s="15"/>
      <c r="CA1093" s="15"/>
      <c r="CC1093" s="15"/>
      <c r="CE1093" s="15"/>
      <c r="CG1093" s="15"/>
      <c r="CH1093" s="15"/>
    </row>
    <row r="1094" spans="24:86" ht="12.75" customHeight="1" x14ac:dyDescent="0.25">
      <c r="X1094" s="14"/>
      <c r="AI1094" s="14"/>
      <c r="AJ1094" s="14"/>
      <c r="AW1094" s="14"/>
      <c r="AX1094" s="14"/>
      <c r="BA1094" s="14"/>
      <c r="BB1094" s="14"/>
      <c r="BE1094" s="14"/>
      <c r="BF1094" s="14"/>
      <c r="BH1094" s="14"/>
      <c r="BI1094" s="14"/>
      <c r="BJ1094" s="14"/>
      <c r="BK1094" s="14"/>
      <c r="BL1094" s="14"/>
      <c r="BM1094" s="71"/>
      <c r="BU1094" s="14"/>
      <c r="BV1094" s="14"/>
      <c r="BZ1094" s="15"/>
      <c r="CA1094" s="15"/>
      <c r="CC1094" s="15"/>
      <c r="CE1094" s="15"/>
      <c r="CG1094" s="15"/>
      <c r="CH1094" s="15"/>
    </row>
    <row r="1095" spans="24:86" ht="12.75" customHeight="1" x14ac:dyDescent="0.25">
      <c r="X1095" s="14"/>
      <c r="AI1095" s="14"/>
      <c r="AJ1095" s="14"/>
      <c r="AW1095" s="14"/>
      <c r="AX1095" s="14"/>
      <c r="BA1095" s="14"/>
      <c r="BB1095" s="14"/>
      <c r="BE1095" s="14"/>
      <c r="BF1095" s="14"/>
      <c r="BH1095" s="14"/>
      <c r="BI1095" s="14"/>
      <c r="BJ1095" s="14"/>
      <c r="BK1095" s="14"/>
      <c r="BL1095" s="14"/>
      <c r="BM1095" s="71"/>
      <c r="BU1095" s="14"/>
      <c r="BV1095" s="14"/>
      <c r="BZ1095" s="15"/>
      <c r="CA1095" s="15"/>
      <c r="CC1095" s="15"/>
      <c r="CE1095" s="15"/>
      <c r="CG1095" s="15"/>
      <c r="CH1095" s="15"/>
    </row>
    <row r="1096" spans="24:86" ht="12.75" customHeight="1" x14ac:dyDescent="0.25">
      <c r="X1096" s="14"/>
      <c r="AI1096" s="14"/>
      <c r="AJ1096" s="14"/>
      <c r="AW1096" s="14"/>
      <c r="AX1096" s="14"/>
      <c r="BA1096" s="14"/>
      <c r="BB1096" s="14"/>
      <c r="BE1096" s="14"/>
      <c r="BF1096" s="14"/>
      <c r="BH1096" s="14"/>
      <c r="BI1096" s="14"/>
      <c r="BJ1096" s="14"/>
      <c r="BK1096" s="14"/>
      <c r="BL1096" s="14"/>
      <c r="BM1096" s="71"/>
      <c r="BU1096" s="14"/>
      <c r="BV1096" s="14"/>
      <c r="BZ1096" s="15"/>
      <c r="CA1096" s="15"/>
      <c r="CC1096" s="15"/>
      <c r="CE1096" s="15"/>
      <c r="CG1096" s="15"/>
      <c r="CH1096" s="15"/>
    </row>
    <row r="1097" spans="24:86" ht="12.75" customHeight="1" x14ac:dyDescent="0.25">
      <c r="X1097" s="14"/>
      <c r="AI1097" s="14"/>
      <c r="AJ1097" s="14"/>
      <c r="AW1097" s="14"/>
      <c r="AX1097" s="14"/>
      <c r="BA1097" s="14"/>
      <c r="BB1097" s="14"/>
      <c r="BE1097" s="14"/>
      <c r="BF1097" s="14"/>
      <c r="BH1097" s="14"/>
      <c r="BI1097" s="14"/>
      <c r="BJ1097" s="14"/>
      <c r="BK1097" s="14"/>
      <c r="BL1097" s="14"/>
      <c r="BM1097" s="71"/>
      <c r="BU1097" s="14"/>
      <c r="BV1097" s="14"/>
      <c r="BZ1097" s="15"/>
      <c r="CA1097" s="15"/>
      <c r="CC1097" s="15"/>
      <c r="CE1097" s="15"/>
      <c r="CG1097" s="15"/>
      <c r="CH1097" s="15"/>
    </row>
    <row r="1098" spans="24:86" ht="12.75" customHeight="1" x14ac:dyDescent="0.25">
      <c r="X1098" s="14"/>
      <c r="AI1098" s="14"/>
      <c r="AJ1098" s="14"/>
      <c r="AW1098" s="14"/>
      <c r="AX1098" s="14"/>
      <c r="BA1098" s="14"/>
      <c r="BB1098" s="14"/>
      <c r="BE1098" s="14"/>
      <c r="BF1098" s="14"/>
      <c r="BH1098" s="14"/>
      <c r="BI1098" s="14"/>
      <c r="BJ1098" s="14"/>
      <c r="BK1098" s="14"/>
      <c r="BL1098" s="14"/>
      <c r="BM1098" s="71"/>
      <c r="BU1098" s="14"/>
      <c r="BV1098" s="14"/>
      <c r="BZ1098" s="15"/>
      <c r="CA1098" s="15"/>
      <c r="CC1098" s="15"/>
      <c r="CE1098" s="15"/>
      <c r="CG1098" s="15"/>
      <c r="CH1098" s="15"/>
    </row>
    <row r="1099" spans="24:86" ht="12.75" customHeight="1" x14ac:dyDescent="0.25">
      <c r="X1099" s="14"/>
      <c r="AI1099" s="14"/>
      <c r="AJ1099" s="14"/>
      <c r="AW1099" s="14"/>
      <c r="AX1099" s="14"/>
      <c r="BA1099" s="14"/>
      <c r="BB1099" s="14"/>
      <c r="BE1099" s="14"/>
      <c r="BF1099" s="14"/>
      <c r="BH1099" s="14"/>
      <c r="BI1099" s="14"/>
      <c r="BJ1099" s="14"/>
      <c r="BK1099" s="14"/>
      <c r="BL1099" s="14"/>
      <c r="BM1099" s="71"/>
      <c r="BU1099" s="14"/>
      <c r="BV1099" s="14"/>
      <c r="BZ1099" s="15"/>
      <c r="CA1099" s="15"/>
      <c r="CC1099" s="15"/>
      <c r="CE1099" s="15"/>
      <c r="CG1099" s="15"/>
      <c r="CH1099" s="15"/>
    </row>
    <row r="1100" spans="24:86" ht="12.75" customHeight="1" x14ac:dyDescent="0.25">
      <c r="X1100" s="14"/>
      <c r="AI1100" s="14"/>
      <c r="AJ1100" s="14"/>
      <c r="AW1100" s="14"/>
      <c r="AX1100" s="14"/>
      <c r="BA1100" s="14"/>
      <c r="BB1100" s="14"/>
      <c r="BE1100" s="14"/>
      <c r="BF1100" s="14"/>
      <c r="BH1100" s="14"/>
      <c r="BI1100" s="14"/>
      <c r="BJ1100" s="14"/>
      <c r="BK1100" s="14"/>
      <c r="BL1100" s="14"/>
      <c r="BM1100" s="71"/>
      <c r="BU1100" s="14"/>
      <c r="BV1100" s="14"/>
      <c r="BZ1100" s="15"/>
      <c r="CA1100" s="15"/>
      <c r="CC1100" s="15"/>
      <c r="CE1100" s="15"/>
      <c r="CG1100" s="15"/>
      <c r="CH1100" s="15"/>
    </row>
    <row r="1101" spans="24:86" ht="12.75" customHeight="1" x14ac:dyDescent="0.25">
      <c r="X1101" s="14"/>
      <c r="AI1101" s="14"/>
      <c r="AJ1101" s="14"/>
      <c r="AW1101" s="14"/>
      <c r="AX1101" s="14"/>
      <c r="BA1101" s="14"/>
      <c r="BB1101" s="14"/>
      <c r="BE1101" s="14"/>
      <c r="BF1101" s="14"/>
      <c r="BH1101" s="14"/>
      <c r="BI1101" s="14"/>
      <c r="BJ1101" s="14"/>
      <c r="BK1101" s="14"/>
      <c r="BL1101" s="14"/>
      <c r="BM1101" s="71"/>
      <c r="BU1101" s="14"/>
      <c r="BV1101" s="14"/>
      <c r="BZ1101" s="15"/>
      <c r="CA1101" s="15"/>
      <c r="CC1101" s="15"/>
      <c r="CE1101" s="15"/>
      <c r="CG1101" s="15"/>
      <c r="CH1101" s="15"/>
    </row>
    <row r="1102" spans="24:86" ht="12.75" customHeight="1" x14ac:dyDescent="0.25">
      <c r="X1102" s="14"/>
      <c r="AI1102" s="14"/>
      <c r="AJ1102" s="14"/>
      <c r="AW1102" s="14"/>
      <c r="AX1102" s="14"/>
      <c r="BA1102" s="14"/>
      <c r="BB1102" s="14"/>
      <c r="BE1102" s="14"/>
      <c r="BF1102" s="14"/>
      <c r="BH1102" s="14"/>
      <c r="BI1102" s="14"/>
      <c r="BJ1102" s="14"/>
      <c r="BK1102" s="14"/>
      <c r="BL1102" s="14"/>
      <c r="BM1102" s="71"/>
      <c r="BU1102" s="14"/>
      <c r="BV1102" s="14"/>
      <c r="BZ1102" s="15"/>
      <c r="CA1102" s="15"/>
      <c r="CC1102" s="15"/>
      <c r="CE1102" s="15"/>
      <c r="CG1102" s="15"/>
      <c r="CH1102" s="15"/>
    </row>
    <row r="1103" spans="24:86" ht="12.75" customHeight="1" x14ac:dyDescent="0.25">
      <c r="X1103" s="14"/>
      <c r="AI1103" s="14"/>
      <c r="AJ1103" s="14"/>
      <c r="AW1103" s="14"/>
      <c r="AX1103" s="14"/>
      <c r="BA1103" s="14"/>
      <c r="BB1103" s="14"/>
      <c r="BE1103" s="14"/>
      <c r="BF1103" s="14"/>
      <c r="BH1103" s="14"/>
      <c r="BI1103" s="14"/>
      <c r="BJ1103" s="14"/>
      <c r="BK1103" s="14"/>
      <c r="BL1103" s="14"/>
      <c r="BM1103" s="71"/>
      <c r="BU1103" s="14"/>
      <c r="BV1103" s="14"/>
      <c r="BZ1103" s="15"/>
      <c r="CA1103" s="15"/>
      <c r="CC1103" s="15"/>
      <c r="CE1103" s="15"/>
      <c r="CG1103" s="15"/>
      <c r="CH1103" s="15"/>
    </row>
    <row r="1104" spans="24:86" ht="12.75" customHeight="1" x14ac:dyDescent="0.25">
      <c r="X1104" s="14"/>
      <c r="AI1104" s="14"/>
      <c r="AJ1104" s="14"/>
      <c r="AW1104" s="14"/>
      <c r="AX1104" s="14"/>
      <c r="BA1104" s="14"/>
      <c r="BB1104" s="14"/>
      <c r="BE1104" s="14"/>
      <c r="BF1104" s="14"/>
      <c r="BH1104" s="14"/>
      <c r="BI1104" s="14"/>
      <c r="BJ1104" s="14"/>
      <c r="BK1104" s="14"/>
      <c r="BL1104" s="14"/>
      <c r="BM1104" s="71"/>
      <c r="BU1104" s="14"/>
      <c r="BV1104" s="14"/>
      <c r="BZ1104" s="15"/>
      <c r="CA1104" s="15"/>
      <c r="CC1104" s="15"/>
      <c r="CE1104" s="15"/>
      <c r="CG1104" s="15"/>
      <c r="CH1104" s="15"/>
    </row>
    <row r="1105" spans="24:86" ht="12.75" customHeight="1" x14ac:dyDescent="0.25">
      <c r="X1105" s="14"/>
      <c r="AI1105" s="14"/>
      <c r="AJ1105" s="14"/>
      <c r="AW1105" s="14"/>
      <c r="AX1105" s="14"/>
      <c r="BA1105" s="14"/>
      <c r="BB1105" s="14"/>
      <c r="BE1105" s="14"/>
      <c r="BF1105" s="14"/>
      <c r="BH1105" s="14"/>
      <c r="BI1105" s="14"/>
      <c r="BJ1105" s="14"/>
      <c r="BK1105" s="14"/>
      <c r="BL1105" s="14"/>
      <c r="BM1105" s="71"/>
      <c r="BU1105" s="14"/>
      <c r="BV1105" s="14"/>
      <c r="BZ1105" s="15"/>
      <c r="CA1105" s="15"/>
      <c r="CC1105" s="15"/>
      <c r="CE1105" s="15"/>
      <c r="CG1105" s="15"/>
      <c r="CH1105" s="15"/>
    </row>
    <row r="1106" spans="24:86" ht="12.75" customHeight="1" x14ac:dyDescent="0.25">
      <c r="X1106" s="14"/>
      <c r="AI1106" s="14"/>
      <c r="AJ1106" s="14"/>
      <c r="AW1106" s="14"/>
      <c r="AX1106" s="14"/>
      <c r="BA1106" s="14"/>
      <c r="BB1106" s="14"/>
      <c r="BE1106" s="14"/>
      <c r="BF1106" s="14"/>
      <c r="BH1106" s="14"/>
      <c r="BI1106" s="14"/>
      <c r="BJ1106" s="14"/>
      <c r="BK1106" s="14"/>
      <c r="BL1106" s="14"/>
      <c r="BM1106" s="71"/>
      <c r="BU1106" s="14"/>
      <c r="BV1106" s="14"/>
      <c r="BZ1106" s="15"/>
      <c r="CA1106" s="15"/>
      <c r="CC1106" s="15"/>
      <c r="CE1106" s="15"/>
      <c r="CG1106" s="15"/>
      <c r="CH1106" s="15"/>
    </row>
    <row r="1107" spans="24:86" ht="12.75" customHeight="1" x14ac:dyDescent="0.25">
      <c r="X1107" s="14"/>
      <c r="AI1107" s="14"/>
      <c r="AJ1107" s="14"/>
      <c r="AW1107" s="14"/>
      <c r="AX1107" s="14"/>
      <c r="BA1107" s="14"/>
      <c r="BB1107" s="14"/>
      <c r="BE1107" s="14"/>
      <c r="BF1107" s="14"/>
      <c r="BH1107" s="14"/>
      <c r="BI1107" s="14"/>
      <c r="BJ1107" s="14"/>
      <c r="BK1107" s="14"/>
      <c r="BL1107" s="14"/>
      <c r="BM1107" s="71"/>
      <c r="BU1107" s="14"/>
      <c r="BV1107" s="14"/>
      <c r="BZ1107" s="15"/>
      <c r="CA1107" s="15"/>
      <c r="CC1107" s="15"/>
      <c r="CE1107" s="15"/>
      <c r="CG1107" s="15"/>
      <c r="CH1107" s="15"/>
    </row>
    <row r="1108" spans="24:86" ht="12.75" customHeight="1" x14ac:dyDescent="0.25">
      <c r="X1108" s="14"/>
      <c r="AI1108" s="14"/>
      <c r="AJ1108" s="14"/>
      <c r="AW1108" s="14"/>
      <c r="AX1108" s="14"/>
      <c r="BA1108" s="14"/>
      <c r="BB1108" s="14"/>
      <c r="BE1108" s="14"/>
      <c r="BF1108" s="14"/>
      <c r="BH1108" s="14"/>
      <c r="BI1108" s="14"/>
      <c r="BJ1108" s="14"/>
      <c r="BK1108" s="14"/>
      <c r="BL1108" s="14"/>
      <c r="BM1108" s="71"/>
      <c r="BU1108" s="14"/>
      <c r="BV1108" s="14"/>
      <c r="BZ1108" s="15"/>
      <c r="CA1108" s="15"/>
      <c r="CC1108" s="15"/>
      <c r="CE1108" s="15"/>
      <c r="CG1108" s="15"/>
      <c r="CH1108" s="15"/>
    </row>
    <row r="1109" spans="24:86" ht="12.75" customHeight="1" x14ac:dyDescent="0.25">
      <c r="X1109" s="14"/>
      <c r="AI1109" s="14"/>
      <c r="AJ1109" s="14"/>
      <c r="AW1109" s="14"/>
      <c r="AX1109" s="14"/>
      <c r="BA1109" s="14"/>
      <c r="BB1109" s="14"/>
      <c r="BE1109" s="14"/>
      <c r="BF1109" s="14"/>
      <c r="BH1109" s="14"/>
      <c r="BI1109" s="14"/>
      <c r="BJ1109" s="14"/>
      <c r="BK1109" s="14"/>
      <c r="BL1109" s="14"/>
      <c r="BM1109" s="71"/>
      <c r="BU1109" s="14"/>
      <c r="BV1109" s="14"/>
      <c r="BZ1109" s="15"/>
      <c r="CA1109" s="15"/>
      <c r="CC1109" s="15"/>
      <c r="CE1109" s="15"/>
      <c r="CG1109" s="15"/>
      <c r="CH1109" s="15"/>
    </row>
    <row r="1110" spans="24:86" ht="12.75" customHeight="1" x14ac:dyDescent="0.25">
      <c r="X1110" s="14"/>
      <c r="AI1110" s="14"/>
      <c r="AJ1110" s="14"/>
      <c r="AW1110" s="14"/>
      <c r="AX1110" s="14"/>
      <c r="BA1110" s="14"/>
      <c r="BB1110" s="14"/>
      <c r="BE1110" s="14"/>
      <c r="BF1110" s="14"/>
      <c r="BH1110" s="14"/>
      <c r="BI1110" s="14"/>
      <c r="BJ1110" s="14"/>
      <c r="BK1110" s="14"/>
      <c r="BL1110" s="14"/>
      <c r="BM1110" s="71"/>
      <c r="BU1110" s="14"/>
      <c r="BV1110" s="14"/>
      <c r="BZ1110" s="15"/>
      <c r="CA1110" s="15"/>
      <c r="CC1110" s="15"/>
      <c r="CE1110" s="15"/>
      <c r="CG1110" s="15"/>
      <c r="CH1110" s="15"/>
    </row>
    <row r="1111" spans="24:86" ht="12.75" customHeight="1" x14ac:dyDescent="0.25">
      <c r="X1111" s="14"/>
      <c r="AI1111" s="14"/>
      <c r="AJ1111" s="14"/>
      <c r="AW1111" s="14"/>
      <c r="AX1111" s="14"/>
      <c r="BA1111" s="14"/>
      <c r="BB1111" s="14"/>
      <c r="BE1111" s="14"/>
      <c r="BF1111" s="14"/>
      <c r="BH1111" s="14"/>
      <c r="BI1111" s="14"/>
      <c r="BJ1111" s="14"/>
      <c r="BK1111" s="14"/>
      <c r="BL1111" s="14"/>
      <c r="BM1111" s="71"/>
      <c r="BU1111" s="14"/>
      <c r="BV1111" s="14"/>
      <c r="BZ1111" s="15"/>
      <c r="CA1111" s="15"/>
      <c r="CC1111" s="15"/>
      <c r="CE1111" s="15"/>
      <c r="CG1111" s="15"/>
      <c r="CH1111" s="15"/>
    </row>
    <row r="1112" spans="24:86" ht="12.75" customHeight="1" x14ac:dyDescent="0.25">
      <c r="X1112" s="14"/>
      <c r="AI1112" s="14"/>
      <c r="AJ1112" s="14"/>
      <c r="AW1112" s="14"/>
      <c r="AX1112" s="14"/>
      <c r="BA1112" s="14"/>
      <c r="BB1112" s="14"/>
      <c r="BE1112" s="14"/>
      <c r="BF1112" s="14"/>
      <c r="BH1112" s="14"/>
      <c r="BI1112" s="14"/>
      <c r="BJ1112" s="14"/>
      <c r="BK1112" s="14"/>
      <c r="BL1112" s="14"/>
      <c r="BM1112" s="71"/>
      <c r="BU1112" s="14"/>
      <c r="BV1112" s="14"/>
      <c r="BZ1112" s="15"/>
      <c r="CA1112" s="15"/>
      <c r="CC1112" s="15"/>
      <c r="CE1112" s="15"/>
      <c r="CG1112" s="15"/>
      <c r="CH1112" s="15"/>
    </row>
    <row r="1113" spans="24:86" ht="12.75" customHeight="1" x14ac:dyDescent="0.25">
      <c r="X1113" s="14"/>
      <c r="AI1113" s="14"/>
      <c r="AJ1113" s="14"/>
      <c r="AW1113" s="14"/>
      <c r="AX1113" s="14"/>
      <c r="BA1113" s="14"/>
      <c r="BB1113" s="14"/>
      <c r="BE1113" s="14"/>
      <c r="BF1113" s="14"/>
      <c r="BH1113" s="14"/>
      <c r="BI1113" s="14"/>
      <c r="BJ1113" s="14"/>
      <c r="BK1113" s="14"/>
      <c r="BL1113" s="14"/>
      <c r="BM1113" s="71"/>
      <c r="BU1113" s="14"/>
      <c r="BV1113" s="14"/>
      <c r="BZ1113" s="15"/>
      <c r="CA1113" s="15"/>
      <c r="CC1113" s="15"/>
      <c r="CE1113" s="15"/>
      <c r="CG1113" s="15"/>
      <c r="CH1113" s="15"/>
    </row>
    <row r="1114" spans="24:86" ht="12.75" customHeight="1" x14ac:dyDescent="0.25">
      <c r="X1114" s="14"/>
      <c r="AI1114" s="14"/>
      <c r="AJ1114" s="14"/>
      <c r="AW1114" s="14"/>
      <c r="AX1114" s="14"/>
      <c r="BA1114" s="14"/>
      <c r="BB1114" s="14"/>
      <c r="BE1114" s="14"/>
      <c r="BF1114" s="14"/>
      <c r="BH1114" s="14"/>
      <c r="BI1114" s="14"/>
      <c r="BJ1114" s="14"/>
      <c r="BK1114" s="14"/>
      <c r="BL1114" s="14"/>
      <c r="BM1114" s="71"/>
      <c r="BU1114" s="14"/>
      <c r="BV1114" s="14"/>
      <c r="BZ1114" s="15"/>
      <c r="CA1114" s="15"/>
      <c r="CC1114" s="15"/>
      <c r="CE1114" s="15"/>
      <c r="CG1114" s="15"/>
      <c r="CH1114" s="15"/>
    </row>
    <row r="1115" spans="24:86" ht="12.75" customHeight="1" x14ac:dyDescent="0.25">
      <c r="X1115" s="14"/>
      <c r="AI1115" s="14"/>
      <c r="AJ1115" s="14"/>
      <c r="AW1115" s="14"/>
      <c r="AX1115" s="14"/>
      <c r="BA1115" s="14"/>
      <c r="BB1115" s="14"/>
      <c r="BE1115" s="14"/>
      <c r="BF1115" s="14"/>
      <c r="BH1115" s="14"/>
      <c r="BI1115" s="14"/>
      <c r="BJ1115" s="14"/>
      <c r="BK1115" s="14"/>
      <c r="BL1115" s="14"/>
      <c r="BM1115" s="71"/>
      <c r="BU1115" s="14"/>
      <c r="BV1115" s="14"/>
      <c r="BZ1115" s="15"/>
      <c r="CA1115" s="15"/>
      <c r="CC1115" s="15"/>
      <c r="CE1115" s="15"/>
      <c r="CG1115" s="15"/>
      <c r="CH1115" s="15"/>
    </row>
    <row r="1116" spans="24:86" ht="12.75" customHeight="1" x14ac:dyDescent="0.25">
      <c r="X1116" s="14"/>
      <c r="AI1116" s="14"/>
      <c r="AJ1116" s="14"/>
      <c r="AW1116" s="14"/>
      <c r="AX1116" s="14"/>
      <c r="BA1116" s="14"/>
      <c r="BB1116" s="14"/>
      <c r="BE1116" s="14"/>
      <c r="BF1116" s="14"/>
      <c r="BH1116" s="14"/>
      <c r="BI1116" s="14"/>
      <c r="BJ1116" s="14"/>
      <c r="BK1116" s="14"/>
      <c r="BL1116" s="14"/>
      <c r="BM1116" s="71"/>
      <c r="BU1116" s="14"/>
      <c r="BV1116" s="14"/>
      <c r="BZ1116" s="15"/>
      <c r="CA1116" s="15"/>
      <c r="CC1116" s="15"/>
      <c r="CE1116" s="15"/>
      <c r="CG1116" s="15"/>
      <c r="CH1116" s="15"/>
    </row>
    <row r="1117" spans="24:86" ht="12.75" customHeight="1" x14ac:dyDescent="0.25">
      <c r="X1117" s="14"/>
      <c r="AI1117" s="14"/>
      <c r="AJ1117" s="14"/>
      <c r="AW1117" s="14"/>
      <c r="AX1117" s="14"/>
      <c r="BA1117" s="14"/>
      <c r="BB1117" s="14"/>
      <c r="BE1117" s="14"/>
      <c r="BF1117" s="14"/>
      <c r="BH1117" s="14"/>
      <c r="BI1117" s="14"/>
      <c r="BJ1117" s="14"/>
      <c r="BK1117" s="14"/>
      <c r="BL1117" s="14"/>
      <c r="BM1117" s="71"/>
      <c r="BU1117" s="14"/>
      <c r="BV1117" s="14"/>
      <c r="BZ1117" s="15"/>
      <c r="CA1117" s="15"/>
      <c r="CC1117" s="15"/>
      <c r="CE1117" s="15"/>
      <c r="CG1117" s="15"/>
      <c r="CH1117" s="15"/>
    </row>
    <row r="1118" spans="24:86" ht="12.75" customHeight="1" x14ac:dyDescent="0.25">
      <c r="X1118" s="14"/>
      <c r="AI1118" s="14"/>
      <c r="AJ1118" s="14"/>
      <c r="AW1118" s="14"/>
      <c r="AX1118" s="14"/>
      <c r="BA1118" s="14"/>
      <c r="BB1118" s="14"/>
      <c r="BE1118" s="14"/>
      <c r="BF1118" s="14"/>
      <c r="BH1118" s="14"/>
      <c r="BI1118" s="14"/>
      <c r="BJ1118" s="14"/>
      <c r="BK1118" s="14"/>
      <c r="BL1118" s="14"/>
      <c r="BM1118" s="71"/>
      <c r="BU1118" s="14"/>
      <c r="BV1118" s="14"/>
      <c r="BZ1118" s="15"/>
      <c r="CA1118" s="15"/>
      <c r="CC1118" s="15"/>
      <c r="CE1118" s="15"/>
      <c r="CG1118" s="15"/>
      <c r="CH1118" s="15"/>
    </row>
    <row r="1119" spans="24:86" ht="12.75" customHeight="1" x14ac:dyDescent="0.25">
      <c r="X1119" s="14"/>
      <c r="AI1119" s="14"/>
      <c r="AJ1119" s="14"/>
      <c r="AW1119" s="14"/>
      <c r="AX1119" s="14"/>
      <c r="BA1119" s="14"/>
      <c r="BB1119" s="14"/>
      <c r="BE1119" s="14"/>
      <c r="BF1119" s="14"/>
      <c r="BH1119" s="14"/>
      <c r="BI1119" s="14"/>
      <c r="BJ1119" s="14"/>
      <c r="BK1119" s="14"/>
      <c r="BL1119" s="14"/>
      <c r="BM1119" s="71"/>
      <c r="BU1119" s="14"/>
      <c r="BV1119" s="14"/>
      <c r="BZ1119" s="15"/>
      <c r="CA1119" s="15"/>
      <c r="CC1119" s="15"/>
      <c r="CE1119" s="15"/>
      <c r="CG1119" s="15"/>
      <c r="CH1119" s="15"/>
    </row>
    <row r="1120" spans="24:86" ht="12.75" customHeight="1" x14ac:dyDescent="0.25">
      <c r="X1120" s="14"/>
      <c r="AI1120" s="14"/>
      <c r="AJ1120" s="14"/>
      <c r="AW1120" s="14"/>
      <c r="AX1120" s="14"/>
      <c r="BA1120" s="14"/>
      <c r="BB1120" s="14"/>
      <c r="BE1120" s="14"/>
      <c r="BF1120" s="14"/>
      <c r="BH1120" s="14"/>
      <c r="BI1120" s="14"/>
      <c r="BJ1120" s="14"/>
      <c r="BK1120" s="14"/>
      <c r="BL1120" s="14"/>
      <c r="BM1120" s="71"/>
      <c r="BU1120" s="14"/>
      <c r="BV1120" s="14"/>
      <c r="BZ1120" s="15"/>
      <c r="CA1120" s="15"/>
      <c r="CC1120" s="15"/>
      <c r="CE1120" s="15"/>
      <c r="CG1120" s="15"/>
      <c r="CH1120" s="15"/>
    </row>
    <row r="1121" spans="24:86" ht="12.75" customHeight="1" x14ac:dyDescent="0.25">
      <c r="X1121" s="14"/>
      <c r="AI1121" s="14"/>
      <c r="AJ1121" s="14"/>
      <c r="AW1121" s="14"/>
      <c r="AX1121" s="14"/>
      <c r="BA1121" s="14"/>
      <c r="BB1121" s="14"/>
      <c r="BE1121" s="14"/>
      <c r="BF1121" s="14"/>
      <c r="BH1121" s="14"/>
      <c r="BI1121" s="14"/>
      <c r="BJ1121" s="14"/>
      <c r="BK1121" s="14"/>
      <c r="BL1121" s="14"/>
      <c r="BM1121" s="71"/>
      <c r="BU1121" s="14"/>
      <c r="BV1121" s="14"/>
      <c r="BZ1121" s="15"/>
      <c r="CA1121" s="15"/>
      <c r="CC1121" s="15"/>
      <c r="CE1121" s="15"/>
      <c r="CG1121" s="15"/>
      <c r="CH1121" s="15"/>
    </row>
    <row r="1122" spans="24:86" ht="12.75" customHeight="1" x14ac:dyDescent="0.25">
      <c r="X1122" s="14"/>
      <c r="AI1122" s="14"/>
      <c r="AJ1122" s="14"/>
      <c r="AW1122" s="14"/>
      <c r="AX1122" s="14"/>
      <c r="BA1122" s="14"/>
      <c r="BB1122" s="14"/>
      <c r="BE1122" s="14"/>
      <c r="BF1122" s="14"/>
      <c r="BH1122" s="14"/>
      <c r="BI1122" s="14"/>
      <c r="BJ1122" s="14"/>
      <c r="BK1122" s="14"/>
      <c r="BL1122" s="14"/>
      <c r="BM1122" s="71"/>
      <c r="BU1122" s="14"/>
      <c r="BV1122" s="14"/>
      <c r="BZ1122" s="15"/>
      <c r="CA1122" s="15"/>
      <c r="CC1122" s="15"/>
      <c r="CE1122" s="15"/>
      <c r="CG1122" s="15"/>
      <c r="CH1122" s="15"/>
    </row>
    <row r="1123" spans="24:86" ht="12.75" customHeight="1" x14ac:dyDescent="0.25">
      <c r="X1123" s="14"/>
      <c r="AI1123" s="14"/>
      <c r="AJ1123" s="14"/>
      <c r="AW1123" s="14"/>
      <c r="AX1123" s="14"/>
      <c r="BA1123" s="14"/>
      <c r="BB1123" s="14"/>
      <c r="BE1123" s="14"/>
      <c r="BF1123" s="14"/>
      <c r="BH1123" s="14"/>
      <c r="BI1123" s="14"/>
      <c r="BJ1123" s="14"/>
      <c r="BK1123" s="14"/>
      <c r="BL1123" s="14"/>
      <c r="BM1123" s="71"/>
      <c r="BU1123" s="14"/>
      <c r="BV1123" s="14"/>
      <c r="BZ1123" s="15"/>
      <c r="CA1123" s="15"/>
      <c r="CC1123" s="15"/>
      <c r="CE1123" s="15"/>
      <c r="CG1123" s="15"/>
      <c r="CH1123" s="15"/>
    </row>
    <row r="1124" spans="24:86" ht="12.75" customHeight="1" x14ac:dyDescent="0.25">
      <c r="X1124" s="14"/>
      <c r="AI1124" s="14"/>
      <c r="AJ1124" s="14"/>
      <c r="AW1124" s="14"/>
      <c r="AX1124" s="14"/>
      <c r="BA1124" s="14"/>
      <c r="BB1124" s="14"/>
      <c r="BE1124" s="14"/>
      <c r="BF1124" s="14"/>
      <c r="BH1124" s="14"/>
      <c r="BI1124" s="14"/>
      <c r="BJ1124" s="14"/>
      <c r="BK1124" s="14"/>
      <c r="BL1124" s="14"/>
      <c r="BM1124" s="71"/>
      <c r="BU1124" s="14"/>
      <c r="BV1124" s="14"/>
      <c r="BZ1124" s="15"/>
      <c r="CA1124" s="15"/>
      <c r="CC1124" s="15"/>
      <c r="CE1124" s="15"/>
      <c r="CG1124" s="15"/>
      <c r="CH1124" s="15"/>
    </row>
    <row r="1125" spans="24:86" ht="12.75" customHeight="1" x14ac:dyDescent="0.25">
      <c r="X1125" s="14"/>
      <c r="AI1125" s="14"/>
      <c r="AJ1125" s="14"/>
      <c r="AW1125" s="14"/>
      <c r="AX1125" s="14"/>
      <c r="BA1125" s="14"/>
      <c r="BB1125" s="14"/>
      <c r="BE1125" s="14"/>
      <c r="BF1125" s="14"/>
      <c r="BH1125" s="14"/>
      <c r="BI1125" s="14"/>
      <c r="BJ1125" s="14"/>
      <c r="BK1125" s="14"/>
      <c r="BL1125" s="14"/>
      <c r="BM1125" s="71"/>
      <c r="BU1125" s="14"/>
      <c r="BV1125" s="14"/>
      <c r="BZ1125" s="15"/>
      <c r="CA1125" s="15"/>
      <c r="CC1125" s="15"/>
      <c r="CE1125" s="15"/>
      <c r="CG1125" s="15"/>
      <c r="CH1125" s="15"/>
    </row>
    <row r="1126" spans="24:86" ht="12.75" customHeight="1" x14ac:dyDescent="0.25">
      <c r="X1126" s="14"/>
      <c r="AI1126" s="14"/>
      <c r="AJ1126" s="14"/>
      <c r="AW1126" s="14"/>
      <c r="AX1126" s="14"/>
      <c r="BA1126" s="14"/>
      <c r="BB1126" s="14"/>
      <c r="BE1126" s="14"/>
      <c r="BF1126" s="14"/>
      <c r="BH1126" s="14"/>
      <c r="BI1126" s="14"/>
      <c r="BJ1126" s="14"/>
      <c r="BK1126" s="14"/>
      <c r="BL1126" s="14"/>
      <c r="BM1126" s="71"/>
      <c r="BU1126" s="14"/>
      <c r="BV1126" s="14"/>
      <c r="BZ1126" s="15"/>
      <c r="CA1126" s="15"/>
      <c r="CC1126" s="15"/>
      <c r="CE1126" s="15"/>
      <c r="CG1126" s="15"/>
      <c r="CH1126" s="15"/>
    </row>
    <row r="1127" spans="24:86" ht="12.75" customHeight="1" x14ac:dyDescent="0.25">
      <c r="X1127" s="14"/>
      <c r="AI1127" s="14"/>
      <c r="AJ1127" s="14"/>
      <c r="AW1127" s="14"/>
      <c r="AX1127" s="14"/>
      <c r="BA1127" s="14"/>
      <c r="BB1127" s="14"/>
      <c r="BE1127" s="14"/>
      <c r="BF1127" s="14"/>
      <c r="BH1127" s="14"/>
      <c r="BI1127" s="14"/>
      <c r="BJ1127" s="14"/>
      <c r="BK1127" s="14"/>
      <c r="BL1127" s="14"/>
      <c r="BM1127" s="71"/>
      <c r="BU1127" s="14"/>
      <c r="BV1127" s="14"/>
      <c r="BZ1127" s="15"/>
      <c r="CA1127" s="15"/>
      <c r="CC1127" s="15"/>
      <c r="CE1127" s="15"/>
      <c r="CG1127" s="15"/>
      <c r="CH1127" s="15"/>
    </row>
    <row r="1128" spans="24:86" ht="12.75" customHeight="1" x14ac:dyDescent="0.25">
      <c r="X1128" s="14"/>
      <c r="AI1128" s="14"/>
      <c r="AJ1128" s="14"/>
      <c r="AW1128" s="14"/>
      <c r="AX1128" s="14"/>
      <c r="BA1128" s="14"/>
      <c r="BB1128" s="14"/>
      <c r="BE1128" s="14"/>
      <c r="BF1128" s="14"/>
      <c r="BH1128" s="14"/>
      <c r="BI1128" s="14"/>
      <c r="BJ1128" s="14"/>
      <c r="BK1128" s="14"/>
      <c r="BL1128" s="14"/>
      <c r="BM1128" s="71"/>
      <c r="BU1128" s="14"/>
      <c r="BV1128" s="14"/>
      <c r="BZ1128" s="15"/>
      <c r="CA1128" s="15"/>
      <c r="CC1128" s="15"/>
      <c r="CE1128" s="15"/>
      <c r="CG1128" s="15"/>
      <c r="CH1128" s="15"/>
    </row>
    <row r="1129" spans="24:86" ht="12.75" customHeight="1" x14ac:dyDescent="0.25">
      <c r="X1129" s="14"/>
      <c r="AI1129" s="14"/>
      <c r="AJ1129" s="14"/>
      <c r="AW1129" s="14"/>
      <c r="AX1129" s="14"/>
      <c r="BA1129" s="14"/>
      <c r="BB1129" s="14"/>
      <c r="BE1129" s="14"/>
      <c r="BF1129" s="14"/>
      <c r="BH1129" s="14"/>
      <c r="BI1129" s="14"/>
      <c r="BJ1129" s="14"/>
      <c r="BK1129" s="14"/>
      <c r="BL1129" s="14"/>
      <c r="BM1129" s="71"/>
      <c r="BU1129" s="14"/>
      <c r="BV1129" s="14"/>
      <c r="BZ1129" s="15"/>
      <c r="CA1129" s="15"/>
      <c r="CC1129" s="15"/>
      <c r="CE1129" s="15"/>
      <c r="CG1129" s="15"/>
      <c r="CH1129" s="15"/>
    </row>
    <row r="1130" spans="24:86" ht="12.75" customHeight="1" x14ac:dyDescent="0.25">
      <c r="X1130" s="14"/>
      <c r="AI1130" s="14"/>
      <c r="AJ1130" s="14"/>
      <c r="AW1130" s="14"/>
      <c r="AX1130" s="14"/>
      <c r="BA1130" s="14"/>
      <c r="BB1130" s="14"/>
      <c r="BE1130" s="14"/>
      <c r="BF1130" s="14"/>
      <c r="BH1130" s="14"/>
      <c r="BI1130" s="14"/>
      <c r="BJ1130" s="14"/>
      <c r="BK1130" s="14"/>
      <c r="BL1130" s="14"/>
      <c r="BM1130" s="71"/>
      <c r="BU1130" s="14"/>
      <c r="BV1130" s="14"/>
      <c r="BZ1130" s="15"/>
      <c r="CA1130" s="15"/>
      <c r="CC1130" s="15"/>
      <c r="CE1130" s="15"/>
      <c r="CG1130" s="15"/>
      <c r="CH1130" s="15"/>
    </row>
    <row r="1131" spans="24:86" ht="12.75" customHeight="1" x14ac:dyDescent="0.25">
      <c r="X1131" s="14"/>
      <c r="AI1131" s="14"/>
      <c r="AJ1131" s="14"/>
      <c r="AW1131" s="14"/>
      <c r="AX1131" s="14"/>
      <c r="BA1131" s="14"/>
      <c r="BB1131" s="14"/>
      <c r="BE1131" s="14"/>
      <c r="BF1131" s="14"/>
      <c r="BH1131" s="14"/>
      <c r="BI1131" s="14"/>
      <c r="BJ1131" s="14"/>
      <c r="BK1131" s="14"/>
      <c r="BL1131" s="14"/>
      <c r="BM1131" s="71"/>
      <c r="BU1131" s="14"/>
      <c r="BV1131" s="14"/>
      <c r="BZ1131" s="15"/>
      <c r="CA1131" s="15"/>
      <c r="CC1131" s="15"/>
      <c r="CE1131" s="15"/>
      <c r="CG1131" s="15"/>
      <c r="CH1131" s="15"/>
    </row>
    <row r="1132" spans="24:86" ht="12.75" customHeight="1" x14ac:dyDescent="0.25">
      <c r="X1132" s="14"/>
      <c r="AI1132" s="14"/>
      <c r="AJ1132" s="14"/>
      <c r="AW1132" s="14"/>
      <c r="AX1132" s="14"/>
      <c r="BA1132" s="14"/>
      <c r="BB1132" s="14"/>
      <c r="BE1132" s="14"/>
      <c r="BF1132" s="14"/>
      <c r="BH1132" s="14"/>
      <c r="BI1132" s="14"/>
      <c r="BJ1132" s="14"/>
      <c r="BK1132" s="14"/>
      <c r="BL1132" s="14"/>
      <c r="BM1132" s="71"/>
      <c r="BU1132" s="14"/>
      <c r="BV1132" s="14"/>
      <c r="BZ1132" s="15"/>
      <c r="CA1132" s="15"/>
      <c r="CC1132" s="15"/>
      <c r="CE1132" s="15"/>
      <c r="CG1132" s="15"/>
      <c r="CH1132" s="15"/>
    </row>
    <row r="1133" spans="24:86" ht="12.75" customHeight="1" x14ac:dyDescent="0.25">
      <c r="X1133" s="14"/>
      <c r="AI1133" s="14"/>
      <c r="AJ1133" s="14"/>
      <c r="AW1133" s="14"/>
      <c r="AX1133" s="14"/>
      <c r="BA1133" s="14"/>
      <c r="BB1133" s="14"/>
      <c r="BE1133" s="14"/>
      <c r="BF1133" s="14"/>
      <c r="BH1133" s="14"/>
      <c r="BI1133" s="14"/>
      <c r="BJ1133" s="14"/>
      <c r="BK1133" s="14"/>
      <c r="BL1133" s="14"/>
      <c r="BM1133" s="71"/>
      <c r="BU1133" s="14"/>
      <c r="BV1133" s="14"/>
      <c r="BZ1133" s="15"/>
      <c r="CA1133" s="15"/>
      <c r="CC1133" s="15"/>
      <c r="CE1133" s="15"/>
      <c r="CG1133" s="15"/>
      <c r="CH1133" s="15"/>
    </row>
    <row r="1134" spans="24:86" ht="12.75" customHeight="1" x14ac:dyDescent="0.25">
      <c r="X1134" s="14"/>
      <c r="AI1134" s="14"/>
      <c r="AJ1134" s="14"/>
      <c r="AW1134" s="14"/>
      <c r="AX1134" s="14"/>
      <c r="BA1134" s="14"/>
      <c r="BB1134" s="14"/>
      <c r="BE1134" s="14"/>
      <c r="BF1134" s="14"/>
      <c r="BH1134" s="14"/>
      <c r="BI1134" s="14"/>
      <c r="BJ1134" s="14"/>
      <c r="BK1134" s="14"/>
      <c r="BL1134" s="14"/>
      <c r="BM1134" s="71"/>
      <c r="BU1134" s="14"/>
      <c r="BV1134" s="14"/>
      <c r="BZ1134" s="15"/>
      <c r="CA1134" s="15"/>
      <c r="CC1134" s="15"/>
      <c r="CE1134" s="15"/>
      <c r="CG1134" s="15"/>
      <c r="CH1134" s="15"/>
    </row>
    <row r="1135" spans="24:86" ht="12.75" customHeight="1" x14ac:dyDescent="0.25">
      <c r="X1135" s="14"/>
      <c r="AI1135" s="14"/>
      <c r="AJ1135" s="14"/>
      <c r="AW1135" s="14"/>
      <c r="AX1135" s="14"/>
      <c r="BA1135" s="14"/>
      <c r="BB1135" s="14"/>
      <c r="BE1135" s="14"/>
      <c r="BF1135" s="14"/>
      <c r="BH1135" s="14"/>
      <c r="BI1135" s="14"/>
      <c r="BJ1135" s="14"/>
      <c r="BK1135" s="14"/>
      <c r="BL1135" s="14"/>
      <c r="BM1135" s="71"/>
      <c r="BU1135" s="14"/>
      <c r="BV1135" s="14"/>
      <c r="BZ1135" s="15"/>
      <c r="CA1135" s="15"/>
      <c r="CC1135" s="15"/>
      <c r="CE1135" s="15"/>
      <c r="CG1135" s="15"/>
      <c r="CH1135" s="15"/>
    </row>
    <row r="1136" spans="24:86" ht="12.75" customHeight="1" x14ac:dyDescent="0.25">
      <c r="X1136" s="14"/>
      <c r="AI1136" s="14"/>
      <c r="AJ1136" s="14"/>
      <c r="AW1136" s="14"/>
      <c r="AX1136" s="14"/>
      <c r="BA1136" s="14"/>
      <c r="BB1136" s="14"/>
      <c r="BE1136" s="14"/>
      <c r="BF1136" s="14"/>
      <c r="BH1136" s="14"/>
      <c r="BI1136" s="14"/>
      <c r="BJ1136" s="14"/>
      <c r="BK1136" s="14"/>
      <c r="BL1136" s="14"/>
      <c r="BM1136" s="71"/>
      <c r="BU1136" s="14"/>
      <c r="BV1136" s="14"/>
      <c r="BZ1136" s="15"/>
      <c r="CA1136" s="15"/>
      <c r="CC1136" s="15"/>
      <c r="CE1136" s="15"/>
      <c r="CG1136" s="15"/>
      <c r="CH1136" s="15"/>
    </row>
    <row r="1137" spans="24:86" ht="12.75" customHeight="1" x14ac:dyDescent="0.25">
      <c r="X1137" s="14"/>
      <c r="AI1137" s="14"/>
      <c r="AJ1137" s="14"/>
      <c r="AW1137" s="14"/>
      <c r="AX1137" s="14"/>
      <c r="BA1137" s="14"/>
      <c r="BB1137" s="14"/>
      <c r="BE1137" s="14"/>
      <c r="BF1137" s="14"/>
      <c r="BH1137" s="14"/>
      <c r="BI1137" s="14"/>
      <c r="BJ1137" s="14"/>
      <c r="BK1137" s="14"/>
      <c r="BL1137" s="14"/>
      <c r="BM1137" s="71"/>
      <c r="BU1137" s="14"/>
      <c r="BV1137" s="14"/>
      <c r="BZ1137" s="15"/>
      <c r="CA1137" s="15"/>
      <c r="CC1137" s="15"/>
      <c r="CE1137" s="15"/>
      <c r="CG1137" s="15"/>
      <c r="CH1137" s="15"/>
    </row>
    <row r="1138" spans="24:86" ht="12.75" customHeight="1" x14ac:dyDescent="0.25">
      <c r="X1138" s="14"/>
      <c r="AI1138" s="14"/>
      <c r="AJ1138" s="14"/>
      <c r="AW1138" s="14"/>
      <c r="AX1138" s="14"/>
      <c r="BA1138" s="14"/>
      <c r="BB1138" s="14"/>
      <c r="BE1138" s="14"/>
      <c r="BF1138" s="14"/>
      <c r="BH1138" s="14"/>
      <c r="BI1138" s="14"/>
      <c r="BJ1138" s="14"/>
      <c r="BK1138" s="14"/>
      <c r="BL1138" s="14"/>
      <c r="BM1138" s="71"/>
      <c r="BU1138" s="14"/>
      <c r="BV1138" s="14"/>
      <c r="BZ1138" s="15"/>
      <c r="CA1138" s="15"/>
      <c r="CC1138" s="15"/>
      <c r="CE1138" s="15"/>
      <c r="CG1138" s="15"/>
      <c r="CH1138" s="15"/>
    </row>
    <row r="1139" spans="24:86" ht="12.75" customHeight="1" x14ac:dyDescent="0.25">
      <c r="X1139" s="14"/>
      <c r="AI1139" s="14"/>
      <c r="AJ1139" s="14"/>
      <c r="AW1139" s="14"/>
      <c r="AX1139" s="14"/>
      <c r="BA1139" s="14"/>
      <c r="BB1139" s="14"/>
      <c r="BE1139" s="14"/>
      <c r="BF1139" s="14"/>
      <c r="BH1139" s="14"/>
      <c r="BI1139" s="14"/>
      <c r="BJ1139" s="14"/>
      <c r="BK1139" s="14"/>
      <c r="BL1139" s="14"/>
      <c r="BM1139" s="71"/>
      <c r="BU1139" s="14"/>
      <c r="BV1139" s="14"/>
      <c r="BZ1139" s="15"/>
      <c r="CA1139" s="15"/>
      <c r="CC1139" s="15"/>
      <c r="CE1139" s="15"/>
      <c r="CG1139" s="15"/>
      <c r="CH1139" s="15"/>
    </row>
    <row r="1140" spans="24:86" ht="12.75" customHeight="1" x14ac:dyDescent="0.25">
      <c r="X1140" s="14"/>
      <c r="AI1140" s="14"/>
      <c r="AJ1140" s="14"/>
      <c r="AW1140" s="14"/>
      <c r="AX1140" s="14"/>
      <c r="BA1140" s="14"/>
      <c r="BB1140" s="14"/>
      <c r="BE1140" s="14"/>
      <c r="BF1140" s="14"/>
      <c r="BH1140" s="14"/>
      <c r="BI1140" s="14"/>
      <c r="BJ1140" s="14"/>
      <c r="BK1140" s="14"/>
      <c r="BL1140" s="14"/>
      <c r="BM1140" s="71"/>
      <c r="BU1140" s="14"/>
      <c r="BV1140" s="14"/>
      <c r="BZ1140" s="15"/>
      <c r="CA1140" s="15"/>
      <c r="CC1140" s="15"/>
      <c r="CE1140" s="15"/>
      <c r="CG1140" s="15"/>
      <c r="CH1140" s="15"/>
    </row>
    <row r="1141" spans="24:86" ht="12.75" customHeight="1" x14ac:dyDescent="0.25">
      <c r="X1141" s="14"/>
      <c r="AI1141" s="14"/>
      <c r="AJ1141" s="14"/>
      <c r="AW1141" s="14"/>
      <c r="AX1141" s="14"/>
      <c r="BA1141" s="14"/>
      <c r="BB1141" s="14"/>
      <c r="BE1141" s="14"/>
      <c r="BF1141" s="14"/>
      <c r="BH1141" s="14"/>
      <c r="BI1141" s="14"/>
      <c r="BJ1141" s="14"/>
      <c r="BK1141" s="14"/>
      <c r="BL1141" s="14"/>
      <c r="BM1141" s="71"/>
      <c r="BU1141" s="14"/>
      <c r="BV1141" s="14"/>
      <c r="BZ1141" s="15"/>
      <c r="CA1141" s="15"/>
      <c r="CC1141" s="15"/>
      <c r="CE1141" s="15"/>
      <c r="CG1141" s="15"/>
      <c r="CH1141" s="15"/>
    </row>
    <row r="1142" spans="24:86" ht="12.75" customHeight="1" x14ac:dyDescent="0.25">
      <c r="X1142" s="14"/>
      <c r="AI1142" s="14"/>
      <c r="AJ1142" s="14"/>
      <c r="AW1142" s="14"/>
      <c r="AX1142" s="14"/>
      <c r="BA1142" s="14"/>
      <c r="BB1142" s="14"/>
      <c r="BE1142" s="14"/>
      <c r="BF1142" s="14"/>
      <c r="BH1142" s="14"/>
      <c r="BI1142" s="14"/>
      <c r="BJ1142" s="14"/>
      <c r="BK1142" s="14"/>
      <c r="BL1142" s="14"/>
      <c r="BM1142" s="71"/>
      <c r="BU1142" s="14"/>
      <c r="BV1142" s="14"/>
      <c r="BZ1142" s="15"/>
      <c r="CA1142" s="15"/>
      <c r="CC1142" s="15"/>
      <c r="CE1142" s="15"/>
      <c r="CG1142" s="15"/>
      <c r="CH1142" s="15"/>
    </row>
    <row r="1143" spans="24:86" ht="12.75" customHeight="1" x14ac:dyDescent="0.25">
      <c r="X1143" s="14"/>
      <c r="AI1143" s="14"/>
      <c r="AJ1143" s="14"/>
      <c r="AW1143" s="14"/>
      <c r="AX1143" s="14"/>
      <c r="BA1143" s="14"/>
      <c r="BB1143" s="14"/>
      <c r="BE1143" s="14"/>
      <c r="BF1143" s="14"/>
      <c r="BH1143" s="14"/>
      <c r="BI1143" s="14"/>
      <c r="BJ1143" s="14"/>
      <c r="BK1143" s="14"/>
      <c r="BL1143" s="14"/>
      <c r="BM1143" s="71"/>
      <c r="BU1143" s="14"/>
      <c r="BV1143" s="14"/>
      <c r="BZ1143" s="15"/>
      <c r="CA1143" s="15"/>
      <c r="CC1143" s="15"/>
      <c r="CE1143" s="15"/>
      <c r="CG1143" s="15"/>
      <c r="CH1143" s="15"/>
    </row>
    <row r="1144" spans="24:86" ht="12.75" customHeight="1" x14ac:dyDescent="0.25">
      <c r="X1144" s="14"/>
      <c r="AI1144" s="14"/>
      <c r="AJ1144" s="14"/>
      <c r="AW1144" s="14"/>
      <c r="AX1144" s="14"/>
      <c r="BA1144" s="14"/>
      <c r="BB1144" s="14"/>
      <c r="BE1144" s="14"/>
      <c r="BF1144" s="14"/>
      <c r="BH1144" s="14"/>
      <c r="BI1144" s="14"/>
      <c r="BJ1144" s="14"/>
      <c r="BK1144" s="14"/>
      <c r="BL1144" s="14"/>
      <c r="BM1144" s="71"/>
      <c r="BU1144" s="14"/>
      <c r="BV1144" s="14"/>
      <c r="BZ1144" s="15"/>
      <c r="CA1144" s="15"/>
      <c r="CC1144" s="15"/>
      <c r="CE1144" s="15"/>
      <c r="CG1144" s="15"/>
      <c r="CH1144" s="15"/>
    </row>
    <row r="1145" spans="24:86" ht="12.75" customHeight="1" x14ac:dyDescent="0.25">
      <c r="X1145" s="14"/>
      <c r="AI1145" s="14"/>
      <c r="AJ1145" s="14"/>
      <c r="AW1145" s="14"/>
      <c r="AX1145" s="14"/>
      <c r="BA1145" s="14"/>
      <c r="BB1145" s="14"/>
      <c r="BE1145" s="14"/>
      <c r="BF1145" s="14"/>
      <c r="BH1145" s="14"/>
      <c r="BI1145" s="14"/>
      <c r="BJ1145" s="14"/>
      <c r="BK1145" s="14"/>
      <c r="BL1145" s="14"/>
      <c r="BM1145" s="71"/>
      <c r="BU1145" s="14"/>
      <c r="BV1145" s="14"/>
      <c r="BZ1145" s="15"/>
      <c r="CA1145" s="15"/>
      <c r="CC1145" s="15"/>
      <c r="CE1145" s="15"/>
      <c r="CG1145" s="15"/>
      <c r="CH1145" s="15"/>
    </row>
    <row r="1146" spans="24:86" ht="12.75" customHeight="1" x14ac:dyDescent="0.25">
      <c r="X1146" s="14"/>
      <c r="AI1146" s="14"/>
      <c r="AJ1146" s="14"/>
      <c r="AW1146" s="14"/>
      <c r="AX1146" s="14"/>
      <c r="BA1146" s="14"/>
      <c r="BB1146" s="14"/>
      <c r="BE1146" s="14"/>
      <c r="BF1146" s="14"/>
      <c r="BH1146" s="14"/>
      <c r="BI1146" s="14"/>
      <c r="BJ1146" s="14"/>
      <c r="BK1146" s="14"/>
      <c r="BL1146" s="14"/>
      <c r="BM1146" s="71"/>
      <c r="BU1146" s="14"/>
      <c r="BV1146" s="14"/>
      <c r="BZ1146" s="15"/>
      <c r="CA1146" s="15"/>
      <c r="CC1146" s="15"/>
      <c r="CE1146" s="15"/>
      <c r="CG1146" s="15"/>
      <c r="CH1146" s="15"/>
    </row>
    <row r="1147" spans="24:86" ht="12.75" customHeight="1" x14ac:dyDescent="0.25">
      <c r="X1147" s="14"/>
      <c r="AI1147" s="14"/>
      <c r="AJ1147" s="14"/>
      <c r="AW1147" s="14"/>
      <c r="AX1147" s="14"/>
      <c r="BA1147" s="14"/>
      <c r="BB1147" s="14"/>
      <c r="BE1147" s="14"/>
      <c r="BF1147" s="14"/>
      <c r="BH1147" s="14"/>
      <c r="BI1147" s="14"/>
      <c r="BJ1147" s="14"/>
      <c r="BK1147" s="14"/>
      <c r="BL1147" s="14"/>
      <c r="BM1147" s="71"/>
      <c r="BU1147" s="14"/>
      <c r="BV1147" s="14"/>
      <c r="BZ1147" s="15"/>
      <c r="CA1147" s="15"/>
      <c r="CC1147" s="15"/>
      <c r="CE1147" s="15"/>
      <c r="CG1147" s="15"/>
      <c r="CH1147" s="15"/>
    </row>
    <row r="1148" spans="24:86" ht="12.75" customHeight="1" x14ac:dyDescent="0.25">
      <c r="X1148" s="14"/>
      <c r="AI1148" s="14"/>
      <c r="AJ1148" s="14"/>
      <c r="AW1148" s="14"/>
      <c r="AX1148" s="14"/>
      <c r="BA1148" s="14"/>
      <c r="BB1148" s="14"/>
      <c r="BE1148" s="14"/>
      <c r="BF1148" s="14"/>
      <c r="BH1148" s="14"/>
      <c r="BI1148" s="14"/>
      <c r="BJ1148" s="14"/>
      <c r="BK1148" s="14"/>
      <c r="BL1148" s="14"/>
      <c r="BM1148" s="71"/>
      <c r="BU1148" s="14"/>
      <c r="BV1148" s="14"/>
      <c r="BZ1148" s="15"/>
      <c r="CA1148" s="15"/>
      <c r="CC1148" s="15"/>
      <c r="CE1148" s="15"/>
      <c r="CG1148" s="15"/>
      <c r="CH1148" s="15"/>
    </row>
    <row r="1149" spans="24:86" ht="12.75" customHeight="1" x14ac:dyDescent="0.25">
      <c r="X1149" s="14"/>
      <c r="AI1149" s="14"/>
      <c r="AJ1149" s="14"/>
      <c r="AW1149" s="14"/>
      <c r="AX1149" s="14"/>
      <c r="BA1149" s="14"/>
      <c r="BB1149" s="14"/>
      <c r="BE1149" s="14"/>
      <c r="BF1149" s="14"/>
      <c r="BH1149" s="14"/>
      <c r="BI1149" s="14"/>
      <c r="BJ1149" s="14"/>
      <c r="BK1149" s="14"/>
      <c r="BL1149" s="14"/>
      <c r="BM1149" s="71"/>
      <c r="BU1149" s="14"/>
      <c r="BV1149" s="14"/>
      <c r="BZ1149" s="15"/>
      <c r="CA1149" s="15"/>
      <c r="CC1149" s="15"/>
      <c r="CE1149" s="15"/>
      <c r="CG1149" s="15"/>
      <c r="CH1149" s="15"/>
    </row>
    <row r="1150" spans="24:86" ht="12.75" customHeight="1" x14ac:dyDescent="0.25">
      <c r="X1150" s="14"/>
      <c r="AI1150" s="14"/>
      <c r="AJ1150" s="14"/>
      <c r="AW1150" s="14"/>
      <c r="AX1150" s="14"/>
      <c r="BA1150" s="14"/>
      <c r="BB1150" s="14"/>
      <c r="BE1150" s="14"/>
      <c r="BF1150" s="14"/>
      <c r="BH1150" s="14"/>
      <c r="BI1150" s="14"/>
      <c r="BJ1150" s="14"/>
      <c r="BK1150" s="14"/>
      <c r="BL1150" s="14"/>
      <c r="BM1150" s="71"/>
      <c r="BU1150" s="14"/>
      <c r="BV1150" s="14"/>
      <c r="BZ1150" s="15"/>
      <c r="CA1150" s="15"/>
      <c r="CC1150" s="15"/>
      <c r="CE1150" s="15"/>
      <c r="CG1150" s="15"/>
      <c r="CH1150" s="15"/>
    </row>
    <row r="1151" spans="24:86" ht="12.75" customHeight="1" x14ac:dyDescent="0.25">
      <c r="X1151" s="14"/>
      <c r="AI1151" s="14"/>
      <c r="AJ1151" s="14"/>
      <c r="AW1151" s="14"/>
      <c r="AX1151" s="14"/>
      <c r="BA1151" s="14"/>
      <c r="BB1151" s="14"/>
      <c r="BE1151" s="14"/>
      <c r="BF1151" s="14"/>
      <c r="BH1151" s="14"/>
      <c r="BI1151" s="14"/>
      <c r="BJ1151" s="14"/>
      <c r="BK1151" s="14"/>
      <c r="BL1151" s="14"/>
      <c r="BM1151" s="71"/>
      <c r="BU1151" s="14"/>
      <c r="BV1151" s="14"/>
      <c r="BZ1151" s="15"/>
      <c r="CA1151" s="15"/>
      <c r="CC1151" s="15"/>
      <c r="CE1151" s="15"/>
      <c r="CG1151" s="15"/>
      <c r="CH1151" s="15"/>
    </row>
    <row r="1152" spans="24:86" ht="12.75" customHeight="1" x14ac:dyDescent="0.25">
      <c r="X1152" s="14"/>
      <c r="AI1152" s="14"/>
      <c r="AJ1152" s="14"/>
      <c r="AW1152" s="14"/>
      <c r="AX1152" s="14"/>
      <c r="BA1152" s="14"/>
      <c r="BB1152" s="14"/>
      <c r="BE1152" s="14"/>
      <c r="BF1152" s="14"/>
      <c r="BH1152" s="14"/>
      <c r="BI1152" s="14"/>
      <c r="BJ1152" s="14"/>
      <c r="BK1152" s="14"/>
      <c r="BL1152" s="14"/>
      <c r="BM1152" s="71"/>
      <c r="BU1152" s="14"/>
      <c r="BV1152" s="14"/>
      <c r="BZ1152" s="15"/>
      <c r="CA1152" s="15"/>
      <c r="CC1152" s="15"/>
      <c r="CE1152" s="15"/>
      <c r="CG1152" s="15"/>
      <c r="CH1152" s="15"/>
    </row>
    <row r="1153" spans="24:86" ht="12.75" customHeight="1" x14ac:dyDescent="0.25">
      <c r="X1153" s="14"/>
      <c r="AI1153" s="14"/>
      <c r="AJ1153" s="14"/>
      <c r="AW1153" s="14"/>
      <c r="AX1153" s="14"/>
      <c r="BA1153" s="14"/>
      <c r="BB1153" s="14"/>
      <c r="BE1153" s="14"/>
      <c r="BF1153" s="14"/>
      <c r="BH1153" s="14"/>
      <c r="BI1153" s="14"/>
      <c r="BJ1153" s="14"/>
      <c r="BK1153" s="14"/>
      <c r="BL1153" s="14"/>
      <c r="BM1153" s="71"/>
      <c r="BU1153" s="14"/>
      <c r="BV1153" s="14"/>
      <c r="BZ1153" s="15"/>
      <c r="CA1153" s="15"/>
      <c r="CC1153" s="15"/>
      <c r="CE1153" s="15"/>
      <c r="CG1153" s="15"/>
      <c r="CH1153" s="15"/>
    </row>
    <row r="1154" spans="24:86" ht="12.75" customHeight="1" x14ac:dyDescent="0.25">
      <c r="X1154" s="14"/>
      <c r="AI1154" s="14"/>
      <c r="AJ1154" s="14"/>
      <c r="AW1154" s="14"/>
      <c r="AX1154" s="14"/>
      <c r="BA1154" s="14"/>
      <c r="BB1154" s="14"/>
      <c r="BE1154" s="14"/>
      <c r="BF1154" s="14"/>
      <c r="BH1154" s="14"/>
      <c r="BI1154" s="14"/>
      <c r="BJ1154" s="14"/>
      <c r="BK1154" s="14"/>
      <c r="BL1154" s="14"/>
      <c r="BM1154" s="71"/>
      <c r="BU1154" s="14"/>
      <c r="BV1154" s="14"/>
      <c r="BZ1154" s="15"/>
      <c r="CA1154" s="15"/>
      <c r="CC1154" s="15"/>
      <c r="CE1154" s="15"/>
      <c r="CG1154" s="15"/>
      <c r="CH1154" s="15"/>
    </row>
    <row r="1155" spans="24:86" ht="12.75" customHeight="1" x14ac:dyDescent="0.25">
      <c r="X1155" s="14"/>
      <c r="AI1155" s="14"/>
      <c r="AJ1155" s="14"/>
      <c r="AW1155" s="14"/>
      <c r="AX1155" s="14"/>
      <c r="BA1155" s="14"/>
      <c r="BB1155" s="14"/>
      <c r="BE1155" s="14"/>
      <c r="BF1155" s="14"/>
      <c r="BH1155" s="14"/>
      <c r="BI1155" s="14"/>
      <c r="BJ1155" s="14"/>
      <c r="BK1155" s="14"/>
      <c r="BL1155" s="14"/>
      <c r="BM1155" s="71"/>
      <c r="BU1155" s="14"/>
      <c r="BV1155" s="14"/>
      <c r="BZ1155" s="15"/>
      <c r="CA1155" s="15"/>
      <c r="CC1155" s="15"/>
      <c r="CE1155" s="15"/>
      <c r="CG1155" s="15"/>
      <c r="CH1155" s="15"/>
    </row>
    <row r="1156" spans="24:86" ht="12.75" customHeight="1" x14ac:dyDescent="0.25">
      <c r="X1156" s="14"/>
      <c r="AI1156" s="14"/>
      <c r="AJ1156" s="14"/>
      <c r="AW1156" s="14"/>
      <c r="AX1156" s="14"/>
      <c r="BA1156" s="14"/>
      <c r="BB1156" s="14"/>
      <c r="BE1156" s="14"/>
      <c r="BF1156" s="14"/>
      <c r="BH1156" s="14"/>
      <c r="BI1156" s="14"/>
      <c r="BJ1156" s="14"/>
      <c r="BK1156" s="14"/>
      <c r="BL1156" s="14"/>
      <c r="BM1156" s="71"/>
      <c r="BU1156" s="14"/>
      <c r="BV1156" s="14"/>
      <c r="BZ1156" s="15"/>
      <c r="CA1156" s="15"/>
      <c r="CC1156" s="15"/>
      <c r="CE1156" s="15"/>
      <c r="CG1156" s="15"/>
      <c r="CH1156" s="15"/>
    </row>
    <row r="1157" spans="24:86" ht="12.75" customHeight="1" x14ac:dyDescent="0.25">
      <c r="X1157" s="14"/>
      <c r="AI1157" s="14"/>
      <c r="AJ1157" s="14"/>
      <c r="AW1157" s="14"/>
      <c r="AX1157" s="14"/>
      <c r="BA1157" s="14"/>
      <c r="BB1157" s="14"/>
      <c r="BE1157" s="14"/>
      <c r="BF1157" s="14"/>
      <c r="BH1157" s="14"/>
      <c r="BI1157" s="14"/>
      <c r="BJ1157" s="14"/>
      <c r="BK1157" s="14"/>
      <c r="BL1157" s="14"/>
      <c r="BM1157" s="71"/>
      <c r="BU1157" s="14"/>
      <c r="BV1157" s="14"/>
      <c r="BZ1157" s="15"/>
      <c r="CA1157" s="15"/>
      <c r="CC1157" s="15"/>
      <c r="CE1157" s="15"/>
      <c r="CG1157" s="15"/>
      <c r="CH1157" s="15"/>
    </row>
    <row r="1158" spans="24:86" ht="12.75" customHeight="1" x14ac:dyDescent="0.25">
      <c r="X1158" s="14"/>
      <c r="AI1158" s="14"/>
      <c r="AJ1158" s="14"/>
      <c r="AW1158" s="14"/>
      <c r="AX1158" s="14"/>
      <c r="BA1158" s="14"/>
      <c r="BB1158" s="14"/>
      <c r="BE1158" s="14"/>
      <c r="BF1158" s="14"/>
      <c r="BH1158" s="14"/>
      <c r="BI1158" s="14"/>
      <c r="BJ1158" s="14"/>
      <c r="BK1158" s="14"/>
      <c r="BL1158" s="14"/>
      <c r="BM1158" s="71"/>
      <c r="BU1158" s="14"/>
      <c r="BV1158" s="14"/>
      <c r="BZ1158" s="15"/>
      <c r="CA1158" s="15"/>
      <c r="CC1158" s="15"/>
      <c r="CE1158" s="15"/>
      <c r="CG1158" s="15"/>
      <c r="CH1158" s="15"/>
    </row>
    <row r="1159" spans="24:86" ht="12.75" customHeight="1" x14ac:dyDescent="0.25">
      <c r="X1159" s="14"/>
      <c r="AI1159" s="14"/>
      <c r="AJ1159" s="14"/>
      <c r="AW1159" s="14"/>
      <c r="AX1159" s="14"/>
      <c r="BA1159" s="14"/>
      <c r="BB1159" s="14"/>
      <c r="BE1159" s="14"/>
      <c r="BF1159" s="14"/>
      <c r="BH1159" s="14"/>
      <c r="BI1159" s="14"/>
      <c r="BJ1159" s="14"/>
      <c r="BK1159" s="14"/>
      <c r="BL1159" s="14"/>
      <c r="BM1159" s="71"/>
      <c r="BU1159" s="14"/>
      <c r="BV1159" s="14"/>
      <c r="BZ1159" s="15"/>
      <c r="CA1159" s="15"/>
      <c r="CC1159" s="15"/>
      <c r="CE1159" s="15"/>
      <c r="CG1159" s="15"/>
      <c r="CH1159" s="15"/>
    </row>
    <row r="1160" spans="24:86" ht="12.75" customHeight="1" x14ac:dyDescent="0.25">
      <c r="X1160" s="14"/>
      <c r="AI1160" s="14"/>
      <c r="AJ1160" s="14"/>
      <c r="AW1160" s="14"/>
      <c r="AX1160" s="14"/>
      <c r="BA1160" s="14"/>
      <c r="BB1160" s="14"/>
      <c r="BE1160" s="14"/>
      <c r="BF1160" s="14"/>
      <c r="BH1160" s="14"/>
      <c r="BI1160" s="14"/>
      <c r="BJ1160" s="14"/>
      <c r="BK1160" s="14"/>
      <c r="BL1160" s="14"/>
      <c r="BM1160" s="71"/>
      <c r="BU1160" s="14"/>
      <c r="BV1160" s="14"/>
      <c r="BZ1160" s="15"/>
      <c r="CA1160" s="15"/>
      <c r="CC1160" s="15"/>
      <c r="CE1160" s="15"/>
      <c r="CG1160" s="15"/>
      <c r="CH1160" s="15"/>
    </row>
    <row r="1161" spans="24:86" ht="12.75" customHeight="1" x14ac:dyDescent="0.25">
      <c r="X1161" s="14"/>
      <c r="AI1161" s="14"/>
      <c r="AJ1161" s="14"/>
      <c r="AW1161" s="14"/>
      <c r="AX1161" s="14"/>
      <c r="BA1161" s="14"/>
      <c r="BB1161" s="14"/>
      <c r="BE1161" s="14"/>
      <c r="BF1161" s="14"/>
      <c r="BH1161" s="14"/>
      <c r="BI1161" s="14"/>
      <c r="BJ1161" s="14"/>
      <c r="BK1161" s="14"/>
      <c r="BL1161" s="14"/>
      <c r="BM1161" s="71"/>
      <c r="BU1161" s="14"/>
      <c r="BV1161" s="14"/>
      <c r="BZ1161" s="15"/>
      <c r="CA1161" s="15"/>
      <c r="CC1161" s="15"/>
      <c r="CE1161" s="15"/>
      <c r="CG1161" s="15"/>
      <c r="CH1161" s="15"/>
    </row>
    <row r="1162" spans="24:86" ht="12.75" customHeight="1" x14ac:dyDescent="0.25">
      <c r="X1162" s="14"/>
      <c r="AI1162" s="14"/>
      <c r="AJ1162" s="14"/>
      <c r="AW1162" s="14"/>
      <c r="AX1162" s="14"/>
      <c r="BA1162" s="14"/>
      <c r="BB1162" s="14"/>
      <c r="BE1162" s="14"/>
      <c r="BF1162" s="14"/>
      <c r="BH1162" s="14"/>
      <c r="BI1162" s="14"/>
      <c r="BJ1162" s="14"/>
      <c r="BK1162" s="14"/>
      <c r="BL1162" s="14"/>
      <c r="BM1162" s="71"/>
      <c r="BU1162" s="14"/>
      <c r="BV1162" s="14"/>
      <c r="BZ1162" s="15"/>
      <c r="CA1162" s="15"/>
      <c r="CC1162" s="15"/>
      <c r="CE1162" s="15"/>
      <c r="CG1162" s="15"/>
      <c r="CH1162" s="15"/>
    </row>
    <row r="1163" spans="24:86" ht="12.75" customHeight="1" x14ac:dyDescent="0.25">
      <c r="X1163" s="14"/>
      <c r="AI1163" s="14"/>
      <c r="AJ1163" s="14"/>
      <c r="AW1163" s="14"/>
      <c r="AX1163" s="14"/>
      <c r="BA1163" s="14"/>
      <c r="BB1163" s="14"/>
      <c r="BE1163" s="14"/>
      <c r="BF1163" s="14"/>
      <c r="BH1163" s="14"/>
      <c r="BI1163" s="14"/>
      <c r="BJ1163" s="14"/>
      <c r="BK1163" s="14"/>
      <c r="BL1163" s="14"/>
      <c r="BM1163" s="71"/>
      <c r="BU1163" s="14"/>
      <c r="BV1163" s="14"/>
      <c r="BZ1163" s="15"/>
      <c r="CA1163" s="15"/>
      <c r="CC1163" s="15"/>
      <c r="CE1163" s="15"/>
      <c r="CG1163" s="15"/>
      <c r="CH1163" s="15"/>
    </row>
    <row r="1164" spans="24:86" ht="12.75" customHeight="1" x14ac:dyDescent="0.25">
      <c r="X1164" s="14"/>
      <c r="AI1164" s="14"/>
      <c r="AJ1164" s="14"/>
      <c r="AW1164" s="14"/>
      <c r="AX1164" s="14"/>
      <c r="BA1164" s="14"/>
      <c r="BB1164" s="14"/>
      <c r="BE1164" s="14"/>
      <c r="BF1164" s="14"/>
      <c r="BH1164" s="14"/>
      <c r="BI1164" s="14"/>
      <c r="BJ1164" s="14"/>
      <c r="BK1164" s="14"/>
      <c r="BL1164" s="14"/>
      <c r="BM1164" s="71"/>
      <c r="BU1164" s="14"/>
      <c r="BV1164" s="14"/>
      <c r="BZ1164" s="15"/>
      <c r="CA1164" s="15"/>
      <c r="CC1164" s="15"/>
      <c r="CE1164" s="15"/>
      <c r="CG1164" s="15"/>
      <c r="CH1164" s="15"/>
    </row>
    <row r="1165" spans="24:86" ht="12.75" customHeight="1" x14ac:dyDescent="0.25">
      <c r="X1165" s="14"/>
      <c r="AI1165" s="14"/>
      <c r="AJ1165" s="14"/>
      <c r="AW1165" s="14"/>
      <c r="AX1165" s="14"/>
      <c r="BA1165" s="14"/>
      <c r="BB1165" s="14"/>
      <c r="BE1165" s="14"/>
      <c r="BF1165" s="14"/>
      <c r="BH1165" s="14"/>
      <c r="BI1165" s="14"/>
      <c r="BJ1165" s="14"/>
      <c r="BK1165" s="14"/>
      <c r="BL1165" s="14"/>
      <c r="BM1165" s="71"/>
      <c r="BU1165" s="14"/>
      <c r="BV1165" s="14"/>
      <c r="BZ1165" s="15"/>
      <c r="CA1165" s="15"/>
      <c r="CC1165" s="15"/>
      <c r="CE1165" s="15"/>
      <c r="CG1165" s="15"/>
      <c r="CH1165" s="15"/>
    </row>
    <row r="1166" spans="24:86" ht="12.75" customHeight="1" x14ac:dyDescent="0.25">
      <c r="X1166" s="14"/>
      <c r="AI1166" s="14"/>
      <c r="AJ1166" s="14"/>
      <c r="AW1166" s="14"/>
      <c r="AX1166" s="14"/>
      <c r="BA1166" s="14"/>
      <c r="BB1166" s="14"/>
      <c r="BE1166" s="14"/>
      <c r="BF1166" s="14"/>
      <c r="BH1166" s="14"/>
      <c r="BI1166" s="14"/>
      <c r="BJ1166" s="14"/>
      <c r="BK1166" s="14"/>
      <c r="BL1166" s="14"/>
      <c r="BM1166" s="71"/>
      <c r="BU1166" s="14"/>
      <c r="BV1166" s="14"/>
      <c r="BZ1166" s="15"/>
      <c r="CA1166" s="15"/>
      <c r="CC1166" s="15"/>
      <c r="CE1166" s="15"/>
      <c r="CG1166" s="15"/>
      <c r="CH1166" s="15"/>
    </row>
    <row r="1167" spans="24:86" ht="12.75" customHeight="1" x14ac:dyDescent="0.25">
      <c r="X1167" s="14"/>
      <c r="AI1167" s="14"/>
      <c r="AJ1167" s="14"/>
      <c r="AW1167" s="14"/>
      <c r="AX1167" s="14"/>
      <c r="BA1167" s="14"/>
      <c r="BB1167" s="14"/>
      <c r="BE1167" s="14"/>
      <c r="BF1167" s="14"/>
      <c r="BH1167" s="14"/>
      <c r="BI1167" s="14"/>
      <c r="BJ1167" s="14"/>
      <c r="BK1167" s="14"/>
      <c r="BL1167" s="14"/>
      <c r="BM1167" s="71"/>
      <c r="BU1167" s="14"/>
      <c r="BV1167" s="14"/>
      <c r="BZ1167" s="15"/>
      <c r="CA1167" s="15"/>
      <c r="CC1167" s="15"/>
      <c r="CE1167" s="15"/>
      <c r="CG1167" s="15"/>
      <c r="CH1167" s="15"/>
    </row>
    <row r="1168" spans="24:86" ht="12.75" customHeight="1" x14ac:dyDescent="0.25">
      <c r="X1168" s="14"/>
      <c r="AI1168" s="14"/>
      <c r="AJ1168" s="14"/>
      <c r="AW1168" s="14"/>
      <c r="AX1168" s="14"/>
      <c r="BA1168" s="14"/>
      <c r="BB1168" s="14"/>
      <c r="BE1168" s="14"/>
      <c r="BF1168" s="14"/>
      <c r="BH1168" s="14"/>
      <c r="BI1168" s="14"/>
      <c r="BJ1168" s="14"/>
      <c r="BK1168" s="14"/>
      <c r="BL1168" s="14"/>
      <c r="BM1168" s="71"/>
      <c r="BU1168" s="14"/>
      <c r="BV1168" s="14"/>
      <c r="BZ1168" s="15"/>
      <c r="CA1168" s="15"/>
      <c r="CC1168" s="15"/>
      <c r="CE1168" s="15"/>
      <c r="CG1168" s="15"/>
      <c r="CH1168" s="15"/>
    </row>
    <row r="1169" spans="24:86" ht="12.75" customHeight="1" x14ac:dyDescent="0.25">
      <c r="X1169" s="14"/>
      <c r="AI1169" s="14"/>
      <c r="AJ1169" s="14"/>
      <c r="AW1169" s="14"/>
      <c r="AX1169" s="14"/>
      <c r="BA1169" s="14"/>
      <c r="BB1169" s="14"/>
      <c r="BE1169" s="14"/>
      <c r="BF1169" s="14"/>
      <c r="BH1169" s="14"/>
      <c r="BI1169" s="14"/>
      <c r="BJ1169" s="14"/>
      <c r="BK1169" s="14"/>
      <c r="BL1169" s="14"/>
      <c r="BM1169" s="71"/>
      <c r="BU1169" s="14"/>
      <c r="BV1169" s="14"/>
      <c r="BZ1169" s="15"/>
      <c r="CA1169" s="15"/>
      <c r="CC1169" s="15"/>
      <c r="CE1169" s="15"/>
      <c r="CG1169" s="15"/>
      <c r="CH1169" s="15"/>
    </row>
    <row r="1170" spans="24:86" ht="12.75" customHeight="1" x14ac:dyDescent="0.25">
      <c r="X1170" s="14"/>
      <c r="AI1170" s="14"/>
      <c r="AJ1170" s="14"/>
      <c r="AW1170" s="14"/>
      <c r="AX1170" s="14"/>
      <c r="BA1170" s="14"/>
      <c r="BB1170" s="14"/>
      <c r="BE1170" s="14"/>
      <c r="BF1170" s="14"/>
      <c r="BH1170" s="14"/>
      <c r="BI1170" s="14"/>
      <c r="BJ1170" s="14"/>
      <c r="BK1170" s="14"/>
      <c r="BL1170" s="14"/>
      <c r="BM1170" s="71"/>
      <c r="BU1170" s="14"/>
      <c r="BV1170" s="14"/>
      <c r="BZ1170" s="15"/>
      <c r="CA1170" s="15"/>
      <c r="CC1170" s="15"/>
      <c r="CE1170" s="15"/>
      <c r="CG1170" s="15"/>
      <c r="CH1170" s="15"/>
    </row>
    <row r="1171" spans="24:86" ht="12.75" customHeight="1" x14ac:dyDescent="0.25">
      <c r="X1171" s="14"/>
      <c r="AI1171" s="14"/>
      <c r="AJ1171" s="14"/>
      <c r="AW1171" s="14"/>
      <c r="AX1171" s="14"/>
      <c r="BA1171" s="14"/>
      <c r="BB1171" s="14"/>
      <c r="BE1171" s="14"/>
      <c r="BF1171" s="14"/>
      <c r="BH1171" s="14"/>
      <c r="BI1171" s="14"/>
      <c r="BJ1171" s="14"/>
      <c r="BK1171" s="14"/>
      <c r="BL1171" s="14"/>
      <c r="BM1171" s="71"/>
      <c r="BU1171" s="14"/>
      <c r="BV1171" s="14"/>
      <c r="BZ1171" s="15"/>
      <c r="CA1171" s="15"/>
      <c r="CC1171" s="15"/>
      <c r="CE1171" s="15"/>
      <c r="CG1171" s="15"/>
      <c r="CH1171" s="15"/>
    </row>
    <row r="1172" spans="24:86" ht="12.75" customHeight="1" x14ac:dyDescent="0.25">
      <c r="X1172" s="14"/>
      <c r="AI1172" s="14"/>
      <c r="AJ1172" s="14"/>
      <c r="AW1172" s="14"/>
      <c r="AX1172" s="14"/>
      <c r="BA1172" s="14"/>
      <c r="BB1172" s="14"/>
      <c r="BE1172" s="14"/>
      <c r="BF1172" s="14"/>
      <c r="BH1172" s="14"/>
      <c r="BI1172" s="14"/>
      <c r="BJ1172" s="14"/>
      <c r="BK1172" s="14"/>
      <c r="BL1172" s="14"/>
      <c r="BM1172" s="71"/>
      <c r="BU1172" s="14"/>
      <c r="BV1172" s="14"/>
      <c r="BZ1172" s="15"/>
      <c r="CA1172" s="15"/>
      <c r="CC1172" s="15"/>
      <c r="CE1172" s="15"/>
      <c r="CG1172" s="15"/>
      <c r="CH1172" s="15"/>
    </row>
    <row r="1173" spans="24:86" ht="12.75" customHeight="1" x14ac:dyDescent="0.25">
      <c r="X1173" s="14"/>
      <c r="AI1173" s="14"/>
      <c r="AJ1173" s="14"/>
      <c r="AW1173" s="14"/>
      <c r="AX1173" s="14"/>
      <c r="BA1173" s="14"/>
      <c r="BB1173" s="14"/>
      <c r="BE1173" s="14"/>
      <c r="BF1173" s="14"/>
      <c r="BH1173" s="14"/>
      <c r="BI1173" s="14"/>
      <c r="BJ1173" s="14"/>
      <c r="BK1173" s="14"/>
      <c r="BL1173" s="14"/>
      <c r="BM1173" s="71"/>
      <c r="BU1173" s="14"/>
      <c r="BV1173" s="14"/>
      <c r="BZ1173" s="15"/>
      <c r="CA1173" s="15"/>
      <c r="CC1173" s="15"/>
      <c r="CE1173" s="15"/>
      <c r="CG1173" s="15"/>
      <c r="CH1173" s="15"/>
    </row>
    <row r="1174" spans="24:86" ht="12.75" customHeight="1" x14ac:dyDescent="0.25">
      <c r="X1174" s="14"/>
      <c r="AI1174" s="14"/>
      <c r="AJ1174" s="14"/>
      <c r="AW1174" s="14"/>
      <c r="AX1174" s="14"/>
      <c r="BA1174" s="14"/>
      <c r="BB1174" s="14"/>
      <c r="BE1174" s="14"/>
      <c r="BF1174" s="14"/>
      <c r="BH1174" s="14"/>
      <c r="BI1174" s="14"/>
      <c r="BJ1174" s="14"/>
      <c r="BK1174" s="14"/>
      <c r="BL1174" s="14"/>
      <c r="BM1174" s="71"/>
      <c r="BU1174" s="14"/>
      <c r="BV1174" s="14"/>
      <c r="BZ1174" s="15"/>
      <c r="CA1174" s="15"/>
      <c r="CC1174" s="15"/>
      <c r="CE1174" s="15"/>
      <c r="CG1174" s="15"/>
      <c r="CH1174" s="15"/>
    </row>
    <row r="1175" spans="24:86" ht="12.75" customHeight="1" x14ac:dyDescent="0.25">
      <c r="X1175" s="14"/>
      <c r="AI1175" s="14"/>
      <c r="AJ1175" s="14"/>
      <c r="AW1175" s="14"/>
      <c r="AX1175" s="14"/>
      <c r="BA1175" s="14"/>
      <c r="BB1175" s="14"/>
      <c r="BE1175" s="14"/>
      <c r="BF1175" s="14"/>
      <c r="BH1175" s="14"/>
      <c r="BI1175" s="14"/>
      <c r="BJ1175" s="14"/>
      <c r="BK1175" s="14"/>
      <c r="BL1175" s="14"/>
      <c r="BM1175" s="71"/>
      <c r="BU1175" s="14"/>
      <c r="BV1175" s="14"/>
      <c r="BZ1175" s="15"/>
      <c r="CA1175" s="15"/>
      <c r="CC1175" s="15"/>
      <c r="CE1175" s="15"/>
      <c r="CG1175" s="15"/>
      <c r="CH1175" s="15"/>
    </row>
    <row r="1176" spans="24:86" ht="12.75" customHeight="1" x14ac:dyDescent="0.25">
      <c r="X1176" s="14"/>
      <c r="AI1176" s="14"/>
      <c r="AJ1176" s="14"/>
      <c r="AW1176" s="14"/>
      <c r="AX1176" s="14"/>
      <c r="BA1176" s="14"/>
      <c r="BB1176" s="14"/>
      <c r="BE1176" s="14"/>
      <c r="BF1176" s="14"/>
      <c r="BH1176" s="14"/>
      <c r="BI1176" s="14"/>
      <c r="BJ1176" s="14"/>
      <c r="BK1176" s="14"/>
      <c r="BL1176" s="14"/>
      <c r="BM1176" s="71"/>
      <c r="BU1176" s="14"/>
      <c r="BV1176" s="14"/>
      <c r="BZ1176" s="15"/>
      <c r="CA1176" s="15"/>
      <c r="CC1176" s="15"/>
      <c r="CE1176" s="15"/>
      <c r="CG1176" s="15"/>
      <c r="CH1176" s="15"/>
    </row>
    <row r="1177" spans="24:86" ht="12.75" customHeight="1" x14ac:dyDescent="0.25">
      <c r="X1177" s="14"/>
      <c r="AI1177" s="14"/>
      <c r="AJ1177" s="14"/>
      <c r="AW1177" s="14"/>
      <c r="AX1177" s="14"/>
      <c r="BA1177" s="14"/>
      <c r="BB1177" s="14"/>
      <c r="BE1177" s="14"/>
      <c r="BF1177" s="14"/>
      <c r="BH1177" s="14"/>
      <c r="BI1177" s="14"/>
      <c r="BJ1177" s="14"/>
      <c r="BK1177" s="14"/>
      <c r="BL1177" s="14"/>
      <c r="BM1177" s="71"/>
      <c r="BU1177" s="14"/>
      <c r="BV1177" s="14"/>
      <c r="BZ1177" s="15"/>
      <c r="CA1177" s="15"/>
      <c r="CC1177" s="15"/>
      <c r="CE1177" s="15"/>
      <c r="CG1177" s="15"/>
      <c r="CH1177" s="15"/>
    </row>
    <row r="1178" spans="24:86" ht="12.75" customHeight="1" x14ac:dyDescent="0.25">
      <c r="X1178" s="14"/>
      <c r="AI1178" s="14"/>
      <c r="AJ1178" s="14"/>
      <c r="AW1178" s="14"/>
      <c r="AX1178" s="14"/>
      <c r="BA1178" s="14"/>
      <c r="BB1178" s="14"/>
      <c r="BE1178" s="14"/>
      <c r="BF1178" s="14"/>
      <c r="BH1178" s="14"/>
      <c r="BI1178" s="14"/>
      <c r="BJ1178" s="14"/>
      <c r="BK1178" s="14"/>
      <c r="BL1178" s="14"/>
      <c r="BM1178" s="71"/>
      <c r="BU1178" s="14"/>
      <c r="BV1178" s="14"/>
      <c r="BZ1178" s="15"/>
      <c r="CA1178" s="15"/>
      <c r="CC1178" s="15"/>
      <c r="CE1178" s="15"/>
      <c r="CG1178" s="15"/>
      <c r="CH1178" s="15"/>
    </row>
    <row r="1179" spans="24:86" ht="12.75" customHeight="1" x14ac:dyDescent="0.25">
      <c r="X1179" s="14"/>
      <c r="AI1179" s="14"/>
      <c r="AJ1179" s="14"/>
      <c r="AW1179" s="14"/>
      <c r="AX1179" s="14"/>
      <c r="BA1179" s="14"/>
      <c r="BB1179" s="14"/>
      <c r="BE1179" s="14"/>
      <c r="BF1179" s="14"/>
      <c r="BH1179" s="14"/>
      <c r="BI1179" s="14"/>
      <c r="BJ1179" s="14"/>
      <c r="BK1179" s="14"/>
      <c r="BL1179" s="14"/>
      <c r="BM1179" s="71"/>
      <c r="BU1179" s="14"/>
      <c r="BV1179" s="14"/>
      <c r="BZ1179" s="15"/>
      <c r="CA1179" s="15"/>
      <c r="CC1179" s="15"/>
      <c r="CE1179" s="15"/>
      <c r="CG1179" s="15"/>
      <c r="CH1179" s="15"/>
    </row>
    <row r="1180" spans="24:86" ht="12.75" customHeight="1" x14ac:dyDescent="0.25">
      <c r="X1180" s="14"/>
      <c r="AI1180" s="14"/>
      <c r="AJ1180" s="14"/>
      <c r="AW1180" s="14"/>
      <c r="AX1180" s="14"/>
      <c r="BA1180" s="14"/>
      <c r="BB1180" s="14"/>
      <c r="BE1180" s="14"/>
      <c r="BF1180" s="14"/>
      <c r="BH1180" s="14"/>
      <c r="BI1180" s="14"/>
      <c r="BJ1180" s="14"/>
      <c r="BK1180" s="14"/>
      <c r="BL1180" s="14"/>
      <c r="BM1180" s="71"/>
      <c r="BU1180" s="14"/>
      <c r="BV1180" s="14"/>
      <c r="BZ1180" s="15"/>
      <c r="CA1180" s="15"/>
      <c r="CC1180" s="15"/>
      <c r="CE1180" s="15"/>
      <c r="CG1180" s="15"/>
      <c r="CH1180" s="15"/>
    </row>
    <row r="1181" spans="24:86" ht="12.75" customHeight="1" x14ac:dyDescent="0.25">
      <c r="X1181" s="14"/>
      <c r="AI1181" s="14"/>
      <c r="AJ1181" s="14"/>
      <c r="AW1181" s="14"/>
      <c r="AX1181" s="14"/>
      <c r="BA1181" s="14"/>
      <c r="BB1181" s="14"/>
      <c r="BE1181" s="14"/>
      <c r="BF1181" s="14"/>
      <c r="BH1181" s="14"/>
      <c r="BI1181" s="14"/>
      <c r="BJ1181" s="14"/>
      <c r="BK1181" s="14"/>
      <c r="BL1181" s="14"/>
      <c r="BM1181" s="71"/>
      <c r="BU1181" s="14"/>
      <c r="BV1181" s="14"/>
      <c r="BZ1181" s="15"/>
      <c r="CA1181" s="15"/>
      <c r="CC1181" s="15"/>
      <c r="CE1181" s="15"/>
      <c r="CG1181" s="15"/>
      <c r="CH1181" s="15"/>
    </row>
    <row r="1182" spans="24:86" ht="12.75" customHeight="1" x14ac:dyDescent="0.25">
      <c r="X1182" s="14"/>
      <c r="AI1182" s="14"/>
      <c r="AJ1182" s="14"/>
      <c r="AW1182" s="14"/>
      <c r="AX1182" s="14"/>
      <c r="BA1182" s="14"/>
      <c r="BB1182" s="14"/>
      <c r="BE1182" s="14"/>
      <c r="BF1182" s="14"/>
      <c r="BH1182" s="14"/>
      <c r="BI1182" s="14"/>
      <c r="BJ1182" s="14"/>
      <c r="BK1182" s="14"/>
      <c r="BL1182" s="14"/>
      <c r="BM1182" s="71"/>
      <c r="BU1182" s="14"/>
      <c r="BV1182" s="14"/>
      <c r="BZ1182" s="15"/>
      <c r="CA1182" s="15"/>
      <c r="CC1182" s="15"/>
      <c r="CE1182" s="15"/>
      <c r="CG1182" s="15"/>
      <c r="CH1182" s="15"/>
    </row>
    <row r="1183" spans="24:86" ht="12.75" customHeight="1" x14ac:dyDescent="0.25">
      <c r="X1183" s="14"/>
      <c r="AI1183" s="14"/>
      <c r="AJ1183" s="14"/>
      <c r="AW1183" s="14"/>
      <c r="AX1183" s="14"/>
      <c r="BA1183" s="14"/>
      <c r="BB1183" s="14"/>
      <c r="BE1183" s="14"/>
      <c r="BF1183" s="14"/>
      <c r="BH1183" s="14"/>
      <c r="BI1183" s="14"/>
      <c r="BJ1183" s="14"/>
      <c r="BK1183" s="14"/>
      <c r="BL1183" s="14"/>
      <c r="BM1183" s="71"/>
      <c r="BU1183" s="14"/>
      <c r="BV1183" s="14"/>
      <c r="BZ1183" s="15"/>
      <c r="CA1183" s="15"/>
      <c r="CC1183" s="15"/>
      <c r="CE1183" s="15"/>
      <c r="CG1183" s="15"/>
      <c r="CH1183" s="15"/>
    </row>
    <row r="1184" spans="24:86" ht="12.75" customHeight="1" x14ac:dyDescent="0.25">
      <c r="X1184" s="14"/>
      <c r="AI1184" s="14"/>
      <c r="AJ1184" s="14"/>
      <c r="AW1184" s="14"/>
      <c r="AX1184" s="14"/>
      <c r="BA1184" s="14"/>
      <c r="BB1184" s="14"/>
      <c r="BE1184" s="14"/>
      <c r="BF1184" s="14"/>
      <c r="BH1184" s="14"/>
      <c r="BI1184" s="14"/>
      <c r="BJ1184" s="14"/>
      <c r="BK1184" s="14"/>
      <c r="BL1184" s="14"/>
      <c r="BM1184" s="71"/>
      <c r="BU1184" s="14"/>
      <c r="BV1184" s="14"/>
      <c r="BZ1184" s="15"/>
      <c r="CA1184" s="15"/>
      <c r="CC1184" s="15"/>
      <c r="CE1184" s="15"/>
      <c r="CG1184" s="15"/>
      <c r="CH1184" s="15"/>
    </row>
    <row r="1185" spans="24:86" ht="12.75" customHeight="1" x14ac:dyDescent="0.25">
      <c r="X1185" s="14"/>
      <c r="AI1185" s="14"/>
      <c r="AJ1185" s="14"/>
      <c r="AW1185" s="14"/>
      <c r="AX1185" s="14"/>
      <c r="BA1185" s="14"/>
      <c r="BB1185" s="14"/>
      <c r="BE1185" s="14"/>
      <c r="BF1185" s="14"/>
      <c r="BH1185" s="14"/>
      <c r="BI1185" s="14"/>
      <c r="BJ1185" s="14"/>
      <c r="BK1185" s="14"/>
      <c r="BL1185" s="14"/>
      <c r="BM1185" s="71"/>
      <c r="BU1185" s="14"/>
      <c r="BV1185" s="14"/>
      <c r="BZ1185" s="15"/>
      <c r="CA1185" s="15"/>
      <c r="CC1185" s="15"/>
      <c r="CE1185" s="15"/>
      <c r="CG1185" s="15"/>
      <c r="CH1185" s="15"/>
    </row>
    <row r="1186" spans="24:86" ht="12.75" customHeight="1" x14ac:dyDescent="0.25">
      <c r="X1186" s="14"/>
      <c r="AI1186" s="14"/>
      <c r="AJ1186" s="14"/>
      <c r="AW1186" s="14"/>
      <c r="AX1186" s="14"/>
      <c r="BA1186" s="14"/>
      <c r="BB1186" s="14"/>
      <c r="BE1186" s="14"/>
      <c r="BF1186" s="14"/>
      <c r="BH1186" s="14"/>
      <c r="BI1186" s="14"/>
      <c r="BJ1186" s="14"/>
      <c r="BK1186" s="14"/>
      <c r="BL1186" s="14"/>
      <c r="BM1186" s="71"/>
      <c r="BU1186" s="14"/>
      <c r="BV1186" s="14"/>
      <c r="BZ1186" s="15"/>
      <c r="CA1186" s="15"/>
      <c r="CC1186" s="15"/>
      <c r="CE1186" s="15"/>
      <c r="CG1186" s="15"/>
      <c r="CH1186" s="15"/>
    </row>
    <row r="1187" spans="24:86" ht="12.75" customHeight="1" x14ac:dyDescent="0.25">
      <c r="X1187" s="14"/>
      <c r="AI1187" s="14"/>
      <c r="AJ1187" s="14"/>
      <c r="AW1187" s="14"/>
      <c r="AX1187" s="14"/>
      <c r="BA1187" s="14"/>
      <c r="BB1187" s="14"/>
      <c r="BE1187" s="14"/>
      <c r="BF1187" s="14"/>
      <c r="BH1187" s="14"/>
      <c r="BI1187" s="14"/>
      <c r="BJ1187" s="14"/>
      <c r="BK1187" s="14"/>
      <c r="BL1187" s="14"/>
      <c r="BM1187" s="71"/>
      <c r="BU1187" s="14"/>
      <c r="BV1187" s="14"/>
      <c r="BZ1187" s="15"/>
      <c r="CA1187" s="15"/>
      <c r="CC1187" s="15"/>
      <c r="CE1187" s="15"/>
      <c r="CG1187" s="15"/>
      <c r="CH1187" s="15"/>
    </row>
    <row r="1188" spans="24:86" ht="12.75" customHeight="1" x14ac:dyDescent="0.25">
      <c r="X1188" s="14"/>
      <c r="AI1188" s="14"/>
      <c r="AJ1188" s="14"/>
      <c r="AW1188" s="14"/>
      <c r="AX1188" s="14"/>
      <c r="BA1188" s="14"/>
      <c r="BB1188" s="14"/>
      <c r="BE1188" s="14"/>
      <c r="BF1188" s="14"/>
      <c r="BH1188" s="14"/>
      <c r="BI1188" s="14"/>
      <c r="BJ1188" s="14"/>
      <c r="BK1188" s="14"/>
      <c r="BL1188" s="14"/>
      <c r="BM1188" s="71"/>
      <c r="BU1188" s="14"/>
      <c r="BV1188" s="14"/>
      <c r="BZ1188" s="15"/>
      <c r="CA1188" s="15"/>
      <c r="CC1188" s="15"/>
      <c r="CE1188" s="15"/>
      <c r="CG1188" s="15"/>
      <c r="CH1188" s="15"/>
    </row>
    <row r="1189" spans="24:86" ht="12.75" customHeight="1" x14ac:dyDescent="0.25">
      <c r="X1189" s="14"/>
      <c r="AI1189" s="14"/>
      <c r="AJ1189" s="14"/>
      <c r="AW1189" s="14"/>
      <c r="AX1189" s="14"/>
      <c r="BA1189" s="14"/>
      <c r="BB1189" s="14"/>
      <c r="BE1189" s="14"/>
      <c r="BF1189" s="14"/>
      <c r="BH1189" s="14"/>
      <c r="BI1189" s="14"/>
      <c r="BJ1189" s="14"/>
      <c r="BK1189" s="14"/>
      <c r="BL1189" s="14"/>
      <c r="BM1189" s="71"/>
      <c r="BU1189" s="14"/>
      <c r="BV1189" s="14"/>
      <c r="BZ1189" s="15"/>
      <c r="CA1189" s="15"/>
      <c r="CC1189" s="15"/>
      <c r="CE1189" s="15"/>
      <c r="CG1189" s="15"/>
      <c r="CH1189" s="15"/>
    </row>
    <row r="1190" spans="24:86" ht="12.75" customHeight="1" x14ac:dyDescent="0.25">
      <c r="X1190" s="14"/>
      <c r="AI1190" s="14"/>
      <c r="AJ1190" s="14"/>
      <c r="AW1190" s="14"/>
      <c r="AX1190" s="14"/>
      <c r="BA1190" s="14"/>
      <c r="BB1190" s="14"/>
      <c r="BE1190" s="14"/>
      <c r="BF1190" s="14"/>
      <c r="BH1190" s="14"/>
      <c r="BI1190" s="14"/>
      <c r="BJ1190" s="14"/>
      <c r="BK1190" s="14"/>
      <c r="BL1190" s="14"/>
      <c r="BM1190" s="71"/>
      <c r="BU1190" s="14"/>
      <c r="BV1190" s="14"/>
      <c r="BZ1190" s="15"/>
      <c r="CA1190" s="15"/>
      <c r="CC1190" s="15"/>
      <c r="CE1190" s="15"/>
      <c r="CG1190" s="15"/>
      <c r="CH1190" s="15"/>
    </row>
    <row r="1191" spans="24:86" ht="12.75" customHeight="1" x14ac:dyDescent="0.25">
      <c r="X1191" s="14"/>
      <c r="AI1191" s="14"/>
      <c r="AJ1191" s="14"/>
      <c r="AW1191" s="14"/>
      <c r="AX1191" s="14"/>
      <c r="BA1191" s="14"/>
      <c r="BB1191" s="14"/>
      <c r="BE1191" s="14"/>
      <c r="BF1191" s="14"/>
      <c r="BH1191" s="14"/>
      <c r="BI1191" s="14"/>
      <c r="BJ1191" s="14"/>
      <c r="BK1191" s="14"/>
      <c r="BL1191" s="14"/>
      <c r="BM1191" s="71"/>
      <c r="BU1191" s="14"/>
      <c r="BV1191" s="14"/>
      <c r="BZ1191" s="15"/>
      <c r="CA1191" s="15"/>
      <c r="CC1191" s="15"/>
      <c r="CE1191" s="15"/>
      <c r="CG1191" s="15"/>
      <c r="CH1191" s="15"/>
    </row>
    <row r="1192" spans="24:86" ht="12.75" customHeight="1" x14ac:dyDescent="0.25">
      <c r="X1192" s="14"/>
      <c r="AI1192" s="14"/>
      <c r="AJ1192" s="14"/>
      <c r="AW1192" s="14"/>
      <c r="AX1192" s="14"/>
      <c r="BA1192" s="14"/>
      <c r="BB1192" s="14"/>
      <c r="BE1192" s="14"/>
      <c r="BF1192" s="14"/>
      <c r="BH1192" s="14"/>
      <c r="BI1192" s="14"/>
      <c r="BJ1192" s="14"/>
      <c r="BK1192" s="14"/>
      <c r="BL1192" s="14"/>
      <c r="BM1192" s="71"/>
      <c r="BU1192" s="14"/>
      <c r="BV1192" s="14"/>
      <c r="BZ1192" s="15"/>
      <c r="CA1192" s="15"/>
      <c r="CC1192" s="15"/>
      <c r="CE1192" s="15"/>
      <c r="CG1192" s="15"/>
      <c r="CH1192" s="15"/>
    </row>
    <row r="1193" spans="24:86" ht="12.75" customHeight="1" x14ac:dyDescent="0.25">
      <c r="X1193" s="14"/>
      <c r="AI1193" s="14"/>
      <c r="AJ1193" s="14"/>
      <c r="AW1193" s="14"/>
      <c r="AX1193" s="14"/>
      <c r="BA1193" s="14"/>
      <c r="BB1193" s="14"/>
      <c r="BE1193" s="14"/>
      <c r="BF1193" s="14"/>
      <c r="BH1193" s="14"/>
      <c r="BI1193" s="14"/>
      <c r="BJ1193" s="14"/>
      <c r="BK1193" s="14"/>
      <c r="BL1193" s="14"/>
      <c r="BM1193" s="71"/>
      <c r="BU1193" s="14"/>
      <c r="BV1193" s="14"/>
      <c r="BZ1193" s="15"/>
      <c r="CA1193" s="15"/>
      <c r="CC1193" s="15"/>
      <c r="CE1193" s="15"/>
      <c r="CG1193" s="15"/>
      <c r="CH1193" s="15"/>
    </row>
    <row r="1194" spans="24:86" ht="12.75" customHeight="1" x14ac:dyDescent="0.25">
      <c r="X1194" s="14"/>
      <c r="AI1194" s="14"/>
      <c r="AJ1194" s="14"/>
      <c r="AW1194" s="14"/>
      <c r="AX1194" s="14"/>
      <c r="BA1194" s="14"/>
      <c r="BB1194" s="14"/>
      <c r="BE1194" s="14"/>
      <c r="BF1194" s="14"/>
      <c r="BH1194" s="14"/>
      <c r="BI1194" s="14"/>
      <c r="BJ1194" s="14"/>
      <c r="BK1194" s="14"/>
      <c r="BL1194" s="14"/>
      <c r="BM1194" s="71"/>
      <c r="BU1194" s="14"/>
      <c r="BV1194" s="14"/>
      <c r="BZ1194" s="15"/>
      <c r="CA1194" s="15"/>
      <c r="CC1194" s="15"/>
      <c r="CE1194" s="15"/>
      <c r="CG1194" s="15"/>
      <c r="CH1194" s="15"/>
    </row>
    <row r="1195" spans="24:86" ht="12.75" customHeight="1" x14ac:dyDescent="0.25">
      <c r="X1195" s="14"/>
      <c r="AI1195" s="14"/>
      <c r="AJ1195" s="14"/>
      <c r="AW1195" s="14"/>
      <c r="AX1195" s="14"/>
      <c r="BA1195" s="14"/>
      <c r="BB1195" s="14"/>
      <c r="BE1195" s="14"/>
      <c r="BF1195" s="14"/>
      <c r="BH1195" s="14"/>
      <c r="BI1195" s="14"/>
      <c r="BJ1195" s="14"/>
      <c r="BK1195" s="14"/>
      <c r="BL1195" s="14"/>
      <c r="BM1195" s="71"/>
      <c r="BU1195" s="14"/>
      <c r="BV1195" s="14"/>
      <c r="BZ1195" s="15"/>
      <c r="CA1195" s="15"/>
      <c r="CC1195" s="15"/>
      <c r="CE1195" s="15"/>
      <c r="CG1195" s="15"/>
      <c r="CH1195" s="15"/>
    </row>
    <row r="1196" spans="24:86" ht="12.75" customHeight="1" x14ac:dyDescent="0.25">
      <c r="X1196" s="14"/>
      <c r="AI1196" s="14"/>
      <c r="AJ1196" s="14"/>
      <c r="AW1196" s="14"/>
      <c r="AX1196" s="14"/>
      <c r="BA1196" s="14"/>
      <c r="BB1196" s="14"/>
      <c r="BE1196" s="14"/>
      <c r="BF1196" s="14"/>
      <c r="BH1196" s="14"/>
      <c r="BI1196" s="14"/>
      <c r="BJ1196" s="14"/>
      <c r="BK1196" s="14"/>
      <c r="BL1196" s="14"/>
      <c r="BM1196" s="71"/>
      <c r="BU1196" s="14"/>
      <c r="BV1196" s="14"/>
      <c r="BZ1196" s="15"/>
      <c r="CA1196" s="15"/>
      <c r="CC1196" s="15"/>
      <c r="CE1196" s="15"/>
      <c r="CG1196" s="15"/>
      <c r="CH1196" s="15"/>
    </row>
    <row r="1197" spans="24:86" ht="12.75" customHeight="1" x14ac:dyDescent="0.25">
      <c r="X1197" s="14"/>
      <c r="AI1197" s="14"/>
      <c r="AJ1197" s="14"/>
      <c r="AW1197" s="14"/>
      <c r="AX1197" s="14"/>
      <c r="BA1197" s="14"/>
      <c r="BB1197" s="14"/>
      <c r="BE1197" s="14"/>
      <c r="BF1197" s="14"/>
      <c r="BH1197" s="14"/>
      <c r="BI1197" s="14"/>
      <c r="BJ1197" s="14"/>
      <c r="BK1197" s="14"/>
      <c r="BL1197" s="14"/>
      <c r="BM1197" s="71"/>
      <c r="BU1197" s="14"/>
      <c r="BV1197" s="14"/>
      <c r="BZ1197" s="15"/>
      <c r="CA1197" s="15"/>
      <c r="CC1197" s="15"/>
      <c r="CE1197" s="15"/>
      <c r="CG1197" s="15"/>
      <c r="CH1197" s="15"/>
    </row>
    <row r="1198" spans="24:86" ht="12.75" customHeight="1" x14ac:dyDescent="0.25">
      <c r="X1198" s="14"/>
      <c r="AI1198" s="14"/>
      <c r="AJ1198" s="14"/>
      <c r="AW1198" s="14"/>
      <c r="AX1198" s="14"/>
      <c r="BA1198" s="14"/>
      <c r="BB1198" s="14"/>
      <c r="BE1198" s="14"/>
      <c r="BF1198" s="14"/>
      <c r="BH1198" s="14"/>
      <c r="BI1198" s="14"/>
      <c r="BJ1198" s="14"/>
      <c r="BK1198" s="14"/>
      <c r="BL1198" s="14"/>
      <c r="BM1198" s="71"/>
      <c r="BU1198" s="14"/>
      <c r="BV1198" s="14"/>
      <c r="BZ1198" s="15"/>
      <c r="CA1198" s="15"/>
      <c r="CC1198" s="15"/>
      <c r="CE1198" s="15"/>
      <c r="CG1198" s="15"/>
      <c r="CH1198" s="15"/>
    </row>
    <row r="1199" spans="24:86" ht="12.75" customHeight="1" x14ac:dyDescent="0.25">
      <c r="X1199" s="14"/>
      <c r="AI1199" s="14"/>
      <c r="AJ1199" s="14"/>
      <c r="AW1199" s="14"/>
      <c r="AX1199" s="14"/>
      <c r="BA1199" s="14"/>
      <c r="BB1199" s="14"/>
      <c r="BE1199" s="14"/>
      <c r="BF1199" s="14"/>
      <c r="BH1199" s="14"/>
      <c r="BI1199" s="14"/>
      <c r="BJ1199" s="14"/>
      <c r="BK1199" s="14"/>
      <c r="BL1199" s="14"/>
      <c r="BM1199" s="71"/>
      <c r="BU1199" s="14"/>
      <c r="BV1199" s="14"/>
      <c r="BZ1199" s="15"/>
      <c r="CA1199" s="15"/>
      <c r="CC1199" s="15"/>
      <c r="CE1199" s="15"/>
      <c r="CG1199" s="15"/>
      <c r="CH1199" s="15"/>
    </row>
    <row r="1200" spans="24:86" ht="12.75" customHeight="1" x14ac:dyDescent="0.25">
      <c r="X1200" s="14"/>
      <c r="AI1200" s="14"/>
      <c r="AJ1200" s="14"/>
      <c r="AW1200" s="14"/>
      <c r="AX1200" s="14"/>
      <c r="BA1200" s="14"/>
      <c r="BB1200" s="14"/>
      <c r="BE1200" s="14"/>
      <c r="BF1200" s="14"/>
      <c r="BH1200" s="14"/>
      <c r="BI1200" s="14"/>
      <c r="BJ1200" s="14"/>
      <c r="BK1200" s="14"/>
      <c r="BL1200" s="14"/>
      <c r="BM1200" s="71"/>
      <c r="BU1200" s="14"/>
      <c r="BV1200" s="14"/>
      <c r="BZ1200" s="15"/>
      <c r="CA1200" s="15"/>
      <c r="CC1200" s="15"/>
      <c r="CE1200" s="15"/>
      <c r="CG1200" s="15"/>
      <c r="CH1200" s="15"/>
    </row>
    <row r="1201" spans="24:86" ht="12.75" customHeight="1" x14ac:dyDescent="0.25">
      <c r="X1201" s="14"/>
      <c r="AI1201" s="14"/>
      <c r="AJ1201" s="14"/>
      <c r="AW1201" s="14"/>
      <c r="AX1201" s="14"/>
      <c r="BA1201" s="14"/>
      <c r="BB1201" s="14"/>
      <c r="BE1201" s="14"/>
      <c r="BF1201" s="14"/>
      <c r="BH1201" s="14"/>
      <c r="BI1201" s="14"/>
      <c r="BJ1201" s="14"/>
      <c r="BK1201" s="14"/>
      <c r="BL1201" s="14"/>
      <c r="BM1201" s="71"/>
      <c r="BU1201" s="14"/>
      <c r="BV1201" s="14"/>
      <c r="BZ1201" s="15"/>
      <c r="CA1201" s="15"/>
      <c r="CC1201" s="15"/>
      <c r="CE1201" s="15"/>
      <c r="CG1201" s="15"/>
      <c r="CH1201" s="15"/>
    </row>
    <row r="1202" spans="24:86" ht="12.75" customHeight="1" x14ac:dyDescent="0.25">
      <c r="X1202" s="14"/>
      <c r="AI1202" s="14"/>
      <c r="AJ1202" s="14"/>
      <c r="AW1202" s="14"/>
      <c r="AX1202" s="14"/>
      <c r="BA1202" s="14"/>
      <c r="BB1202" s="14"/>
      <c r="BE1202" s="14"/>
      <c r="BF1202" s="14"/>
      <c r="BH1202" s="14"/>
      <c r="BI1202" s="14"/>
      <c r="BJ1202" s="14"/>
      <c r="BK1202" s="14"/>
      <c r="BL1202" s="14"/>
      <c r="BM1202" s="71"/>
      <c r="BU1202" s="14"/>
      <c r="BV1202" s="14"/>
      <c r="BZ1202" s="15"/>
      <c r="CA1202" s="15"/>
      <c r="CC1202" s="15"/>
      <c r="CE1202" s="15"/>
      <c r="CG1202" s="15"/>
      <c r="CH1202" s="15"/>
    </row>
    <row r="1203" spans="24:86" ht="12.75" customHeight="1" x14ac:dyDescent="0.25">
      <c r="X1203" s="14"/>
      <c r="AI1203" s="14"/>
      <c r="AJ1203" s="14"/>
      <c r="AW1203" s="14"/>
      <c r="AX1203" s="14"/>
      <c r="BA1203" s="14"/>
      <c r="BB1203" s="14"/>
      <c r="BE1203" s="14"/>
      <c r="BF1203" s="14"/>
      <c r="BH1203" s="14"/>
      <c r="BI1203" s="14"/>
      <c r="BJ1203" s="14"/>
      <c r="BK1203" s="14"/>
      <c r="BL1203" s="14"/>
      <c r="BM1203" s="71"/>
      <c r="BU1203" s="14"/>
      <c r="BV1203" s="14"/>
      <c r="BZ1203" s="15"/>
      <c r="CA1203" s="15"/>
      <c r="CC1203" s="15"/>
      <c r="CE1203" s="15"/>
      <c r="CG1203" s="15"/>
      <c r="CH1203" s="15"/>
    </row>
    <row r="1204" spans="24:86" ht="12.75" customHeight="1" x14ac:dyDescent="0.25">
      <c r="X1204" s="14"/>
      <c r="AI1204" s="14"/>
      <c r="AJ1204" s="14"/>
      <c r="AW1204" s="14"/>
      <c r="AX1204" s="14"/>
      <c r="BA1204" s="14"/>
      <c r="BB1204" s="14"/>
      <c r="BE1204" s="14"/>
      <c r="BF1204" s="14"/>
      <c r="BH1204" s="14"/>
      <c r="BI1204" s="14"/>
      <c r="BJ1204" s="14"/>
      <c r="BK1204" s="14"/>
      <c r="BL1204" s="14"/>
      <c r="BM1204" s="71"/>
      <c r="BU1204" s="14"/>
      <c r="BV1204" s="14"/>
      <c r="BZ1204" s="15"/>
      <c r="CA1204" s="15"/>
      <c r="CC1204" s="15"/>
      <c r="CE1204" s="15"/>
      <c r="CG1204" s="15"/>
      <c r="CH1204" s="15"/>
    </row>
    <row r="1205" spans="24:86" ht="12.75" customHeight="1" x14ac:dyDescent="0.25">
      <c r="X1205" s="14"/>
      <c r="AI1205" s="14"/>
      <c r="AJ1205" s="14"/>
      <c r="AW1205" s="14"/>
      <c r="AX1205" s="14"/>
      <c r="BA1205" s="14"/>
      <c r="BB1205" s="14"/>
      <c r="BE1205" s="14"/>
      <c r="BF1205" s="14"/>
      <c r="BH1205" s="14"/>
      <c r="BI1205" s="14"/>
      <c r="BJ1205" s="14"/>
      <c r="BK1205" s="14"/>
      <c r="BL1205" s="14"/>
      <c r="BM1205" s="71"/>
      <c r="BU1205" s="14"/>
      <c r="BV1205" s="14"/>
      <c r="BZ1205" s="15"/>
      <c r="CA1205" s="15"/>
      <c r="CC1205" s="15"/>
      <c r="CE1205" s="15"/>
      <c r="CG1205" s="15"/>
      <c r="CH1205" s="15"/>
    </row>
    <row r="1206" spans="24:86" ht="12.75" customHeight="1" x14ac:dyDescent="0.25">
      <c r="X1206" s="14"/>
      <c r="AI1206" s="14"/>
      <c r="AJ1206" s="14"/>
      <c r="AW1206" s="14"/>
      <c r="AX1206" s="14"/>
      <c r="BA1206" s="14"/>
      <c r="BB1206" s="14"/>
      <c r="BE1206" s="14"/>
      <c r="BF1206" s="14"/>
      <c r="BH1206" s="14"/>
      <c r="BI1206" s="14"/>
      <c r="BJ1206" s="14"/>
      <c r="BK1206" s="14"/>
      <c r="BL1206" s="14"/>
      <c r="BM1206" s="71"/>
      <c r="BU1206" s="14"/>
      <c r="BV1206" s="14"/>
      <c r="BZ1206" s="15"/>
      <c r="CA1206" s="15"/>
      <c r="CC1206" s="15"/>
      <c r="CE1206" s="15"/>
      <c r="CG1206" s="15"/>
      <c r="CH1206" s="15"/>
    </row>
    <row r="1207" spans="24:86" ht="12.75" customHeight="1" x14ac:dyDescent="0.25">
      <c r="X1207" s="14"/>
      <c r="AI1207" s="14"/>
      <c r="AJ1207" s="14"/>
      <c r="AW1207" s="14"/>
      <c r="AX1207" s="14"/>
      <c r="BA1207" s="14"/>
      <c r="BB1207" s="14"/>
      <c r="BE1207" s="14"/>
      <c r="BF1207" s="14"/>
      <c r="BH1207" s="14"/>
      <c r="BI1207" s="14"/>
      <c r="BJ1207" s="14"/>
      <c r="BK1207" s="14"/>
      <c r="BL1207" s="14"/>
      <c r="BM1207" s="71"/>
      <c r="BU1207" s="14"/>
      <c r="BV1207" s="14"/>
      <c r="BZ1207" s="15"/>
      <c r="CA1207" s="15"/>
      <c r="CC1207" s="15"/>
      <c r="CE1207" s="15"/>
      <c r="CG1207" s="15"/>
      <c r="CH1207" s="15"/>
    </row>
    <row r="1208" spans="24:86" ht="12.75" customHeight="1" x14ac:dyDescent="0.25">
      <c r="X1208" s="14"/>
      <c r="AI1208" s="14"/>
      <c r="AJ1208" s="14"/>
      <c r="AW1208" s="14"/>
      <c r="AX1208" s="14"/>
      <c r="BA1208" s="14"/>
      <c r="BB1208" s="14"/>
      <c r="BE1208" s="14"/>
      <c r="BF1208" s="14"/>
      <c r="BH1208" s="14"/>
      <c r="BI1208" s="14"/>
      <c r="BJ1208" s="14"/>
      <c r="BK1208" s="14"/>
      <c r="BL1208" s="14"/>
      <c r="BM1208" s="71"/>
      <c r="BU1208" s="14"/>
      <c r="BV1208" s="14"/>
      <c r="BZ1208" s="15"/>
      <c r="CA1208" s="15"/>
      <c r="CC1208" s="15"/>
      <c r="CE1208" s="15"/>
      <c r="CG1208" s="15"/>
      <c r="CH1208" s="15"/>
    </row>
    <row r="1209" spans="24:86" ht="12.75" customHeight="1" x14ac:dyDescent="0.25">
      <c r="X1209" s="14"/>
      <c r="AI1209" s="14"/>
      <c r="AJ1209" s="14"/>
      <c r="AW1209" s="14"/>
      <c r="AX1209" s="14"/>
      <c r="BA1209" s="14"/>
      <c r="BB1209" s="14"/>
      <c r="BE1209" s="14"/>
      <c r="BF1209" s="14"/>
      <c r="BH1209" s="14"/>
      <c r="BI1209" s="14"/>
      <c r="BJ1209" s="14"/>
      <c r="BK1209" s="14"/>
      <c r="BL1209" s="14"/>
      <c r="BM1209" s="71"/>
      <c r="BU1209" s="14"/>
      <c r="BV1209" s="14"/>
      <c r="BZ1209" s="15"/>
      <c r="CA1209" s="15"/>
      <c r="CC1209" s="15"/>
      <c r="CE1209" s="15"/>
      <c r="CG1209" s="15"/>
      <c r="CH1209" s="15"/>
    </row>
    <row r="1210" spans="24:86" ht="12.75" customHeight="1" x14ac:dyDescent="0.25">
      <c r="X1210" s="14"/>
      <c r="AI1210" s="14"/>
      <c r="AJ1210" s="14"/>
      <c r="AW1210" s="14"/>
      <c r="AX1210" s="14"/>
      <c r="BA1210" s="14"/>
      <c r="BB1210" s="14"/>
      <c r="BE1210" s="14"/>
      <c r="BF1210" s="14"/>
      <c r="BH1210" s="14"/>
      <c r="BI1210" s="14"/>
      <c r="BJ1210" s="14"/>
      <c r="BK1210" s="14"/>
      <c r="BL1210" s="14"/>
      <c r="BM1210" s="71"/>
      <c r="BU1210" s="14"/>
      <c r="BV1210" s="14"/>
      <c r="BZ1210" s="15"/>
      <c r="CA1210" s="15"/>
      <c r="CC1210" s="15"/>
      <c r="CE1210" s="15"/>
      <c r="CG1210" s="15"/>
      <c r="CH1210" s="15"/>
    </row>
    <row r="1211" spans="24:86" ht="12.75" customHeight="1" x14ac:dyDescent="0.25">
      <c r="X1211" s="14"/>
      <c r="AI1211" s="14"/>
      <c r="AJ1211" s="14"/>
      <c r="AW1211" s="14"/>
      <c r="AX1211" s="14"/>
      <c r="BA1211" s="14"/>
      <c r="BB1211" s="14"/>
      <c r="BE1211" s="14"/>
      <c r="BF1211" s="14"/>
      <c r="BH1211" s="14"/>
      <c r="BI1211" s="14"/>
      <c r="BJ1211" s="14"/>
      <c r="BK1211" s="14"/>
      <c r="BL1211" s="14"/>
      <c r="BM1211" s="71"/>
      <c r="BU1211" s="14"/>
      <c r="BV1211" s="14"/>
      <c r="BZ1211" s="15"/>
      <c r="CA1211" s="15"/>
      <c r="CC1211" s="15"/>
      <c r="CE1211" s="15"/>
      <c r="CG1211" s="15"/>
      <c r="CH1211" s="15"/>
    </row>
    <row r="1212" spans="24:86" ht="12.75" customHeight="1" x14ac:dyDescent="0.25">
      <c r="X1212" s="14"/>
      <c r="AI1212" s="14"/>
      <c r="AJ1212" s="14"/>
      <c r="AW1212" s="14"/>
      <c r="AX1212" s="14"/>
      <c r="BA1212" s="14"/>
      <c r="BB1212" s="14"/>
      <c r="BE1212" s="14"/>
      <c r="BF1212" s="14"/>
      <c r="BH1212" s="14"/>
      <c r="BI1212" s="14"/>
      <c r="BJ1212" s="14"/>
      <c r="BK1212" s="14"/>
      <c r="BL1212" s="14"/>
      <c r="BM1212" s="71"/>
      <c r="BU1212" s="14"/>
      <c r="BV1212" s="14"/>
      <c r="BZ1212" s="15"/>
      <c r="CA1212" s="15"/>
      <c r="CC1212" s="15"/>
      <c r="CE1212" s="15"/>
      <c r="CG1212" s="15"/>
      <c r="CH1212" s="15"/>
    </row>
    <row r="1213" spans="24:86" ht="12.75" customHeight="1" x14ac:dyDescent="0.25">
      <c r="X1213" s="14"/>
      <c r="AI1213" s="14"/>
      <c r="AJ1213" s="14"/>
      <c r="AW1213" s="14"/>
      <c r="AX1213" s="14"/>
      <c r="BA1213" s="14"/>
      <c r="BB1213" s="14"/>
      <c r="BE1213" s="14"/>
      <c r="BF1213" s="14"/>
      <c r="BH1213" s="14"/>
      <c r="BI1213" s="14"/>
      <c r="BJ1213" s="14"/>
      <c r="BK1213" s="14"/>
      <c r="BL1213" s="14"/>
      <c r="BM1213" s="71"/>
      <c r="BU1213" s="14"/>
      <c r="BV1213" s="14"/>
      <c r="BZ1213" s="15"/>
      <c r="CA1213" s="15"/>
      <c r="CC1213" s="15"/>
      <c r="CE1213" s="15"/>
      <c r="CG1213" s="15"/>
      <c r="CH1213" s="15"/>
    </row>
    <row r="1214" spans="24:86" ht="12.75" customHeight="1" x14ac:dyDescent="0.25">
      <c r="X1214" s="14"/>
      <c r="AI1214" s="14"/>
      <c r="AJ1214" s="14"/>
      <c r="AW1214" s="14"/>
      <c r="AX1214" s="14"/>
      <c r="BA1214" s="14"/>
      <c r="BB1214" s="14"/>
      <c r="BE1214" s="14"/>
      <c r="BF1214" s="14"/>
      <c r="BH1214" s="14"/>
      <c r="BI1214" s="14"/>
      <c r="BJ1214" s="14"/>
      <c r="BK1214" s="14"/>
      <c r="BL1214" s="14"/>
      <c r="BM1214" s="71"/>
      <c r="BU1214" s="14"/>
      <c r="BV1214" s="14"/>
      <c r="BZ1214" s="15"/>
      <c r="CA1214" s="15"/>
      <c r="CC1214" s="15"/>
      <c r="CE1214" s="15"/>
      <c r="CG1214" s="15"/>
      <c r="CH1214" s="15"/>
    </row>
    <row r="1215" spans="24:86" ht="12.75" customHeight="1" x14ac:dyDescent="0.25">
      <c r="X1215" s="14"/>
      <c r="AI1215" s="14"/>
      <c r="AJ1215" s="14"/>
      <c r="AW1215" s="14"/>
      <c r="AX1215" s="14"/>
      <c r="BA1215" s="14"/>
      <c r="BB1215" s="14"/>
      <c r="BE1215" s="14"/>
      <c r="BF1215" s="14"/>
      <c r="BH1215" s="14"/>
      <c r="BI1215" s="14"/>
      <c r="BJ1215" s="14"/>
      <c r="BK1215" s="14"/>
      <c r="BL1215" s="14"/>
      <c r="BM1215" s="71"/>
      <c r="BU1215" s="14"/>
      <c r="BV1215" s="14"/>
      <c r="BZ1215" s="15"/>
      <c r="CA1215" s="15"/>
      <c r="CC1215" s="15"/>
      <c r="CE1215" s="15"/>
      <c r="CG1215" s="15"/>
      <c r="CH1215" s="15"/>
    </row>
    <row r="1216" spans="24:86" ht="12.75" customHeight="1" x14ac:dyDescent="0.25">
      <c r="X1216" s="14"/>
      <c r="AI1216" s="14"/>
      <c r="AJ1216" s="14"/>
      <c r="AW1216" s="14"/>
      <c r="AX1216" s="14"/>
      <c r="BA1216" s="14"/>
      <c r="BB1216" s="14"/>
      <c r="BE1216" s="14"/>
      <c r="BF1216" s="14"/>
      <c r="BH1216" s="14"/>
      <c r="BI1216" s="14"/>
      <c r="BJ1216" s="14"/>
      <c r="BK1216" s="14"/>
      <c r="BL1216" s="14"/>
      <c r="BM1216" s="71"/>
      <c r="BU1216" s="14"/>
      <c r="BV1216" s="14"/>
      <c r="BZ1216" s="15"/>
      <c r="CA1216" s="15"/>
      <c r="CC1216" s="15"/>
      <c r="CE1216" s="15"/>
      <c r="CG1216" s="15"/>
      <c r="CH1216" s="15"/>
    </row>
    <row r="1217" spans="24:86" ht="12.75" customHeight="1" x14ac:dyDescent="0.25">
      <c r="X1217" s="14"/>
      <c r="AI1217" s="14"/>
      <c r="AJ1217" s="14"/>
      <c r="AW1217" s="14"/>
      <c r="AX1217" s="14"/>
      <c r="BA1217" s="14"/>
      <c r="BB1217" s="14"/>
      <c r="BE1217" s="14"/>
      <c r="BF1217" s="14"/>
      <c r="BH1217" s="14"/>
      <c r="BI1217" s="14"/>
      <c r="BJ1217" s="14"/>
      <c r="BK1217" s="14"/>
      <c r="BL1217" s="14"/>
      <c r="BM1217" s="71"/>
      <c r="BU1217" s="14"/>
      <c r="BV1217" s="14"/>
      <c r="BZ1217" s="15"/>
      <c r="CA1217" s="15"/>
      <c r="CC1217" s="15"/>
      <c r="CE1217" s="15"/>
      <c r="CG1217" s="15"/>
      <c r="CH1217" s="15"/>
    </row>
    <row r="1218" spans="24:86" ht="12.75" customHeight="1" x14ac:dyDescent="0.25">
      <c r="X1218" s="14"/>
      <c r="AI1218" s="14"/>
      <c r="AJ1218" s="14"/>
      <c r="AW1218" s="14"/>
      <c r="AX1218" s="14"/>
      <c r="BA1218" s="14"/>
      <c r="BB1218" s="14"/>
      <c r="BE1218" s="14"/>
      <c r="BF1218" s="14"/>
      <c r="BH1218" s="14"/>
      <c r="BI1218" s="14"/>
      <c r="BJ1218" s="14"/>
      <c r="BK1218" s="14"/>
      <c r="BL1218" s="14"/>
      <c r="BM1218" s="71"/>
      <c r="BU1218" s="14"/>
      <c r="BV1218" s="14"/>
      <c r="BZ1218" s="15"/>
      <c r="CA1218" s="15"/>
      <c r="CC1218" s="15"/>
      <c r="CE1218" s="15"/>
      <c r="CG1218" s="15"/>
      <c r="CH1218" s="15"/>
    </row>
    <row r="1219" spans="24:86" ht="12.75" customHeight="1" x14ac:dyDescent="0.25">
      <c r="X1219" s="14"/>
      <c r="AI1219" s="14"/>
      <c r="AJ1219" s="14"/>
      <c r="AW1219" s="14"/>
      <c r="AX1219" s="14"/>
      <c r="BA1219" s="14"/>
      <c r="BB1219" s="14"/>
      <c r="BE1219" s="14"/>
      <c r="BF1219" s="14"/>
      <c r="BH1219" s="14"/>
      <c r="BI1219" s="14"/>
      <c r="BJ1219" s="14"/>
      <c r="BK1219" s="14"/>
      <c r="BL1219" s="14"/>
      <c r="BM1219" s="71"/>
      <c r="BU1219" s="14"/>
      <c r="BV1219" s="14"/>
      <c r="BZ1219" s="15"/>
      <c r="CA1219" s="15"/>
      <c r="CC1219" s="15"/>
      <c r="CE1219" s="15"/>
      <c r="CG1219" s="15"/>
      <c r="CH1219" s="15"/>
    </row>
    <row r="1220" spans="24:86" ht="12.75" customHeight="1" x14ac:dyDescent="0.25">
      <c r="X1220" s="14"/>
      <c r="AI1220" s="14"/>
      <c r="AJ1220" s="14"/>
      <c r="AW1220" s="14"/>
      <c r="AX1220" s="14"/>
      <c r="BA1220" s="14"/>
      <c r="BB1220" s="14"/>
      <c r="BE1220" s="14"/>
      <c r="BF1220" s="14"/>
      <c r="BH1220" s="14"/>
      <c r="BI1220" s="14"/>
      <c r="BJ1220" s="14"/>
      <c r="BK1220" s="14"/>
      <c r="BL1220" s="14"/>
      <c r="BM1220" s="71"/>
      <c r="BU1220" s="14"/>
      <c r="BV1220" s="14"/>
      <c r="BZ1220" s="15"/>
      <c r="CA1220" s="15"/>
      <c r="CC1220" s="15"/>
      <c r="CE1220" s="15"/>
      <c r="CG1220" s="15"/>
      <c r="CH1220" s="15"/>
    </row>
    <row r="1221" spans="24:86" ht="12.75" customHeight="1" x14ac:dyDescent="0.25">
      <c r="X1221" s="14"/>
      <c r="AI1221" s="14"/>
      <c r="AJ1221" s="14"/>
      <c r="AW1221" s="14"/>
      <c r="AX1221" s="14"/>
      <c r="BA1221" s="14"/>
      <c r="BB1221" s="14"/>
      <c r="BE1221" s="14"/>
      <c r="BF1221" s="14"/>
      <c r="BH1221" s="14"/>
      <c r="BI1221" s="14"/>
      <c r="BJ1221" s="14"/>
      <c r="BK1221" s="14"/>
      <c r="BL1221" s="14"/>
      <c r="BM1221" s="71"/>
      <c r="BU1221" s="14"/>
      <c r="BV1221" s="14"/>
      <c r="BZ1221" s="15"/>
      <c r="CA1221" s="15"/>
      <c r="CC1221" s="15"/>
      <c r="CE1221" s="15"/>
      <c r="CG1221" s="15"/>
      <c r="CH1221" s="15"/>
    </row>
    <row r="1222" spans="24:86" ht="12.75" customHeight="1" x14ac:dyDescent="0.25">
      <c r="X1222" s="14"/>
      <c r="AI1222" s="14"/>
      <c r="AJ1222" s="14"/>
      <c r="AW1222" s="14"/>
      <c r="AX1222" s="14"/>
      <c r="BA1222" s="14"/>
      <c r="BB1222" s="14"/>
      <c r="BE1222" s="14"/>
      <c r="BF1222" s="14"/>
      <c r="BH1222" s="14"/>
      <c r="BI1222" s="14"/>
      <c r="BJ1222" s="14"/>
      <c r="BK1222" s="14"/>
      <c r="BL1222" s="14"/>
      <c r="BM1222" s="71"/>
      <c r="BU1222" s="14"/>
      <c r="BV1222" s="14"/>
      <c r="BZ1222" s="15"/>
      <c r="CA1222" s="15"/>
      <c r="CC1222" s="15"/>
      <c r="CE1222" s="15"/>
      <c r="CG1222" s="15"/>
      <c r="CH1222" s="15"/>
    </row>
    <row r="1223" spans="24:86" ht="12.75" customHeight="1" x14ac:dyDescent="0.25">
      <c r="X1223" s="14"/>
      <c r="AI1223" s="14"/>
      <c r="AJ1223" s="14"/>
      <c r="AW1223" s="14"/>
      <c r="AX1223" s="14"/>
      <c r="BA1223" s="14"/>
      <c r="BB1223" s="14"/>
      <c r="BE1223" s="14"/>
      <c r="BF1223" s="14"/>
      <c r="BH1223" s="14"/>
      <c r="BI1223" s="14"/>
      <c r="BJ1223" s="14"/>
      <c r="BK1223" s="14"/>
      <c r="BL1223" s="14"/>
      <c r="BM1223" s="71"/>
      <c r="BU1223" s="14"/>
      <c r="BV1223" s="14"/>
      <c r="BZ1223" s="15"/>
      <c r="CA1223" s="15"/>
      <c r="CC1223" s="15"/>
      <c r="CE1223" s="15"/>
      <c r="CG1223" s="15"/>
      <c r="CH1223" s="15"/>
    </row>
    <row r="1224" spans="24:86" ht="12.75" customHeight="1" x14ac:dyDescent="0.25">
      <c r="X1224" s="14"/>
      <c r="AI1224" s="14"/>
      <c r="AJ1224" s="14"/>
      <c r="AW1224" s="14"/>
      <c r="AX1224" s="14"/>
      <c r="BA1224" s="14"/>
      <c r="BB1224" s="14"/>
      <c r="BE1224" s="14"/>
      <c r="BF1224" s="14"/>
      <c r="BH1224" s="14"/>
      <c r="BI1224" s="14"/>
      <c r="BJ1224" s="14"/>
      <c r="BK1224" s="14"/>
      <c r="BL1224" s="14"/>
      <c r="BM1224" s="71"/>
      <c r="BU1224" s="14"/>
      <c r="BV1224" s="14"/>
      <c r="BZ1224" s="15"/>
      <c r="CA1224" s="15"/>
      <c r="CC1224" s="15"/>
      <c r="CE1224" s="15"/>
      <c r="CG1224" s="15"/>
      <c r="CH1224" s="15"/>
    </row>
    <row r="1225" spans="24:86" ht="12.75" customHeight="1" x14ac:dyDescent="0.25">
      <c r="X1225" s="14"/>
      <c r="AI1225" s="14"/>
      <c r="AJ1225" s="14"/>
      <c r="AW1225" s="14"/>
      <c r="AX1225" s="14"/>
      <c r="BA1225" s="14"/>
      <c r="BB1225" s="14"/>
      <c r="BE1225" s="14"/>
      <c r="BF1225" s="14"/>
      <c r="BH1225" s="14"/>
      <c r="BI1225" s="14"/>
      <c r="BJ1225" s="14"/>
      <c r="BK1225" s="14"/>
      <c r="BL1225" s="14"/>
      <c r="BM1225" s="71"/>
      <c r="BU1225" s="14"/>
      <c r="BV1225" s="14"/>
      <c r="BZ1225" s="15"/>
      <c r="CA1225" s="15"/>
      <c r="CC1225" s="15"/>
      <c r="CE1225" s="15"/>
      <c r="CG1225" s="15"/>
      <c r="CH1225" s="15"/>
    </row>
    <row r="1226" spans="24:86" ht="12.75" customHeight="1" x14ac:dyDescent="0.25">
      <c r="X1226" s="14"/>
      <c r="AI1226" s="14"/>
      <c r="AJ1226" s="14"/>
      <c r="AW1226" s="14"/>
      <c r="AX1226" s="14"/>
      <c r="BA1226" s="14"/>
      <c r="BB1226" s="14"/>
      <c r="BE1226" s="14"/>
      <c r="BF1226" s="14"/>
      <c r="BH1226" s="14"/>
      <c r="BI1226" s="14"/>
      <c r="BJ1226" s="14"/>
      <c r="BK1226" s="14"/>
      <c r="BL1226" s="14"/>
      <c r="BM1226" s="71"/>
      <c r="BU1226" s="14"/>
      <c r="BV1226" s="14"/>
      <c r="BZ1226" s="15"/>
      <c r="CA1226" s="15"/>
      <c r="CC1226" s="15"/>
      <c r="CE1226" s="15"/>
      <c r="CG1226" s="15"/>
      <c r="CH1226" s="15"/>
    </row>
    <row r="1227" spans="24:86" ht="12.75" customHeight="1" x14ac:dyDescent="0.25">
      <c r="X1227" s="14"/>
      <c r="AI1227" s="14"/>
      <c r="AJ1227" s="14"/>
      <c r="AW1227" s="14"/>
      <c r="AX1227" s="14"/>
      <c r="BA1227" s="14"/>
      <c r="BB1227" s="14"/>
      <c r="BE1227" s="14"/>
      <c r="BF1227" s="14"/>
      <c r="BH1227" s="14"/>
      <c r="BI1227" s="14"/>
      <c r="BJ1227" s="14"/>
      <c r="BK1227" s="14"/>
      <c r="BL1227" s="14"/>
      <c r="BM1227" s="71"/>
      <c r="BU1227" s="14"/>
      <c r="BV1227" s="14"/>
      <c r="BZ1227" s="15"/>
      <c r="CA1227" s="15"/>
      <c r="CC1227" s="15"/>
      <c r="CE1227" s="15"/>
      <c r="CG1227" s="15"/>
      <c r="CH1227" s="15"/>
    </row>
    <row r="1228" spans="24:86" ht="12.75" customHeight="1" x14ac:dyDescent="0.25">
      <c r="X1228" s="14"/>
      <c r="AI1228" s="14"/>
      <c r="AJ1228" s="14"/>
      <c r="AW1228" s="14"/>
      <c r="AX1228" s="14"/>
      <c r="BA1228" s="14"/>
      <c r="BB1228" s="14"/>
      <c r="BE1228" s="14"/>
      <c r="BF1228" s="14"/>
      <c r="BH1228" s="14"/>
      <c r="BI1228" s="14"/>
      <c r="BJ1228" s="14"/>
      <c r="BK1228" s="14"/>
      <c r="BL1228" s="14"/>
      <c r="BM1228" s="71"/>
      <c r="BU1228" s="14"/>
      <c r="BV1228" s="14"/>
      <c r="BZ1228" s="15"/>
      <c r="CA1228" s="15"/>
      <c r="CC1228" s="15"/>
      <c r="CE1228" s="15"/>
      <c r="CG1228" s="15"/>
      <c r="CH1228" s="15"/>
    </row>
    <row r="1229" spans="24:86" ht="12.75" customHeight="1" x14ac:dyDescent="0.25">
      <c r="X1229" s="14"/>
      <c r="AI1229" s="14"/>
      <c r="AJ1229" s="14"/>
      <c r="AW1229" s="14"/>
      <c r="AX1229" s="14"/>
      <c r="BA1229" s="14"/>
      <c r="BB1229" s="14"/>
      <c r="BE1229" s="14"/>
      <c r="BF1229" s="14"/>
      <c r="BH1229" s="14"/>
      <c r="BI1229" s="14"/>
      <c r="BJ1229" s="14"/>
      <c r="BK1229" s="14"/>
      <c r="BL1229" s="14"/>
      <c r="BM1229" s="71"/>
      <c r="BU1229" s="14"/>
      <c r="BV1229" s="14"/>
      <c r="BZ1229" s="15"/>
      <c r="CA1229" s="15"/>
      <c r="CC1229" s="15"/>
      <c r="CE1229" s="15"/>
      <c r="CG1229" s="15"/>
      <c r="CH1229" s="15"/>
    </row>
    <row r="1230" spans="24:86" ht="12.75" customHeight="1" x14ac:dyDescent="0.25">
      <c r="X1230" s="14"/>
      <c r="AI1230" s="14"/>
      <c r="AJ1230" s="14"/>
      <c r="AW1230" s="14"/>
      <c r="AX1230" s="14"/>
      <c r="BA1230" s="14"/>
      <c r="BB1230" s="14"/>
      <c r="BE1230" s="14"/>
      <c r="BF1230" s="14"/>
      <c r="BH1230" s="14"/>
      <c r="BI1230" s="14"/>
      <c r="BJ1230" s="14"/>
      <c r="BK1230" s="14"/>
      <c r="BL1230" s="14"/>
      <c r="BM1230" s="71"/>
      <c r="BU1230" s="14"/>
      <c r="BV1230" s="14"/>
      <c r="BZ1230" s="15"/>
      <c r="CA1230" s="15"/>
      <c r="CC1230" s="15"/>
      <c r="CE1230" s="15"/>
      <c r="CG1230" s="15"/>
      <c r="CH1230" s="15"/>
    </row>
    <row r="1231" spans="24:86" ht="12.75" customHeight="1" x14ac:dyDescent="0.25">
      <c r="X1231" s="14"/>
      <c r="AI1231" s="14"/>
      <c r="AJ1231" s="14"/>
      <c r="AW1231" s="14"/>
      <c r="AX1231" s="14"/>
      <c r="BA1231" s="14"/>
      <c r="BB1231" s="14"/>
      <c r="BE1231" s="14"/>
      <c r="BF1231" s="14"/>
      <c r="BH1231" s="14"/>
      <c r="BI1231" s="14"/>
      <c r="BJ1231" s="14"/>
      <c r="BK1231" s="14"/>
      <c r="BL1231" s="14"/>
      <c r="BM1231" s="71"/>
      <c r="BU1231" s="14"/>
      <c r="BV1231" s="14"/>
      <c r="BZ1231" s="15"/>
      <c r="CA1231" s="15"/>
      <c r="CC1231" s="15"/>
      <c r="CE1231" s="15"/>
      <c r="CG1231" s="15"/>
      <c r="CH1231" s="15"/>
    </row>
    <row r="1232" spans="24:86" ht="12.75" customHeight="1" x14ac:dyDescent="0.25">
      <c r="X1232" s="14"/>
      <c r="AI1232" s="14"/>
      <c r="AJ1232" s="14"/>
      <c r="AW1232" s="14"/>
      <c r="AX1232" s="14"/>
      <c r="BA1232" s="14"/>
      <c r="BB1232" s="14"/>
      <c r="BE1232" s="14"/>
      <c r="BF1232" s="14"/>
      <c r="BH1232" s="14"/>
      <c r="BI1232" s="14"/>
      <c r="BJ1232" s="14"/>
      <c r="BK1232" s="14"/>
      <c r="BL1232" s="14"/>
      <c r="BM1232" s="71"/>
      <c r="BU1232" s="14"/>
      <c r="BV1232" s="14"/>
      <c r="BZ1232" s="15"/>
      <c r="CA1232" s="15"/>
      <c r="CC1232" s="15"/>
      <c r="CE1232" s="15"/>
      <c r="CG1232" s="15"/>
      <c r="CH1232" s="15"/>
    </row>
    <row r="1233" spans="24:86" ht="12.75" customHeight="1" x14ac:dyDescent="0.25">
      <c r="X1233" s="14"/>
      <c r="AI1233" s="14"/>
      <c r="AJ1233" s="14"/>
      <c r="AW1233" s="14"/>
      <c r="AX1233" s="14"/>
      <c r="BA1233" s="14"/>
      <c r="BB1233" s="14"/>
      <c r="BE1233" s="14"/>
      <c r="BF1233" s="14"/>
      <c r="BH1233" s="14"/>
      <c r="BI1233" s="14"/>
      <c r="BJ1233" s="14"/>
      <c r="BK1233" s="14"/>
      <c r="BL1233" s="14"/>
      <c r="BM1233" s="71"/>
      <c r="BU1233" s="14"/>
      <c r="BV1233" s="14"/>
      <c r="BZ1233" s="15"/>
      <c r="CA1233" s="15"/>
      <c r="CC1233" s="15"/>
      <c r="CE1233" s="15"/>
      <c r="CG1233" s="15"/>
      <c r="CH1233" s="15"/>
    </row>
    <row r="1234" spans="24:86" ht="12.75" customHeight="1" x14ac:dyDescent="0.25">
      <c r="X1234" s="14"/>
      <c r="AI1234" s="14"/>
      <c r="AJ1234" s="14"/>
      <c r="AW1234" s="14"/>
      <c r="AX1234" s="14"/>
      <c r="BA1234" s="14"/>
      <c r="BB1234" s="14"/>
      <c r="BE1234" s="14"/>
      <c r="BF1234" s="14"/>
      <c r="BH1234" s="14"/>
      <c r="BI1234" s="14"/>
      <c r="BJ1234" s="14"/>
      <c r="BK1234" s="14"/>
      <c r="BL1234" s="14"/>
      <c r="BM1234" s="71"/>
      <c r="BU1234" s="14"/>
      <c r="BV1234" s="14"/>
      <c r="BZ1234" s="15"/>
      <c r="CA1234" s="15"/>
      <c r="CC1234" s="15"/>
      <c r="CE1234" s="15"/>
      <c r="CG1234" s="15"/>
      <c r="CH1234" s="15"/>
    </row>
    <row r="1235" spans="24:86" ht="12.75" customHeight="1" x14ac:dyDescent="0.25">
      <c r="X1235" s="14"/>
      <c r="AI1235" s="14"/>
      <c r="AJ1235" s="14"/>
      <c r="AW1235" s="14"/>
      <c r="AX1235" s="14"/>
      <c r="BA1235" s="14"/>
      <c r="BB1235" s="14"/>
      <c r="BE1235" s="14"/>
      <c r="BF1235" s="14"/>
      <c r="BH1235" s="14"/>
      <c r="BI1235" s="14"/>
      <c r="BJ1235" s="14"/>
      <c r="BK1235" s="14"/>
      <c r="BL1235" s="14"/>
      <c r="BM1235" s="71"/>
      <c r="BU1235" s="14"/>
      <c r="BV1235" s="14"/>
      <c r="BZ1235" s="15"/>
      <c r="CA1235" s="15"/>
      <c r="CC1235" s="15"/>
      <c r="CE1235" s="15"/>
      <c r="CG1235" s="15"/>
      <c r="CH1235" s="15"/>
    </row>
    <row r="1236" spans="24:86" ht="12.75" customHeight="1" x14ac:dyDescent="0.25">
      <c r="X1236" s="14"/>
      <c r="AI1236" s="14"/>
      <c r="AJ1236" s="14"/>
      <c r="AW1236" s="14"/>
      <c r="AX1236" s="14"/>
      <c r="BA1236" s="14"/>
      <c r="BB1236" s="14"/>
      <c r="BE1236" s="14"/>
      <c r="BF1236" s="14"/>
      <c r="BH1236" s="14"/>
      <c r="BI1236" s="14"/>
      <c r="BJ1236" s="14"/>
      <c r="BK1236" s="14"/>
      <c r="BL1236" s="14"/>
      <c r="BM1236" s="71"/>
      <c r="BU1236" s="14"/>
      <c r="BV1236" s="14"/>
      <c r="BZ1236" s="15"/>
      <c r="CA1236" s="15"/>
      <c r="CC1236" s="15"/>
      <c r="CE1236" s="15"/>
      <c r="CG1236" s="15"/>
      <c r="CH1236" s="15"/>
    </row>
    <row r="1237" spans="24:86" ht="12.75" customHeight="1" x14ac:dyDescent="0.25">
      <c r="X1237" s="14"/>
      <c r="AI1237" s="14"/>
      <c r="AJ1237" s="14"/>
      <c r="AW1237" s="14"/>
      <c r="AX1237" s="14"/>
      <c r="BA1237" s="14"/>
      <c r="BB1237" s="14"/>
      <c r="BE1237" s="14"/>
      <c r="BF1237" s="14"/>
      <c r="BH1237" s="14"/>
      <c r="BI1237" s="14"/>
      <c r="BJ1237" s="14"/>
      <c r="BK1237" s="14"/>
      <c r="BL1237" s="14"/>
      <c r="BM1237" s="71"/>
      <c r="BU1237" s="14"/>
      <c r="BV1237" s="14"/>
      <c r="BZ1237" s="15"/>
      <c r="CA1237" s="15"/>
      <c r="CC1237" s="15"/>
      <c r="CE1237" s="15"/>
      <c r="CG1237" s="15"/>
      <c r="CH1237" s="15"/>
    </row>
    <row r="1238" spans="24:86" ht="12.75" customHeight="1" x14ac:dyDescent="0.25">
      <c r="X1238" s="14"/>
      <c r="AI1238" s="14"/>
      <c r="AJ1238" s="14"/>
      <c r="AW1238" s="14"/>
      <c r="AX1238" s="14"/>
      <c r="BA1238" s="14"/>
      <c r="BB1238" s="14"/>
      <c r="BE1238" s="14"/>
      <c r="BF1238" s="14"/>
      <c r="BH1238" s="14"/>
      <c r="BI1238" s="14"/>
      <c r="BJ1238" s="14"/>
      <c r="BK1238" s="14"/>
      <c r="BL1238" s="14"/>
      <c r="BM1238" s="71"/>
      <c r="BU1238" s="14"/>
      <c r="BV1238" s="14"/>
      <c r="BZ1238" s="15"/>
      <c r="CA1238" s="15"/>
      <c r="CC1238" s="15"/>
      <c r="CE1238" s="15"/>
      <c r="CG1238" s="15"/>
      <c r="CH1238" s="15"/>
    </row>
    <row r="1239" spans="24:86" ht="12.75" customHeight="1" x14ac:dyDescent="0.25">
      <c r="X1239" s="14"/>
      <c r="AI1239" s="14"/>
      <c r="AJ1239" s="14"/>
      <c r="AW1239" s="14"/>
      <c r="AX1239" s="14"/>
      <c r="BA1239" s="14"/>
      <c r="BB1239" s="14"/>
      <c r="BE1239" s="14"/>
      <c r="BF1239" s="14"/>
      <c r="BH1239" s="14"/>
      <c r="BI1239" s="14"/>
      <c r="BJ1239" s="14"/>
      <c r="BK1239" s="14"/>
      <c r="BL1239" s="14"/>
      <c r="BM1239" s="71"/>
      <c r="BU1239" s="14"/>
      <c r="BV1239" s="14"/>
      <c r="BZ1239" s="15"/>
      <c r="CA1239" s="15"/>
      <c r="CC1239" s="15"/>
      <c r="CE1239" s="15"/>
      <c r="CG1239" s="15"/>
      <c r="CH1239" s="15"/>
    </row>
    <row r="1240" spans="24:86" ht="12.75" customHeight="1" x14ac:dyDescent="0.25">
      <c r="X1240" s="14"/>
      <c r="AI1240" s="14"/>
      <c r="AJ1240" s="14"/>
      <c r="AW1240" s="14"/>
      <c r="AX1240" s="14"/>
      <c r="BA1240" s="14"/>
      <c r="BB1240" s="14"/>
      <c r="BE1240" s="14"/>
      <c r="BF1240" s="14"/>
      <c r="BH1240" s="14"/>
      <c r="BI1240" s="14"/>
      <c r="BJ1240" s="14"/>
      <c r="BK1240" s="14"/>
      <c r="BL1240" s="14"/>
      <c r="BM1240" s="71"/>
      <c r="BU1240" s="14"/>
      <c r="BV1240" s="14"/>
      <c r="BZ1240" s="15"/>
      <c r="CA1240" s="15"/>
      <c r="CC1240" s="15"/>
      <c r="CE1240" s="15"/>
      <c r="CG1240" s="15"/>
      <c r="CH1240" s="15"/>
    </row>
    <row r="1241" spans="24:86" ht="12.75" customHeight="1" x14ac:dyDescent="0.25">
      <c r="X1241" s="14"/>
      <c r="AI1241" s="14"/>
      <c r="AJ1241" s="14"/>
      <c r="AW1241" s="14"/>
      <c r="AX1241" s="14"/>
      <c r="BA1241" s="14"/>
      <c r="BB1241" s="14"/>
      <c r="BE1241" s="14"/>
      <c r="BF1241" s="14"/>
      <c r="BH1241" s="14"/>
      <c r="BI1241" s="14"/>
      <c r="BJ1241" s="14"/>
      <c r="BK1241" s="14"/>
      <c r="BL1241" s="14"/>
      <c r="BM1241" s="71"/>
      <c r="BU1241" s="14"/>
      <c r="BV1241" s="14"/>
      <c r="BZ1241" s="15"/>
      <c r="CA1241" s="15"/>
      <c r="CC1241" s="15"/>
      <c r="CE1241" s="15"/>
      <c r="CG1241" s="15"/>
      <c r="CH1241" s="15"/>
    </row>
    <row r="1242" spans="24:86" ht="12.75" customHeight="1" x14ac:dyDescent="0.25">
      <c r="X1242" s="14"/>
      <c r="AI1242" s="14"/>
      <c r="AJ1242" s="14"/>
      <c r="AW1242" s="14"/>
      <c r="AX1242" s="14"/>
      <c r="BA1242" s="14"/>
      <c r="BB1242" s="14"/>
      <c r="BE1242" s="14"/>
      <c r="BF1242" s="14"/>
      <c r="BH1242" s="14"/>
      <c r="BI1242" s="14"/>
      <c r="BJ1242" s="14"/>
      <c r="BK1242" s="14"/>
      <c r="BL1242" s="14"/>
      <c r="BM1242" s="71"/>
      <c r="BU1242" s="14"/>
      <c r="BV1242" s="14"/>
      <c r="BZ1242" s="15"/>
      <c r="CA1242" s="15"/>
      <c r="CC1242" s="15"/>
      <c r="CE1242" s="15"/>
      <c r="CG1242" s="15"/>
      <c r="CH1242" s="15"/>
    </row>
    <row r="1243" spans="24:86" ht="12.75" customHeight="1" x14ac:dyDescent="0.25">
      <c r="X1243" s="14"/>
      <c r="AI1243" s="14"/>
      <c r="AJ1243" s="14"/>
      <c r="AW1243" s="14"/>
      <c r="AX1243" s="14"/>
      <c r="BA1243" s="14"/>
      <c r="BB1243" s="14"/>
      <c r="BE1243" s="14"/>
      <c r="BF1243" s="14"/>
      <c r="BH1243" s="14"/>
      <c r="BI1243" s="14"/>
      <c r="BJ1243" s="14"/>
      <c r="BK1243" s="14"/>
      <c r="BL1243" s="14"/>
      <c r="BM1243" s="71"/>
      <c r="BU1243" s="14"/>
      <c r="BV1243" s="14"/>
      <c r="BZ1243" s="15"/>
      <c r="CA1243" s="15"/>
      <c r="CC1243" s="15"/>
      <c r="CE1243" s="15"/>
      <c r="CG1243" s="15"/>
      <c r="CH1243" s="15"/>
    </row>
    <row r="1244" spans="24:86" ht="12.75" customHeight="1" x14ac:dyDescent="0.25">
      <c r="X1244" s="14"/>
      <c r="AI1244" s="14"/>
      <c r="AJ1244" s="14"/>
      <c r="AW1244" s="14"/>
      <c r="AX1244" s="14"/>
      <c r="BA1244" s="14"/>
      <c r="BB1244" s="14"/>
      <c r="BE1244" s="14"/>
      <c r="BF1244" s="14"/>
      <c r="BH1244" s="14"/>
      <c r="BI1244" s="14"/>
      <c r="BJ1244" s="14"/>
      <c r="BK1244" s="14"/>
      <c r="BL1244" s="14"/>
      <c r="BM1244" s="71"/>
      <c r="BU1244" s="14"/>
      <c r="BV1244" s="14"/>
      <c r="BZ1244" s="15"/>
      <c r="CA1244" s="15"/>
      <c r="CC1244" s="15"/>
      <c r="CE1244" s="15"/>
      <c r="CG1244" s="15"/>
      <c r="CH1244" s="15"/>
    </row>
    <row r="1245" spans="24:86" ht="12.75" customHeight="1" x14ac:dyDescent="0.25">
      <c r="X1245" s="14"/>
      <c r="AI1245" s="14"/>
      <c r="AJ1245" s="14"/>
      <c r="AW1245" s="14"/>
      <c r="AX1245" s="14"/>
      <c r="BA1245" s="14"/>
      <c r="BB1245" s="14"/>
      <c r="BE1245" s="14"/>
      <c r="BF1245" s="14"/>
      <c r="BH1245" s="14"/>
      <c r="BI1245" s="14"/>
      <c r="BJ1245" s="14"/>
      <c r="BK1245" s="14"/>
      <c r="BL1245" s="14"/>
      <c r="BM1245" s="71"/>
      <c r="BU1245" s="14"/>
      <c r="BV1245" s="14"/>
      <c r="BZ1245" s="15"/>
      <c r="CA1245" s="15"/>
      <c r="CC1245" s="15"/>
      <c r="CE1245" s="15"/>
      <c r="CG1245" s="15"/>
      <c r="CH1245" s="15"/>
    </row>
    <row r="1246" spans="24:86" ht="12.75" customHeight="1" x14ac:dyDescent="0.25">
      <c r="X1246" s="14"/>
      <c r="AI1246" s="14"/>
      <c r="AJ1246" s="14"/>
      <c r="AW1246" s="14"/>
      <c r="AX1246" s="14"/>
      <c r="BA1246" s="14"/>
      <c r="BB1246" s="14"/>
      <c r="BE1246" s="14"/>
      <c r="BF1246" s="14"/>
      <c r="BH1246" s="14"/>
      <c r="BI1246" s="14"/>
      <c r="BJ1246" s="14"/>
      <c r="BK1246" s="14"/>
      <c r="BL1246" s="14"/>
      <c r="BM1246" s="71"/>
      <c r="BU1246" s="14"/>
      <c r="BV1246" s="14"/>
      <c r="BZ1246" s="15"/>
      <c r="CA1246" s="15"/>
      <c r="CC1246" s="15"/>
      <c r="CE1246" s="15"/>
      <c r="CG1246" s="15"/>
      <c r="CH1246" s="15"/>
    </row>
    <row r="1247" spans="24:86" ht="12.75" customHeight="1" x14ac:dyDescent="0.25">
      <c r="X1247" s="14"/>
      <c r="AI1247" s="14"/>
      <c r="AJ1247" s="14"/>
      <c r="AW1247" s="14"/>
      <c r="AX1247" s="14"/>
      <c r="BA1247" s="14"/>
      <c r="BB1247" s="14"/>
      <c r="BE1247" s="14"/>
      <c r="BF1247" s="14"/>
      <c r="BH1247" s="14"/>
      <c r="BI1247" s="14"/>
      <c r="BJ1247" s="14"/>
      <c r="BK1247" s="14"/>
      <c r="BL1247" s="14"/>
      <c r="BM1247" s="71"/>
      <c r="BU1247" s="14"/>
      <c r="BV1247" s="14"/>
      <c r="BZ1247" s="15"/>
      <c r="CA1247" s="15"/>
      <c r="CC1247" s="15"/>
      <c r="CE1247" s="15"/>
      <c r="CG1247" s="15"/>
      <c r="CH1247" s="15"/>
    </row>
    <row r="1248" spans="24:86" ht="12.75" customHeight="1" x14ac:dyDescent="0.25">
      <c r="X1248" s="14"/>
      <c r="AI1248" s="14"/>
      <c r="AJ1248" s="14"/>
      <c r="AW1248" s="14"/>
      <c r="AX1248" s="14"/>
      <c r="BA1248" s="14"/>
      <c r="BB1248" s="14"/>
      <c r="BE1248" s="14"/>
      <c r="BF1248" s="14"/>
      <c r="BH1248" s="14"/>
      <c r="BI1248" s="14"/>
      <c r="BJ1248" s="14"/>
      <c r="BK1248" s="14"/>
      <c r="BL1248" s="14"/>
      <c r="BM1248" s="71"/>
      <c r="BU1248" s="14"/>
      <c r="BV1248" s="14"/>
      <c r="BZ1248" s="15"/>
      <c r="CA1248" s="15"/>
      <c r="CC1248" s="15"/>
      <c r="CE1248" s="15"/>
      <c r="CG1248" s="15"/>
      <c r="CH1248" s="15"/>
    </row>
    <row r="1249" spans="24:86" ht="12.75" customHeight="1" x14ac:dyDescent="0.25">
      <c r="X1249" s="14"/>
      <c r="AI1249" s="14"/>
      <c r="AJ1249" s="14"/>
      <c r="AW1249" s="14"/>
      <c r="AX1249" s="14"/>
      <c r="BA1249" s="14"/>
      <c r="BB1249" s="14"/>
      <c r="BE1249" s="14"/>
      <c r="BF1249" s="14"/>
      <c r="BH1249" s="14"/>
      <c r="BI1249" s="14"/>
      <c r="BJ1249" s="14"/>
      <c r="BK1249" s="14"/>
      <c r="BL1249" s="14"/>
      <c r="BM1249" s="71"/>
      <c r="BU1249" s="14"/>
      <c r="BV1249" s="14"/>
      <c r="BZ1249" s="15"/>
      <c r="CA1249" s="15"/>
      <c r="CC1249" s="15"/>
      <c r="CE1249" s="15"/>
      <c r="CG1249" s="15"/>
      <c r="CH1249" s="15"/>
    </row>
    <row r="1250" spans="24:86" ht="12.75" customHeight="1" x14ac:dyDescent="0.25">
      <c r="X1250" s="14"/>
      <c r="AI1250" s="14"/>
      <c r="AJ1250" s="14"/>
      <c r="AW1250" s="14"/>
      <c r="AX1250" s="14"/>
      <c r="BA1250" s="14"/>
      <c r="BB1250" s="14"/>
      <c r="BE1250" s="14"/>
      <c r="BF1250" s="14"/>
      <c r="BH1250" s="14"/>
      <c r="BI1250" s="14"/>
      <c r="BJ1250" s="14"/>
      <c r="BK1250" s="14"/>
      <c r="BL1250" s="14"/>
      <c r="BM1250" s="71"/>
      <c r="BU1250" s="14"/>
      <c r="BV1250" s="14"/>
      <c r="BZ1250" s="15"/>
      <c r="CA1250" s="15"/>
      <c r="CC1250" s="15"/>
      <c r="CE1250" s="15"/>
      <c r="CG1250" s="15"/>
      <c r="CH1250" s="15"/>
    </row>
    <row r="1251" spans="24:86" ht="12.75" customHeight="1" x14ac:dyDescent="0.25">
      <c r="X1251" s="14"/>
      <c r="AI1251" s="14"/>
      <c r="AJ1251" s="14"/>
      <c r="AW1251" s="14"/>
      <c r="AX1251" s="14"/>
      <c r="BA1251" s="14"/>
      <c r="BB1251" s="14"/>
      <c r="BE1251" s="14"/>
      <c r="BF1251" s="14"/>
      <c r="BH1251" s="14"/>
      <c r="BI1251" s="14"/>
      <c r="BJ1251" s="14"/>
      <c r="BK1251" s="14"/>
      <c r="BL1251" s="14"/>
      <c r="BM1251" s="71"/>
      <c r="BU1251" s="14"/>
      <c r="BV1251" s="14"/>
      <c r="BZ1251" s="15"/>
      <c r="CA1251" s="15"/>
      <c r="CC1251" s="15"/>
      <c r="CE1251" s="15"/>
      <c r="CG1251" s="15"/>
      <c r="CH1251" s="15"/>
    </row>
    <row r="1252" spans="24:86" ht="12.75" customHeight="1" x14ac:dyDescent="0.25">
      <c r="X1252" s="14"/>
      <c r="AI1252" s="14"/>
      <c r="AJ1252" s="14"/>
      <c r="AW1252" s="14"/>
      <c r="AX1252" s="14"/>
      <c r="BA1252" s="14"/>
      <c r="BB1252" s="14"/>
      <c r="BE1252" s="14"/>
      <c r="BF1252" s="14"/>
      <c r="BH1252" s="14"/>
      <c r="BI1252" s="14"/>
      <c r="BJ1252" s="14"/>
      <c r="BK1252" s="14"/>
      <c r="BL1252" s="14"/>
      <c r="BM1252" s="71"/>
      <c r="BU1252" s="14"/>
      <c r="BV1252" s="14"/>
      <c r="BZ1252" s="15"/>
      <c r="CA1252" s="15"/>
      <c r="CC1252" s="15"/>
      <c r="CE1252" s="15"/>
      <c r="CG1252" s="15"/>
      <c r="CH1252" s="15"/>
    </row>
    <row r="1253" spans="24:86" ht="12.75" customHeight="1" x14ac:dyDescent="0.25">
      <c r="X1253" s="14"/>
      <c r="AI1253" s="14"/>
      <c r="AJ1253" s="14"/>
      <c r="AW1253" s="14"/>
      <c r="AX1253" s="14"/>
      <c r="BA1253" s="14"/>
      <c r="BB1253" s="14"/>
      <c r="BE1253" s="14"/>
      <c r="BF1253" s="14"/>
      <c r="BH1253" s="14"/>
      <c r="BI1253" s="14"/>
      <c r="BJ1253" s="14"/>
      <c r="BK1253" s="14"/>
      <c r="BL1253" s="14"/>
      <c r="BM1253" s="71"/>
      <c r="BU1253" s="14"/>
      <c r="BV1253" s="14"/>
      <c r="BZ1253" s="15"/>
      <c r="CA1253" s="15"/>
      <c r="CC1253" s="15"/>
      <c r="CE1253" s="15"/>
      <c r="CG1253" s="15"/>
      <c r="CH1253" s="15"/>
    </row>
    <row r="1254" spans="24:86" ht="12.75" customHeight="1" x14ac:dyDescent="0.25">
      <c r="X1254" s="14"/>
      <c r="AI1254" s="14"/>
      <c r="AJ1254" s="14"/>
      <c r="AW1254" s="14"/>
      <c r="AX1254" s="14"/>
      <c r="BA1254" s="14"/>
      <c r="BB1254" s="14"/>
      <c r="BE1254" s="14"/>
      <c r="BF1254" s="14"/>
      <c r="BH1254" s="14"/>
      <c r="BI1254" s="14"/>
      <c r="BJ1254" s="14"/>
      <c r="BK1254" s="14"/>
      <c r="BL1254" s="14"/>
      <c r="BM1254" s="71"/>
      <c r="BU1254" s="14"/>
      <c r="BV1254" s="14"/>
      <c r="BZ1254" s="15"/>
      <c r="CA1254" s="15"/>
      <c r="CC1254" s="15"/>
      <c r="CE1254" s="15"/>
      <c r="CG1254" s="15"/>
      <c r="CH1254" s="15"/>
    </row>
    <row r="1255" spans="24:86" ht="12.75" customHeight="1" x14ac:dyDescent="0.25">
      <c r="X1255" s="14"/>
      <c r="AI1255" s="14"/>
      <c r="AJ1255" s="14"/>
      <c r="AW1255" s="14"/>
      <c r="AX1255" s="14"/>
      <c r="BA1255" s="14"/>
      <c r="BB1255" s="14"/>
      <c r="BE1255" s="14"/>
      <c r="BF1255" s="14"/>
      <c r="BH1255" s="14"/>
      <c r="BI1255" s="14"/>
      <c r="BJ1255" s="14"/>
      <c r="BK1255" s="14"/>
      <c r="BL1255" s="14"/>
      <c r="BM1255" s="71"/>
      <c r="BU1255" s="14"/>
      <c r="BV1255" s="14"/>
      <c r="BZ1255" s="15"/>
      <c r="CA1255" s="15"/>
      <c r="CC1255" s="15"/>
      <c r="CE1255" s="15"/>
      <c r="CG1255" s="15"/>
      <c r="CH1255" s="15"/>
    </row>
    <row r="1256" spans="24:86" ht="12.75" customHeight="1" x14ac:dyDescent="0.25">
      <c r="X1256" s="14"/>
      <c r="AI1256" s="14"/>
      <c r="AJ1256" s="14"/>
      <c r="AW1256" s="14"/>
      <c r="AX1256" s="14"/>
      <c r="BA1256" s="14"/>
      <c r="BB1256" s="14"/>
      <c r="BE1256" s="14"/>
      <c r="BF1256" s="14"/>
      <c r="BH1256" s="14"/>
      <c r="BI1256" s="14"/>
      <c r="BJ1256" s="14"/>
      <c r="BK1256" s="14"/>
      <c r="BL1256" s="14"/>
      <c r="BM1256" s="71"/>
      <c r="BU1256" s="14"/>
      <c r="BV1256" s="14"/>
      <c r="BZ1256" s="15"/>
      <c r="CA1256" s="15"/>
      <c r="CC1256" s="15"/>
      <c r="CE1256" s="15"/>
      <c r="CG1256" s="15"/>
      <c r="CH1256" s="15"/>
    </row>
    <row r="1257" spans="24:86" ht="12.75" customHeight="1" x14ac:dyDescent="0.25">
      <c r="X1257" s="14"/>
      <c r="AI1257" s="14"/>
      <c r="AJ1257" s="14"/>
      <c r="AW1257" s="14"/>
      <c r="AX1257" s="14"/>
      <c r="BA1257" s="14"/>
      <c r="BB1257" s="14"/>
      <c r="BE1257" s="14"/>
      <c r="BF1257" s="14"/>
      <c r="BH1257" s="14"/>
      <c r="BI1257" s="14"/>
      <c r="BJ1257" s="14"/>
      <c r="BK1257" s="14"/>
      <c r="BL1257" s="14"/>
      <c r="BM1257" s="71"/>
      <c r="BU1257" s="14"/>
      <c r="BV1257" s="14"/>
      <c r="BZ1257" s="15"/>
      <c r="CA1257" s="15"/>
      <c r="CC1257" s="15"/>
      <c r="CE1257" s="15"/>
      <c r="CG1257" s="15"/>
      <c r="CH1257" s="15"/>
    </row>
    <row r="1258" spans="24:86" ht="12.75" customHeight="1" x14ac:dyDescent="0.25">
      <c r="X1258" s="14"/>
      <c r="AI1258" s="14"/>
      <c r="AJ1258" s="14"/>
      <c r="AW1258" s="14"/>
      <c r="AX1258" s="14"/>
      <c r="BA1258" s="14"/>
      <c r="BB1258" s="14"/>
      <c r="BE1258" s="14"/>
      <c r="BF1258" s="14"/>
      <c r="BH1258" s="14"/>
      <c r="BI1258" s="14"/>
      <c r="BJ1258" s="14"/>
      <c r="BK1258" s="14"/>
      <c r="BL1258" s="14"/>
      <c r="BM1258" s="71"/>
      <c r="BU1258" s="14"/>
      <c r="BV1258" s="14"/>
      <c r="BZ1258" s="15"/>
      <c r="CA1258" s="15"/>
      <c r="CC1258" s="15"/>
      <c r="CE1258" s="15"/>
      <c r="CG1258" s="15"/>
      <c r="CH1258" s="15"/>
    </row>
    <row r="1259" spans="24:86" ht="12.75" customHeight="1" x14ac:dyDescent="0.25">
      <c r="X1259" s="14"/>
      <c r="AI1259" s="14"/>
      <c r="AJ1259" s="14"/>
      <c r="AW1259" s="14"/>
      <c r="AX1259" s="14"/>
      <c r="BA1259" s="14"/>
      <c r="BB1259" s="14"/>
      <c r="BE1259" s="14"/>
      <c r="BF1259" s="14"/>
      <c r="BH1259" s="14"/>
      <c r="BI1259" s="14"/>
      <c r="BJ1259" s="14"/>
      <c r="BK1259" s="14"/>
      <c r="BL1259" s="14"/>
      <c r="BM1259" s="71"/>
      <c r="BU1259" s="14"/>
      <c r="BV1259" s="14"/>
      <c r="BZ1259" s="15"/>
      <c r="CA1259" s="15"/>
      <c r="CC1259" s="15"/>
      <c r="CE1259" s="15"/>
      <c r="CG1259" s="15"/>
      <c r="CH1259" s="15"/>
    </row>
    <row r="1260" spans="24:86" ht="12.75" customHeight="1" x14ac:dyDescent="0.25">
      <c r="X1260" s="14"/>
      <c r="AI1260" s="14"/>
      <c r="AJ1260" s="14"/>
      <c r="AW1260" s="14"/>
      <c r="AX1260" s="14"/>
      <c r="BA1260" s="14"/>
      <c r="BB1260" s="14"/>
      <c r="BE1260" s="14"/>
      <c r="BF1260" s="14"/>
      <c r="BH1260" s="14"/>
      <c r="BI1260" s="14"/>
      <c r="BJ1260" s="14"/>
      <c r="BK1260" s="14"/>
      <c r="BL1260" s="14"/>
      <c r="BM1260" s="71"/>
      <c r="BU1260" s="14"/>
      <c r="BV1260" s="14"/>
      <c r="BZ1260" s="15"/>
      <c r="CA1260" s="15"/>
      <c r="CC1260" s="15"/>
      <c r="CE1260" s="15"/>
      <c r="CG1260" s="15"/>
      <c r="CH1260" s="15"/>
    </row>
    <row r="1261" spans="24:86" ht="12.75" customHeight="1" x14ac:dyDescent="0.25">
      <c r="X1261" s="14"/>
      <c r="AI1261" s="14"/>
      <c r="AJ1261" s="14"/>
      <c r="AW1261" s="14"/>
      <c r="AX1261" s="14"/>
      <c r="BA1261" s="14"/>
      <c r="BB1261" s="14"/>
      <c r="BE1261" s="14"/>
      <c r="BF1261" s="14"/>
      <c r="BH1261" s="14"/>
      <c r="BI1261" s="14"/>
      <c r="BJ1261" s="14"/>
      <c r="BK1261" s="14"/>
      <c r="BL1261" s="14"/>
      <c r="BM1261" s="71"/>
      <c r="BU1261" s="14"/>
      <c r="BV1261" s="14"/>
      <c r="BZ1261" s="15"/>
      <c r="CA1261" s="15"/>
      <c r="CC1261" s="15"/>
      <c r="CE1261" s="15"/>
      <c r="CG1261" s="15"/>
      <c r="CH1261" s="15"/>
    </row>
  </sheetData>
  <mergeCells count="2097">
    <mergeCell ref="CA22:CA41"/>
    <mergeCell ref="CB22:CB41"/>
    <mergeCell ref="CC22:CC41"/>
    <mergeCell ref="CD22:CD41"/>
    <mergeCell ref="CE22:CE41"/>
    <mergeCell ref="AJ22:AJ41"/>
    <mergeCell ref="AK22:AK41"/>
    <mergeCell ref="BI22:BI41"/>
    <mergeCell ref="BJ22:BJ41"/>
    <mergeCell ref="BK22:BK41"/>
    <mergeCell ref="BL22:BL41"/>
    <mergeCell ref="BM22:BM41"/>
    <mergeCell ref="BN22:BN41"/>
    <mergeCell ref="BO22:BO41"/>
    <mergeCell ref="BP22:BP41"/>
    <mergeCell ref="BQ22:BQ41"/>
    <mergeCell ref="BR22:BR41"/>
    <mergeCell ref="BS22:BS41"/>
    <mergeCell ref="BT22:BT41"/>
    <mergeCell ref="BU22:BU41"/>
    <mergeCell ref="BV22:BV41"/>
    <mergeCell ref="BW22:BW41"/>
    <mergeCell ref="CC178:CC197"/>
    <mergeCell ref="CD178:CD197"/>
    <mergeCell ref="CE178:CE197"/>
    <mergeCell ref="A22:A41"/>
    <mergeCell ref="B22:B41"/>
    <mergeCell ref="C22:C41"/>
    <mergeCell ref="D22:D41"/>
    <mergeCell ref="E22:E41"/>
    <mergeCell ref="F22:F41"/>
    <mergeCell ref="G22:G41"/>
    <mergeCell ref="H22:H41"/>
    <mergeCell ref="I22:I41"/>
    <mergeCell ref="J22:J41"/>
    <mergeCell ref="K22:K41"/>
    <mergeCell ref="L22:L41"/>
    <mergeCell ref="M22:M41"/>
    <mergeCell ref="N22:N41"/>
    <mergeCell ref="O22:O41"/>
    <mergeCell ref="P22:P41"/>
    <mergeCell ref="Q22:Q41"/>
    <mergeCell ref="R22:R41"/>
    <mergeCell ref="S22:S41"/>
    <mergeCell ref="T22:T41"/>
    <mergeCell ref="U22:U41"/>
    <mergeCell ref="V22:V41"/>
    <mergeCell ref="W22:W41"/>
    <mergeCell ref="X22:X41"/>
    <mergeCell ref="Y22:Y41"/>
    <mergeCell ref="Z22:Z41"/>
    <mergeCell ref="AA22:AA41"/>
    <mergeCell ref="AB22:AB41"/>
    <mergeCell ref="AC22:AC41"/>
    <mergeCell ref="BL178:BL197"/>
    <mergeCell ref="BM178:BM197"/>
    <mergeCell ref="BN178:BN197"/>
    <mergeCell ref="BO178:BO197"/>
    <mergeCell ref="BP178:BP197"/>
    <mergeCell ref="BQ178:BQ197"/>
    <mergeCell ref="BR178:BR197"/>
    <mergeCell ref="BS178:BS197"/>
    <mergeCell ref="BT178:BT197"/>
    <mergeCell ref="BU178:BU197"/>
    <mergeCell ref="BV178:BV197"/>
    <mergeCell ref="BW178:BW197"/>
    <mergeCell ref="BX178:BX197"/>
    <mergeCell ref="BY178:BY197"/>
    <mergeCell ref="BZ178:BZ197"/>
    <mergeCell ref="CA178:CA197"/>
    <mergeCell ref="CB178:CB197"/>
    <mergeCell ref="X178:X197"/>
    <mergeCell ref="Y178:Y197"/>
    <mergeCell ref="Z178:Z197"/>
    <mergeCell ref="AA178:AA197"/>
    <mergeCell ref="AB178:AB197"/>
    <mergeCell ref="AC178:AC197"/>
    <mergeCell ref="AD178:AD197"/>
    <mergeCell ref="AE178:AE197"/>
    <mergeCell ref="AF178:AF197"/>
    <mergeCell ref="AG178:AG197"/>
    <mergeCell ref="AH178:AH197"/>
    <mergeCell ref="AI178:AI197"/>
    <mergeCell ref="AJ178:AJ197"/>
    <mergeCell ref="AK178:AK197"/>
    <mergeCell ref="BI178:BI197"/>
    <mergeCell ref="BJ178:BJ197"/>
    <mergeCell ref="BK178:BK197"/>
    <mergeCell ref="BW416:BW427"/>
    <mergeCell ref="BX416:BX427"/>
    <mergeCell ref="BY416:BY427"/>
    <mergeCell ref="BZ416:BZ427"/>
    <mergeCell ref="CA416:CA427"/>
    <mergeCell ref="CB416:CB427"/>
    <mergeCell ref="CC416:CC427"/>
    <mergeCell ref="CD416:CD427"/>
    <mergeCell ref="CE416:CE427"/>
    <mergeCell ref="A178:A197"/>
    <mergeCell ref="B178:B197"/>
    <mergeCell ref="C178:C197"/>
    <mergeCell ref="D178:D197"/>
    <mergeCell ref="E178:E197"/>
    <mergeCell ref="F178:F197"/>
    <mergeCell ref="G178:G197"/>
    <mergeCell ref="H178:H197"/>
    <mergeCell ref="I178:I197"/>
    <mergeCell ref="J178:J197"/>
    <mergeCell ref="K178:K197"/>
    <mergeCell ref="L178:L197"/>
    <mergeCell ref="M178:M197"/>
    <mergeCell ref="N178:N197"/>
    <mergeCell ref="O178:O197"/>
    <mergeCell ref="P178:P197"/>
    <mergeCell ref="Q178:Q197"/>
    <mergeCell ref="R178:R197"/>
    <mergeCell ref="S178:S197"/>
    <mergeCell ref="T178:T197"/>
    <mergeCell ref="U178:U197"/>
    <mergeCell ref="V178:V197"/>
    <mergeCell ref="W178:W197"/>
    <mergeCell ref="AI416:AI427"/>
    <mergeCell ref="AJ416:AJ427"/>
    <mergeCell ref="AK416:AK427"/>
    <mergeCell ref="BI416:BI427"/>
    <mergeCell ref="BJ416:BJ427"/>
    <mergeCell ref="BK416:BK427"/>
    <mergeCell ref="BL416:BL427"/>
    <mergeCell ref="BM416:BM427"/>
    <mergeCell ref="BN416:BN427"/>
    <mergeCell ref="BO416:BO427"/>
    <mergeCell ref="BP416:BP427"/>
    <mergeCell ref="BQ416:BQ427"/>
    <mergeCell ref="BR416:BR427"/>
    <mergeCell ref="BS416:BS427"/>
    <mergeCell ref="BT416:BT427"/>
    <mergeCell ref="BU416:BU427"/>
    <mergeCell ref="BV416:BV427"/>
    <mergeCell ref="R416:R427"/>
    <mergeCell ref="S416:S427"/>
    <mergeCell ref="T416:T427"/>
    <mergeCell ref="U416:U427"/>
    <mergeCell ref="V416:V427"/>
    <mergeCell ref="W416:W427"/>
    <mergeCell ref="X416:X427"/>
    <mergeCell ref="Y416:Y427"/>
    <mergeCell ref="Z416:Z427"/>
    <mergeCell ref="AA416:AA427"/>
    <mergeCell ref="AB416:AB427"/>
    <mergeCell ref="AC416:AC427"/>
    <mergeCell ref="AD416:AD427"/>
    <mergeCell ref="AE416:AE427"/>
    <mergeCell ref="AF416:AF427"/>
    <mergeCell ref="AG416:AG427"/>
    <mergeCell ref="AH416:AH427"/>
    <mergeCell ref="A416:A427"/>
    <mergeCell ref="B416:B427"/>
    <mergeCell ref="C416:C427"/>
    <mergeCell ref="D416:D427"/>
    <mergeCell ref="E416:E427"/>
    <mergeCell ref="F416:F427"/>
    <mergeCell ref="G416:G427"/>
    <mergeCell ref="H416:H427"/>
    <mergeCell ref="I416:I427"/>
    <mergeCell ref="J416:J427"/>
    <mergeCell ref="K416:K427"/>
    <mergeCell ref="L416:L427"/>
    <mergeCell ref="M416:M427"/>
    <mergeCell ref="N416:N427"/>
    <mergeCell ref="O416:O427"/>
    <mergeCell ref="P416:P427"/>
    <mergeCell ref="Q416:Q427"/>
    <mergeCell ref="E11:F11"/>
    <mergeCell ref="A15:A20"/>
    <mergeCell ref="B15:X15"/>
    <mergeCell ref="Y15:BL17"/>
    <mergeCell ref="BM15:BY17"/>
    <mergeCell ref="M16:P18"/>
    <mergeCell ref="Q16:X18"/>
    <mergeCell ref="N19:N20"/>
    <mergeCell ref="O19:O20"/>
    <mergeCell ref="P19:P20"/>
    <mergeCell ref="Q19:Q20"/>
    <mergeCell ref="R19:S19"/>
    <mergeCell ref="T19:T20"/>
    <mergeCell ref="U19:U20"/>
    <mergeCell ref="V19:V20"/>
    <mergeCell ref="W19:W20"/>
    <mergeCell ref="X19:X20"/>
    <mergeCell ref="BV18:BV20"/>
    <mergeCell ref="Y19:Y20"/>
    <mergeCell ref="Z19:Z20"/>
    <mergeCell ref="AA19:AA20"/>
    <mergeCell ref="AB19:AB20"/>
    <mergeCell ref="AC19:AC20"/>
    <mergeCell ref="E12:F12"/>
    <mergeCell ref="I19:I20"/>
    <mergeCell ref="AM19:AM20"/>
    <mergeCell ref="AN19:AN20"/>
    <mergeCell ref="AO19:AO20"/>
    <mergeCell ref="AP19:AP20"/>
    <mergeCell ref="AQ19:AR19"/>
    <mergeCell ref="AS19:AT19"/>
    <mergeCell ref="AU19:AX19"/>
    <mergeCell ref="AH22:AH41"/>
    <mergeCell ref="AI22:AI41"/>
    <mergeCell ref="H42:H46"/>
    <mergeCell ref="I42:I46"/>
    <mergeCell ref="J42:J46"/>
    <mergeCell ref="K42:K46"/>
    <mergeCell ref="L42:L46"/>
    <mergeCell ref="M42:M46"/>
    <mergeCell ref="N42:N46"/>
    <mergeCell ref="BZ15:CE19"/>
    <mergeCell ref="BW18:BY19"/>
    <mergeCell ref="BJ19:BL19"/>
    <mergeCell ref="AK19:AK20"/>
    <mergeCell ref="AL19:AL20"/>
    <mergeCell ref="AD19:AD20"/>
    <mergeCell ref="AE19:AE20"/>
    <mergeCell ref="AF19:AF20"/>
    <mergeCell ref="AG19:AG20"/>
    <mergeCell ref="AH19:AH20"/>
    <mergeCell ref="AI19:AI20"/>
    <mergeCell ref="AJ19:AJ20"/>
    <mergeCell ref="Y18:AK18"/>
    <mergeCell ref="AL18:BB18"/>
    <mergeCell ref="BC18:BH18"/>
    <mergeCell ref="BI18:BI20"/>
    <mergeCell ref="BJ18:BL18"/>
    <mergeCell ref="BM18:BM20"/>
    <mergeCell ref="BN18:BN20"/>
    <mergeCell ref="BO18:BQ19"/>
    <mergeCell ref="BX22:BX41"/>
    <mergeCell ref="BY22:BY41"/>
    <mergeCell ref="BZ22:BZ41"/>
    <mergeCell ref="BR18:BS19"/>
    <mergeCell ref="BT18:BT20"/>
    <mergeCell ref="BU18:BU20"/>
    <mergeCell ref="L19:L20"/>
    <mergeCell ref="M19:M20"/>
    <mergeCell ref="V42:V46"/>
    <mergeCell ref="W42:W46"/>
    <mergeCell ref="X42:X46"/>
    <mergeCell ref="Y42:Y46"/>
    <mergeCell ref="Z42:Z46"/>
    <mergeCell ref="AA42:AA46"/>
    <mergeCell ref="AB42:AB46"/>
    <mergeCell ref="AC42:AC46"/>
    <mergeCell ref="B16:H19"/>
    <mergeCell ref="I16:L18"/>
    <mergeCell ref="J19:K19"/>
    <mergeCell ref="AD22:AD41"/>
    <mergeCell ref="AE22:AE41"/>
    <mergeCell ref="AF22:AF41"/>
    <mergeCell ref="AG22:AG41"/>
    <mergeCell ref="BR42:BR46"/>
    <mergeCell ref="BS42:BS46"/>
    <mergeCell ref="BT42:BT46"/>
    <mergeCell ref="O42:O46"/>
    <mergeCell ref="P42:P46"/>
    <mergeCell ref="Q42:Q46"/>
    <mergeCell ref="R42:R46"/>
    <mergeCell ref="S42:S46"/>
    <mergeCell ref="T42:T46"/>
    <mergeCell ref="AY19:BB19"/>
    <mergeCell ref="BC19:BE19"/>
    <mergeCell ref="BF19:BH19"/>
    <mergeCell ref="CB42:CB46"/>
    <mergeCell ref="CC42:CC46"/>
    <mergeCell ref="CD42:CD46"/>
    <mergeCell ref="CE42:CE46"/>
    <mergeCell ref="BU42:BU46"/>
    <mergeCell ref="BV42:BV46"/>
    <mergeCell ref="BW42:BW46"/>
    <mergeCell ref="BX42:BX46"/>
    <mergeCell ref="BY42:BY46"/>
    <mergeCell ref="BZ42:BZ46"/>
    <mergeCell ref="CA42:CA46"/>
    <mergeCell ref="U42:U46"/>
    <mergeCell ref="AD42:AD46"/>
    <mergeCell ref="AE42:AE46"/>
    <mergeCell ref="AF42:AF46"/>
    <mergeCell ref="AG42:AG46"/>
    <mergeCell ref="AH42:AH46"/>
    <mergeCell ref="AI42:AI46"/>
    <mergeCell ref="AJ42:AJ46"/>
    <mergeCell ref="AK42:AK46"/>
    <mergeCell ref="BI42:BI46"/>
    <mergeCell ref="BJ42:BJ46"/>
    <mergeCell ref="BK42:BK46"/>
    <mergeCell ref="BL42:BL46"/>
    <mergeCell ref="BM42:BM46"/>
    <mergeCell ref="BN42:BN46"/>
    <mergeCell ref="BO42:BO46"/>
    <mergeCell ref="BP42:BP46"/>
    <mergeCell ref="BQ42:BQ46"/>
    <mergeCell ref="CB65:CB71"/>
    <mergeCell ref="CC65:CC71"/>
    <mergeCell ref="CD65:CD71"/>
    <mergeCell ref="CE65:CE71"/>
    <mergeCell ref="BU65:BU71"/>
    <mergeCell ref="BV65:BV71"/>
    <mergeCell ref="BW65:BW71"/>
    <mergeCell ref="BX65:BX71"/>
    <mergeCell ref="BY65:BY71"/>
    <mergeCell ref="BZ65:BZ71"/>
    <mergeCell ref="CA65:CA71"/>
    <mergeCell ref="H65:H71"/>
    <mergeCell ref="I65:I71"/>
    <mergeCell ref="J65:J71"/>
    <mergeCell ref="K65:K71"/>
    <mergeCell ref="L65:L71"/>
    <mergeCell ref="M65:M71"/>
    <mergeCell ref="N65:N71"/>
    <mergeCell ref="O65:O71"/>
    <mergeCell ref="BS65:BS71"/>
    <mergeCell ref="BT65:BT71"/>
    <mergeCell ref="AG65:AG71"/>
    <mergeCell ref="AH65:AH71"/>
    <mergeCell ref="AI65:AI71"/>
    <mergeCell ref="AJ65:AJ71"/>
    <mergeCell ref="AK65:AK71"/>
    <mergeCell ref="BI65:BI71"/>
    <mergeCell ref="BK65:BK71"/>
    <mergeCell ref="BL65:BL71"/>
    <mergeCell ref="BM65:BM71"/>
    <mergeCell ref="BN65:BN71"/>
    <mergeCell ref="A42:A46"/>
    <mergeCell ref="B42:B46"/>
    <mergeCell ref="C42:C46"/>
    <mergeCell ref="D42:D46"/>
    <mergeCell ref="E42:E46"/>
    <mergeCell ref="F42:F46"/>
    <mergeCell ref="G42:G46"/>
    <mergeCell ref="A65:A71"/>
    <mergeCell ref="B65:B71"/>
    <mergeCell ref="C65:C71"/>
    <mergeCell ref="D65:D71"/>
    <mergeCell ref="BO65:BO71"/>
    <mergeCell ref="BP65:BP71"/>
    <mergeCell ref="H93:H112"/>
    <mergeCell ref="I93:I112"/>
    <mergeCell ref="J93:J112"/>
    <mergeCell ref="K93:K112"/>
    <mergeCell ref="L93:L112"/>
    <mergeCell ref="M93:M112"/>
    <mergeCell ref="N93:N112"/>
    <mergeCell ref="A93:A112"/>
    <mergeCell ref="B93:B112"/>
    <mergeCell ref="C93:C112"/>
    <mergeCell ref="D93:D112"/>
    <mergeCell ref="E93:E112"/>
    <mergeCell ref="F93:F112"/>
    <mergeCell ref="G93:G112"/>
    <mergeCell ref="AF93:AF112"/>
    <mergeCell ref="R73:R92"/>
    <mergeCell ref="S73:S92"/>
    <mergeCell ref="T73:T92"/>
    <mergeCell ref="U73:U92"/>
    <mergeCell ref="V73:V92"/>
    <mergeCell ref="W73:W92"/>
    <mergeCell ref="X73:X92"/>
    <mergeCell ref="Y73:Y92"/>
    <mergeCell ref="Z73:Z92"/>
    <mergeCell ref="AA73:AA92"/>
    <mergeCell ref="P65:P71"/>
    <mergeCell ref="E65:E71"/>
    <mergeCell ref="F65:F71"/>
    <mergeCell ref="G65:G71"/>
    <mergeCell ref="AC65:AC71"/>
    <mergeCell ref="Y113:Y119"/>
    <mergeCell ref="Q113:Q119"/>
    <mergeCell ref="R113:R119"/>
    <mergeCell ref="S113:S119"/>
    <mergeCell ref="T113:T119"/>
    <mergeCell ref="U113:U119"/>
    <mergeCell ref="V113:V119"/>
    <mergeCell ref="W113:W119"/>
    <mergeCell ref="X93:X112"/>
    <mergeCell ref="Y93:Y112"/>
    <mergeCell ref="Z93:Z112"/>
    <mergeCell ref="AA93:AA112"/>
    <mergeCell ref="AB93:AB112"/>
    <mergeCell ref="AC93:AC112"/>
    <mergeCell ref="AD93:AD112"/>
    <mergeCell ref="AE93:AE112"/>
    <mergeCell ref="BJ65:BJ71"/>
    <mergeCell ref="Q65:Q71"/>
    <mergeCell ref="R65:R71"/>
    <mergeCell ref="S65:S71"/>
    <mergeCell ref="T65:T71"/>
    <mergeCell ref="U65:U71"/>
    <mergeCell ref="V65:V71"/>
    <mergeCell ref="W65:W71"/>
    <mergeCell ref="X65:X71"/>
    <mergeCell ref="Y65:Y71"/>
    <mergeCell ref="Z65:Z71"/>
    <mergeCell ref="AA65:AA71"/>
    <mergeCell ref="AB65:AB71"/>
    <mergeCell ref="AD65:AD71"/>
    <mergeCell ref="AE65:AE71"/>
    <mergeCell ref="AF65:AF71"/>
    <mergeCell ref="BV113:BV119"/>
    <mergeCell ref="BW113:BW119"/>
    <mergeCell ref="BO113:BO119"/>
    <mergeCell ref="BP113:BP119"/>
    <mergeCell ref="BQ113:BQ119"/>
    <mergeCell ref="BR113:BR119"/>
    <mergeCell ref="BS113:BS119"/>
    <mergeCell ref="BT113:BT119"/>
    <mergeCell ref="BU113:BU119"/>
    <mergeCell ref="BU93:BU112"/>
    <mergeCell ref="BV93:BV112"/>
    <mergeCell ref="AG113:AG119"/>
    <mergeCell ref="AH113:AH119"/>
    <mergeCell ref="Z113:Z119"/>
    <mergeCell ref="AA113:AA119"/>
    <mergeCell ref="AB113:AB119"/>
    <mergeCell ref="AC113:AC119"/>
    <mergeCell ref="AD113:AD119"/>
    <mergeCell ref="AE113:AE119"/>
    <mergeCell ref="AF113:AF119"/>
    <mergeCell ref="BM113:BM119"/>
    <mergeCell ref="BN113:BN119"/>
    <mergeCell ref="AI113:AI119"/>
    <mergeCell ref="BP93:BP112"/>
    <mergeCell ref="BQ93:BQ112"/>
    <mergeCell ref="BR93:BR112"/>
    <mergeCell ref="BS93:BS112"/>
    <mergeCell ref="BT93:BT112"/>
    <mergeCell ref="BM47:BM52"/>
    <mergeCell ref="BN47:BN52"/>
    <mergeCell ref="BO47:BO52"/>
    <mergeCell ref="BP47:BP52"/>
    <mergeCell ref="BQ47:BQ52"/>
    <mergeCell ref="BR47:BR52"/>
    <mergeCell ref="BS47:BS52"/>
    <mergeCell ref="BT47:BT52"/>
    <mergeCell ref="BJ53:BJ57"/>
    <mergeCell ref="AJ93:AJ112"/>
    <mergeCell ref="AK93:AK112"/>
    <mergeCell ref="BI93:BI112"/>
    <mergeCell ref="BJ93:BJ112"/>
    <mergeCell ref="BK93:BK112"/>
    <mergeCell ref="BL93:BL112"/>
    <mergeCell ref="BM93:BM112"/>
    <mergeCell ref="A113:A119"/>
    <mergeCell ref="B113:B119"/>
    <mergeCell ref="C113:C119"/>
    <mergeCell ref="D113:D119"/>
    <mergeCell ref="E113:E119"/>
    <mergeCell ref="F113:F119"/>
    <mergeCell ref="G113:G119"/>
    <mergeCell ref="O93:O112"/>
    <mergeCell ref="P93:P112"/>
    <mergeCell ref="Q93:Q112"/>
    <mergeCell ref="R93:R112"/>
    <mergeCell ref="S93:S112"/>
    <mergeCell ref="T93:T112"/>
    <mergeCell ref="U93:U112"/>
    <mergeCell ref="V93:V112"/>
    <mergeCell ref="W93:W112"/>
    <mergeCell ref="CD113:CD119"/>
    <mergeCell ref="CE113:CE119"/>
    <mergeCell ref="CB47:CB52"/>
    <mergeCell ref="CC47:CC52"/>
    <mergeCell ref="CD47:CD52"/>
    <mergeCell ref="CE47:CE52"/>
    <mergeCell ref="BU47:BU52"/>
    <mergeCell ref="BV47:BV52"/>
    <mergeCell ref="BW47:BW52"/>
    <mergeCell ref="BX47:BX52"/>
    <mergeCell ref="BY47:BY52"/>
    <mergeCell ref="BZ47:BZ52"/>
    <mergeCell ref="CA47:CA52"/>
    <mergeCell ref="CA93:CA112"/>
    <mergeCell ref="CB93:CB112"/>
    <mergeCell ref="CC93:CC112"/>
    <mergeCell ref="CD93:CD112"/>
    <mergeCell ref="CE93:CE112"/>
    <mergeCell ref="BZ93:BZ112"/>
    <mergeCell ref="BX113:BX119"/>
    <mergeCell ref="BY113:BY119"/>
    <mergeCell ref="BZ113:BZ119"/>
    <mergeCell ref="CA113:CA119"/>
    <mergeCell ref="CB113:CB119"/>
    <mergeCell ref="CC113:CC119"/>
    <mergeCell ref="CB53:CB57"/>
    <mergeCell ref="CC53:CC57"/>
    <mergeCell ref="CD53:CD57"/>
    <mergeCell ref="CE53:CE57"/>
    <mergeCell ref="BU53:BU57"/>
    <mergeCell ref="BV53:BV57"/>
    <mergeCell ref="BW53:BW57"/>
    <mergeCell ref="BQ65:BQ71"/>
    <mergeCell ref="BR65:BR71"/>
    <mergeCell ref="AK47:AK52"/>
    <mergeCell ref="BI47:BI52"/>
    <mergeCell ref="BJ47:BJ52"/>
    <mergeCell ref="BK47:BK52"/>
    <mergeCell ref="BL47:BL52"/>
    <mergeCell ref="H47:H52"/>
    <mergeCell ref="I47:I52"/>
    <mergeCell ref="J47:J52"/>
    <mergeCell ref="K47:K52"/>
    <mergeCell ref="L47:L52"/>
    <mergeCell ref="M47:M52"/>
    <mergeCell ref="N47:N52"/>
    <mergeCell ref="O47:O52"/>
    <mergeCell ref="P47:P52"/>
    <mergeCell ref="Q47:Q52"/>
    <mergeCell ref="R47:R52"/>
    <mergeCell ref="S47:S52"/>
    <mergeCell ref="T47:T52"/>
    <mergeCell ref="U47:U52"/>
    <mergeCell ref="V47:V52"/>
    <mergeCell ref="W47:W52"/>
    <mergeCell ref="X47:X52"/>
    <mergeCell ref="Q53:Q57"/>
    <mergeCell ref="R53:R57"/>
    <mergeCell ref="S53:S57"/>
    <mergeCell ref="T53:T57"/>
    <mergeCell ref="U53:U57"/>
    <mergeCell ref="Y47:Y52"/>
    <mergeCell ref="Z47:Z52"/>
    <mergeCell ref="AA47:AA52"/>
    <mergeCell ref="AB47:AB52"/>
    <mergeCell ref="AC47:AC52"/>
    <mergeCell ref="AD47:AD52"/>
    <mergeCell ref="AE47:AE52"/>
    <mergeCell ref="AF47:AF52"/>
    <mergeCell ref="AG47:AG52"/>
    <mergeCell ref="AH47:AH52"/>
    <mergeCell ref="AI47:AI52"/>
    <mergeCell ref="AJ47:AJ52"/>
    <mergeCell ref="AH53:AH57"/>
    <mergeCell ref="AI53:AI57"/>
    <mergeCell ref="AJ53:AJ57"/>
    <mergeCell ref="AK53:AK57"/>
    <mergeCell ref="BI53:BI57"/>
    <mergeCell ref="A47:A52"/>
    <mergeCell ref="B47:B52"/>
    <mergeCell ref="C47:C52"/>
    <mergeCell ref="D47:D52"/>
    <mergeCell ref="E47:E52"/>
    <mergeCell ref="F47:F52"/>
    <mergeCell ref="G47:G52"/>
    <mergeCell ref="A53:A57"/>
    <mergeCell ref="B53:B57"/>
    <mergeCell ref="C53:C57"/>
    <mergeCell ref="D53:D57"/>
    <mergeCell ref="E53:E57"/>
    <mergeCell ref="F53:F57"/>
    <mergeCell ref="G53:G57"/>
    <mergeCell ref="AB53:AB57"/>
    <mergeCell ref="AC53:AC57"/>
    <mergeCell ref="AD53:AD57"/>
    <mergeCell ref="AE53:AE57"/>
    <mergeCell ref="BX53:BX57"/>
    <mergeCell ref="BY53:BY57"/>
    <mergeCell ref="BZ53:BZ57"/>
    <mergeCell ref="CA53:CA57"/>
    <mergeCell ref="H53:H57"/>
    <mergeCell ref="I53:I57"/>
    <mergeCell ref="J53:J57"/>
    <mergeCell ref="K53:K57"/>
    <mergeCell ref="L53:L57"/>
    <mergeCell ref="M53:M57"/>
    <mergeCell ref="N53:N57"/>
    <mergeCell ref="O53:O57"/>
    <mergeCell ref="P53:P57"/>
    <mergeCell ref="Z58:Z64"/>
    <mergeCell ref="AA58:AA64"/>
    <mergeCell ref="AB58:AB64"/>
    <mergeCell ref="BK53:BK57"/>
    <mergeCell ref="BL53:BL57"/>
    <mergeCell ref="BM53:BM57"/>
    <mergeCell ref="BN53:BN57"/>
    <mergeCell ref="BO53:BO57"/>
    <mergeCell ref="BP53:BP57"/>
    <mergeCell ref="BQ53:BQ57"/>
    <mergeCell ref="BR53:BR57"/>
    <mergeCell ref="BS53:BS57"/>
    <mergeCell ref="BT53:BT57"/>
    <mergeCell ref="V53:V57"/>
    <mergeCell ref="W53:W57"/>
    <mergeCell ref="X53:X57"/>
    <mergeCell ref="Y53:Y57"/>
    <mergeCell ref="Z53:Z57"/>
    <mergeCell ref="AA53:AA57"/>
    <mergeCell ref="AF53:AF57"/>
    <mergeCell ref="AG53:AG57"/>
    <mergeCell ref="BN58:BN64"/>
    <mergeCell ref="BO58:BO64"/>
    <mergeCell ref="BP58:BP64"/>
    <mergeCell ref="CB58:CB64"/>
    <mergeCell ref="CC58:CC64"/>
    <mergeCell ref="CD58:CD64"/>
    <mergeCell ref="CE58:CE64"/>
    <mergeCell ref="BU58:BU64"/>
    <mergeCell ref="BV58:BV64"/>
    <mergeCell ref="BW58:BW64"/>
    <mergeCell ref="BX58:BX64"/>
    <mergeCell ref="BY58:BY64"/>
    <mergeCell ref="BZ58:BZ64"/>
    <mergeCell ref="CA58:CA64"/>
    <mergeCell ref="H58:H64"/>
    <mergeCell ref="I58:I64"/>
    <mergeCell ref="J58:J64"/>
    <mergeCell ref="K58:K64"/>
    <mergeCell ref="L58:L64"/>
    <mergeCell ref="M58:M64"/>
    <mergeCell ref="N58:N64"/>
    <mergeCell ref="O58:O64"/>
    <mergeCell ref="P58:P64"/>
    <mergeCell ref="Q58:Q64"/>
    <mergeCell ref="R58:R64"/>
    <mergeCell ref="S58:S64"/>
    <mergeCell ref="T58:T64"/>
    <mergeCell ref="U58:U64"/>
    <mergeCell ref="V58:V64"/>
    <mergeCell ref="W58:W64"/>
    <mergeCell ref="X58:X64"/>
    <mergeCell ref="Y58:Y64"/>
    <mergeCell ref="H113:H119"/>
    <mergeCell ref="I113:I119"/>
    <mergeCell ref="J113:J119"/>
    <mergeCell ref="K113:K119"/>
    <mergeCell ref="L113:L119"/>
    <mergeCell ref="M113:M119"/>
    <mergeCell ref="N113:N119"/>
    <mergeCell ref="BQ58:BQ64"/>
    <mergeCell ref="BR58:BR64"/>
    <mergeCell ref="BS58:BS64"/>
    <mergeCell ref="BT58:BT64"/>
    <mergeCell ref="A58:A64"/>
    <mergeCell ref="B58:B64"/>
    <mergeCell ref="C58:C64"/>
    <mergeCell ref="D58:D64"/>
    <mergeCell ref="E58:E64"/>
    <mergeCell ref="F58:F64"/>
    <mergeCell ref="G58:G64"/>
    <mergeCell ref="AC58:AC64"/>
    <mergeCell ref="AD58:AD64"/>
    <mergeCell ref="AE58:AE64"/>
    <mergeCell ref="AF58:AF64"/>
    <mergeCell ref="AG58:AG64"/>
    <mergeCell ref="AH58:AH64"/>
    <mergeCell ref="AI58:AI64"/>
    <mergeCell ref="AJ58:AJ64"/>
    <mergeCell ref="AK58:AK64"/>
    <mergeCell ref="BI58:BI64"/>
    <mergeCell ref="BJ58:BJ64"/>
    <mergeCell ref="BK58:BK64"/>
    <mergeCell ref="BL58:BL64"/>
    <mergeCell ref="BM58:BM64"/>
    <mergeCell ref="CB140:CB147"/>
    <mergeCell ref="AD140:AD147"/>
    <mergeCell ref="AE140:AE147"/>
    <mergeCell ref="AF140:AF147"/>
    <mergeCell ref="AG140:AG147"/>
    <mergeCell ref="AH140:AH147"/>
    <mergeCell ref="AI140:AI147"/>
    <mergeCell ref="AJ140:AJ147"/>
    <mergeCell ref="AK140:AK147"/>
    <mergeCell ref="BI140:BI147"/>
    <mergeCell ref="BJ140:BJ147"/>
    <mergeCell ref="BK140:BK147"/>
    <mergeCell ref="BL140:BL147"/>
    <mergeCell ref="BM140:BM147"/>
    <mergeCell ref="BN140:BN147"/>
    <mergeCell ref="BO140:BO147"/>
    <mergeCell ref="BJ73:BJ92"/>
    <mergeCell ref="BK73:BK92"/>
    <mergeCell ref="BL73:BL92"/>
    <mergeCell ref="BM73:BM92"/>
    <mergeCell ref="BN73:BN92"/>
    <mergeCell ref="BO73:BO92"/>
    <mergeCell ref="BP73:BP92"/>
    <mergeCell ref="BI120:BI139"/>
    <mergeCell ref="BJ120:BJ139"/>
    <mergeCell ref="BK120:BK139"/>
    <mergeCell ref="BL120:BL139"/>
    <mergeCell ref="BM120:BM139"/>
    <mergeCell ref="BN120:BN139"/>
    <mergeCell ref="BO120:BO139"/>
    <mergeCell ref="W140:W147"/>
    <mergeCell ref="X140:X147"/>
    <mergeCell ref="O113:O119"/>
    <mergeCell ref="P113:P119"/>
    <mergeCell ref="AJ113:AJ119"/>
    <mergeCell ref="AK113:AK119"/>
    <mergeCell ref="BI113:BI119"/>
    <mergeCell ref="BJ113:BJ119"/>
    <mergeCell ref="BK113:BK119"/>
    <mergeCell ref="BL113:BL119"/>
    <mergeCell ref="CC140:CC147"/>
    <mergeCell ref="CD140:CD147"/>
    <mergeCell ref="CE140:CE147"/>
    <mergeCell ref="BU140:BU147"/>
    <mergeCell ref="BV140:BV147"/>
    <mergeCell ref="BW140:BW147"/>
    <mergeCell ref="BX140:BX147"/>
    <mergeCell ref="BY140:BY147"/>
    <mergeCell ref="BZ140:BZ147"/>
    <mergeCell ref="CA140:CA147"/>
    <mergeCell ref="Y140:Y147"/>
    <mergeCell ref="Z140:Z147"/>
    <mergeCell ref="AA140:AA147"/>
    <mergeCell ref="AB140:AB147"/>
    <mergeCell ref="AC140:AC147"/>
    <mergeCell ref="BP140:BP147"/>
    <mergeCell ref="BQ140:BQ147"/>
    <mergeCell ref="BR140:BR147"/>
    <mergeCell ref="BS140:BS147"/>
    <mergeCell ref="BT140:BT147"/>
    <mergeCell ref="S120:S139"/>
    <mergeCell ref="T120:T139"/>
    <mergeCell ref="CB148:CB152"/>
    <mergeCell ref="CC148:CC152"/>
    <mergeCell ref="CD148:CD152"/>
    <mergeCell ref="CE148:CE152"/>
    <mergeCell ref="BU148:BU152"/>
    <mergeCell ref="BV148:BV152"/>
    <mergeCell ref="BW148:BW152"/>
    <mergeCell ref="BX148:BX152"/>
    <mergeCell ref="BY148:BY152"/>
    <mergeCell ref="BZ148:BZ152"/>
    <mergeCell ref="CA148:CA152"/>
    <mergeCell ref="H148:H152"/>
    <mergeCell ref="I148:I152"/>
    <mergeCell ref="J148:J152"/>
    <mergeCell ref="K148:K152"/>
    <mergeCell ref="L148:L152"/>
    <mergeCell ref="M148:M152"/>
    <mergeCell ref="N148:N152"/>
    <mergeCell ref="O148:O152"/>
    <mergeCell ref="P148:P152"/>
    <mergeCell ref="Z148:Z152"/>
    <mergeCell ref="AA148:AA152"/>
    <mergeCell ref="AB148:AB152"/>
    <mergeCell ref="AC148:AC152"/>
    <mergeCell ref="AD148:AD152"/>
    <mergeCell ref="AE148:AE152"/>
    <mergeCell ref="AF148:AF152"/>
    <mergeCell ref="AG148:AG152"/>
    <mergeCell ref="BO148:BO152"/>
    <mergeCell ref="BP148:BP152"/>
    <mergeCell ref="BQ148:BQ152"/>
    <mergeCell ref="BR148:BR152"/>
    <mergeCell ref="A140:A147"/>
    <mergeCell ref="B140:B147"/>
    <mergeCell ref="C140:C147"/>
    <mergeCell ref="D140:D147"/>
    <mergeCell ref="E140:E147"/>
    <mergeCell ref="F140:F147"/>
    <mergeCell ref="G140:G147"/>
    <mergeCell ref="AH148:AH152"/>
    <mergeCell ref="AI148:AI152"/>
    <mergeCell ref="AJ148:AJ152"/>
    <mergeCell ref="AK148:AK152"/>
    <mergeCell ref="BI148:BI152"/>
    <mergeCell ref="BJ148:BJ152"/>
    <mergeCell ref="BK148:BK152"/>
    <mergeCell ref="BL148:BL152"/>
    <mergeCell ref="BM148:BM152"/>
    <mergeCell ref="BN148:BN152"/>
    <mergeCell ref="H140:H147"/>
    <mergeCell ref="I140:I147"/>
    <mergeCell ref="J140:J147"/>
    <mergeCell ref="K140:K147"/>
    <mergeCell ref="L140:L147"/>
    <mergeCell ref="M140:M147"/>
    <mergeCell ref="N140:N147"/>
    <mergeCell ref="O140:O147"/>
    <mergeCell ref="P140:P147"/>
    <mergeCell ref="Q140:Q147"/>
    <mergeCell ref="R140:R147"/>
    <mergeCell ref="S140:S147"/>
    <mergeCell ref="T140:T147"/>
    <mergeCell ref="U140:U147"/>
    <mergeCell ref="V140:V147"/>
    <mergeCell ref="BS148:BS152"/>
    <mergeCell ref="BT148:BT152"/>
    <mergeCell ref="A148:A152"/>
    <mergeCell ref="B148:B152"/>
    <mergeCell ref="C148:C152"/>
    <mergeCell ref="D148:D152"/>
    <mergeCell ref="E148:E152"/>
    <mergeCell ref="F148:F152"/>
    <mergeCell ref="G148:G152"/>
    <mergeCell ref="Q148:Q152"/>
    <mergeCell ref="R148:R152"/>
    <mergeCell ref="S148:S152"/>
    <mergeCell ref="T148:T152"/>
    <mergeCell ref="U148:U152"/>
    <mergeCell ref="V148:V152"/>
    <mergeCell ref="W148:W152"/>
    <mergeCell ref="X148:X152"/>
    <mergeCell ref="Y148:Y152"/>
    <mergeCell ref="CB392:CB403"/>
    <mergeCell ref="CC392:CC403"/>
    <mergeCell ref="CD392:CD403"/>
    <mergeCell ref="CE392:CE403"/>
    <mergeCell ref="BU392:BU403"/>
    <mergeCell ref="BV392:BV403"/>
    <mergeCell ref="BW392:BW403"/>
    <mergeCell ref="BX392:BX403"/>
    <mergeCell ref="BY392:BY403"/>
    <mergeCell ref="BZ392:BZ403"/>
    <mergeCell ref="CA392:CA403"/>
    <mergeCell ref="H392:H403"/>
    <mergeCell ref="I392:I403"/>
    <mergeCell ref="J392:J403"/>
    <mergeCell ref="K392:K403"/>
    <mergeCell ref="L392:L403"/>
    <mergeCell ref="M392:M403"/>
    <mergeCell ref="N392:N403"/>
    <mergeCell ref="O392:O403"/>
    <mergeCell ref="P392:P403"/>
    <mergeCell ref="Q392:Q403"/>
    <mergeCell ref="R392:R403"/>
    <mergeCell ref="S392:S403"/>
    <mergeCell ref="T392:T403"/>
    <mergeCell ref="U392:U403"/>
    <mergeCell ref="V392:V403"/>
    <mergeCell ref="W392:W403"/>
    <mergeCell ref="X392:X403"/>
    <mergeCell ref="Y392:Y403"/>
    <mergeCell ref="Z392:Z403"/>
    <mergeCell ref="AA392:AA403"/>
    <mergeCell ref="AB392:AB403"/>
    <mergeCell ref="AC392:AC403"/>
    <mergeCell ref="AD392:AD403"/>
    <mergeCell ref="AE392:AE403"/>
    <mergeCell ref="AF392:AF403"/>
    <mergeCell ref="AG392:AG403"/>
    <mergeCell ref="AH392:AH403"/>
    <mergeCell ref="AI392:AI403"/>
    <mergeCell ref="AJ392:AJ403"/>
    <mergeCell ref="AK392:AK403"/>
    <mergeCell ref="BI392:BI403"/>
    <mergeCell ref="BJ392:BJ403"/>
    <mergeCell ref="BK392:BK403"/>
    <mergeCell ref="BL392:BL403"/>
    <mergeCell ref="BM392:BM403"/>
    <mergeCell ref="BN392:BN403"/>
    <mergeCell ref="BO392:BO403"/>
    <mergeCell ref="BP392:BP403"/>
    <mergeCell ref="BQ392:BQ403"/>
    <mergeCell ref="BR392:BR403"/>
    <mergeCell ref="BS392:BS403"/>
    <mergeCell ref="BT392:BT403"/>
    <mergeCell ref="A392:A403"/>
    <mergeCell ref="B392:B403"/>
    <mergeCell ref="C392:C403"/>
    <mergeCell ref="D392:D403"/>
    <mergeCell ref="E392:E403"/>
    <mergeCell ref="F392:F403"/>
    <mergeCell ref="G392:G403"/>
    <mergeCell ref="CB173:CB174"/>
    <mergeCell ref="CC173:CC174"/>
    <mergeCell ref="CD173:CD174"/>
    <mergeCell ref="CE173:CE174"/>
    <mergeCell ref="BU173:BU174"/>
    <mergeCell ref="BV173:BV174"/>
    <mergeCell ref="BW173:BW174"/>
    <mergeCell ref="BX173:BX174"/>
    <mergeCell ref="BY173:BY174"/>
    <mergeCell ref="BZ173:BZ174"/>
    <mergeCell ref="CA173:CA174"/>
    <mergeCell ref="H173:H174"/>
    <mergeCell ref="I173:I174"/>
    <mergeCell ref="J173:J174"/>
    <mergeCell ref="K173:K174"/>
    <mergeCell ref="L173:L174"/>
    <mergeCell ref="M173:M174"/>
    <mergeCell ref="N173:N174"/>
    <mergeCell ref="O173:O174"/>
    <mergeCell ref="P173:P174"/>
    <mergeCell ref="Q173:Q174"/>
    <mergeCell ref="A173:A174"/>
    <mergeCell ref="B173:B174"/>
    <mergeCell ref="C173:C174"/>
    <mergeCell ref="D173:D174"/>
    <mergeCell ref="E173:E174"/>
    <mergeCell ref="F173:F174"/>
    <mergeCell ref="G173:G174"/>
    <mergeCell ref="R173:R174"/>
    <mergeCell ref="S173:S174"/>
    <mergeCell ref="T173:T174"/>
    <mergeCell ref="U173:U174"/>
    <mergeCell ref="V173:V174"/>
    <mergeCell ref="W173:W174"/>
    <mergeCell ref="X173:X174"/>
    <mergeCell ref="Y173:Y174"/>
    <mergeCell ref="Z173:Z174"/>
    <mergeCell ref="AA173:AA174"/>
    <mergeCell ref="BP173:BP174"/>
    <mergeCell ref="BQ173:BQ174"/>
    <mergeCell ref="BR173:BR174"/>
    <mergeCell ref="BS173:BS174"/>
    <mergeCell ref="BN175:BN177"/>
    <mergeCell ref="BO175:BO177"/>
    <mergeCell ref="BP175:BP177"/>
    <mergeCell ref="CB175:CB177"/>
    <mergeCell ref="CC175:CC177"/>
    <mergeCell ref="CD175:CD177"/>
    <mergeCell ref="CE175:CE177"/>
    <mergeCell ref="BU175:BU177"/>
    <mergeCell ref="BV175:BV177"/>
    <mergeCell ref="BW175:BW177"/>
    <mergeCell ref="BX175:BX177"/>
    <mergeCell ref="BY175:BY177"/>
    <mergeCell ref="BZ175:BZ177"/>
    <mergeCell ref="CA175:CA177"/>
    <mergeCell ref="BT173:BT174"/>
    <mergeCell ref="K175:K177"/>
    <mergeCell ref="L175:L177"/>
    <mergeCell ref="M175:M177"/>
    <mergeCell ref="N175:N177"/>
    <mergeCell ref="O175:O177"/>
    <mergeCell ref="P175:P177"/>
    <mergeCell ref="Q175:Q177"/>
    <mergeCell ref="R175:R177"/>
    <mergeCell ref="S175:S177"/>
    <mergeCell ref="T175:T177"/>
    <mergeCell ref="U175:U177"/>
    <mergeCell ref="V175:V177"/>
    <mergeCell ref="W175:W177"/>
    <mergeCell ref="X175:X177"/>
    <mergeCell ref="BM173:BM174"/>
    <mergeCell ref="BN173:BN174"/>
    <mergeCell ref="BO173:BO174"/>
    <mergeCell ref="AB173:AB174"/>
    <mergeCell ref="AC173:AC174"/>
    <mergeCell ref="AD173:AD174"/>
    <mergeCell ref="AE173:AE174"/>
    <mergeCell ref="AF173:AF174"/>
    <mergeCell ref="AG173:AG174"/>
    <mergeCell ref="AH173:AH174"/>
    <mergeCell ref="AI173:AI174"/>
    <mergeCell ref="AJ173:AJ174"/>
    <mergeCell ref="AK173:AK174"/>
    <mergeCell ref="BI173:BI174"/>
    <mergeCell ref="BJ173:BJ174"/>
    <mergeCell ref="BK173:BK174"/>
    <mergeCell ref="BL173:BL174"/>
    <mergeCell ref="Y175:Y177"/>
    <mergeCell ref="BQ175:BQ177"/>
    <mergeCell ref="BR175:BR177"/>
    <mergeCell ref="BS175:BS177"/>
    <mergeCell ref="BT175:BT177"/>
    <mergeCell ref="A175:A177"/>
    <mergeCell ref="B175:B177"/>
    <mergeCell ref="C175:C177"/>
    <mergeCell ref="D175:D177"/>
    <mergeCell ref="E175:E177"/>
    <mergeCell ref="F175:F177"/>
    <mergeCell ref="G175:G177"/>
    <mergeCell ref="AC175:AC177"/>
    <mergeCell ref="AD175:AD177"/>
    <mergeCell ref="AE175:AE177"/>
    <mergeCell ref="AF175:AF177"/>
    <mergeCell ref="AG175:AG177"/>
    <mergeCell ref="AH175:AH177"/>
    <mergeCell ref="AI175:AI177"/>
    <mergeCell ref="AJ175:AJ177"/>
    <mergeCell ref="AK175:AK177"/>
    <mergeCell ref="BI175:BI177"/>
    <mergeCell ref="BJ175:BJ177"/>
    <mergeCell ref="BK175:BK177"/>
    <mergeCell ref="BL175:BL177"/>
    <mergeCell ref="BM175:BM177"/>
    <mergeCell ref="Z175:Z177"/>
    <mergeCell ref="AA175:AA177"/>
    <mergeCell ref="AB175:AB177"/>
    <mergeCell ref="H175:H177"/>
    <mergeCell ref="I175:I177"/>
    <mergeCell ref="J175:J177"/>
    <mergeCell ref="A428:W428"/>
    <mergeCell ref="B430:L430"/>
    <mergeCell ref="CB300:CB304"/>
    <mergeCell ref="CC300:CC304"/>
    <mergeCell ref="CD300:CD304"/>
    <mergeCell ref="CE300:CE304"/>
    <mergeCell ref="BU300:BU304"/>
    <mergeCell ref="BV300:BV304"/>
    <mergeCell ref="BW300:BW304"/>
    <mergeCell ref="BX300:BX304"/>
    <mergeCell ref="BY300:BY304"/>
    <mergeCell ref="BZ300:BZ304"/>
    <mergeCell ref="CA300:CA304"/>
    <mergeCell ref="H300:H304"/>
    <mergeCell ref="I300:I304"/>
    <mergeCell ref="J300:J304"/>
    <mergeCell ref="K300:K304"/>
    <mergeCell ref="L300:L304"/>
    <mergeCell ref="M300:M304"/>
    <mergeCell ref="N300:N304"/>
    <mergeCell ref="O300:O304"/>
    <mergeCell ref="BK300:BK304"/>
    <mergeCell ref="BL300:BL304"/>
    <mergeCell ref="BM300:BM304"/>
    <mergeCell ref="BN300:BN304"/>
    <mergeCell ref="BO300:BO304"/>
    <mergeCell ref="BP300:BP304"/>
    <mergeCell ref="BQ300:BQ304"/>
    <mergeCell ref="BR300:BR304"/>
    <mergeCell ref="BS300:BS304"/>
    <mergeCell ref="BT300:BT304"/>
    <mergeCell ref="P300:P304"/>
    <mergeCell ref="Q300:Q304"/>
    <mergeCell ref="R300:R304"/>
    <mergeCell ref="S300:S304"/>
    <mergeCell ref="T300:T304"/>
    <mergeCell ref="U300:U304"/>
    <mergeCell ref="V300:V304"/>
    <mergeCell ref="W300:W304"/>
    <mergeCell ref="X300:X304"/>
    <mergeCell ref="Y300:Y304"/>
    <mergeCell ref="Z300:Z304"/>
    <mergeCell ref="AA300:AA304"/>
    <mergeCell ref="AB300:AB304"/>
    <mergeCell ref="AC300:AC304"/>
    <mergeCell ref="AD300:AD304"/>
    <mergeCell ref="AE300:AE304"/>
    <mergeCell ref="AF300:AF304"/>
    <mergeCell ref="Z325:Z331"/>
    <mergeCell ref="AA325:AA331"/>
    <mergeCell ref="AB325:AB331"/>
    <mergeCell ref="A300:A304"/>
    <mergeCell ref="B300:B304"/>
    <mergeCell ref="C300:C304"/>
    <mergeCell ref="D300:D304"/>
    <mergeCell ref="E300:E304"/>
    <mergeCell ref="F300:F304"/>
    <mergeCell ref="G300:G304"/>
    <mergeCell ref="AG300:AG304"/>
    <mergeCell ref="AH300:AH304"/>
    <mergeCell ref="AI300:AI304"/>
    <mergeCell ref="AJ300:AJ304"/>
    <mergeCell ref="AK300:AK304"/>
    <mergeCell ref="BI300:BI304"/>
    <mergeCell ref="BJ300:BJ304"/>
    <mergeCell ref="BN325:BN331"/>
    <mergeCell ref="BO325:BO331"/>
    <mergeCell ref="BP325:BP331"/>
    <mergeCell ref="X305:X324"/>
    <mergeCell ref="Y305:Y324"/>
    <mergeCell ref="Z305:Z324"/>
    <mergeCell ref="AA305:AA324"/>
    <mergeCell ref="AB305:AB324"/>
    <mergeCell ref="AC305:AC324"/>
    <mergeCell ref="AD305:AD324"/>
    <mergeCell ref="AE305:AE324"/>
    <mergeCell ref="AF305:AF324"/>
    <mergeCell ref="AG305:AG324"/>
    <mergeCell ref="AH305:AH324"/>
    <mergeCell ref="AJ305:AJ324"/>
    <mergeCell ref="AK305:AK324"/>
    <mergeCell ref="BO305:BO324"/>
    <mergeCell ref="BP305:BP324"/>
    <mergeCell ref="CB325:CB331"/>
    <mergeCell ref="CC325:CC331"/>
    <mergeCell ref="CD325:CD331"/>
    <mergeCell ref="CE325:CE331"/>
    <mergeCell ref="BU325:BU331"/>
    <mergeCell ref="BV325:BV331"/>
    <mergeCell ref="BW325:BW331"/>
    <mergeCell ref="BX325:BX331"/>
    <mergeCell ref="BY325:BY331"/>
    <mergeCell ref="BZ325:BZ331"/>
    <mergeCell ref="CA325:CA331"/>
    <mergeCell ref="H325:H331"/>
    <mergeCell ref="I325:I331"/>
    <mergeCell ref="J325:J331"/>
    <mergeCell ref="K325:K331"/>
    <mergeCell ref="L325:L331"/>
    <mergeCell ref="M325:M331"/>
    <mergeCell ref="N325:N331"/>
    <mergeCell ref="O325:O331"/>
    <mergeCell ref="P325:P331"/>
    <mergeCell ref="Q325:Q331"/>
    <mergeCell ref="R325:R331"/>
    <mergeCell ref="S325:S331"/>
    <mergeCell ref="T325:T331"/>
    <mergeCell ref="U325:U331"/>
    <mergeCell ref="V325:V331"/>
    <mergeCell ref="W325:W331"/>
    <mergeCell ref="X325:X331"/>
    <mergeCell ref="Y325:Y331"/>
    <mergeCell ref="BQ325:BQ331"/>
    <mergeCell ref="BR325:BR331"/>
    <mergeCell ref="BS325:BS331"/>
    <mergeCell ref="CB373:CB375"/>
    <mergeCell ref="CC373:CC375"/>
    <mergeCell ref="CD373:CD375"/>
    <mergeCell ref="CE373:CE375"/>
    <mergeCell ref="BU373:BU375"/>
    <mergeCell ref="BV373:BV375"/>
    <mergeCell ref="BW373:BW375"/>
    <mergeCell ref="BX373:BX375"/>
    <mergeCell ref="BY373:BY375"/>
    <mergeCell ref="BZ373:BZ375"/>
    <mergeCell ref="CA373:CA375"/>
    <mergeCell ref="H373:H375"/>
    <mergeCell ref="I373:I375"/>
    <mergeCell ref="J373:J375"/>
    <mergeCell ref="K373:K375"/>
    <mergeCell ref="L373:L375"/>
    <mergeCell ref="M373:M375"/>
    <mergeCell ref="N373:N375"/>
    <mergeCell ref="O373:O375"/>
    <mergeCell ref="P373:P375"/>
    <mergeCell ref="Q373:Q375"/>
    <mergeCell ref="AB373:AB375"/>
    <mergeCell ref="AC373:AC375"/>
    <mergeCell ref="AD373:AD375"/>
    <mergeCell ref="AE373:AE375"/>
    <mergeCell ref="AF373:AF375"/>
    <mergeCell ref="AG373:AG375"/>
    <mergeCell ref="AH373:AH375"/>
    <mergeCell ref="AI373:AI375"/>
    <mergeCell ref="AJ373:AJ375"/>
    <mergeCell ref="AK373:AK375"/>
    <mergeCell ref="BI373:BI375"/>
    <mergeCell ref="BT325:BT331"/>
    <mergeCell ref="A325:A331"/>
    <mergeCell ref="B325:B331"/>
    <mergeCell ref="C325:C331"/>
    <mergeCell ref="D325:D331"/>
    <mergeCell ref="E325:E331"/>
    <mergeCell ref="F325:F331"/>
    <mergeCell ref="G325:G331"/>
    <mergeCell ref="AC325:AC331"/>
    <mergeCell ref="AD325:AD331"/>
    <mergeCell ref="AE325:AE331"/>
    <mergeCell ref="AF325:AF331"/>
    <mergeCell ref="AG325:AG331"/>
    <mergeCell ref="AH325:AH331"/>
    <mergeCell ref="AI325:AI331"/>
    <mergeCell ref="AJ325:AJ331"/>
    <mergeCell ref="AK325:AK331"/>
    <mergeCell ref="BI325:BI331"/>
    <mergeCell ref="BJ325:BJ331"/>
    <mergeCell ref="BK325:BK331"/>
    <mergeCell ref="BL325:BL331"/>
    <mergeCell ref="BM325:BM331"/>
    <mergeCell ref="BJ373:BJ375"/>
    <mergeCell ref="BK373:BK375"/>
    <mergeCell ref="BL373:BL375"/>
    <mergeCell ref="BM373:BM375"/>
    <mergeCell ref="BN373:BN375"/>
    <mergeCell ref="BO373:BO375"/>
    <mergeCell ref="BP373:BP375"/>
    <mergeCell ref="BQ373:BQ375"/>
    <mergeCell ref="BR373:BR375"/>
    <mergeCell ref="BS373:BS375"/>
    <mergeCell ref="BT373:BT375"/>
    <mergeCell ref="A373:A375"/>
    <mergeCell ref="B373:B375"/>
    <mergeCell ref="C373:C375"/>
    <mergeCell ref="D373:D375"/>
    <mergeCell ref="E373:E375"/>
    <mergeCell ref="F373:F375"/>
    <mergeCell ref="G373:G375"/>
    <mergeCell ref="R373:R375"/>
    <mergeCell ref="S373:S375"/>
    <mergeCell ref="T373:T375"/>
    <mergeCell ref="U373:U375"/>
    <mergeCell ref="V373:V375"/>
    <mergeCell ref="W373:W375"/>
    <mergeCell ref="X373:X375"/>
    <mergeCell ref="Y373:Y375"/>
    <mergeCell ref="Z373:Z375"/>
    <mergeCell ref="AA373:AA375"/>
    <mergeCell ref="CB376:CB379"/>
    <mergeCell ref="CC376:CC379"/>
    <mergeCell ref="CD376:CD379"/>
    <mergeCell ref="CE376:CE379"/>
    <mergeCell ref="BU376:BU379"/>
    <mergeCell ref="BV376:BV379"/>
    <mergeCell ref="BW376:BW379"/>
    <mergeCell ref="BX376:BX379"/>
    <mergeCell ref="BY376:BY379"/>
    <mergeCell ref="BZ376:BZ379"/>
    <mergeCell ref="CA376:CA379"/>
    <mergeCell ref="H376:H379"/>
    <mergeCell ref="I376:I379"/>
    <mergeCell ref="J376:J379"/>
    <mergeCell ref="K376:K379"/>
    <mergeCell ref="L376:L379"/>
    <mergeCell ref="M376:M379"/>
    <mergeCell ref="N376:N379"/>
    <mergeCell ref="O376:O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BQ376:BQ379"/>
    <mergeCell ref="BR376:BR379"/>
    <mergeCell ref="BS376:BS379"/>
    <mergeCell ref="BT376:BT379"/>
    <mergeCell ref="A376:A379"/>
    <mergeCell ref="B376:B379"/>
    <mergeCell ref="C376:C379"/>
    <mergeCell ref="D376:D379"/>
    <mergeCell ref="E376:E379"/>
    <mergeCell ref="F376:F379"/>
    <mergeCell ref="G376:G379"/>
    <mergeCell ref="AC376:AC379"/>
    <mergeCell ref="AD376:AD379"/>
    <mergeCell ref="AE376:AE379"/>
    <mergeCell ref="AF376:AF379"/>
    <mergeCell ref="AG376:AG379"/>
    <mergeCell ref="AH376:AH379"/>
    <mergeCell ref="AI376:AI379"/>
    <mergeCell ref="AJ376:AJ379"/>
    <mergeCell ref="AK376:AK379"/>
    <mergeCell ref="BI376:BI379"/>
    <mergeCell ref="BJ376:BJ379"/>
    <mergeCell ref="BK376:BK379"/>
    <mergeCell ref="BL376:BL379"/>
    <mergeCell ref="BM376:BM379"/>
    <mergeCell ref="BN376:BN379"/>
    <mergeCell ref="BO376:BO379"/>
    <mergeCell ref="BP376:BP379"/>
    <mergeCell ref="AK120:AK139"/>
    <mergeCell ref="AB73:AB92"/>
    <mergeCell ref="AC73:AC92"/>
    <mergeCell ref="AD73:AD92"/>
    <mergeCell ref="AE73:AE92"/>
    <mergeCell ref="AF73:AF92"/>
    <mergeCell ref="AG73:AG92"/>
    <mergeCell ref="AH73:AH92"/>
    <mergeCell ref="AI73:AI92"/>
    <mergeCell ref="AJ73:AJ92"/>
    <mergeCell ref="AK73:AK92"/>
    <mergeCell ref="BI73:BI92"/>
    <mergeCell ref="A73:A92"/>
    <mergeCell ref="B73:B92"/>
    <mergeCell ref="C73:C92"/>
    <mergeCell ref="D73:D92"/>
    <mergeCell ref="E73:E92"/>
    <mergeCell ref="F73:F92"/>
    <mergeCell ref="G73:G92"/>
    <mergeCell ref="H73:H92"/>
    <mergeCell ref="I73:I92"/>
    <mergeCell ref="J73:J92"/>
    <mergeCell ref="K73:K92"/>
    <mergeCell ref="L73:L92"/>
    <mergeCell ref="M73:M92"/>
    <mergeCell ref="N73:N92"/>
    <mergeCell ref="O73:O92"/>
    <mergeCell ref="P73:P92"/>
    <mergeCell ref="Q73:Q92"/>
    <mergeCell ref="U120:U139"/>
    <mergeCell ref="V120:V139"/>
    <mergeCell ref="X113:X119"/>
    <mergeCell ref="CA73:CA92"/>
    <mergeCell ref="CB73:CB92"/>
    <mergeCell ref="CC73:CC92"/>
    <mergeCell ref="CD73:CD92"/>
    <mergeCell ref="CE73:CE92"/>
    <mergeCell ref="BW73:BW92"/>
    <mergeCell ref="BX73:BX92"/>
    <mergeCell ref="BY73:BY92"/>
    <mergeCell ref="BQ73:BQ92"/>
    <mergeCell ref="BR73:BR92"/>
    <mergeCell ref="BS73:BS92"/>
    <mergeCell ref="BT73:BT92"/>
    <mergeCell ref="BU73:BU92"/>
    <mergeCell ref="BV73:BV92"/>
    <mergeCell ref="BZ73:BZ92"/>
    <mergeCell ref="AG93:AG112"/>
    <mergeCell ref="AH93:AH112"/>
    <mergeCell ref="AI93:AI112"/>
    <mergeCell ref="BN93:BN112"/>
    <mergeCell ref="BO93:BO112"/>
    <mergeCell ref="BP120:BP139"/>
    <mergeCell ref="BQ120:BQ139"/>
    <mergeCell ref="BR120:BR139"/>
    <mergeCell ref="A120:A139"/>
    <mergeCell ref="B120:B139"/>
    <mergeCell ref="C120:C139"/>
    <mergeCell ref="D120:D139"/>
    <mergeCell ref="E120:E139"/>
    <mergeCell ref="F120:F139"/>
    <mergeCell ref="G120:G139"/>
    <mergeCell ref="H120:H139"/>
    <mergeCell ref="I120:I139"/>
    <mergeCell ref="J120:J139"/>
    <mergeCell ref="K120:K139"/>
    <mergeCell ref="L120:L139"/>
    <mergeCell ref="M120:M139"/>
    <mergeCell ref="N120:N139"/>
    <mergeCell ref="O120:O139"/>
    <mergeCell ref="P120:P139"/>
    <mergeCell ref="Q120:Q139"/>
    <mergeCell ref="R120:R139"/>
    <mergeCell ref="W120:W139"/>
    <mergeCell ref="X120:X139"/>
    <mergeCell ref="Y120:Y139"/>
    <mergeCell ref="Z120:Z139"/>
    <mergeCell ref="AA120:AA139"/>
    <mergeCell ref="AB120:AB139"/>
    <mergeCell ref="AC120:AC139"/>
    <mergeCell ref="AD120:AD139"/>
    <mergeCell ref="AH120:AH139"/>
    <mergeCell ref="AI120:AI139"/>
    <mergeCell ref="AJ120:AJ139"/>
    <mergeCell ref="BS120:BS139"/>
    <mergeCell ref="BT120:BT139"/>
    <mergeCell ref="BU120:BU139"/>
    <mergeCell ref="BV120:BV139"/>
    <mergeCell ref="BZ120:BZ139"/>
    <mergeCell ref="CA120:CA139"/>
    <mergeCell ref="CB120:CB139"/>
    <mergeCell ref="CC120:CC139"/>
    <mergeCell ref="CD120:CD139"/>
    <mergeCell ref="CE120:CE139"/>
    <mergeCell ref="BW120:BW139"/>
    <mergeCell ref="BX120:BX139"/>
    <mergeCell ref="BY120:BY139"/>
    <mergeCell ref="A153:A172"/>
    <mergeCell ref="B153:B172"/>
    <mergeCell ref="C153:C172"/>
    <mergeCell ref="D153:D172"/>
    <mergeCell ref="E153:E172"/>
    <mergeCell ref="F153:F172"/>
    <mergeCell ref="G153:G172"/>
    <mergeCell ref="H153:H172"/>
    <mergeCell ref="I153:I172"/>
    <mergeCell ref="J153:J172"/>
    <mergeCell ref="K153:K172"/>
    <mergeCell ref="L153:L172"/>
    <mergeCell ref="M153:M172"/>
    <mergeCell ref="N153:N172"/>
    <mergeCell ref="O153:O172"/>
    <mergeCell ref="P153:P172"/>
    <mergeCell ref="AE120:AE139"/>
    <mergeCell ref="AF120:AF139"/>
    <mergeCell ref="AG120:AG139"/>
    <mergeCell ref="Q153:Q172"/>
    <mergeCell ref="R153:R172"/>
    <mergeCell ref="S153:S172"/>
    <mergeCell ref="T153:T172"/>
    <mergeCell ref="U153:U172"/>
    <mergeCell ref="V153:V172"/>
    <mergeCell ref="W153:W172"/>
    <mergeCell ref="X153:X172"/>
    <mergeCell ref="Y153:Y172"/>
    <mergeCell ref="Z153:Z172"/>
    <mergeCell ref="AA153:AA172"/>
    <mergeCell ref="AB153:AB172"/>
    <mergeCell ref="AC153:AC172"/>
    <mergeCell ref="AD153:AD172"/>
    <mergeCell ref="AE153:AE172"/>
    <mergeCell ref="AF153:AF172"/>
    <mergeCell ref="AG153:AG172"/>
    <mergeCell ref="AH153:AH172"/>
    <mergeCell ref="AI153:AI172"/>
    <mergeCell ref="AJ153:AJ172"/>
    <mergeCell ref="AK153:AK172"/>
    <mergeCell ref="BI153:BI172"/>
    <mergeCell ref="BJ153:BJ172"/>
    <mergeCell ref="BK153:BK172"/>
    <mergeCell ref="BL153:BL172"/>
    <mergeCell ref="BM153:BM172"/>
    <mergeCell ref="BN153:BN172"/>
    <mergeCell ref="BO153:BO172"/>
    <mergeCell ref="BP153:BP172"/>
    <mergeCell ref="BQ153:BQ172"/>
    <mergeCell ref="BR153:BR172"/>
    <mergeCell ref="BS153:BS172"/>
    <mergeCell ref="BT153:BT172"/>
    <mergeCell ref="BU153:BU172"/>
    <mergeCell ref="BV153:BV172"/>
    <mergeCell ref="BW153:BW172"/>
    <mergeCell ref="BX153:BX172"/>
    <mergeCell ref="BY153:BY172"/>
    <mergeCell ref="BZ153:BZ172"/>
    <mergeCell ref="CA153:CA172"/>
    <mergeCell ref="CB153:CB172"/>
    <mergeCell ref="CC153:CC172"/>
    <mergeCell ref="CD153:CD172"/>
    <mergeCell ref="CE153:CE172"/>
    <mergeCell ref="A198:A217"/>
    <mergeCell ref="B198:B217"/>
    <mergeCell ref="C198:C217"/>
    <mergeCell ref="D198:D217"/>
    <mergeCell ref="E198:E217"/>
    <mergeCell ref="F198:F217"/>
    <mergeCell ref="G198:G217"/>
    <mergeCell ref="H198:H217"/>
    <mergeCell ref="I198:I217"/>
    <mergeCell ref="J198:J217"/>
    <mergeCell ref="K198:K217"/>
    <mergeCell ref="L198:L217"/>
    <mergeCell ref="M198:M217"/>
    <mergeCell ref="N198:N217"/>
    <mergeCell ref="O198:O217"/>
    <mergeCell ref="P198:P217"/>
    <mergeCell ref="Q198:Q217"/>
    <mergeCell ref="R198:R217"/>
    <mergeCell ref="S198:S217"/>
    <mergeCell ref="T198:T217"/>
    <mergeCell ref="U198:U217"/>
    <mergeCell ref="V198:V217"/>
    <mergeCell ref="W198:W217"/>
    <mergeCell ref="X198:X217"/>
    <mergeCell ref="Y198:Y217"/>
    <mergeCell ref="Z198:Z217"/>
    <mergeCell ref="AA198:AA217"/>
    <mergeCell ref="AB198:AB217"/>
    <mergeCell ref="AC198:AC217"/>
    <mergeCell ref="AD198:AD217"/>
    <mergeCell ref="AE198:AE217"/>
    <mergeCell ref="AF198:AF217"/>
    <mergeCell ref="AG198:AG217"/>
    <mergeCell ref="AH198:AH217"/>
    <mergeCell ref="AI198:AI217"/>
    <mergeCell ref="AJ198:AJ217"/>
    <mergeCell ref="AK198:AK217"/>
    <mergeCell ref="BI198:BI217"/>
    <mergeCell ref="BJ198:BJ217"/>
    <mergeCell ref="BK198:BK217"/>
    <mergeCell ref="BL198:BL217"/>
    <mergeCell ref="BM198:BM217"/>
    <mergeCell ref="BN198:BN217"/>
    <mergeCell ref="BO198:BO217"/>
    <mergeCell ref="BP198:BP217"/>
    <mergeCell ref="BQ198:BQ217"/>
    <mergeCell ref="BR198:BR217"/>
    <mergeCell ref="BS198:BS217"/>
    <mergeCell ref="BT198:BT217"/>
    <mergeCell ref="BU198:BU217"/>
    <mergeCell ref="BV198:BV217"/>
    <mergeCell ref="BW198:BW217"/>
    <mergeCell ref="BX198:BX217"/>
    <mergeCell ref="BY198:BY217"/>
    <mergeCell ref="BZ198:BZ217"/>
    <mergeCell ref="CA198:CA217"/>
    <mergeCell ref="CB198:CB217"/>
    <mergeCell ref="CC198:CC217"/>
    <mergeCell ref="CD198:CD217"/>
    <mergeCell ref="CE198:CE217"/>
    <mergeCell ref="A220:A239"/>
    <mergeCell ref="B220:B239"/>
    <mergeCell ref="C220:C239"/>
    <mergeCell ref="D220:D239"/>
    <mergeCell ref="E220:E239"/>
    <mergeCell ref="F220:F239"/>
    <mergeCell ref="G220:G239"/>
    <mergeCell ref="H220:H239"/>
    <mergeCell ref="I220:I239"/>
    <mergeCell ref="J220:J239"/>
    <mergeCell ref="K220:K239"/>
    <mergeCell ref="L220:L239"/>
    <mergeCell ref="M220:M239"/>
    <mergeCell ref="N220:N239"/>
    <mergeCell ref="O220:O239"/>
    <mergeCell ref="P220:P239"/>
    <mergeCell ref="Q220:Q239"/>
    <mergeCell ref="R220:R239"/>
    <mergeCell ref="S220:S239"/>
    <mergeCell ref="T220:T239"/>
    <mergeCell ref="U220:U239"/>
    <mergeCell ref="V220:V239"/>
    <mergeCell ref="W220:W239"/>
    <mergeCell ref="X220:X239"/>
    <mergeCell ref="Y220:Y239"/>
    <mergeCell ref="Z220:Z239"/>
    <mergeCell ref="AA220:AA239"/>
    <mergeCell ref="AB220:AB239"/>
    <mergeCell ref="AC220:AC239"/>
    <mergeCell ref="AD220:AD239"/>
    <mergeCell ref="AE220:AE239"/>
    <mergeCell ref="AF220:AF239"/>
    <mergeCell ref="AG220:AG239"/>
    <mergeCell ref="AH220:AH239"/>
    <mergeCell ref="AI220:AI239"/>
    <mergeCell ref="AJ220:AJ239"/>
    <mergeCell ref="AK220:AK239"/>
    <mergeCell ref="BI220:BI239"/>
    <mergeCell ref="BJ220:BJ239"/>
    <mergeCell ref="BK220:BK239"/>
    <mergeCell ref="BL220:BL239"/>
    <mergeCell ref="BM220:BM239"/>
    <mergeCell ref="BN220:BN239"/>
    <mergeCell ref="BO220:BO239"/>
    <mergeCell ref="BP220:BP239"/>
    <mergeCell ref="BC220:BC239"/>
    <mergeCell ref="BD220:BD239"/>
    <mergeCell ref="BE220:BE239"/>
    <mergeCell ref="BF220:BF239"/>
    <mergeCell ref="BG220:BG239"/>
    <mergeCell ref="BH220:BH239"/>
    <mergeCell ref="BQ220:BQ239"/>
    <mergeCell ref="BR220:BR239"/>
    <mergeCell ref="BS220:BS239"/>
    <mergeCell ref="BT220:BT239"/>
    <mergeCell ref="BU220:BU239"/>
    <mergeCell ref="BV220:BV239"/>
    <mergeCell ref="BW220:BW239"/>
    <mergeCell ref="BX220:BX239"/>
    <mergeCell ref="BY220:BY239"/>
    <mergeCell ref="BZ220:BZ239"/>
    <mergeCell ref="CA220:CA239"/>
    <mergeCell ref="CB220:CB239"/>
    <mergeCell ref="CC220:CC239"/>
    <mergeCell ref="CD220:CD239"/>
    <mergeCell ref="CE220:CE239"/>
    <mergeCell ref="AL220:AL239"/>
    <mergeCell ref="AM220:AM239"/>
    <mergeCell ref="AN220:AN239"/>
    <mergeCell ref="AO220:AO239"/>
    <mergeCell ref="AP220:AP239"/>
    <mergeCell ref="AQ220:AQ239"/>
    <mergeCell ref="AR220:AR239"/>
    <mergeCell ref="AS220:AS239"/>
    <mergeCell ref="AT220:AT239"/>
    <mergeCell ref="AU220:AU239"/>
    <mergeCell ref="AV220:AV239"/>
    <mergeCell ref="AW220:AW239"/>
    <mergeCell ref="AX220:AX239"/>
    <mergeCell ref="AY220:AY239"/>
    <mergeCell ref="AZ220:AZ239"/>
    <mergeCell ref="BA220:BA239"/>
    <mergeCell ref="BB220:BB239"/>
    <mergeCell ref="A240:A259"/>
    <mergeCell ref="B240:B259"/>
    <mergeCell ref="C240:C259"/>
    <mergeCell ref="D240:D259"/>
    <mergeCell ref="E240:E259"/>
    <mergeCell ref="F240:F259"/>
    <mergeCell ref="G240:G259"/>
    <mergeCell ref="H240:H259"/>
    <mergeCell ref="I240:I259"/>
    <mergeCell ref="J240:J259"/>
    <mergeCell ref="K240:K259"/>
    <mergeCell ref="L240:L259"/>
    <mergeCell ref="M240:M259"/>
    <mergeCell ref="N240:N259"/>
    <mergeCell ref="O240:O259"/>
    <mergeCell ref="P240:P259"/>
    <mergeCell ref="Q240:Q259"/>
    <mergeCell ref="R240:R259"/>
    <mergeCell ref="S240:S259"/>
    <mergeCell ref="T240:T259"/>
    <mergeCell ref="U240:U259"/>
    <mergeCell ref="V240:V259"/>
    <mergeCell ref="W240:W259"/>
    <mergeCell ref="X240:X259"/>
    <mergeCell ref="Y240:Y259"/>
    <mergeCell ref="Z240:Z259"/>
    <mergeCell ref="AA240:AA259"/>
    <mergeCell ref="AB240:AB259"/>
    <mergeCell ref="AC240:AC259"/>
    <mergeCell ref="AD240:AD259"/>
    <mergeCell ref="AE240:AE259"/>
    <mergeCell ref="AF240:AF259"/>
    <mergeCell ref="AG240:AG259"/>
    <mergeCell ref="AH240:AH259"/>
    <mergeCell ref="AI240:AI259"/>
    <mergeCell ref="AJ240:AJ259"/>
    <mergeCell ref="AK240:AK259"/>
    <mergeCell ref="AL240:AL259"/>
    <mergeCell ref="AM240:AM259"/>
    <mergeCell ref="AN240:AN259"/>
    <mergeCell ref="AO240:AO259"/>
    <mergeCell ref="AP240:AP259"/>
    <mergeCell ref="AQ240:AQ259"/>
    <mergeCell ref="AR240:AR259"/>
    <mergeCell ref="AS240:AS259"/>
    <mergeCell ref="AT240:AT259"/>
    <mergeCell ref="AU240:AU259"/>
    <mergeCell ref="AV240:AV259"/>
    <mergeCell ref="AW240:AW259"/>
    <mergeCell ref="AX240:AX259"/>
    <mergeCell ref="AY240:AY259"/>
    <mergeCell ref="AZ240:AZ259"/>
    <mergeCell ref="BA240:BA259"/>
    <mergeCell ref="BB240:BB259"/>
    <mergeCell ref="BC240:BC259"/>
    <mergeCell ref="BD240:BD259"/>
    <mergeCell ref="BE240:BE259"/>
    <mergeCell ref="BF240:BF259"/>
    <mergeCell ref="BG240:BG259"/>
    <mergeCell ref="BH240:BH259"/>
    <mergeCell ref="BI240:BI259"/>
    <mergeCell ref="BJ240:BJ259"/>
    <mergeCell ref="BK240:BK259"/>
    <mergeCell ref="BL240:BL259"/>
    <mergeCell ref="BM240:BM259"/>
    <mergeCell ref="BN240:BN259"/>
    <mergeCell ref="BO240:BO259"/>
    <mergeCell ref="BP240:BP259"/>
    <mergeCell ref="BQ240:BQ259"/>
    <mergeCell ref="BR240:BR259"/>
    <mergeCell ref="BS240:BS259"/>
    <mergeCell ref="BT240:BT259"/>
    <mergeCell ref="BU240:BU259"/>
    <mergeCell ref="BV240:BV259"/>
    <mergeCell ref="BW240:BW259"/>
    <mergeCell ref="BX240:BX259"/>
    <mergeCell ref="BY240:BY259"/>
    <mergeCell ref="BZ240:BZ259"/>
    <mergeCell ref="CA240:CA259"/>
    <mergeCell ref="CB240:CB259"/>
    <mergeCell ref="CC240:CC259"/>
    <mergeCell ref="CD240:CD259"/>
    <mergeCell ref="CE240:CE259"/>
    <mergeCell ref="A260:A279"/>
    <mergeCell ref="B260:B279"/>
    <mergeCell ref="C260:C279"/>
    <mergeCell ref="D260:D279"/>
    <mergeCell ref="E260:E279"/>
    <mergeCell ref="F260:F279"/>
    <mergeCell ref="G260:G279"/>
    <mergeCell ref="H260:H279"/>
    <mergeCell ref="I260:I279"/>
    <mergeCell ref="J260:J279"/>
    <mergeCell ref="K260:K279"/>
    <mergeCell ref="L260:L279"/>
    <mergeCell ref="M260:M279"/>
    <mergeCell ref="N260:N279"/>
    <mergeCell ref="O260:O279"/>
    <mergeCell ref="P260:P279"/>
    <mergeCell ref="Q260:Q279"/>
    <mergeCell ref="R260:R279"/>
    <mergeCell ref="S260:S279"/>
    <mergeCell ref="T260:T279"/>
    <mergeCell ref="U260:U279"/>
    <mergeCell ref="V260:V279"/>
    <mergeCell ref="W260:W279"/>
    <mergeCell ref="X260:X279"/>
    <mergeCell ref="Y260:Y279"/>
    <mergeCell ref="Z260:Z279"/>
    <mergeCell ref="AA260:AA279"/>
    <mergeCell ref="AB260:AB279"/>
    <mergeCell ref="AC260:AC279"/>
    <mergeCell ref="AD260:AD279"/>
    <mergeCell ref="AE260:AE279"/>
    <mergeCell ref="AF260:AF279"/>
    <mergeCell ref="AG260:AG279"/>
    <mergeCell ref="AH260:AH279"/>
    <mergeCell ref="AI260:AI279"/>
    <mergeCell ref="AJ260:AJ279"/>
    <mergeCell ref="AK260:AK279"/>
    <mergeCell ref="AL260:AL279"/>
    <mergeCell ref="AM260:AM279"/>
    <mergeCell ref="AN260:AN279"/>
    <mergeCell ref="AO260:AO279"/>
    <mergeCell ref="AP260:AP279"/>
    <mergeCell ref="AQ260:AQ279"/>
    <mergeCell ref="AR260:AR279"/>
    <mergeCell ref="AS260:AS279"/>
    <mergeCell ref="AT260:AT279"/>
    <mergeCell ref="AU260:AU279"/>
    <mergeCell ref="AV260:AV279"/>
    <mergeCell ref="AW260:AW279"/>
    <mergeCell ref="AX260:AX279"/>
    <mergeCell ref="AY260:AY279"/>
    <mergeCell ref="AZ260:AZ279"/>
    <mergeCell ref="BA260:BA279"/>
    <mergeCell ref="BB260:BB279"/>
    <mergeCell ref="BC260:BC279"/>
    <mergeCell ref="BD260:BD279"/>
    <mergeCell ref="BE260:BE279"/>
    <mergeCell ref="BF260:BF279"/>
    <mergeCell ref="BG260:BG279"/>
    <mergeCell ref="BH260:BH279"/>
    <mergeCell ref="BI260:BI279"/>
    <mergeCell ref="BJ260:BJ279"/>
    <mergeCell ref="BK260:BK279"/>
    <mergeCell ref="BL260:BL279"/>
    <mergeCell ref="BM260:BM279"/>
    <mergeCell ref="BN260:BN279"/>
    <mergeCell ref="BO260:BO279"/>
    <mergeCell ref="BP260:BP279"/>
    <mergeCell ref="BQ260:BQ279"/>
    <mergeCell ref="BR260:BR279"/>
    <mergeCell ref="BS260:BS279"/>
    <mergeCell ref="BT260:BT279"/>
    <mergeCell ref="BU260:BU279"/>
    <mergeCell ref="BV260:BV279"/>
    <mergeCell ref="BW260:BW279"/>
    <mergeCell ref="BX260:BX279"/>
    <mergeCell ref="BY260:BY279"/>
    <mergeCell ref="BZ260:BZ279"/>
    <mergeCell ref="CA260:CA279"/>
    <mergeCell ref="CB260:CB279"/>
    <mergeCell ref="CC260:CC279"/>
    <mergeCell ref="CD260:CD279"/>
    <mergeCell ref="CE260:CE279"/>
    <mergeCell ref="A280:A299"/>
    <mergeCell ref="B280:B299"/>
    <mergeCell ref="C280:C299"/>
    <mergeCell ref="D280:D299"/>
    <mergeCell ref="E280:E299"/>
    <mergeCell ref="F280:F299"/>
    <mergeCell ref="G280:G299"/>
    <mergeCell ref="H280:H299"/>
    <mergeCell ref="I280:I299"/>
    <mergeCell ref="J280:J299"/>
    <mergeCell ref="K280:K299"/>
    <mergeCell ref="L280:L299"/>
    <mergeCell ref="M280:M299"/>
    <mergeCell ref="N280:N299"/>
    <mergeCell ref="O280:O299"/>
    <mergeCell ref="P280:P299"/>
    <mergeCell ref="Q280:Q299"/>
    <mergeCell ref="AX280:AX299"/>
    <mergeCell ref="AY280:AY299"/>
    <mergeCell ref="R280:R299"/>
    <mergeCell ref="S280:S299"/>
    <mergeCell ref="T280:T299"/>
    <mergeCell ref="U280:U299"/>
    <mergeCell ref="V280:V299"/>
    <mergeCell ref="W280:W299"/>
    <mergeCell ref="X280:X299"/>
    <mergeCell ref="Y280:Y299"/>
    <mergeCell ref="Z280:Z299"/>
    <mergeCell ref="AA280:AA299"/>
    <mergeCell ref="AB280:AB299"/>
    <mergeCell ref="AC280:AC299"/>
    <mergeCell ref="AD280:AD299"/>
    <mergeCell ref="AE280:AE299"/>
    <mergeCell ref="AF280:AF299"/>
    <mergeCell ref="AG280:AG299"/>
    <mergeCell ref="AH280:AH299"/>
    <mergeCell ref="AI280:AI299"/>
    <mergeCell ref="AJ280:AJ299"/>
    <mergeCell ref="AK280:AK299"/>
    <mergeCell ref="AL280:AL299"/>
    <mergeCell ref="AM280:AM299"/>
    <mergeCell ref="AN280:AN299"/>
    <mergeCell ref="AO280:AO299"/>
    <mergeCell ref="AP280:AP299"/>
    <mergeCell ref="AQ280:AQ299"/>
    <mergeCell ref="AR280:AR299"/>
    <mergeCell ref="AS280:AS299"/>
    <mergeCell ref="AT280:AT299"/>
    <mergeCell ref="AU280:AU299"/>
    <mergeCell ref="BW280:BW299"/>
    <mergeCell ref="BX280:BX299"/>
    <mergeCell ref="BY280:BY299"/>
    <mergeCell ref="BZ280:BZ299"/>
    <mergeCell ref="CA280:CA299"/>
    <mergeCell ref="CB280:CB299"/>
    <mergeCell ref="CC280:CC299"/>
    <mergeCell ref="CD280:CD299"/>
    <mergeCell ref="CE280:CE299"/>
    <mergeCell ref="AZ280:AZ299"/>
    <mergeCell ref="BA280:BA299"/>
    <mergeCell ref="BB280:BB299"/>
    <mergeCell ref="BC280:BC299"/>
    <mergeCell ref="BD280:BD299"/>
    <mergeCell ref="BE280:BE299"/>
    <mergeCell ref="BF280:BF299"/>
    <mergeCell ref="BG280:BG299"/>
    <mergeCell ref="BH280:BH299"/>
    <mergeCell ref="BI280:BI299"/>
    <mergeCell ref="BJ280:BJ299"/>
    <mergeCell ref="BK280:BK299"/>
    <mergeCell ref="BL280:BL299"/>
    <mergeCell ref="BM280:BM299"/>
    <mergeCell ref="BN280:BN299"/>
    <mergeCell ref="BO280:BO299"/>
    <mergeCell ref="BP280:BP299"/>
    <mergeCell ref="BQ280:BQ299"/>
    <mergeCell ref="BR280:BR299"/>
    <mergeCell ref="BS280:BS299"/>
    <mergeCell ref="BT280:BT299"/>
    <mergeCell ref="BU280:BU299"/>
    <mergeCell ref="BV280:BV299"/>
    <mergeCell ref="AV280:AV299"/>
    <mergeCell ref="AW280:AW299"/>
    <mergeCell ref="BI305:BI324"/>
    <mergeCell ref="BJ305:BJ324"/>
    <mergeCell ref="BK305:BK324"/>
    <mergeCell ref="BL305:BL324"/>
    <mergeCell ref="BM305:BM324"/>
    <mergeCell ref="BN305:BN324"/>
    <mergeCell ref="A305:A324"/>
    <mergeCell ref="B305:B324"/>
    <mergeCell ref="C305:C324"/>
    <mergeCell ref="D305:D324"/>
    <mergeCell ref="E305:E324"/>
    <mergeCell ref="F305:F324"/>
    <mergeCell ref="G305:G324"/>
    <mergeCell ref="H305:H324"/>
    <mergeCell ref="I305:I324"/>
    <mergeCell ref="J305:J324"/>
    <mergeCell ref="K305:K324"/>
    <mergeCell ref="L305:L324"/>
    <mergeCell ref="M305:M324"/>
    <mergeCell ref="N305:N324"/>
    <mergeCell ref="O305:O324"/>
    <mergeCell ref="P305:P324"/>
    <mergeCell ref="Q305:Q324"/>
    <mergeCell ref="R305:R324"/>
    <mergeCell ref="S305:S324"/>
    <mergeCell ref="T305:T324"/>
    <mergeCell ref="U305:U324"/>
    <mergeCell ref="V305:V324"/>
    <mergeCell ref="W305:W324"/>
    <mergeCell ref="AI305:AI324"/>
    <mergeCell ref="BQ305:BQ324"/>
    <mergeCell ref="BR305:BR324"/>
    <mergeCell ref="BS305:BS324"/>
    <mergeCell ref="BT305:BT324"/>
    <mergeCell ref="BU305:BU324"/>
    <mergeCell ref="BV305:BV324"/>
    <mergeCell ref="BW305:BW324"/>
    <mergeCell ref="BX305:BX324"/>
    <mergeCell ref="BY305:BY324"/>
    <mergeCell ref="BZ305:BZ324"/>
    <mergeCell ref="CA305:CA324"/>
    <mergeCell ref="CB305:CB324"/>
    <mergeCell ref="CC305:CC324"/>
    <mergeCell ref="CD305:CD324"/>
    <mergeCell ref="CE305:CE324"/>
    <mergeCell ref="A332:A351"/>
    <mergeCell ref="B332:B351"/>
    <mergeCell ref="C332:C351"/>
    <mergeCell ref="D332:D351"/>
    <mergeCell ref="E332:E351"/>
    <mergeCell ref="F332:F351"/>
    <mergeCell ref="G332:G351"/>
    <mergeCell ref="H332:H351"/>
    <mergeCell ref="I332:I351"/>
    <mergeCell ref="J332:J351"/>
    <mergeCell ref="K332:K351"/>
    <mergeCell ref="L332:L351"/>
    <mergeCell ref="M332:M351"/>
    <mergeCell ref="N332:N351"/>
    <mergeCell ref="O332:O351"/>
    <mergeCell ref="P332:P351"/>
    <mergeCell ref="Q332:Q351"/>
    <mergeCell ref="R332:R351"/>
    <mergeCell ref="S332:S351"/>
    <mergeCell ref="T332:T351"/>
    <mergeCell ref="U332:U351"/>
    <mergeCell ref="V332:V351"/>
    <mergeCell ref="W332:W351"/>
    <mergeCell ref="X332:X351"/>
    <mergeCell ref="Y332:Y351"/>
    <mergeCell ref="Z332:Z351"/>
    <mergeCell ref="AA332:AA351"/>
    <mergeCell ref="AB332:AB351"/>
    <mergeCell ref="AC332:AC351"/>
    <mergeCell ref="AD332:AD351"/>
    <mergeCell ref="AE332:AE351"/>
    <mergeCell ref="AF332:AF351"/>
    <mergeCell ref="AG332:AG351"/>
    <mergeCell ref="AH332:AH351"/>
    <mergeCell ref="AI332:AI351"/>
    <mergeCell ref="AJ332:AJ351"/>
    <mergeCell ref="AK332:AK351"/>
    <mergeCell ref="BI332:BI351"/>
    <mergeCell ref="BJ332:BJ351"/>
    <mergeCell ref="BK332:BK351"/>
    <mergeCell ref="BL332:BL351"/>
    <mergeCell ref="BM332:BM351"/>
    <mergeCell ref="BN332:BN351"/>
    <mergeCell ref="BO332:BO351"/>
    <mergeCell ref="BP332:BP351"/>
    <mergeCell ref="BQ332:BQ351"/>
    <mergeCell ref="BR332:BR351"/>
    <mergeCell ref="BS332:BS351"/>
    <mergeCell ref="BT332:BT351"/>
    <mergeCell ref="BU332:BU351"/>
    <mergeCell ref="BV332:BV351"/>
    <mergeCell ref="BW332:BW351"/>
    <mergeCell ref="BX332:BX351"/>
    <mergeCell ref="BY332:BY351"/>
    <mergeCell ref="BZ332:BZ351"/>
    <mergeCell ref="CA332:CA351"/>
    <mergeCell ref="CB332:CB351"/>
    <mergeCell ref="CC332:CC351"/>
    <mergeCell ref="CD332:CD351"/>
    <mergeCell ref="CE332:CE351"/>
    <mergeCell ref="A353:A372"/>
    <mergeCell ref="B353:B372"/>
    <mergeCell ref="C353:C372"/>
    <mergeCell ref="D353:D372"/>
    <mergeCell ref="E353:E372"/>
    <mergeCell ref="F353:F372"/>
    <mergeCell ref="G353:G372"/>
    <mergeCell ref="H353:H372"/>
    <mergeCell ref="I353:I372"/>
    <mergeCell ref="J353:J372"/>
    <mergeCell ref="K353:K372"/>
    <mergeCell ref="L353:L372"/>
    <mergeCell ref="M353:M372"/>
    <mergeCell ref="N353:N372"/>
    <mergeCell ref="O353:O372"/>
    <mergeCell ref="P353:P372"/>
    <mergeCell ref="Q353:Q372"/>
    <mergeCell ref="R353:R372"/>
    <mergeCell ref="S353:S372"/>
    <mergeCell ref="T353:T372"/>
    <mergeCell ref="U353:U372"/>
    <mergeCell ref="V353:V372"/>
    <mergeCell ref="W353:W372"/>
    <mergeCell ref="BR353:BR372"/>
    <mergeCell ref="BS353:BS372"/>
    <mergeCell ref="BT353:BT372"/>
    <mergeCell ref="BU353:BU372"/>
    <mergeCell ref="BV353:BV372"/>
    <mergeCell ref="BW353:BW372"/>
    <mergeCell ref="BX353:BX372"/>
    <mergeCell ref="BY353:BY372"/>
    <mergeCell ref="BZ353:BZ372"/>
    <mergeCell ref="CA353:CA372"/>
    <mergeCell ref="CB353:CB372"/>
    <mergeCell ref="X353:X372"/>
    <mergeCell ref="Y353:Y372"/>
    <mergeCell ref="Z353:Z372"/>
    <mergeCell ref="AA353:AA372"/>
    <mergeCell ref="AB353:AB372"/>
    <mergeCell ref="AC353:AC372"/>
    <mergeCell ref="AD353:AD372"/>
    <mergeCell ref="AE353:AE372"/>
    <mergeCell ref="AF353:AF372"/>
    <mergeCell ref="AG353:AG372"/>
    <mergeCell ref="AH353:AH372"/>
    <mergeCell ref="AI353:AI372"/>
    <mergeCell ref="AJ353:AJ372"/>
    <mergeCell ref="AK353:AK372"/>
    <mergeCell ref="BI353:BI372"/>
    <mergeCell ref="BJ353:BJ372"/>
    <mergeCell ref="BK353:BK372"/>
    <mergeCell ref="CC353:CC372"/>
    <mergeCell ref="CD353:CD372"/>
    <mergeCell ref="CE353:CE372"/>
    <mergeCell ref="AL353:AL372"/>
    <mergeCell ref="AM353:AM372"/>
    <mergeCell ref="AN353:AN372"/>
    <mergeCell ref="AO353:AO372"/>
    <mergeCell ref="AP353:AP372"/>
    <mergeCell ref="AQ353:AQ372"/>
    <mergeCell ref="AR353:AR372"/>
    <mergeCell ref="AS353:AS372"/>
    <mergeCell ref="AT353:AT372"/>
    <mergeCell ref="AU353:AU372"/>
    <mergeCell ref="AV353:AV372"/>
    <mergeCell ref="AW353:AW372"/>
    <mergeCell ref="AX353:AX372"/>
    <mergeCell ref="AY353:AY372"/>
    <mergeCell ref="AZ353:AZ372"/>
    <mergeCell ref="BA353:BA372"/>
    <mergeCell ref="BB353:BB372"/>
    <mergeCell ref="BC353:BC372"/>
    <mergeCell ref="BD353:BD372"/>
    <mergeCell ref="BE353:BE372"/>
    <mergeCell ref="BF353:BF372"/>
    <mergeCell ref="BG353:BG372"/>
    <mergeCell ref="BH353:BH372"/>
    <mergeCell ref="BL353:BL372"/>
    <mergeCell ref="BM353:BM372"/>
    <mergeCell ref="BN353:BN372"/>
    <mergeCell ref="BO353:BO372"/>
    <mergeCell ref="BP353:BP372"/>
    <mergeCell ref="BQ353:BQ372"/>
    <mergeCell ref="A380:A391"/>
    <mergeCell ref="B380:B391"/>
    <mergeCell ref="C380:C391"/>
    <mergeCell ref="D380:D391"/>
    <mergeCell ref="E380:E391"/>
    <mergeCell ref="F380:F391"/>
    <mergeCell ref="G380:G391"/>
    <mergeCell ref="H380:H391"/>
    <mergeCell ref="I380:I391"/>
    <mergeCell ref="J380:J391"/>
    <mergeCell ref="K380:K391"/>
    <mergeCell ref="L380:L391"/>
    <mergeCell ref="M380:M391"/>
    <mergeCell ref="N380:N391"/>
    <mergeCell ref="O380:O391"/>
    <mergeCell ref="P380:P391"/>
    <mergeCell ref="Q380:Q391"/>
    <mergeCell ref="R380:R391"/>
    <mergeCell ref="S380:S391"/>
    <mergeCell ref="T380:T391"/>
    <mergeCell ref="U380:U391"/>
    <mergeCell ref="V380:V391"/>
    <mergeCell ref="W380:W391"/>
    <mergeCell ref="X380:X391"/>
    <mergeCell ref="Y380:Y391"/>
    <mergeCell ref="Z380:Z391"/>
    <mergeCell ref="AA380:AA391"/>
    <mergeCell ref="AB380:AB391"/>
    <mergeCell ref="AC380:AC391"/>
    <mergeCell ref="AD380:AD391"/>
    <mergeCell ref="AE380:AE391"/>
    <mergeCell ref="AF380:AF391"/>
    <mergeCell ref="AG380:AG391"/>
    <mergeCell ref="AH380:AH391"/>
    <mergeCell ref="AI380:AI391"/>
    <mergeCell ref="AJ380:AJ391"/>
    <mergeCell ref="AK380:AK391"/>
    <mergeCell ref="BI380:BI391"/>
    <mergeCell ref="BJ380:BJ391"/>
    <mergeCell ref="BK380:BK391"/>
    <mergeCell ref="BL380:BL391"/>
    <mergeCell ref="BM380:BM391"/>
    <mergeCell ref="BN380:BN391"/>
    <mergeCell ref="BO380:BO391"/>
    <mergeCell ref="BP380:BP391"/>
    <mergeCell ref="BQ380:BQ391"/>
    <mergeCell ref="BR380:BR391"/>
    <mergeCell ref="BS380:BS391"/>
    <mergeCell ref="BT380:BT391"/>
    <mergeCell ref="BU380:BU391"/>
    <mergeCell ref="BV380:BV391"/>
    <mergeCell ref="BW380:BW391"/>
    <mergeCell ref="BX380:BX391"/>
    <mergeCell ref="BY380:BY391"/>
    <mergeCell ref="BZ380:BZ391"/>
    <mergeCell ref="CA380:CA391"/>
    <mergeCell ref="CB380:CB391"/>
    <mergeCell ref="CC380:CC391"/>
    <mergeCell ref="CD380:CD391"/>
    <mergeCell ref="CE380:CE391"/>
    <mergeCell ref="A404:A415"/>
    <mergeCell ref="B404:B415"/>
    <mergeCell ref="C404:C415"/>
    <mergeCell ref="D404:D415"/>
    <mergeCell ref="E404:E415"/>
    <mergeCell ref="F404:F415"/>
    <mergeCell ref="G404:G415"/>
    <mergeCell ref="H404:H415"/>
    <mergeCell ref="I404:I415"/>
    <mergeCell ref="J404:J415"/>
    <mergeCell ref="K404:K415"/>
    <mergeCell ref="L404:L415"/>
    <mergeCell ref="M404:M415"/>
    <mergeCell ref="N404:N415"/>
    <mergeCell ref="O404:O415"/>
    <mergeCell ref="P404:P415"/>
    <mergeCell ref="Q404:Q415"/>
    <mergeCell ref="R404:R415"/>
    <mergeCell ref="S404:S415"/>
    <mergeCell ref="T404:T415"/>
    <mergeCell ref="U404:U415"/>
    <mergeCell ref="V404:V415"/>
    <mergeCell ref="W404:W415"/>
    <mergeCell ref="X404:X415"/>
    <mergeCell ref="Y404:Y415"/>
    <mergeCell ref="Z404:Z415"/>
    <mergeCell ref="AA404:AA415"/>
    <mergeCell ref="AB404:AB415"/>
    <mergeCell ref="AC404:AC415"/>
    <mergeCell ref="AD404:AD415"/>
    <mergeCell ref="AE404:AE415"/>
    <mergeCell ref="AF404:AF415"/>
    <mergeCell ref="AG404:AG415"/>
    <mergeCell ref="AH404:AH415"/>
    <mergeCell ref="AI404:AI415"/>
    <mergeCell ref="AJ404:AJ415"/>
    <mergeCell ref="AK404:AK415"/>
    <mergeCell ref="BI404:BI415"/>
    <mergeCell ref="BJ404:BJ415"/>
    <mergeCell ref="BK404:BK415"/>
    <mergeCell ref="CC404:CC415"/>
    <mergeCell ref="CD404:CD415"/>
    <mergeCell ref="CE404:CE415"/>
    <mergeCell ref="BL404:BL415"/>
    <mergeCell ref="BM404:BM415"/>
    <mergeCell ref="BN404:BN415"/>
    <mergeCell ref="BO404:BO415"/>
    <mergeCell ref="BP404:BP415"/>
    <mergeCell ref="BQ404:BQ415"/>
    <mergeCell ref="BR404:BR415"/>
    <mergeCell ref="BS404:BS415"/>
    <mergeCell ref="BT404:BT415"/>
    <mergeCell ref="BU404:BU415"/>
    <mergeCell ref="BV404:BV415"/>
    <mergeCell ref="BW404:BW415"/>
    <mergeCell ref="BX404:BX415"/>
    <mergeCell ref="BY404:BY415"/>
    <mergeCell ref="BZ404:BZ415"/>
    <mergeCell ref="CA404:CA415"/>
    <mergeCell ref="CB404:CB415"/>
  </mergeCells>
  <pageMargins left="0.51181102362204722" right="0.51181102362204722" top="0.78740157480314965" bottom="0.78740157480314965" header="0" footer="0"/>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CONTRATAÇÕES MAR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2026-05-28T14:18:01Z</dcterms:modified>
</cp:coreProperties>
</file>