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9900" windowHeight="9900"/>
  </bookViews>
  <sheets>
    <sheet name="PMRB CONVÊNIO RECEITA MAIO 2026" sheetId="1" r:id="rId1"/>
  </sheets>
  <definedNames>
    <definedName name="_xlnm._FilterDatabase" localSheetId="0" hidden="1">'PMRB CONVÊNIO RECEITA MAIO 2026'!$A$9:$K$129</definedName>
  </definedNames>
  <calcPr calcId="162913"/>
</workbook>
</file>

<file path=xl/calcChain.xml><?xml version="1.0" encoding="utf-8"?>
<calcChain xmlns="http://schemas.openxmlformats.org/spreadsheetml/2006/main">
  <c r="J211" i="1" l="1"/>
  <c r="I211" i="1"/>
  <c r="H211" i="1"/>
  <c r="G211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J209" i="1"/>
  <c r="I209" i="1"/>
  <c r="G209" i="1"/>
  <c r="I208" i="1"/>
  <c r="I207" i="1"/>
  <c r="I206" i="1"/>
  <c r="I205" i="1"/>
  <c r="I199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J165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J118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J102" i="1" s="1"/>
  <c r="I100" i="1"/>
  <c r="I99" i="1"/>
  <c r="I98" i="1"/>
  <c r="I97" i="1"/>
  <c r="I96" i="1"/>
  <c r="I80" i="1"/>
  <c r="I79" i="1"/>
  <c r="I78" i="1"/>
  <c r="I77" i="1"/>
  <c r="I76" i="1"/>
  <c r="J75" i="1"/>
  <c r="I75" i="1"/>
  <c r="I74" i="1"/>
  <c r="I73" i="1"/>
  <c r="I72" i="1"/>
  <c r="I71" i="1"/>
  <c r="J70" i="1"/>
  <c r="I70" i="1"/>
  <c r="I69" i="1"/>
  <c r="I68" i="1"/>
  <c r="I67" i="1"/>
  <c r="I66" i="1"/>
  <c r="I65" i="1"/>
  <c r="J64" i="1"/>
  <c r="I64" i="1"/>
  <c r="I63" i="1"/>
  <c r="G63" i="1"/>
  <c r="I62" i="1"/>
  <c r="J61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J45" i="1"/>
  <c r="I45" i="1"/>
  <c r="I44" i="1"/>
  <c r="I43" i="1"/>
  <c r="I42" i="1"/>
  <c r="I41" i="1"/>
  <c r="I40" i="1"/>
  <c r="I39" i="1"/>
  <c r="I38" i="1"/>
  <c r="I37" i="1"/>
  <c r="I36" i="1"/>
  <c r="I35" i="1"/>
  <c r="H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A17" i="1"/>
  <c r="J16" i="1"/>
  <c r="I16" i="1"/>
  <c r="A16" i="1"/>
  <c r="I15" i="1"/>
  <c r="A15" i="1"/>
  <c r="I14" i="1"/>
  <c r="A14" i="1"/>
  <c r="I13" i="1"/>
  <c r="A13" i="1"/>
  <c r="I12" i="1"/>
  <c r="A12" i="1"/>
  <c r="I11" i="1"/>
  <c r="A11" i="1"/>
  <c r="J205" i="1" l="1"/>
  <c r="I34" i="1"/>
</calcChain>
</file>

<file path=xl/sharedStrings.xml><?xml version="1.0" encoding="utf-8"?>
<sst xmlns="http://schemas.openxmlformats.org/spreadsheetml/2006/main" count="1078" uniqueCount="431">
  <si>
    <t>PREFEITURA DE RIO BRANCO - ACRE</t>
  </si>
  <si>
    <t>SECRETARIA MUNICIPAL DE PLANEJAMENTO - SEPLAN</t>
  </si>
  <si>
    <t>TRANSFERÊNCIAS CORRENTES E DE CAPITAL - RECEBIDAS</t>
  </si>
  <si>
    <t>CONVÊNIOS/ CONTRATOS DE REPASSE/TERMOS DE COMPROMISSO/TRANSFERÊNCIAS ESPECIAIS E REPASSE FUNDO A FUNDO</t>
  </si>
  <si>
    <t>Nº</t>
  </si>
  <si>
    <t>Convênio/ Contrato</t>
  </si>
  <si>
    <t>Fonte de Recursos</t>
  </si>
  <si>
    <t>Objeto</t>
  </si>
  <si>
    <t>Concedente</t>
  </si>
  <si>
    <t>Vigência</t>
  </si>
  <si>
    <t>Valor do Convênio R$</t>
  </si>
  <si>
    <t>Valor do desembolso recebido (R$)</t>
  </si>
  <si>
    <t>Órgão Executor</t>
  </si>
  <si>
    <t>Repasse</t>
  </si>
  <si>
    <t>Contrapartida</t>
  </si>
  <si>
    <t>Total</t>
  </si>
  <si>
    <t>TC. 350.957-60/2011</t>
  </si>
  <si>
    <t>PAC 2/OGU</t>
  </si>
  <si>
    <t>Saneamento Integrado Poligonal Vila Acre</t>
  </si>
  <si>
    <t>Ministério do Desenvolvimento Regional</t>
  </si>
  <si>
    <t>SEINFRA/ SASDH</t>
  </si>
  <si>
    <t xml:space="preserve">TC . 350.955-41/2011 </t>
  </si>
  <si>
    <t xml:space="preserve">Saneamento Integrado Poligonal Baixada I </t>
  </si>
  <si>
    <t>TC  352.927-32/2011</t>
  </si>
  <si>
    <t xml:space="preserve">Urbanização de Assentamentos Precários - Poligonal Vitória </t>
  </si>
  <si>
    <t>TC 06001/2013</t>
  </si>
  <si>
    <t>PAC 2</t>
  </si>
  <si>
    <t>Construção de 02 Unidades de Educação Infantil</t>
  </si>
  <si>
    <t>Fundo Nacional de Desenvolvimento da Educação</t>
  </si>
  <si>
    <t>SEME</t>
  </si>
  <si>
    <t>TC 201300589/2013</t>
  </si>
  <si>
    <t>PAR/FNDE</t>
  </si>
  <si>
    <t>Aquisição de Equipamentos e Mobiliário Escolar</t>
  </si>
  <si>
    <t xml:space="preserve">CR 789198/2013  </t>
  </si>
  <si>
    <t>OGU</t>
  </si>
  <si>
    <t>Revitalização da I Etapa do Calçadão da Orla do Rio Acre no Município de Rio Branco</t>
  </si>
  <si>
    <t>Ministério do Turismo</t>
  </si>
  <si>
    <t>SEINFRA</t>
  </si>
  <si>
    <t>CR 805543/2014</t>
  </si>
  <si>
    <t>Requalificação da Infraestrutura Cicloviária e estruturação do sistema de bicicletas compartilhadas no Município de Rio Branco</t>
  </si>
  <si>
    <t>TC 201500111/2015</t>
  </si>
  <si>
    <t>Aquisição de equipamentos e mobiliário Escolar</t>
  </si>
  <si>
    <t>CV 181/2015
822345/2015</t>
  </si>
  <si>
    <t xml:space="preserve">    Implantação de melhorias sanitárias domiciliares em Comunidades Rurais do Município de Rio Branco                             </t>
  </si>
  <si>
    <t>FUNASA</t>
  </si>
  <si>
    <t>SEAGRO</t>
  </si>
  <si>
    <t>TC 201600742/2016</t>
  </si>
  <si>
    <t>CR 843792/2017</t>
  </si>
  <si>
    <t xml:space="preserve">  Implantação de Academias ao ar livre no Município de Rio Branco </t>
  </si>
  <si>
    <t>Ministério da Cidadania</t>
  </si>
  <si>
    <t xml:space="preserve">CR 875387/2018 </t>
  </si>
  <si>
    <t xml:space="preserve">Aquisição e Instalação de Academias da Comunidade no Município de Rio Branco                                                                  </t>
  </si>
  <si>
    <t>CV 054/2019
882730/2019</t>
  </si>
  <si>
    <t>Construção de Centro de Convivência do Idoso</t>
  </si>
  <si>
    <t>Ministério da Defesa</t>
  </si>
  <si>
    <t>SASDH</t>
  </si>
  <si>
    <t>CR 889420/2019</t>
  </si>
  <si>
    <t xml:space="preserve">Pavimentação e Recapeamento de Vias nos Bairros Vila Acre, Benfica, Portal da Amazônia e Bahia Nova no Município de Rio Branco/AC                      </t>
  </si>
  <si>
    <t>CR 889457/2019</t>
  </si>
  <si>
    <t xml:space="preserve">Obras de Contenção de Encostas
</t>
  </si>
  <si>
    <t>CR 889322/2019</t>
  </si>
  <si>
    <t>Urbanização de Corredores do Transporte Coletivo nos Bairros Vitória, Eldorado, Chico Mendes, Rui Lino e Mocinha Magalhães em Rio Branco - AC</t>
  </si>
  <si>
    <t>CR 896737/2019</t>
  </si>
  <si>
    <t xml:space="preserve">Pavimentação e Recapeamento de Vias Urbanas no Município de Rio Branco
</t>
  </si>
  <si>
    <t>CR 897148/2019</t>
  </si>
  <si>
    <r>
      <rPr>
        <sz val="10"/>
        <color theme="1"/>
        <rFont val="Arial"/>
        <family val="2"/>
      </rPr>
      <t xml:space="preserve">Construção de Quadras Poliesportivas e Quadra de Grama sintética
</t>
    </r>
  </si>
  <si>
    <t>P. 84317.2050001/19-004</t>
  </si>
  <si>
    <t>Aquisição de equipamentos e material permanente para estruturação da Rede de Serviços de Atenção Básica de Saúde</t>
  </si>
  <si>
    <t>Fundo Nacional de Saúde</t>
  </si>
  <si>
    <t>-</t>
  </si>
  <si>
    <t>SEMSA</t>
  </si>
  <si>
    <t>P. 84317.2050001/19-014</t>
  </si>
  <si>
    <t>Aquisição de equipamentos de Odontologia</t>
  </si>
  <si>
    <t>P. 84317.2050001/20-004</t>
  </si>
  <si>
    <t>Equipamentos para as Unidades Básicas de Saúde</t>
  </si>
  <si>
    <t>P. 84317.2050001/20-008</t>
  </si>
  <si>
    <t>PA 0903-004724</t>
  </si>
  <si>
    <t>Transferência Especial</t>
  </si>
  <si>
    <t>Ministério da Economia</t>
  </si>
  <si>
    <t>CV 905186/2020</t>
  </si>
  <si>
    <t>Aquisição de Veículos Rodoviários (Caminhão 3/4 e Caminhão Baú)</t>
  </si>
  <si>
    <t>Superintendência do Desenvolvimento da Amazônia - SUDAM</t>
  </si>
  <si>
    <t>CR 906461/2020</t>
  </si>
  <si>
    <t>Pavimentação de Vias Urbanas</t>
  </si>
  <si>
    <t>CV 906095/2020</t>
  </si>
  <si>
    <t>Aquisição de Equipamentos (motoniveladora e retroescavadeira)</t>
  </si>
  <si>
    <t>CV 906075/2020</t>
  </si>
  <si>
    <t>Aquisição de Maquinário</t>
  </si>
  <si>
    <t>CR 907202/2020</t>
  </si>
  <si>
    <t>Pavimentação de Vias Urbanas no Município de Rio Branco</t>
  </si>
  <si>
    <t>ID3186355</t>
  </si>
  <si>
    <t>Quadra Escolar Coberta (Escola Álvaro Vieira da Rocha - Projeto próprio)</t>
  </si>
  <si>
    <t>FNDE</t>
  </si>
  <si>
    <t>ID3186356</t>
  </si>
  <si>
    <t>Quadra Escolar Coberta (Projeto próprio)</t>
  </si>
  <si>
    <t>ID3186360</t>
  </si>
  <si>
    <t>Ampliação de Escola</t>
  </si>
  <si>
    <t>ID3186352</t>
  </si>
  <si>
    <t>ID3186349</t>
  </si>
  <si>
    <t>Cobertura de Quadra Escola  (Projeto próprio)</t>
  </si>
  <si>
    <t>ID3186499</t>
  </si>
  <si>
    <t>PA 09032021-012629</t>
  </si>
  <si>
    <t xml:space="preserve">PA 09032021-011656 </t>
  </si>
  <si>
    <t>P.84317.2050001/21-002</t>
  </si>
  <si>
    <t>Reforma de UBS - Francisco Eduardo Paiva</t>
  </si>
  <si>
    <t>P.84317.2050001/21-003</t>
  </si>
  <si>
    <t>Reforma de USF - Raimunda Dioniozio</t>
  </si>
  <si>
    <t>P.84317.2050001/21-006</t>
  </si>
  <si>
    <t>Reforma de USF - Mariano Gonzaga</t>
  </si>
  <si>
    <t>P.84317.2050001/21-008</t>
  </si>
  <si>
    <t>Aquisição Equipamento e Material Permanente  -  2 Embarcação para transporte de equipe com motor de polpa.</t>
  </si>
  <si>
    <t>P.84317.2050001/21-001</t>
  </si>
  <si>
    <t xml:space="preserve">Construção de Unidade Básica de Saúde Porte I </t>
  </si>
  <si>
    <t>P.84317.2050001/21-011</t>
  </si>
  <si>
    <t xml:space="preserve">Construção de UBS tipo III </t>
  </si>
  <si>
    <t>P.84317.2050001/21-012</t>
  </si>
  <si>
    <t xml:space="preserve">Construção de UBS Porte II </t>
  </si>
  <si>
    <t>P.84317.2050001/21-013</t>
  </si>
  <si>
    <t xml:space="preserve">Construção de UBS Porte III </t>
  </si>
  <si>
    <t>P.84317.2050001/21-014</t>
  </si>
  <si>
    <t>P. 84317.2050001/21-015</t>
  </si>
  <si>
    <t>P. 84317.2050001/21-016</t>
  </si>
  <si>
    <t>PA 09032021-013624</t>
  </si>
  <si>
    <t>FGB</t>
  </si>
  <si>
    <t xml:space="preserve">CR 915281/2021  </t>
  </si>
  <si>
    <t>Construção de Quadra Poliesportiva no Município de Rio Branco</t>
  </si>
  <si>
    <t>Ministerio da Cidadania</t>
  </si>
  <si>
    <t xml:space="preserve">CR 916052/2021  </t>
  </si>
  <si>
    <t xml:space="preserve">  Ampliação de Quadra de Esporte no município de Rio Branco-AC</t>
  </si>
  <si>
    <t>CR   914722/2021</t>
  </si>
  <si>
    <t xml:space="preserve">  Pavimentação e Adequação de Vias Urbanas no Município de Rio Branco</t>
  </si>
  <si>
    <t>CR 914727/2021</t>
  </si>
  <si>
    <t>Construção de Casa de Farinha</t>
  </si>
  <si>
    <t>CR 914392/2021</t>
  </si>
  <si>
    <t>Melhorias no Sistema de Abastecimento de Água do Município de Rio Branco</t>
  </si>
  <si>
    <t>SAERB</t>
  </si>
  <si>
    <t>CR 916909/2021</t>
  </si>
  <si>
    <t xml:space="preserve">  Implantação de Viaduto no Município de Rio Branco</t>
  </si>
  <si>
    <t>CR   916908/2021</t>
  </si>
  <si>
    <t xml:space="preserve">  Recapeamento de Vias Urbanas na cidade de Rio Branco</t>
  </si>
  <si>
    <t>CR 915217/2021</t>
  </si>
  <si>
    <r>
      <rPr>
        <sz val="10"/>
        <color theme="1"/>
        <rFont val="Arial"/>
        <family val="2"/>
      </rPr>
      <t xml:space="preserve">Construção do Centro de Atenção Psicossocial Infanto-Juvenio - </t>
    </r>
    <r>
      <rPr>
        <b/>
        <sz val="10"/>
        <color theme="1"/>
        <rFont val="Arial"/>
        <family val="2"/>
      </rPr>
      <t>CAPS i</t>
    </r>
  </si>
  <si>
    <t>CR 924271/2021</t>
  </si>
  <si>
    <t>Construção de Quadras Poliesportivas.</t>
  </si>
  <si>
    <t>CV 918182/2021</t>
  </si>
  <si>
    <t>Construção de Casa de Apoio e Acolhimento</t>
  </si>
  <si>
    <t>CV 922511/2021</t>
  </si>
  <si>
    <t>Aquisição de Equipamentos e Veiculos.</t>
  </si>
  <si>
    <t>Ministério da Agricultura, Pecuária e Abastecimento</t>
  </si>
  <si>
    <t>CV 917533/2021</t>
  </si>
  <si>
    <t>Construção de Mercado (Elias mansour)</t>
  </si>
  <si>
    <t>CV 918092/2021</t>
  </si>
  <si>
    <t>Construção de Praça com contenção de encosta</t>
  </si>
  <si>
    <t>CR 917969/2021</t>
  </si>
  <si>
    <t>Construção de CRAS</t>
  </si>
  <si>
    <t>CR 917930/2021</t>
  </si>
  <si>
    <t>Reforma de Quadras de Grama Sintética (Tangará, Universitário e João Eduardo)</t>
  </si>
  <si>
    <t>CV 921965/2021</t>
  </si>
  <si>
    <t>Construção de Centros de Convivência do Idoso.</t>
  </si>
  <si>
    <t>CR 924829/2021</t>
  </si>
  <si>
    <t>09032021-2-013719</t>
  </si>
  <si>
    <t>Aquisição de Materiais Esportivos</t>
  </si>
  <si>
    <t>Reformas de Quadras Esportivas</t>
  </si>
  <si>
    <t>Construção da Câmara Municipal.</t>
  </si>
  <si>
    <t>CV Nº 923720/2021</t>
  </si>
  <si>
    <t>Aquisição de Caminhão</t>
  </si>
  <si>
    <t>PAR AC 23012EFINIO706682021</t>
  </si>
  <si>
    <t>Aquisição de Material de Apoio e didático</t>
  </si>
  <si>
    <t>Fundo Nacional de desenvolvimento da Educação</t>
  </si>
  <si>
    <t>PA 09032022-015949</t>
  </si>
  <si>
    <t>Transferência especial</t>
  </si>
  <si>
    <t>Revitalização do Mercado                      da 6 de agosto</t>
  </si>
  <si>
    <t>Mnistério da Economia</t>
  </si>
  <si>
    <t>SEINFRA/SEAGRO</t>
  </si>
  <si>
    <t>Reforma de Quadra Escolar no Calafate</t>
  </si>
  <si>
    <t>SEINFRA/SEME</t>
  </si>
  <si>
    <t>Reforma de quadra no CIE ( Centro de Iniciação ao Esporte)</t>
  </si>
  <si>
    <t>SEINFRA/FGB</t>
  </si>
  <si>
    <t>Aquisição de equipamentos para a FGB</t>
  </si>
  <si>
    <t>Projeto Horta nas Escolas</t>
  </si>
  <si>
    <t>SDTI</t>
  </si>
  <si>
    <t>Família Acolhedora</t>
  </si>
  <si>
    <t>PA 09032022-014586</t>
  </si>
  <si>
    <t>Aquisição materia escolar (Caderno de 12 Materias)</t>
  </si>
  <si>
    <t>Realização de eventos esportivos</t>
  </si>
  <si>
    <t>PA 09032022-014990</t>
  </si>
  <si>
    <t>Música e Kung Fu</t>
  </si>
  <si>
    <t>Kit Horta</t>
  </si>
  <si>
    <t>PA 09032022-015250</t>
  </si>
  <si>
    <t>Fortalecimento de atividades de Capoeira nos bairros. Federação de Capoeira</t>
  </si>
  <si>
    <t>Infraestrutura na cidade de Rio Branco (emenda participativa)</t>
  </si>
  <si>
    <t>Reforma do espaço Junino Matutos       da Roça.</t>
  </si>
  <si>
    <t xml:space="preserve">Implantação de parquinhos com acesso nas escolas de educação infantil Menino Jesus, Monteiro Lobato, Gumercindo Bessa e Bem-Te-Vi. </t>
  </si>
  <si>
    <t>84317.2050001/22-005</t>
  </si>
  <si>
    <t>Ampliação da USF Antenor Ramos - 06 de Agosto</t>
  </si>
  <si>
    <t>Ministério da Saúde</t>
  </si>
  <si>
    <t>84317.2050001/22-006</t>
  </si>
  <si>
    <t>Construção de UBS Porte I - Custodio Freire</t>
  </si>
  <si>
    <t>84317.2050001/22-001</t>
  </si>
  <si>
    <t>Construção do CAPS III</t>
  </si>
  <si>
    <t>84317.2050001/22-002</t>
  </si>
  <si>
    <t>Aquisição de Material Permanente (CAPS Samauma)</t>
  </si>
  <si>
    <t>36000.3680632/02-200</t>
  </si>
  <si>
    <r>
      <rPr>
        <sz val="10"/>
        <color theme="1"/>
        <rFont val="Arial"/>
        <family val="2"/>
      </rPr>
      <t>Incremento Temporário ao Custeio dos Serviços de Atenção Primária à Saúde para cumprimento de metas -</t>
    </r>
    <r>
      <rPr>
        <b/>
        <sz val="10"/>
        <color theme="1"/>
        <rFont val="Arial"/>
        <family val="2"/>
      </rPr>
      <t xml:space="preserve"> PAB</t>
    </r>
  </si>
  <si>
    <t>36000.4206762/02-200</t>
  </si>
  <si>
    <r>
      <rPr>
        <sz val="10"/>
        <color theme="1"/>
        <rFont val="Arial"/>
        <family val="2"/>
      </rPr>
      <t>Incremento Temporário ao Custeio dos Serviços de Atenção Primária à Saúde para cumprimento de metas -</t>
    </r>
    <r>
      <rPr>
        <b/>
        <sz val="10"/>
        <color theme="1"/>
        <rFont val="Arial"/>
        <family val="2"/>
      </rPr>
      <t xml:space="preserve"> PAB</t>
    </r>
  </si>
  <si>
    <t>36000.4710792/02-200</t>
  </si>
  <si>
    <r>
      <rPr>
        <sz val="10"/>
        <color rgb="FF000000"/>
        <rFont val="Arial"/>
        <family val="2"/>
      </rPr>
      <t xml:space="preserve"> Incremento Temporário ao Custeio dos Serviços de Média e alta complexidade para cumprimento de metas - </t>
    </r>
    <r>
      <rPr>
        <b/>
        <sz val="10"/>
        <color rgb="FF000000"/>
        <rFont val="Arial"/>
        <family val="2"/>
      </rPr>
      <t>MAC</t>
    </r>
  </si>
  <si>
    <t>36000.3907012/02-100</t>
  </si>
  <si>
    <r>
      <rPr>
        <sz val="10"/>
        <color theme="1"/>
        <rFont val="Arial"/>
        <family val="2"/>
      </rPr>
      <t xml:space="preserve">Incremento Temporário ao Custeio do Serviços Assistênciais Hospitalar e Ambulatorial para o Cumprimento de Metas - </t>
    </r>
    <r>
      <rPr>
        <b/>
        <sz val="10"/>
        <color theme="1"/>
        <rFont val="Arial"/>
        <family val="2"/>
      </rPr>
      <t>MAC</t>
    </r>
  </si>
  <si>
    <t>CV Nº 929474/2022</t>
  </si>
  <si>
    <t>Construção da cobertura da quadra de grama sintética (Manoel Julião)</t>
  </si>
  <si>
    <t>CV Nº 929602/2022</t>
  </si>
  <si>
    <t>Construção de Prédio Público (Sede da CMCCI)</t>
  </si>
  <si>
    <t>SMCCI</t>
  </si>
  <si>
    <t>CV Nº 933762/2022</t>
  </si>
  <si>
    <t>Pavimentação em Vias Urbanas com Drenagem e Calçadas (Rua Acamaro e Sabiá)</t>
  </si>
  <si>
    <t>CV Nº 933760/202</t>
  </si>
  <si>
    <t>Pavimentação em Vias Urbanas com Drenagem e Calçadas (via de acesso a casa de passagem e Trav. São Lucas São Francisco)</t>
  </si>
  <si>
    <t>CV Nº 929598/2022</t>
  </si>
  <si>
    <t>Restauração do Calçadão da Rua Quintino Bocaiuva</t>
  </si>
  <si>
    <t>CV Nº 938195/2022</t>
  </si>
  <si>
    <t>Construção de Ginásio Poliesportivo no Município de Rio Branco (Bairro Adalberto Senna)</t>
  </si>
  <si>
    <t>CV Nº 030/2023</t>
  </si>
  <si>
    <t>OGE</t>
  </si>
  <si>
    <t>Reforma da quadra poliesportiva do conjunto Universitário.</t>
  </si>
  <si>
    <t>DERACRE</t>
  </si>
  <si>
    <t>CV Nº 941427/2023</t>
  </si>
  <si>
    <t>Construção de quadra poliesportiva coberta no Município de Rio Branco 
(Rui Lino III)</t>
  </si>
  <si>
    <t>CV Nº 941187/2023 </t>
  </si>
  <si>
    <t>Construção de quadra poliesportiva coberta no Município de Rio Branco 
(Ilson Ribeiro)</t>
  </si>
  <si>
    <t>CV Nº 941495/2023</t>
  </si>
  <si>
    <t>Construção de quadra poliesportiva coberta no Município de Rio Branco (Andirá)</t>
  </si>
  <si>
    <t>CV Nº 941144/2023</t>
  </si>
  <si>
    <t>Construção de quadra poliesportiva coberta no Município de Rio Branco (Valdemar Marciel)</t>
  </si>
  <si>
    <t>CV Nº 941061/2023</t>
  </si>
  <si>
    <t>Construção de quadra poliesportiva coberta no Município de Rio Branco (Mutambo)</t>
  </si>
  <si>
    <t>CV Nº 941534/2023</t>
  </si>
  <si>
    <t>Construção de quadra poliesportiva coberta no Município de Rio Branco (Cabreúva)</t>
  </si>
  <si>
    <t>CV Nº 940823/2023</t>
  </si>
  <si>
    <t>Aquisição de VAN (15+1 lugares)</t>
  </si>
  <si>
    <t>CV Nº 940858/2023</t>
  </si>
  <si>
    <t>Pavimentação de Estradas Vicinais no Município de Rio Branco (Ramal da garapeira Benfica)</t>
  </si>
  <si>
    <t xml:space="preserve"> CV Nº 941990/2023</t>
  </si>
  <si>
    <t>Construção de Galpão de entreposto no Município de Rio Branco
 (Riozinho do Rola)</t>
  </si>
  <si>
    <t>CV Nº 941494/2023</t>
  </si>
  <si>
    <r>
      <rPr>
        <sz val="10"/>
        <color theme="1"/>
        <rFont val="Arial"/>
        <family val="2"/>
      </rPr>
      <t xml:space="preserve">Revitalização e ampliação da quadra esportiva do Bela Vista </t>
    </r>
    <r>
      <rPr>
        <b/>
        <sz val="10"/>
        <color theme="1"/>
        <rFont val="Arial"/>
        <family val="2"/>
      </rPr>
      <t>(Cobertura)</t>
    </r>
  </si>
  <si>
    <t>CV Nº 941428/2023</t>
  </si>
  <si>
    <r>
      <rPr>
        <sz val="10"/>
        <color theme="1"/>
        <rFont val="Arial"/>
        <family val="2"/>
      </rPr>
      <t xml:space="preserve">Revitalização e ampliação da quadra esportiva de grama sintética do Conj. Tangará </t>
    </r>
    <r>
      <rPr>
        <b/>
        <sz val="10"/>
        <color theme="1"/>
        <rFont val="Arial"/>
        <family val="2"/>
      </rPr>
      <t>(Cobertura)</t>
    </r>
  </si>
  <si>
    <t>CV Nº 941843/2023</t>
  </si>
  <si>
    <r>
      <rPr>
        <sz val="10"/>
        <color theme="1"/>
        <rFont val="Arial"/>
        <family val="2"/>
      </rPr>
      <t xml:space="preserve">Revitalização e ampliação da quadra esportiva de grama sintética do João Eduardo </t>
    </r>
    <r>
      <rPr>
        <b/>
        <sz val="10"/>
        <color theme="1"/>
        <rFont val="Arial"/>
        <family val="2"/>
      </rPr>
      <t>(Cobertura)</t>
    </r>
  </si>
  <si>
    <t>CV Nº 941571/2023</t>
  </si>
  <si>
    <t>Construção de restaurante popular no Município de Rio Branco</t>
  </si>
  <si>
    <t>CV Nº 941621/2023</t>
  </si>
  <si>
    <r>
      <rPr>
        <sz val="10"/>
        <color theme="1"/>
        <rFont val="Arial"/>
        <family val="2"/>
      </rPr>
      <t xml:space="preserve">Revitalização e ampliação da quadra esportiva de grama sintética do Vila Betel </t>
    </r>
    <r>
      <rPr>
        <b/>
        <sz val="10"/>
        <color theme="1"/>
        <rFont val="Arial"/>
        <family val="2"/>
      </rPr>
      <t>(Cobertura)</t>
    </r>
  </si>
  <si>
    <t>CV 949806/2023</t>
  </si>
  <si>
    <t>Aquisição de veículo de carga (Van Furgão) - COOPESQ</t>
  </si>
  <si>
    <t>PA 09032023-032233</t>
  </si>
  <si>
    <t>Construção de Quadra poliesportiva da Escola Benfica</t>
  </si>
  <si>
    <t>Ministério da Fazenda</t>
  </si>
  <si>
    <t>84317.2050001/23-002</t>
  </si>
  <si>
    <t>Construçao de UBS (Belo Jardim Rural)</t>
  </si>
  <si>
    <t>84317.2050001/23-003</t>
  </si>
  <si>
    <t>Aquisição de Equipamentos (UBS Belo Jardim)</t>
  </si>
  <si>
    <t>84317.2050001/23-009</t>
  </si>
  <si>
    <t>Aquisição de Equipamentos</t>
  </si>
  <si>
    <t>84317.2050001/23-005</t>
  </si>
  <si>
    <t>Aquisição de Equipamentos Odontológicos para o CEO)</t>
  </si>
  <si>
    <t>84317.2050001/23-007</t>
  </si>
  <si>
    <t>Aquisição de Equipamentos de Odontológicos para UBS e equipamento EMAD)</t>
  </si>
  <si>
    <t>84317.2050001/23-008</t>
  </si>
  <si>
    <t>Aquisição de Equipamentos para UBS e Mat. de Fisioterapia</t>
  </si>
  <si>
    <t xml:space="preserve">Aquisição de Equipamentos para UBS </t>
  </si>
  <si>
    <t>84317.2050001/23-011</t>
  </si>
  <si>
    <t>Reforma da UBS AMAPÁ (Ana Rosa)</t>
  </si>
  <si>
    <t>84317.2050001/23-012</t>
  </si>
  <si>
    <t>Reforma da UBS COMARA ( Francisca Barbosa Guerra)</t>
  </si>
  <si>
    <t>84317.2050001/23-013</t>
  </si>
  <si>
    <t>Reforma UBS BELO JARDIM II (Tereza Rosas)</t>
  </si>
  <si>
    <t>84317.2050001/23-014</t>
  </si>
  <si>
    <t>Reforma da UBS SOBRAL (José Gomes de Oliveira)</t>
  </si>
  <si>
    <t>84317.2050001/23-015</t>
  </si>
  <si>
    <t>Reforma da UBS VILA MANOEL MARQUES (Lidia Rodrigues)</t>
  </si>
  <si>
    <t>84317.2050001/23-016</t>
  </si>
  <si>
    <t>Reforma da UBS CONQUISTA ( Luana Freitas)</t>
  </si>
  <si>
    <t>84317.2050001/23-017</t>
  </si>
  <si>
    <t>Reforma da URAP Vila Ivonete</t>
  </si>
  <si>
    <t>84317.2050001/23-018</t>
  </si>
  <si>
    <t>Reforma da URAP São Francisco</t>
  </si>
  <si>
    <t>84317.2050001/23-019</t>
  </si>
  <si>
    <t>Reforma da Policlinica Barral y Barral</t>
  </si>
  <si>
    <t>84317.2050001/23-020</t>
  </si>
  <si>
    <t>Reforma URAp Claúdia Vitorino</t>
  </si>
  <si>
    <t>84317.2050001/23-021</t>
  </si>
  <si>
    <t>Reforma UBS Floresta SUL (Raimundo Moreira)</t>
  </si>
  <si>
    <t>84317.2050001/23-022</t>
  </si>
  <si>
    <t>Reforma UBS Eldorado (Francisco Carneiro Tio Chico)</t>
  </si>
  <si>
    <t>84317.2050001/23-023</t>
  </si>
  <si>
    <t>Reforma Nimeo Insfran Martinez</t>
  </si>
  <si>
    <t>84317.2050001/23-024</t>
  </si>
  <si>
    <t>Reforma USF Santa Inês I</t>
  </si>
  <si>
    <t>84317.2050001/23-025</t>
  </si>
  <si>
    <t>Reforma da USF Vitória I</t>
  </si>
  <si>
    <t>84317.2050001/23-026</t>
  </si>
  <si>
    <t>Reforma da URAP Valdeilsa Valdez - (UBS Santo Afonso)</t>
  </si>
  <si>
    <t>84317.2050001/23-027</t>
  </si>
  <si>
    <t>Reforma da URAP Francisco Roney Meireles</t>
  </si>
  <si>
    <t>84317.2050001/23-028</t>
  </si>
  <si>
    <t>Reforma USF Aeroporto Velho</t>
  </si>
  <si>
    <t>84317.2050001/23-029</t>
  </si>
  <si>
    <t>Reforma da USF Platilde Oliveira I - (UBS Tancredo Neves)</t>
  </si>
  <si>
    <t>84317.2050001/23-030</t>
  </si>
  <si>
    <t>Reforma da USF Maria Sofia - (UBS Santa Cecilia)</t>
  </si>
  <si>
    <t>84317.2050001/23-039</t>
  </si>
  <si>
    <t>Reforma da USF Maria de Fatima - (UBS Bahia Nova)</t>
  </si>
  <si>
    <t>84317.2050001/23-040</t>
  </si>
  <si>
    <t>Reforma da USF José Adriano - (UBS Triangulo Velho)</t>
  </si>
  <si>
    <t>84317.2050001/23-041</t>
  </si>
  <si>
    <t>Reforma da USF Maria Veronica - (UBS Preventório)</t>
  </si>
  <si>
    <t>CV 960322/2024</t>
  </si>
  <si>
    <t>Pavimentação de vias Urbanas (Belo Jardim)</t>
  </si>
  <si>
    <t>CV 957375/2024</t>
  </si>
  <si>
    <t>Revitalização de praças no municipio de Rio Branco/AC (Praça Cidade da Criança, praça dos tocos e Santa Cruz)</t>
  </si>
  <si>
    <t>CV 964370/2024</t>
  </si>
  <si>
    <t>Construção da Casa de Apoio e Acolhimento - 2ª Etapa</t>
  </si>
  <si>
    <t>CV 957218/2024</t>
  </si>
  <si>
    <t>Construção de Restaurante Popular (Calafate)</t>
  </si>
  <si>
    <t>CV 959624/2024</t>
  </si>
  <si>
    <t>Construção de Centro de Apoio Rural no Município de Rio Branco - AC</t>
  </si>
  <si>
    <t>CV 957391/2024</t>
  </si>
  <si>
    <t>Construção de Restaurante Popular (Tancredo Neves)</t>
  </si>
  <si>
    <t>CR 963007/2024</t>
  </si>
  <si>
    <t>Reforma de Quadras Esportivas no Municipio de Rio Branco</t>
  </si>
  <si>
    <t>Ministério do Esporte</t>
  </si>
  <si>
    <t>CV 958245/2024</t>
  </si>
  <si>
    <t>Construção da Sede do Conselho Tutelar</t>
  </si>
  <si>
    <t>CV 956472/2024</t>
  </si>
  <si>
    <t>Aquisição de veículo para transporte de pessoal (5 ônibus e 1 Van)</t>
  </si>
  <si>
    <t>CV 957611/2024</t>
  </si>
  <si>
    <t>Construção de Restaurante Popular (São Francisco)</t>
  </si>
  <si>
    <t>CV 959514/2024</t>
  </si>
  <si>
    <t>Aquisição de Veículo de Carga (RBTRANS)</t>
  </si>
  <si>
    <t>RBTRANS</t>
  </si>
  <si>
    <t>CV 961753/2024</t>
  </si>
  <si>
    <t>Construção do Parque Cidade da Criança</t>
  </si>
  <si>
    <t>8431720500012400-2</t>
  </si>
  <si>
    <t>Estruturação da rede de Serviços de Atenção Primária à Saúde (Aquisição de Unidade Móvel de Saúde)</t>
  </si>
  <si>
    <t>Incremento temporário ao Custeio dos Serviços da Atenção Primária a Saúde - PAP</t>
  </si>
  <si>
    <t>8431720500012400-6</t>
  </si>
  <si>
    <t>Aquisição de veículos</t>
  </si>
  <si>
    <t>09032024-075166</t>
  </si>
  <si>
    <t>OGU
Emenda Especial</t>
  </si>
  <si>
    <t>Centro do Zoonozes</t>
  </si>
  <si>
    <t>Incremento Temporário ao Custeio dos Serviços de Assistência Hospitalar e Ambulatorial para Cumprimento de Metas - MAC</t>
  </si>
  <si>
    <t>09032024-069558</t>
  </si>
  <si>
    <t>Construção da Sede do Consórcio Intermunicipal de Coleta, Destinação e Tratamento de Resíduos Sólidos Urbanos das Regionais do Estado do Acre</t>
  </si>
  <si>
    <t>09032024-064985</t>
  </si>
  <si>
    <t>Esporte e Cultura - Custeio Fundação Garibalde Brasil - (Custeio)</t>
  </si>
  <si>
    <t>09032024-065467</t>
  </si>
  <si>
    <t>Cursos de qualificação profissional 
e apoio a projetos sociais de 
escolinhas de futebol - (CUSTEIO)</t>
  </si>
  <si>
    <t>Custeio de Ações Socioassistenciais 
para aquisição de insumos para 
cestas básicas - (CUSTEIO)</t>
  </si>
  <si>
    <t>Aquisição de instrumentos musicais, 
equipamentos de audio e informática 
para promoção da música ao 
município - (INVESTIMENTO)</t>
  </si>
  <si>
    <t>Aquisição de equipamentos para apoio 
à música (par de CDJ 3000 nexus, 1 
Mixer DJM-A9 Pioneer dj, 1 DJS -
1000 Pioneer, 1 RMX-1000) - (INVESTIMENTO)</t>
  </si>
  <si>
    <t>Equipamentos para a promoção do 
Basquete - (INVESTIMENTO)</t>
  </si>
  <si>
    <t>Obras e instalações para apoio ao 
Serviço de Água e Esgoto do 
Município - (INVESTIMENTO)</t>
  </si>
  <si>
    <t>Programação nº 120040120240001</t>
  </si>
  <si>
    <t>Estruturação da Rede do SUAS (Diocese de Rio Branco - Ações Sociais no Cirio de Nazaré) - (CUSTEIO)</t>
  </si>
  <si>
    <t>FNAS</t>
  </si>
  <si>
    <t>CV 971887/2024</t>
  </si>
  <si>
    <t>Pavimentação de vias no Municipio de Rio Branco</t>
  </si>
  <si>
    <t>CV 973207/2024</t>
  </si>
  <si>
    <t>Recuperação de estradas vicinais em projetos de assentamento do Incra, no município de Rio Branco</t>
  </si>
  <si>
    <t>INCRA</t>
  </si>
  <si>
    <t>CV 972701/2024</t>
  </si>
  <si>
    <t>Implantação de Sistemas de Abastecimento de Água no Município de Rio Branco</t>
  </si>
  <si>
    <t>Aquisição de tendas para uso em feiras, eventos e exposições.</t>
  </si>
  <si>
    <t>Seplan/Acre</t>
  </si>
  <si>
    <t>TC 962974/2024</t>
  </si>
  <si>
    <t>PAC seleções</t>
  </si>
  <si>
    <t>Contratação de projetos técnicos para a Construção do Observatório de Geoglifos da Amazônia - Rio Branco/AC</t>
  </si>
  <si>
    <t>IPHAN</t>
  </si>
  <si>
    <t>TC 966590/2025</t>
  </si>
  <si>
    <t>Promover regularização fundiária de interesse social em núcleos urbanos com ocupação consolidada no Município de Rio Branco (BENFICA).</t>
  </si>
  <si>
    <t>Ministério das Cidades</t>
  </si>
  <si>
    <t>09032025-0808990</t>
  </si>
  <si>
    <r>
      <rPr>
        <sz val="10"/>
        <color theme="1"/>
        <rFont val="Arial"/>
        <family val="2"/>
      </rPr>
      <t xml:space="preserve">Emenda Individual nº </t>
    </r>
    <r>
      <rPr>
        <b/>
        <sz val="10"/>
        <color theme="1"/>
        <rFont val="Arial"/>
        <family val="2"/>
      </rPr>
      <t>40780003</t>
    </r>
    <r>
      <rPr>
        <sz val="10"/>
        <color theme="1"/>
        <rFont val="Arial"/>
        <family val="2"/>
      </rPr>
      <t xml:space="preserve"> - Indicação Márcio Bittar</t>
    </r>
  </si>
  <si>
    <t>1ª etapa de implantação de um elevado viário na Av. Antônio da Rocha Viana, com 160 metros de comprimento e 8 metros de largura.</t>
  </si>
  <si>
    <t>09032025-080889</t>
  </si>
  <si>
    <r>
      <rPr>
        <sz val="10"/>
        <color theme="1"/>
        <rFont val="Arial"/>
        <family val="2"/>
      </rPr>
      <t xml:space="preserve">Emenda Individual nº </t>
    </r>
    <r>
      <rPr>
        <b/>
        <sz val="10"/>
        <color theme="1"/>
        <rFont val="Arial"/>
        <family val="2"/>
      </rPr>
      <t>40780003</t>
    </r>
    <r>
      <rPr>
        <sz val="10"/>
        <color theme="1"/>
        <rFont val="Arial"/>
        <family val="2"/>
      </rPr>
      <t xml:space="preserve"> - Indicação Márcio Bittar</t>
    </r>
  </si>
  <si>
    <t>Realização de um torneio esportivo misto (futebol Society, areia e futsal)</t>
  </si>
  <si>
    <t>SEMUE</t>
  </si>
  <si>
    <t>TC 977948/2025</t>
  </si>
  <si>
    <t>PAC Seleções</t>
  </si>
  <si>
    <t>Construção da Creche de Educação Infantil Cidade Jardim, Rio Branco/AC – FNDE – Creche Tipo 2</t>
  </si>
  <si>
    <t>09032025-84692</t>
  </si>
  <si>
    <r>
      <rPr>
        <sz val="10"/>
        <color theme="1"/>
        <rFont val="Arial"/>
        <family val="2"/>
      </rPr>
      <t xml:space="preserve">Emenda Individual  nº </t>
    </r>
    <r>
      <rPr>
        <b/>
        <sz val="10"/>
        <color theme="1"/>
        <rFont val="Arial"/>
        <family val="2"/>
      </rPr>
      <t>43300007</t>
    </r>
    <r>
      <rPr>
        <sz val="10"/>
        <color theme="1"/>
        <rFont val="Arial"/>
        <family val="2"/>
      </rPr>
      <t xml:space="preserve"> Dep. CEL. Ulysses</t>
    </r>
  </si>
  <si>
    <t>Implantação de revestimento primário (piçarramento) e drenagem (bueiros) no Ramal Galiléia, localizado na Rodovia AC km 11, município de Rio Branco – AC, com 4.5 km de extensão.</t>
  </si>
  <si>
    <t>09032025-2-086051</t>
  </si>
  <si>
    <r>
      <rPr>
        <sz val="10"/>
        <color theme="1"/>
        <rFont val="Arial"/>
        <family val="2"/>
      </rPr>
      <t xml:space="preserve">Emenda Individual  nº </t>
    </r>
    <r>
      <rPr>
        <b/>
        <sz val="10"/>
        <color theme="1"/>
        <rFont val="Arial"/>
        <family val="2"/>
      </rPr>
      <t>43300003</t>
    </r>
    <r>
      <rPr>
        <sz val="10"/>
        <color theme="1"/>
        <rFont val="Arial"/>
        <family val="2"/>
      </rPr>
      <t xml:space="preserve"> Dep. CEL. Ulysses</t>
    </r>
  </si>
  <si>
    <t>Aquisição de Equipamentos e Instrumentos Musicais para o incentivo de atividades do segmento no Município de Rio Branco</t>
  </si>
  <si>
    <t>09032025-2-086112</t>
  </si>
  <si>
    <r>
      <rPr>
        <sz val="10"/>
        <color theme="1"/>
        <rFont val="Arial"/>
        <family val="2"/>
      </rPr>
      <t xml:space="preserve">Emenda Individual  nº </t>
    </r>
    <r>
      <rPr>
        <b/>
        <sz val="10"/>
        <color theme="1"/>
        <rFont val="Arial"/>
        <family val="2"/>
      </rPr>
      <t>44990006</t>
    </r>
    <r>
      <rPr>
        <sz val="10"/>
        <color theme="1"/>
        <rFont val="Arial"/>
        <family val="2"/>
      </rPr>
      <t xml:space="preserve"> Dep. Eduardo Velloso</t>
    </r>
  </si>
  <si>
    <t>Aquisição de equipamentos esportivos e materiais permanentes destinados ao desenvolvimento do esporte</t>
  </si>
  <si>
    <t>09032025-2-086113</t>
  </si>
  <si>
    <r>
      <rPr>
        <sz val="10"/>
        <color theme="1"/>
        <rFont val="Arial"/>
        <family val="2"/>
      </rPr>
      <t xml:space="preserve">Emenda Individual  nº </t>
    </r>
    <r>
      <rPr>
        <b/>
        <sz val="10"/>
        <color theme="1"/>
        <rFont val="Arial"/>
        <family val="2"/>
      </rPr>
      <t>44990006</t>
    </r>
    <r>
      <rPr>
        <sz val="10"/>
        <color theme="1"/>
        <rFont val="Arial"/>
        <family val="2"/>
      </rPr>
      <t xml:space="preserve"> Dep. Eduardo Velloso</t>
    </r>
  </si>
  <si>
    <t>Ampliação de quadra poliesportiva, no Bairro Raimundo Melo, Rio Branco Acre</t>
  </si>
  <si>
    <t>09032025-2-086602</t>
  </si>
  <si>
    <r>
      <rPr>
        <sz val="10"/>
        <color theme="1"/>
        <rFont val="Arial"/>
        <family val="2"/>
      </rPr>
      <t xml:space="preserve">Emenda Individual  nº </t>
    </r>
    <r>
      <rPr>
        <b/>
        <sz val="10"/>
        <color theme="1"/>
        <rFont val="Arial"/>
        <family val="2"/>
      </rPr>
      <t>44310004</t>
    </r>
    <r>
      <rPr>
        <sz val="10"/>
        <color theme="1"/>
        <rFont val="Arial"/>
        <family val="2"/>
      </rPr>
      <t xml:space="preserve"> Dep. Meire Serafim</t>
    </r>
  </si>
  <si>
    <t>Aquisição de material escolar para fortalecimento da educação infantil e Ensino Fundamental I no município de Rio Branco</t>
  </si>
  <si>
    <t>CV 986475/2025</t>
  </si>
  <si>
    <t>Edital_FNMA/SECD</t>
  </si>
  <si>
    <t>Implementação de Plano Operativo de Prevenção e Combate a Incêndios Florestais (PPCIF) simplificado e emergencial no município de Rio Branco - AC.</t>
  </si>
  <si>
    <t>FNMA</t>
  </si>
  <si>
    <t>SEMEIA</t>
  </si>
  <si>
    <t>CV 976619/2025</t>
  </si>
  <si>
    <t xml:space="preserve">Emenda Individual  nº 44990007 - Eduardo Velloso </t>
  </si>
  <si>
    <t>Aquisição de Maquinário (Trator de Esteira)</t>
  </si>
  <si>
    <t>SUDAM</t>
  </si>
  <si>
    <t>CR 978254/2025</t>
  </si>
  <si>
    <t xml:space="preserve">Emenda de Comissão  nº50480002 - Indicação CEL Ulysses </t>
  </si>
  <si>
    <t>Pavimentação de Estrada Vicinal no Município de Rio Branco - Ramal São José Belo Jardim I</t>
  </si>
  <si>
    <t>MIDR</t>
  </si>
  <si>
    <t>CR 982693/2025</t>
  </si>
  <si>
    <t>Emenda de Comissão  nº50480002 - Indicação José Adriano</t>
  </si>
  <si>
    <t>Construção de Ponte em Concreto (Rod AC-90 Km 12 Ramal dois irmãos km 11 e Ramal do Renatinho km 33, AC 40 km 04, Ramal do Benfica Km 6)</t>
  </si>
  <si>
    <r>
      <rPr>
        <sz val="10"/>
        <color theme="1"/>
        <rFont val="Arial"/>
        <family val="2"/>
      </rPr>
      <t xml:space="preserve">Emenda Individual  nº </t>
    </r>
    <r>
      <rPr>
        <b/>
        <sz val="10"/>
        <color theme="1"/>
        <rFont val="Arial"/>
        <family val="2"/>
      </rPr>
      <t>05.6676/2025</t>
    </r>
    <r>
      <rPr>
        <sz val="10"/>
        <color theme="1"/>
        <rFont val="Arial"/>
        <family val="2"/>
      </rPr>
      <t xml:space="preserve"> Dep. Arlenilson Cunha</t>
    </r>
  </si>
  <si>
    <t>Promoção do esporte no municipio.</t>
  </si>
  <si>
    <t>SEFAZ</t>
  </si>
  <si>
    <t>Emenda Individual  nº 28673            Dep. Afonso Fernandes</t>
  </si>
  <si>
    <t>Fortalecimento das Ações da Economia Solidária (ECOSOL)</t>
  </si>
  <si>
    <t>ÚLTIMA ATUALIZAÇÃO: 02/06/2026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</si>
</sst>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[$-416]d\-mmm\-yy"/>
    <numFmt numFmtId="165" formatCode="_-&quot;R$&quot;\ * #,##0.00_-;\-&quot;R$&quot;\ * #,##0.00_-;_-&quot;R$&quot;\ * &quot;-&quot;??_-;_-@"/>
  </numFmts>
  <fonts count="16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26">
    <xf numFmtId="0" fontId="0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/>
    <xf numFmtId="0" fontId="4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49" fontId="4" fillId="3" borderId="5" xfId="0" applyNumberFormat="1" applyFont="1" applyFill="1" applyBorder="1" applyAlignment="1">
      <alignment vertical="center" wrapText="1"/>
    </xf>
    <xf numFmtId="1" fontId="4" fillId="3" borderId="5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165" fontId="2" fillId="3" borderId="3" xfId="0" applyNumberFormat="1" applyFont="1" applyFill="1" applyBorder="1" applyAlignment="1">
      <alignment vertical="center" wrapText="1"/>
    </xf>
    <xf numFmtId="165" fontId="6" fillId="3" borderId="3" xfId="0" applyNumberFormat="1" applyFont="1" applyFill="1" applyBorder="1" applyAlignment="1">
      <alignment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5" borderId="3" xfId="0" applyFont="1" applyFill="1" applyBorder="1" applyAlignment="1"/>
    <xf numFmtId="0" fontId="1" fillId="5" borderId="12" xfId="0" applyFont="1" applyFill="1" applyBorder="1" applyAlignment="1">
      <alignment horizontal="center"/>
    </xf>
    <xf numFmtId="0" fontId="0" fillId="5" borderId="11" xfId="0" applyFont="1" applyFill="1" applyBorder="1" applyAlignment="1"/>
    <xf numFmtId="0" fontId="4" fillId="3" borderId="1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4" fontId="4" fillId="3" borderId="1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44" fontId="1" fillId="5" borderId="3" xfId="1" applyFont="1" applyFill="1" applyBorder="1" applyAlignment="1">
      <alignment horizontal="center"/>
    </xf>
    <xf numFmtId="44" fontId="0" fillId="5" borderId="3" xfId="1" applyFont="1" applyFill="1" applyBorder="1" applyAlignment="1"/>
    <xf numFmtId="44" fontId="2" fillId="2" borderId="19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right" vertical="center"/>
    </xf>
    <xf numFmtId="44" fontId="4" fillId="3" borderId="4" xfId="1" applyFont="1" applyFill="1" applyBorder="1" applyAlignment="1">
      <alignment vertical="center" wrapText="1"/>
    </xf>
    <xf numFmtId="44" fontId="4" fillId="3" borderId="1" xfId="1" applyFont="1" applyFill="1" applyBorder="1" applyAlignment="1">
      <alignment horizontal="right" vertical="center"/>
    </xf>
    <xf numFmtId="44" fontId="4" fillId="3" borderId="3" xfId="1" applyFont="1" applyFill="1" applyBorder="1" applyAlignment="1">
      <alignment vertical="center" wrapText="1"/>
    </xf>
    <xf numFmtId="44" fontId="4" fillId="3" borderId="1" xfId="1" applyFont="1" applyFill="1" applyBorder="1" applyAlignment="1">
      <alignment horizontal="right" vertical="center" wrapText="1"/>
    </xf>
    <xf numFmtId="44" fontId="4" fillId="3" borderId="1" xfId="1" applyFont="1" applyFill="1" applyBorder="1" applyAlignment="1">
      <alignment vertical="center" wrapText="1"/>
    </xf>
    <xf numFmtId="44" fontId="4" fillId="3" borderId="1" xfId="1" applyFont="1" applyFill="1" applyBorder="1" applyAlignment="1">
      <alignment vertical="center"/>
    </xf>
    <xf numFmtId="44" fontId="4" fillId="0" borderId="1" xfId="1" applyFont="1" applyBorder="1" applyAlignment="1">
      <alignment vertical="center" wrapText="1"/>
    </xf>
    <xf numFmtId="44" fontId="4" fillId="0" borderId="1" xfId="1" applyFont="1" applyBorder="1" applyAlignment="1">
      <alignment vertical="center"/>
    </xf>
    <xf numFmtId="44" fontId="4" fillId="0" borderId="1" xfId="1" applyFont="1" applyBorder="1" applyAlignment="1">
      <alignment horizontal="right" vertical="center"/>
    </xf>
    <xf numFmtId="44" fontId="4" fillId="0" borderId="1" xfId="1" applyFont="1" applyBorder="1" applyAlignment="1">
      <alignment horizontal="right" vertical="center" wrapText="1"/>
    </xf>
    <xf numFmtId="44" fontId="4" fillId="3" borderId="1" xfId="1" applyFont="1" applyFill="1" applyBorder="1" applyAlignment="1">
      <alignment horizontal="center" vertical="center"/>
    </xf>
    <xf numFmtId="44" fontId="4" fillId="3" borderId="2" xfId="1" applyFont="1" applyFill="1" applyBorder="1" applyAlignment="1">
      <alignment horizontal="right" vertical="center" wrapText="1"/>
    </xf>
    <xf numFmtId="44" fontId="4" fillId="0" borderId="1" xfId="1" applyFont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 wrapText="1"/>
    </xf>
    <xf numFmtId="44" fontId="4" fillId="0" borderId="5" xfId="1" applyFont="1" applyBorder="1" applyAlignment="1">
      <alignment horizontal="right" vertical="center" wrapText="1"/>
    </xf>
    <xf numFmtId="44" fontId="4" fillId="3" borderId="5" xfId="1" applyFont="1" applyFill="1" applyBorder="1" applyAlignment="1">
      <alignment horizontal="right" vertical="center"/>
    </xf>
    <xf numFmtId="44" fontId="4" fillId="0" borderId="1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4" fillId="0" borderId="6" xfId="1" applyFont="1" applyBorder="1" applyAlignment="1">
      <alignment horizontal="center" vertical="center" wrapText="1"/>
    </xf>
    <xf numFmtId="44" fontId="4" fillId="0" borderId="7" xfId="1" applyFont="1" applyBorder="1" applyAlignment="1">
      <alignment horizontal="center" vertical="center" wrapText="1"/>
    </xf>
    <xf numFmtId="44" fontId="0" fillId="0" borderId="0" xfId="1" applyFont="1" applyAlignment="1"/>
    <xf numFmtId="0" fontId="1" fillId="5" borderId="3" xfId="0" applyFont="1" applyFill="1" applyBorder="1" applyAlignment="1">
      <alignment horizontal="left"/>
    </xf>
    <xf numFmtId="0" fontId="0" fillId="5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1" fontId="4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4" fontId="4" fillId="0" borderId="2" xfId="1" applyFont="1" applyBorder="1" applyAlignment="1">
      <alignment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0" fontId="6" fillId="4" borderId="30" xfId="0" applyFont="1" applyFill="1" applyBorder="1"/>
    <xf numFmtId="0" fontId="2" fillId="4" borderId="3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left" vertical="center" wrapText="1"/>
    </xf>
    <xf numFmtId="165" fontId="9" fillId="4" borderId="31" xfId="0" applyNumberFormat="1" applyFont="1" applyFill="1" applyBorder="1" applyAlignment="1">
      <alignment vertical="center" wrapText="1"/>
    </xf>
    <xf numFmtId="44" fontId="9" fillId="4" borderId="31" xfId="1" applyFont="1" applyFill="1" applyBorder="1" applyAlignment="1">
      <alignment vertical="center" wrapText="1"/>
    </xf>
    <xf numFmtId="0" fontId="2" fillId="4" borderId="32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/>
    <xf numFmtId="0" fontId="0" fillId="5" borderId="12" xfId="0" applyFont="1" applyFill="1" applyBorder="1" applyAlignment="1"/>
    <xf numFmtId="0" fontId="1" fillId="2" borderId="21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12" fillId="5" borderId="8" xfId="0" applyFont="1" applyFill="1" applyBorder="1" applyAlignment="1">
      <alignment horizontal="center"/>
    </xf>
    <xf numFmtId="0" fontId="13" fillId="5" borderId="9" xfId="0" applyFont="1" applyFill="1" applyBorder="1" applyAlignment="1"/>
    <xf numFmtId="0" fontId="13" fillId="5" borderId="10" xfId="0" applyFont="1" applyFill="1" applyBorder="1" applyAlignment="1"/>
    <xf numFmtId="0" fontId="14" fillId="5" borderId="11" xfId="0" applyFont="1" applyFill="1" applyBorder="1" applyAlignment="1">
      <alignment horizontal="center"/>
    </xf>
    <xf numFmtId="0" fontId="15" fillId="5" borderId="3" xfId="0" applyFont="1" applyFill="1" applyBorder="1" applyAlignment="1"/>
    <xf numFmtId="0" fontId="15" fillId="5" borderId="12" xfId="0" applyFont="1" applyFill="1" applyBorder="1" applyAlignment="1"/>
    <xf numFmtId="14" fontId="2" fillId="5" borderId="3" xfId="0" applyNumberFormat="1" applyFont="1" applyFill="1" applyBorder="1" applyAlignment="1">
      <alignment horizontal="right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0" borderId="28" xfId="0" applyFont="1" applyBorder="1"/>
    <xf numFmtId="44" fontId="1" fillId="2" borderId="23" xfId="1" applyFont="1" applyFill="1" applyBorder="1" applyAlignment="1">
      <alignment horizontal="center" vertical="center" wrapText="1"/>
    </xf>
    <xf numFmtId="44" fontId="3" fillId="0" borderId="24" xfId="1" applyFont="1" applyBorder="1"/>
    <xf numFmtId="44" fontId="3" fillId="0" borderId="25" xfId="1" applyFont="1" applyBorder="1"/>
    <xf numFmtId="44" fontId="2" fillId="2" borderId="22" xfId="1" applyFont="1" applyFill="1" applyBorder="1" applyAlignment="1">
      <alignment horizontal="center" vertical="center" wrapText="1"/>
    </xf>
    <xf numFmtId="44" fontId="3" fillId="0" borderId="28" xfId="1" applyFont="1" applyBorder="1"/>
    <xf numFmtId="0" fontId="2" fillId="2" borderId="26" xfId="0" applyFont="1" applyFill="1" applyBorder="1" applyAlignment="1">
      <alignment horizontal="center" vertical="center" wrapText="1"/>
    </xf>
    <xf numFmtId="0" fontId="3" fillId="0" borderId="29" xfId="0" applyFont="1" applyBorder="1"/>
    <xf numFmtId="4" fontId="4" fillId="3" borderId="14" xfId="0" applyNumberFormat="1" applyFont="1" applyFill="1" applyBorder="1" applyAlignment="1">
      <alignment horizontal="center" vertical="center"/>
    </xf>
    <xf numFmtId="0" fontId="3" fillId="0" borderId="15" xfId="0" applyFont="1" applyBorder="1"/>
    <xf numFmtId="0" fontId="1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8" fillId="3" borderId="2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85725</xdr:rowOff>
    </xdr:from>
    <xdr:ext cx="1514475" cy="12573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85725"/>
          <a:ext cx="1514475" cy="12573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1"/>
  <sheetViews>
    <sheetView tabSelected="1" workbookViewId="0">
      <selection activeCell="D20" sqref="D20"/>
    </sheetView>
  </sheetViews>
  <sheetFormatPr defaultColWidth="14.42578125" defaultRowHeight="15" x14ac:dyDescent="0.25"/>
  <cols>
    <col min="1" max="1" width="7.85546875" bestFit="1" customWidth="1"/>
    <col min="2" max="2" width="25.42578125" customWidth="1"/>
    <col min="3" max="3" width="18.28515625" customWidth="1"/>
    <col min="4" max="4" width="40.85546875" style="85" customWidth="1"/>
    <col min="5" max="5" width="22.7109375" style="85" bestFit="1" customWidth="1"/>
    <col min="6" max="6" width="13.5703125" bestFit="1" customWidth="1"/>
    <col min="7" max="7" width="23.85546875" style="74" customWidth="1"/>
    <col min="8" max="8" width="20.85546875" style="74" customWidth="1"/>
    <col min="9" max="9" width="19" style="74" customWidth="1"/>
    <col min="10" max="10" width="23.140625" style="74" customWidth="1"/>
    <col min="11" max="11" width="20.28515625" customWidth="1"/>
    <col min="12" max="12" width="8.7109375" customWidth="1"/>
    <col min="13" max="13" width="13.85546875" customWidth="1"/>
    <col min="14" max="26" width="8.7109375" customWidth="1"/>
  </cols>
  <sheetData>
    <row r="1" spans="1:13" ht="18.75" x14ac:dyDescent="0.3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</row>
    <row r="2" spans="1:13" ht="15.75" x14ac:dyDescent="0.25">
      <c r="A2" s="105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3" x14ac:dyDescent="0.25">
      <c r="A3" s="29"/>
      <c r="B3" s="30"/>
      <c r="C3" s="31"/>
      <c r="D3" s="75"/>
      <c r="E3" s="75"/>
      <c r="F3" s="30"/>
      <c r="G3" s="50"/>
      <c r="H3" s="50"/>
      <c r="I3" s="50"/>
      <c r="J3" s="50"/>
      <c r="K3" s="32"/>
    </row>
    <row r="4" spans="1:13" x14ac:dyDescent="0.25">
      <c r="A4" s="33"/>
      <c r="B4" s="31"/>
      <c r="C4" s="31"/>
      <c r="D4" s="76"/>
      <c r="E4" s="76"/>
      <c r="F4" s="31"/>
      <c r="G4" s="51"/>
      <c r="H4" s="51"/>
      <c r="I4" s="51"/>
      <c r="J4" s="108" t="s">
        <v>430</v>
      </c>
      <c r="K4" s="99"/>
    </row>
    <row r="5" spans="1:13" ht="15.75" x14ac:dyDescent="0.25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3" x14ac:dyDescent="0.25">
      <c r="A6" s="29"/>
      <c r="B6" s="30"/>
      <c r="C6" s="30"/>
      <c r="D6" s="75"/>
      <c r="E6" s="75"/>
      <c r="F6" s="30"/>
      <c r="G6" s="50"/>
      <c r="H6" s="50"/>
      <c r="I6" s="50"/>
      <c r="J6" s="50"/>
      <c r="K6" s="32"/>
    </row>
    <row r="7" spans="1:13" ht="15.75" x14ac:dyDescent="0.25">
      <c r="A7" s="109" t="s">
        <v>3</v>
      </c>
      <c r="B7" s="106"/>
      <c r="C7" s="106"/>
      <c r="D7" s="106"/>
      <c r="E7" s="106"/>
      <c r="F7" s="106"/>
      <c r="G7" s="106"/>
      <c r="H7" s="106"/>
      <c r="I7" s="106"/>
      <c r="J7" s="106"/>
      <c r="K7" s="107"/>
    </row>
    <row r="8" spans="1:13" ht="15.75" thickBot="1" x14ac:dyDescent="0.3">
      <c r="A8" s="97"/>
      <c r="B8" s="98"/>
      <c r="C8" s="98"/>
      <c r="D8" s="98"/>
      <c r="E8" s="98"/>
      <c r="F8" s="98"/>
      <c r="G8" s="98"/>
      <c r="H8" s="98"/>
      <c r="I8" s="98"/>
      <c r="J8" s="98"/>
      <c r="K8" s="99"/>
    </row>
    <row r="9" spans="1:13" x14ac:dyDescent="0.25">
      <c r="A9" s="100" t="s">
        <v>4</v>
      </c>
      <c r="B9" s="121" t="s">
        <v>5</v>
      </c>
      <c r="C9" s="121" t="s">
        <v>6</v>
      </c>
      <c r="D9" s="122" t="s">
        <v>7</v>
      </c>
      <c r="E9" s="122" t="s">
        <v>8</v>
      </c>
      <c r="F9" s="110" t="s">
        <v>9</v>
      </c>
      <c r="G9" s="112" t="s">
        <v>10</v>
      </c>
      <c r="H9" s="113"/>
      <c r="I9" s="114"/>
      <c r="J9" s="115" t="s">
        <v>11</v>
      </c>
      <c r="K9" s="117" t="s">
        <v>12</v>
      </c>
    </row>
    <row r="10" spans="1:13" ht="15.75" thickBot="1" x14ac:dyDescent="0.3">
      <c r="A10" s="101"/>
      <c r="B10" s="111"/>
      <c r="C10" s="111"/>
      <c r="D10" s="123"/>
      <c r="E10" s="123"/>
      <c r="F10" s="111"/>
      <c r="G10" s="52" t="s">
        <v>13</v>
      </c>
      <c r="H10" s="52" t="s">
        <v>14</v>
      </c>
      <c r="I10" s="52" t="s">
        <v>15</v>
      </c>
      <c r="J10" s="116"/>
      <c r="K10" s="118"/>
    </row>
    <row r="11" spans="1:13" ht="38.25" x14ac:dyDescent="0.25">
      <c r="A11" s="45">
        <f t="shared" ref="A11:A72" si="0">ROW(A1)</f>
        <v>1</v>
      </c>
      <c r="B11" s="46" t="s">
        <v>16</v>
      </c>
      <c r="C11" s="47" t="s">
        <v>17</v>
      </c>
      <c r="D11" s="77" t="s">
        <v>18</v>
      </c>
      <c r="E11" s="77" t="s">
        <v>19</v>
      </c>
      <c r="F11" s="48">
        <v>46112</v>
      </c>
      <c r="G11" s="53">
        <v>12206402.77</v>
      </c>
      <c r="H11" s="53">
        <v>2172795.7599999998</v>
      </c>
      <c r="I11" s="53">
        <f t="shared" ref="I11:I16" si="1">SUM(G11+H11)</f>
        <v>14379198.529999999</v>
      </c>
      <c r="J11" s="54">
        <v>12206402.77</v>
      </c>
      <c r="K11" s="49" t="s">
        <v>20</v>
      </c>
      <c r="M11" s="4"/>
    </row>
    <row r="12" spans="1:13" ht="38.25" x14ac:dyDescent="0.25">
      <c r="A12" s="34">
        <f t="shared" si="0"/>
        <v>2</v>
      </c>
      <c r="B12" s="1" t="s">
        <v>21</v>
      </c>
      <c r="C12" s="2" t="s">
        <v>17</v>
      </c>
      <c r="D12" s="78" t="s">
        <v>22</v>
      </c>
      <c r="E12" s="78" t="s">
        <v>19</v>
      </c>
      <c r="F12" s="3">
        <v>46203</v>
      </c>
      <c r="G12" s="55">
        <v>16169801.6</v>
      </c>
      <c r="H12" s="55">
        <v>208889.05</v>
      </c>
      <c r="I12" s="55">
        <f t="shared" si="1"/>
        <v>16378690.65</v>
      </c>
      <c r="J12" s="56">
        <v>14669801.6</v>
      </c>
      <c r="K12" s="35" t="s">
        <v>20</v>
      </c>
      <c r="M12" s="4"/>
    </row>
    <row r="13" spans="1:13" ht="38.25" x14ac:dyDescent="0.25">
      <c r="A13" s="34">
        <f t="shared" si="0"/>
        <v>3</v>
      </c>
      <c r="B13" s="1" t="s">
        <v>23</v>
      </c>
      <c r="C13" s="2" t="s">
        <v>17</v>
      </c>
      <c r="D13" s="78" t="s">
        <v>24</v>
      </c>
      <c r="E13" s="78" t="s">
        <v>19</v>
      </c>
      <c r="F13" s="3">
        <v>46295</v>
      </c>
      <c r="G13" s="57">
        <v>15000000</v>
      </c>
      <c r="H13" s="57">
        <v>1247447.3600000001</v>
      </c>
      <c r="I13" s="55">
        <f t="shared" si="1"/>
        <v>16247447.359999999</v>
      </c>
      <c r="J13" s="58">
        <v>14229329.65</v>
      </c>
      <c r="K13" s="35" t="s">
        <v>20</v>
      </c>
      <c r="M13" s="4"/>
    </row>
    <row r="14" spans="1:13" ht="38.25" x14ac:dyDescent="0.25">
      <c r="A14" s="34">
        <f t="shared" si="0"/>
        <v>4</v>
      </c>
      <c r="B14" s="1" t="s">
        <v>25</v>
      </c>
      <c r="C14" s="2" t="s">
        <v>26</v>
      </c>
      <c r="D14" s="78" t="s">
        <v>27</v>
      </c>
      <c r="E14" s="78" t="s">
        <v>28</v>
      </c>
      <c r="F14" s="3">
        <v>45990</v>
      </c>
      <c r="G14" s="59">
        <v>2048300.76</v>
      </c>
      <c r="H14" s="59">
        <v>0</v>
      </c>
      <c r="I14" s="59">
        <f t="shared" si="1"/>
        <v>2048300.76</v>
      </c>
      <c r="J14" s="59">
        <v>1372278.13</v>
      </c>
      <c r="K14" s="36" t="s">
        <v>29</v>
      </c>
      <c r="L14" s="5"/>
      <c r="M14" s="6"/>
    </row>
    <row r="15" spans="1:13" ht="38.25" x14ac:dyDescent="0.25">
      <c r="A15" s="34">
        <f t="shared" si="0"/>
        <v>5</v>
      </c>
      <c r="B15" s="1" t="s">
        <v>30</v>
      </c>
      <c r="C15" s="2" t="s">
        <v>31</v>
      </c>
      <c r="D15" s="78" t="s">
        <v>32</v>
      </c>
      <c r="E15" s="78" t="s">
        <v>28</v>
      </c>
      <c r="F15" s="3">
        <v>46081</v>
      </c>
      <c r="G15" s="59">
        <v>94076.49</v>
      </c>
      <c r="H15" s="59">
        <v>0</v>
      </c>
      <c r="I15" s="59">
        <f t="shared" si="1"/>
        <v>94076.49</v>
      </c>
      <c r="J15" s="59">
        <v>94076.49</v>
      </c>
      <c r="K15" s="36" t="s">
        <v>29</v>
      </c>
    </row>
    <row r="16" spans="1:13" ht="25.5" x14ac:dyDescent="0.25">
      <c r="A16" s="34">
        <f t="shared" si="0"/>
        <v>6</v>
      </c>
      <c r="B16" s="1" t="s">
        <v>33</v>
      </c>
      <c r="C16" s="7" t="s">
        <v>34</v>
      </c>
      <c r="D16" s="78" t="s">
        <v>35</v>
      </c>
      <c r="E16" s="78" t="s">
        <v>36</v>
      </c>
      <c r="F16" s="3">
        <v>46171</v>
      </c>
      <c r="G16" s="59">
        <v>2925000</v>
      </c>
      <c r="H16" s="59">
        <v>121875</v>
      </c>
      <c r="I16" s="59">
        <f t="shared" si="1"/>
        <v>3046875</v>
      </c>
      <c r="J16" s="60">
        <f>585000+975000+492962.93+872037.07</f>
        <v>2925000</v>
      </c>
      <c r="K16" s="37" t="s">
        <v>37</v>
      </c>
    </row>
    <row r="17" spans="1:11" ht="38.25" x14ac:dyDescent="0.25">
      <c r="A17" s="34">
        <f t="shared" si="0"/>
        <v>7</v>
      </c>
      <c r="B17" s="1" t="s">
        <v>38</v>
      </c>
      <c r="C17" s="7" t="s">
        <v>34</v>
      </c>
      <c r="D17" s="79" t="s">
        <v>39</v>
      </c>
      <c r="E17" s="78" t="s">
        <v>19</v>
      </c>
      <c r="F17" s="3">
        <v>46295</v>
      </c>
      <c r="G17" s="59">
        <v>1482100</v>
      </c>
      <c r="H17" s="59">
        <v>2978.13</v>
      </c>
      <c r="I17" s="61">
        <f t="shared" ref="I17:I20" si="2">G17+H17</f>
        <v>1485078.13</v>
      </c>
      <c r="J17" s="59">
        <v>1485078.13</v>
      </c>
      <c r="K17" s="37" t="s">
        <v>37</v>
      </c>
    </row>
    <row r="18" spans="1:11" ht="38.25" x14ac:dyDescent="0.25">
      <c r="A18" s="34">
        <f t="shared" si="0"/>
        <v>8</v>
      </c>
      <c r="B18" s="2" t="s">
        <v>40</v>
      </c>
      <c r="C18" s="2" t="s">
        <v>31</v>
      </c>
      <c r="D18" s="78" t="s">
        <v>41</v>
      </c>
      <c r="E18" s="78" t="s">
        <v>28</v>
      </c>
      <c r="F18" s="3">
        <v>46112</v>
      </c>
      <c r="G18" s="59">
        <v>1032832.9</v>
      </c>
      <c r="H18" s="59">
        <v>0</v>
      </c>
      <c r="I18" s="59">
        <f t="shared" si="2"/>
        <v>1032832.9</v>
      </c>
      <c r="J18" s="59">
        <v>1032832.9</v>
      </c>
      <c r="K18" s="36" t="s">
        <v>29</v>
      </c>
    </row>
    <row r="19" spans="1:11" ht="38.25" x14ac:dyDescent="0.25">
      <c r="A19" s="34">
        <f t="shared" si="0"/>
        <v>9</v>
      </c>
      <c r="B19" s="2" t="s">
        <v>42</v>
      </c>
      <c r="C19" s="7" t="s">
        <v>34</v>
      </c>
      <c r="D19" s="78" t="s">
        <v>43</v>
      </c>
      <c r="E19" s="78" t="s">
        <v>44</v>
      </c>
      <c r="F19" s="3">
        <v>46387</v>
      </c>
      <c r="G19" s="57">
        <v>1056693.6399999999</v>
      </c>
      <c r="H19" s="59">
        <v>2967.05</v>
      </c>
      <c r="I19" s="61">
        <f t="shared" si="2"/>
        <v>1059660.69</v>
      </c>
      <c r="J19" s="59">
        <v>528236.96</v>
      </c>
      <c r="K19" s="37" t="s">
        <v>45</v>
      </c>
    </row>
    <row r="20" spans="1:11" ht="38.25" x14ac:dyDescent="0.25">
      <c r="A20" s="34">
        <f t="shared" si="0"/>
        <v>10</v>
      </c>
      <c r="B20" s="2" t="s">
        <v>46</v>
      </c>
      <c r="C20" s="2" t="s">
        <v>31</v>
      </c>
      <c r="D20" s="78" t="s">
        <v>41</v>
      </c>
      <c r="E20" s="78" t="s">
        <v>28</v>
      </c>
      <c r="F20" s="3">
        <v>46112</v>
      </c>
      <c r="G20" s="57">
        <v>441296.88</v>
      </c>
      <c r="H20" s="59">
        <v>0</v>
      </c>
      <c r="I20" s="59">
        <f t="shared" si="2"/>
        <v>441296.88</v>
      </c>
      <c r="J20" s="59">
        <v>110324.22</v>
      </c>
      <c r="K20" s="36" t="s">
        <v>29</v>
      </c>
    </row>
    <row r="21" spans="1:11" ht="25.5" x14ac:dyDescent="0.25">
      <c r="A21" s="34">
        <f t="shared" si="0"/>
        <v>11</v>
      </c>
      <c r="B21" s="8" t="s">
        <v>47</v>
      </c>
      <c r="C21" s="38" t="s">
        <v>34</v>
      </c>
      <c r="D21" s="79" t="s">
        <v>48</v>
      </c>
      <c r="E21" s="79" t="s">
        <v>49</v>
      </c>
      <c r="F21" s="39">
        <v>46283</v>
      </c>
      <c r="G21" s="62">
        <v>438750</v>
      </c>
      <c r="H21" s="61">
        <v>1172.3399999999999</v>
      </c>
      <c r="I21" s="63">
        <f t="shared" ref="I21:I30" si="3">SUM(G21+H21)</f>
        <v>439922.34</v>
      </c>
      <c r="J21" s="61">
        <v>438750</v>
      </c>
      <c r="K21" s="37" t="s">
        <v>37</v>
      </c>
    </row>
    <row r="22" spans="1:11" ht="25.5" x14ac:dyDescent="0.25">
      <c r="A22" s="34">
        <f t="shared" si="0"/>
        <v>12</v>
      </c>
      <c r="B22" s="2" t="s">
        <v>50</v>
      </c>
      <c r="C22" s="7" t="s">
        <v>34</v>
      </c>
      <c r="D22" s="78" t="s">
        <v>51</v>
      </c>
      <c r="E22" s="78" t="s">
        <v>49</v>
      </c>
      <c r="F22" s="3">
        <v>46295</v>
      </c>
      <c r="G22" s="59">
        <v>968629.34</v>
      </c>
      <c r="H22" s="59">
        <v>125207.62</v>
      </c>
      <c r="I22" s="57">
        <f t="shared" si="3"/>
        <v>1093836.96</v>
      </c>
      <c r="J22" s="59">
        <v>968629.34</v>
      </c>
      <c r="K22" s="37" t="s">
        <v>37</v>
      </c>
    </row>
    <row r="23" spans="1:11" ht="25.5" x14ac:dyDescent="0.25">
      <c r="A23" s="34">
        <f t="shared" si="0"/>
        <v>13</v>
      </c>
      <c r="B23" s="2" t="s">
        <v>52</v>
      </c>
      <c r="C23" s="2" t="s">
        <v>34</v>
      </c>
      <c r="D23" s="78" t="s">
        <v>53</v>
      </c>
      <c r="E23" s="78" t="s">
        <v>54</v>
      </c>
      <c r="F23" s="3">
        <v>46235</v>
      </c>
      <c r="G23" s="59">
        <v>1225000</v>
      </c>
      <c r="H23" s="59">
        <v>1225000</v>
      </c>
      <c r="I23" s="57">
        <f t="shared" si="3"/>
        <v>2450000</v>
      </c>
      <c r="J23" s="59">
        <v>1225000</v>
      </c>
      <c r="K23" s="37" t="s">
        <v>55</v>
      </c>
    </row>
    <row r="24" spans="1:11" ht="38.25" x14ac:dyDescent="0.25">
      <c r="A24" s="34">
        <f t="shared" si="0"/>
        <v>14</v>
      </c>
      <c r="B24" s="2" t="s">
        <v>56</v>
      </c>
      <c r="C24" s="2" t="s">
        <v>34</v>
      </c>
      <c r="D24" s="78" t="s">
        <v>57</v>
      </c>
      <c r="E24" s="78" t="s">
        <v>19</v>
      </c>
      <c r="F24" s="3">
        <v>46295</v>
      </c>
      <c r="G24" s="59">
        <v>3809813.97</v>
      </c>
      <c r="H24" s="59">
        <v>11574</v>
      </c>
      <c r="I24" s="57">
        <f t="shared" si="3"/>
        <v>3821387.97</v>
      </c>
      <c r="J24" s="59">
        <v>3809813.97</v>
      </c>
      <c r="K24" s="37" t="s">
        <v>37</v>
      </c>
    </row>
    <row r="25" spans="1:11" ht="38.25" x14ac:dyDescent="0.25">
      <c r="A25" s="34">
        <f t="shared" si="0"/>
        <v>15</v>
      </c>
      <c r="B25" s="2" t="s">
        <v>58</v>
      </c>
      <c r="C25" s="2" t="s">
        <v>34</v>
      </c>
      <c r="D25" s="78" t="s">
        <v>59</v>
      </c>
      <c r="E25" s="78" t="s">
        <v>19</v>
      </c>
      <c r="F25" s="3">
        <v>46262</v>
      </c>
      <c r="G25" s="59">
        <v>4025944.8</v>
      </c>
      <c r="H25" s="59">
        <v>8100</v>
      </c>
      <c r="I25" s="57">
        <f t="shared" si="3"/>
        <v>4034044.8</v>
      </c>
      <c r="J25" s="59">
        <v>0</v>
      </c>
      <c r="K25" s="37" t="s">
        <v>37</v>
      </c>
    </row>
    <row r="26" spans="1:11" ht="51" x14ac:dyDescent="0.25">
      <c r="A26" s="34">
        <f t="shared" si="0"/>
        <v>16</v>
      </c>
      <c r="B26" s="2" t="s">
        <v>60</v>
      </c>
      <c r="C26" s="2" t="s">
        <v>34</v>
      </c>
      <c r="D26" s="78" t="s">
        <v>61</v>
      </c>
      <c r="E26" s="78" t="s">
        <v>19</v>
      </c>
      <c r="F26" s="3">
        <v>46171</v>
      </c>
      <c r="G26" s="59">
        <v>4868742.8</v>
      </c>
      <c r="H26" s="59">
        <v>292925.45</v>
      </c>
      <c r="I26" s="57">
        <f t="shared" si="3"/>
        <v>5161668.25</v>
      </c>
      <c r="J26" s="59">
        <v>4868742.8</v>
      </c>
      <c r="K26" s="37" t="s">
        <v>37</v>
      </c>
    </row>
    <row r="27" spans="1:11" ht="38.25" x14ac:dyDescent="0.25">
      <c r="A27" s="34">
        <f t="shared" si="0"/>
        <v>17</v>
      </c>
      <c r="B27" s="2" t="s">
        <v>62</v>
      </c>
      <c r="C27" s="2" t="s">
        <v>34</v>
      </c>
      <c r="D27" s="78" t="s">
        <v>63</v>
      </c>
      <c r="E27" s="78" t="s">
        <v>19</v>
      </c>
      <c r="F27" s="3">
        <v>46477</v>
      </c>
      <c r="G27" s="59">
        <v>955000</v>
      </c>
      <c r="H27" s="59">
        <v>1915</v>
      </c>
      <c r="I27" s="57">
        <f t="shared" si="3"/>
        <v>956915</v>
      </c>
      <c r="J27" s="59">
        <v>955000</v>
      </c>
      <c r="K27" s="37" t="s">
        <v>37</v>
      </c>
    </row>
    <row r="28" spans="1:11" ht="38.25" x14ac:dyDescent="0.25">
      <c r="A28" s="34">
        <f t="shared" si="0"/>
        <v>18</v>
      </c>
      <c r="B28" s="2" t="s">
        <v>64</v>
      </c>
      <c r="C28" s="2" t="s">
        <v>34</v>
      </c>
      <c r="D28" s="78" t="s">
        <v>65</v>
      </c>
      <c r="E28" s="78" t="s">
        <v>49</v>
      </c>
      <c r="F28" s="3">
        <v>46202</v>
      </c>
      <c r="G28" s="64">
        <v>1719000</v>
      </c>
      <c r="H28" s="59">
        <v>10862.15</v>
      </c>
      <c r="I28" s="57">
        <f t="shared" si="3"/>
        <v>1729862.15</v>
      </c>
      <c r="J28" s="59">
        <v>1719000</v>
      </c>
      <c r="K28" s="37" t="s">
        <v>37</v>
      </c>
    </row>
    <row r="29" spans="1:11" ht="38.25" x14ac:dyDescent="0.25">
      <c r="A29" s="34">
        <f t="shared" si="0"/>
        <v>19</v>
      </c>
      <c r="B29" s="9" t="s">
        <v>66</v>
      </c>
      <c r="C29" s="2" t="s">
        <v>34</v>
      </c>
      <c r="D29" s="78" t="s">
        <v>67</v>
      </c>
      <c r="E29" s="78" t="s">
        <v>68</v>
      </c>
      <c r="F29" s="3" t="s">
        <v>69</v>
      </c>
      <c r="G29" s="64">
        <v>1018700</v>
      </c>
      <c r="H29" s="59">
        <v>0</v>
      </c>
      <c r="I29" s="57">
        <f t="shared" si="3"/>
        <v>1018700</v>
      </c>
      <c r="J29" s="59">
        <v>1018700</v>
      </c>
      <c r="K29" s="37" t="s">
        <v>70</v>
      </c>
    </row>
    <row r="30" spans="1:11" x14ac:dyDescent="0.25">
      <c r="A30" s="34">
        <f t="shared" si="0"/>
        <v>20</v>
      </c>
      <c r="B30" s="9" t="s">
        <v>71</v>
      </c>
      <c r="C30" s="2" t="s">
        <v>34</v>
      </c>
      <c r="D30" s="78" t="s">
        <v>72</v>
      </c>
      <c r="E30" s="78" t="s">
        <v>68</v>
      </c>
      <c r="F30" s="3" t="s">
        <v>69</v>
      </c>
      <c r="G30" s="64">
        <v>66320</v>
      </c>
      <c r="H30" s="59">
        <v>0</v>
      </c>
      <c r="I30" s="65">
        <f t="shared" si="3"/>
        <v>66320</v>
      </c>
      <c r="J30" s="59">
        <v>66320</v>
      </c>
      <c r="K30" s="36" t="s">
        <v>70</v>
      </c>
    </row>
    <row r="31" spans="1:11" ht="25.5" x14ac:dyDescent="0.25">
      <c r="A31" s="34">
        <f t="shared" si="0"/>
        <v>21</v>
      </c>
      <c r="B31" s="2" t="s">
        <v>73</v>
      </c>
      <c r="C31" s="2" t="s">
        <v>34</v>
      </c>
      <c r="D31" s="78" t="s">
        <v>74</v>
      </c>
      <c r="E31" s="78" t="s">
        <v>68</v>
      </c>
      <c r="F31" s="3" t="s">
        <v>69</v>
      </c>
      <c r="G31" s="64">
        <v>797529</v>
      </c>
      <c r="H31" s="59">
        <v>0</v>
      </c>
      <c r="I31" s="55">
        <f t="shared" ref="I31:I80" si="4">G31+H31</f>
        <v>797529</v>
      </c>
      <c r="J31" s="55">
        <v>797529</v>
      </c>
      <c r="K31" s="36" t="s">
        <v>70</v>
      </c>
    </row>
    <row r="32" spans="1:11" ht="25.5" x14ac:dyDescent="0.25">
      <c r="A32" s="34">
        <f t="shared" si="0"/>
        <v>22</v>
      </c>
      <c r="B32" s="2" t="s">
        <v>75</v>
      </c>
      <c r="C32" s="2" t="s">
        <v>34</v>
      </c>
      <c r="D32" s="78" t="s">
        <v>74</v>
      </c>
      <c r="E32" s="78" t="s">
        <v>68</v>
      </c>
      <c r="F32" s="3" t="s">
        <v>69</v>
      </c>
      <c r="G32" s="64">
        <v>252430</v>
      </c>
      <c r="H32" s="59">
        <v>0</v>
      </c>
      <c r="I32" s="55">
        <f t="shared" si="4"/>
        <v>252430</v>
      </c>
      <c r="J32" s="55">
        <v>252430</v>
      </c>
      <c r="K32" s="36" t="s">
        <v>70</v>
      </c>
    </row>
    <row r="33" spans="1:11" x14ac:dyDescent="0.25">
      <c r="A33" s="34">
        <f t="shared" si="0"/>
        <v>23</v>
      </c>
      <c r="B33" s="8" t="s">
        <v>76</v>
      </c>
      <c r="C33" s="8" t="s">
        <v>34</v>
      </c>
      <c r="D33" s="79" t="s">
        <v>77</v>
      </c>
      <c r="E33" s="79" t="s">
        <v>78</v>
      </c>
      <c r="F33" s="10" t="s">
        <v>69</v>
      </c>
      <c r="G33" s="66">
        <v>1500000</v>
      </c>
      <c r="H33" s="61">
        <v>0</v>
      </c>
      <c r="I33" s="62">
        <f t="shared" si="4"/>
        <v>1500000</v>
      </c>
      <c r="J33" s="62">
        <v>1500000</v>
      </c>
      <c r="K33" s="37" t="s">
        <v>37</v>
      </c>
    </row>
    <row r="34" spans="1:11" ht="38.25" x14ac:dyDescent="0.25">
      <c r="A34" s="34">
        <f t="shared" si="0"/>
        <v>24</v>
      </c>
      <c r="B34" s="2" t="s">
        <v>79</v>
      </c>
      <c r="C34" s="2" t="s">
        <v>34</v>
      </c>
      <c r="D34" s="78" t="s">
        <v>80</v>
      </c>
      <c r="E34" s="78" t="s">
        <v>81</v>
      </c>
      <c r="F34" s="3">
        <v>46443</v>
      </c>
      <c r="G34" s="64">
        <v>1150000</v>
      </c>
      <c r="H34" s="60">
        <f>173666.8+166233.2</f>
        <v>339900</v>
      </c>
      <c r="I34" s="55">
        <f t="shared" si="4"/>
        <v>1489900</v>
      </c>
      <c r="J34" s="55">
        <v>1489900</v>
      </c>
      <c r="K34" s="37" t="s">
        <v>45</v>
      </c>
    </row>
    <row r="35" spans="1:11" ht="38.25" x14ac:dyDescent="0.25">
      <c r="A35" s="34">
        <f t="shared" si="0"/>
        <v>25</v>
      </c>
      <c r="B35" s="2" t="s">
        <v>82</v>
      </c>
      <c r="C35" s="2" t="s">
        <v>34</v>
      </c>
      <c r="D35" s="78" t="s">
        <v>83</v>
      </c>
      <c r="E35" s="78" t="s">
        <v>19</v>
      </c>
      <c r="F35" s="10">
        <v>46265</v>
      </c>
      <c r="G35" s="64">
        <v>1441714</v>
      </c>
      <c r="H35" s="59">
        <v>3007</v>
      </c>
      <c r="I35" s="55">
        <f t="shared" si="4"/>
        <v>1444721</v>
      </c>
      <c r="J35" s="55">
        <v>1441714</v>
      </c>
      <c r="K35" s="36" t="s">
        <v>37</v>
      </c>
    </row>
    <row r="36" spans="1:11" ht="38.25" x14ac:dyDescent="0.25">
      <c r="A36" s="34">
        <f t="shared" si="0"/>
        <v>26</v>
      </c>
      <c r="B36" s="2" t="s">
        <v>84</v>
      </c>
      <c r="C36" s="2" t="s">
        <v>34</v>
      </c>
      <c r="D36" s="78" t="s">
        <v>85</v>
      </c>
      <c r="E36" s="78" t="s">
        <v>19</v>
      </c>
      <c r="F36" s="3">
        <v>46172</v>
      </c>
      <c r="G36" s="64">
        <v>979835</v>
      </c>
      <c r="H36" s="59">
        <v>2005</v>
      </c>
      <c r="I36" s="55">
        <f t="shared" si="4"/>
        <v>981840</v>
      </c>
      <c r="J36" s="55">
        <v>573825.80000000005</v>
      </c>
      <c r="K36" s="36" t="s">
        <v>37</v>
      </c>
    </row>
    <row r="37" spans="1:11" ht="38.25" x14ac:dyDescent="0.25">
      <c r="A37" s="34">
        <f t="shared" si="0"/>
        <v>27</v>
      </c>
      <c r="B37" s="2" t="s">
        <v>86</v>
      </c>
      <c r="C37" s="2" t="s">
        <v>34</v>
      </c>
      <c r="D37" s="78" t="s">
        <v>87</v>
      </c>
      <c r="E37" s="78" t="s">
        <v>81</v>
      </c>
      <c r="F37" s="3">
        <v>46441</v>
      </c>
      <c r="G37" s="64">
        <v>18936434.149999999</v>
      </c>
      <c r="H37" s="59">
        <v>38677.71</v>
      </c>
      <c r="I37" s="55">
        <f t="shared" si="4"/>
        <v>18975111.859999999</v>
      </c>
      <c r="J37" s="55">
        <v>18845870.440000001</v>
      </c>
      <c r="K37" s="37" t="s">
        <v>37</v>
      </c>
    </row>
    <row r="38" spans="1:11" ht="38.25" x14ac:dyDescent="0.25">
      <c r="A38" s="34">
        <f t="shared" si="0"/>
        <v>28</v>
      </c>
      <c r="B38" s="2" t="s">
        <v>88</v>
      </c>
      <c r="C38" s="2" t="s">
        <v>34</v>
      </c>
      <c r="D38" s="78" t="s">
        <v>89</v>
      </c>
      <c r="E38" s="78" t="s">
        <v>19</v>
      </c>
      <c r="F38" s="10">
        <v>46444</v>
      </c>
      <c r="G38" s="64">
        <v>3912474.4</v>
      </c>
      <c r="H38" s="59">
        <v>7900</v>
      </c>
      <c r="I38" s="55">
        <f t="shared" si="4"/>
        <v>3920374.4</v>
      </c>
      <c r="J38" s="55">
        <v>782494.88</v>
      </c>
      <c r="K38" s="36" t="s">
        <v>37</v>
      </c>
    </row>
    <row r="39" spans="1:11" ht="25.5" x14ac:dyDescent="0.25">
      <c r="A39" s="34">
        <f t="shared" si="0"/>
        <v>29</v>
      </c>
      <c r="B39" s="11" t="s">
        <v>90</v>
      </c>
      <c r="C39" s="2" t="s">
        <v>31</v>
      </c>
      <c r="D39" s="78" t="s">
        <v>91</v>
      </c>
      <c r="E39" s="78" t="s">
        <v>92</v>
      </c>
      <c r="F39" s="3">
        <v>45947</v>
      </c>
      <c r="G39" s="59">
        <v>1200000</v>
      </c>
      <c r="H39" s="59">
        <v>0</v>
      </c>
      <c r="I39" s="55">
        <f t="shared" si="4"/>
        <v>1200000</v>
      </c>
      <c r="J39" s="55">
        <v>0</v>
      </c>
      <c r="K39" s="36" t="s">
        <v>29</v>
      </c>
    </row>
    <row r="40" spans="1:11" x14ac:dyDescent="0.25">
      <c r="A40" s="34">
        <f t="shared" si="0"/>
        <v>30</v>
      </c>
      <c r="B40" s="11" t="s">
        <v>93</v>
      </c>
      <c r="C40" s="2" t="s">
        <v>31</v>
      </c>
      <c r="D40" s="78" t="s">
        <v>94</v>
      </c>
      <c r="E40" s="78" t="s">
        <v>92</v>
      </c>
      <c r="F40" s="3">
        <v>45947</v>
      </c>
      <c r="G40" s="59">
        <v>1200000</v>
      </c>
      <c r="H40" s="59">
        <v>0</v>
      </c>
      <c r="I40" s="55">
        <f t="shared" si="4"/>
        <v>1200000</v>
      </c>
      <c r="J40" s="55">
        <v>0</v>
      </c>
      <c r="K40" s="36" t="s">
        <v>29</v>
      </c>
    </row>
    <row r="41" spans="1:11" x14ac:dyDescent="0.25">
      <c r="A41" s="34">
        <f t="shared" si="0"/>
        <v>31</v>
      </c>
      <c r="B41" s="11" t="s">
        <v>95</v>
      </c>
      <c r="C41" s="2" t="s">
        <v>31</v>
      </c>
      <c r="D41" s="78" t="s">
        <v>96</v>
      </c>
      <c r="E41" s="78" t="s">
        <v>92</v>
      </c>
      <c r="F41" s="3">
        <v>45947</v>
      </c>
      <c r="G41" s="59">
        <v>330000</v>
      </c>
      <c r="H41" s="59">
        <v>0</v>
      </c>
      <c r="I41" s="55">
        <f t="shared" si="4"/>
        <v>330000</v>
      </c>
      <c r="J41" s="55">
        <v>0</v>
      </c>
      <c r="K41" s="36" t="s">
        <v>29</v>
      </c>
    </row>
    <row r="42" spans="1:11" x14ac:dyDescent="0.25">
      <c r="A42" s="34">
        <f t="shared" si="0"/>
        <v>32</v>
      </c>
      <c r="B42" s="11" t="s">
        <v>97</v>
      </c>
      <c r="C42" s="2" t="s">
        <v>31</v>
      </c>
      <c r="D42" s="78" t="s">
        <v>96</v>
      </c>
      <c r="E42" s="78" t="s">
        <v>92</v>
      </c>
      <c r="F42" s="3">
        <v>45947</v>
      </c>
      <c r="G42" s="59">
        <v>330000</v>
      </c>
      <c r="H42" s="59">
        <v>0</v>
      </c>
      <c r="I42" s="55">
        <f t="shared" si="4"/>
        <v>330000</v>
      </c>
      <c r="J42" s="55">
        <v>0</v>
      </c>
      <c r="K42" s="36" t="s">
        <v>29</v>
      </c>
    </row>
    <row r="43" spans="1:11" x14ac:dyDescent="0.25">
      <c r="A43" s="34">
        <f t="shared" si="0"/>
        <v>33</v>
      </c>
      <c r="B43" s="11" t="s">
        <v>98</v>
      </c>
      <c r="C43" s="2" t="s">
        <v>31</v>
      </c>
      <c r="D43" s="78" t="s">
        <v>99</v>
      </c>
      <c r="E43" s="78" t="s">
        <v>92</v>
      </c>
      <c r="F43" s="3">
        <v>45947</v>
      </c>
      <c r="G43" s="59">
        <v>600000</v>
      </c>
      <c r="H43" s="59">
        <v>0</v>
      </c>
      <c r="I43" s="55">
        <f t="shared" si="4"/>
        <v>600000</v>
      </c>
      <c r="J43" s="55">
        <v>0</v>
      </c>
      <c r="K43" s="36" t="s">
        <v>29</v>
      </c>
    </row>
    <row r="44" spans="1:11" x14ac:dyDescent="0.25">
      <c r="A44" s="34">
        <f t="shared" si="0"/>
        <v>34</v>
      </c>
      <c r="B44" s="11" t="s">
        <v>100</v>
      </c>
      <c r="C44" s="2" t="s">
        <v>31</v>
      </c>
      <c r="D44" s="78" t="s">
        <v>94</v>
      </c>
      <c r="E44" s="78" t="s">
        <v>92</v>
      </c>
      <c r="F44" s="3">
        <v>45947</v>
      </c>
      <c r="G44" s="59">
        <v>1200000</v>
      </c>
      <c r="H44" s="59">
        <v>0</v>
      </c>
      <c r="I44" s="55">
        <f t="shared" si="4"/>
        <v>1200000</v>
      </c>
      <c r="J44" s="55">
        <v>0</v>
      </c>
      <c r="K44" s="36" t="s">
        <v>29</v>
      </c>
    </row>
    <row r="45" spans="1:11" x14ac:dyDescent="0.25">
      <c r="A45" s="34">
        <f t="shared" si="0"/>
        <v>35</v>
      </c>
      <c r="B45" s="2" t="s">
        <v>101</v>
      </c>
      <c r="C45" s="2" t="s">
        <v>34</v>
      </c>
      <c r="D45" s="78" t="s">
        <v>77</v>
      </c>
      <c r="E45" s="78" t="s">
        <v>78</v>
      </c>
      <c r="F45" s="3" t="s">
        <v>69</v>
      </c>
      <c r="G45" s="59">
        <v>5000000</v>
      </c>
      <c r="H45" s="59">
        <v>0</v>
      </c>
      <c r="I45" s="55">
        <f t="shared" si="4"/>
        <v>5000000</v>
      </c>
      <c r="J45" s="55">
        <f>H45+I45</f>
        <v>5000000</v>
      </c>
      <c r="K45" s="36" t="s">
        <v>37</v>
      </c>
    </row>
    <row r="46" spans="1:11" x14ac:dyDescent="0.25">
      <c r="A46" s="34">
        <f t="shared" si="0"/>
        <v>36</v>
      </c>
      <c r="B46" s="2" t="s">
        <v>102</v>
      </c>
      <c r="C46" s="2" t="s">
        <v>34</v>
      </c>
      <c r="D46" s="78" t="s">
        <v>77</v>
      </c>
      <c r="E46" s="78" t="s">
        <v>78</v>
      </c>
      <c r="F46" s="3" t="s">
        <v>69</v>
      </c>
      <c r="G46" s="59">
        <v>500000</v>
      </c>
      <c r="H46" s="55">
        <v>0</v>
      </c>
      <c r="I46" s="55">
        <f t="shared" si="4"/>
        <v>500000</v>
      </c>
      <c r="J46" s="59">
        <v>500000</v>
      </c>
      <c r="K46" s="36" t="s">
        <v>37</v>
      </c>
    </row>
    <row r="47" spans="1:11" x14ac:dyDescent="0.25">
      <c r="A47" s="34">
        <f t="shared" si="0"/>
        <v>37</v>
      </c>
      <c r="B47" s="12" t="s">
        <v>103</v>
      </c>
      <c r="C47" s="2" t="s">
        <v>34</v>
      </c>
      <c r="D47" s="80" t="s">
        <v>104</v>
      </c>
      <c r="E47" s="78" t="s">
        <v>68</v>
      </c>
      <c r="F47" s="3" t="s">
        <v>69</v>
      </c>
      <c r="G47" s="67">
        <v>253500</v>
      </c>
      <c r="H47" s="59">
        <v>0</v>
      </c>
      <c r="I47" s="55">
        <f t="shared" si="4"/>
        <v>253500</v>
      </c>
      <c r="J47" s="55">
        <v>253500</v>
      </c>
      <c r="K47" s="36" t="s">
        <v>70</v>
      </c>
    </row>
    <row r="48" spans="1:11" x14ac:dyDescent="0.25">
      <c r="A48" s="34">
        <f t="shared" si="0"/>
        <v>38</v>
      </c>
      <c r="B48" s="12" t="s">
        <v>105</v>
      </c>
      <c r="C48" s="2" t="s">
        <v>34</v>
      </c>
      <c r="D48" s="80" t="s">
        <v>106</v>
      </c>
      <c r="E48" s="78" t="s">
        <v>68</v>
      </c>
      <c r="F48" s="3" t="s">
        <v>69</v>
      </c>
      <c r="G48" s="67">
        <v>267750</v>
      </c>
      <c r="H48" s="59">
        <v>0</v>
      </c>
      <c r="I48" s="55">
        <f t="shared" si="4"/>
        <v>267750</v>
      </c>
      <c r="J48" s="55">
        <v>267750</v>
      </c>
      <c r="K48" s="36" t="s">
        <v>70</v>
      </c>
    </row>
    <row r="49" spans="1:11" x14ac:dyDescent="0.25">
      <c r="A49" s="34">
        <f t="shared" si="0"/>
        <v>39</v>
      </c>
      <c r="B49" s="12" t="s">
        <v>107</v>
      </c>
      <c r="C49" s="2" t="s">
        <v>34</v>
      </c>
      <c r="D49" s="80" t="s">
        <v>108</v>
      </c>
      <c r="E49" s="78" t="s">
        <v>68</v>
      </c>
      <c r="F49" s="3" t="s">
        <v>69</v>
      </c>
      <c r="G49" s="67">
        <v>193150</v>
      </c>
      <c r="H49" s="59">
        <v>0</v>
      </c>
      <c r="I49" s="55">
        <f t="shared" si="4"/>
        <v>193150</v>
      </c>
      <c r="J49" s="55">
        <v>193150</v>
      </c>
      <c r="K49" s="36" t="s">
        <v>70</v>
      </c>
    </row>
    <row r="50" spans="1:11" ht="38.25" x14ac:dyDescent="0.25">
      <c r="A50" s="34">
        <f t="shared" si="0"/>
        <v>40</v>
      </c>
      <c r="B50" s="12" t="s">
        <v>109</v>
      </c>
      <c r="C50" s="2" t="s">
        <v>34</v>
      </c>
      <c r="D50" s="78" t="s">
        <v>110</v>
      </c>
      <c r="E50" s="78" t="s">
        <v>68</v>
      </c>
      <c r="F50" s="3" t="s">
        <v>69</v>
      </c>
      <c r="G50" s="59">
        <v>107470</v>
      </c>
      <c r="H50" s="59">
        <v>0</v>
      </c>
      <c r="I50" s="55">
        <f t="shared" si="4"/>
        <v>107470</v>
      </c>
      <c r="J50" s="55">
        <v>107470</v>
      </c>
      <c r="K50" s="36" t="s">
        <v>70</v>
      </c>
    </row>
    <row r="51" spans="1:11" ht="25.5" x14ac:dyDescent="0.25">
      <c r="A51" s="34">
        <f t="shared" si="0"/>
        <v>41</v>
      </c>
      <c r="B51" s="12" t="s">
        <v>111</v>
      </c>
      <c r="C51" s="2" t="s">
        <v>34</v>
      </c>
      <c r="D51" s="78" t="s">
        <v>112</v>
      </c>
      <c r="E51" s="78" t="s">
        <v>68</v>
      </c>
      <c r="F51" s="3" t="s">
        <v>69</v>
      </c>
      <c r="G51" s="59">
        <v>857000</v>
      </c>
      <c r="H51" s="59">
        <v>0</v>
      </c>
      <c r="I51" s="55">
        <f t="shared" si="4"/>
        <v>857000</v>
      </c>
      <c r="J51" s="55">
        <v>0</v>
      </c>
      <c r="K51" s="36" t="s">
        <v>70</v>
      </c>
    </row>
    <row r="52" spans="1:11" x14ac:dyDescent="0.25">
      <c r="A52" s="34">
        <f t="shared" si="0"/>
        <v>42</v>
      </c>
      <c r="B52" s="12" t="s">
        <v>113</v>
      </c>
      <c r="C52" s="2" t="s">
        <v>34</v>
      </c>
      <c r="D52" s="78" t="s">
        <v>114</v>
      </c>
      <c r="E52" s="78" t="s">
        <v>68</v>
      </c>
      <c r="F52" s="3" t="s">
        <v>69</v>
      </c>
      <c r="G52" s="59">
        <v>1268000</v>
      </c>
      <c r="H52" s="59">
        <v>0</v>
      </c>
      <c r="I52" s="55">
        <f t="shared" si="4"/>
        <v>1268000</v>
      </c>
      <c r="J52" s="55">
        <v>0</v>
      </c>
      <c r="K52" s="36" t="s">
        <v>70</v>
      </c>
    </row>
    <row r="53" spans="1:11" x14ac:dyDescent="0.25">
      <c r="A53" s="34">
        <f t="shared" si="0"/>
        <v>43</v>
      </c>
      <c r="B53" s="12" t="s">
        <v>115</v>
      </c>
      <c r="C53" s="2" t="s">
        <v>34</v>
      </c>
      <c r="D53" s="78" t="s">
        <v>116</v>
      </c>
      <c r="E53" s="78" t="s">
        <v>68</v>
      </c>
      <c r="F53" s="3" t="s">
        <v>69</v>
      </c>
      <c r="G53" s="59">
        <v>1088000</v>
      </c>
      <c r="H53" s="59">
        <v>0</v>
      </c>
      <c r="I53" s="55">
        <f t="shared" si="4"/>
        <v>1088000</v>
      </c>
      <c r="J53" s="55">
        <v>1088000</v>
      </c>
      <c r="K53" s="36" t="s">
        <v>70</v>
      </c>
    </row>
    <row r="54" spans="1:11" x14ac:dyDescent="0.25">
      <c r="A54" s="34">
        <f t="shared" si="0"/>
        <v>44</v>
      </c>
      <c r="B54" s="12" t="s">
        <v>117</v>
      </c>
      <c r="C54" s="2" t="s">
        <v>34</v>
      </c>
      <c r="D54" s="78" t="s">
        <v>118</v>
      </c>
      <c r="E54" s="78" t="s">
        <v>68</v>
      </c>
      <c r="F54" s="3" t="s">
        <v>69</v>
      </c>
      <c r="G54" s="59">
        <v>1268000</v>
      </c>
      <c r="H54" s="59">
        <v>0</v>
      </c>
      <c r="I54" s="55">
        <f t="shared" si="4"/>
        <v>1268000</v>
      </c>
      <c r="J54" s="55">
        <v>0</v>
      </c>
      <c r="K54" s="36" t="s">
        <v>70</v>
      </c>
    </row>
    <row r="55" spans="1:11" x14ac:dyDescent="0.25">
      <c r="A55" s="34">
        <f t="shared" si="0"/>
        <v>45</v>
      </c>
      <c r="B55" s="12" t="s">
        <v>119</v>
      </c>
      <c r="C55" s="2" t="s">
        <v>34</v>
      </c>
      <c r="D55" s="78" t="s">
        <v>116</v>
      </c>
      <c r="E55" s="78" t="s">
        <v>68</v>
      </c>
      <c r="F55" s="3" t="s">
        <v>69</v>
      </c>
      <c r="G55" s="59">
        <v>1088000</v>
      </c>
      <c r="H55" s="59">
        <v>0</v>
      </c>
      <c r="I55" s="55">
        <f t="shared" si="4"/>
        <v>1088000</v>
      </c>
      <c r="J55" s="55">
        <v>0</v>
      </c>
      <c r="K55" s="36" t="s">
        <v>70</v>
      </c>
    </row>
    <row r="56" spans="1:11" x14ac:dyDescent="0.25">
      <c r="A56" s="34">
        <f t="shared" si="0"/>
        <v>46</v>
      </c>
      <c r="B56" s="12" t="s">
        <v>120</v>
      </c>
      <c r="C56" s="2" t="s">
        <v>34</v>
      </c>
      <c r="D56" s="78" t="s">
        <v>118</v>
      </c>
      <c r="E56" s="78" t="s">
        <v>68</v>
      </c>
      <c r="F56" s="3" t="s">
        <v>69</v>
      </c>
      <c r="G56" s="59">
        <v>1268000</v>
      </c>
      <c r="H56" s="59">
        <v>0</v>
      </c>
      <c r="I56" s="55">
        <f t="shared" si="4"/>
        <v>1268000</v>
      </c>
      <c r="J56" s="55">
        <v>0</v>
      </c>
      <c r="K56" s="36" t="s">
        <v>70</v>
      </c>
    </row>
    <row r="57" spans="1:11" x14ac:dyDescent="0.25">
      <c r="A57" s="34">
        <f t="shared" si="0"/>
        <v>47</v>
      </c>
      <c r="B57" s="12" t="s">
        <v>121</v>
      </c>
      <c r="C57" s="2" t="s">
        <v>34</v>
      </c>
      <c r="D57" s="78" t="s">
        <v>118</v>
      </c>
      <c r="E57" s="78" t="s">
        <v>68</v>
      </c>
      <c r="F57" s="3" t="s">
        <v>69</v>
      </c>
      <c r="G57" s="59">
        <v>1268000</v>
      </c>
      <c r="H57" s="59">
        <v>0</v>
      </c>
      <c r="I57" s="55">
        <f t="shared" si="4"/>
        <v>1268000</v>
      </c>
      <c r="J57" s="55">
        <v>0</v>
      </c>
      <c r="K57" s="36" t="s">
        <v>70</v>
      </c>
    </row>
    <row r="58" spans="1:11" x14ac:dyDescent="0.25">
      <c r="A58" s="34">
        <f t="shared" si="0"/>
        <v>48</v>
      </c>
      <c r="B58" s="2" t="s">
        <v>122</v>
      </c>
      <c r="C58" s="2" t="s">
        <v>34</v>
      </c>
      <c r="D58" s="78" t="s">
        <v>77</v>
      </c>
      <c r="E58" s="78" t="s">
        <v>78</v>
      </c>
      <c r="F58" s="3" t="s">
        <v>69</v>
      </c>
      <c r="G58" s="59">
        <v>200000</v>
      </c>
      <c r="H58" s="59">
        <v>0</v>
      </c>
      <c r="I58" s="55">
        <f t="shared" si="4"/>
        <v>200000</v>
      </c>
      <c r="J58" s="59">
        <v>200000</v>
      </c>
      <c r="K58" s="36" t="s">
        <v>123</v>
      </c>
    </row>
    <row r="59" spans="1:11" ht="25.5" x14ac:dyDescent="0.25">
      <c r="A59" s="34">
        <f t="shared" si="0"/>
        <v>49</v>
      </c>
      <c r="B59" s="12" t="s">
        <v>124</v>
      </c>
      <c r="C59" s="2" t="s">
        <v>34</v>
      </c>
      <c r="D59" s="78" t="s">
        <v>125</v>
      </c>
      <c r="E59" s="78" t="s">
        <v>126</v>
      </c>
      <c r="F59" s="3">
        <v>46203</v>
      </c>
      <c r="G59" s="59">
        <v>534792</v>
      </c>
      <c r="H59" s="59">
        <v>1200</v>
      </c>
      <c r="I59" s="55">
        <f t="shared" si="4"/>
        <v>535992</v>
      </c>
      <c r="J59" s="55">
        <v>534792</v>
      </c>
      <c r="K59" s="36" t="s">
        <v>37</v>
      </c>
    </row>
    <row r="60" spans="1:11" ht="25.5" x14ac:dyDescent="0.25">
      <c r="A60" s="34">
        <f t="shared" si="0"/>
        <v>50</v>
      </c>
      <c r="B60" s="12" t="s">
        <v>127</v>
      </c>
      <c r="C60" s="2" t="s">
        <v>34</v>
      </c>
      <c r="D60" s="78" t="s">
        <v>128</v>
      </c>
      <c r="E60" s="78" t="s">
        <v>126</v>
      </c>
      <c r="F60" s="3">
        <v>46295</v>
      </c>
      <c r="G60" s="59">
        <v>238750</v>
      </c>
      <c r="H60" s="59">
        <v>45328</v>
      </c>
      <c r="I60" s="55">
        <f t="shared" si="4"/>
        <v>284078</v>
      </c>
      <c r="J60" s="63">
        <v>238750</v>
      </c>
      <c r="K60" s="36" t="s">
        <v>37</v>
      </c>
    </row>
    <row r="61" spans="1:11" ht="38.25" x14ac:dyDescent="0.25">
      <c r="A61" s="34">
        <f t="shared" si="0"/>
        <v>51</v>
      </c>
      <c r="B61" s="12" t="s">
        <v>129</v>
      </c>
      <c r="C61" s="2" t="s">
        <v>34</v>
      </c>
      <c r="D61" s="78" t="s">
        <v>130</v>
      </c>
      <c r="E61" s="78" t="s">
        <v>19</v>
      </c>
      <c r="F61" s="3">
        <v>46295</v>
      </c>
      <c r="G61" s="59">
        <v>7760484</v>
      </c>
      <c r="H61" s="59">
        <v>844516</v>
      </c>
      <c r="I61" s="55">
        <f t="shared" si="4"/>
        <v>8605000</v>
      </c>
      <c r="J61" s="55">
        <f>4656290.4+3104193.6</f>
        <v>7760484</v>
      </c>
      <c r="K61" s="36" t="s">
        <v>37</v>
      </c>
    </row>
    <row r="62" spans="1:11" ht="38.25" x14ac:dyDescent="0.25">
      <c r="A62" s="34">
        <f t="shared" si="0"/>
        <v>52</v>
      </c>
      <c r="B62" s="12" t="s">
        <v>131</v>
      </c>
      <c r="C62" s="2" t="s">
        <v>34</v>
      </c>
      <c r="D62" s="78" t="s">
        <v>132</v>
      </c>
      <c r="E62" s="78" t="s">
        <v>19</v>
      </c>
      <c r="F62" s="3">
        <v>46325</v>
      </c>
      <c r="G62" s="59">
        <v>239299</v>
      </c>
      <c r="H62" s="59">
        <v>10701</v>
      </c>
      <c r="I62" s="55">
        <f t="shared" si="4"/>
        <v>250000</v>
      </c>
      <c r="J62" s="55">
        <v>0</v>
      </c>
      <c r="K62" s="37" t="s">
        <v>45</v>
      </c>
    </row>
    <row r="63" spans="1:11" ht="38.25" x14ac:dyDescent="0.25">
      <c r="A63" s="34">
        <f t="shared" si="0"/>
        <v>53</v>
      </c>
      <c r="B63" s="12" t="s">
        <v>133</v>
      </c>
      <c r="C63" s="2" t="s">
        <v>34</v>
      </c>
      <c r="D63" s="78" t="s">
        <v>134</v>
      </c>
      <c r="E63" s="78" t="s">
        <v>19</v>
      </c>
      <c r="F63" s="3">
        <v>46295</v>
      </c>
      <c r="G63" s="60">
        <f>9652002+64418.95</f>
        <v>9716420.9499999993</v>
      </c>
      <c r="H63" s="59">
        <v>277509.28999999998</v>
      </c>
      <c r="I63" s="55">
        <f t="shared" si="4"/>
        <v>9993930.2399999984</v>
      </c>
      <c r="J63" s="68">
        <v>9716420.9499999993</v>
      </c>
      <c r="K63" s="36" t="s">
        <v>135</v>
      </c>
    </row>
    <row r="64" spans="1:11" ht="38.25" x14ac:dyDescent="0.25">
      <c r="A64" s="34">
        <f t="shared" si="0"/>
        <v>54</v>
      </c>
      <c r="B64" s="12" t="s">
        <v>136</v>
      </c>
      <c r="C64" s="2" t="s">
        <v>34</v>
      </c>
      <c r="D64" s="78" t="s">
        <v>137</v>
      </c>
      <c r="E64" s="78" t="s">
        <v>19</v>
      </c>
      <c r="F64" s="3">
        <v>46295</v>
      </c>
      <c r="G64" s="59">
        <v>25000000</v>
      </c>
      <c r="H64" s="60">
        <v>63190.21</v>
      </c>
      <c r="I64" s="55">
        <f t="shared" si="4"/>
        <v>25063190.210000001</v>
      </c>
      <c r="J64" s="63">
        <f>5692500+4000000</f>
        <v>9692500</v>
      </c>
      <c r="K64" s="36" t="s">
        <v>37</v>
      </c>
    </row>
    <row r="65" spans="1:11" ht="38.25" x14ac:dyDescent="0.25">
      <c r="A65" s="34">
        <f t="shared" si="0"/>
        <v>55</v>
      </c>
      <c r="B65" s="12" t="s">
        <v>138</v>
      </c>
      <c r="C65" s="2" t="s">
        <v>34</v>
      </c>
      <c r="D65" s="78" t="s">
        <v>139</v>
      </c>
      <c r="E65" s="78" t="s">
        <v>19</v>
      </c>
      <c r="F65" s="3">
        <v>46507</v>
      </c>
      <c r="G65" s="59">
        <v>3728926</v>
      </c>
      <c r="H65" s="59">
        <v>334074</v>
      </c>
      <c r="I65" s="55">
        <f t="shared" si="4"/>
        <v>4063000</v>
      </c>
      <c r="J65" s="55">
        <v>745785.2</v>
      </c>
      <c r="K65" s="36" t="s">
        <v>37</v>
      </c>
    </row>
    <row r="66" spans="1:11" ht="25.5" x14ac:dyDescent="0.25">
      <c r="A66" s="34">
        <f t="shared" si="0"/>
        <v>56</v>
      </c>
      <c r="B66" s="12" t="s">
        <v>140</v>
      </c>
      <c r="C66" s="2" t="s">
        <v>34</v>
      </c>
      <c r="D66" s="78" t="s">
        <v>141</v>
      </c>
      <c r="E66" s="78" t="s">
        <v>68</v>
      </c>
      <c r="F66" s="3">
        <v>46203</v>
      </c>
      <c r="G66" s="59">
        <v>1448820</v>
      </c>
      <c r="H66" s="59">
        <v>0</v>
      </c>
      <c r="I66" s="55">
        <f t="shared" si="4"/>
        <v>1448820</v>
      </c>
      <c r="J66" s="55">
        <v>0</v>
      </c>
      <c r="K66" s="36" t="s">
        <v>70</v>
      </c>
    </row>
    <row r="67" spans="1:11" x14ac:dyDescent="0.25">
      <c r="A67" s="34">
        <f t="shared" si="0"/>
        <v>57</v>
      </c>
      <c r="B67" s="12" t="s">
        <v>142</v>
      </c>
      <c r="C67" s="2" t="s">
        <v>34</v>
      </c>
      <c r="D67" s="78" t="s">
        <v>143</v>
      </c>
      <c r="E67" s="78" t="s">
        <v>49</v>
      </c>
      <c r="F67" s="3">
        <v>46386</v>
      </c>
      <c r="G67" s="59">
        <v>1910000</v>
      </c>
      <c r="H67" s="59">
        <v>4500</v>
      </c>
      <c r="I67" s="55">
        <f t="shared" si="4"/>
        <v>1914500</v>
      </c>
      <c r="J67" s="63">
        <v>382000</v>
      </c>
      <c r="K67" s="36" t="s">
        <v>37</v>
      </c>
    </row>
    <row r="68" spans="1:11" x14ac:dyDescent="0.25">
      <c r="A68" s="34">
        <f t="shared" si="0"/>
        <v>58</v>
      </c>
      <c r="B68" s="12" t="s">
        <v>144</v>
      </c>
      <c r="C68" s="2" t="s">
        <v>34</v>
      </c>
      <c r="D68" s="78" t="s">
        <v>145</v>
      </c>
      <c r="E68" s="78" t="s">
        <v>54</v>
      </c>
      <c r="F68" s="3">
        <v>46377</v>
      </c>
      <c r="G68" s="59">
        <v>3485000</v>
      </c>
      <c r="H68" s="59">
        <v>2050729</v>
      </c>
      <c r="I68" s="55">
        <f t="shared" si="4"/>
        <v>5535729</v>
      </c>
      <c r="J68" s="55">
        <v>0</v>
      </c>
      <c r="K68" s="36" t="s">
        <v>55</v>
      </c>
    </row>
    <row r="69" spans="1:11" ht="38.25" x14ac:dyDescent="0.25">
      <c r="A69" s="34">
        <f t="shared" si="0"/>
        <v>59</v>
      </c>
      <c r="B69" s="12" t="s">
        <v>146</v>
      </c>
      <c r="C69" s="2" t="s">
        <v>34</v>
      </c>
      <c r="D69" s="78" t="s">
        <v>147</v>
      </c>
      <c r="E69" s="78" t="s">
        <v>148</v>
      </c>
      <c r="F69" s="3">
        <v>46264</v>
      </c>
      <c r="G69" s="59">
        <v>976965</v>
      </c>
      <c r="H69" s="59">
        <v>2100</v>
      </c>
      <c r="I69" s="55">
        <f t="shared" si="4"/>
        <v>979065</v>
      </c>
      <c r="J69" s="63">
        <v>390161.34</v>
      </c>
      <c r="K69" s="36" t="s">
        <v>45</v>
      </c>
    </row>
    <row r="70" spans="1:11" x14ac:dyDescent="0.25">
      <c r="A70" s="34">
        <f t="shared" si="0"/>
        <v>60</v>
      </c>
      <c r="B70" s="12" t="s">
        <v>149</v>
      </c>
      <c r="C70" s="2" t="s">
        <v>34</v>
      </c>
      <c r="D70" s="78" t="s">
        <v>150</v>
      </c>
      <c r="E70" s="78" t="s">
        <v>54</v>
      </c>
      <c r="F70" s="3">
        <v>46351</v>
      </c>
      <c r="G70" s="59">
        <v>19990000</v>
      </c>
      <c r="H70" s="59">
        <v>9038499</v>
      </c>
      <c r="I70" s="55">
        <f t="shared" si="4"/>
        <v>29028499</v>
      </c>
      <c r="J70" s="63">
        <f>3998000+7996000</f>
        <v>11994000</v>
      </c>
      <c r="K70" s="36" t="s">
        <v>37</v>
      </c>
    </row>
    <row r="71" spans="1:11" ht="25.5" x14ac:dyDescent="0.25">
      <c r="A71" s="34">
        <f t="shared" si="0"/>
        <v>61</v>
      </c>
      <c r="B71" s="12" t="s">
        <v>151</v>
      </c>
      <c r="C71" s="2" t="s">
        <v>34</v>
      </c>
      <c r="D71" s="78" t="s">
        <v>152</v>
      </c>
      <c r="E71" s="78" t="s">
        <v>54</v>
      </c>
      <c r="F71" s="3">
        <v>46351</v>
      </c>
      <c r="G71" s="59">
        <v>5010000</v>
      </c>
      <c r="H71" s="59">
        <v>1042251</v>
      </c>
      <c r="I71" s="55">
        <f t="shared" si="4"/>
        <v>6052251</v>
      </c>
      <c r="J71" s="55">
        <v>1002000</v>
      </c>
      <c r="K71" s="36" t="s">
        <v>37</v>
      </c>
    </row>
    <row r="72" spans="1:11" x14ac:dyDescent="0.25">
      <c r="A72" s="34">
        <f t="shared" si="0"/>
        <v>62</v>
      </c>
      <c r="B72" s="12" t="s">
        <v>153</v>
      </c>
      <c r="C72" s="2" t="s">
        <v>34</v>
      </c>
      <c r="D72" s="78" t="s">
        <v>154</v>
      </c>
      <c r="E72" s="78" t="s">
        <v>49</v>
      </c>
      <c r="F72" s="3">
        <v>46203</v>
      </c>
      <c r="G72" s="59">
        <v>1241500</v>
      </c>
      <c r="H72" s="59">
        <v>183829.06</v>
      </c>
      <c r="I72" s="55">
        <f t="shared" si="4"/>
        <v>1425329.06</v>
      </c>
      <c r="J72" s="55">
        <v>1241500</v>
      </c>
      <c r="K72" s="36" t="s">
        <v>55</v>
      </c>
    </row>
    <row r="73" spans="1:11" ht="25.5" x14ac:dyDescent="0.25">
      <c r="A73" s="34">
        <f t="shared" ref="A73:A136" si="5">ROW(A63)</f>
        <v>63</v>
      </c>
      <c r="B73" s="12" t="s">
        <v>155</v>
      </c>
      <c r="C73" s="2" t="s">
        <v>34</v>
      </c>
      <c r="D73" s="78" t="s">
        <v>156</v>
      </c>
      <c r="E73" s="78" t="s">
        <v>49</v>
      </c>
      <c r="F73" s="3">
        <v>46022</v>
      </c>
      <c r="G73" s="59">
        <v>955000</v>
      </c>
      <c r="H73" s="59">
        <v>2005</v>
      </c>
      <c r="I73" s="55">
        <f t="shared" si="4"/>
        <v>957005</v>
      </c>
      <c r="J73" s="55">
        <v>0</v>
      </c>
      <c r="K73" s="36" t="s">
        <v>37</v>
      </c>
    </row>
    <row r="74" spans="1:11" ht="25.5" x14ac:dyDescent="0.25">
      <c r="A74" s="34">
        <f t="shared" si="5"/>
        <v>64</v>
      </c>
      <c r="B74" s="12" t="s">
        <v>157</v>
      </c>
      <c r="C74" s="2" t="s">
        <v>34</v>
      </c>
      <c r="D74" s="78" t="s">
        <v>158</v>
      </c>
      <c r="E74" s="78" t="s">
        <v>54</v>
      </c>
      <c r="F74" s="3">
        <v>46205</v>
      </c>
      <c r="G74" s="59">
        <v>4200000</v>
      </c>
      <c r="H74" s="59">
        <v>523170</v>
      </c>
      <c r="I74" s="55">
        <f t="shared" si="4"/>
        <v>4723170</v>
      </c>
      <c r="J74" s="55">
        <v>0</v>
      </c>
      <c r="K74" s="36" t="s">
        <v>55</v>
      </c>
    </row>
    <row r="75" spans="1:11" ht="38.25" x14ac:dyDescent="0.25">
      <c r="A75" s="34">
        <f t="shared" si="5"/>
        <v>65</v>
      </c>
      <c r="B75" s="12" t="s">
        <v>159</v>
      </c>
      <c r="C75" s="2" t="s">
        <v>34</v>
      </c>
      <c r="D75" s="78" t="s">
        <v>89</v>
      </c>
      <c r="E75" s="78" t="s">
        <v>19</v>
      </c>
      <c r="F75" s="3">
        <v>46295</v>
      </c>
      <c r="G75" s="59">
        <v>2870210</v>
      </c>
      <c r="H75" s="59">
        <v>6500</v>
      </c>
      <c r="I75" s="55">
        <f t="shared" si="4"/>
        <v>2876710</v>
      </c>
      <c r="J75" s="63">
        <f>401829.4+254013.59+497694.41</f>
        <v>1153537.3999999999</v>
      </c>
      <c r="K75" s="36" t="s">
        <v>37</v>
      </c>
    </row>
    <row r="76" spans="1:11" x14ac:dyDescent="0.25">
      <c r="A76" s="34">
        <f t="shared" si="5"/>
        <v>66</v>
      </c>
      <c r="B76" s="12" t="s">
        <v>160</v>
      </c>
      <c r="C76" s="2" t="s">
        <v>34</v>
      </c>
      <c r="D76" s="78" t="s">
        <v>161</v>
      </c>
      <c r="E76" s="78" t="s">
        <v>78</v>
      </c>
      <c r="F76" s="3" t="s">
        <v>69</v>
      </c>
      <c r="G76" s="59">
        <v>80000</v>
      </c>
      <c r="H76" s="59">
        <v>0</v>
      </c>
      <c r="I76" s="55">
        <f t="shared" si="4"/>
        <v>80000</v>
      </c>
      <c r="J76" s="55">
        <v>80000</v>
      </c>
      <c r="K76" s="36" t="s">
        <v>123</v>
      </c>
    </row>
    <row r="77" spans="1:11" x14ac:dyDescent="0.25">
      <c r="A77" s="34">
        <f t="shared" si="5"/>
        <v>67</v>
      </c>
      <c r="B77" s="12" t="s">
        <v>160</v>
      </c>
      <c r="C77" s="2" t="s">
        <v>34</v>
      </c>
      <c r="D77" s="78" t="s">
        <v>162</v>
      </c>
      <c r="E77" s="78" t="s">
        <v>78</v>
      </c>
      <c r="F77" s="3" t="s">
        <v>69</v>
      </c>
      <c r="G77" s="59">
        <v>639993</v>
      </c>
      <c r="H77" s="59">
        <v>0</v>
      </c>
      <c r="I77" s="55">
        <f t="shared" si="4"/>
        <v>639993</v>
      </c>
      <c r="J77" s="55">
        <v>639993</v>
      </c>
      <c r="K77" s="36" t="s">
        <v>37</v>
      </c>
    </row>
    <row r="78" spans="1:11" x14ac:dyDescent="0.25">
      <c r="A78" s="34">
        <f t="shared" si="5"/>
        <v>68</v>
      </c>
      <c r="B78" s="12" t="s">
        <v>160</v>
      </c>
      <c r="C78" s="2" t="s">
        <v>34</v>
      </c>
      <c r="D78" s="78" t="s">
        <v>163</v>
      </c>
      <c r="E78" s="78" t="s">
        <v>78</v>
      </c>
      <c r="F78" s="3" t="s">
        <v>69</v>
      </c>
      <c r="G78" s="59">
        <v>500000</v>
      </c>
      <c r="H78" s="59">
        <v>0</v>
      </c>
      <c r="I78" s="55">
        <f t="shared" si="4"/>
        <v>500000</v>
      </c>
      <c r="J78" s="55">
        <v>500000</v>
      </c>
      <c r="K78" s="36" t="s">
        <v>37</v>
      </c>
    </row>
    <row r="79" spans="1:11" ht="38.25" x14ac:dyDescent="0.25">
      <c r="A79" s="34">
        <f t="shared" si="5"/>
        <v>69</v>
      </c>
      <c r="B79" s="12" t="s">
        <v>164</v>
      </c>
      <c r="C79" s="2" t="s">
        <v>34</v>
      </c>
      <c r="D79" s="78" t="s">
        <v>165</v>
      </c>
      <c r="E79" s="78" t="s">
        <v>19</v>
      </c>
      <c r="F79" s="3">
        <v>46404</v>
      </c>
      <c r="G79" s="59">
        <v>274000</v>
      </c>
      <c r="H79" s="59">
        <v>1000</v>
      </c>
      <c r="I79" s="55">
        <f t="shared" si="4"/>
        <v>275000</v>
      </c>
      <c r="J79" s="55">
        <v>0</v>
      </c>
      <c r="K79" s="36" t="s">
        <v>45</v>
      </c>
    </row>
    <row r="80" spans="1:11" ht="38.25" x14ac:dyDescent="0.25">
      <c r="A80" s="34">
        <f t="shared" si="5"/>
        <v>70</v>
      </c>
      <c r="B80" s="12" t="s">
        <v>166</v>
      </c>
      <c r="C80" s="2" t="s">
        <v>34</v>
      </c>
      <c r="D80" s="78" t="s">
        <v>167</v>
      </c>
      <c r="E80" s="78" t="s">
        <v>168</v>
      </c>
      <c r="F80" s="3">
        <v>45930</v>
      </c>
      <c r="G80" s="59">
        <v>2240000</v>
      </c>
      <c r="H80" s="59">
        <v>0</v>
      </c>
      <c r="I80" s="55">
        <f t="shared" si="4"/>
        <v>2240000</v>
      </c>
      <c r="J80" s="55">
        <v>0</v>
      </c>
      <c r="K80" s="36" t="s">
        <v>29</v>
      </c>
    </row>
    <row r="81" spans="1:11" ht="25.5" x14ac:dyDescent="0.25">
      <c r="A81" s="34">
        <f t="shared" si="5"/>
        <v>71</v>
      </c>
      <c r="B81" s="13" t="s">
        <v>169</v>
      </c>
      <c r="C81" s="13" t="s">
        <v>170</v>
      </c>
      <c r="D81" s="80" t="s">
        <v>171</v>
      </c>
      <c r="E81" s="78" t="s">
        <v>172</v>
      </c>
      <c r="F81" s="3" t="s">
        <v>69</v>
      </c>
      <c r="G81" s="55">
        <v>300000</v>
      </c>
      <c r="H81" s="59">
        <v>0</v>
      </c>
      <c r="I81" s="55">
        <v>300000</v>
      </c>
      <c r="J81" s="69">
        <v>202100</v>
      </c>
      <c r="K81" s="40" t="s">
        <v>173</v>
      </c>
    </row>
    <row r="82" spans="1:11" ht="25.5" x14ac:dyDescent="0.25">
      <c r="A82" s="34">
        <f t="shared" si="5"/>
        <v>72</v>
      </c>
      <c r="B82" s="13" t="s">
        <v>169</v>
      </c>
      <c r="C82" s="13" t="s">
        <v>170</v>
      </c>
      <c r="D82" s="80" t="s">
        <v>174</v>
      </c>
      <c r="E82" s="78" t="s">
        <v>172</v>
      </c>
      <c r="F82" s="3" t="s">
        <v>69</v>
      </c>
      <c r="G82" s="55">
        <v>400000</v>
      </c>
      <c r="H82" s="59">
        <v>0</v>
      </c>
      <c r="I82" s="55">
        <v>400000</v>
      </c>
      <c r="J82" s="69">
        <v>400000</v>
      </c>
      <c r="K82" s="40" t="s">
        <v>175</v>
      </c>
    </row>
    <row r="83" spans="1:11" ht="25.5" x14ac:dyDescent="0.25">
      <c r="A83" s="34">
        <f t="shared" si="5"/>
        <v>73</v>
      </c>
      <c r="B83" s="13" t="s">
        <v>169</v>
      </c>
      <c r="C83" s="13" t="s">
        <v>170</v>
      </c>
      <c r="D83" s="80" t="s">
        <v>176</v>
      </c>
      <c r="E83" s="78" t="s">
        <v>172</v>
      </c>
      <c r="F83" s="3" t="s">
        <v>69</v>
      </c>
      <c r="G83" s="55">
        <v>150000</v>
      </c>
      <c r="H83" s="59">
        <v>0</v>
      </c>
      <c r="I83" s="55">
        <v>150000</v>
      </c>
      <c r="J83" s="69">
        <v>150000</v>
      </c>
      <c r="K83" s="40" t="s">
        <v>177</v>
      </c>
    </row>
    <row r="84" spans="1:11" ht="25.5" x14ac:dyDescent="0.25">
      <c r="A84" s="34">
        <f t="shared" si="5"/>
        <v>74</v>
      </c>
      <c r="B84" s="13" t="s">
        <v>169</v>
      </c>
      <c r="C84" s="13" t="s">
        <v>170</v>
      </c>
      <c r="D84" s="80" t="s">
        <v>178</v>
      </c>
      <c r="E84" s="78" t="s">
        <v>172</v>
      </c>
      <c r="F84" s="3" t="s">
        <v>69</v>
      </c>
      <c r="G84" s="55">
        <v>600000</v>
      </c>
      <c r="H84" s="59">
        <v>0</v>
      </c>
      <c r="I84" s="55">
        <v>600000</v>
      </c>
      <c r="J84" s="69">
        <v>600000</v>
      </c>
      <c r="K84" s="40" t="s">
        <v>123</v>
      </c>
    </row>
    <row r="85" spans="1:11" ht="25.5" x14ac:dyDescent="0.25">
      <c r="A85" s="34">
        <f t="shared" si="5"/>
        <v>75</v>
      </c>
      <c r="B85" s="13" t="s">
        <v>169</v>
      </c>
      <c r="C85" s="13" t="s">
        <v>170</v>
      </c>
      <c r="D85" s="80" t="s">
        <v>179</v>
      </c>
      <c r="E85" s="78" t="s">
        <v>172</v>
      </c>
      <c r="F85" s="3" t="s">
        <v>69</v>
      </c>
      <c r="G85" s="55">
        <v>209682</v>
      </c>
      <c r="H85" s="59">
        <v>0</v>
      </c>
      <c r="I85" s="55">
        <v>209682</v>
      </c>
      <c r="J85" s="69">
        <v>209682</v>
      </c>
      <c r="K85" s="40" t="s">
        <v>180</v>
      </c>
    </row>
    <row r="86" spans="1:11" ht="25.5" x14ac:dyDescent="0.25">
      <c r="A86" s="34">
        <f t="shared" si="5"/>
        <v>76</v>
      </c>
      <c r="B86" s="13" t="s">
        <v>169</v>
      </c>
      <c r="C86" s="13" t="s">
        <v>170</v>
      </c>
      <c r="D86" s="80" t="s">
        <v>181</v>
      </c>
      <c r="E86" s="78" t="s">
        <v>172</v>
      </c>
      <c r="F86" s="3" t="s">
        <v>69</v>
      </c>
      <c r="G86" s="55">
        <v>200000</v>
      </c>
      <c r="H86" s="59">
        <v>0</v>
      </c>
      <c r="I86" s="55">
        <v>200000</v>
      </c>
      <c r="J86" s="69">
        <v>200000</v>
      </c>
      <c r="K86" s="40" t="s">
        <v>55</v>
      </c>
    </row>
    <row r="87" spans="1:11" ht="25.5" x14ac:dyDescent="0.25">
      <c r="A87" s="34">
        <f t="shared" si="5"/>
        <v>77</v>
      </c>
      <c r="B87" s="2" t="s">
        <v>182</v>
      </c>
      <c r="C87" s="13" t="s">
        <v>170</v>
      </c>
      <c r="D87" s="80" t="s">
        <v>183</v>
      </c>
      <c r="E87" s="78" t="s">
        <v>172</v>
      </c>
      <c r="F87" s="3" t="s">
        <v>69</v>
      </c>
      <c r="G87" s="67">
        <v>100000</v>
      </c>
      <c r="H87" s="59">
        <v>0</v>
      </c>
      <c r="I87" s="67">
        <v>100000</v>
      </c>
      <c r="J87" s="67">
        <v>100000</v>
      </c>
      <c r="K87" s="40" t="s">
        <v>70</v>
      </c>
    </row>
    <row r="88" spans="1:11" ht="25.5" x14ac:dyDescent="0.25">
      <c r="A88" s="34">
        <f t="shared" si="5"/>
        <v>78</v>
      </c>
      <c r="B88" s="2" t="s">
        <v>182</v>
      </c>
      <c r="C88" s="13" t="s">
        <v>170</v>
      </c>
      <c r="D88" s="80" t="s">
        <v>184</v>
      </c>
      <c r="E88" s="78" t="s">
        <v>172</v>
      </c>
      <c r="F88" s="3" t="s">
        <v>69</v>
      </c>
      <c r="G88" s="67">
        <v>200000</v>
      </c>
      <c r="H88" s="59">
        <v>0</v>
      </c>
      <c r="I88" s="67">
        <v>200000</v>
      </c>
      <c r="J88" s="67">
        <v>200000</v>
      </c>
      <c r="K88" s="40" t="s">
        <v>123</v>
      </c>
    </row>
    <row r="89" spans="1:11" ht="25.5" x14ac:dyDescent="0.25">
      <c r="A89" s="34">
        <f t="shared" si="5"/>
        <v>79</v>
      </c>
      <c r="B89" s="2" t="s">
        <v>185</v>
      </c>
      <c r="C89" s="13" t="s">
        <v>170</v>
      </c>
      <c r="D89" s="80" t="s">
        <v>186</v>
      </c>
      <c r="E89" s="78" t="s">
        <v>172</v>
      </c>
      <c r="F89" s="3" t="s">
        <v>69</v>
      </c>
      <c r="G89" s="67">
        <v>200000</v>
      </c>
      <c r="H89" s="59">
        <v>0</v>
      </c>
      <c r="I89" s="67">
        <v>200000</v>
      </c>
      <c r="J89" s="67">
        <v>200000</v>
      </c>
      <c r="K89" s="40" t="s">
        <v>123</v>
      </c>
    </row>
    <row r="90" spans="1:11" ht="25.5" x14ac:dyDescent="0.25">
      <c r="A90" s="34">
        <f t="shared" si="5"/>
        <v>80</v>
      </c>
      <c r="B90" s="2" t="s">
        <v>185</v>
      </c>
      <c r="C90" s="13" t="s">
        <v>170</v>
      </c>
      <c r="D90" s="80" t="s">
        <v>187</v>
      </c>
      <c r="E90" s="78" t="s">
        <v>172</v>
      </c>
      <c r="F90" s="3" t="s">
        <v>69</v>
      </c>
      <c r="G90" s="55">
        <v>280000</v>
      </c>
      <c r="H90" s="59">
        <v>0</v>
      </c>
      <c r="I90" s="55">
        <v>280000</v>
      </c>
      <c r="J90" s="55">
        <v>280000</v>
      </c>
      <c r="K90" s="40" t="s">
        <v>180</v>
      </c>
    </row>
    <row r="91" spans="1:11" ht="25.5" x14ac:dyDescent="0.25">
      <c r="A91" s="34">
        <f t="shared" si="5"/>
        <v>81</v>
      </c>
      <c r="B91" s="2" t="s">
        <v>188</v>
      </c>
      <c r="C91" s="13" t="s">
        <v>170</v>
      </c>
      <c r="D91" s="124" t="s">
        <v>189</v>
      </c>
      <c r="E91" s="78" t="s">
        <v>172</v>
      </c>
      <c r="F91" s="3" t="s">
        <v>69</v>
      </c>
      <c r="G91" s="67">
        <v>270000</v>
      </c>
      <c r="H91" s="59">
        <v>0</v>
      </c>
      <c r="I91" s="67">
        <v>270000</v>
      </c>
      <c r="J91" s="67">
        <v>270000</v>
      </c>
      <c r="K91" s="119" t="s">
        <v>123</v>
      </c>
    </row>
    <row r="92" spans="1:11" ht="25.5" x14ac:dyDescent="0.25">
      <c r="A92" s="34">
        <f t="shared" si="5"/>
        <v>82</v>
      </c>
      <c r="B92" s="2" t="s">
        <v>188</v>
      </c>
      <c r="C92" s="13" t="s">
        <v>170</v>
      </c>
      <c r="D92" s="125"/>
      <c r="E92" s="78" t="s">
        <v>172</v>
      </c>
      <c r="F92" s="3" t="s">
        <v>69</v>
      </c>
      <c r="G92" s="67">
        <v>80000</v>
      </c>
      <c r="H92" s="59">
        <v>0</v>
      </c>
      <c r="I92" s="67">
        <v>80000</v>
      </c>
      <c r="J92" s="67">
        <v>80000</v>
      </c>
      <c r="K92" s="120"/>
    </row>
    <row r="93" spans="1:11" ht="25.5" x14ac:dyDescent="0.25">
      <c r="A93" s="34">
        <f t="shared" si="5"/>
        <v>83</v>
      </c>
      <c r="B93" s="2" t="s">
        <v>188</v>
      </c>
      <c r="C93" s="13" t="s">
        <v>170</v>
      </c>
      <c r="D93" s="80" t="s">
        <v>190</v>
      </c>
      <c r="E93" s="78" t="s">
        <v>172</v>
      </c>
      <c r="F93" s="3" t="s">
        <v>69</v>
      </c>
      <c r="G93" s="67">
        <v>1500000</v>
      </c>
      <c r="H93" s="59">
        <v>0</v>
      </c>
      <c r="I93" s="67">
        <v>1500000</v>
      </c>
      <c r="J93" s="67">
        <v>1500000</v>
      </c>
      <c r="K93" s="40" t="s">
        <v>37</v>
      </c>
    </row>
    <row r="94" spans="1:11" ht="25.5" x14ac:dyDescent="0.25">
      <c r="A94" s="34">
        <f t="shared" si="5"/>
        <v>84</v>
      </c>
      <c r="B94" s="2" t="s">
        <v>188</v>
      </c>
      <c r="C94" s="13" t="s">
        <v>170</v>
      </c>
      <c r="D94" s="80" t="s">
        <v>191</v>
      </c>
      <c r="E94" s="78" t="s">
        <v>172</v>
      </c>
      <c r="F94" s="3" t="s">
        <v>69</v>
      </c>
      <c r="G94" s="67">
        <v>100000</v>
      </c>
      <c r="H94" s="59">
        <v>0</v>
      </c>
      <c r="I94" s="67">
        <v>100000</v>
      </c>
      <c r="J94" s="67">
        <v>100000</v>
      </c>
      <c r="K94" s="40" t="s">
        <v>177</v>
      </c>
    </row>
    <row r="95" spans="1:11" ht="51" x14ac:dyDescent="0.25">
      <c r="A95" s="34">
        <f t="shared" si="5"/>
        <v>85</v>
      </c>
      <c r="B95" s="2" t="s">
        <v>188</v>
      </c>
      <c r="C95" s="13" t="s">
        <v>170</v>
      </c>
      <c r="D95" s="80" t="s">
        <v>192</v>
      </c>
      <c r="E95" s="78" t="s">
        <v>172</v>
      </c>
      <c r="F95" s="3" t="s">
        <v>69</v>
      </c>
      <c r="G95" s="67">
        <v>250000</v>
      </c>
      <c r="H95" s="59">
        <v>0</v>
      </c>
      <c r="I95" s="67">
        <v>250000</v>
      </c>
      <c r="J95" s="67">
        <v>250000</v>
      </c>
      <c r="K95" s="40" t="s">
        <v>175</v>
      </c>
    </row>
    <row r="96" spans="1:11" ht="25.5" x14ac:dyDescent="0.25">
      <c r="A96" s="34">
        <f t="shared" si="5"/>
        <v>86</v>
      </c>
      <c r="B96" s="14" t="s">
        <v>193</v>
      </c>
      <c r="C96" s="2" t="s">
        <v>34</v>
      </c>
      <c r="D96" s="80" t="s">
        <v>194</v>
      </c>
      <c r="E96" s="78" t="s">
        <v>195</v>
      </c>
      <c r="F96" s="3" t="s">
        <v>69</v>
      </c>
      <c r="G96" s="67">
        <v>402012</v>
      </c>
      <c r="H96" s="59">
        <v>0</v>
      </c>
      <c r="I96" s="55">
        <f t="shared" ref="I96:I100" si="6">G96+H96</f>
        <v>402012</v>
      </c>
      <c r="J96" s="55">
        <v>402012</v>
      </c>
      <c r="K96" s="40" t="s">
        <v>70</v>
      </c>
    </row>
    <row r="97" spans="1:11" x14ac:dyDescent="0.25">
      <c r="A97" s="34">
        <f t="shared" si="5"/>
        <v>87</v>
      </c>
      <c r="B97" s="14" t="s">
        <v>196</v>
      </c>
      <c r="C97" s="2" t="s">
        <v>34</v>
      </c>
      <c r="D97" s="80" t="s">
        <v>197</v>
      </c>
      <c r="E97" s="78" t="s">
        <v>195</v>
      </c>
      <c r="F97" s="3" t="s">
        <v>69</v>
      </c>
      <c r="G97" s="67">
        <v>990000</v>
      </c>
      <c r="H97" s="59">
        <v>0</v>
      </c>
      <c r="I97" s="55">
        <f t="shared" si="6"/>
        <v>990000</v>
      </c>
      <c r="J97" s="59">
        <v>0</v>
      </c>
      <c r="K97" s="40" t="s">
        <v>70</v>
      </c>
    </row>
    <row r="98" spans="1:11" x14ac:dyDescent="0.25">
      <c r="A98" s="34">
        <f t="shared" si="5"/>
        <v>88</v>
      </c>
      <c r="B98" s="14" t="s">
        <v>198</v>
      </c>
      <c r="C98" s="2" t="s">
        <v>34</v>
      </c>
      <c r="D98" s="80" t="s">
        <v>199</v>
      </c>
      <c r="E98" s="78" t="s">
        <v>195</v>
      </c>
      <c r="F98" s="3" t="s">
        <v>69</v>
      </c>
      <c r="G98" s="67">
        <v>2009000</v>
      </c>
      <c r="H98" s="59">
        <v>0</v>
      </c>
      <c r="I98" s="55">
        <f t="shared" si="6"/>
        <v>2009000</v>
      </c>
      <c r="J98" s="59">
        <v>0</v>
      </c>
      <c r="K98" s="40" t="s">
        <v>70</v>
      </c>
    </row>
    <row r="99" spans="1:11" ht="25.5" x14ac:dyDescent="0.25">
      <c r="A99" s="34">
        <f t="shared" si="5"/>
        <v>89</v>
      </c>
      <c r="B99" s="14" t="s">
        <v>200</v>
      </c>
      <c r="C99" s="2" t="s">
        <v>34</v>
      </c>
      <c r="D99" s="80" t="s">
        <v>201</v>
      </c>
      <c r="E99" s="78" t="s">
        <v>195</v>
      </c>
      <c r="F99" s="3" t="s">
        <v>69</v>
      </c>
      <c r="G99" s="67">
        <v>163640</v>
      </c>
      <c r="H99" s="59">
        <v>0</v>
      </c>
      <c r="I99" s="55">
        <f t="shared" si="6"/>
        <v>163640</v>
      </c>
      <c r="J99" s="59">
        <v>163640</v>
      </c>
      <c r="K99" s="40" t="s">
        <v>70</v>
      </c>
    </row>
    <row r="100" spans="1:11" ht="38.25" x14ac:dyDescent="0.25">
      <c r="A100" s="34">
        <f t="shared" si="5"/>
        <v>90</v>
      </c>
      <c r="B100" s="15" t="s">
        <v>202</v>
      </c>
      <c r="C100" s="2" t="s">
        <v>34</v>
      </c>
      <c r="D100" s="78" t="s">
        <v>203</v>
      </c>
      <c r="E100" s="78" t="s">
        <v>68</v>
      </c>
      <c r="F100" s="3" t="s">
        <v>69</v>
      </c>
      <c r="G100" s="59">
        <v>300000</v>
      </c>
      <c r="H100" s="59">
        <v>0</v>
      </c>
      <c r="I100" s="55">
        <f t="shared" si="6"/>
        <v>300000</v>
      </c>
      <c r="J100" s="55">
        <v>300000</v>
      </c>
      <c r="K100" s="36" t="s">
        <v>70</v>
      </c>
    </row>
    <row r="101" spans="1:11" ht="38.25" x14ac:dyDescent="0.25">
      <c r="A101" s="34">
        <f t="shared" si="5"/>
        <v>91</v>
      </c>
      <c r="B101" s="15" t="s">
        <v>204</v>
      </c>
      <c r="C101" s="2" t="s">
        <v>34</v>
      </c>
      <c r="D101" s="78" t="s">
        <v>205</v>
      </c>
      <c r="E101" s="78" t="s">
        <v>68</v>
      </c>
      <c r="F101" s="3" t="s">
        <v>69</v>
      </c>
      <c r="G101" s="59">
        <v>15000000</v>
      </c>
      <c r="H101" s="59">
        <v>0</v>
      </c>
      <c r="I101" s="59">
        <v>15000000</v>
      </c>
      <c r="J101" s="59">
        <v>15000000</v>
      </c>
      <c r="K101" s="36" t="s">
        <v>70</v>
      </c>
    </row>
    <row r="102" spans="1:11" ht="38.25" x14ac:dyDescent="0.25">
      <c r="A102" s="34">
        <f t="shared" si="5"/>
        <v>92</v>
      </c>
      <c r="B102" s="16" t="s">
        <v>206</v>
      </c>
      <c r="C102" s="2" t="s">
        <v>34</v>
      </c>
      <c r="D102" s="80" t="s">
        <v>207</v>
      </c>
      <c r="E102" s="78" t="s">
        <v>195</v>
      </c>
      <c r="F102" s="3" t="s">
        <v>69</v>
      </c>
      <c r="G102" s="59">
        <v>4000000</v>
      </c>
      <c r="H102" s="59">
        <v>0</v>
      </c>
      <c r="I102" s="55">
        <f t="shared" ref="I102:J102" si="7">G102+H102</f>
        <v>4000000</v>
      </c>
      <c r="J102" s="55">
        <f t="shared" si="7"/>
        <v>4000000</v>
      </c>
      <c r="K102" s="36" t="s">
        <v>70</v>
      </c>
    </row>
    <row r="103" spans="1:11" ht="38.25" x14ac:dyDescent="0.25">
      <c r="A103" s="34">
        <f t="shared" si="5"/>
        <v>93</v>
      </c>
      <c r="B103" s="15" t="s">
        <v>208</v>
      </c>
      <c r="C103" s="2" t="s">
        <v>34</v>
      </c>
      <c r="D103" s="78" t="s">
        <v>209</v>
      </c>
      <c r="E103" s="78" t="s">
        <v>68</v>
      </c>
      <c r="F103" s="3" t="s">
        <v>69</v>
      </c>
      <c r="G103" s="59">
        <v>2598868</v>
      </c>
      <c r="H103" s="59">
        <v>0</v>
      </c>
      <c r="I103" s="55">
        <f t="shared" ref="I103:I107" si="8">G103+H103</f>
        <v>2598868</v>
      </c>
      <c r="J103" s="55">
        <v>2598868</v>
      </c>
      <c r="K103" s="36" t="s">
        <v>70</v>
      </c>
    </row>
    <row r="104" spans="1:11" ht="25.5" x14ac:dyDescent="0.25">
      <c r="A104" s="34">
        <f t="shared" si="5"/>
        <v>94</v>
      </c>
      <c r="B104" s="12" t="s">
        <v>210</v>
      </c>
      <c r="C104" s="2" t="s">
        <v>34</v>
      </c>
      <c r="D104" s="78" t="s">
        <v>211</v>
      </c>
      <c r="E104" s="78" t="s">
        <v>54</v>
      </c>
      <c r="F104" s="3">
        <v>46220</v>
      </c>
      <c r="G104" s="59">
        <v>624000</v>
      </c>
      <c r="H104" s="59">
        <v>1251</v>
      </c>
      <c r="I104" s="55">
        <f t="shared" si="8"/>
        <v>625251</v>
      </c>
      <c r="J104" s="55">
        <v>624000</v>
      </c>
      <c r="K104" s="36" t="s">
        <v>37</v>
      </c>
    </row>
    <row r="105" spans="1:11" ht="25.5" x14ac:dyDescent="0.25">
      <c r="A105" s="34">
        <f t="shared" si="5"/>
        <v>95</v>
      </c>
      <c r="B105" s="12" t="s">
        <v>212</v>
      </c>
      <c r="C105" s="2" t="s">
        <v>34</v>
      </c>
      <c r="D105" s="81" t="s">
        <v>213</v>
      </c>
      <c r="E105" s="78" t="s">
        <v>54</v>
      </c>
      <c r="F105" s="3">
        <v>46644</v>
      </c>
      <c r="G105" s="59">
        <v>2880000</v>
      </c>
      <c r="H105" s="59">
        <v>5772</v>
      </c>
      <c r="I105" s="55">
        <f t="shared" si="8"/>
        <v>2885772</v>
      </c>
      <c r="J105" s="55">
        <v>0</v>
      </c>
      <c r="K105" s="36" t="s">
        <v>214</v>
      </c>
    </row>
    <row r="106" spans="1:11" ht="25.5" x14ac:dyDescent="0.25">
      <c r="A106" s="34">
        <f t="shared" si="5"/>
        <v>96</v>
      </c>
      <c r="B106" s="12" t="s">
        <v>215</v>
      </c>
      <c r="C106" s="2" t="s">
        <v>34</v>
      </c>
      <c r="D106" s="78" t="s">
        <v>216</v>
      </c>
      <c r="E106" s="78" t="s">
        <v>54</v>
      </c>
      <c r="F106" s="3">
        <v>46259</v>
      </c>
      <c r="G106" s="59">
        <v>1920000</v>
      </c>
      <c r="H106" s="59">
        <v>3848</v>
      </c>
      <c r="I106" s="55">
        <f t="shared" si="8"/>
        <v>1923848</v>
      </c>
      <c r="J106" s="63">
        <v>384000</v>
      </c>
      <c r="K106" s="36" t="s">
        <v>37</v>
      </c>
    </row>
    <row r="107" spans="1:11" ht="51" x14ac:dyDescent="0.25">
      <c r="A107" s="34">
        <f t="shared" si="5"/>
        <v>97</v>
      </c>
      <c r="B107" s="12" t="s">
        <v>217</v>
      </c>
      <c r="C107" s="2" t="s">
        <v>34</v>
      </c>
      <c r="D107" s="78" t="s">
        <v>218</v>
      </c>
      <c r="E107" s="78" t="s">
        <v>54</v>
      </c>
      <c r="F107" s="3">
        <v>46265</v>
      </c>
      <c r="G107" s="59">
        <v>2880000</v>
      </c>
      <c r="H107" s="59">
        <v>5772</v>
      </c>
      <c r="I107" s="55">
        <f t="shared" si="8"/>
        <v>2885772</v>
      </c>
      <c r="J107" s="63">
        <v>576000</v>
      </c>
      <c r="K107" s="36" t="s">
        <v>37</v>
      </c>
    </row>
    <row r="108" spans="1:11" ht="25.5" x14ac:dyDescent="0.25">
      <c r="A108" s="34">
        <f t="shared" si="5"/>
        <v>98</v>
      </c>
      <c r="B108" s="12" t="s">
        <v>219</v>
      </c>
      <c r="C108" s="2" t="s">
        <v>34</v>
      </c>
      <c r="D108" s="78" t="s">
        <v>220</v>
      </c>
      <c r="E108" s="78" t="s">
        <v>54</v>
      </c>
      <c r="F108" s="3">
        <v>46531</v>
      </c>
      <c r="G108" s="59">
        <v>1344000</v>
      </c>
      <c r="H108" s="60">
        <v>1095553</v>
      </c>
      <c r="I108" s="55">
        <f t="shared" ref="I108:I124" si="9">SUM(G108:H108)</f>
        <v>2439553</v>
      </c>
      <c r="J108" s="63">
        <v>1344000</v>
      </c>
      <c r="K108" s="36" t="s">
        <v>37</v>
      </c>
    </row>
    <row r="109" spans="1:11" ht="38.25" x14ac:dyDescent="0.25">
      <c r="A109" s="34">
        <f t="shared" si="5"/>
        <v>99</v>
      </c>
      <c r="B109" s="12" t="s">
        <v>221</v>
      </c>
      <c r="C109" s="2" t="s">
        <v>34</v>
      </c>
      <c r="D109" s="78" t="s">
        <v>222</v>
      </c>
      <c r="E109" s="78" t="s">
        <v>54</v>
      </c>
      <c r="F109" s="3">
        <v>46366</v>
      </c>
      <c r="G109" s="59">
        <v>2000000</v>
      </c>
      <c r="H109" s="59">
        <v>4010</v>
      </c>
      <c r="I109" s="55">
        <f t="shared" si="9"/>
        <v>2004010</v>
      </c>
      <c r="J109" s="63">
        <v>1200000</v>
      </c>
      <c r="K109" s="36" t="s">
        <v>37</v>
      </c>
    </row>
    <row r="110" spans="1:11" ht="25.5" x14ac:dyDescent="0.25">
      <c r="A110" s="34">
        <f t="shared" si="5"/>
        <v>100</v>
      </c>
      <c r="B110" s="12" t="s">
        <v>223</v>
      </c>
      <c r="C110" s="2" t="s">
        <v>224</v>
      </c>
      <c r="D110" s="78" t="s">
        <v>225</v>
      </c>
      <c r="E110" s="78" t="s">
        <v>226</v>
      </c>
      <c r="F110" s="3">
        <v>46332</v>
      </c>
      <c r="G110" s="59">
        <v>100000</v>
      </c>
      <c r="H110" s="59">
        <v>0</v>
      </c>
      <c r="I110" s="55">
        <f t="shared" si="9"/>
        <v>100000</v>
      </c>
      <c r="J110" s="55">
        <v>100000</v>
      </c>
      <c r="K110" s="36" t="s">
        <v>37</v>
      </c>
    </row>
    <row r="111" spans="1:11" ht="38.25" x14ac:dyDescent="0.25">
      <c r="A111" s="34">
        <f t="shared" si="5"/>
        <v>101</v>
      </c>
      <c r="B111" s="8" t="s">
        <v>227</v>
      </c>
      <c r="C111" s="2" t="s">
        <v>34</v>
      </c>
      <c r="D111" s="81" t="s">
        <v>228</v>
      </c>
      <c r="E111" s="78" t="s">
        <v>54</v>
      </c>
      <c r="F111" s="3">
        <v>46219</v>
      </c>
      <c r="G111" s="70">
        <v>900000</v>
      </c>
      <c r="H111" s="62">
        <v>2000</v>
      </c>
      <c r="I111" s="55">
        <f t="shared" si="9"/>
        <v>902000</v>
      </c>
      <c r="J111" s="55">
        <v>0</v>
      </c>
      <c r="K111" s="36" t="s">
        <v>37</v>
      </c>
    </row>
    <row r="112" spans="1:11" ht="38.25" x14ac:dyDescent="0.25">
      <c r="A112" s="34">
        <f t="shared" si="5"/>
        <v>102</v>
      </c>
      <c r="B112" s="8" t="s">
        <v>229</v>
      </c>
      <c r="C112" s="2" t="s">
        <v>34</v>
      </c>
      <c r="D112" s="81" t="s">
        <v>230</v>
      </c>
      <c r="E112" s="78" t="s">
        <v>54</v>
      </c>
      <c r="F112" s="3">
        <v>46218</v>
      </c>
      <c r="G112" s="70">
        <v>900000</v>
      </c>
      <c r="H112" s="62">
        <v>2000</v>
      </c>
      <c r="I112" s="55">
        <f t="shared" si="9"/>
        <v>902000</v>
      </c>
      <c r="J112" s="55">
        <v>0</v>
      </c>
      <c r="K112" s="36" t="s">
        <v>37</v>
      </c>
    </row>
    <row r="113" spans="1:11" ht="25.5" x14ac:dyDescent="0.25">
      <c r="A113" s="34">
        <f t="shared" si="5"/>
        <v>103</v>
      </c>
      <c r="B113" s="8" t="s">
        <v>231</v>
      </c>
      <c r="C113" s="2" t="s">
        <v>34</v>
      </c>
      <c r="D113" s="81" t="s">
        <v>232</v>
      </c>
      <c r="E113" s="78" t="s">
        <v>54</v>
      </c>
      <c r="F113" s="3">
        <v>46218</v>
      </c>
      <c r="G113" s="70">
        <v>900000</v>
      </c>
      <c r="H113" s="62">
        <v>2000</v>
      </c>
      <c r="I113" s="55">
        <f t="shared" si="9"/>
        <v>902000</v>
      </c>
      <c r="J113" s="55">
        <v>0</v>
      </c>
      <c r="K113" s="36" t="s">
        <v>37</v>
      </c>
    </row>
    <row r="114" spans="1:11" ht="25.5" x14ac:dyDescent="0.25">
      <c r="A114" s="34">
        <f t="shared" si="5"/>
        <v>104</v>
      </c>
      <c r="B114" s="8" t="s">
        <v>233</v>
      </c>
      <c r="C114" s="2" t="s">
        <v>34</v>
      </c>
      <c r="D114" s="81" t="s">
        <v>234</v>
      </c>
      <c r="E114" s="78" t="s">
        <v>54</v>
      </c>
      <c r="F114" s="3">
        <v>46218</v>
      </c>
      <c r="G114" s="70">
        <v>900000</v>
      </c>
      <c r="H114" s="62">
        <v>2000</v>
      </c>
      <c r="I114" s="55">
        <f t="shared" si="9"/>
        <v>902000</v>
      </c>
      <c r="J114" s="55">
        <v>0</v>
      </c>
      <c r="K114" s="36" t="s">
        <v>37</v>
      </c>
    </row>
    <row r="115" spans="1:11" ht="25.5" x14ac:dyDescent="0.25">
      <c r="A115" s="34">
        <f t="shared" si="5"/>
        <v>105</v>
      </c>
      <c r="B115" s="8" t="s">
        <v>235</v>
      </c>
      <c r="C115" s="2" t="s">
        <v>34</v>
      </c>
      <c r="D115" s="81" t="s">
        <v>236</v>
      </c>
      <c r="E115" s="78" t="s">
        <v>54</v>
      </c>
      <c r="F115" s="3">
        <v>46218</v>
      </c>
      <c r="G115" s="70">
        <v>900000</v>
      </c>
      <c r="H115" s="62">
        <v>2000</v>
      </c>
      <c r="I115" s="55">
        <f t="shared" si="9"/>
        <v>902000</v>
      </c>
      <c r="J115" s="55">
        <v>0</v>
      </c>
      <c r="K115" s="36" t="s">
        <v>37</v>
      </c>
    </row>
    <row r="116" spans="1:11" ht="25.5" x14ac:dyDescent="0.25">
      <c r="A116" s="34">
        <f t="shared" si="5"/>
        <v>106</v>
      </c>
      <c r="B116" s="8" t="s">
        <v>237</v>
      </c>
      <c r="C116" s="2" t="s">
        <v>34</v>
      </c>
      <c r="D116" s="81" t="s">
        <v>238</v>
      </c>
      <c r="E116" s="78" t="s">
        <v>54</v>
      </c>
      <c r="F116" s="3">
        <v>46218</v>
      </c>
      <c r="G116" s="70">
        <v>900000</v>
      </c>
      <c r="H116" s="62">
        <v>2000</v>
      </c>
      <c r="I116" s="55">
        <f t="shared" si="9"/>
        <v>902000</v>
      </c>
      <c r="J116" s="55">
        <v>0</v>
      </c>
      <c r="K116" s="36" t="s">
        <v>37</v>
      </c>
    </row>
    <row r="117" spans="1:11" x14ac:dyDescent="0.25">
      <c r="A117" s="34">
        <f t="shared" si="5"/>
        <v>107</v>
      </c>
      <c r="B117" s="8" t="s">
        <v>239</v>
      </c>
      <c r="C117" s="2" t="s">
        <v>34</v>
      </c>
      <c r="D117" s="81" t="s">
        <v>240</v>
      </c>
      <c r="E117" s="78" t="s">
        <v>54</v>
      </c>
      <c r="F117" s="3">
        <v>46221</v>
      </c>
      <c r="G117" s="70">
        <v>400000</v>
      </c>
      <c r="H117" s="62">
        <v>802</v>
      </c>
      <c r="I117" s="55">
        <f t="shared" si="9"/>
        <v>400802</v>
      </c>
      <c r="J117" s="55">
        <v>0</v>
      </c>
      <c r="K117" s="36" t="s">
        <v>37</v>
      </c>
    </row>
    <row r="118" spans="1:11" ht="38.25" x14ac:dyDescent="0.25">
      <c r="A118" s="34">
        <f t="shared" si="5"/>
        <v>108</v>
      </c>
      <c r="B118" s="8" t="s">
        <v>241</v>
      </c>
      <c r="C118" s="2" t="s">
        <v>34</v>
      </c>
      <c r="D118" s="81" t="s">
        <v>242</v>
      </c>
      <c r="E118" s="78" t="s">
        <v>54</v>
      </c>
      <c r="F118" s="3">
        <v>46517</v>
      </c>
      <c r="G118" s="70">
        <v>3128079</v>
      </c>
      <c r="H118" s="61">
        <v>6269</v>
      </c>
      <c r="I118" s="55">
        <f t="shared" si="9"/>
        <v>3134348</v>
      </c>
      <c r="J118" s="63">
        <f>625615+1251232</f>
        <v>1876847</v>
      </c>
      <c r="K118" s="36" t="s">
        <v>37</v>
      </c>
    </row>
    <row r="119" spans="1:11" ht="38.25" x14ac:dyDescent="0.25">
      <c r="A119" s="34">
        <f t="shared" si="5"/>
        <v>109</v>
      </c>
      <c r="B119" s="8" t="s">
        <v>243</v>
      </c>
      <c r="C119" s="2" t="s">
        <v>34</v>
      </c>
      <c r="D119" s="79" t="s">
        <v>244</v>
      </c>
      <c r="E119" s="78" t="s">
        <v>54</v>
      </c>
      <c r="F119" s="3">
        <v>46218</v>
      </c>
      <c r="G119" s="70">
        <v>997996</v>
      </c>
      <c r="H119" s="61">
        <v>2004</v>
      </c>
      <c r="I119" s="55">
        <f t="shared" si="9"/>
        <v>1000000</v>
      </c>
      <c r="J119" s="55">
        <v>0</v>
      </c>
      <c r="K119" s="36" t="s">
        <v>37</v>
      </c>
    </row>
    <row r="120" spans="1:11" ht="25.5" x14ac:dyDescent="0.25">
      <c r="A120" s="34">
        <f t="shared" si="5"/>
        <v>110</v>
      </c>
      <c r="B120" s="8" t="s">
        <v>245</v>
      </c>
      <c r="C120" s="2" t="s">
        <v>34</v>
      </c>
      <c r="D120" s="79" t="s">
        <v>246</v>
      </c>
      <c r="E120" s="78" t="s">
        <v>54</v>
      </c>
      <c r="F120" s="3">
        <v>46218</v>
      </c>
      <c r="G120" s="70">
        <v>876247</v>
      </c>
      <c r="H120" s="61">
        <v>1800</v>
      </c>
      <c r="I120" s="55">
        <f t="shared" si="9"/>
        <v>878047</v>
      </c>
      <c r="J120" s="55">
        <v>0</v>
      </c>
      <c r="K120" s="36" t="s">
        <v>37</v>
      </c>
    </row>
    <row r="121" spans="1:11" ht="38.25" x14ac:dyDescent="0.25">
      <c r="A121" s="34">
        <f t="shared" si="5"/>
        <v>111</v>
      </c>
      <c r="B121" s="8" t="s">
        <v>247</v>
      </c>
      <c r="C121" s="2" t="s">
        <v>34</v>
      </c>
      <c r="D121" s="79" t="s">
        <v>248</v>
      </c>
      <c r="E121" s="78" t="s">
        <v>54</v>
      </c>
      <c r="F121" s="3">
        <v>46219</v>
      </c>
      <c r="G121" s="70">
        <v>787335</v>
      </c>
      <c r="H121" s="61">
        <v>1578</v>
      </c>
      <c r="I121" s="55">
        <f t="shared" si="9"/>
        <v>788913</v>
      </c>
      <c r="J121" s="55">
        <v>0</v>
      </c>
      <c r="K121" s="36" t="s">
        <v>37</v>
      </c>
    </row>
    <row r="122" spans="1:11" ht="38.25" x14ac:dyDescent="0.25">
      <c r="A122" s="34">
        <f t="shared" si="5"/>
        <v>112</v>
      </c>
      <c r="B122" s="8" t="s">
        <v>249</v>
      </c>
      <c r="C122" s="2" t="s">
        <v>34</v>
      </c>
      <c r="D122" s="79" t="s">
        <v>250</v>
      </c>
      <c r="E122" s="78" t="s">
        <v>54</v>
      </c>
      <c r="F122" s="3">
        <v>46219</v>
      </c>
      <c r="G122" s="70">
        <v>698422</v>
      </c>
      <c r="H122" s="61">
        <v>1578</v>
      </c>
      <c r="I122" s="55">
        <f t="shared" si="9"/>
        <v>700000</v>
      </c>
      <c r="J122" s="55">
        <v>0</v>
      </c>
      <c r="K122" s="36" t="s">
        <v>37</v>
      </c>
    </row>
    <row r="123" spans="1:11" ht="25.5" x14ac:dyDescent="0.25">
      <c r="A123" s="34">
        <f t="shared" si="5"/>
        <v>113</v>
      </c>
      <c r="B123" s="8" t="s">
        <v>251</v>
      </c>
      <c r="C123" s="2" t="s">
        <v>34</v>
      </c>
      <c r="D123" s="79" t="s">
        <v>252</v>
      </c>
      <c r="E123" s="78" t="s">
        <v>54</v>
      </c>
      <c r="F123" s="3">
        <v>46578</v>
      </c>
      <c r="G123" s="70">
        <v>3840000</v>
      </c>
      <c r="H123" s="61">
        <v>7700</v>
      </c>
      <c r="I123" s="55">
        <f t="shared" si="9"/>
        <v>3847700</v>
      </c>
      <c r="J123" s="55">
        <v>0</v>
      </c>
      <c r="K123" s="36" t="s">
        <v>37</v>
      </c>
    </row>
    <row r="124" spans="1:11" ht="25.5" x14ac:dyDescent="0.25">
      <c r="A124" s="34">
        <f t="shared" si="5"/>
        <v>114</v>
      </c>
      <c r="B124" s="8" t="s">
        <v>253</v>
      </c>
      <c r="C124" s="2" t="s">
        <v>34</v>
      </c>
      <c r="D124" s="79" t="s">
        <v>254</v>
      </c>
      <c r="E124" s="78" t="s">
        <v>54</v>
      </c>
      <c r="F124" s="3">
        <v>46218</v>
      </c>
      <c r="G124" s="70">
        <v>768000</v>
      </c>
      <c r="H124" s="61">
        <v>1578</v>
      </c>
      <c r="I124" s="55">
        <f t="shared" si="9"/>
        <v>769578</v>
      </c>
      <c r="J124" s="55">
        <v>0</v>
      </c>
      <c r="K124" s="36" t="s">
        <v>37</v>
      </c>
    </row>
    <row r="125" spans="1:11" ht="25.5" x14ac:dyDescent="0.25">
      <c r="A125" s="34">
        <f t="shared" si="5"/>
        <v>115</v>
      </c>
      <c r="B125" s="2" t="s">
        <v>255</v>
      </c>
      <c r="C125" s="2" t="s">
        <v>34</v>
      </c>
      <c r="D125" s="81" t="s">
        <v>256</v>
      </c>
      <c r="E125" s="78" t="s">
        <v>54</v>
      </c>
      <c r="F125" s="17">
        <v>46344</v>
      </c>
      <c r="G125" s="70">
        <v>380001</v>
      </c>
      <c r="H125" s="60">
        <v>999</v>
      </c>
      <c r="I125" s="70">
        <f>G125+H125</f>
        <v>381000</v>
      </c>
      <c r="J125" s="63">
        <v>380001</v>
      </c>
      <c r="K125" s="41" t="s">
        <v>45</v>
      </c>
    </row>
    <row r="126" spans="1:11" ht="25.5" x14ac:dyDescent="0.25">
      <c r="A126" s="34">
        <f t="shared" si="5"/>
        <v>116</v>
      </c>
      <c r="B126" s="8" t="s">
        <v>257</v>
      </c>
      <c r="C126" s="2" t="s">
        <v>34</v>
      </c>
      <c r="D126" s="79" t="s">
        <v>258</v>
      </c>
      <c r="E126" s="78" t="s">
        <v>259</v>
      </c>
      <c r="F126" s="3" t="s">
        <v>69</v>
      </c>
      <c r="G126" s="70">
        <v>1116448</v>
      </c>
      <c r="H126" s="61">
        <v>0</v>
      </c>
      <c r="I126" s="55">
        <f t="shared" ref="I126:I196" si="10">SUM(G126:H126)</f>
        <v>1116448</v>
      </c>
      <c r="J126" s="55">
        <v>1116448</v>
      </c>
      <c r="K126" s="36" t="s">
        <v>29</v>
      </c>
    </row>
    <row r="127" spans="1:11" x14ac:dyDescent="0.25">
      <c r="A127" s="34">
        <f t="shared" si="5"/>
        <v>117</v>
      </c>
      <c r="B127" s="13" t="s">
        <v>260</v>
      </c>
      <c r="C127" s="2" t="s">
        <v>34</v>
      </c>
      <c r="D127" s="79" t="s">
        <v>261</v>
      </c>
      <c r="E127" s="78" t="s">
        <v>68</v>
      </c>
      <c r="F127" s="3" t="s">
        <v>69</v>
      </c>
      <c r="G127" s="70">
        <v>1141000</v>
      </c>
      <c r="H127" s="61">
        <v>0</v>
      </c>
      <c r="I127" s="55">
        <f t="shared" si="10"/>
        <v>1141000</v>
      </c>
      <c r="J127" s="55">
        <v>0</v>
      </c>
      <c r="K127" s="36" t="s">
        <v>70</v>
      </c>
    </row>
    <row r="128" spans="1:11" ht="25.5" x14ac:dyDescent="0.25">
      <c r="A128" s="34">
        <f t="shared" si="5"/>
        <v>118</v>
      </c>
      <c r="B128" s="8" t="s">
        <v>262</v>
      </c>
      <c r="C128" s="2" t="s">
        <v>34</v>
      </c>
      <c r="D128" s="79" t="s">
        <v>263</v>
      </c>
      <c r="E128" s="78" t="s">
        <v>68</v>
      </c>
      <c r="F128" s="3" t="s">
        <v>69</v>
      </c>
      <c r="G128" s="70">
        <v>1856893</v>
      </c>
      <c r="H128" s="61">
        <v>0</v>
      </c>
      <c r="I128" s="55">
        <f t="shared" si="10"/>
        <v>1856893</v>
      </c>
      <c r="J128" s="55">
        <v>1856893</v>
      </c>
      <c r="K128" s="36" t="s">
        <v>70</v>
      </c>
    </row>
    <row r="129" spans="1:11" x14ac:dyDescent="0.25">
      <c r="A129" s="34">
        <f t="shared" si="5"/>
        <v>119</v>
      </c>
      <c r="B129" s="8" t="s">
        <v>264</v>
      </c>
      <c r="C129" s="2" t="s">
        <v>34</v>
      </c>
      <c r="D129" s="79" t="s">
        <v>265</v>
      </c>
      <c r="E129" s="78" t="s">
        <v>68</v>
      </c>
      <c r="F129" s="3" t="s">
        <v>69</v>
      </c>
      <c r="G129" s="70">
        <v>498281</v>
      </c>
      <c r="H129" s="61">
        <v>0</v>
      </c>
      <c r="I129" s="55">
        <f t="shared" si="10"/>
        <v>498281</v>
      </c>
      <c r="J129" s="55">
        <v>498281</v>
      </c>
      <c r="K129" s="36" t="s">
        <v>70</v>
      </c>
    </row>
    <row r="130" spans="1:11" ht="25.5" x14ac:dyDescent="0.25">
      <c r="A130" s="34">
        <f t="shared" si="5"/>
        <v>120</v>
      </c>
      <c r="B130" s="8" t="s">
        <v>266</v>
      </c>
      <c r="C130" s="2" t="s">
        <v>34</v>
      </c>
      <c r="D130" s="79" t="s">
        <v>267</v>
      </c>
      <c r="E130" s="78" t="s">
        <v>68</v>
      </c>
      <c r="F130" s="3" t="s">
        <v>69</v>
      </c>
      <c r="G130" s="70">
        <v>250491</v>
      </c>
      <c r="H130" s="61">
        <v>0</v>
      </c>
      <c r="I130" s="55">
        <f t="shared" si="10"/>
        <v>250491</v>
      </c>
      <c r="J130" s="55">
        <v>0</v>
      </c>
      <c r="K130" s="36" t="s">
        <v>70</v>
      </c>
    </row>
    <row r="131" spans="1:11" ht="25.5" x14ac:dyDescent="0.25">
      <c r="A131" s="34">
        <f t="shared" si="5"/>
        <v>121</v>
      </c>
      <c r="B131" s="8" t="s">
        <v>268</v>
      </c>
      <c r="C131" s="2" t="s">
        <v>34</v>
      </c>
      <c r="D131" s="79" t="s">
        <v>269</v>
      </c>
      <c r="E131" s="78" t="s">
        <v>68</v>
      </c>
      <c r="F131" s="3" t="s">
        <v>69</v>
      </c>
      <c r="G131" s="70">
        <v>1138049</v>
      </c>
      <c r="H131" s="61">
        <v>0</v>
      </c>
      <c r="I131" s="55">
        <f t="shared" si="10"/>
        <v>1138049</v>
      </c>
      <c r="J131" s="55">
        <v>0</v>
      </c>
      <c r="K131" s="36" t="s">
        <v>70</v>
      </c>
    </row>
    <row r="132" spans="1:11" ht="25.5" x14ac:dyDescent="0.25">
      <c r="A132" s="34">
        <f t="shared" si="5"/>
        <v>122</v>
      </c>
      <c r="B132" s="8" t="s">
        <v>270</v>
      </c>
      <c r="C132" s="2" t="s">
        <v>34</v>
      </c>
      <c r="D132" s="79" t="s">
        <v>271</v>
      </c>
      <c r="E132" s="78" t="s">
        <v>68</v>
      </c>
      <c r="F132" s="3" t="s">
        <v>69</v>
      </c>
      <c r="G132" s="70">
        <v>3003200</v>
      </c>
      <c r="H132" s="61">
        <v>0</v>
      </c>
      <c r="I132" s="55">
        <f t="shared" si="10"/>
        <v>3003200</v>
      </c>
      <c r="J132" s="55">
        <v>0</v>
      </c>
      <c r="K132" s="36" t="s">
        <v>70</v>
      </c>
    </row>
    <row r="133" spans="1:11" x14ac:dyDescent="0.25">
      <c r="A133" s="34">
        <f t="shared" si="5"/>
        <v>123</v>
      </c>
      <c r="B133" s="8" t="s">
        <v>264</v>
      </c>
      <c r="C133" s="2" t="s">
        <v>34</v>
      </c>
      <c r="D133" s="79" t="s">
        <v>272</v>
      </c>
      <c r="E133" s="79" t="s">
        <v>68</v>
      </c>
      <c r="F133" s="10" t="s">
        <v>69</v>
      </c>
      <c r="G133" s="70">
        <v>498281</v>
      </c>
      <c r="H133" s="61">
        <v>0</v>
      </c>
      <c r="I133" s="55">
        <f t="shared" si="10"/>
        <v>498281</v>
      </c>
      <c r="J133" s="55">
        <v>498281</v>
      </c>
      <c r="K133" s="36" t="s">
        <v>70</v>
      </c>
    </row>
    <row r="134" spans="1:11" x14ac:dyDescent="0.25">
      <c r="A134" s="34">
        <f t="shared" si="5"/>
        <v>124</v>
      </c>
      <c r="B134" s="8" t="s">
        <v>273</v>
      </c>
      <c r="C134" s="2" t="s">
        <v>34</v>
      </c>
      <c r="D134" s="79" t="s">
        <v>274</v>
      </c>
      <c r="E134" s="78" t="s">
        <v>68</v>
      </c>
      <c r="F134" s="3" t="s">
        <v>69</v>
      </c>
      <c r="G134" s="70">
        <v>432170</v>
      </c>
      <c r="H134" s="61">
        <v>0</v>
      </c>
      <c r="I134" s="55">
        <f t="shared" si="10"/>
        <v>432170</v>
      </c>
      <c r="J134" s="55">
        <v>0</v>
      </c>
      <c r="K134" s="36" t="s">
        <v>70</v>
      </c>
    </row>
    <row r="135" spans="1:11" ht="25.5" x14ac:dyDescent="0.25">
      <c r="A135" s="34">
        <f t="shared" si="5"/>
        <v>125</v>
      </c>
      <c r="B135" s="8" t="s">
        <v>275</v>
      </c>
      <c r="C135" s="2" t="s">
        <v>34</v>
      </c>
      <c r="D135" s="79" t="s">
        <v>276</v>
      </c>
      <c r="E135" s="78" t="s">
        <v>68</v>
      </c>
      <c r="F135" s="3" t="s">
        <v>69</v>
      </c>
      <c r="G135" s="70">
        <v>432408</v>
      </c>
      <c r="H135" s="61">
        <v>0</v>
      </c>
      <c r="I135" s="55">
        <f t="shared" si="10"/>
        <v>432408</v>
      </c>
      <c r="J135" s="55">
        <v>0</v>
      </c>
      <c r="K135" s="36" t="s">
        <v>70</v>
      </c>
    </row>
    <row r="136" spans="1:11" x14ac:dyDescent="0.25">
      <c r="A136" s="34">
        <f t="shared" si="5"/>
        <v>126</v>
      </c>
      <c r="B136" s="8" t="s">
        <v>277</v>
      </c>
      <c r="C136" s="2" t="s">
        <v>34</v>
      </c>
      <c r="D136" s="79" t="s">
        <v>278</v>
      </c>
      <c r="E136" s="78" t="s">
        <v>68</v>
      </c>
      <c r="F136" s="3" t="s">
        <v>69</v>
      </c>
      <c r="G136" s="70">
        <v>433596</v>
      </c>
      <c r="H136" s="61">
        <v>0</v>
      </c>
      <c r="I136" s="55">
        <f t="shared" si="10"/>
        <v>433596</v>
      </c>
      <c r="J136" s="55">
        <v>0</v>
      </c>
      <c r="K136" s="36" t="s">
        <v>70</v>
      </c>
    </row>
    <row r="137" spans="1:11" ht="25.5" x14ac:dyDescent="0.25">
      <c r="A137" s="34">
        <f t="shared" ref="A137:A200" si="11">ROW(A127)</f>
        <v>127</v>
      </c>
      <c r="B137" s="8" t="s">
        <v>279</v>
      </c>
      <c r="C137" s="2" t="s">
        <v>34</v>
      </c>
      <c r="D137" s="79" t="s">
        <v>280</v>
      </c>
      <c r="E137" s="78" t="s">
        <v>68</v>
      </c>
      <c r="F137" s="3" t="s">
        <v>69</v>
      </c>
      <c r="G137" s="70">
        <v>433596</v>
      </c>
      <c r="H137" s="61">
        <v>0</v>
      </c>
      <c r="I137" s="55">
        <f t="shared" si="10"/>
        <v>433596</v>
      </c>
      <c r="J137" s="55">
        <v>0</v>
      </c>
      <c r="K137" s="36" t="s">
        <v>70</v>
      </c>
    </row>
    <row r="138" spans="1:11" ht="25.5" x14ac:dyDescent="0.25">
      <c r="A138" s="34">
        <f t="shared" si="11"/>
        <v>128</v>
      </c>
      <c r="B138" s="8" t="s">
        <v>281</v>
      </c>
      <c r="C138" s="2" t="s">
        <v>34</v>
      </c>
      <c r="D138" s="79" t="s">
        <v>282</v>
      </c>
      <c r="E138" s="78" t="s">
        <v>68</v>
      </c>
      <c r="F138" s="3" t="s">
        <v>69</v>
      </c>
      <c r="G138" s="70">
        <v>433596</v>
      </c>
      <c r="H138" s="61">
        <v>0</v>
      </c>
      <c r="I138" s="55">
        <f t="shared" si="10"/>
        <v>433596</v>
      </c>
      <c r="J138" s="55">
        <v>0</v>
      </c>
      <c r="K138" s="36" t="s">
        <v>70</v>
      </c>
    </row>
    <row r="139" spans="1:11" x14ac:dyDescent="0.25">
      <c r="A139" s="34">
        <f t="shared" si="11"/>
        <v>129</v>
      </c>
      <c r="B139" s="8" t="s">
        <v>283</v>
      </c>
      <c r="C139" s="2" t="s">
        <v>34</v>
      </c>
      <c r="D139" s="79" t="s">
        <v>284</v>
      </c>
      <c r="E139" s="78" t="s">
        <v>68</v>
      </c>
      <c r="F139" s="3" t="s">
        <v>69</v>
      </c>
      <c r="G139" s="70">
        <v>433596</v>
      </c>
      <c r="H139" s="61">
        <v>0</v>
      </c>
      <c r="I139" s="55">
        <f t="shared" si="10"/>
        <v>433596</v>
      </c>
      <c r="J139" s="55">
        <v>0</v>
      </c>
      <c r="K139" s="36" t="s">
        <v>70</v>
      </c>
    </row>
    <row r="140" spans="1:11" x14ac:dyDescent="0.25">
      <c r="A140" s="34">
        <f t="shared" si="11"/>
        <v>130</v>
      </c>
      <c r="B140" s="8" t="s">
        <v>285</v>
      </c>
      <c r="C140" s="2" t="s">
        <v>34</v>
      </c>
      <c r="D140" s="79" t="s">
        <v>286</v>
      </c>
      <c r="E140" s="78" t="s">
        <v>68</v>
      </c>
      <c r="F140" s="3" t="s">
        <v>69</v>
      </c>
      <c r="G140" s="70">
        <v>1155000</v>
      </c>
      <c r="H140" s="61">
        <v>0</v>
      </c>
      <c r="I140" s="55">
        <f t="shared" si="10"/>
        <v>1155000</v>
      </c>
      <c r="J140" s="55">
        <v>0</v>
      </c>
      <c r="K140" s="36" t="s">
        <v>70</v>
      </c>
    </row>
    <row r="141" spans="1:11" x14ac:dyDescent="0.25">
      <c r="A141" s="34">
        <f t="shared" si="11"/>
        <v>131</v>
      </c>
      <c r="B141" s="8" t="s">
        <v>287</v>
      </c>
      <c r="C141" s="2" t="s">
        <v>34</v>
      </c>
      <c r="D141" s="79" t="s">
        <v>288</v>
      </c>
      <c r="E141" s="78" t="s">
        <v>68</v>
      </c>
      <c r="F141" s="3" t="s">
        <v>69</v>
      </c>
      <c r="G141" s="70">
        <v>1155000</v>
      </c>
      <c r="H141" s="61">
        <v>0</v>
      </c>
      <c r="I141" s="55">
        <f t="shared" si="10"/>
        <v>1155000</v>
      </c>
      <c r="J141" s="55">
        <v>0</v>
      </c>
      <c r="K141" s="36" t="s">
        <v>70</v>
      </c>
    </row>
    <row r="142" spans="1:11" x14ac:dyDescent="0.25">
      <c r="A142" s="34">
        <f t="shared" si="11"/>
        <v>132</v>
      </c>
      <c r="B142" s="8" t="s">
        <v>289</v>
      </c>
      <c r="C142" s="2" t="s">
        <v>34</v>
      </c>
      <c r="D142" s="79" t="s">
        <v>290</v>
      </c>
      <c r="E142" s="78" t="s">
        <v>68</v>
      </c>
      <c r="F142" s="3" t="s">
        <v>69</v>
      </c>
      <c r="G142" s="70">
        <v>1155000</v>
      </c>
      <c r="H142" s="61">
        <v>0</v>
      </c>
      <c r="I142" s="55">
        <f t="shared" si="10"/>
        <v>1155000</v>
      </c>
      <c r="J142" s="55">
        <v>0</v>
      </c>
      <c r="K142" s="36" t="s">
        <v>70</v>
      </c>
    </row>
    <row r="143" spans="1:11" x14ac:dyDescent="0.25">
      <c r="A143" s="34">
        <f t="shared" si="11"/>
        <v>133</v>
      </c>
      <c r="B143" s="8" t="s">
        <v>291</v>
      </c>
      <c r="C143" s="2" t="s">
        <v>34</v>
      </c>
      <c r="D143" s="79" t="s">
        <v>292</v>
      </c>
      <c r="E143" s="78" t="s">
        <v>68</v>
      </c>
      <c r="F143" s="3" t="s">
        <v>69</v>
      </c>
      <c r="G143" s="70">
        <v>1155000</v>
      </c>
      <c r="H143" s="61">
        <v>0</v>
      </c>
      <c r="I143" s="55">
        <f t="shared" si="10"/>
        <v>1155000</v>
      </c>
      <c r="J143" s="55">
        <v>0</v>
      </c>
      <c r="K143" s="36" t="s">
        <v>70</v>
      </c>
    </row>
    <row r="144" spans="1:11" ht="25.5" x14ac:dyDescent="0.25">
      <c r="A144" s="34">
        <f t="shared" si="11"/>
        <v>134</v>
      </c>
      <c r="B144" s="8" t="s">
        <v>293</v>
      </c>
      <c r="C144" s="2" t="s">
        <v>34</v>
      </c>
      <c r="D144" s="79" t="s">
        <v>294</v>
      </c>
      <c r="E144" s="78" t="s">
        <v>68</v>
      </c>
      <c r="F144" s="3" t="s">
        <v>69</v>
      </c>
      <c r="G144" s="70">
        <v>505517</v>
      </c>
      <c r="H144" s="61">
        <v>0</v>
      </c>
      <c r="I144" s="55">
        <f t="shared" si="10"/>
        <v>505517</v>
      </c>
      <c r="J144" s="55">
        <v>0</v>
      </c>
      <c r="K144" s="36" t="s">
        <v>70</v>
      </c>
    </row>
    <row r="145" spans="1:11" ht="25.5" x14ac:dyDescent="0.25">
      <c r="A145" s="34">
        <f t="shared" si="11"/>
        <v>135</v>
      </c>
      <c r="B145" s="8" t="s">
        <v>295</v>
      </c>
      <c r="C145" s="2" t="s">
        <v>34</v>
      </c>
      <c r="D145" s="79" t="s">
        <v>296</v>
      </c>
      <c r="E145" s="78" t="s">
        <v>68</v>
      </c>
      <c r="F145" s="3" t="s">
        <v>69</v>
      </c>
      <c r="G145" s="70">
        <v>553655</v>
      </c>
      <c r="H145" s="61">
        <v>0</v>
      </c>
      <c r="I145" s="55">
        <f t="shared" si="10"/>
        <v>553655</v>
      </c>
      <c r="J145" s="55">
        <v>0</v>
      </c>
      <c r="K145" s="36" t="s">
        <v>70</v>
      </c>
    </row>
    <row r="146" spans="1:11" x14ac:dyDescent="0.25">
      <c r="A146" s="34">
        <f t="shared" si="11"/>
        <v>136</v>
      </c>
      <c r="B146" s="8" t="s">
        <v>297</v>
      </c>
      <c r="C146" s="2" t="s">
        <v>34</v>
      </c>
      <c r="D146" s="79" t="s">
        <v>298</v>
      </c>
      <c r="E146" s="78" t="s">
        <v>68</v>
      </c>
      <c r="F146" s="3" t="s">
        <v>69</v>
      </c>
      <c r="G146" s="70">
        <v>553655</v>
      </c>
      <c r="H146" s="61">
        <v>0</v>
      </c>
      <c r="I146" s="55">
        <f t="shared" si="10"/>
        <v>553655</v>
      </c>
      <c r="J146" s="55">
        <v>0</v>
      </c>
      <c r="K146" s="36" t="s">
        <v>70</v>
      </c>
    </row>
    <row r="147" spans="1:11" x14ac:dyDescent="0.25">
      <c r="A147" s="34">
        <f t="shared" si="11"/>
        <v>137</v>
      </c>
      <c r="B147" s="8" t="s">
        <v>299</v>
      </c>
      <c r="C147" s="2" t="s">
        <v>34</v>
      </c>
      <c r="D147" s="79" t="s">
        <v>300</v>
      </c>
      <c r="E147" s="78" t="s">
        <v>68</v>
      </c>
      <c r="F147" s="3" t="s">
        <v>69</v>
      </c>
      <c r="G147" s="70">
        <v>553655</v>
      </c>
      <c r="H147" s="61">
        <v>0</v>
      </c>
      <c r="I147" s="55">
        <f t="shared" si="10"/>
        <v>553655</v>
      </c>
      <c r="J147" s="55">
        <v>0</v>
      </c>
      <c r="K147" s="36" t="s">
        <v>70</v>
      </c>
    </row>
    <row r="148" spans="1:11" x14ac:dyDescent="0.25">
      <c r="A148" s="34">
        <f t="shared" si="11"/>
        <v>138</v>
      </c>
      <c r="B148" s="8" t="s">
        <v>301</v>
      </c>
      <c r="C148" s="2" t="s">
        <v>34</v>
      </c>
      <c r="D148" s="79" t="s">
        <v>302</v>
      </c>
      <c r="E148" s="78" t="s">
        <v>68</v>
      </c>
      <c r="F148" s="3" t="s">
        <v>69</v>
      </c>
      <c r="G148" s="70">
        <v>1012800</v>
      </c>
      <c r="H148" s="61">
        <v>0</v>
      </c>
      <c r="I148" s="55">
        <f t="shared" si="10"/>
        <v>1012800</v>
      </c>
      <c r="J148" s="55">
        <v>0</v>
      </c>
      <c r="K148" s="36" t="s">
        <v>70</v>
      </c>
    </row>
    <row r="149" spans="1:11" ht="25.5" x14ac:dyDescent="0.25">
      <c r="A149" s="34">
        <f t="shared" si="11"/>
        <v>139</v>
      </c>
      <c r="B149" s="8" t="s">
        <v>303</v>
      </c>
      <c r="C149" s="2" t="s">
        <v>34</v>
      </c>
      <c r="D149" s="79" t="s">
        <v>304</v>
      </c>
      <c r="E149" s="78" t="s">
        <v>68</v>
      </c>
      <c r="F149" s="3" t="s">
        <v>69</v>
      </c>
      <c r="G149" s="70">
        <v>868800</v>
      </c>
      <c r="H149" s="61">
        <v>0</v>
      </c>
      <c r="I149" s="55">
        <f t="shared" si="10"/>
        <v>868800</v>
      </c>
      <c r="J149" s="55">
        <v>0</v>
      </c>
      <c r="K149" s="36" t="s">
        <v>70</v>
      </c>
    </row>
    <row r="150" spans="1:11" x14ac:dyDescent="0.25">
      <c r="A150" s="34">
        <f t="shared" si="11"/>
        <v>140</v>
      </c>
      <c r="B150" s="8" t="s">
        <v>305</v>
      </c>
      <c r="C150" s="2" t="s">
        <v>34</v>
      </c>
      <c r="D150" s="79" t="s">
        <v>306</v>
      </c>
      <c r="E150" s="78" t="s">
        <v>68</v>
      </c>
      <c r="F150" s="3" t="s">
        <v>69</v>
      </c>
      <c r="G150" s="70">
        <v>1155000</v>
      </c>
      <c r="H150" s="61">
        <v>0</v>
      </c>
      <c r="I150" s="55">
        <f t="shared" si="10"/>
        <v>1155000</v>
      </c>
      <c r="J150" s="55">
        <v>0</v>
      </c>
      <c r="K150" s="36" t="s">
        <v>70</v>
      </c>
    </row>
    <row r="151" spans="1:11" x14ac:dyDescent="0.25">
      <c r="A151" s="34">
        <f t="shared" si="11"/>
        <v>141</v>
      </c>
      <c r="B151" s="8" t="s">
        <v>307</v>
      </c>
      <c r="C151" s="2" t="s">
        <v>34</v>
      </c>
      <c r="D151" s="79" t="s">
        <v>308</v>
      </c>
      <c r="E151" s="78" t="s">
        <v>68</v>
      </c>
      <c r="F151" s="3" t="s">
        <v>69</v>
      </c>
      <c r="G151" s="70">
        <v>562399</v>
      </c>
      <c r="H151" s="61">
        <v>0</v>
      </c>
      <c r="I151" s="55">
        <f t="shared" si="10"/>
        <v>562399</v>
      </c>
      <c r="J151" s="55">
        <v>0</v>
      </c>
      <c r="K151" s="36" t="s">
        <v>70</v>
      </c>
    </row>
    <row r="152" spans="1:11" ht="25.5" x14ac:dyDescent="0.25">
      <c r="A152" s="34">
        <f t="shared" si="11"/>
        <v>142</v>
      </c>
      <c r="B152" s="8" t="s">
        <v>309</v>
      </c>
      <c r="C152" s="2" t="s">
        <v>34</v>
      </c>
      <c r="D152" s="79" t="s">
        <v>310</v>
      </c>
      <c r="E152" s="78" t="s">
        <v>68</v>
      </c>
      <c r="F152" s="3" t="s">
        <v>69</v>
      </c>
      <c r="G152" s="70">
        <v>868800</v>
      </c>
      <c r="H152" s="61">
        <v>0</v>
      </c>
      <c r="I152" s="55">
        <f t="shared" si="10"/>
        <v>868800</v>
      </c>
      <c r="J152" s="55">
        <v>0</v>
      </c>
      <c r="K152" s="36" t="s">
        <v>70</v>
      </c>
    </row>
    <row r="153" spans="1:11" ht="25.5" x14ac:dyDescent="0.25">
      <c r="A153" s="34">
        <f t="shared" si="11"/>
        <v>143</v>
      </c>
      <c r="B153" s="8" t="s">
        <v>311</v>
      </c>
      <c r="C153" s="2" t="s">
        <v>34</v>
      </c>
      <c r="D153" s="79" t="s">
        <v>312</v>
      </c>
      <c r="E153" s="78" t="s">
        <v>68</v>
      </c>
      <c r="F153" s="3" t="s">
        <v>69</v>
      </c>
      <c r="G153" s="70">
        <v>146741</v>
      </c>
      <c r="H153" s="61">
        <v>0</v>
      </c>
      <c r="I153" s="55">
        <f t="shared" si="10"/>
        <v>146741</v>
      </c>
      <c r="J153" s="55">
        <v>0</v>
      </c>
      <c r="K153" s="36" t="s">
        <v>70</v>
      </c>
    </row>
    <row r="154" spans="1:11" ht="25.5" x14ac:dyDescent="0.25">
      <c r="A154" s="34">
        <f t="shared" si="11"/>
        <v>144</v>
      </c>
      <c r="B154" s="8" t="s">
        <v>313</v>
      </c>
      <c r="C154" s="2" t="s">
        <v>34</v>
      </c>
      <c r="D154" s="79" t="s">
        <v>314</v>
      </c>
      <c r="E154" s="78" t="s">
        <v>68</v>
      </c>
      <c r="F154" s="3" t="s">
        <v>69</v>
      </c>
      <c r="G154" s="70">
        <v>684600</v>
      </c>
      <c r="H154" s="61">
        <v>0</v>
      </c>
      <c r="I154" s="55">
        <f t="shared" si="10"/>
        <v>684600</v>
      </c>
      <c r="J154" s="55">
        <v>0</v>
      </c>
      <c r="K154" s="36" t="s">
        <v>70</v>
      </c>
    </row>
    <row r="155" spans="1:11" ht="25.5" x14ac:dyDescent="0.25">
      <c r="A155" s="34">
        <f t="shared" si="11"/>
        <v>145</v>
      </c>
      <c r="B155" s="8" t="s">
        <v>315</v>
      </c>
      <c r="C155" s="2" t="s">
        <v>34</v>
      </c>
      <c r="D155" s="79" t="s">
        <v>316</v>
      </c>
      <c r="E155" s="78" t="s">
        <v>68</v>
      </c>
      <c r="F155" s="3" t="s">
        <v>69</v>
      </c>
      <c r="G155" s="70">
        <v>453744</v>
      </c>
      <c r="H155" s="61">
        <v>0</v>
      </c>
      <c r="I155" s="55">
        <f t="shared" si="10"/>
        <v>453744</v>
      </c>
      <c r="J155" s="55">
        <v>0</v>
      </c>
      <c r="K155" s="36" t="s">
        <v>70</v>
      </c>
    </row>
    <row r="156" spans="1:11" ht="25.5" x14ac:dyDescent="0.25">
      <c r="A156" s="34">
        <f t="shared" si="11"/>
        <v>146</v>
      </c>
      <c r="B156" s="8" t="s">
        <v>317</v>
      </c>
      <c r="C156" s="2" t="s">
        <v>34</v>
      </c>
      <c r="D156" s="79" t="s">
        <v>318</v>
      </c>
      <c r="E156" s="78" t="s">
        <v>68</v>
      </c>
      <c r="F156" s="3" t="s">
        <v>69</v>
      </c>
      <c r="G156" s="70">
        <v>364635</v>
      </c>
      <c r="H156" s="61">
        <v>0</v>
      </c>
      <c r="I156" s="55">
        <f t="shared" si="10"/>
        <v>364635</v>
      </c>
      <c r="J156" s="55">
        <v>0</v>
      </c>
      <c r="K156" s="36" t="s">
        <v>70</v>
      </c>
    </row>
    <row r="157" spans="1:11" x14ac:dyDescent="0.25">
      <c r="A157" s="34">
        <f t="shared" si="11"/>
        <v>147</v>
      </c>
      <c r="B157" s="8" t="s">
        <v>319</v>
      </c>
      <c r="C157" s="8" t="s">
        <v>34</v>
      </c>
      <c r="D157" s="81" t="s">
        <v>320</v>
      </c>
      <c r="E157" s="79" t="s">
        <v>54</v>
      </c>
      <c r="F157" s="17"/>
      <c r="G157" s="70">
        <v>1392960</v>
      </c>
      <c r="H157" s="60">
        <v>2792</v>
      </c>
      <c r="I157" s="62">
        <f t="shared" si="10"/>
        <v>1395752</v>
      </c>
      <c r="J157" s="63">
        <v>0</v>
      </c>
      <c r="K157" s="42" t="s">
        <v>37</v>
      </c>
    </row>
    <row r="158" spans="1:11" ht="38.25" x14ac:dyDescent="0.25">
      <c r="A158" s="34">
        <f t="shared" si="11"/>
        <v>148</v>
      </c>
      <c r="B158" s="8" t="s">
        <v>321</v>
      </c>
      <c r="C158" s="8" t="s">
        <v>34</v>
      </c>
      <c r="D158" s="81" t="s">
        <v>322</v>
      </c>
      <c r="E158" s="79" t="s">
        <v>54</v>
      </c>
      <c r="F158" s="17">
        <v>46937</v>
      </c>
      <c r="G158" s="70">
        <v>2880000</v>
      </c>
      <c r="H158" s="60">
        <v>5772</v>
      </c>
      <c r="I158" s="62">
        <f t="shared" si="10"/>
        <v>2885772</v>
      </c>
      <c r="J158" s="63">
        <v>0</v>
      </c>
      <c r="K158" s="42" t="s">
        <v>37</v>
      </c>
    </row>
    <row r="159" spans="1:11" ht="25.5" x14ac:dyDescent="0.25">
      <c r="A159" s="34">
        <f t="shared" si="11"/>
        <v>149</v>
      </c>
      <c r="B159" s="8" t="s">
        <v>323</v>
      </c>
      <c r="C159" s="8" t="s">
        <v>34</v>
      </c>
      <c r="D159" s="81" t="s">
        <v>324</v>
      </c>
      <c r="E159" s="79" t="s">
        <v>54</v>
      </c>
      <c r="F159" s="17">
        <v>46939</v>
      </c>
      <c r="G159" s="70">
        <v>2400000</v>
      </c>
      <c r="H159" s="60">
        <v>4810</v>
      </c>
      <c r="I159" s="62">
        <f t="shared" si="10"/>
        <v>2404810</v>
      </c>
      <c r="J159" s="63">
        <v>0</v>
      </c>
      <c r="K159" s="42" t="s">
        <v>37</v>
      </c>
    </row>
    <row r="160" spans="1:11" x14ac:dyDescent="0.25">
      <c r="A160" s="34">
        <f t="shared" si="11"/>
        <v>150</v>
      </c>
      <c r="B160" s="8" t="s">
        <v>325</v>
      </c>
      <c r="C160" s="8" t="s">
        <v>34</v>
      </c>
      <c r="D160" s="81" t="s">
        <v>326</v>
      </c>
      <c r="E160" s="79" t="s">
        <v>54</v>
      </c>
      <c r="F160" s="17">
        <v>46937</v>
      </c>
      <c r="G160" s="70">
        <v>2304000</v>
      </c>
      <c r="H160" s="60">
        <v>4620</v>
      </c>
      <c r="I160" s="62">
        <f t="shared" si="10"/>
        <v>2308620</v>
      </c>
      <c r="J160" s="63">
        <v>0</v>
      </c>
      <c r="K160" s="42" t="s">
        <v>37</v>
      </c>
    </row>
    <row r="161" spans="1:11" ht="25.5" x14ac:dyDescent="0.25">
      <c r="A161" s="34">
        <f t="shared" si="11"/>
        <v>151</v>
      </c>
      <c r="B161" s="8" t="s">
        <v>327</v>
      </c>
      <c r="C161" s="8" t="s">
        <v>34</v>
      </c>
      <c r="D161" s="81" t="s">
        <v>328</v>
      </c>
      <c r="E161" s="79" t="s">
        <v>54</v>
      </c>
      <c r="F161" s="17">
        <v>46924</v>
      </c>
      <c r="G161" s="70">
        <v>1920000</v>
      </c>
      <c r="H161" s="60">
        <v>3850</v>
      </c>
      <c r="I161" s="62">
        <f t="shared" si="10"/>
        <v>1923850</v>
      </c>
      <c r="J161" s="63">
        <v>0</v>
      </c>
      <c r="K161" s="42" t="s">
        <v>45</v>
      </c>
    </row>
    <row r="162" spans="1:11" ht="25.5" x14ac:dyDescent="0.25">
      <c r="A162" s="34">
        <f t="shared" si="11"/>
        <v>152</v>
      </c>
      <c r="B162" s="8" t="s">
        <v>329</v>
      </c>
      <c r="C162" s="8" t="s">
        <v>34</v>
      </c>
      <c r="D162" s="81" t="s">
        <v>330</v>
      </c>
      <c r="E162" s="79" t="s">
        <v>54</v>
      </c>
      <c r="F162" s="17">
        <v>46937</v>
      </c>
      <c r="G162" s="70">
        <v>2880000</v>
      </c>
      <c r="H162" s="60">
        <v>5772</v>
      </c>
      <c r="I162" s="62">
        <f t="shared" si="10"/>
        <v>2885772</v>
      </c>
      <c r="J162" s="63">
        <v>0</v>
      </c>
      <c r="K162" s="42" t="s">
        <v>37</v>
      </c>
    </row>
    <row r="163" spans="1:11" ht="25.5" x14ac:dyDescent="0.25">
      <c r="A163" s="34">
        <f t="shared" si="11"/>
        <v>153</v>
      </c>
      <c r="B163" s="8" t="s">
        <v>331</v>
      </c>
      <c r="C163" s="8" t="s">
        <v>34</v>
      </c>
      <c r="D163" s="81" t="s">
        <v>332</v>
      </c>
      <c r="E163" s="79" t="s">
        <v>333</v>
      </c>
      <c r="F163" s="17">
        <v>46598</v>
      </c>
      <c r="G163" s="70">
        <v>1644644.66</v>
      </c>
      <c r="H163" s="60">
        <v>3452</v>
      </c>
      <c r="I163" s="62">
        <f t="shared" si="10"/>
        <v>1648096.66</v>
      </c>
      <c r="J163" s="63">
        <v>0</v>
      </c>
      <c r="K163" s="42" t="s">
        <v>37</v>
      </c>
    </row>
    <row r="164" spans="1:11" x14ac:dyDescent="0.25">
      <c r="A164" s="34">
        <f t="shared" si="11"/>
        <v>154</v>
      </c>
      <c r="B164" s="8" t="s">
        <v>334</v>
      </c>
      <c r="C164" s="8" t="s">
        <v>34</v>
      </c>
      <c r="D164" s="81" t="s">
        <v>335</v>
      </c>
      <c r="E164" s="79" t="s">
        <v>54</v>
      </c>
      <c r="F164" s="17">
        <v>46924</v>
      </c>
      <c r="G164" s="70">
        <v>1920000</v>
      </c>
      <c r="H164" s="60">
        <v>3850</v>
      </c>
      <c r="I164" s="62">
        <f t="shared" si="10"/>
        <v>1923850</v>
      </c>
      <c r="J164" s="63">
        <v>0</v>
      </c>
      <c r="K164" s="42" t="s">
        <v>37</v>
      </c>
    </row>
    <row r="165" spans="1:11" ht="25.5" x14ac:dyDescent="0.25">
      <c r="A165" s="34">
        <f t="shared" si="11"/>
        <v>155</v>
      </c>
      <c r="B165" s="8" t="s">
        <v>336</v>
      </c>
      <c r="C165" s="8" t="s">
        <v>34</v>
      </c>
      <c r="D165" s="81" t="s">
        <v>337</v>
      </c>
      <c r="E165" s="79" t="s">
        <v>54</v>
      </c>
      <c r="F165" s="17">
        <v>46499</v>
      </c>
      <c r="G165" s="70">
        <v>3610961</v>
      </c>
      <c r="H165" s="60">
        <v>7254</v>
      </c>
      <c r="I165" s="62">
        <f t="shared" si="10"/>
        <v>3618215</v>
      </c>
      <c r="J165" s="63">
        <f>313200+3297761</f>
        <v>3610961</v>
      </c>
      <c r="K165" s="42" t="s">
        <v>55</v>
      </c>
    </row>
    <row r="166" spans="1:11" ht="25.5" x14ac:dyDescent="0.25">
      <c r="A166" s="34">
        <f t="shared" si="11"/>
        <v>156</v>
      </c>
      <c r="B166" s="8" t="s">
        <v>338</v>
      </c>
      <c r="C166" s="8" t="s">
        <v>34</v>
      </c>
      <c r="D166" s="81" t="s">
        <v>339</v>
      </c>
      <c r="E166" s="79" t="s">
        <v>54</v>
      </c>
      <c r="F166" s="17">
        <v>46937</v>
      </c>
      <c r="G166" s="70">
        <v>2880000</v>
      </c>
      <c r="H166" s="60">
        <v>5772</v>
      </c>
      <c r="I166" s="62">
        <f t="shared" si="10"/>
        <v>2885772</v>
      </c>
      <c r="J166" s="63">
        <v>0</v>
      </c>
      <c r="K166" s="42" t="s">
        <v>37</v>
      </c>
    </row>
    <row r="167" spans="1:11" x14ac:dyDescent="0.25">
      <c r="A167" s="34">
        <f t="shared" si="11"/>
        <v>157</v>
      </c>
      <c r="B167" s="8" t="s">
        <v>340</v>
      </c>
      <c r="C167" s="8" t="s">
        <v>34</v>
      </c>
      <c r="D167" s="81" t="s">
        <v>341</v>
      </c>
      <c r="E167" s="79" t="s">
        <v>54</v>
      </c>
      <c r="F167" s="17">
        <v>46150</v>
      </c>
      <c r="G167" s="70">
        <v>1152000</v>
      </c>
      <c r="H167" s="60">
        <v>2309</v>
      </c>
      <c r="I167" s="62">
        <f t="shared" si="10"/>
        <v>1154309</v>
      </c>
      <c r="J167" s="63">
        <v>1152000</v>
      </c>
      <c r="K167" s="42" t="s">
        <v>342</v>
      </c>
    </row>
    <row r="168" spans="1:11" x14ac:dyDescent="0.25">
      <c r="A168" s="34">
        <f t="shared" si="11"/>
        <v>158</v>
      </c>
      <c r="B168" s="8" t="s">
        <v>343</v>
      </c>
      <c r="C168" s="8" t="s">
        <v>34</v>
      </c>
      <c r="D168" s="81" t="s">
        <v>344</v>
      </c>
      <c r="E168" s="79" t="s">
        <v>54</v>
      </c>
      <c r="F168" s="17">
        <v>46924</v>
      </c>
      <c r="G168" s="70">
        <v>10373075</v>
      </c>
      <c r="H168" s="60">
        <v>20800</v>
      </c>
      <c r="I168" s="62">
        <f t="shared" si="10"/>
        <v>10393875</v>
      </c>
      <c r="J168" s="63">
        <v>0</v>
      </c>
      <c r="K168" s="42" t="s">
        <v>37</v>
      </c>
    </row>
    <row r="169" spans="1:11" ht="38.25" x14ac:dyDescent="0.25">
      <c r="A169" s="34">
        <f t="shared" si="11"/>
        <v>159</v>
      </c>
      <c r="B169" s="13" t="s">
        <v>345</v>
      </c>
      <c r="C169" s="8" t="s">
        <v>34</v>
      </c>
      <c r="D169" s="81" t="s">
        <v>346</v>
      </c>
      <c r="E169" s="79" t="s">
        <v>68</v>
      </c>
      <c r="F169" s="17"/>
      <c r="G169" s="70">
        <v>1255102</v>
      </c>
      <c r="H169" s="60">
        <v>0</v>
      </c>
      <c r="I169" s="62">
        <f t="shared" si="10"/>
        <v>1255102</v>
      </c>
      <c r="J169" s="63">
        <v>1255102</v>
      </c>
      <c r="K169" s="42" t="s">
        <v>70</v>
      </c>
    </row>
    <row r="170" spans="1:11" ht="25.5" x14ac:dyDescent="0.25">
      <c r="A170" s="34">
        <f t="shared" si="11"/>
        <v>160</v>
      </c>
      <c r="B170" s="13">
        <v>3.60005972532024E+16</v>
      </c>
      <c r="C170" s="8" t="s">
        <v>34</v>
      </c>
      <c r="D170" s="81" t="s">
        <v>347</v>
      </c>
      <c r="E170" s="79" t="s">
        <v>68</v>
      </c>
      <c r="F170" s="17">
        <v>46164</v>
      </c>
      <c r="G170" s="70">
        <v>500000</v>
      </c>
      <c r="H170" s="60">
        <v>0</v>
      </c>
      <c r="I170" s="62">
        <f t="shared" si="10"/>
        <v>500000</v>
      </c>
      <c r="J170" s="63">
        <v>500000</v>
      </c>
      <c r="K170" s="42" t="s">
        <v>70</v>
      </c>
    </row>
    <row r="171" spans="1:11" ht="25.5" x14ac:dyDescent="0.25">
      <c r="A171" s="34">
        <f t="shared" si="11"/>
        <v>161</v>
      </c>
      <c r="B171" s="13">
        <v>3.60005982472024E+16</v>
      </c>
      <c r="C171" s="8" t="s">
        <v>34</v>
      </c>
      <c r="D171" s="81" t="s">
        <v>347</v>
      </c>
      <c r="E171" s="79" t="s">
        <v>68</v>
      </c>
      <c r="F171" s="17"/>
      <c r="G171" s="70">
        <v>1335792</v>
      </c>
      <c r="H171" s="60">
        <v>0</v>
      </c>
      <c r="I171" s="62">
        <f t="shared" si="10"/>
        <v>1335792</v>
      </c>
      <c r="J171" s="63">
        <v>1335792</v>
      </c>
      <c r="K171" s="42" t="s">
        <v>70</v>
      </c>
    </row>
    <row r="172" spans="1:11" x14ac:dyDescent="0.25">
      <c r="A172" s="34">
        <f t="shared" si="11"/>
        <v>162</v>
      </c>
      <c r="B172" s="8" t="s">
        <v>348</v>
      </c>
      <c r="C172" s="8" t="s">
        <v>34</v>
      </c>
      <c r="D172" s="79" t="s">
        <v>349</v>
      </c>
      <c r="E172" s="79" t="s">
        <v>68</v>
      </c>
      <c r="F172" s="17"/>
      <c r="G172" s="70">
        <v>439705</v>
      </c>
      <c r="H172" s="60">
        <v>0</v>
      </c>
      <c r="I172" s="62">
        <f t="shared" si="10"/>
        <v>439705</v>
      </c>
      <c r="J172" s="63">
        <v>439705</v>
      </c>
      <c r="K172" s="42" t="s">
        <v>70</v>
      </c>
    </row>
    <row r="173" spans="1:11" ht="25.5" x14ac:dyDescent="0.25">
      <c r="A173" s="34">
        <f t="shared" si="11"/>
        <v>163</v>
      </c>
      <c r="B173" s="13">
        <v>3.60005972742024E+16</v>
      </c>
      <c r="C173" s="8" t="s">
        <v>34</v>
      </c>
      <c r="D173" s="81" t="s">
        <v>347</v>
      </c>
      <c r="E173" s="79" t="s">
        <v>68</v>
      </c>
      <c r="F173" s="17">
        <v>46189</v>
      </c>
      <c r="G173" s="70">
        <v>2302138</v>
      </c>
      <c r="H173" s="60">
        <v>0</v>
      </c>
      <c r="I173" s="62">
        <f t="shared" si="10"/>
        <v>2302138</v>
      </c>
      <c r="J173" s="63">
        <v>2302138</v>
      </c>
      <c r="K173" s="42" t="s">
        <v>70</v>
      </c>
    </row>
    <row r="174" spans="1:11" ht="25.5" x14ac:dyDescent="0.25">
      <c r="A174" s="34">
        <f t="shared" si="11"/>
        <v>164</v>
      </c>
      <c r="B174" s="8" t="s">
        <v>350</v>
      </c>
      <c r="C174" s="8" t="s">
        <v>351</v>
      </c>
      <c r="D174" s="81" t="s">
        <v>352</v>
      </c>
      <c r="E174" s="79" t="s">
        <v>259</v>
      </c>
      <c r="F174" s="17"/>
      <c r="G174" s="70">
        <v>300000</v>
      </c>
      <c r="H174" s="60">
        <v>0</v>
      </c>
      <c r="I174" s="62">
        <f t="shared" si="10"/>
        <v>300000</v>
      </c>
      <c r="J174" s="63">
        <v>300000</v>
      </c>
      <c r="K174" s="42" t="s">
        <v>70</v>
      </c>
    </row>
    <row r="175" spans="1:11" ht="51" x14ac:dyDescent="0.25">
      <c r="A175" s="34">
        <f t="shared" si="11"/>
        <v>165</v>
      </c>
      <c r="B175" s="13">
        <v>3.60005982282024E+16</v>
      </c>
      <c r="C175" s="8" t="s">
        <v>34</v>
      </c>
      <c r="D175" s="81" t="s">
        <v>353</v>
      </c>
      <c r="E175" s="79" t="s">
        <v>68</v>
      </c>
      <c r="F175" s="17">
        <v>46164</v>
      </c>
      <c r="G175" s="70">
        <v>1690000</v>
      </c>
      <c r="H175" s="60">
        <v>0</v>
      </c>
      <c r="I175" s="62">
        <f t="shared" si="10"/>
        <v>1690000</v>
      </c>
      <c r="J175" s="63">
        <v>1690000</v>
      </c>
      <c r="K175" s="42" t="s">
        <v>70</v>
      </c>
    </row>
    <row r="176" spans="1:11" ht="25.5" x14ac:dyDescent="0.25">
      <c r="A176" s="34">
        <f t="shared" si="11"/>
        <v>166</v>
      </c>
      <c r="B176" s="13">
        <v>3.60006041742024E+16</v>
      </c>
      <c r="C176" s="8" t="s">
        <v>34</v>
      </c>
      <c r="D176" s="81" t="s">
        <v>347</v>
      </c>
      <c r="E176" s="79" t="s">
        <v>68</v>
      </c>
      <c r="F176" s="17">
        <v>46170</v>
      </c>
      <c r="G176" s="70">
        <v>500000</v>
      </c>
      <c r="H176" s="60">
        <v>0</v>
      </c>
      <c r="I176" s="62">
        <f t="shared" si="10"/>
        <v>500000</v>
      </c>
      <c r="J176" s="63">
        <v>500000</v>
      </c>
      <c r="K176" s="42" t="s">
        <v>70</v>
      </c>
    </row>
    <row r="177" spans="1:11" ht="25.5" x14ac:dyDescent="0.25">
      <c r="A177" s="34">
        <f t="shared" si="11"/>
        <v>167</v>
      </c>
      <c r="B177" s="13">
        <v>3.60006041692024E+16</v>
      </c>
      <c r="C177" s="8" t="s">
        <v>34</v>
      </c>
      <c r="D177" s="81" t="s">
        <v>347</v>
      </c>
      <c r="E177" s="79" t="s">
        <v>68</v>
      </c>
      <c r="F177" s="17">
        <v>46170</v>
      </c>
      <c r="G177" s="70">
        <v>600000</v>
      </c>
      <c r="H177" s="60">
        <v>0</v>
      </c>
      <c r="I177" s="62">
        <f t="shared" si="10"/>
        <v>600000</v>
      </c>
      <c r="J177" s="63">
        <v>600000</v>
      </c>
      <c r="K177" s="42" t="s">
        <v>70</v>
      </c>
    </row>
    <row r="178" spans="1:11" ht="51" x14ac:dyDescent="0.25">
      <c r="A178" s="34">
        <f t="shared" si="11"/>
        <v>168</v>
      </c>
      <c r="B178" s="13">
        <v>3.60006041562024E+16</v>
      </c>
      <c r="C178" s="8" t="s">
        <v>34</v>
      </c>
      <c r="D178" s="81" t="s">
        <v>353</v>
      </c>
      <c r="E178" s="79" t="s">
        <v>68</v>
      </c>
      <c r="F178" s="17">
        <v>46170</v>
      </c>
      <c r="G178" s="70">
        <v>600000</v>
      </c>
      <c r="H178" s="60">
        <v>0</v>
      </c>
      <c r="I178" s="62">
        <f t="shared" si="10"/>
        <v>600000</v>
      </c>
      <c r="J178" s="63">
        <v>600000</v>
      </c>
      <c r="K178" s="42" t="s">
        <v>70</v>
      </c>
    </row>
    <row r="179" spans="1:11" ht="51" x14ac:dyDescent="0.25">
      <c r="A179" s="34">
        <f t="shared" si="11"/>
        <v>169</v>
      </c>
      <c r="B179" s="13">
        <v>3.60006085052024E+16</v>
      </c>
      <c r="C179" s="8" t="s">
        <v>34</v>
      </c>
      <c r="D179" s="81" t="s">
        <v>353</v>
      </c>
      <c r="E179" s="79" t="s">
        <v>68</v>
      </c>
      <c r="F179" s="17">
        <v>46170</v>
      </c>
      <c r="G179" s="70">
        <v>672530</v>
      </c>
      <c r="H179" s="60">
        <v>0</v>
      </c>
      <c r="I179" s="62">
        <f t="shared" si="10"/>
        <v>672530</v>
      </c>
      <c r="J179" s="63">
        <v>672530</v>
      </c>
      <c r="K179" s="42" t="s">
        <v>70</v>
      </c>
    </row>
    <row r="180" spans="1:11" ht="51" x14ac:dyDescent="0.25">
      <c r="A180" s="34">
        <f t="shared" si="11"/>
        <v>170</v>
      </c>
      <c r="B180" s="13">
        <v>3.60006127602024E+16</v>
      </c>
      <c r="C180" s="8" t="s">
        <v>34</v>
      </c>
      <c r="D180" s="81" t="s">
        <v>353</v>
      </c>
      <c r="E180" s="79" t="s">
        <v>68</v>
      </c>
      <c r="F180" s="17">
        <v>46179</v>
      </c>
      <c r="G180" s="70">
        <v>310000</v>
      </c>
      <c r="H180" s="60">
        <v>0</v>
      </c>
      <c r="I180" s="62">
        <f t="shared" si="10"/>
        <v>310000</v>
      </c>
      <c r="J180" s="63">
        <v>310000</v>
      </c>
      <c r="K180" s="42" t="s">
        <v>70</v>
      </c>
    </row>
    <row r="181" spans="1:11" ht="51" x14ac:dyDescent="0.25">
      <c r="A181" s="34">
        <f t="shared" si="11"/>
        <v>171</v>
      </c>
      <c r="B181" s="13">
        <v>3.60006281592024E+16</v>
      </c>
      <c r="C181" s="8" t="s">
        <v>34</v>
      </c>
      <c r="D181" s="81" t="s">
        <v>353</v>
      </c>
      <c r="E181" s="79" t="s">
        <v>68</v>
      </c>
      <c r="F181" s="17"/>
      <c r="G181" s="70">
        <v>971508</v>
      </c>
      <c r="H181" s="60">
        <v>0</v>
      </c>
      <c r="I181" s="62">
        <f t="shared" si="10"/>
        <v>971508</v>
      </c>
      <c r="J181" s="63">
        <v>971508</v>
      </c>
      <c r="K181" s="42" t="s">
        <v>70</v>
      </c>
    </row>
    <row r="182" spans="1:11" ht="51" x14ac:dyDescent="0.25">
      <c r="A182" s="34">
        <f t="shared" si="11"/>
        <v>172</v>
      </c>
      <c r="B182" s="8" t="s">
        <v>354</v>
      </c>
      <c r="C182" s="8" t="s">
        <v>351</v>
      </c>
      <c r="D182" s="81" t="s">
        <v>355</v>
      </c>
      <c r="E182" s="79" t="s">
        <v>259</v>
      </c>
      <c r="F182" s="17"/>
      <c r="G182" s="70">
        <v>800000</v>
      </c>
      <c r="H182" s="60">
        <v>0</v>
      </c>
      <c r="I182" s="62">
        <f t="shared" si="10"/>
        <v>800000</v>
      </c>
      <c r="J182" s="63">
        <v>800000</v>
      </c>
      <c r="K182" s="42" t="s">
        <v>37</v>
      </c>
    </row>
    <row r="183" spans="1:11" ht="25.5" x14ac:dyDescent="0.25">
      <c r="A183" s="34">
        <f t="shared" si="11"/>
        <v>173</v>
      </c>
      <c r="B183" s="8" t="s">
        <v>356</v>
      </c>
      <c r="C183" s="8" t="s">
        <v>351</v>
      </c>
      <c r="D183" s="81" t="s">
        <v>357</v>
      </c>
      <c r="E183" s="79" t="s">
        <v>259</v>
      </c>
      <c r="F183" s="17"/>
      <c r="G183" s="70">
        <v>300000</v>
      </c>
      <c r="H183" s="60">
        <v>0</v>
      </c>
      <c r="I183" s="62">
        <f t="shared" si="10"/>
        <v>300000</v>
      </c>
      <c r="J183" s="63">
        <v>300000</v>
      </c>
      <c r="K183" s="42" t="s">
        <v>123</v>
      </c>
    </row>
    <row r="184" spans="1:11" ht="38.25" x14ac:dyDescent="0.25">
      <c r="A184" s="34">
        <f t="shared" si="11"/>
        <v>174</v>
      </c>
      <c r="B184" s="13" t="s">
        <v>358</v>
      </c>
      <c r="C184" s="8" t="s">
        <v>351</v>
      </c>
      <c r="D184" s="81" t="s">
        <v>359</v>
      </c>
      <c r="E184" s="79" t="s">
        <v>259</v>
      </c>
      <c r="F184" s="17"/>
      <c r="G184" s="70">
        <v>250000</v>
      </c>
      <c r="H184" s="60">
        <v>0</v>
      </c>
      <c r="I184" s="62">
        <f t="shared" si="10"/>
        <v>250000</v>
      </c>
      <c r="J184" s="63">
        <v>250000</v>
      </c>
      <c r="K184" s="42" t="s">
        <v>55</v>
      </c>
    </row>
    <row r="185" spans="1:11" ht="38.25" x14ac:dyDescent="0.25">
      <c r="A185" s="34">
        <f t="shared" si="11"/>
        <v>175</v>
      </c>
      <c r="B185" s="13" t="s">
        <v>358</v>
      </c>
      <c r="C185" s="8" t="s">
        <v>351</v>
      </c>
      <c r="D185" s="81" t="s">
        <v>360</v>
      </c>
      <c r="E185" s="79" t="s">
        <v>259</v>
      </c>
      <c r="F185" s="17"/>
      <c r="G185" s="70">
        <v>300000</v>
      </c>
      <c r="H185" s="60">
        <v>0</v>
      </c>
      <c r="I185" s="62">
        <f t="shared" si="10"/>
        <v>300000</v>
      </c>
      <c r="J185" s="63">
        <v>300000</v>
      </c>
      <c r="K185" s="42" t="s">
        <v>55</v>
      </c>
    </row>
    <row r="186" spans="1:11" ht="51" x14ac:dyDescent="0.25">
      <c r="A186" s="34">
        <f t="shared" si="11"/>
        <v>176</v>
      </c>
      <c r="B186" s="13" t="s">
        <v>358</v>
      </c>
      <c r="C186" s="8" t="s">
        <v>351</v>
      </c>
      <c r="D186" s="81" t="s">
        <v>361</v>
      </c>
      <c r="E186" s="79" t="s">
        <v>259</v>
      </c>
      <c r="F186" s="17"/>
      <c r="G186" s="70">
        <v>50000</v>
      </c>
      <c r="H186" s="60">
        <v>0</v>
      </c>
      <c r="I186" s="62">
        <f t="shared" si="10"/>
        <v>50000</v>
      </c>
      <c r="J186" s="63">
        <v>50000</v>
      </c>
      <c r="K186" s="42" t="s">
        <v>123</v>
      </c>
    </row>
    <row r="187" spans="1:11" ht="63.75" x14ac:dyDescent="0.25">
      <c r="A187" s="34">
        <f t="shared" si="11"/>
        <v>177</v>
      </c>
      <c r="B187" s="13" t="s">
        <v>358</v>
      </c>
      <c r="C187" s="8" t="s">
        <v>351</v>
      </c>
      <c r="D187" s="81" t="s">
        <v>362</v>
      </c>
      <c r="E187" s="79" t="s">
        <v>259</v>
      </c>
      <c r="F187" s="17"/>
      <c r="G187" s="70">
        <v>100000</v>
      </c>
      <c r="H187" s="60">
        <v>0</v>
      </c>
      <c r="I187" s="62">
        <f t="shared" si="10"/>
        <v>100000</v>
      </c>
      <c r="J187" s="63">
        <v>100000</v>
      </c>
      <c r="K187" s="42" t="s">
        <v>123</v>
      </c>
    </row>
    <row r="188" spans="1:11" ht="25.5" x14ac:dyDescent="0.25">
      <c r="A188" s="34">
        <f t="shared" si="11"/>
        <v>178</v>
      </c>
      <c r="B188" s="13" t="s">
        <v>358</v>
      </c>
      <c r="C188" s="8" t="s">
        <v>351</v>
      </c>
      <c r="D188" s="81" t="s">
        <v>363</v>
      </c>
      <c r="E188" s="79" t="s">
        <v>259</v>
      </c>
      <c r="F188" s="17"/>
      <c r="G188" s="70">
        <v>200000</v>
      </c>
      <c r="H188" s="60">
        <v>0</v>
      </c>
      <c r="I188" s="62">
        <f t="shared" si="10"/>
        <v>200000</v>
      </c>
      <c r="J188" s="63">
        <v>200000</v>
      </c>
      <c r="K188" s="42" t="s">
        <v>123</v>
      </c>
    </row>
    <row r="189" spans="1:11" ht="38.25" x14ac:dyDescent="0.25">
      <c r="A189" s="34">
        <f t="shared" si="11"/>
        <v>179</v>
      </c>
      <c r="B189" s="13" t="s">
        <v>358</v>
      </c>
      <c r="C189" s="8" t="s">
        <v>351</v>
      </c>
      <c r="D189" s="81" t="s">
        <v>364</v>
      </c>
      <c r="E189" s="79" t="s">
        <v>259</v>
      </c>
      <c r="F189" s="17"/>
      <c r="G189" s="70">
        <v>220000</v>
      </c>
      <c r="H189" s="60">
        <v>0</v>
      </c>
      <c r="I189" s="62">
        <f t="shared" si="10"/>
        <v>220000</v>
      </c>
      <c r="J189" s="63">
        <v>220000</v>
      </c>
      <c r="K189" s="42" t="s">
        <v>135</v>
      </c>
    </row>
    <row r="190" spans="1:11" ht="38.25" x14ac:dyDescent="0.25">
      <c r="A190" s="34">
        <f t="shared" si="11"/>
        <v>180</v>
      </c>
      <c r="B190" s="8" t="s">
        <v>365</v>
      </c>
      <c r="C190" s="8" t="s">
        <v>34</v>
      </c>
      <c r="D190" s="81" t="s">
        <v>366</v>
      </c>
      <c r="E190" s="82" t="s">
        <v>367</v>
      </c>
      <c r="F190" s="17"/>
      <c r="G190" s="70">
        <v>100000</v>
      </c>
      <c r="H190" s="60">
        <v>0</v>
      </c>
      <c r="I190" s="62">
        <f t="shared" si="10"/>
        <v>100000</v>
      </c>
      <c r="J190" s="63">
        <v>100000</v>
      </c>
      <c r="K190" s="42" t="s">
        <v>55</v>
      </c>
    </row>
    <row r="191" spans="1:11" ht="25.5" x14ac:dyDescent="0.25">
      <c r="A191" s="34">
        <f t="shared" si="11"/>
        <v>181</v>
      </c>
      <c r="B191" s="8" t="s">
        <v>368</v>
      </c>
      <c r="C191" s="8" t="s">
        <v>34</v>
      </c>
      <c r="D191" s="81" t="s">
        <v>369</v>
      </c>
      <c r="E191" s="79" t="s">
        <v>54</v>
      </c>
      <c r="F191" s="17">
        <v>47110</v>
      </c>
      <c r="G191" s="70">
        <v>1912356</v>
      </c>
      <c r="H191" s="60">
        <v>3833</v>
      </c>
      <c r="I191" s="62">
        <f t="shared" si="10"/>
        <v>1916189</v>
      </c>
      <c r="J191" s="63">
        <v>0</v>
      </c>
      <c r="K191" s="42" t="s">
        <v>37</v>
      </c>
    </row>
    <row r="192" spans="1:11" ht="38.25" x14ac:dyDescent="0.25">
      <c r="A192" s="34">
        <f t="shared" si="11"/>
        <v>182</v>
      </c>
      <c r="B192" s="8" t="s">
        <v>370</v>
      </c>
      <c r="C192" s="8" t="s">
        <v>34</v>
      </c>
      <c r="D192" s="81" t="s">
        <v>371</v>
      </c>
      <c r="E192" s="79" t="s">
        <v>372</v>
      </c>
      <c r="F192" s="17">
        <v>47110</v>
      </c>
      <c r="G192" s="70">
        <v>1554298</v>
      </c>
      <c r="H192" s="60">
        <v>7810</v>
      </c>
      <c r="I192" s="62">
        <f t="shared" si="10"/>
        <v>1562108</v>
      </c>
      <c r="J192" s="63">
        <v>0</v>
      </c>
      <c r="K192" s="42" t="s">
        <v>45</v>
      </c>
    </row>
    <row r="193" spans="1:26" ht="25.5" x14ac:dyDescent="0.25">
      <c r="A193" s="34">
        <f t="shared" si="11"/>
        <v>183</v>
      </c>
      <c r="B193" s="8" t="s">
        <v>373</v>
      </c>
      <c r="C193" s="8" t="s">
        <v>34</v>
      </c>
      <c r="D193" s="81" t="s">
        <v>374</v>
      </c>
      <c r="E193" s="79" t="s">
        <v>54</v>
      </c>
      <c r="F193" s="17">
        <v>47110</v>
      </c>
      <c r="G193" s="70">
        <v>1920000</v>
      </c>
      <c r="H193" s="60">
        <v>3850</v>
      </c>
      <c r="I193" s="62">
        <f t="shared" si="10"/>
        <v>1923850</v>
      </c>
      <c r="J193" s="63">
        <v>0</v>
      </c>
      <c r="K193" s="42" t="s">
        <v>135</v>
      </c>
    </row>
    <row r="194" spans="1:26" ht="25.5" x14ac:dyDescent="0.25">
      <c r="A194" s="34">
        <f t="shared" si="11"/>
        <v>184</v>
      </c>
      <c r="B194" s="8"/>
      <c r="C194" s="8" t="s">
        <v>224</v>
      </c>
      <c r="D194" s="81" t="s">
        <v>375</v>
      </c>
      <c r="E194" s="79" t="s">
        <v>376</v>
      </c>
      <c r="F194" s="17">
        <v>46747</v>
      </c>
      <c r="G194" s="70">
        <v>100000</v>
      </c>
      <c r="H194" s="60">
        <v>0</v>
      </c>
      <c r="I194" s="62">
        <f t="shared" si="10"/>
        <v>100000</v>
      </c>
      <c r="J194" s="63">
        <v>0</v>
      </c>
      <c r="K194" s="42" t="s">
        <v>180</v>
      </c>
    </row>
    <row r="195" spans="1:26" ht="38.25" x14ac:dyDescent="0.25">
      <c r="A195" s="34">
        <f t="shared" si="11"/>
        <v>185</v>
      </c>
      <c r="B195" s="8" t="s">
        <v>377</v>
      </c>
      <c r="C195" s="8" t="s">
        <v>378</v>
      </c>
      <c r="D195" s="81" t="s">
        <v>379</v>
      </c>
      <c r="E195" s="79" t="s">
        <v>380</v>
      </c>
      <c r="F195" s="17">
        <v>46147</v>
      </c>
      <c r="G195" s="70">
        <v>241377.29</v>
      </c>
      <c r="H195" s="60">
        <v>0</v>
      </c>
      <c r="I195" s="62">
        <f t="shared" si="10"/>
        <v>241377.29</v>
      </c>
      <c r="J195" s="63">
        <v>241377.29</v>
      </c>
      <c r="K195" s="42" t="s">
        <v>180</v>
      </c>
    </row>
    <row r="196" spans="1:26" ht="51" x14ac:dyDescent="0.25">
      <c r="A196" s="34">
        <f t="shared" si="11"/>
        <v>186</v>
      </c>
      <c r="B196" s="8" t="s">
        <v>381</v>
      </c>
      <c r="C196" s="8" t="s">
        <v>378</v>
      </c>
      <c r="D196" s="81" t="s">
        <v>382</v>
      </c>
      <c r="E196" s="79" t="s">
        <v>383</v>
      </c>
      <c r="F196" s="17">
        <v>46973</v>
      </c>
      <c r="G196" s="70">
        <v>2000000</v>
      </c>
      <c r="H196" s="60">
        <v>0</v>
      </c>
      <c r="I196" s="62">
        <f t="shared" si="10"/>
        <v>2000000</v>
      </c>
      <c r="J196" s="63">
        <v>0</v>
      </c>
      <c r="K196" s="42" t="s">
        <v>37</v>
      </c>
    </row>
    <row r="197" spans="1:26" ht="51" x14ac:dyDescent="0.25">
      <c r="A197" s="34">
        <f t="shared" si="11"/>
        <v>187</v>
      </c>
      <c r="B197" s="8" t="s">
        <v>384</v>
      </c>
      <c r="C197" s="8" t="s">
        <v>385</v>
      </c>
      <c r="D197" s="81" t="s">
        <v>386</v>
      </c>
      <c r="E197" s="83" t="s">
        <v>259</v>
      </c>
      <c r="F197" s="17"/>
      <c r="G197" s="71">
        <v>9900000</v>
      </c>
      <c r="H197" s="60">
        <v>0</v>
      </c>
      <c r="I197" s="71">
        <v>9900000</v>
      </c>
      <c r="J197" s="71">
        <v>9900000</v>
      </c>
      <c r="K197" s="42" t="s">
        <v>37</v>
      </c>
      <c r="L197" s="19"/>
      <c r="M197" s="20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0"/>
      <c r="Y197" s="20"/>
      <c r="Z197" s="22"/>
    </row>
    <row r="198" spans="1:26" ht="51" x14ac:dyDescent="0.25">
      <c r="A198" s="34">
        <f t="shared" si="11"/>
        <v>188</v>
      </c>
      <c r="B198" s="8" t="s">
        <v>387</v>
      </c>
      <c r="C198" s="8" t="s">
        <v>388</v>
      </c>
      <c r="D198" s="81" t="s">
        <v>389</v>
      </c>
      <c r="E198" s="79" t="s">
        <v>259</v>
      </c>
      <c r="F198" s="18"/>
      <c r="G198" s="72">
        <v>693000</v>
      </c>
      <c r="H198" s="60">
        <v>0</v>
      </c>
      <c r="I198" s="72">
        <v>693000</v>
      </c>
      <c r="J198" s="60">
        <v>0</v>
      </c>
      <c r="K198" s="42" t="s">
        <v>390</v>
      </c>
      <c r="L198" s="19"/>
      <c r="M198" s="20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0"/>
      <c r="Y198" s="23"/>
      <c r="Z198" s="22"/>
    </row>
    <row r="199" spans="1:26" ht="38.25" x14ac:dyDescent="0.25">
      <c r="A199" s="34">
        <f t="shared" si="11"/>
        <v>189</v>
      </c>
      <c r="B199" s="8" t="s">
        <v>391</v>
      </c>
      <c r="C199" s="8" t="s">
        <v>392</v>
      </c>
      <c r="D199" s="81" t="s">
        <v>393</v>
      </c>
      <c r="E199" s="79" t="s">
        <v>92</v>
      </c>
      <c r="F199" s="17">
        <v>47378</v>
      </c>
      <c r="G199" s="70">
        <v>3971521.52</v>
      </c>
      <c r="H199" s="60">
        <v>253501.37</v>
      </c>
      <c r="I199" s="70">
        <f>G199+H199</f>
        <v>4225022.8899999997</v>
      </c>
      <c r="J199" s="60">
        <v>0</v>
      </c>
      <c r="K199" s="42" t="s">
        <v>29</v>
      </c>
      <c r="L199" s="19"/>
      <c r="M199" s="20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0"/>
      <c r="Y199" s="23"/>
      <c r="Z199" s="22"/>
    </row>
    <row r="200" spans="1:26" ht="63.75" x14ac:dyDescent="0.25">
      <c r="A200" s="34">
        <f t="shared" si="11"/>
        <v>190</v>
      </c>
      <c r="B200" s="8" t="s">
        <v>394</v>
      </c>
      <c r="C200" s="8" t="s">
        <v>395</v>
      </c>
      <c r="D200" s="81" t="s">
        <v>396</v>
      </c>
      <c r="E200" s="84" t="s">
        <v>259</v>
      </c>
      <c r="F200" s="17"/>
      <c r="G200" s="73">
        <v>990000</v>
      </c>
      <c r="H200" s="60">
        <v>0</v>
      </c>
      <c r="I200" s="73">
        <v>990000</v>
      </c>
      <c r="J200" s="70">
        <v>990000</v>
      </c>
      <c r="K200" s="43" t="s">
        <v>37</v>
      </c>
      <c r="L200" s="19"/>
      <c r="M200" s="20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0"/>
      <c r="Y200" s="23"/>
      <c r="Z200" s="22"/>
    </row>
    <row r="201" spans="1:26" ht="38.25" x14ac:dyDescent="0.25">
      <c r="A201" s="34">
        <f t="shared" ref="A201:A210" si="12">ROW(A191)</f>
        <v>191</v>
      </c>
      <c r="B201" s="2" t="s">
        <v>397</v>
      </c>
      <c r="C201" s="8" t="s">
        <v>398</v>
      </c>
      <c r="D201" s="81" t="s">
        <v>399</v>
      </c>
      <c r="E201" s="79" t="s">
        <v>259</v>
      </c>
      <c r="F201" s="17"/>
      <c r="G201" s="70">
        <v>198000</v>
      </c>
      <c r="H201" s="60">
        <v>0</v>
      </c>
      <c r="I201" s="70">
        <v>198000</v>
      </c>
      <c r="J201" s="70">
        <v>198000</v>
      </c>
      <c r="K201" s="44" t="s">
        <v>123</v>
      </c>
      <c r="L201" s="19"/>
      <c r="M201" s="20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0"/>
      <c r="Y201" s="23"/>
      <c r="Z201" s="22"/>
    </row>
    <row r="202" spans="1:26" ht="38.25" x14ac:dyDescent="0.25">
      <c r="A202" s="34">
        <f t="shared" si="12"/>
        <v>192</v>
      </c>
      <c r="B202" s="2" t="s">
        <v>400</v>
      </c>
      <c r="C202" s="8" t="s">
        <v>401</v>
      </c>
      <c r="D202" s="81" t="s">
        <v>402</v>
      </c>
      <c r="E202" s="79" t="s">
        <v>259</v>
      </c>
      <c r="F202" s="17"/>
      <c r="G202" s="70">
        <v>1980000</v>
      </c>
      <c r="H202" s="60">
        <v>0</v>
      </c>
      <c r="I202" s="70">
        <v>1980000</v>
      </c>
      <c r="J202" s="70">
        <v>1980000</v>
      </c>
      <c r="K202" s="44" t="s">
        <v>390</v>
      </c>
      <c r="L202" s="19"/>
      <c r="M202" s="20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0"/>
      <c r="Y202" s="23"/>
      <c r="Z202" s="22"/>
    </row>
    <row r="203" spans="1:26" ht="38.25" x14ac:dyDescent="0.25">
      <c r="A203" s="34">
        <f t="shared" si="12"/>
        <v>193</v>
      </c>
      <c r="B203" s="2" t="s">
        <v>403</v>
      </c>
      <c r="C203" s="8" t="s">
        <v>404</v>
      </c>
      <c r="D203" s="81" t="s">
        <v>405</v>
      </c>
      <c r="E203" s="79" t="s">
        <v>259</v>
      </c>
      <c r="F203" s="17"/>
      <c r="G203" s="70">
        <v>555291</v>
      </c>
      <c r="H203" s="60">
        <v>0</v>
      </c>
      <c r="I203" s="70">
        <v>555291</v>
      </c>
      <c r="J203" s="70">
        <v>555291</v>
      </c>
      <c r="K203" s="44" t="s">
        <v>390</v>
      </c>
      <c r="L203" s="19"/>
      <c r="M203" s="20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0"/>
      <c r="Y203" s="23"/>
      <c r="Z203" s="22"/>
    </row>
    <row r="204" spans="1:26" ht="38.25" x14ac:dyDescent="0.25">
      <c r="A204" s="34">
        <f t="shared" si="12"/>
        <v>194</v>
      </c>
      <c r="B204" s="2" t="s">
        <v>406</v>
      </c>
      <c r="C204" s="8" t="s">
        <v>407</v>
      </c>
      <c r="D204" s="81" t="s">
        <v>408</v>
      </c>
      <c r="E204" s="79" t="s">
        <v>259</v>
      </c>
      <c r="F204" s="17"/>
      <c r="G204" s="70">
        <v>425700</v>
      </c>
      <c r="H204" s="60">
        <v>0</v>
      </c>
      <c r="I204" s="70">
        <v>425700</v>
      </c>
      <c r="J204" s="70">
        <v>425700</v>
      </c>
      <c r="K204" s="44" t="s">
        <v>29</v>
      </c>
      <c r="L204" s="19"/>
      <c r="M204" s="20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0"/>
      <c r="Y204" s="23"/>
      <c r="Z204" s="22"/>
    </row>
    <row r="205" spans="1:26" ht="51" x14ac:dyDescent="0.25">
      <c r="A205" s="34">
        <f t="shared" si="12"/>
        <v>195</v>
      </c>
      <c r="B205" s="2" t="s">
        <v>409</v>
      </c>
      <c r="C205" s="8" t="s">
        <v>410</v>
      </c>
      <c r="D205" s="81" t="s">
        <v>411</v>
      </c>
      <c r="E205" s="83" t="s">
        <v>412</v>
      </c>
      <c r="F205" s="17">
        <v>46739</v>
      </c>
      <c r="G205" s="70">
        <v>1061400</v>
      </c>
      <c r="H205" s="60">
        <v>2400</v>
      </c>
      <c r="I205" s="70">
        <f>G205+H205</f>
        <v>1063800</v>
      </c>
      <c r="J205" s="70">
        <f>SUM(J8:J201)</f>
        <v>210639041.25999999</v>
      </c>
      <c r="K205" s="44" t="s">
        <v>413</v>
      </c>
      <c r="L205" s="19"/>
      <c r="M205" s="20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0"/>
      <c r="Y205" s="23"/>
      <c r="Z205" s="22"/>
    </row>
    <row r="206" spans="1:26" ht="38.25" x14ac:dyDescent="0.25">
      <c r="A206" s="34">
        <f t="shared" si="12"/>
        <v>196</v>
      </c>
      <c r="B206" s="2" t="s">
        <v>414</v>
      </c>
      <c r="C206" s="8" t="s">
        <v>415</v>
      </c>
      <c r="D206" s="81" t="s">
        <v>416</v>
      </c>
      <c r="E206" s="83" t="s">
        <v>417</v>
      </c>
      <c r="F206" s="17">
        <v>46555</v>
      </c>
      <c r="G206" s="70">
        <v>1200000</v>
      </c>
      <c r="H206" s="70">
        <v>2405</v>
      </c>
      <c r="I206" s="70">
        <f t="shared" ref="I206:I208" si="13">SUM(G206:H206)</f>
        <v>1202405</v>
      </c>
      <c r="J206" s="60">
        <v>0</v>
      </c>
      <c r="K206" s="44" t="s">
        <v>37</v>
      </c>
      <c r="L206" s="19"/>
      <c r="M206" s="20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0"/>
      <c r="Y206" s="23"/>
      <c r="Z206" s="22"/>
    </row>
    <row r="207" spans="1:26" ht="63.75" x14ac:dyDescent="0.25">
      <c r="A207" s="34">
        <f t="shared" si="12"/>
        <v>197</v>
      </c>
      <c r="B207" s="24" t="s">
        <v>418</v>
      </c>
      <c r="C207" s="8" t="s">
        <v>419</v>
      </c>
      <c r="D207" s="81" t="s">
        <v>420</v>
      </c>
      <c r="E207" s="83" t="s">
        <v>421</v>
      </c>
      <c r="F207" s="17">
        <v>47223</v>
      </c>
      <c r="G207" s="70">
        <v>955000</v>
      </c>
      <c r="H207" s="70">
        <v>2000</v>
      </c>
      <c r="I207" s="70">
        <f t="shared" si="13"/>
        <v>957000</v>
      </c>
      <c r="J207" s="60">
        <v>0</v>
      </c>
      <c r="K207" s="44" t="s">
        <v>37</v>
      </c>
      <c r="L207" s="19"/>
      <c r="M207" s="20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0"/>
      <c r="Y207" s="23"/>
      <c r="Z207" s="22"/>
    </row>
    <row r="208" spans="1:26" ht="63.75" x14ac:dyDescent="0.25">
      <c r="A208" s="34">
        <f t="shared" si="12"/>
        <v>198</v>
      </c>
      <c r="B208" s="24" t="s">
        <v>422</v>
      </c>
      <c r="C208" s="8" t="s">
        <v>423</v>
      </c>
      <c r="D208" s="79" t="s">
        <v>424</v>
      </c>
      <c r="E208" s="83" t="s">
        <v>421</v>
      </c>
      <c r="F208" s="17">
        <v>47448</v>
      </c>
      <c r="G208" s="70">
        <v>1432500</v>
      </c>
      <c r="H208" s="70">
        <v>164084.84</v>
      </c>
      <c r="I208" s="70">
        <f t="shared" si="13"/>
        <v>1596584.84</v>
      </c>
      <c r="J208" s="60">
        <v>0</v>
      </c>
      <c r="K208" s="44" t="s">
        <v>37</v>
      </c>
      <c r="L208" s="19"/>
      <c r="M208" s="20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0"/>
      <c r="Y208" s="23"/>
      <c r="Z208" s="22"/>
    </row>
    <row r="209" spans="1:26" ht="51" x14ac:dyDescent="0.25">
      <c r="A209" s="34">
        <f t="shared" si="12"/>
        <v>199</v>
      </c>
      <c r="B209" s="24"/>
      <c r="C209" s="8" t="s">
        <v>425</v>
      </c>
      <c r="D209" s="81" t="s">
        <v>426</v>
      </c>
      <c r="E209" s="79" t="s">
        <v>427</v>
      </c>
      <c r="F209" s="17"/>
      <c r="G209" s="71">
        <f>34526.08+34526.08</f>
        <v>69052.160000000003</v>
      </c>
      <c r="H209" s="60">
        <v>0</v>
      </c>
      <c r="I209" s="71">
        <f t="shared" ref="I209:J209" si="14">34526.08+34526.08</f>
        <v>69052.160000000003</v>
      </c>
      <c r="J209" s="71">
        <f t="shared" si="14"/>
        <v>69052.160000000003</v>
      </c>
      <c r="K209" s="44" t="s">
        <v>390</v>
      </c>
      <c r="L209" s="19"/>
      <c r="M209" s="20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0"/>
      <c r="Y209" s="23"/>
      <c r="Z209" s="22"/>
    </row>
    <row r="210" spans="1:26" ht="51.75" thickBot="1" x14ac:dyDescent="0.3">
      <c r="A210" s="34">
        <f t="shared" si="12"/>
        <v>200</v>
      </c>
      <c r="B210" s="86"/>
      <c r="C210" s="38" t="s">
        <v>428</v>
      </c>
      <c r="D210" s="87" t="s">
        <v>429</v>
      </c>
      <c r="E210" s="83" t="s">
        <v>427</v>
      </c>
      <c r="F210" s="88"/>
      <c r="G210" s="71">
        <v>50000</v>
      </c>
      <c r="H210" s="89">
        <v>0</v>
      </c>
      <c r="I210" s="71">
        <v>50000</v>
      </c>
      <c r="J210" s="71">
        <v>50000</v>
      </c>
      <c r="K210" s="90" t="s">
        <v>180</v>
      </c>
      <c r="L210" s="19"/>
      <c r="M210" s="20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0"/>
      <c r="Y210" s="23"/>
      <c r="Z210" s="22"/>
    </row>
    <row r="211" spans="1:26" ht="15.75" thickBot="1" x14ac:dyDescent="0.3">
      <c r="A211" s="91"/>
      <c r="B211" s="92"/>
      <c r="C211" s="92"/>
      <c r="D211" s="93"/>
      <c r="E211" s="93"/>
      <c r="F211" s="94"/>
      <c r="G211" s="95">
        <f>SUM(G11:G210)</f>
        <v>377746652.08000004</v>
      </c>
      <c r="H211" s="95">
        <f>SUM(H11:H210)</f>
        <v>21919751.390000001</v>
      </c>
      <c r="I211" s="95">
        <f>SUM(I11:I210)</f>
        <v>399666403.47000003</v>
      </c>
      <c r="J211" s="95">
        <f>SUM(J11:J210)</f>
        <v>424358125.68000001</v>
      </c>
      <c r="K211" s="96"/>
      <c r="L211" s="25"/>
      <c r="M211" s="26"/>
      <c r="N211" s="26"/>
      <c r="O211" s="26"/>
      <c r="P211" s="26"/>
      <c r="Q211" s="26"/>
      <c r="R211" s="26"/>
      <c r="S211" s="26"/>
      <c r="T211" s="26"/>
      <c r="U211" s="26"/>
      <c r="V211" s="27"/>
      <c r="W211" s="27"/>
      <c r="X211" s="27"/>
      <c r="Y211" s="28"/>
      <c r="Z211" s="27"/>
    </row>
  </sheetData>
  <autoFilter ref="A9:K129"/>
  <mergeCells count="17">
    <mergeCell ref="K91:K92"/>
    <mergeCell ref="B9:B10"/>
    <mergeCell ref="C9:C10"/>
    <mergeCell ref="D9:D10"/>
    <mergeCell ref="E9:E10"/>
    <mergeCell ref="D91:D92"/>
    <mergeCell ref="A8:K8"/>
    <mergeCell ref="A9:A10"/>
    <mergeCell ref="A1:K1"/>
    <mergeCell ref="A2:K2"/>
    <mergeCell ref="J4:K4"/>
    <mergeCell ref="A5:K5"/>
    <mergeCell ref="A7:K7"/>
    <mergeCell ref="F9:F10"/>
    <mergeCell ref="G9:I9"/>
    <mergeCell ref="J9:J10"/>
    <mergeCell ref="K9:K10"/>
  </mergeCells>
  <pageMargins left="0.51181102362204722" right="0.51181102362204722" top="0.78740157480314965" bottom="0.78740157480314965" header="0" footer="0"/>
  <pageSetup paperSize="9" scale="62" orientation="landscape" r:id="rId1"/>
  <headerFooter>
    <oddFooter>&amp;L&amp;D&amp;C&amp;P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PMRB CONVÊNIO RECEITA MAIO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2026-06-18T16:27:55Z</dcterms:modified>
</cp:coreProperties>
</file>