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 activeTab="1"/>
  </bookViews>
  <sheets>
    <sheet name="PROG. ESTÁGIO" sheetId="2" r:id="rId1"/>
    <sheet name="CRIANÇA FELIZ" sheetId="4" r:id="rId2"/>
  </sheets>
  <definedNames>
    <definedName name="_xlnm._FilterDatabase" localSheetId="1" hidden="1">'CRIANÇA FELIZ'!$A$7:$W$24</definedName>
    <definedName name="_xlnm._FilterDatabase" localSheetId="0" hidden="1">'PROG. ESTÁGIO'!$A$7:$W$45</definedName>
    <definedName name="_xlnm.Print_Area" localSheetId="1">'CRIANÇA FELIZ'!$A$1:$O$29</definedName>
    <definedName name="_xlnm.Print_Area" localSheetId="0">'PROG. ESTÁGIO'!$A$1:$P$50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4" l="1"/>
  <c r="G8" i="4"/>
  <c r="G12" i="4"/>
  <c r="G20" i="4"/>
  <c r="G9" i="4"/>
  <c r="H9" i="4"/>
  <c r="L9" i="4"/>
  <c r="M9" i="4"/>
  <c r="H10" i="4"/>
  <c r="L10" i="4"/>
  <c r="M10" i="4"/>
  <c r="H11" i="4"/>
  <c r="L11" i="4"/>
  <c r="M11" i="4"/>
  <c r="H12" i="4"/>
  <c r="L12" i="4"/>
  <c r="M8" i="4"/>
  <c r="L8" i="4"/>
  <c r="H8" i="4"/>
  <c r="N34" i="2"/>
  <c r="M33" i="2"/>
  <c r="L33" i="2"/>
  <c r="H33" i="2"/>
  <c r="M32" i="2"/>
  <c r="L32" i="2"/>
  <c r="H32" i="2"/>
  <c r="M28" i="2"/>
  <c r="L28" i="2"/>
  <c r="H28" i="2"/>
  <c r="M21" i="2"/>
  <c r="L21" i="2"/>
  <c r="H21" i="2"/>
  <c r="M29" i="2"/>
  <c r="L29" i="2"/>
  <c r="H29" i="2"/>
  <c r="G29" i="2"/>
  <c r="H30" i="2"/>
  <c r="G30" i="2"/>
  <c r="L30" i="2"/>
  <c r="M30" i="2"/>
  <c r="G31" i="2"/>
  <c r="H31" i="2"/>
  <c r="L31" i="2"/>
  <c r="M31" i="2"/>
  <c r="M27" i="2"/>
  <c r="L27" i="2"/>
  <c r="H27" i="2"/>
  <c r="M26" i="2"/>
  <c r="L26" i="2"/>
  <c r="H26" i="2"/>
  <c r="M25" i="2"/>
  <c r="L25" i="2"/>
  <c r="H25" i="2"/>
  <c r="M24" i="2"/>
  <c r="L24" i="2"/>
  <c r="H24" i="2"/>
  <c r="M23" i="2"/>
  <c r="L23" i="2"/>
  <c r="H23" i="2"/>
  <c r="M22" i="2"/>
  <c r="L22" i="2"/>
  <c r="H22" i="2"/>
  <c r="M20" i="2"/>
  <c r="L20" i="2"/>
  <c r="H20" i="2"/>
  <c r="M19" i="2"/>
  <c r="L19" i="2"/>
  <c r="H19" i="2"/>
  <c r="M18" i="2"/>
  <c r="L18" i="2"/>
  <c r="H18" i="2"/>
  <c r="M17" i="2"/>
  <c r="L17" i="2"/>
  <c r="H17" i="2"/>
  <c r="M16" i="2"/>
  <c r="L16" i="2"/>
  <c r="H16" i="2"/>
  <c r="G23" i="2"/>
  <c r="G24" i="2"/>
  <c r="G25" i="2"/>
  <c r="G26" i="2"/>
  <c r="G27" i="2"/>
  <c r="G28" i="2"/>
  <c r="H15" i="2"/>
  <c r="L15" i="2"/>
  <c r="M15" i="2"/>
  <c r="M14" i="2"/>
  <c r="L14" i="2"/>
  <c r="H14" i="2"/>
  <c r="H13" i="2"/>
  <c r="L13" i="2"/>
  <c r="M13" i="2"/>
  <c r="H12" i="2"/>
  <c r="L12" i="2"/>
  <c r="M12" i="2"/>
  <c r="G12" i="2"/>
  <c r="G13" i="2"/>
  <c r="H9" i="2"/>
  <c r="H10" i="2"/>
  <c r="L9" i="2"/>
  <c r="M9" i="2"/>
  <c r="L10" i="2"/>
  <c r="M10" i="2"/>
  <c r="M8" i="2"/>
  <c r="G11" i="4"/>
  <c r="G10" i="4"/>
  <c r="H13" i="4" l="1"/>
  <c r="G14" i="4" s="1"/>
  <c r="M13" i="4"/>
  <c r="G18" i="4"/>
  <c r="N13" i="4"/>
  <c r="G17" i="4" s="1"/>
  <c r="L13" i="4"/>
  <c r="G15" i="4" s="1"/>
  <c r="M11" i="2"/>
  <c r="M34" i="2" s="1"/>
  <c r="G11" i="2"/>
  <c r="L11" i="2"/>
  <c r="L8" i="2"/>
  <c r="H11" i="2"/>
  <c r="H8" i="2"/>
  <c r="H34" i="2" s="1"/>
  <c r="G33" i="2"/>
  <c r="G20" i="2"/>
  <c r="G39" i="2"/>
  <c r="L34" i="2" l="1"/>
  <c r="G16" i="4"/>
  <c r="G19" i="4" s="1"/>
  <c r="G18" i="2"/>
  <c r="G22" i="2"/>
  <c r="G19" i="2"/>
  <c r="G38" i="2" l="1"/>
  <c r="G41" i="2"/>
  <c r="G35" i="2" l="1"/>
  <c r="G36" i="2"/>
  <c r="G37" i="2" l="1"/>
  <c r="G40" i="2" s="1"/>
</calcChain>
</file>

<file path=xl/sharedStrings.xml><?xml version="1.0" encoding="utf-8"?>
<sst xmlns="http://schemas.openxmlformats.org/spreadsheetml/2006/main" count="220" uniqueCount="119">
  <si>
    <t>-</t>
  </si>
  <si>
    <t>ESTAGIÁRIO</t>
  </si>
  <si>
    <t>BOLSA AUXILIO</t>
  </si>
  <si>
    <t>AUX. TRANSP.</t>
  </si>
  <si>
    <t>Nome da Unidade Concedente (Órgão):</t>
  </si>
  <si>
    <t>Mês de Referência:</t>
  </si>
  <si>
    <t>DIAS TRAB.</t>
  </si>
  <si>
    <t>DESC/ACRES (dias úteis)</t>
  </si>
  <si>
    <t>DESC/ACRES. (dias corridos)</t>
  </si>
  <si>
    <t>TOTAIS ENS. SUPERIOR 6H</t>
  </si>
  <si>
    <t>TAXA ADM (R$)</t>
  </si>
  <si>
    <t>DIAS ÚT. TRAB.</t>
  </si>
  <si>
    <t>BOLSA LIQ.</t>
  </si>
  <si>
    <t>AUX. TR.. LIQ.</t>
  </si>
  <si>
    <t>TOTAL LIQUIDO (R$)</t>
  </si>
  <si>
    <t>a) Σ Bolsas-Auxílio:</t>
  </si>
  <si>
    <t>b) Σ Auxílio Transporte:</t>
  </si>
  <si>
    <t>c) Auxílio Transporte + Bolsa (a+b):</t>
  </si>
  <si>
    <t>g) Data de envio do Termo de Efetividade:</t>
  </si>
  <si>
    <t>f) Valor do Depósito (c+d-e):</t>
  </si>
  <si>
    <t>ANOTAÇÕES</t>
  </si>
  <si>
    <t>Contrato</t>
  </si>
  <si>
    <t>CPF</t>
  </si>
  <si>
    <t>Nome</t>
  </si>
  <si>
    <t>Valor_Bolsa</t>
  </si>
  <si>
    <t>Situacao</t>
  </si>
  <si>
    <t>Data_Inicio</t>
  </si>
  <si>
    <t>Data_Fim</t>
  </si>
  <si>
    <t>e)Abatimento:</t>
  </si>
  <si>
    <t>FOLHA PRINCIPAL  DOS ESTAGIÁRIOS E VALOR REPASSADO PARA CONCESSÃO DE BOLSA-AUXÍLIO</t>
  </si>
  <si>
    <t>Conta para depósito: LIDERA EDUCAÇÃO E DESENVOLVIMENTO SOCIAL LTDA - BANCO DO BRASIL - Agência: 2905-X |Conta: 0101616-4</t>
  </si>
  <si>
    <t>O preenchimento completo e correto deste documento é indispensável, pois dele são extraídas as informações para o repasse da Bolsa Auxílio e sua prestação de contas. Em caso de dúvidas, entre em contato.:  (92) 98191-9191. Setor Finaneiro</t>
  </si>
  <si>
    <t>Endereço: VIEIRALVES - Av. João Valério, 753 - QD 51 CJ - Nossa Sra. das Graças, Manaus - AM, 69053-140</t>
  </si>
  <si>
    <t>LOTAÇÃO</t>
  </si>
  <si>
    <t>SEMSA</t>
  </si>
  <si>
    <t>SASDH</t>
  </si>
  <si>
    <t>CRAS CALAFATE</t>
  </si>
  <si>
    <t>VITORIA QUEIROZ DE SOUSA</t>
  </si>
  <si>
    <t>ÍSIS FONTINELE TELES</t>
  </si>
  <si>
    <t>KILDERY CARUTA DA SILVA</t>
  </si>
  <si>
    <t>JACQUELINE DIAS MELLO</t>
  </si>
  <si>
    <t>d) Σ Taxa Administrativa:  (30,00 p/ estagiário):</t>
  </si>
  <si>
    <t>MARIA EDUARDA DE SOUZA MELO</t>
  </si>
  <si>
    <t>ENZO GABRIEL AIACHE DA SILVA</t>
  </si>
  <si>
    <t>NAYRA DA SILVA DE SOUZA</t>
  </si>
  <si>
    <t>CURSO</t>
  </si>
  <si>
    <t>PEDAGOGIA</t>
  </si>
  <si>
    <t>ANA LETÍCIA DE MESQUITA LIMA</t>
  </si>
  <si>
    <t>CRAS RUI LINO</t>
  </si>
  <si>
    <t>RITA MOIZANY DE ALMEIDA SOUZA</t>
  </si>
  <si>
    <t>SEINFRA</t>
  </si>
  <si>
    <t>FRANCIELEN DA SILVA FRUTOSO</t>
  </si>
  <si>
    <t xml:space="preserve">ENSINO MÉDIO </t>
  </si>
  <si>
    <t>INARIA MARIA SILVA SANTOS</t>
  </si>
  <si>
    <t>CRAS NOVO HORIZONTE</t>
  </si>
  <si>
    <t xml:space="preserve">THAÍS MARQUES SILVA </t>
  </si>
  <si>
    <t>CRAS SOBRAL</t>
  </si>
  <si>
    <t xml:space="preserve"> KAUÂ  GRYMMALD ARAÚJO DA SILVA</t>
  </si>
  <si>
    <t>CIDADE POVO</t>
  </si>
  <si>
    <t>ED. FISÍCA</t>
  </si>
  <si>
    <t xml:space="preserve">MÁRCIO LUIG MORAIS DE PAULA </t>
  </si>
  <si>
    <t>CGM</t>
  </si>
  <si>
    <t xml:space="preserve">ADMINISTRAÇÃO </t>
  </si>
  <si>
    <t xml:space="preserve">HÉMILY DE SOUZA OLIVEIRA </t>
  </si>
  <si>
    <t>KELLY SANTOS BORTOLI</t>
  </si>
  <si>
    <t>CALAFATE</t>
  </si>
  <si>
    <t>PSICOLOGIA</t>
  </si>
  <si>
    <t>ERICA DA COSTA CARVALHO</t>
  </si>
  <si>
    <t>CDJ</t>
  </si>
  <si>
    <t>JOÃO FELIPE SOUZA PONTES</t>
  </si>
  <si>
    <t xml:space="preserve">CAUÂ SANTANA DOS SANTOS </t>
  </si>
  <si>
    <t>CREAS M. JULIÃO</t>
  </si>
  <si>
    <t>ABRIL</t>
  </si>
  <si>
    <t>CIDADE NOVA</t>
  </si>
  <si>
    <t>EMYLLE VASCONCELOS DA SILVA</t>
  </si>
  <si>
    <t>N°</t>
  </si>
  <si>
    <t>NOME</t>
  </si>
  <si>
    <t xml:space="preserve">ABRIL </t>
  </si>
  <si>
    <t>REYNALDO DE OLIVEIRA NICACIO</t>
  </si>
  <si>
    <t>CRAS CIDADE DO POVO</t>
  </si>
  <si>
    <t>GABRIEL CATRINCK OLIVEIRA</t>
  </si>
  <si>
    <t>SECOM</t>
  </si>
  <si>
    <t>DAFNY MIKAELY DA COSTA RAMOS</t>
  </si>
  <si>
    <t>DONA ELZA</t>
  </si>
  <si>
    <t>TALISSON FAÇANHA DO NASCIMENTO</t>
  </si>
  <si>
    <t>DPJ</t>
  </si>
  <si>
    <t>AEPETI</t>
  </si>
  <si>
    <t>LUCAS MATEUS SOUZA COSTA</t>
  </si>
  <si>
    <t>DIREITO</t>
  </si>
  <si>
    <t>TEC. DESIGN GRÁFICO</t>
  </si>
  <si>
    <t>T.I</t>
  </si>
  <si>
    <t>CENTRO POP</t>
  </si>
  <si>
    <t>PEDRO GUSTAVO SOARES OLIVEIRA</t>
  </si>
  <si>
    <t>ENFERMAGEM</t>
  </si>
  <si>
    <t>SASHIRA DOS SANTOS DIAS</t>
  </si>
  <si>
    <t>GESTÃO PÚBLICA</t>
  </si>
  <si>
    <t>HEDUARDA PINHEIRO JUSTO</t>
  </si>
  <si>
    <t>RH</t>
  </si>
  <si>
    <t xml:space="preserve">ESTEFANI BARBOSA DE SOUZA </t>
  </si>
  <si>
    <t>CRAS SÃO FRANCISCO</t>
  </si>
  <si>
    <t xml:space="preserve">GIOVANA ÉVELYN DA SILVA CONSTÂNCIO </t>
  </si>
  <si>
    <t>PGM</t>
  </si>
  <si>
    <t>ARQUITETURA</t>
  </si>
  <si>
    <t>INÍCIO DE CONTRATO - 06/04/2026</t>
  </si>
  <si>
    <t>Prefeitura de Rio Branco - SASDH</t>
  </si>
  <si>
    <t>MATEUS MACHADO DE MENDONÇA BISPO</t>
  </si>
  <si>
    <t xml:space="preserve">LEGENDA: </t>
  </si>
  <si>
    <t>CONTRATOS NOVOS</t>
  </si>
  <si>
    <t>ENSINO MÉDIO</t>
  </si>
  <si>
    <t xml:space="preserve">RESSARCIMENTO </t>
  </si>
  <si>
    <t>ENSINO SUPERIOR</t>
  </si>
  <si>
    <t>DESLIGAMENTO</t>
  </si>
  <si>
    <t>RECESSO REMUNERADO</t>
  </si>
  <si>
    <t xml:space="preserve">CONTRATO N°005/2026 - PREFEITURA MUNICIPAL DE RIO BRANCO- RECURSO PROGRAMA ESTÁGIO  -   FOLHA FINANCEIRA                                                                  </t>
  </si>
  <si>
    <t xml:space="preserve">CONTRATO N°005/2026 - PREFEITURA MUNICIPAL DE RIO BRANCO- RECURSO PROGRAMA CRIANÇA FELIZ  -  FOLHA FINANCEIRA                                                                                                                                                                                                 </t>
  </si>
  <si>
    <t>INÍCIO DE ESTÁGIO 06/04/2026</t>
  </si>
  <si>
    <r>
      <rPr>
        <b/>
        <sz val="11"/>
        <color theme="1"/>
        <rFont val="Arial"/>
        <family val="2"/>
      </rPr>
      <t>(*) OBS:</t>
    </r>
    <r>
      <rPr>
        <sz val="11"/>
        <color theme="1"/>
        <rFont val="Arial"/>
        <family val="2"/>
      </rPr>
      <t xml:space="preserve"> Pagamentos suplementares ao mês anterior, serão computadas 2 (duas) taxas adminstrativas.</t>
    </r>
  </si>
  <si>
    <r>
      <rPr>
        <b/>
        <u/>
        <sz val="12"/>
        <color indexed="63"/>
        <rFont val="Arial"/>
        <family val="2"/>
      </rPr>
      <t>ATENÇÃO:</t>
    </r>
    <r>
      <rPr>
        <b/>
        <sz val="12"/>
        <color indexed="63"/>
        <rFont val="Arial"/>
        <family val="2"/>
      </rPr>
      <t xml:space="preserve"> Informe apenas os dias de Acréscimo ou Descontos (células amarelas). Para os descontos, insira os valores precedidos do sinal de subtração (-).</t>
    </r>
  </si>
  <si>
    <r>
      <rPr>
        <b/>
        <sz val="12"/>
        <color theme="1"/>
        <rFont val="Arial"/>
        <family val="2"/>
      </rPr>
      <t>(*) OBS:</t>
    </r>
    <r>
      <rPr>
        <sz val="12"/>
        <color theme="1"/>
        <rFont val="Arial"/>
        <family val="2"/>
      </rPr>
      <t xml:space="preserve"> Pagamentos suplementares ao mês anterior, serão computadas 2 (duas) taxas adminstrativas.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</si>
</sst>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_);[Red]\(0\)"/>
    <numFmt numFmtId="167" formatCode="_(* #,##0.00_);_(* \(#,##0.00\);_(* \-??_);_(@_)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3" tint="-0.499984740745262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6" tint="-0.499984740745262"/>
      <name val="Arial"/>
      <family val="2"/>
    </font>
    <font>
      <b/>
      <sz val="11"/>
      <color indexed="9"/>
      <name val="Arial"/>
      <family val="2"/>
    </font>
    <font>
      <sz val="11"/>
      <color theme="0"/>
      <name val="Arial"/>
      <family val="2"/>
    </font>
    <font>
      <sz val="11"/>
      <color indexed="9"/>
      <name val="Arial"/>
      <family val="2"/>
    </font>
    <font>
      <b/>
      <sz val="11"/>
      <color theme="1"/>
      <name val="Arial"/>
      <family val="2"/>
    </font>
    <font>
      <sz val="11"/>
      <color theme="3" tint="-0.499984740745262"/>
      <name val="Arial"/>
      <family val="2"/>
    </font>
    <font>
      <b/>
      <sz val="11"/>
      <color theme="8" tint="-0.49998474074526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8" tint="-0.499984740745262"/>
      <name val="Arial"/>
      <family val="2"/>
    </font>
    <font>
      <sz val="12"/>
      <color indexed="8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  <font>
      <b/>
      <u/>
      <sz val="12"/>
      <color indexed="63"/>
      <name val="Arial"/>
      <family val="2"/>
    </font>
    <font>
      <b/>
      <sz val="12"/>
      <color indexed="56"/>
      <name val="Arial"/>
      <family val="2"/>
    </font>
    <font>
      <b/>
      <sz val="12"/>
      <color rgb="FF262626"/>
      <name val="Arial"/>
      <family val="2"/>
    </font>
    <font>
      <b/>
      <sz val="12"/>
      <name val="Arial"/>
      <family val="2"/>
    </font>
    <font>
      <b/>
      <sz val="12"/>
      <color indexed="63"/>
      <name val="Arial"/>
      <family val="2"/>
    </font>
    <font>
      <sz val="12"/>
      <color theme="1" tint="0.499984740745262"/>
      <name val="Arial"/>
      <family val="2"/>
    </font>
    <font>
      <sz val="12"/>
      <color theme="1"/>
      <name val="Arial"/>
      <family val="2"/>
    </font>
    <font>
      <sz val="12"/>
      <color theme="6" tint="-0.499984740745262"/>
      <name val="Arial"/>
      <family val="2"/>
    </font>
    <font>
      <b/>
      <sz val="12"/>
      <color indexed="9"/>
      <name val="Arial"/>
      <family val="2"/>
    </font>
    <font>
      <sz val="12"/>
      <color theme="0"/>
      <name val="Arial"/>
      <family val="2"/>
    </font>
    <font>
      <sz val="12"/>
      <color indexed="9"/>
      <name val="Arial"/>
      <family val="2"/>
    </font>
    <font>
      <b/>
      <sz val="12"/>
      <color theme="1"/>
      <name val="Arial"/>
      <family val="2"/>
    </font>
    <font>
      <b/>
      <sz val="12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theme="8" tint="-0.499984740745262"/>
      <name val="Arial"/>
      <family val="2"/>
    </font>
    <font>
      <b/>
      <sz val="14"/>
      <color indexed="8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DCE6F2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rgb="FF660066"/>
        <bgColor indexed="64"/>
      </patternFill>
    </fill>
    <fill>
      <patternFill patternType="gray125">
        <bgColor rgb="FF660066"/>
      </patternFill>
    </fill>
    <fill>
      <patternFill patternType="solid">
        <fgColor rgb="FFC6E5F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2"/>
        <bgColor rgb="FFDCE6F2"/>
      </patternFill>
    </fill>
    <fill>
      <patternFill patternType="solid">
        <fgColor theme="2"/>
        <bgColor rgb="FFFFFFF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7" applyNumberFormat="0" applyAlignment="0" applyProtection="0"/>
    <xf numFmtId="0" fontId="8" fillId="23" borderId="8" applyNumberFormat="0" applyAlignment="0" applyProtection="0"/>
    <xf numFmtId="0" fontId="9" fillId="0" borderId="9" applyNumberFormat="0" applyFill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0" fillId="30" borderId="7" applyNumberFormat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31" borderId="10" applyNumberFormat="0" applyFont="0" applyAlignment="0" applyProtection="0"/>
    <xf numFmtId="0" fontId="11" fillId="22" borderId="11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164" fontId="4" fillId="0" borderId="0" applyFont="0" applyFill="0" applyBorder="0" applyAlignment="0" applyProtection="0"/>
  </cellStyleXfs>
  <cellXfs count="212">
    <xf numFmtId="0" fontId="0" fillId="0" borderId="0" xfId="0"/>
    <xf numFmtId="0" fontId="21" fillId="0" borderId="1" xfId="0" applyFont="1" applyBorder="1"/>
    <xf numFmtId="0" fontId="22" fillId="0" borderId="0" xfId="0" applyFont="1"/>
    <xf numFmtId="0" fontId="23" fillId="0" borderId="0" xfId="0" applyFont="1"/>
    <xf numFmtId="0" fontId="22" fillId="39" borderId="0" xfId="0" applyFont="1" applyFill="1"/>
    <xf numFmtId="0" fontId="23" fillId="39" borderId="0" xfId="0" applyFont="1" applyFill="1"/>
    <xf numFmtId="14" fontId="23" fillId="0" borderId="0" xfId="0" applyNumberFormat="1" applyFont="1"/>
    <xf numFmtId="14" fontId="22" fillId="0" borderId="0" xfId="0" applyNumberFormat="1" applyFont="1"/>
    <xf numFmtId="0" fontId="24" fillId="0" borderId="0" xfId="0" applyFont="1"/>
    <xf numFmtId="165" fontId="25" fillId="32" borderId="1" xfId="30" applyFont="1" applyFill="1" applyBorder="1" applyAlignment="1" applyProtection="1">
      <alignment horizontal="right" vertical="center" wrapText="1"/>
    </xf>
    <xf numFmtId="0" fontId="26" fillId="35" borderId="1" xfId="0" applyFont="1" applyFill="1" applyBorder="1" applyAlignment="1">
      <alignment horizontal="center" vertical="center"/>
    </xf>
    <xf numFmtId="0" fontId="27" fillId="33" borderId="2" xfId="0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0" fontId="27" fillId="33" borderId="6" xfId="0" applyFont="1" applyFill="1" applyBorder="1" applyAlignment="1">
      <alignment horizontal="center" vertical="center"/>
    </xf>
    <xf numFmtId="0" fontId="29" fillId="0" borderId="0" xfId="0" applyFont="1"/>
    <xf numFmtId="0" fontId="30" fillId="39" borderId="1" xfId="0" applyFont="1" applyFill="1" applyBorder="1" applyAlignment="1">
      <alignment horizontal="center" vertical="center" wrapText="1"/>
    </xf>
    <xf numFmtId="0" fontId="31" fillId="39" borderId="1" xfId="0" applyFont="1" applyFill="1" applyBorder="1" applyAlignment="1">
      <alignment horizontal="center" vertical="center" wrapText="1"/>
    </xf>
    <xf numFmtId="0" fontId="32" fillId="39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2" fontId="21" fillId="42" borderId="1" xfId="0" applyNumberFormat="1" applyFont="1" applyFill="1" applyBorder="1" applyAlignment="1">
      <alignment horizontal="center" vertical="center"/>
    </xf>
    <xf numFmtId="166" fontId="23" fillId="42" borderId="1" xfId="0" applyNumberFormat="1" applyFont="1" applyFill="1" applyBorder="1" applyAlignment="1">
      <alignment horizontal="center" vertical="center"/>
    </xf>
    <xf numFmtId="1" fontId="28" fillId="42" borderId="1" xfId="0" applyNumberFormat="1" applyFont="1" applyFill="1" applyBorder="1" applyAlignment="1">
      <alignment horizontal="center" vertical="center"/>
    </xf>
    <xf numFmtId="2" fontId="27" fillId="42" borderId="1" xfId="0" applyNumberFormat="1" applyFont="1" applyFill="1" applyBorder="1" applyAlignment="1">
      <alignment horizontal="center" vertical="center"/>
    </xf>
    <xf numFmtId="2" fontId="33" fillId="42" borderId="1" xfId="0" applyNumberFormat="1" applyFont="1" applyFill="1" applyBorder="1" applyAlignment="1">
      <alignment horizontal="center" vertical="center"/>
    </xf>
    <xf numFmtId="166" fontId="28" fillId="42" borderId="1" xfId="0" applyNumberFormat="1" applyFont="1" applyFill="1" applyBorder="1" applyAlignment="1">
      <alignment horizontal="center" vertical="center"/>
    </xf>
    <xf numFmtId="0" fontId="23" fillId="42" borderId="1" xfId="0" applyFont="1" applyFill="1" applyBorder="1" applyAlignment="1">
      <alignment horizontal="center" vertical="center"/>
    </xf>
    <xf numFmtId="2" fontId="25" fillId="42" borderId="1" xfId="0" applyNumberFormat="1" applyFont="1" applyFill="1" applyBorder="1" applyAlignment="1">
      <alignment horizontal="right" vertical="center"/>
    </xf>
    <xf numFmtId="2" fontId="34" fillId="42" borderId="1" xfId="0" applyNumberFormat="1" applyFont="1" applyFill="1" applyBorder="1" applyAlignment="1">
      <alignment horizontal="right" vertical="center"/>
    </xf>
    <xf numFmtId="0" fontId="35" fillId="42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21" fillId="41" borderId="1" xfId="0" applyNumberFormat="1" applyFont="1" applyFill="1" applyBorder="1" applyAlignment="1">
      <alignment horizontal="center" vertical="center"/>
    </xf>
    <xf numFmtId="166" fontId="23" fillId="41" borderId="1" xfId="0" applyNumberFormat="1" applyFont="1" applyFill="1" applyBorder="1" applyAlignment="1">
      <alignment horizontal="center" vertical="center"/>
    </xf>
    <xf numFmtId="1" fontId="28" fillId="41" borderId="1" xfId="0" applyNumberFormat="1" applyFont="1" applyFill="1" applyBorder="1" applyAlignment="1">
      <alignment horizontal="center" vertical="center"/>
    </xf>
    <xf numFmtId="2" fontId="27" fillId="41" borderId="1" xfId="0" applyNumberFormat="1" applyFont="1" applyFill="1" applyBorder="1" applyAlignment="1">
      <alignment horizontal="center" vertical="center"/>
    </xf>
    <xf numFmtId="2" fontId="33" fillId="41" borderId="1" xfId="0" applyNumberFormat="1" applyFont="1" applyFill="1" applyBorder="1" applyAlignment="1">
      <alignment horizontal="center" vertical="center"/>
    </xf>
    <xf numFmtId="166" fontId="28" fillId="41" borderId="1" xfId="0" applyNumberFormat="1" applyFont="1" applyFill="1" applyBorder="1" applyAlignment="1">
      <alignment horizontal="center" vertical="center"/>
    </xf>
    <xf numFmtId="0" fontId="23" fillId="41" borderId="1" xfId="0" applyFont="1" applyFill="1" applyBorder="1" applyAlignment="1">
      <alignment horizontal="center" vertical="center"/>
    </xf>
    <xf numFmtId="2" fontId="25" fillId="41" borderId="1" xfId="0" applyNumberFormat="1" applyFont="1" applyFill="1" applyBorder="1" applyAlignment="1">
      <alignment horizontal="right" vertical="center"/>
    </xf>
    <xf numFmtId="2" fontId="34" fillId="41" borderId="1" xfId="0" applyNumberFormat="1" applyFont="1" applyFill="1" applyBorder="1" applyAlignment="1">
      <alignment horizontal="right" vertical="center"/>
    </xf>
    <xf numFmtId="0" fontId="35" fillId="41" borderId="1" xfId="0" applyFont="1" applyFill="1" applyBorder="1" applyAlignment="1">
      <alignment vertical="center"/>
    </xf>
    <xf numFmtId="0" fontId="36" fillId="40" borderId="1" xfId="0" applyFont="1" applyFill="1" applyBorder="1" applyAlignment="1">
      <alignment vertical="center"/>
    </xf>
    <xf numFmtId="0" fontId="36" fillId="39" borderId="1" xfId="0" applyFont="1" applyFill="1" applyBorder="1" applyAlignment="1">
      <alignment horizontal="center" vertical="center"/>
    </xf>
    <xf numFmtId="164" fontId="36" fillId="39" borderId="1" xfId="35" applyFont="1" applyFill="1" applyBorder="1" applyAlignment="1" applyProtection="1">
      <alignment horizontal="center" vertical="center"/>
    </xf>
    <xf numFmtId="0" fontId="31" fillId="39" borderId="0" xfId="0" applyFont="1" applyFill="1" applyAlignment="1">
      <alignment vertical="center"/>
    </xf>
    <xf numFmtId="0" fontId="31" fillId="39" borderId="0" xfId="0" applyFont="1" applyFill="1"/>
    <xf numFmtId="0" fontId="21" fillId="33" borderId="3" xfId="0" applyFont="1" applyFill="1" applyBorder="1" applyAlignment="1">
      <alignment horizontal="right" vertical="center"/>
    </xf>
    <xf numFmtId="0" fontId="21" fillId="33" borderId="4" xfId="0" applyFont="1" applyFill="1" applyBorder="1" applyAlignment="1">
      <alignment horizontal="right" vertical="center"/>
    </xf>
    <xf numFmtId="0" fontId="21" fillId="33" borderId="5" xfId="0" applyFont="1" applyFill="1" applyBorder="1" applyAlignment="1">
      <alignment horizontal="right" vertical="center"/>
    </xf>
    <xf numFmtId="165" fontId="21" fillId="0" borderId="1" xfId="30" applyFont="1" applyFill="1" applyBorder="1" applyAlignment="1" applyProtection="1">
      <alignment horizontal="center" vertical="center"/>
    </xf>
    <xf numFmtId="0" fontId="23" fillId="32" borderId="1" xfId="0" applyFont="1" applyFill="1" applyBorder="1" applyAlignment="1">
      <alignment horizontal="center" vertical="center" wrapText="1"/>
    </xf>
    <xf numFmtId="0" fontId="28" fillId="0" borderId="0" xfId="0" applyFont="1"/>
    <xf numFmtId="165" fontId="37" fillId="0" borderId="1" xfId="30" applyFont="1" applyFill="1" applyBorder="1" applyAlignment="1" applyProtection="1">
      <alignment horizontal="center" vertical="center"/>
    </xf>
    <xf numFmtId="0" fontId="23" fillId="33" borderId="3" xfId="0" applyFont="1" applyFill="1" applyBorder="1" applyAlignment="1">
      <alignment horizontal="right" vertical="center"/>
    </xf>
    <xf numFmtId="0" fontId="23" fillId="33" borderId="4" xfId="0" applyFont="1" applyFill="1" applyBorder="1" applyAlignment="1">
      <alignment horizontal="right" vertical="center"/>
    </xf>
    <xf numFmtId="0" fontId="23" fillId="33" borderId="5" xfId="0" applyFont="1" applyFill="1" applyBorder="1" applyAlignment="1">
      <alignment horizontal="right" vertical="center"/>
    </xf>
    <xf numFmtId="0" fontId="21" fillId="33" borderId="3" xfId="0" applyFont="1" applyFill="1" applyBorder="1" applyAlignment="1">
      <alignment horizontal="right" vertical="center" wrapText="1"/>
    </xf>
    <xf numFmtId="0" fontId="21" fillId="33" borderId="4" xfId="0" applyFont="1" applyFill="1" applyBorder="1" applyAlignment="1">
      <alignment horizontal="right" vertical="center" wrapText="1"/>
    </xf>
    <xf numFmtId="0" fontId="21" fillId="33" borderId="5" xfId="0" applyFont="1" applyFill="1" applyBorder="1" applyAlignment="1">
      <alignment horizontal="right" vertical="center" wrapText="1"/>
    </xf>
    <xf numFmtId="165" fontId="24" fillId="0" borderId="3" xfId="30" applyFont="1" applyFill="1" applyBorder="1" applyAlignment="1" applyProtection="1">
      <alignment horizontal="center" vertical="center"/>
    </xf>
    <xf numFmtId="165" fontId="24" fillId="0" borderId="4" xfId="30" applyFont="1" applyFill="1" applyBorder="1" applyAlignment="1" applyProtection="1">
      <alignment horizontal="center" vertical="center"/>
    </xf>
    <xf numFmtId="165" fontId="24" fillId="0" borderId="5" xfId="30" applyFont="1" applyFill="1" applyBorder="1" applyAlignment="1" applyProtection="1">
      <alignment horizontal="center" vertical="center"/>
    </xf>
    <xf numFmtId="0" fontId="21" fillId="0" borderId="3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14" fontId="37" fillId="0" borderId="1" xfId="30" applyNumberFormat="1" applyFont="1" applyFill="1" applyBorder="1" applyAlignment="1" applyProtection="1">
      <alignment horizontal="center" vertical="center"/>
    </xf>
    <xf numFmtId="167" fontId="33" fillId="37" borderId="3" xfId="35" applyNumberFormat="1" applyFont="1" applyFill="1" applyBorder="1" applyAlignment="1" applyProtection="1">
      <alignment horizontal="center" vertical="center"/>
      <protection hidden="1"/>
    </xf>
    <xf numFmtId="167" fontId="24" fillId="37" borderId="4" xfId="35" applyNumberFormat="1" applyFont="1" applyFill="1" applyBorder="1" applyAlignment="1" applyProtection="1">
      <alignment horizontal="center" vertical="center"/>
      <protection hidden="1"/>
    </xf>
    <xf numFmtId="167" fontId="24" fillId="37" borderId="5" xfId="35" applyNumberFormat="1" applyFont="1" applyFill="1" applyBorder="1" applyAlignment="1" applyProtection="1">
      <alignment horizontal="center" vertical="center"/>
      <protection hidden="1"/>
    </xf>
    <xf numFmtId="0" fontId="23" fillId="38" borderId="1" xfId="0" applyFont="1" applyFill="1" applyBorder="1" applyAlignment="1" applyProtection="1">
      <alignment horizontal="center" vertical="center"/>
      <protection hidden="1"/>
    </xf>
    <xf numFmtId="0" fontId="23" fillId="34" borderId="16" xfId="0" applyFont="1" applyFill="1" applyBorder="1" applyAlignment="1" applyProtection="1">
      <alignment horizontal="center" vertical="center" wrapText="1"/>
      <protection hidden="1"/>
    </xf>
    <xf numFmtId="0" fontId="23" fillId="34" borderId="17" xfId="0" applyFont="1" applyFill="1" applyBorder="1" applyAlignment="1" applyProtection="1">
      <alignment horizontal="center" vertical="center" wrapText="1"/>
      <protection hidden="1"/>
    </xf>
    <xf numFmtId="0" fontId="23" fillId="34" borderId="21" xfId="0" applyFont="1" applyFill="1" applyBorder="1" applyAlignment="1" applyProtection="1">
      <alignment horizontal="center" vertical="center" wrapText="1"/>
      <protection hidden="1"/>
    </xf>
    <xf numFmtId="0" fontId="33" fillId="45" borderId="1" xfId="0" applyFont="1" applyFill="1" applyBorder="1"/>
    <xf numFmtId="0" fontId="23" fillId="34" borderId="2" xfId="0" applyFont="1" applyFill="1" applyBorder="1" applyAlignment="1" applyProtection="1">
      <alignment horizontal="center" vertical="center" wrapText="1"/>
      <protection hidden="1"/>
    </xf>
    <xf numFmtId="0" fontId="23" fillId="34" borderId="0" xfId="0" applyFont="1" applyFill="1" applyAlignment="1" applyProtection="1">
      <alignment horizontal="center" vertical="center" wrapText="1"/>
      <protection hidden="1"/>
    </xf>
    <xf numFmtId="0" fontId="23" fillId="34" borderId="6" xfId="0" applyFont="1" applyFill="1" applyBorder="1" applyAlignment="1" applyProtection="1">
      <alignment horizontal="center" vertical="center" wrapText="1"/>
      <protection hidden="1"/>
    </xf>
    <xf numFmtId="0" fontId="33" fillId="41" borderId="1" xfId="0" applyFont="1" applyFill="1" applyBorder="1"/>
    <xf numFmtId="0" fontId="33" fillId="42" borderId="1" xfId="0" applyFont="1" applyFill="1" applyBorder="1"/>
    <xf numFmtId="0" fontId="33" fillId="43" borderId="1" xfId="0" applyFont="1" applyFill="1" applyBorder="1"/>
    <xf numFmtId="0" fontId="33" fillId="0" borderId="1" xfId="0" applyFont="1" applyBorder="1"/>
    <xf numFmtId="0" fontId="33" fillId="44" borderId="1" xfId="0" applyFont="1" applyFill="1" applyBorder="1"/>
    <xf numFmtId="0" fontId="23" fillId="34" borderId="22" xfId="0" applyFont="1" applyFill="1" applyBorder="1" applyAlignment="1" applyProtection="1">
      <alignment horizontal="center" vertical="center" wrapText="1"/>
      <protection hidden="1"/>
    </xf>
    <xf numFmtId="0" fontId="23" fillId="34" borderId="23" xfId="0" applyFont="1" applyFill="1" applyBorder="1" applyAlignment="1" applyProtection="1">
      <alignment horizontal="center" vertical="center" wrapText="1"/>
      <protection hidden="1"/>
    </xf>
    <xf numFmtId="0" fontId="23" fillId="34" borderId="24" xfId="0" applyFont="1" applyFill="1" applyBorder="1" applyAlignment="1" applyProtection="1">
      <alignment horizontal="center" vertical="center" wrapText="1"/>
      <protection hidden="1"/>
    </xf>
    <xf numFmtId="0" fontId="33" fillId="46" borderId="1" xfId="0" applyFont="1" applyFill="1" applyBorder="1"/>
    <xf numFmtId="0" fontId="38" fillId="0" borderId="0" xfId="0" applyFont="1"/>
    <xf numFmtId="0" fontId="40" fillId="36" borderId="18" xfId="0" applyFont="1" applyFill="1" applyBorder="1" applyAlignment="1">
      <alignment horizontal="center" vertical="center" wrapText="1"/>
    </xf>
    <xf numFmtId="17" fontId="43" fillId="2" borderId="1" xfId="0" applyNumberFormat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4" fillId="38" borderId="1" xfId="0" applyFont="1" applyFill="1" applyBorder="1" applyAlignment="1" applyProtection="1">
      <alignment horizontal="right" vertical="center" wrapText="1"/>
      <protection hidden="1"/>
    </xf>
    <xf numFmtId="0" fontId="46" fillId="32" borderId="1" xfId="0" applyFont="1" applyFill="1" applyBorder="1" applyAlignment="1">
      <alignment horizontal="center" vertical="center" wrapText="1"/>
    </xf>
    <xf numFmtId="0" fontId="3" fillId="42" borderId="3" xfId="0" applyFont="1" applyFill="1" applyBorder="1" applyAlignment="1">
      <alignment vertical="top" wrapText="1"/>
    </xf>
    <xf numFmtId="0" fontId="3" fillId="42" borderId="4" xfId="0" applyFont="1" applyFill="1" applyBorder="1" applyAlignment="1">
      <alignment vertical="top" wrapText="1"/>
    </xf>
    <xf numFmtId="0" fontId="3" fillId="42" borderId="5" xfId="0" applyFont="1" applyFill="1" applyBorder="1" applyAlignment="1">
      <alignment vertical="top" wrapText="1"/>
    </xf>
    <xf numFmtId="0" fontId="3" fillId="42" borderId="1" xfId="0" applyFont="1" applyFill="1" applyBorder="1" applyAlignment="1">
      <alignment horizontal="center" vertical="center"/>
    </xf>
    <xf numFmtId="0" fontId="44" fillId="47" borderId="1" xfId="0" applyFont="1" applyFill="1" applyBorder="1" applyAlignment="1" applyProtection="1">
      <alignment horizontal="right" vertical="center" wrapText="1"/>
      <protection hidden="1"/>
    </xf>
    <xf numFmtId="0" fontId="40" fillId="48" borderId="18" xfId="0" applyFont="1" applyFill="1" applyBorder="1" applyAlignment="1">
      <alignment horizontal="center" vertical="center" wrapText="1"/>
    </xf>
    <xf numFmtId="0" fontId="45" fillId="42" borderId="19" xfId="0" applyFont="1" applyFill="1" applyBorder="1"/>
    <xf numFmtId="0" fontId="45" fillId="42" borderId="20" xfId="0" applyFont="1" applyFill="1" applyBorder="1"/>
    <xf numFmtId="0" fontId="46" fillId="42" borderId="1" xfId="0" applyFont="1" applyFill="1" applyBorder="1" applyAlignment="1">
      <alignment horizontal="center" vertical="center" wrapText="1"/>
    </xf>
    <xf numFmtId="17" fontId="43" fillId="42" borderId="1" xfId="0" applyNumberFormat="1" applyFont="1" applyFill="1" applyBorder="1" applyAlignment="1">
      <alignment horizontal="center" vertical="center"/>
    </xf>
    <xf numFmtId="0" fontId="43" fillId="42" borderId="1" xfId="0" applyFont="1" applyFill="1" applyBorder="1" applyAlignment="1">
      <alignment horizontal="center" vertical="center"/>
    </xf>
    <xf numFmtId="0" fontId="21" fillId="42" borderId="1" xfId="0" applyFont="1" applyFill="1" applyBorder="1" applyAlignment="1">
      <alignment horizontal="left" vertical="center"/>
    </xf>
    <xf numFmtId="0" fontId="21" fillId="42" borderId="1" xfId="0" applyFont="1" applyFill="1" applyBorder="1" applyAlignment="1">
      <alignment horizontal="left" vertical="center" wrapText="1"/>
    </xf>
    <xf numFmtId="0" fontId="21" fillId="41" borderId="1" xfId="0" applyFont="1" applyFill="1" applyBorder="1" applyAlignment="1">
      <alignment horizontal="left" vertical="center"/>
    </xf>
    <xf numFmtId="0" fontId="21" fillId="41" borderId="1" xfId="0" applyFont="1" applyFill="1" applyBorder="1" applyAlignment="1">
      <alignment horizontal="left" vertical="center" wrapText="1"/>
    </xf>
    <xf numFmtId="0" fontId="23" fillId="41" borderId="1" xfId="0" applyFont="1" applyFill="1" applyBorder="1" applyAlignment="1">
      <alignment horizontal="left" vertical="center"/>
    </xf>
    <xf numFmtId="0" fontId="23" fillId="41" borderId="1" xfId="0" applyFont="1" applyFill="1" applyBorder="1" applyAlignment="1">
      <alignment horizontal="left" vertical="center" wrapText="1"/>
    </xf>
    <xf numFmtId="0" fontId="23" fillId="42" borderId="1" xfId="0" applyFont="1" applyFill="1" applyBorder="1" applyAlignment="1">
      <alignment horizontal="left" vertical="center"/>
    </xf>
    <xf numFmtId="0" fontId="23" fillId="42" borderId="1" xfId="0" applyFont="1" applyFill="1" applyBorder="1" applyAlignment="1">
      <alignment horizontal="left" vertical="center" wrapText="1"/>
    </xf>
    <xf numFmtId="0" fontId="3" fillId="33" borderId="6" xfId="0" applyFont="1" applyFill="1" applyBorder="1" applyAlignment="1">
      <alignment horizontal="center" vertical="center"/>
    </xf>
    <xf numFmtId="0" fontId="50" fillId="39" borderId="1" xfId="0" applyFont="1" applyFill="1" applyBorder="1" applyAlignment="1">
      <alignment horizontal="center" vertical="center" wrapText="1"/>
    </xf>
    <xf numFmtId="0" fontId="51" fillId="39" borderId="1" xfId="0" applyFont="1" applyFill="1" applyBorder="1" applyAlignment="1">
      <alignment horizontal="center" vertical="center" wrapText="1"/>
    </xf>
    <xf numFmtId="0" fontId="52" fillId="39" borderId="1" xfId="0" applyFont="1" applyFill="1" applyBorder="1" applyAlignment="1">
      <alignment horizontal="center" vertical="center" wrapText="1"/>
    </xf>
    <xf numFmtId="0" fontId="48" fillId="41" borderId="1" xfId="0" applyFont="1" applyFill="1" applyBorder="1" applyAlignment="1">
      <alignment horizontal="center" vertical="center"/>
    </xf>
    <xf numFmtId="2" fontId="41" fillId="41" borderId="1" xfId="0" applyNumberFormat="1" applyFont="1" applyFill="1" applyBorder="1" applyAlignment="1">
      <alignment horizontal="center" vertical="center"/>
    </xf>
    <xf numFmtId="166" fontId="48" fillId="41" borderId="1" xfId="0" applyNumberFormat="1" applyFont="1" applyFill="1" applyBorder="1" applyAlignment="1">
      <alignment horizontal="center" vertical="center"/>
    </xf>
    <xf numFmtId="1" fontId="39" fillId="41" borderId="1" xfId="0" applyNumberFormat="1" applyFont="1" applyFill="1" applyBorder="1" applyAlignment="1">
      <alignment horizontal="center" vertical="center"/>
    </xf>
    <xf numFmtId="2" fontId="3" fillId="41" borderId="1" xfId="0" applyNumberFormat="1" applyFont="1" applyFill="1" applyBorder="1" applyAlignment="1">
      <alignment horizontal="center" vertical="center"/>
    </xf>
    <xf numFmtId="2" fontId="53" fillId="41" borderId="1" xfId="0" applyNumberFormat="1" applyFont="1" applyFill="1" applyBorder="1" applyAlignment="1">
      <alignment horizontal="center" vertical="center"/>
    </xf>
    <xf numFmtId="166" fontId="39" fillId="41" borderId="1" xfId="0" applyNumberFormat="1" applyFont="1" applyFill="1" applyBorder="1" applyAlignment="1">
      <alignment horizontal="center" vertical="center"/>
    </xf>
    <xf numFmtId="2" fontId="54" fillId="41" borderId="1" xfId="0" applyNumberFormat="1" applyFont="1" applyFill="1" applyBorder="1" applyAlignment="1">
      <alignment horizontal="right" vertical="center"/>
    </xf>
    <xf numFmtId="2" fontId="55" fillId="41" borderId="1" xfId="0" applyNumberFormat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7" fillId="40" borderId="1" xfId="0" applyFont="1" applyFill="1" applyBorder="1" applyAlignment="1">
      <alignment vertical="center"/>
    </xf>
    <xf numFmtId="0" fontId="57" fillId="39" borderId="1" xfId="0" applyFont="1" applyFill="1" applyBorder="1" applyAlignment="1">
      <alignment horizontal="center" vertical="center"/>
    </xf>
    <xf numFmtId="164" fontId="57" fillId="39" borderId="1" xfId="35" applyFont="1" applyFill="1" applyBorder="1" applyAlignment="1" applyProtection="1">
      <alignment horizontal="center" vertical="center"/>
    </xf>
    <xf numFmtId="0" fontId="51" fillId="39" borderId="0" xfId="0" applyFont="1" applyFill="1" applyAlignment="1">
      <alignment vertical="center"/>
    </xf>
    <xf numFmtId="0" fontId="41" fillId="33" borderId="4" xfId="0" applyFont="1" applyFill="1" applyBorder="1" applyAlignment="1">
      <alignment horizontal="right" vertical="center"/>
    </xf>
    <xf numFmtId="0" fontId="41" fillId="33" borderId="5" xfId="0" applyFont="1" applyFill="1" applyBorder="1" applyAlignment="1">
      <alignment horizontal="right" vertical="center"/>
    </xf>
    <xf numFmtId="165" fontId="41" fillId="0" borderId="1" xfId="30" applyFont="1" applyFill="1" applyBorder="1" applyAlignment="1" applyProtection="1">
      <alignment horizontal="center" vertical="center"/>
    </xf>
    <xf numFmtId="0" fontId="48" fillId="32" borderId="1" xfId="0" applyFont="1" applyFill="1" applyBorder="1" applyAlignment="1">
      <alignment horizontal="center" vertical="center" wrapText="1"/>
    </xf>
    <xf numFmtId="165" fontId="45" fillId="0" borderId="1" xfId="30" applyFont="1" applyFill="1" applyBorder="1" applyAlignment="1" applyProtection="1">
      <alignment horizontal="center" vertical="center"/>
    </xf>
    <xf numFmtId="0" fontId="48" fillId="33" borderId="4" xfId="0" applyFont="1" applyFill="1" applyBorder="1" applyAlignment="1">
      <alignment horizontal="right" vertical="center"/>
    </xf>
    <xf numFmtId="0" fontId="48" fillId="33" borderId="5" xfId="0" applyFont="1" applyFill="1" applyBorder="1" applyAlignment="1">
      <alignment horizontal="right" vertical="center"/>
    </xf>
    <xf numFmtId="0" fontId="41" fillId="33" borderId="4" xfId="0" applyFont="1" applyFill="1" applyBorder="1" applyAlignment="1">
      <alignment horizontal="right" vertical="center" wrapText="1"/>
    </xf>
    <xf numFmtId="0" fontId="41" fillId="33" borderId="5" xfId="0" applyFont="1" applyFill="1" applyBorder="1" applyAlignment="1">
      <alignment horizontal="right" vertical="center" wrapText="1"/>
    </xf>
    <xf numFmtId="165" fontId="58" fillId="0" borderId="3" xfId="30" applyFont="1" applyFill="1" applyBorder="1" applyAlignment="1" applyProtection="1">
      <alignment horizontal="center" vertical="center"/>
    </xf>
    <xf numFmtId="165" fontId="58" fillId="0" borderId="4" xfId="30" applyFont="1" applyFill="1" applyBorder="1" applyAlignment="1" applyProtection="1">
      <alignment horizontal="center" vertical="center"/>
    </xf>
    <xf numFmtId="165" fontId="58" fillId="0" borderId="5" xfId="30" applyFont="1" applyFill="1" applyBorder="1" applyAlignment="1" applyProtection="1">
      <alignment horizontal="center" vertical="center"/>
    </xf>
    <xf numFmtId="165" fontId="54" fillId="32" borderId="1" xfId="30" applyFont="1" applyFill="1" applyBorder="1" applyAlignment="1" applyProtection="1">
      <alignment horizontal="right" vertical="center" wrapText="1"/>
    </xf>
    <xf numFmtId="0" fontId="41" fillId="0" borderId="4" xfId="0" applyFont="1" applyBorder="1" applyAlignment="1">
      <alignment horizontal="right" vertical="center"/>
    </xf>
    <xf numFmtId="0" fontId="41" fillId="0" borderId="5" xfId="0" applyFont="1" applyBorder="1" applyAlignment="1">
      <alignment horizontal="right" vertical="center"/>
    </xf>
    <xf numFmtId="14" fontId="45" fillId="0" borderId="1" xfId="30" applyNumberFormat="1" applyFont="1" applyFill="1" applyBorder="1" applyAlignment="1" applyProtection="1">
      <alignment horizontal="center" vertical="center"/>
    </xf>
    <xf numFmtId="167" fontId="58" fillId="37" borderId="4" xfId="35" applyNumberFormat="1" applyFont="1" applyFill="1" applyBorder="1" applyAlignment="1" applyProtection="1">
      <alignment horizontal="center" vertical="center"/>
      <protection hidden="1"/>
    </xf>
    <xf numFmtId="0" fontId="48" fillId="38" borderId="4" xfId="0" applyFont="1" applyFill="1" applyBorder="1" applyAlignment="1" applyProtection="1">
      <alignment horizontal="center" vertical="center" wrapText="1"/>
      <protection hidden="1"/>
    </xf>
    <xf numFmtId="0" fontId="48" fillId="34" borderId="17" xfId="0" applyFont="1" applyFill="1" applyBorder="1" applyAlignment="1" applyProtection="1">
      <alignment horizontal="center" vertical="center" wrapText="1"/>
      <protection hidden="1"/>
    </xf>
    <xf numFmtId="0" fontId="47" fillId="39" borderId="0" xfId="0" applyFont="1" applyFill="1" applyAlignment="1">
      <alignment vertical="center"/>
    </xf>
    <xf numFmtId="0" fontId="48" fillId="39" borderId="0" xfId="0" applyFont="1" applyFill="1" applyAlignment="1">
      <alignment vertical="center"/>
    </xf>
    <xf numFmtId="14" fontId="48" fillId="0" borderId="0" xfId="0" applyNumberFormat="1" applyFont="1" applyAlignment="1">
      <alignment vertical="center"/>
    </xf>
    <xf numFmtId="14" fontId="47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48" fillId="33" borderId="17" xfId="0" applyFont="1" applyFill="1" applyBorder="1" applyAlignment="1">
      <alignment vertical="center"/>
    </xf>
    <xf numFmtId="0" fontId="48" fillId="33" borderId="21" xfId="0" applyFont="1" applyFill="1" applyBorder="1" applyAlignment="1">
      <alignment vertical="center"/>
    </xf>
    <xf numFmtId="0" fontId="48" fillId="33" borderId="6" xfId="0" applyFont="1" applyFill="1" applyBorder="1" applyAlignment="1">
      <alignment horizontal="center" vertical="center"/>
    </xf>
    <xf numFmtId="0" fontId="59" fillId="0" borderId="1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20" fillId="35" borderId="25" xfId="0" applyFont="1" applyFill="1" applyBorder="1" applyAlignment="1">
      <alignment horizontal="center" vertical="center"/>
    </xf>
    <xf numFmtId="0" fontId="41" fillId="0" borderId="26" xfId="0" applyFont="1" applyBorder="1" applyAlignment="1">
      <alignment vertical="center"/>
    </xf>
    <xf numFmtId="0" fontId="41" fillId="0" borderId="27" xfId="0" applyFont="1" applyBorder="1" applyAlignment="1">
      <alignment vertical="center"/>
    </xf>
    <xf numFmtId="0" fontId="3" fillId="33" borderId="32" xfId="0" applyFont="1" applyFill="1" applyBorder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49" fillId="0" borderId="33" xfId="0" applyFont="1" applyBorder="1" applyAlignment="1">
      <alignment vertical="center"/>
    </xf>
    <xf numFmtId="0" fontId="50" fillId="39" borderId="30" xfId="0" applyFont="1" applyFill="1" applyBorder="1" applyAlignment="1">
      <alignment horizontal="center" vertical="center" wrapText="1"/>
    </xf>
    <xf numFmtId="0" fontId="52" fillId="39" borderId="31" xfId="0" applyFont="1" applyFill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/>
    </xf>
    <xf numFmtId="0" fontId="56" fillId="41" borderId="31" xfId="0" applyFont="1" applyFill="1" applyBorder="1" applyAlignment="1">
      <alignment vertical="center"/>
    </xf>
    <xf numFmtId="0" fontId="57" fillId="40" borderId="30" xfId="0" applyFont="1" applyFill="1" applyBorder="1" applyAlignment="1">
      <alignment vertical="center"/>
    </xf>
    <xf numFmtId="0" fontId="57" fillId="40" borderId="31" xfId="0" applyFont="1" applyFill="1" applyBorder="1" applyAlignment="1">
      <alignment vertical="center"/>
    </xf>
    <xf numFmtId="0" fontId="41" fillId="33" borderId="28" xfId="0" applyFont="1" applyFill="1" applyBorder="1" applyAlignment="1">
      <alignment horizontal="right" vertical="center"/>
    </xf>
    <xf numFmtId="0" fontId="48" fillId="32" borderId="31" xfId="0" applyFont="1" applyFill="1" applyBorder="1" applyAlignment="1">
      <alignment horizontal="center" vertical="center" wrapText="1"/>
    </xf>
    <xf numFmtId="0" fontId="48" fillId="33" borderId="28" xfId="0" applyFont="1" applyFill="1" applyBorder="1" applyAlignment="1">
      <alignment horizontal="right" vertical="center"/>
    </xf>
    <xf numFmtId="0" fontId="41" fillId="33" borderId="28" xfId="0" applyFont="1" applyFill="1" applyBorder="1" applyAlignment="1">
      <alignment horizontal="right" vertical="center" wrapText="1"/>
    </xf>
    <xf numFmtId="0" fontId="41" fillId="0" borderId="28" xfId="0" applyFont="1" applyBorder="1" applyAlignment="1">
      <alignment horizontal="right" vertical="center"/>
    </xf>
    <xf numFmtId="167" fontId="53" fillId="37" borderId="28" xfId="35" applyNumberFormat="1" applyFont="1" applyFill="1" applyBorder="1" applyAlignment="1" applyProtection="1">
      <alignment horizontal="center" vertical="center"/>
      <protection hidden="1"/>
    </xf>
    <xf numFmtId="167" fontId="58" fillId="37" borderId="29" xfId="35" applyNumberFormat="1" applyFont="1" applyFill="1" applyBorder="1" applyAlignment="1" applyProtection="1">
      <alignment horizontal="center" vertical="center"/>
      <protection hidden="1"/>
    </xf>
    <xf numFmtId="0" fontId="48" fillId="38" borderId="28" xfId="0" applyFont="1" applyFill="1" applyBorder="1" applyAlignment="1" applyProtection="1">
      <alignment horizontal="center" vertical="center" wrapText="1"/>
      <protection hidden="1"/>
    </xf>
    <xf numFmtId="0" fontId="48" fillId="38" borderId="29" xfId="0" applyFont="1" applyFill="1" applyBorder="1" applyAlignment="1" applyProtection="1">
      <alignment horizontal="center" vertical="center" wrapText="1"/>
      <protection hidden="1"/>
    </xf>
    <xf numFmtId="0" fontId="48" fillId="34" borderId="34" xfId="0" applyFont="1" applyFill="1" applyBorder="1" applyAlignment="1" applyProtection="1">
      <alignment horizontal="center" vertical="center" wrapText="1"/>
      <protection hidden="1"/>
    </xf>
    <xf numFmtId="0" fontId="53" fillId="45" borderId="31" xfId="0" applyFont="1" applyFill="1" applyBorder="1" applyAlignment="1">
      <alignment vertical="center"/>
    </xf>
    <xf numFmtId="0" fontId="48" fillId="34" borderId="32" xfId="0" applyFont="1" applyFill="1" applyBorder="1" applyAlignment="1" applyProtection="1">
      <alignment horizontal="center" vertical="center" wrapText="1"/>
      <protection hidden="1"/>
    </xf>
    <xf numFmtId="0" fontId="48" fillId="34" borderId="0" xfId="0" applyFont="1" applyFill="1" applyBorder="1" applyAlignment="1" applyProtection="1">
      <alignment horizontal="center" vertical="center" wrapText="1"/>
      <protection hidden="1"/>
    </xf>
    <xf numFmtId="0" fontId="53" fillId="41" borderId="31" xfId="0" applyFont="1" applyFill="1" applyBorder="1" applyAlignment="1">
      <alignment vertical="center"/>
    </xf>
    <xf numFmtId="0" fontId="48" fillId="33" borderId="34" xfId="0" applyFont="1" applyFill="1" applyBorder="1" applyAlignment="1">
      <alignment vertical="center"/>
    </xf>
    <xf numFmtId="0" fontId="53" fillId="42" borderId="31" xfId="0" applyFont="1" applyFill="1" applyBorder="1" applyAlignment="1">
      <alignment vertical="center"/>
    </xf>
    <xf numFmtId="0" fontId="48" fillId="33" borderId="32" xfId="0" applyFont="1" applyFill="1" applyBorder="1" applyAlignment="1">
      <alignment vertical="center"/>
    </xf>
    <xf numFmtId="0" fontId="48" fillId="33" borderId="0" xfId="0" applyFont="1" applyFill="1" applyBorder="1" applyAlignment="1">
      <alignment horizontal="center" vertical="center"/>
    </xf>
    <xf numFmtId="0" fontId="53" fillId="43" borderId="31" xfId="0" applyFont="1" applyFill="1" applyBorder="1" applyAlignment="1">
      <alignment vertical="center"/>
    </xf>
    <xf numFmtId="0" fontId="48" fillId="0" borderId="32" xfId="0" applyFont="1" applyBorder="1" applyAlignment="1">
      <alignment vertical="center"/>
    </xf>
    <xf numFmtId="0" fontId="53" fillId="0" borderId="31" xfId="0" applyFont="1" applyBorder="1" applyAlignment="1">
      <alignment vertical="center"/>
    </xf>
    <xf numFmtId="0" fontId="53" fillId="44" borderId="31" xfId="0" applyFont="1" applyFill="1" applyBorder="1" applyAlignment="1">
      <alignment vertical="center"/>
    </xf>
    <xf numFmtId="0" fontId="48" fillId="0" borderId="35" xfId="0" applyFont="1" applyBorder="1" applyAlignment="1">
      <alignment vertical="center"/>
    </xf>
    <xf numFmtId="0" fontId="48" fillId="33" borderId="36" xfId="0" applyFont="1" applyFill="1" applyBorder="1" applyAlignment="1">
      <alignment horizontal="center" vertical="center"/>
    </xf>
    <xf numFmtId="0" fontId="48" fillId="33" borderId="37" xfId="0" applyFont="1" applyFill="1" applyBorder="1" applyAlignment="1">
      <alignment horizontal="center" vertical="center"/>
    </xf>
    <xf numFmtId="0" fontId="53" fillId="46" borderId="38" xfId="0" applyFont="1" applyFill="1" applyBorder="1" applyAlignment="1">
      <alignment vertical="center"/>
    </xf>
    <xf numFmtId="0" fontId="60" fillId="33" borderId="28" xfId="0" applyFont="1" applyFill="1" applyBorder="1" applyAlignment="1">
      <alignment horizontal="left" vertical="center"/>
    </xf>
    <xf numFmtId="0" fontId="60" fillId="33" borderId="4" xfId="0" applyFont="1" applyFill="1" applyBorder="1" applyAlignment="1">
      <alignment horizontal="left" vertical="center"/>
    </xf>
    <xf numFmtId="0" fontId="60" fillId="33" borderId="29" xfId="0" applyFont="1" applyFill="1" applyBorder="1" applyAlignment="1">
      <alignment horizontal="left" vertical="center"/>
    </xf>
    <xf numFmtId="0" fontId="60" fillId="2" borderId="30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60" fillId="2" borderId="31" xfId="0" applyFont="1" applyFill="1" applyBorder="1" applyAlignment="1">
      <alignment horizontal="center" vertical="center"/>
    </xf>
    <xf numFmtId="0" fontId="44" fillId="38" borderId="30" xfId="0" applyFont="1" applyFill="1" applyBorder="1" applyAlignment="1" applyProtection="1">
      <alignment horizontal="right" vertical="center" wrapText="1"/>
      <protection hidden="1"/>
    </xf>
    <xf numFmtId="0" fontId="45" fillId="0" borderId="19" xfId="0" applyFont="1" applyBorder="1" applyAlignment="1">
      <alignment vertical="center"/>
    </xf>
    <xf numFmtId="0" fontId="45" fillId="0" borderId="20" xfId="0" applyFont="1" applyBorder="1" applyAlignment="1">
      <alignment vertical="center"/>
    </xf>
    <xf numFmtId="0" fontId="46" fillId="32" borderId="31" xfId="0" applyFont="1" applyFill="1" applyBorder="1" applyAlignment="1">
      <alignment horizontal="center" vertical="center" wrapText="1"/>
    </xf>
    <xf numFmtId="0" fontId="48" fillId="41" borderId="1" xfId="0" applyFont="1" applyFill="1" applyBorder="1" applyAlignment="1">
      <alignment horizontal="left" vertical="center"/>
    </xf>
    <xf numFmtId="0" fontId="48" fillId="41" borderId="1" xfId="0" applyFont="1" applyFill="1" applyBorder="1" applyAlignment="1">
      <alignment horizontal="left" vertical="center" wrapText="1"/>
    </xf>
    <xf numFmtId="0" fontId="41" fillId="41" borderId="1" xfId="0" applyFont="1" applyFill="1" applyBorder="1" applyAlignment="1">
      <alignment horizontal="left" vertical="center"/>
    </xf>
    <xf numFmtId="0" fontId="41" fillId="41" borderId="1" xfId="0" applyFont="1" applyFill="1" applyBorder="1" applyAlignment="1">
      <alignment horizontal="left" vertical="center" wrapText="1"/>
    </xf>
  </cellXfs>
  <cellStyles count="4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Moeda" xfId="30" builtinId="4"/>
    <cellStyle name="Moeda 2" xfId="31"/>
    <cellStyle name="Moeda 3" xfId="32"/>
    <cellStyle name="Normal" xfId="0" builtinId="0"/>
    <cellStyle name="Nota" xfId="33" builtinId="10" customBuiltin="1"/>
    <cellStyle name="Saída" xfId="34" builtinId="21" customBuiltin="1"/>
    <cellStyle name="Separador de milhares 2" xfId="36"/>
    <cellStyle name="Texto de Aviso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ítulo 4" xfId="43" builtinId="19" customBuiltin="1"/>
    <cellStyle name="Total" xfId="44" builtinId="25" customBuiltin="1"/>
    <cellStyle name="Vírgula" xfId="35" builtinId="3"/>
    <cellStyle name="Vírgula 2" xfId="45"/>
  </cellStyles>
  <dxfs count="0"/>
  <tableStyles count="0" defaultTableStyle="TableStyleMedium9" defaultPivotStyle="PivotStyleLight16"/>
  <colors>
    <mruColors>
      <color rgb="FF00FF99"/>
      <color rgb="FFC6E5FA"/>
      <color rgb="FFFFFF66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123825</xdr:rowOff>
    </xdr:from>
    <xdr:ext cx="962025" cy="733425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7336C5F-A9D0-4D10-B794-2398D6456D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23825"/>
          <a:ext cx="96202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1759178</xdr:colOff>
      <xdr:row>0</xdr:row>
      <xdr:rowOff>63793</xdr:rowOff>
    </xdr:from>
    <xdr:ext cx="830431" cy="591051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8DBC065A-02BE-446F-9798-7C1007FFBC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60741" y="63793"/>
          <a:ext cx="830431" cy="591051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139635</xdr:colOff>
      <xdr:row>0</xdr:row>
      <xdr:rowOff>49609</xdr:rowOff>
    </xdr:from>
    <xdr:ext cx="2033255" cy="545703"/>
    <xdr:pic>
      <xdr:nvPicPr>
        <xdr:cNvPr id="6" name="image2.png" title="Imagem">
          <a:extLst>
            <a:ext uri="{FF2B5EF4-FFF2-40B4-BE49-F238E27FC236}">
              <a16:creationId xmlns:a16="http://schemas.microsoft.com/office/drawing/2014/main" id="{1942F801-1390-405A-9809-AA3B2F4D66B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42916" y="49609"/>
          <a:ext cx="2033255" cy="54570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123825</xdr:rowOff>
    </xdr:from>
    <xdr:ext cx="962025" cy="7334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7FA2A0C-A85E-4E56-8A8A-C83FFFD1C1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23825"/>
          <a:ext cx="96202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1585816</xdr:colOff>
      <xdr:row>0</xdr:row>
      <xdr:rowOff>26631</xdr:rowOff>
    </xdr:from>
    <xdr:ext cx="981075" cy="771525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CDA7ED4-4E79-419A-B6E0-106687A26A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44441" y="26631"/>
          <a:ext cx="981075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60260</xdr:colOff>
      <xdr:row>0</xdr:row>
      <xdr:rowOff>150456</xdr:rowOff>
    </xdr:from>
    <xdr:ext cx="2200275" cy="647700"/>
    <xdr:pic>
      <xdr:nvPicPr>
        <xdr:cNvPr id="4" name="image2.png" title="Imagem">
          <a:extLst>
            <a:ext uri="{FF2B5EF4-FFF2-40B4-BE49-F238E27FC236}">
              <a16:creationId xmlns:a16="http://schemas.microsoft.com/office/drawing/2014/main" id="{6E707451-04BF-4A67-A1E5-20172878315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84785" y="150456"/>
          <a:ext cx="2200275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zoomScale="80" zoomScaleNormal="80" zoomScaleSheetLayoutView="80" workbookViewId="0">
      <selection activeCell="C17" sqref="C17"/>
    </sheetView>
  </sheetViews>
  <sheetFormatPr defaultRowHeight="14.25" x14ac:dyDescent="0.2"/>
  <cols>
    <col min="1" max="1" width="9.28515625" style="3" bestFit="1" customWidth="1"/>
    <col min="2" max="2" width="45.7109375" style="3" bestFit="1" customWidth="1"/>
    <col min="3" max="3" width="27.28515625" style="3" bestFit="1" customWidth="1"/>
    <col min="4" max="4" width="25.28515625" style="3" bestFit="1" customWidth="1"/>
    <col min="5" max="5" width="22.7109375" style="3" bestFit="1" customWidth="1"/>
    <col min="6" max="6" width="27.28515625" style="3" bestFit="1" customWidth="1"/>
    <col min="7" max="8" width="18.42578125" style="3" bestFit="1" customWidth="1"/>
    <col min="9" max="9" width="21.42578125" style="3" bestFit="1" customWidth="1"/>
    <col min="10" max="10" width="26.7109375" style="3" bestFit="1" customWidth="1"/>
    <col min="11" max="11" width="15.7109375" style="3" bestFit="1" customWidth="1"/>
    <col min="12" max="12" width="20.7109375" style="3" bestFit="1" customWidth="1"/>
    <col min="13" max="13" width="27.7109375" style="3" bestFit="1" customWidth="1"/>
    <col min="14" max="14" width="22" style="3" bestFit="1" customWidth="1"/>
    <col min="15" max="15" width="37" style="86" bestFit="1" customWidth="1"/>
    <col min="16" max="16" width="0.5703125" style="2" hidden="1" customWidth="1"/>
    <col min="17" max="17" width="12.42578125" style="2" bestFit="1" customWidth="1"/>
    <col min="18" max="18" width="8.42578125" style="2" bestFit="1" customWidth="1"/>
    <col min="19" max="19" width="10.140625" style="2" bestFit="1" customWidth="1"/>
    <col min="20" max="20" width="16" style="2" bestFit="1" customWidth="1"/>
    <col min="21" max="21" width="12.7109375" style="2" bestFit="1" customWidth="1"/>
    <col min="22" max="22" width="15.140625" style="2" bestFit="1" customWidth="1"/>
    <col min="23" max="23" width="13.7109375" style="2" bestFit="1" customWidth="1"/>
    <col min="24" max="25" width="9.140625" style="2"/>
    <col min="26" max="16384" width="9.140625" style="3"/>
  </cols>
  <sheetData>
    <row r="1" spans="1:25" ht="52.5" customHeight="1" x14ac:dyDescent="0.2">
      <c r="A1" s="1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5" ht="22.5" customHeight="1" x14ac:dyDescent="0.2">
      <c r="A2" s="92" t="s">
        <v>113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</row>
    <row r="3" spans="1:25" ht="15.75" x14ac:dyDescent="0.2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25" ht="16.5" customHeight="1" x14ac:dyDescent="0.25">
      <c r="A4" s="96" t="s">
        <v>4</v>
      </c>
      <c r="B4" s="96"/>
      <c r="C4" s="96"/>
      <c r="D4" s="96"/>
      <c r="E4" s="96"/>
      <c r="F4" s="96"/>
      <c r="G4" s="97" t="s">
        <v>104</v>
      </c>
      <c r="H4" s="98"/>
      <c r="I4" s="98"/>
      <c r="J4" s="99"/>
      <c r="K4" s="100" t="s">
        <v>117</v>
      </c>
      <c r="L4" s="100"/>
      <c r="M4" s="100"/>
      <c r="N4" s="100"/>
      <c r="O4" s="100"/>
    </row>
    <row r="5" spans="1:25" ht="15.75" x14ac:dyDescent="0.2">
      <c r="A5" s="96" t="s">
        <v>5</v>
      </c>
      <c r="B5" s="96"/>
      <c r="C5" s="96"/>
      <c r="D5" s="96"/>
      <c r="E5" s="96"/>
      <c r="F5" s="96"/>
      <c r="G5" s="101" t="s">
        <v>72</v>
      </c>
      <c r="H5" s="101"/>
      <c r="I5" s="101"/>
      <c r="J5" s="102">
        <v>2026</v>
      </c>
      <c r="K5" s="100"/>
      <c r="L5" s="100"/>
      <c r="M5" s="100"/>
      <c r="N5" s="100"/>
      <c r="O5" s="100"/>
    </row>
    <row r="6" spans="1:25" ht="4.5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4"/>
    </row>
    <row r="7" spans="1:25" s="5" customFormat="1" ht="52.5" customHeight="1" x14ac:dyDescent="0.2">
      <c r="A7" s="15" t="s">
        <v>75</v>
      </c>
      <c r="B7" s="16" t="s">
        <v>76</v>
      </c>
      <c r="C7" s="16" t="s">
        <v>33</v>
      </c>
      <c r="D7" s="16" t="s">
        <v>45</v>
      </c>
      <c r="E7" s="16" t="s">
        <v>2</v>
      </c>
      <c r="F7" s="16" t="s">
        <v>8</v>
      </c>
      <c r="G7" s="16" t="s">
        <v>6</v>
      </c>
      <c r="H7" s="16" t="s">
        <v>12</v>
      </c>
      <c r="I7" s="16" t="s">
        <v>3</v>
      </c>
      <c r="J7" s="16" t="s">
        <v>7</v>
      </c>
      <c r="K7" s="17" t="s">
        <v>11</v>
      </c>
      <c r="L7" s="17" t="s">
        <v>13</v>
      </c>
      <c r="M7" s="15" t="s">
        <v>14</v>
      </c>
      <c r="N7" s="17" t="s">
        <v>10</v>
      </c>
      <c r="O7" s="17" t="s">
        <v>20</v>
      </c>
      <c r="P7" s="4"/>
      <c r="Q7" s="5" t="s">
        <v>21</v>
      </c>
      <c r="R7" s="5" t="s">
        <v>22</v>
      </c>
      <c r="S7" s="5" t="s">
        <v>23</v>
      </c>
      <c r="T7" s="5" t="s">
        <v>24</v>
      </c>
      <c r="U7" s="5" t="s">
        <v>25</v>
      </c>
      <c r="V7" s="5" t="s">
        <v>26</v>
      </c>
      <c r="W7" s="5" t="s">
        <v>27</v>
      </c>
      <c r="X7" s="4"/>
      <c r="Y7" s="4"/>
    </row>
    <row r="8" spans="1:25" s="30" customFormat="1" ht="18.75" customHeight="1" x14ac:dyDescent="0.2">
      <c r="A8" s="18">
        <v>1</v>
      </c>
      <c r="B8" s="103" t="s">
        <v>70</v>
      </c>
      <c r="C8" s="104" t="s">
        <v>86</v>
      </c>
      <c r="D8" s="104" t="s">
        <v>52</v>
      </c>
      <c r="E8" s="19">
        <v>418</v>
      </c>
      <c r="F8" s="20">
        <v>-5</v>
      </c>
      <c r="G8" s="21">
        <v>25</v>
      </c>
      <c r="H8" s="22">
        <f>ROUND(IF(E8&gt;0,IF(F8&gt;0,E8/30*G8,E8+E8/30*F8),""),2)</f>
        <v>348.33</v>
      </c>
      <c r="I8" s="23">
        <v>126</v>
      </c>
      <c r="J8" s="24">
        <v>0</v>
      </c>
      <c r="K8" s="25">
        <v>18</v>
      </c>
      <c r="L8" s="23">
        <f>ROUND(IF(E8&gt;0,IF(F8&gt;0,I8/22*K8,I8+I8/22*J8),""),2)</f>
        <v>126</v>
      </c>
      <c r="M8" s="26">
        <f>ROUND(IF(E8&gt;0,IF(F8&gt;0,E8/30*G8+I8/22*K8,E8+E8/30*F8+I8+I8/22*J8),""),2)</f>
        <v>474.33</v>
      </c>
      <c r="N8" s="27">
        <v>30</v>
      </c>
      <c r="O8" s="28" t="s">
        <v>103</v>
      </c>
      <c r="P8" s="29"/>
      <c r="Q8" s="3"/>
      <c r="R8" s="3"/>
      <c r="S8" s="3"/>
      <c r="T8" s="3"/>
      <c r="U8" s="3"/>
      <c r="V8" s="6"/>
      <c r="W8" s="6"/>
      <c r="X8" s="29"/>
      <c r="Y8" s="29"/>
    </row>
    <row r="9" spans="1:25" s="30" customFormat="1" ht="18.75" customHeight="1" x14ac:dyDescent="0.2">
      <c r="A9" s="18">
        <v>2</v>
      </c>
      <c r="B9" s="103" t="s">
        <v>80</v>
      </c>
      <c r="C9" s="104" t="s">
        <v>81</v>
      </c>
      <c r="D9" s="104" t="s">
        <v>52</v>
      </c>
      <c r="E9" s="19">
        <v>418</v>
      </c>
      <c r="F9" s="20">
        <v>-5</v>
      </c>
      <c r="G9" s="21">
        <v>25</v>
      </c>
      <c r="H9" s="22">
        <f t="shared" ref="H9:H10" si="0">ROUND(IF(E9&gt;0,IF(F9&gt;0,E9/30*G9,E9+E9/30*F9),""),2)</f>
        <v>348.33</v>
      </c>
      <c r="I9" s="23">
        <v>126</v>
      </c>
      <c r="J9" s="24">
        <v>0</v>
      </c>
      <c r="K9" s="25">
        <v>18</v>
      </c>
      <c r="L9" s="23">
        <f t="shared" ref="L9:L10" si="1">ROUND(IF(E9&gt;0,IF(F9&gt;0,I9/22*K9,I9+I9/22*J9),""),2)</f>
        <v>126</v>
      </c>
      <c r="M9" s="26">
        <f t="shared" ref="M9:M10" si="2">ROUND(IF(E9&gt;0,IF(F9&gt;0,E9/30*G9+I9/22*K9,E9+E9/30*F9+I9+I9/22*J9),""),2)</f>
        <v>474.33</v>
      </c>
      <c r="N9" s="27">
        <v>30</v>
      </c>
      <c r="O9" s="28" t="s">
        <v>103</v>
      </c>
      <c r="P9" s="29"/>
      <c r="Q9" s="3"/>
      <c r="R9" s="3"/>
      <c r="S9" s="3"/>
      <c r="T9" s="3"/>
      <c r="U9" s="3"/>
      <c r="V9" s="6"/>
      <c r="W9" s="6"/>
      <c r="X9" s="29"/>
      <c r="Y9" s="29"/>
    </row>
    <row r="10" spans="1:25" s="30" customFormat="1" ht="18.75" customHeight="1" x14ac:dyDescent="0.2">
      <c r="A10" s="18">
        <v>3</v>
      </c>
      <c r="B10" s="103" t="s">
        <v>74</v>
      </c>
      <c r="C10" s="104" t="s">
        <v>73</v>
      </c>
      <c r="D10" s="103" t="s">
        <v>52</v>
      </c>
      <c r="E10" s="19">
        <v>418</v>
      </c>
      <c r="F10" s="20">
        <v>-5</v>
      </c>
      <c r="G10" s="21">
        <v>25</v>
      </c>
      <c r="H10" s="22">
        <f t="shared" si="0"/>
        <v>348.33</v>
      </c>
      <c r="I10" s="23">
        <v>126</v>
      </c>
      <c r="J10" s="24">
        <v>0</v>
      </c>
      <c r="K10" s="25">
        <v>18</v>
      </c>
      <c r="L10" s="23">
        <f t="shared" si="1"/>
        <v>126</v>
      </c>
      <c r="M10" s="26">
        <f t="shared" si="2"/>
        <v>474.33</v>
      </c>
      <c r="N10" s="27">
        <v>30</v>
      </c>
      <c r="O10" s="28" t="s">
        <v>103</v>
      </c>
      <c r="P10" s="29"/>
      <c r="Q10" s="3"/>
      <c r="R10" s="3"/>
      <c r="S10" s="3"/>
      <c r="T10" s="3"/>
      <c r="U10" s="3"/>
      <c r="V10" s="6"/>
      <c r="W10" s="6"/>
      <c r="X10" s="29"/>
      <c r="Y10" s="29"/>
    </row>
    <row r="11" spans="1:25" s="30" customFormat="1" ht="18.75" customHeight="1" x14ac:dyDescent="0.2">
      <c r="A11" s="18">
        <v>4</v>
      </c>
      <c r="B11" s="105" t="s">
        <v>43</v>
      </c>
      <c r="C11" s="105" t="s">
        <v>35</v>
      </c>
      <c r="D11" s="105" t="s">
        <v>88</v>
      </c>
      <c r="E11" s="31">
        <v>630</v>
      </c>
      <c r="F11" s="32">
        <v>-5</v>
      </c>
      <c r="G11" s="33">
        <f t="shared" ref="G11:G19" si="3">IF(ISBLANK(F11),"",30+F11)</f>
        <v>25</v>
      </c>
      <c r="H11" s="34">
        <f t="shared" ref="H11" si="4">ROUND(IF(E11&gt;0,IF(F11&gt;0,E11/30*G11,E11+E11/30*F11),""),2)</f>
        <v>525</v>
      </c>
      <c r="I11" s="35">
        <v>126</v>
      </c>
      <c r="J11" s="36">
        <v>0</v>
      </c>
      <c r="K11" s="37">
        <v>18</v>
      </c>
      <c r="L11" s="35">
        <f t="shared" ref="L11" si="5">ROUND(IF(E11&gt;0,IF(F11&gt;0,I11/22*K11,I11+I11/22*J11),""),2)</f>
        <v>126</v>
      </c>
      <c r="M11" s="38">
        <f t="shared" ref="M11" si="6">ROUND(IF(E11&gt;0,IF(F11&gt;0,E11/30*G11+I11/22*K11,E11+E11/30*F11+I11+I11/22*J11),""),2)</f>
        <v>651</v>
      </c>
      <c r="N11" s="39">
        <v>30</v>
      </c>
      <c r="O11" s="40" t="s">
        <v>103</v>
      </c>
      <c r="P11" s="29"/>
      <c r="Q11" s="3"/>
      <c r="R11" s="3"/>
      <c r="S11" s="3"/>
      <c r="T11" s="3"/>
      <c r="U11" s="3"/>
      <c r="V11" s="6"/>
      <c r="W11" s="6"/>
      <c r="X11" s="29"/>
      <c r="Y11" s="29"/>
    </row>
    <row r="12" spans="1:25" s="30" customFormat="1" ht="24.75" customHeight="1" x14ac:dyDescent="0.2">
      <c r="A12" s="18">
        <v>5</v>
      </c>
      <c r="B12" s="105" t="s">
        <v>98</v>
      </c>
      <c r="C12" s="106" t="s">
        <v>99</v>
      </c>
      <c r="D12" s="105" t="s">
        <v>88</v>
      </c>
      <c r="E12" s="31">
        <v>630</v>
      </c>
      <c r="F12" s="32">
        <v>-5</v>
      </c>
      <c r="G12" s="33">
        <f t="shared" si="3"/>
        <v>25</v>
      </c>
      <c r="H12" s="34">
        <f t="shared" ref="H12" si="7">ROUND(IF(E12&gt;0,IF(F12&gt;0,E12/30*G12,E12+E12/30*F12),""),2)</f>
        <v>525</v>
      </c>
      <c r="I12" s="35">
        <v>126</v>
      </c>
      <c r="J12" s="36">
        <v>0</v>
      </c>
      <c r="K12" s="37">
        <v>18</v>
      </c>
      <c r="L12" s="35">
        <f t="shared" ref="L12" si="8">ROUND(IF(E12&gt;0,IF(F12&gt;0,I12/22*K12,I12+I12/22*J12),""),2)</f>
        <v>126</v>
      </c>
      <c r="M12" s="38">
        <f t="shared" ref="M12" si="9">ROUND(IF(E12&gt;0,IF(F12&gt;0,E12/30*G12+I12/22*K12,E12+E12/30*F12+I12+I12/22*J12),""),2)</f>
        <v>651</v>
      </c>
      <c r="N12" s="39">
        <v>30</v>
      </c>
      <c r="O12" s="40" t="s">
        <v>103</v>
      </c>
      <c r="P12" s="29"/>
      <c r="Q12" s="3"/>
      <c r="R12" s="3"/>
      <c r="S12" s="3"/>
      <c r="T12" s="3"/>
      <c r="U12" s="3"/>
      <c r="V12" s="6"/>
      <c r="W12" s="6"/>
      <c r="X12" s="29"/>
      <c r="Y12" s="29"/>
    </row>
    <row r="13" spans="1:25" s="30" customFormat="1" ht="18.75" customHeight="1" x14ac:dyDescent="0.2">
      <c r="A13" s="18">
        <v>6</v>
      </c>
      <c r="B13" s="105" t="s">
        <v>67</v>
      </c>
      <c r="C13" s="105" t="s">
        <v>68</v>
      </c>
      <c r="D13" s="105" t="s">
        <v>62</v>
      </c>
      <c r="E13" s="31">
        <v>630</v>
      </c>
      <c r="F13" s="32">
        <v>-5</v>
      </c>
      <c r="G13" s="33">
        <f t="shared" si="3"/>
        <v>25</v>
      </c>
      <c r="H13" s="34">
        <f t="shared" ref="H13" si="10">ROUND(IF(E13&gt;0,IF(F13&gt;0,E13/30*G13,E13+E13/30*F13),""),2)</f>
        <v>525</v>
      </c>
      <c r="I13" s="35">
        <v>126</v>
      </c>
      <c r="J13" s="36">
        <v>0</v>
      </c>
      <c r="K13" s="37">
        <v>18</v>
      </c>
      <c r="L13" s="35">
        <f t="shared" ref="L13" si="11">ROUND(IF(E13&gt;0,IF(F13&gt;0,I13/22*K13,I13+I13/22*J13),""),2)</f>
        <v>126</v>
      </c>
      <c r="M13" s="38">
        <f t="shared" ref="M13" si="12">ROUND(IF(E13&gt;0,IF(F13&gt;0,E13/30*G13+I13/22*K13,E13+E13/30*F13+I13+I13/22*J13),""),2)</f>
        <v>651</v>
      </c>
      <c r="N13" s="39">
        <v>30</v>
      </c>
      <c r="O13" s="40" t="s">
        <v>103</v>
      </c>
      <c r="P13" s="29"/>
      <c r="Q13" s="3"/>
      <c r="R13" s="3"/>
      <c r="S13" s="3"/>
      <c r="T13" s="3"/>
      <c r="U13" s="3"/>
      <c r="V13" s="6"/>
      <c r="W13" s="6"/>
      <c r="X13" s="29"/>
      <c r="Y13" s="29"/>
    </row>
    <row r="14" spans="1:25" s="30" customFormat="1" ht="18.75" customHeight="1" x14ac:dyDescent="0.2">
      <c r="A14" s="18">
        <v>7</v>
      </c>
      <c r="B14" s="103" t="s">
        <v>82</v>
      </c>
      <c r="C14" s="103" t="s">
        <v>83</v>
      </c>
      <c r="D14" s="103" t="s">
        <v>52</v>
      </c>
      <c r="E14" s="19">
        <v>418</v>
      </c>
      <c r="F14" s="20">
        <v>-5</v>
      </c>
      <c r="G14" s="21">
        <v>25</v>
      </c>
      <c r="H14" s="22">
        <f>ROUND(IF(E14&gt;0,IF(F14&gt;0,E14/30*G14,E14+E14/30*F14),""),2)</f>
        <v>348.33</v>
      </c>
      <c r="I14" s="23">
        <v>126</v>
      </c>
      <c r="J14" s="24">
        <v>0</v>
      </c>
      <c r="K14" s="25">
        <v>18</v>
      </c>
      <c r="L14" s="23">
        <f>ROUND(IF(E14&gt;0,IF(F14&gt;0,I14/22*K14,I14+I14/22*J14),""),2)</f>
        <v>126</v>
      </c>
      <c r="M14" s="26">
        <f>ROUND(IF(E14&gt;0,IF(F14&gt;0,E14/30*G14+I14/22*K14,E14+E14/30*F14+I14+I14/22*J14),""),2)</f>
        <v>474.33</v>
      </c>
      <c r="N14" s="27">
        <v>30</v>
      </c>
      <c r="O14" s="28" t="s">
        <v>103</v>
      </c>
      <c r="P14" s="29"/>
      <c r="Q14" s="3"/>
      <c r="R14" s="3"/>
      <c r="S14" s="3"/>
      <c r="T14" s="3"/>
      <c r="U14" s="3"/>
      <c r="V14" s="6"/>
      <c r="W14" s="6"/>
      <c r="X14" s="29"/>
      <c r="Y14" s="29"/>
    </row>
    <row r="15" spans="1:25" s="30" customFormat="1" ht="21.75" customHeight="1" x14ac:dyDescent="0.2">
      <c r="A15" s="18">
        <v>8</v>
      </c>
      <c r="B15" s="103" t="s">
        <v>51</v>
      </c>
      <c r="C15" s="104" t="s">
        <v>54</v>
      </c>
      <c r="D15" s="104" t="s">
        <v>52</v>
      </c>
      <c r="E15" s="19">
        <v>418</v>
      </c>
      <c r="F15" s="20">
        <v>-5</v>
      </c>
      <c r="G15" s="21">
        <v>25</v>
      </c>
      <c r="H15" s="22">
        <f>ROUND(IF(E15&gt;0,IF(F15&gt;0,E15/30*G15,E15+E15/30*F15),""),2)</f>
        <v>348.33</v>
      </c>
      <c r="I15" s="23">
        <v>126</v>
      </c>
      <c r="J15" s="24">
        <v>0</v>
      </c>
      <c r="K15" s="25">
        <v>18</v>
      </c>
      <c r="L15" s="23">
        <f>ROUND(IF(E15&gt;0,IF(F15&gt;0,I15/22*K15,I15+I15/22*J15),""),2)</f>
        <v>126</v>
      </c>
      <c r="M15" s="26">
        <f>ROUND(IF(E15&gt;0,IF(F15&gt;0,E15/30*G15+I15/22*K15,E15+E15/30*F15+I15+I15/22*J15),""),2)</f>
        <v>474.33</v>
      </c>
      <c r="N15" s="27">
        <v>30</v>
      </c>
      <c r="O15" s="28" t="s">
        <v>103</v>
      </c>
      <c r="P15" s="29"/>
      <c r="Q15" s="3"/>
      <c r="R15" s="3"/>
      <c r="S15" s="3"/>
      <c r="T15" s="3"/>
      <c r="U15" s="3"/>
      <c r="V15" s="6"/>
      <c r="W15" s="6"/>
      <c r="X15" s="29"/>
      <c r="Y15" s="29"/>
    </row>
    <row r="16" spans="1:25" s="30" customFormat="1" ht="21.75" customHeight="1" x14ac:dyDescent="0.2">
      <c r="A16" s="18">
        <v>9</v>
      </c>
      <c r="B16" s="105" t="s">
        <v>100</v>
      </c>
      <c r="C16" s="106" t="s">
        <v>101</v>
      </c>
      <c r="D16" s="106" t="s">
        <v>88</v>
      </c>
      <c r="E16" s="31">
        <v>630</v>
      </c>
      <c r="F16" s="32">
        <v>-5</v>
      </c>
      <c r="G16" s="33">
        <v>25</v>
      </c>
      <c r="H16" s="34">
        <f t="shared" ref="H16:H20" si="13">ROUND(IF(E16&gt;0,IF(F16&gt;0,E16/30*G16,E16+E16/30*F16),""),2)</f>
        <v>525</v>
      </c>
      <c r="I16" s="35">
        <v>126</v>
      </c>
      <c r="J16" s="36">
        <v>0</v>
      </c>
      <c r="K16" s="37">
        <v>18</v>
      </c>
      <c r="L16" s="35">
        <f t="shared" ref="L16:L20" si="14">ROUND(IF(E16&gt;0,IF(F16&gt;0,I16/22*K16,I16+I16/22*J16),""),2)</f>
        <v>126</v>
      </c>
      <c r="M16" s="38">
        <f t="shared" ref="M16:M20" si="15">ROUND(IF(E16&gt;0,IF(F16&gt;0,E16/30*G16+I16/22*K16,E16+E16/30*F16+I16+I16/22*J16),""),2)</f>
        <v>651</v>
      </c>
      <c r="N16" s="39">
        <v>30</v>
      </c>
      <c r="O16" s="40" t="s">
        <v>103</v>
      </c>
      <c r="P16" s="29"/>
      <c r="Q16" s="3"/>
      <c r="R16" s="3"/>
      <c r="S16" s="3"/>
      <c r="T16" s="3"/>
      <c r="U16" s="3"/>
      <c r="V16" s="6"/>
      <c r="W16" s="6"/>
      <c r="X16" s="29"/>
      <c r="Y16" s="29"/>
    </row>
    <row r="17" spans="1:25" s="30" customFormat="1" ht="21.75" customHeight="1" x14ac:dyDescent="0.2">
      <c r="A17" s="18">
        <v>10</v>
      </c>
      <c r="B17" s="105" t="s">
        <v>96</v>
      </c>
      <c r="C17" s="106" t="s">
        <v>97</v>
      </c>
      <c r="D17" s="106" t="s">
        <v>88</v>
      </c>
      <c r="E17" s="31">
        <v>630</v>
      </c>
      <c r="F17" s="32">
        <v>-5</v>
      </c>
      <c r="G17" s="33">
        <v>25</v>
      </c>
      <c r="H17" s="34">
        <f t="shared" si="13"/>
        <v>525</v>
      </c>
      <c r="I17" s="35">
        <v>126</v>
      </c>
      <c r="J17" s="36">
        <v>0</v>
      </c>
      <c r="K17" s="37">
        <v>18</v>
      </c>
      <c r="L17" s="35">
        <f t="shared" si="14"/>
        <v>126</v>
      </c>
      <c r="M17" s="38">
        <f t="shared" si="15"/>
        <v>651</v>
      </c>
      <c r="N17" s="39">
        <v>30</v>
      </c>
      <c r="O17" s="40" t="s">
        <v>103</v>
      </c>
      <c r="P17" s="29"/>
      <c r="Q17" s="3"/>
      <c r="R17" s="3"/>
      <c r="S17" s="3"/>
      <c r="T17" s="3"/>
      <c r="U17" s="3"/>
      <c r="V17" s="6"/>
      <c r="W17" s="6"/>
      <c r="X17" s="29"/>
      <c r="Y17" s="29"/>
    </row>
    <row r="18" spans="1:25" s="30" customFormat="1" ht="22.5" customHeight="1" x14ac:dyDescent="0.2">
      <c r="A18" s="18">
        <v>11</v>
      </c>
      <c r="B18" s="107" t="s">
        <v>38</v>
      </c>
      <c r="C18" s="108" t="s">
        <v>36</v>
      </c>
      <c r="D18" s="108" t="s">
        <v>88</v>
      </c>
      <c r="E18" s="31">
        <v>630</v>
      </c>
      <c r="F18" s="32">
        <v>-5</v>
      </c>
      <c r="G18" s="33">
        <f t="shared" si="3"/>
        <v>25</v>
      </c>
      <c r="H18" s="34">
        <f t="shared" si="13"/>
        <v>525</v>
      </c>
      <c r="I18" s="35">
        <v>126</v>
      </c>
      <c r="J18" s="36">
        <v>0</v>
      </c>
      <c r="K18" s="37">
        <v>18</v>
      </c>
      <c r="L18" s="35">
        <f t="shared" si="14"/>
        <v>126</v>
      </c>
      <c r="M18" s="38">
        <f t="shared" si="15"/>
        <v>651</v>
      </c>
      <c r="N18" s="39">
        <v>30</v>
      </c>
      <c r="O18" s="40" t="s">
        <v>103</v>
      </c>
      <c r="P18" s="29"/>
      <c r="Q18" s="3"/>
      <c r="R18" s="3"/>
      <c r="S18" s="3"/>
      <c r="T18" s="3"/>
      <c r="U18" s="3"/>
      <c r="V18" s="6"/>
      <c r="W18" s="6"/>
      <c r="X18" s="29"/>
      <c r="Y18" s="29"/>
    </row>
    <row r="19" spans="1:25" s="30" customFormat="1" ht="22.5" customHeight="1" x14ac:dyDescent="0.2">
      <c r="A19" s="18">
        <v>12</v>
      </c>
      <c r="B19" s="107" t="s">
        <v>40</v>
      </c>
      <c r="C19" s="107" t="s">
        <v>35</v>
      </c>
      <c r="D19" s="107" t="s">
        <v>90</v>
      </c>
      <c r="E19" s="31">
        <v>630</v>
      </c>
      <c r="F19" s="32">
        <v>-5</v>
      </c>
      <c r="G19" s="33">
        <f t="shared" si="3"/>
        <v>25</v>
      </c>
      <c r="H19" s="34">
        <f t="shared" si="13"/>
        <v>525</v>
      </c>
      <c r="I19" s="35">
        <v>126</v>
      </c>
      <c r="J19" s="36">
        <v>0</v>
      </c>
      <c r="K19" s="37">
        <v>18</v>
      </c>
      <c r="L19" s="35">
        <f t="shared" si="14"/>
        <v>126</v>
      </c>
      <c r="M19" s="38">
        <f t="shared" si="15"/>
        <v>651</v>
      </c>
      <c r="N19" s="39">
        <v>30</v>
      </c>
      <c r="O19" s="40" t="s">
        <v>103</v>
      </c>
      <c r="P19" s="29"/>
      <c r="Q19" s="3"/>
      <c r="R19" s="3"/>
      <c r="S19" s="3"/>
      <c r="T19" s="3"/>
      <c r="U19" s="3"/>
      <c r="V19" s="6"/>
      <c r="W19" s="6"/>
      <c r="X19" s="29"/>
      <c r="Y19" s="29"/>
    </row>
    <row r="20" spans="1:25" s="30" customFormat="1" ht="22.5" customHeight="1" x14ac:dyDescent="0.2">
      <c r="A20" s="18">
        <v>13</v>
      </c>
      <c r="B20" s="105" t="s">
        <v>69</v>
      </c>
      <c r="C20" s="106" t="s">
        <v>71</v>
      </c>
      <c r="D20" s="105" t="s">
        <v>88</v>
      </c>
      <c r="E20" s="31">
        <v>630</v>
      </c>
      <c r="F20" s="32">
        <v>-5</v>
      </c>
      <c r="G20" s="33">
        <f>IF(ISBLANK(F20),"",30+F20)</f>
        <v>25</v>
      </c>
      <c r="H20" s="34">
        <f t="shared" si="13"/>
        <v>525</v>
      </c>
      <c r="I20" s="35">
        <v>126</v>
      </c>
      <c r="J20" s="36">
        <v>0</v>
      </c>
      <c r="K20" s="37">
        <v>18</v>
      </c>
      <c r="L20" s="35">
        <f t="shared" si="14"/>
        <v>126</v>
      </c>
      <c r="M20" s="38">
        <f t="shared" si="15"/>
        <v>651</v>
      </c>
      <c r="N20" s="39">
        <v>30</v>
      </c>
      <c r="O20" s="40" t="s">
        <v>103</v>
      </c>
      <c r="P20" s="29"/>
      <c r="Q20" s="3"/>
      <c r="R20" s="3"/>
      <c r="S20" s="3"/>
      <c r="T20" s="3"/>
      <c r="U20" s="3"/>
      <c r="V20" s="6"/>
      <c r="W20" s="6"/>
      <c r="X20" s="29"/>
      <c r="Y20" s="29"/>
    </row>
    <row r="21" spans="1:25" s="30" customFormat="1" ht="21" customHeight="1" x14ac:dyDescent="0.2">
      <c r="A21" s="18">
        <v>14</v>
      </c>
      <c r="B21" s="103" t="s">
        <v>87</v>
      </c>
      <c r="C21" s="104" t="s">
        <v>65</v>
      </c>
      <c r="D21" s="103" t="s">
        <v>52</v>
      </c>
      <c r="E21" s="19">
        <v>418</v>
      </c>
      <c r="F21" s="20">
        <v>-5</v>
      </c>
      <c r="G21" s="21">
        <v>25</v>
      </c>
      <c r="H21" s="22">
        <f>ROUND(IF(E21&gt;0,IF(F21&gt;0,E21/30*G21,E21+E21/30*F21),""),2)</f>
        <v>348.33</v>
      </c>
      <c r="I21" s="23">
        <v>126</v>
      </c>
      <c r="J21" s="24">
        <v>0</v>
      </c>
      <c r="K21" s="25">
        <v>18</v>
      </c>
      <c r="L21" s="23">
        <f>ROUND(IF(E21&gt;0,IF(F21&gt;0,I21/22*K21,I21+I21/22*J21),""),2)</f>
        <v>126</v>
      </c>
      <c r="M21" s="26">
        <f>ROUND(IF(E21&gt;0,IF(F21&gt;0,E21/30*G21+I21/22*K21,E21+E21/30*F21+I21+I21/22*J21),""),2)</f>
        <v>474.33</v>
      </c>
      <c r="N21" s="27">
        <v>30</v>
      </c>
      <c r="O21" s="28" t="s">
        <v>103</v>
      </c>
      <c r="P21" s="29"/>
      <c r="Q21" s="3"/>
      <c r="R21" s="3"/>
      <c r="S21" s="3"/>
      <c r="T21" s="3"/>
      <c r="U21" s="3"/>
      <c r="V21" s="6"/>
      <c r="W21" s="6"/>
      <c r="X21" s="29"/>
      <c r="Y21" s="29"/>
    </row>
    <row r="22" spans="1:25" s="30" customFormat="1" ht="18.75" customHeight="1" x14ac:dyDescent="0.2">
      <c r="A22" s="18">
        <v>15</v>
      </c>
      <c r="B22" s="105" t="s">
        <v>39</v>
      </c>
      <c r="C22" s="105" t="s">
        <v>35</v>
      </c>
      <c r="D22" s="105" t="s">
        <v>89</v>
      </c>
      <c r="E22" s="31">
        <v>630</v>
      </c>
      <c r="F22" s="32">
        <v>-5</v>
      </c>
      <c r="G22" s="33">
        <f>IF(ISBLANK(F22),"",30+F22)</f>
        <v>25</v>
      </c>
      <c r="H22" s="34">
        <f t="shared" ref="H22:H27" si="16">ROUND(IF(E22&gt;0,IF(F22&gt;0,E22/30*G22,E22+E22/30*F22),""),2)</f>
        <v>525</v>
      </c>
      <c r="I22" s="35">
        <v>126</v>
      </c>
      <c r="J22" s="36">
        <v>0</v>
      </c>
      <c r="K22" s="37">
        <v>18</v>
      </c>
      <c r="L22" s="35">
        <f t="shared" ref="L22:L27" si="17">ROUND(IF(E22&gt;0,IF(F22&gt;0,I22/22*K22,I22+I22/22*J22),""),2)</f>
        <v>126</v>
      </c>
      <c r="M22" s="38">
        <f t="shared" ref="M22:M27" si="18">ROUND(IF(E22&gt;0,IF(F22&gt;0,E22/30*G22+I22/22*K22,E22+E22/30*F22+I22+I22/22*J22),""),2)</f>
        <v>651</v>
      </c>
      <c r="N22" s="39">
        <v>30</v>
      </c>
      <c r="O22" s="40" t="s">
        <v>103</v>
      </c>
      <c r="P22" s="29"/>
      <c r="Q22" s="3"/>
      <c r="R22" s="3"/>
      <c r="S22" s="3"/>
      <c r="T22" s="3"/>
      <c r="U22" s="3"/>
      <c r="V22" s="6"/>
      <c r="W22" s="6"/>
      <c r="X22" s="29"/>
      <c r="Y22" s="29"/>
    </row>
    <row r="23" spans="1:25" s="30" customFormat="1" ht="18.75" customHeight="1" x14ac:dyDescent="0.2">
      <c r="A23" s="18">
        <v>16</v>
      </c>
      <c r="B23" s="105" t="s">
        <v>57</v>
      </c>
      <c r="C23" s="105" t="s">
        <v>58</v>
      </c>
      <c r="D23" s="105" t="s">
        <v>59</v>
      </c>
      <c r="E23" s="31">
        <v>630</v>
      </c>
      <c r="F23" s="32">
        <v>-5</v>
      </c>
      <c r="G23" s="33">
        <f t="shared" ref="G23:G27" si="19">IF(ISBLANK(F23),"",30+F23)</f>
        <v>25</v>
      </c>
      <c r="H23" s="34">
        <f t="shared" si="16"/>
        <v>525</v>
      </c>
      <c r="I23" s="35">
        <v>126</v>
      </c>
      <c r="J23" s="36">
        <v>0</v>
      </c>
      <c r="K23" s="37">
        <v>18</v>
      </c>
      <c r="L23" s="35">
        <f t="shared" si="17"/>
        <v>126</v>
      </c>
      <c r="M23" s="38">
        <f t="shared" si="18"/>
        <v>651</v>
      </c>
      <c r="N23" s="39">
        <v>30</v>
      </c>
      <c r="O23" s="40" t="s">
        <v>103</v>
      </c>
      <c r="P23" s="29"/>
      <c r="Q23" s="3"/>
      <c r="R23" s="3"/>
      <c r="S23" s="3"/>
      <c r="T23" s="3"/>
      <c r="U23" s="3"/>
      <c r="V23" s="6"/>
      <c r="W23" s="6"/>
      <c r="X23" s="29"/>
      <c r="Y23" s="29"/>
    </row>
    <row r="24" spans="1:25" s="30" customFormat="1" ht="18.75" customHeight="1" x14ac:dyDescent="0.2">
      <c r="A24" s="18">
        <v>17</v>
      </c>
      <c r="B24" s="105" t="s">
        <v>60</v>
      </c>
      <c r="C24" s="105" t="s">
        <v>61</v>
      </c>
      <c r="D24" s="105" t="s">
        <v>62</v>
      </c>
      <c r="E24" s="31">
        <v>630</v>
      </c>
      <c r="F24" s="32">
        <v>-5</v>
      </c>
      <c r="G24" s="33">
        <f t="shared" si="19"/>
        <v>25</v>
      </c>
      <c r="H24" s="34">
        <f t="shared" si="16"/>
        <v>525</v>
      </c>
      <c r="I24" s="35">
        <v>126</v>
      </c>
      <c r="J24" s="36">
        <v>0</v>
      </c>
      <c r="K24" s="37">
        <v>18</v>
      </c>
      <c r="L24" s="35">
        <f t="shared" si="17"/>
        <v>126</v>
      </c>
      <c r="M24" s="38">
        <f t="shared" si="18"/>
        <v>651</v>
      </c>
      <c r="N24" s="39">
        <v>30</v>
      </c>
      <c r="O24" s="40" t="s">
        <v>103</v>
      </c>
      <c r="P24" s="29"/>
      <c r="Q24" s="3"/>
      <c r="R24" s="3"/>
      <c r="S24" s="3"/>
      <c r="T24" s="3"/>
      <c r="U24" s="3"/>
      <c r="V24" s="6"/>
      <c r="W24" s="6"/>
      <c r="X24" s="29"/>
      <c r="Y24" s="29"/>
    </row>
    <row r="25" spans="1:25" s="30" customFormat="1" ht="18.75" customHeight="1" x14ac:dyDescent="0.2">
      <c r="A25" s="18">
        <v>18</v>
      </c>
      <c r="B25" s="105" t="s">
        <v>105</v>
      </c>
      <c r="C25" s="105" t="s">
        <v>81</v>
      </c>
      <c r="D25" s="105" t="s">
        <v>88</v>
      </c>
      <c r="E25" s="31">
        <v>630</v>
      </c>
      <c r="F25" s="32">
        <v>-5</v>
      </c>
      <c r="G25" s="33">
        <f t="shared" si="19"/>
        <v>25</v>
      </c>
      <c r="H25" s="34">
        <f t="shared" si="16"/>
        <v>525</v>
      </c>
      <c r="I25" s="35">
        <v>126</v>
      </c>
      <c r="J25" s="36">
        <v>0</v>
      </c>
      <c r="K25" s="37">
        <v>18</v>
      </c>
      <c r="L25" s="35">
        <f t="shared" si="17"/>
        <v>126</v>
      </c>
      <c r="M25" s="38">
        <f t="shared" si="18"/>
        <v>651</v>
      </c>
      <c r="N25" s="39">
        <v>30</v>
      </c>
      <c r="O25" s="40" t="s">
        <v>103</v>
      </c>
      <c r="P25" s="29"/>
      <c r="Q25" s="3"/>
      <c r="R25" s="3"/>
      <c r="S25" s="3"/>
      <c r="T25" s="3"/>
      <c r="U25" s="3"/>
      <c r="V25" s="6"/>
      <c r="W25" s="6"/>
      <c r="X25" s="29"/>
      <c r="Y25" s="29"/>
    </row>
    <row r="26" spans="1:25" s="30" customFormat="1" ht="18.75" customHeight="1" x14ac:dyDescent="0.2">
      <c r="A26" s="18">
        <v>19</v>
      </c>
      <c r="B26" s="107" t="s">
        <v>42</v>
      </c>
      <c r="C26" s="107" t="s">
        <v>35</v>
      </c>
      <c r="D26" s="107" t="s">
        <v>93</v>
      </c>
      <c r="E26" s="31">
        <v>630</v>
      </c>
      <c r="F26" s="32">
        <v>-5</v>
      </c>
      <c r="G26" s="33">
        <f t="shared" si="19"/>
        <v>25</v>
      </c>
      <c r="H26" s="34">
        <f t="shared" si="16"/>
        <v>525</v>
      </c>
      <c r="I26" s="35">
        <v>126</v>
      </c>
      <c r="J26" s="36">
        <v>0</v>
      </c>
      <c r="K26" s="37">
        <v>18</v>
      </c>
      <c r="L26" s="35">
        <f t="shared" si="17"/>
        <v>126</v>
      </c>
      <c r="M26" s="38">
        <f t="shared" si="18"/>
        <v>651</v>
      </c>
      <c r="N26" s="39">
        <v>30</v>
      </c>
      <c r="O26" s="40" t="s">
        <v>103</v>
      </c>
      <c r="P26" s="29"/>
      <c r="Q26" s="3"/>
      <c r="R26" s="3"/>
      <c r="S26" s="3"/>
      <c r="T26" s="3"/>
      <c r="U26" s="3"/>
      <c r="V26" s="6"/>
      <c r="W26" s="6"/>
      <c r="X26" s="29"/>
      <c r="Y26" s="29"/>
    </row>
    <row r="27" spans="1:25" s="30" customFormat="1" ht="18.75" customHeight="1" x14ac:dyDescent="0.2">
      <c r="A27" s="18">
        <v>20</v>
      </c>
      <c r="B27" s="107" t="s">
        <v>44</v>
      </c>
      <c r="C27" s="107" t="s">
        <v>91</v>
      </c>
      <c r="D27" s="107" t="s">
        <v>88</v>
      </c>
      <c r="E27" s="31">
        <v>630</v>
      </c>
      <c r="F27" s="32">
        <v>-5</v>
      </c>
      <c r="G27" s="33">
        <f t="shared" si="19"/>
        <v>25</v>
      </c>
      <c r="H27" s="34">
        <f t="shared" si="16"/>
        <v>525</v>
      </c>
      <c r="I27" s="35">
        <v>126</v>
      </c>
      <c r="J27" s="36">
        <v>0</v>
      </c>
      <c r="K27" s="37">
        <v>18</v>
      </c>
      <c r="L27" s="35">
        <f t="shared" si="17"/>
        <v>126</v>
      </c>
      <c r="M27" s="38">
        <f t="shared" si="18"/>
        <v>651</v>
      </c>
      <c r="N27" s="39">
        <v>30</v>
      </c>
      <c r="O27" s="40" t="s">
        <v>103</v>
      </c>
      <c r="P27" s="29"/>
      <c r="Q27" s="3"/>
      <c r="R27" s="3"/>
      <c r="S27" s="3"/>
      <c r="T27" s="3"/>
      <c r="U27" s="3"/>
      <c r="V27" s="6"/>
      <c r="W27" s="6"/>
      <c r="X27" s="29"/>
      <c r="Y27" s="29"/>
    </row>
    <row r="28" spans="1:25" s="30" customFormat="1" ht="21" customHeight="1" x14ac:dyDescent="0.2">
      <c r="A28" s="18">
        <v>21</v>
      </c>
      <c r="B28" s="109" t="s">
        <v>78</v>
      </c>
      <c r="C28" s="110" t="s">
        <v>79</v>
      </c>
      <c r="D28" s="109" t="s">
        <v>52</v>
      </c>
      <c r="E28" s="19">
        <v>418</v>
      </c>
      <c r="F28" s="20">
        <v>-5</v>
      </c>
      <c r="G28" s="21">
        <f t="shared" ref="G28:G33" si="20">IF(ISBLANK(F28),"",30+F28)</f>
        <v>25</v>
      </c>
      <c r="H28" s="22">
        <f>ROUND(IF(E28&gt;0,IF(F28&gt;0,E28/30*G28,E28+E28/30*F28),""),2)</f>
        <v>348.33</v>
      </c>
      <c r="I28" s="23">
        <v>126</v>
      </c>
      <c r="J28" s="24">
        <v>0</v>
      </c>
      <c r="K28" s="25">
        <v>18</v>
      </c>
      <c r="L28" s="23">
        <f>ROUND(IF(E28&gt;0,IF(F28&gt;0,I28/22*K28,I28+I28/22*J28),""),2)</f>
        <v>126</v>
      </c>
      <c r="M28" s="26">
        <f>ROUND(IF(E28&gt;0,IF(F28&gt;0,E28/30*G28+I28/22*K28,E28+E28/30*F28+I28+I28/22*J28),""),2)</f>
        <v>474.33</v>
      </c>
      <c r="N28" s="27">
        <v>30</v>
      </c>
      <c r="O28" s="28" t="s">
        <v>103</v>
      </c>
      <c r="P28" s="29"/>
      <c r="Q28" s="3"/>
      <c r="R28" s="3"/>
      <c r="S28" s="3"/>
      <c r="T28" s="3"/>
      <c r="U28" s="3"/>
      <c r="V28" s="6"/>
      <c r="W28" s="6"/>
      <c r="X28" s="29"/>
      <c r="Y28" s="29"/>
    </row>
    <row r="29" spans="1:25" s="30" customFormat="1" ht="16.5" customHeight="1" x14ac:dyDescent="0.2">
      <c r="A29" s="18">
        <v>22</v>
      </c>
      <c r="B29" s="107" t="s">
        <v>94</v>
      </c>
      <c r="C29" s="105" t="s">
        <v>91</v>
      </c>
      <c r="D29" s="105" t="s">
        <v>95</v>
      </c>
      <c r="E29" s="31">
        <v>630</v>
      </c>
      <c r="F29" s="32">
        <v>-5</v>
      </c>
      <c r="G29" s="33">
        <f t="shared" ref="G29" si="21">IF(ISBLANK(F29),"",30+F29)</f>
        <v>25</v>
      </c>
      <c r="H29" s="34">
        <f>ROUND(IF(E29&gt;0,IF(F29&gt;0,E29/30*G29,E29+E29/30*F29),""),2)</f>
        <v>525</v>
      </c>
      <c r="I29" s="35">
        <v>126</v>
      </c>
      <c r="J29" s="36">
        <v>0</v>
      </c>
      <c r="K29" s="37">
        <v>18</v>
      </c>
      <c r="L29" s="35">
        <f t="shared" ref="L29" si="22">ROUND(IF(E29&gt;0,IF(F29&gt;0,I29/22*K29,I29+I29/22*J29),""),2)</f>
        <v>126</v>
      </c>
      <c r="M29" s="38">
        <f t="shared" ref="M29" si="23">ROUND(IF(E29&gt;0,IF(F29&gt;0,E29/30*G29+I29/22*K29,E29+E29/30*F29+I29+I29/22*J29),""),2)</f>
        <v>651</v>
      </c>
      <c r="N29" s="39">
        <v>30</v>
      </c>
      <c r="O29" s="40" t="s">
        <v>103</v>
      </c>
      <c r="P29" s="29"/>
      <c r="Q29" s="3"/>
      <c r="R29" s="3"/>
      <c r="S29" s="3"/>
      <c r="T29" s="3"/>
      <c r="U29" s="3"/>
      <c r="V29" s="6"/>
      <c r="W29" s="6"/>
      <c r="X29" s="29"/>
      <c r="Y29" s="29"/>
    </row>
    <row r="30" spans="1:25" s="30" customFormat="1" ht="16.5" customHeight="1" x14ac:dyDescent="0.2">
      <c r="A30" s="18">
        <v>23</v>
      </c>
      <c r="B30" s="105" t="s">
        <v>49</v>
      </c>
      <c r="C30" s="105" t="s">
        <v>50</v>
      </c>
      <c r="D30" s="105" t="s">
        <v>102</v>
      </c>
      <c r="E30" s="31">
        <v>630</v>
      </c>
      <c r="F30" s="32">
        <v>-5</v>
      </c>
      <c r="G30" s="33">
        <f t="shared" ref="G30:G31" si="24">IF(ISBLANK(F30),"",30+F30)</f>
        <v>25</v>
      </c>
      <c r="H30" s="34">
        <f>ROUND(IF(E30&gt;0,IF(F30&gt;0,E30/30*G30,E30+E30/30*F30),""),2)</f>
        <v>525</v>
      </c>
      <c r="I30" s="35">
        <v>126</v>
      </c>
      <c r="J30" s="36">
        <v>0</v>
      </c>
      <c r="K30" s="37">
        <v>18</v>
      </c>
      <c r="L30" s="35">
        <f t="shared" ref="L30:L33" si="25">ROUND(IF(E30&gt;0,IF(F30&gt;0,I30/22*K30,I30+I30/22*J30),""),2)</f>
        <v>126</v>
      </c>
      <c r="M30" s="38">
        <f t="shared" ref="M30:M33" si="26">ROUND(IF(E30&gt;0,IF(F30&gt;0,E30/30*G30+I30/22*K30,E30+E30/30*F30+I30+I30/22*J30),""),2)</f>
        <v>651</v>
      </c>
      <c r="N30" s="39">
        <v>30</v>
      </c>
      <c r="O30" s="40" t="s">
        <v>103</v>
      </c>
      <c r="P30" s="29"/>
      <c r="Q30" s="3"/>
      <c r="R30" s="3"/>
      <c r="S30" s="3"/>
      <c r="T30" s="3"/>
      <c r="U30" s="3"/>
      <c r="V30" s="6"/>
      <c r="W30" s="6"/>
      <c r="X30" s="29"/>
      <c r="Y30" s="29"/>
    </row>
    <row r="31" spans="1:25" s="30" customFormat="1" ht="16.5" customHeight="1" x14ac:dyDescent="0.2">
      <c r="A31" s="18">
        <v>24</v>
      </c>
      <c r="B31" s="105" t="s">
        <v>92</v>
      </c>
      <c r="C31" s="105" t="s">
        <v>68</v>
      </c>
      <c r="D31" s="105" t="s">
        <v>59</v>
      </c>
      <c r="E31" s="31">
        <v>630</v>
      </c>
      <c r="F31" s="32">
        <v>-5</v>
      </c>
      <c r="G31" s="33">
        <f t="shared" si="24"/>
        <v>25</v>
      </c>
      <c r="H31" s="34">
        <f t="shared" ref="H31:H33" si="27">ROUND(IF(E31&gt;0,IF(F31&gt;0,E31/30*G31,E31+E31/30*F31),""),2)</f>
        <v>525</v>
      </c>
      <c r="I31" s="35">
        <v>126</v>
      </c>
      <c r="J31" s="36">
        <v>0</v>
      </c>
      <c r="K31" s="37">
        <v>18</v>
      </c>
      <c r="L31" s="35">
        <f t="shared" si="25"/>
        <v>126</v>
      </c>
      <c r="M31" s="38">
        <f t="shared" si="26"/>
        <v>651</v>
      </c>
      <c r="N31" s="39">
        <v>30</v>
      </c>
      <c r="O31" s="40" t="s">
        <v>103</v>
      </c>
      <c r="P31" s="29"/>
      <c r="Q31" s="3"/>
      <c r="R31" s="3"/>
      <c r="S31" s="3"/>
      <c r="T31" s="3"/>
      <c r="U31" s="3"/>
      <c r="V31" s="6"/>
      <c r="W31" s="6"/>
      <c r="X31" s="29"/>
      <c r="Y31" s="29"/>
    </row>
    <row r="32" spans="1:25" s="30" customFormat="1" ht="18" customHeight="1" x14ac:dyDescent="0.2">
      <c r="A32" s="18">
        <v>25</v>
      </c>
      <c r="B32" s="103" t="s">
        <v>84</v>
      </c>
      <c r="C32" s="103" t="s">
        <v>85</v>
      </c>
      <c r="D32" s="103" t="s">
        <v>52</v>
      </c>
      <c r="E32" s="19">
        <v>418</v>
      </c>
      <c r="F32" s="20">
        <v>-5</v>
      </c>
      <c r="G32" s="21">
        <v>25</v>
      </c>
      <c r="H32" s="22">
        <f t="shared" si="27"/>
        <v>348.33</v>
      </c>
      <c r="I32" s="23">
        <v>126</v>
      </c>
      <c r="J32" s="24">
        <v>0</v>
      </c>
      <c r="K32" s="25">
        <v>18</v>
      </c>
      <c r="L32" s="23">
        <f t="shared" si="25"/>
        <v>126</v>
      </c>
      <c r="M32" s="26">
        <f t="shared" si="26"/>
        <v>474.33</v>
      </c>
      <c r="N32" s="27">
        <v>30</v>
      </c>
      <c r="O32" s="28" t="s">
        <v>103</v>
      </c>
      <c r="P32" s="29"/>
      <c r="Q32" s="3"/>
      <c r="R32" s="3"/>
      <c r="S32" s="3"/>
      <c r="T32" s="3"/>
      <c r="U32" s="3"/>
      <c r="V32" s="6"/>
      <c r="W32" s="6"/>
      <c r="X32" s="29"/>
      <c r="Y32" s="29"/>
    </row>
    <row r="33" spans="1:25" s="30" customFormat="1" ht="14.25" customHeight="1" x14ac:dyDescent="0.2">
      <c r="A33" s="18">
        <v>26</v>
      </c>
      <c r="B33" s="103" t="s">
        <v>55</v>
      </c>
      <c r="C33" s="103" t="s">
        <v>56</v>
      </c>
      <c r="D33" s="104" t="s">
        <v>52</v>
      </c>
      <c r="E33" s="19">
        <v>418</v>
      </c>
      <c r="F33" s="20">
        <v>-5</v>
      </c>
      <c r="G33" s="21">
        <f t="shared" si="20"/>
        <v>25</v>
      </c>
      <c r="H33" s="22">
        <f t="shared" si="27"/>
        <v>348.33</v>
      </c>
      <c r="I33" s="23">
        <v>126</v>
      </c>
      <c r="J33" s="24">
        <v>0</v>
      </c>
      <c r="K33" s="25">
        <v>18</v>
      </c>
      <c r="L33" s="23">
        <f t="shared" si="25"/>
        <v>126</v>
      </c>
      <c r="M33" s="26">
        <f t="shared" si="26"/>
        <v>474.33</v>
      </c>
      <c r="N33" s="27">
        <v>30</v>
      </c>
      <c r="O33" s="28" t="s">
        <v>103</v>
      </c>
      <c r="P33" s="29"/>
      <c r="Q33" s="3"/>
      <c r="R33" s="3"/>
      <c r="S33" s="3"/>
      <c r="T33" s="3"/>
      <c r="U33" s="3"/>
      <c r="V33" s="6"/>
      <c r="W33" s="6"/>
      <c r="X33" s="29"/>
      <c r="Y33" s="29"/>
    </row>
    <row r="34" spans="1:25" s="45" customFormat="1" ht="17.25" customHeight="1" x14ac:dyDescent="0.2">
      <c r="A34" s="41"/>
      <c r="B34" s="42" t="s">
        <v>9</v>
      </c>
      <c r="C34" s="42"/>
      <c r="D34" s="42"/>
      <c r="E34" s="41"/>
      <c r="F34" s="41"/>
      <c r="G34" s="41"/>
      <c r="H34" s="43">
        <f>SUM(H8:H33)</f>
        <v>12059.97</v>
      </c>
      <c r="I34" s="41"/>
      <c r="J34" s="41"/>
      <c r="K34" s="41"/>
      <c r="L34" s="43">
        <f>SUM(L8:L33)</f>
        <v>3276</v>
      </c>
      <c r="M34" s="43">
        <f>SUM(M8:M33)</f>
        <v>15335.97</v>
      </c>
      <c r="N34" s="43">
        <f>SUM(N8:N33)</f>
        <v>780</v>
      </c>
      <c r="O34" s="41"/>
      <c r="P34" s="44"/>
    </row>
    <row r="35" spans="1:25" s="51" customFormat="1" ht="22.5" customHeight="1" x14ac:dyDescent="0.2">
      <c r="A35" s="46" t="s">
        <v>15</v>
      </c>
      <c r="B35" s="47"/>
      <c r="C35" s="47"/>
      <c r="D35" s="47"/>
      <c r="E35" s="47"/>
      <c r="F35" s="48"/>
      <c r="G35" s="49">
        <f>H34</f>
        <v>12059.97</v>
      </c>
      <c r="H35" s="49"/>
      <c r="I35" s="49"/>
      <c r="J35" s="49"/>
      <c r="K35" s="50" t="s">
        <v>116</v>
      </c>
      <c r="L35" s="50"/>
      <c r="M35" s="50"/>
      <c r="N35" s="50"/>
      <c r="O35" s="50"/>
      <c r="P35" s="2"/>
      <c r="Q35" s="2"/>
      <c r="R35" s="2"/>
      <c r="S35" s="2"/>
      <c r="T35" s="2"/>
      <c r="U35" s="2"/>
      <c r="V35" s="7"/>
      <c r="W35" s="7"/>
      <c r="X35" s="2"/>
      <c r="Y35" s="2"/>
    </row>
    <row r="36" spans="1:25" ht="22.5" customHeight="1" x14ac:dyDescent="0.2">
      <c r="A36" s="46" t="s">
        <v>16</v>
      </c>
      <c r="B36" s="47"/>
      <c r="C36" s="47"/>
      <c r="D36" s="47"/>
      <c r="E36" s="47"/>
      <c r="F36" s="48"/>
      <c r="G36" s="49">
        <f>L34</f>
        <v>3276</v>
      </c>
      <c r="H36" s="49"/>
      <c r="I36" s="49"/>
      <c r="J36" s="49"/>
      <c r="K36" s="50"/>
      <c r="L36" s="50"/>
      <c r="M36" s="50"/>
      <c r="N36" s="50"/>
      <c r="O36" s="50"/>
    </row>
    <row r="37" spans="1:25" ht="22.5" customHeight="1" x14ac:dyDescent="0.25">
      <c r="A37" s="46" t="s">
        <v>17</v>
      </c>
      <c r="B37" s="47"/>
      <c r="C37" s="47"/>
      <c r="D37" s="47"/>
      <c r="E37" s="47"/>
      <c r="F37" s="48"/>
      <c r="G37" s="52">
        <f>G35+G36</f>
        <v>15335.97</v>
      </c>
      <c r="H37" s="52"/>
      <c r="I37" s="52"/>
      <c r="J37" s="52"/>
      <c r="K37" s="50"/>
      <c r="L37" s="50"/>
      <c r="M37" s="50"/>
      <c r="N37" s="50"/>
      <c r="O37" s="50"/>
      <c r="Q37" s="8"/>
    </row>
    <row r="38" spans="1:25" ht="22.5" customHeight="1" x14ac:dyDescent="0.2">
      <c r="A38" s="53" t="s">
        <v>41</v>
      </c>
      <c r="B38" s="54"/>
      <c r="C38" s="54"/>
      <c r="D38" s="54"/>
      <c r="E38" s="54"/>
      <c r="F38" s="55"/>
      <c r="G38" s="52">
        <f>N34</f>
        <v>780</v>
      </c>
      <c r="H38" s="52"/>
      <c r="I38" s="52"/>
      <c r="J38" s="52"/>
      <c r="K38" s="50"/>
      <c r="L38" s="50"/>
      <c r="M38" s="50"/>
      <c r="N38" s="50"/>
      <c r="O38" s="50"/>
      <c r="Q38" s="3"/>
      <c r="R38" s="3"/>
      <c r="S38" s="3"/>
      <c r="T38" s="3"/>
      <c r="U38" s="3"/>
      <c r="V38" s="6"/>
      <c r="W38" s="6"/>
    </row>
    <row r="39" spans="1:25" ht="19.5" customHeight="1" x14ac:dyDescent="0.2">
      <c r="A39" s="56" t="s">
        <v>28</v>
      </c>
      <c r="B39" s="57"/>
      <c r="C39" s="57"/>
      <c r="D39" s="57"/>
      <c r="E39" s="57"/>
      <c r="F39" s="58"/>
      <c r="G39" s="59">
        <f>-S40</f>
        <v>0</v>
      </c>
      <c r="H39" s="60"/>
      <c r="I39" s="60"/>
      <c r="J39" s="61"/>
      <c r="K39" s="50"/>
      <c r="L39" s="50"/>
      <c r="M39" s="50"/>
      <c r="N39" s="50"/>
      <c r="O39" s="50"/>
    </row>
    <row r="40" spans="1:25" ht="22.5" customHeight="1" x14ac:dyDescent="0.2">
      <c r="A40" s="46" t="s">
        <v>19</v>
      </c>
      <c r="B40" s="47"/>
      <c r="C40" s="47"/>
      <c r="D40" s="47"/>
      <c r="E40" s="47"/>
      <c r="F40" s="48"/>
      <c r="G40" s="9">
        <f>G37+G38+G39</f>
        <v>16115.97</v>
      </c>
      <c r="H40" s="9"/>
      <c r="I40" s="9"/>
      <c r="J40" s="9"/>
      <c r="K40" s="50"/>
      <c r="L40" s="50"/>
      <c r="M40" s="50"/>
      <c r="N40" s="50"/>
      <c r="O40" s="50"/>
    </row>
    <row r="41" spans="1:25" ht="22.5" customHeight="1" x14ac:dyDescent="0.2">
      <c r="A41" s="62" t="s">
        <v>18</v>
      </c>
      <c r="B41" s="63"/>
      <c r="C41" s="63"/>
      <c r="D41" s="63"/>
      <c r="E41" s="63"/>
      <c r="F41" s="64"/>
      <c r="G41" s="65">
        <f ca="1">TODAY()</f>
        <v>46169</v>
      </c>
      <c r="H41" s="65"/>
      <c r="I41" s="65"/>
      <c r="J41" s="65"/>
      <c r="K41" s="50"/>
      <c r="L41" s="50"/>
      <c r="M41" s="50"/>
      <c r="N41" s="50"/>
      <c r="O41" s="50"/>
      <c r="Q41" s="3"/>
      <c r="R41" s="3"/>
      <c r="S41" s="3"/>
      <c r="T41" s="3"/>
      <c r="U41" s="3"/>
      <c r="V41" s="6"/>
      <c r="W41" s="6"/>
    </row>
    <row r="42" spans="1:25" ht="21" customHeight="1" x14ac:dyDescent="0.2">
      <c r="A42" s="66" t="s">
        <v>30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8"/>
    </row>
    <row r="43" spans="1:25" ht="27.75" customHeight="1" x14ac:dyDescent="0.2">
      <c r="A43" s="69" t="s">
        <v>31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</row>
    <row r="44" spans="1:25" ht="17.25" customHeight="1" x14ac:dyDescent="0.25">
      <c r="A44" s="70" t="s">
        <v>32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2"/>
      <c r="O44" s="73" t="s">
        <v>106</v>
      </c>
    </row>
    <row r="45" spans="1:25" ht="15" customHeight="1" x14ac:dyDescent="0.25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6"/>
      <c r="O45" s="77" t="s">
        <v>107</v>
      </c>
    </row>
    <row r="46" spans="1:25" ht="15" x14ac:dyDescent="0.25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6"/>
      <c r="O46" s="78" t="s">
        <v>108</v>
      </c>
    </row>
    <row r="47" spans="1:25" ht="15" x14ac:dyDescent="0.25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6"/>
      <c r="O47" s="79" t="s">
        <v>109</v>
      </c>
    </row>
    <row r="48" spans="1:25" ht="15" x14ac:dyDescent="0.25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6"/>
      <c r="O48" s="80" t="s">
        <v>110</v>
      </c>
    </row>
    <row r="49" spans="1:15" ht="15" x14ac:dyDescent="0.25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  <c r="O49" s="81" t="s">
        <v>111</v>
      </c>
    </row>
    <row r="50" spans="1:15" ht="15" x14ac:dyDescent="0.25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4"/>
      <c r="O50" s="85" t="s">
        <v>112</v>
      </c>
    </row>
  </sheetData>
  <autoFilter ref="A7:W45"/>
  <sortState ref="A8:O33">
    <sortCondition ref="B8:B33"/>
  </sortState>
  <mergeCells count="27">
    <mergeCell ref="A39:F39"/>
    <mergeCell ref="A42:O42"/>
    <mergeCell ref="A43:O43"/>
    <mergeCell ref="K35:O41"/>
    <mergeCell ref="A1:O1"/>
    <mergeCell ref="A6:N6"/>
    <mergeCell ref="A4:F4"/>
    <mergeCell ref="A5:F5"/>
    <mergeCell ref="G5:I5"/>
    <mergeCell ref="G4:J4"/>
    <mergeCell ref="A2:O2"/>
    <mergeCell ref="A44:N50"/>
    <mergeCell ref="G35:J35"/>
    <mergeCell ref="A35:F35"/>
    <mergeCell ref="K4:O5"/>
    <mergeCell ref="A3:O3"/>
    <mergeCell ref="A36:F36"/>
    <mergeCell ref="A37:F37"/>
    <mergeCell ref="G37:J37"/>
    <mergeCell ref="G36:J36"/>
    <mergeCell ref="G38:J38"/>
    <mergeCell ref="G40:J40"/>
    <mergeCell ref="A38:F38"/>
    <mergeCell ref="A40:F40"/>
    <mergeCell ref="G41:J41"/>
    <mergeCell ref="A41:F41"/>
    <mergeCell ref="G39:J39"/>
  </mergeCells>
  <phoneticPr fontId="19" type="noConversion"/>
  <printOptions horizontalCentered="1"/>
  <pageMargins left="0.25" right="0.25" top="0.75" bottom="0.75" header="0.3" footer="0.3"/>
  <pageSetup paperSize="9" scale="39" fitToHeight="0" orientation="landscape" r:id="rId1"/>
  <headerFooter>
    <oddHeader>&amp;F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zoomScale="80" zoomScaleNormal="80" zoomScaleSheetLayoutView="90" workbookViewId="0">
      <selection activeCell="A21" sqref="A21:O21"/>
    </sheetView>
  </sheetViews>
  <sheetFormatPr defaultRowHeight="15" x14ac:dyDescent="0.25"/>
  <cols>
    <col min="1" max="1" width="7.7109375" style="125" bestFit="1" customWidth="1"/>
    <col min="2" max="2" width="38.85546875" style="125" customWidth="1"/>
    <col min="3" max="3" width="18.140625" style="125" bestFit="1" customWidth="1"/>
    <col min="4" max="4" width="15.5703125" style="125" bestFit="1" customWidth="1"/>
    <col min="5" max="5" width="24.42578125" style="125" bestFit="1" customWidth="1"/>
    <col min="6" max="6" width="20.7109375" style="125" bestFit="1" customWidth="1"/>
    <col min="7" max="7" width="13.7109375" style="125" bestFit="1" customWidth="1"/>
    <col min="8" max="8" width="14.85546875" style="125" bestFit="1" customWidth="1"/>
    <col min="9" max="9" width="14.5703125" style="125" bestFit="1" customWidth="1"/>
    <col min="10" max="10" width="20.85546875" style="125" bestFit="1" customWidth="1"/>
    <col min="11" max="11" width="13.7109375" style="125" bestFit="1" customWidth="1"/>
    <col min="12" max="12" width="17.140625" style="125" bestFit="1" customWidth="1"/>
    <col min="13" max="13" width="16.5703125" style="125" bestFit="1" customWidth="1"/>
    <col min="14" max="14" width="17.140625" style="125" bestFit="1" customWidth="1"/>
    <col min="15" max="15" width="36.28515625" style="159" bestFit="1" customWidth="1"/>
    <col min="16" max="16" width="24" style="124" bestFit="1" customWidth="1"/>
    <col min="17" max="17" width="12.85546875" style="124" bestFit="1" customWidth="1"/>
    <col min="18" max="18" width="8.7109375" style="124" bestFit="1" customWidth="1"/>
    <col min="19" max="19" width="10.140625" style="124" bestFit="1" customWidth="1"/>
    <col min="20" max="20" width="16.5703125" style="124" bestFit="1" customWidth="1"/>
    <col min="21" max="21" width="13.140625" style="124" bestFit="1" customWidth="1"/>
    <col min="22" max="22" width="15.5703125" style="124" bestFit="1" customWidth="1"/>
    <col min="23" max="23" width="14.140625" style="124" bestFit="1" customWidth="1"/>
    <col min="24" max="25" width="9.140625" style="124"/>
    <col min="26" max="16384" width="9.140625" style="125"/>
  </cols>
  <sheetData>
    <row r="1" spans="1:25" ht="71.25" customHeight="1" x14ac:dyDescent="0.25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</row>
    <row r="2" spans="1:25" ht="18" x14ac:dyDescent="0.25">
      <c r="A2" s="198" t="s">
        <v>114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00"/>
    </row>
    <row r="3" spans="1:25" ht="18" x14ac:dyDescent="0.25">
      <c r="A3" s="201" t="s">
        <v>29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3"/>
    </row>
    <row r="4" spans="1:25" ht="15.75" x14ac:dyDescent="0.25">
      <c r="A4" s="204" t="s">
        <v>4</v>
      </c>
      <c r="B4" s="90"/>
      <c r="C4" s="90"/>
      <c r="D4" s="90"/>
      <c r="E4" s="90"/>
      <c r="F4" s="90"/>
      <c r="G4" s="87" t="s">
        <v>104</v>
      </c>
      <c r="H4" s="205"/>
      <c r="I4" s="205"/>
      <c r="J4" s="206"/>
      <c r="K4" s="91" t="s">
        <v>117</v>
      </c>
      <c r="L4" s="91"/>
      <c r="M4" s="91"/>
      <c r="N4" s="91"/>
      <c r="O4" s="207"/>
    </row>
    <row r="5" spans="1:25" ht="15.75" x14ac:dyDescent="0.25">
      <c r="A5" s="204" t="s">
        <v>5</v>
      </c>
      <c r="B5" s="90"/>
      <c r="C5" s="90"/>
      <c r="D5" s="90"/>
      <c r="E5" s="90"/>
      <c r="F5" s="90"/>
      <c r="G5" s="88" t="s">
        <v>77</v>
      </c>
      <c r="H5" s="88"/>
      <c r="I5" s="88"/>
      <c r="J5" s="89">
        <v>2026</v>
      </c>
      <c r="K5" s="91"/>
      <c r="L5" s="91"/>
      <c r="M5" s="91"/>
      <c r="N5" s="91"/>
      <c r="O5" s="207"/>
    </row>
    <row r="6" spans="1:25" ht="15.75" x14ac:dyDescent="0.25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11"/>
      <c r="O6" s="165"/>
    </row>
    <row r="7" spans="1:25" s="150" customFormat="1" ht="31.5" x14ac:dyDescent="0.25">
      <c r="A7" s="166" t="s">
        <v>0</v>
      </c>
      <c r="B7" s="113" t="s">
        <v>1</v>
      </c>
      <c r="C7" s="113" t="s">
        <v>33</v>
      </c>
      <c r="D7" s="113" t="s">
        <v>45</v>
      </c>
      <c r="E7" s="113" t="s">
        <v>2</v>
      </c>
      <c r="F7" s="113" t="s">
        <v>8</v>
      </c>
      <c r="G7" s="113" t="s">
        <v>6</v>
      </c>
      <c r="H7" s="113" t="s">
        <v>12</v>
      </c>
      <c r="I7" s="113" t="s">
        <v>3</v>
      </c>
      <c r="J7" s="113" t="s">
        <v>7</v>
      </c>
      <c r="K7" s="114" t="s">
        <v>11</v>
      </c>
      <c r="L7" s="114" t="s">
        <v>13</v>
      </c>
      <c r="M7" s="112" t="s">
        <v>14</v>
      </c>
      <c r="N7" s="114" t="s">
        <v>10</v>
      </c>
      <c r="O7" s="167" t="s">
        <v>20</v>
      </c>
      <c r="P7" s="149"/>
      <c r="Q7" s="150" t="s">
        <v>21</v>
      </c>
      <c r="R7" s="150" t="s">
        <v>22</v>
      </c>
      <c r="S7" s="150" t="s">
        <v>23</v>
      </c>
      <c r="T7" s="150" t="s">
        <v>24</v>
      </c>
      <c r="U7" s="150" t="s">
        <v>25</v>
      </c>
      <c r="V7" s="150" t="s">
        <v>26</v>
      </c>
      <c r="W7" s="150" t="s">
        <v>27</v>
      </c>
      <c r="X7" s="149"/>
      <c r="Y7" s="149"/>
    </row>
    <row r="8" spans="1:25" ht="15.75" x14ac:dyDescent="0.25">
      <c r="A8" s="168">
        <v>1</v>
      </c>
      <c r="B8" s="208" t="s">
        <v>64</v>
      </c>
      <c r="C8" s="208" t="s">
        <v>65</v>
      </c>
      <c r="D8" s="208" t="s">
        <v>66</v>
      </c>
      <c r="E8" s="116">
        <v>630</v>
      </c>
      <c r="F8" s="117">
        <v>-5</v>
      </c>
      <c r="G8" s="118">
        <f>IF(ISBLANK(F8),"",30+F8)</f>
        <v>25</v>
      </c>
      <c r="H8" s="119">
        <f t="shared" ref="H8" si="0">ROUND(IF(E8&gt;0,IF(F8&gt;0,E8/30*G8,E8+E8/30*F8),""),2)</f>
        <v>525</v>
      </c>
      <c r="I8" s="120">
        <v>126</v>
      </c>
      <c r="J8" s="121">
        <v>0</v>
      </c>
      <c r="K8" s="115">
        <v>18</v>
      </c>
      <c r="L8" s="120">
        <f t="shared" ref="L8" si="1">ROUND(IF(E8&gt;0,IF(F8&gt;0,I8/22*K8,I8+I8/22*J8),""),2)</f>
        <v>126</v>
      </c>
      <c r="M8" s="122">
        <f t="shared" ref="M8" si="2">ROUND(IF(E8&gt;0,IF(F8&gt;0,E8/30*G8+I8/22*K8,E8+E8/30*F8+I8+I8/22*J8),""),2)</f>
        <v>651</v>
      </c>
      <c r="N8" s="123">
        <v>30</v>
      </c>
      <c r="O8" s="169" t="s">
        <v>115</v>
      </c>
      <c r="Q8" s="125"/>
      <c r="R8" s="125"/>
      <c r="S8" s="125"/>
      <c r="T8" s="125"/>
      <c r="U8" s="125"/>
      <c r="V8" s="151"/>
      <c r="W8" s="151"/>
    </row>
    <row r="9" spans="1:25" ht="15.75" x14ac:dyDescent="0.25">
      <c r="A9" s="168">
        <v>2</v>
      </c>
      <c r="B9" s="208" t="s">
        <v>47</v>
      </c>
      <c r="C9" s="209" t="s">
        <v>48</v>
      </c>
      <c r="D9" s="208" t="s">
        <v>46</v>
      </c>
      <c r="E9" s="116">
        <v>630</v>
      </c>
      <c r="F9" s="117">
        <v>-5</v>
      </c>
      <c r="G9" s="118">
        <f t="shared" ref="G9" si="3">IF(ISBLANK(F9),"",30+F9)</f>
        <v>25</v>
      </c>
      <c r="H9" s="119">
        <f t="shared" ref="H9:H12" si="4">ROUND(IF(E9&gt;0,IF(F9&gt;0,E9/30*G9,E9+E9/30*F9),""),2)</f>
        <v>525</v>
      </c>
      <c r="I9" s="120">
        <v>126</v>
      </c>
      <c r="J9" s="121">
        <v>0</v>
      </c>
      <c r="K9" s="115">
        <v>18</v>
      </c>
      <c r="L9" s="120">
        <f t="shared" ref="L9:L12" si="5">ROUND(IF(E9&gt;0,IF(F9&gt;0,I9/22*K9,I9+I9/22*J9),""),2)</f>
        <v>126</v>
      </c>
      <c r="M9" s="122">
        <f t="shared" ref="M9:M11" si="6">ROUND(IF(E9&gt;0,IF(F9&gt;0,E9/30*G9+I9/22*K9,E9+E9/30*F9+I9+I9/22*J9),""),2)</f>
        <v>651</v>
      </c>
      <c r="N9" s="123">
        <v>30</v>
      </c>
      <c r="O9" s="169" t="s">
        <v>115</v>
      </c>
      <c r="Q9" s="125"/>
      <c r="R9" s="125"/>
      <c r="S9" s="125"/>
      <c r="T9" s="125"/>
      <c r="U9" s="125"/>
      <c r="V9" s="151"/>
      <c r="W9" s="151"/>
    </row>
    <row r="10" spans="1:25" ht="15.75" x14ac:dyDescent="0.25">
      <c r="A10" s="168">
        <v>3</v>
      </c>
      <c r="B10" s="210" t="s">
        <v>63</v>
      </c>
      <c r="C10" s="211" t="s">
        <v>48</v>
      </c>
      <c r="D10" s="210" t="s">
        <v>46</v>
      </c>
      <c r="E10" s="116">
        <v>630</v>
      </c>
      <c r="F10" s="117">
        <v>-5</v>
      </c>
      <c r="G10" s="118">
        <f>IF(ISBLANK(F10),"",30+F10)</f>
        <v>25</v>
      </c>
      <c r="H10" s="119">
        <f t="shared" si="4"/>
        <v>525</v>
      </c>
      <c r="I10" s="120">
        <v>126</v>
      </c>
      <c r="J10" s="121">
        <v>0</v>
      </c>
      <c r="K10" s="115">
        <v>18</v>
      </c>
      <c r="L10" s="120">
        <f t="shared" si="5"/>
        <v>126</v>
      </c>
      <c r="M10" s="122">
        <f t="shared" si="6"/>
        <v>651</v>
      </c>
      <c r="N10" s="123">
        <v>30</v>
      </c>
      <c r="O10" s="169" t="s">
        <v>115</v>
      </c>
      <c r="Q10" s="125"/>
      <c r="R10" s="125"/>
      <c r="S10" s="125"/>
      <c r="T10" s="125"/>
      <c r="U10" s="125"/>
      <c r="V10" s="151"/>
      <c r="W10" s="151"/>
    </row>
    <row r="11" spans="1:25" ht="15.75" x14ac:dyDescent="0.25">
      <c r="A11" s="168">
        <v>4</v>
      </c>
      <c r="B11" s="210" t="s">
        <v>53</v>
      </c>
      <c r="C11" s="211" t="s">
        <v>48</v>
      </c>
      <c r="D11" s="211" t="s">
        <v>66</v>
      </c>
      <c r="E11" s="116">
        <v>630</v>
      </c>
      <c r="F11" s="117">
        <v>-5</v>
      </c>
      <c r="G11" s="118">
        <f>IF(ISBLANK(F11),"",30+F11)</f>
        <v>25</v>
      </c>
      <c r="H11" s="119">
        <f t="shared" si="4"/>
        <v>525</v>
      </c>
      <c r="I11" s="120">
        <v>126</v>
      </c>
      <c r="J11" s="121">
        <v>0</v>
      </c>
      <c r="K11" s="115">
        <v>18</v>
      </c>
      <c r="L11" s="120">
        <f t="shared" si="5"/>
        <v>126</v>
      </c>
      <c r="M11" s="122">
        <f t="shared" si="6"/>
        <v>651</v>
      </c>
      <c r="N11" s="123">
        <v>30</v>
      </c>
      <c r="O11" s="169" t="s">
        <v>115</v>
      </c>
      <c r="Q11" s="125"/>
      <c r="R11" s="125"/>
      <c r="S11" s="125"/>
      <c r="T11" s="125"/>
      <c r="U11" s="125"/>
      <c r="V11" s="151"/>
      <c r="W11" s="151"/>
    </row>
    <row r="12" spans="1:25" ht="15.75" x14ac:dyDescent="0.25">
      <c r="A12" s="168">
        <v>5</v>
      </c>
      <c r="B12" s="208" t="s">
        <v>37</v>
      </c>
      <c r="C12" s="208" t="s">
        <v>34</v>
      </c>
      <c r="D12" s="208" t="s">
        <v>66</v>
      </c>
      <c r="E12" s="116">
        <v>630</v>
      </c>
      <c r="F12" s="117">
        <v>-5</v>
      </c>
      <c r="G12" s="118">
        <f>IF(ISBLANK(F12),"",30+F12)</f>
        <v>25</v>
      </c>
      <c r="H12" s="119">
        <f t="shared" si="4"/>
        <v>525</v>
      </c>
      <c r="I12" s="120">
        <v>126</v>
      </c>
      <c r="J12" s="121">
        <v>0</v>
      </c>
      <c r="K12" s="115">
        <v>18</v>
      </c>
      <c r="L12" s="120">
        <f t="shared" si="5"/>
        <v>126</v>
      </c>
      <c r="M12" s="122">
        <f>ROUND(IF(E12&gt;0,IF(F12&gt;0,E12/30*G12+I12/22*K12,E12+E12/30*F12+I12+I12/22*J12),""),2)</f>
        <v>651</v>
      </c>
      <c r="N12" s="123">
        <v>30</v>
      </c>
      <c r="O12" s="169" t="s">
        <v>115</v>
      </c>
      <c r="Q12" s="125"/>
      <c r="R12" s="125"/>
      <c r="S12" s="125"/>
      <c r="T12" s="125"/>
      <c r="U12" s="125"/>
      <c r="V12" s="151"/>
      <c r="W12" s="151"/>
    </row>
    <row r="13" spans="1:25" s="129" customFormat="1" ht="15.75" x14ac:dyDescent="0.25">
      <c r="A13" s="170"/>
      <c r="B13" s="127" t="s">
        <v>9</v>
      </c>
      <c r="C13" s="127"/>
      <c r="D13" s="127"/>
      <c r="E13" s="126"/>
      <c r="F13" s="126"/>
      <c r="G13" s="126"/>
      <c r="H13" s="128">
        <f>SUM(H8:H12)</f>
        <v>2625</v>
      </c>
      <c r="I13" s="126"/>
      <c r="J13" s="126"/>
      <c r="K13" s="126"/>
      <c r="L13" s="128">
        <f>SUM(L8:L12)</f>
        <v>630</v>
      </c>
      <c r="M13" s="128">
        <f>SUM(M8:M12)</f>
        <v>3255</v>
      </c>
      <c r="N13" s="128">
        <f>SUM(N8:N12)</f>
        <v>150</v>
      </c>
      <c r="O13" s="171"/>
    </row>
    <row r="14" spans="1:25" s="153" customFormat="1" x14ac:dyDescent="0.25">
      <c r="A14" s="172" t="s">
        <v>15</v>
      </c>
      <c r="B14" s="130"/>
      <c r="C14" s="130"/>
      <c r="D14" s="130"/>
      <c r="E14" s="130"/>
      <c r="F14" s="131"/>
      <c r="G14" s="132">
        <f>H13</f>
        <v>2625</v>
      </c>
      <c r="H14" s="132"/>
      <c r="I14" s="132"/>
      <c r="J14" s="132"/>
      <c r="K14" s="133" t="s">
        <v>118</v>
      </c>
      <c r="L14" s="133"/>
      <c r="M14" s="133"/>
      <c r="N14" s="133"/>
      <c r="O14" s="173"/>
      <c r="P14" s="124"/>
      <c r="Q14" s="124"/>
      <c r="R14" s="124"/>
      <c r="S14" s="124"/>
      <c r="T14" s="124"/>
      <c r="U14" s="124"/>
      <c r="V14" s="152"/>
      <c r="W14" s="152"/>
      <c r="X14" s="124"/>
      <c r="Y14" s="124"/>
    </row>
    <row r="15" spans="1:25" x14ac:dyDescent="0.25">
      <c r="A15" s="172" t="s">
        <v>16</v>
      </c>
      <c r="B15" s="130"/>
      <c r="C15" s="130"/>
      <c r="D15" s="130"/>
      <c r="E15" s="130"/>
      <c r="F15" s="131"/>
      <c r="G15" s="132">
        <f>L13</f>
        <v>630</v>
      </c>
      <c r="H15" s="132"/>
      <c r="I15" s="132"/>
      <c r="J15" s="132"/>
      <c r="K15" s="133"/>
      <c r="L15" s="133"/>
      <c r="M15" s="133"/>
      <c r="N15" s="133"/>
      <c r="O15" s="173"/>
    </row>
    <row r="16" spans="1:25" ht="15.75" x14ac:dyDescent="0.25">
      <c r="A16" s="172" t="s">
        <v>17</v>
      </c>
      <c r="B16" s="130"/>
      <c r="C16" s="130"/>
      <c r="D16" s="130"/>
      <c r="E16" s="130"/>
      <c r="F16" s="131"/>
      <c r="G16" s="134">
        <f>G14+G15</f>
        <v>3255</v>
      </c>
      <c r="H16" s="134"/>
      <c r="I16" s="134"/>
      <c r="J16" s="134"/>
      <c r="K16" s="133"/>
      <c r="L16" s="133"/>
      <c r="M16" s="133"/>
      <c r="N16" s="133"/>
      <c r="O16" s="173"/>
      <c r="Q16" s="154"/>
    </row>
    <row r="17" spans="1:23" ht="15.75" x14ac:dyDescent="0.25">
      <c r="A17" s="174" t="s">
        <v>41</v>
      </c>
      <c r="B17" s="135"/>
      <c r="C17" s="135"/>
      <c r="D17" s="135"/>
      <c r="E17" s="135"/>
      <c r="F17" s="136"/>
      <c r="G17" s="134">
        <f>N13</f>
        <v>150</v>
      </c>
      <c r="H17" s="134"/>
      <c r="I17" s="134"/>
      <c r="J17" s="134"/>
      <c r="K17" s="133"/>
      <c r="L17" s="133"/>
      <c r="M17" s="133"/>
      <c r="N17" s="133"/>
      <c r="O17" s="173"/>
      <c r="Q17" s="125"/>
      <c r="R17" s="125"/>
      <c r="S17" s="125"/>
      <c r="T17" s="125"/>
      <c r="U17" s="125"/>
      <c r="V17" s="151"/>
      <c r="W17" s="151"/>
    </row>
    <row r="18" spans="1:23" ht="15.75" x14ac:dyDescent="0.25">
      <c r="A18" s="175" t="s">
        <v>28</v>
      </c>
      <c r="B18" s="137"/>
      <c r="C18" s="137"/>
      <c r="D18" s="137"/>
      <c r="E18" s="137"/>
      <c r="F18" s="138"/>
      <c r="G18" s="139">
        <f>-S19</f>
        <v>0</v>
      </c>
      <c r="H18" s="140"/>
      <c r="I18" s="140"/>
      <c r="J18" s="141"/>
      <c r="K18" s="133"/>
      <c r="L18" s="133"/>
      <c r="M18" s="133"/>
      <c r="N18" s="133"/>
      <c r="O18" s="173"/>
    </row>
    <row r="19" spans="1:23" ht="15.75" x14ac:dyDescent="0.25">
      <c r="A19" s="172" t="s">
        <v>19</v>
      </c>
      <c r="B19" s="130"/>
      <c r="C19" s="130"/>
      <c r="D19" s="130"/>
      <c r="E19" s="130"/>
      <c r="F19" s="131"/>
      <c r="G19" s="142">
        <f>G16+G17+G18</f>
        <v>3405</v>
      </c>
      <c r="H19" s="142"/>
      <c r="I19" s="142"/>
      <c r="J19" s="142"/>
      <c r="K19" s="133"/>
      <c r="L19" s="133"/>
      <c r="M19" s="133"/>
      <c r="N19" s="133"/>
      <c r="O19" s="173"/>
    </row>
    <row r="20" spans="1:23" ht="15.75" x14ac:dyDescent="0.25">
      <c r="A20" s="176" t="s">
        <v>18</v>
      </c>
      <c r="B20" s="143"/>
      <c r="C20" s="143"/>
      <c r="D20" s="143"/>
      <c r="E20" s="143"/>
      <c r="F20" s="144"/>
      <c r="G20" s="145">
        <f ca="1">TODAY()</f>
        <v>46169</v>
      </c>
      <c r="H20" s="145"/>
      <c r="I20" s="145"/>
      <c r="J20" s="145"/>
      <c r="K20" s="133"/>
      <c r="L20" s="133"/>
      <c r="M20" s="133"/>
      <c r="N20" s="133"/>
      <c r="O20" s="173"/>
      <c r="Q20" s="125"/>
      <c r="R20" s="125"/>
      <c r="S20" s="125"/>
      <c r="T20" s="125"/>
      <c r="U20" s="125"/>
      <c r="V20" s="151"/>
      <c r="W20" s="151"/>
    </row>
    <row r="21" spans="1:23" ht="15.75" x14ac:dyDescent="0.25">
      <c r="A21" s="177" t="s">
        <v>30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78"/>
    </row>
    <row r="22" spans="1:23" x14ac:dyDescent="0.25">
      <c r="A22" s="179" t="s">
        <v>31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80"/>
    </row>
    <row r="23" spans="1:23" ht="15.75" x14ac:dyDescent="0.25">
      <c r="A23" s="181" t="s">
        <v>32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82" t="s">
        <v>106</v>
      </c>
    </row>
    <row r="24" spans="1:23" ht="15.75" x14ac:dyDescent="0.25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5" t="s">
        <v>107</v>
      </c>
    </row>
    <row r="25" spans="1:23" ht="15.75" x14ac:dyDescent="0.25">
      <c r="A25" s="186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6"/>
      <c r="O25" s="187" t="s">
        <v>108</v>
      </c>
    </row>
    <row r="26" spans="1:23" ht="15.75" x14ac:dyDescent="0.25">
      <c r="A26" s="188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57"/>
      <c r="O26" s="190" t="s">
        <v>109</v>
      </c>
    </row>
    <row r="27" spans="1:23" ht="15.75" x14ac:dyDescent="0.25">
      <c r="A27" s="191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57"/>
      <c r="O27" s="192" t="s">
        <v>110</v>
      </c>
    </row>
    <row r="28" spans="1:23" ht="15.75" x14ac:dyDescent="0.25">
      <c r="A28" s="191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57"/>
      <c r="O28" s="193" t="s">
        <v>111</v>
      </c>
    </row>
    <row r="29" spans="1:23" ht="16.5" thickBot="1" x14ac:dyDescent="0.3">
      <c r="A29" s="194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6"/>
      <c r="O29" s="197" t="s">
        <v>112</v>
      </c>
    </row>
    <row r="37" spans="15:15" x14ac:dyDescent="0.25">
      <c r="O37" s="158"/>
    </row>
  </sheetData>
  <autoFilter ref="A7:W24"/>
  <mergeCells count="28">
    <mergeCell ref="A1:O1"/>
    <mergeCell ref="A3:O3"/>
    <mergeCell ref="A4:F4"/>
    <mergeCell ref="G4:J4"/>
    <mergeCell ref="K4:O5"/>
    <mergeCell ref="A5:F5"/>
    <mergeCell ref="G5:I5"/>
    <mergeCell ref="A2:O2"/>
    <mergeCell ref="A6:N6"/>
    <mergeCell ref="A14:F14"/>
    <mergeCell ref="G14:J14"/>
    <mergeCell ref="K14:O20"/>
    <mergeCell ref="A15:F15"/>
    <mergeCell ref="G15:J15"/>
    <mergeCell ref="A16:F16"/>
    <mergeCell ref="G16:J16"/>
    <mergeCell ref="A17:F17"/>
    <mergeCell ref="G17:J17"/>
    <mergeCell ref="B26:N29"/>
    <mergeCell ref="A21:O21"/>
    <mergeCell ref="A22:O22"/>
    <mergeCell ref="A23:N24"/>
    <mergeCell ref="A18:F18"/>
    <mergeCell ref="G18:J18"/>
    <mergeCell ref="A19:F19"/>
    <mergeCell ref="G19:J19"/>
    <mergeCell ref="A20:F20"/>
    <mergeCell ref="G20:J20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9" fitToHeight="6" orientation="landscape" r:id="rId1"/>
  <headerFooter>
    <oddHeader>&amp;F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PROG. ESTÁGIO</vt:lpstr>
      <vt:lpstr>CRIANÇA FELIZ</vt:lpstr>
      <vt:lpstr>'CRIANÇA FELIZ'!Area_de_impressao</vt:lpstr>
      <vt:lpstr>'PROG. ESTÁGIO'!Area_de_impressao</vt:lpstr>
    </vt:vector>
  </TitlesOfParts>
  <Company>FCD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Lidera Estágios</dc:creator>
  <cp:lastModifiedBy>ANDREATO</cp:lastModifiedBy>
  <cp:lastPrinted>2026-04-23T16:40:04Z</cp:lastPrinted>
  <dcterms:created xsi:type="dcterms:W3CDTF">2008-10-30T15:53:37Z</dcterms:created>
  <dcterms:modified xsi:type="dcterms:W3CDTF">2026-05-27T19:27:18Z</dcterms:modified>
</cp:coreProperties>
</file>