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28800" windowHeight="11910"/>
  </bookViews>
  <sheets>
    <sheet name="Prog. Estágio" sheetId="102" r:id="rId1"/>
    <sheet name="IGD-M" sheetId="103" r:id="rId2"/>
    <sheet name="CRAS" sheetId="101" state="hidden" r:id="rId3"/>
    <sheet name="CRIANÇA FELIZ" sheetId="106" r:id="rId4"/>
  </sheets>
  <definedNames>
    <definedName name="_xlnm._FilterDatabase" localSheetId="3" hidden="1">'CRIANÇA FELIZ'!$A$4:$O$37</definedName>
    <definedName name="_xlnm._FilterDatabase" localSheetId="1" hidden="1">'IGD-M'!$A$4:$O$12</definedName>
    <definedName name="_xlnm._FilterDatabase" localSheetId="0" hidden="1">'Prog. Estágio'!$A$4:$O$49</definedName>
    <definedName name="_xlnm.Print_Area" localSheetId="0">'Prog. Estágio'!$A$1:$X$56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03" l="1"/>
  <c r="I13" i="103"/>
  <c r="H45" i="102"/>
  <c r="I45" i="102"/>
  <c r="O22" i="103"/>
  <c r="K24" i="106"/>
  <c r="O24" i="106"/>
  <c r="J13" i="103"/>
  <c r="K29" i="106"/>
  <c r="O29" i="106" s="1"/>
  <c r="O46" i="106"/>
  <c r="H37" i="106"/>
  <c r="I37" i="106"/>
  <c r="K11" i="106"/>
  <c r="O11" i="106" s="1"/>
  <c r="K12" i="106"/>
  <c r="O12" i="106" s="1"/>
  <c r="K13" i="106"/>
  <c r="O13" i="106" s="1"/>
  <c r="K14" i="106"/>
  <c r="O14" i="106" s="1"/>
  <c r="K15" i="106"/>
  <c r="O15" i="106" s="1"/>
  <c r="K16" i="106"/>
  <c r="O16" i="106" s="1"/>
  <c r="K17" i="106"/>
  <c r="O17" i="106" s="1"/>
  <c r="K18" i="106"/>
  <c r="O18" i="106" s="1"/>
  <c r="K19" i="106"/>
  <c r="O19" i="106" s="1"/>
  <c r="K20" i="106"/>
  <c r="O20" i="106" s="1"/>
  <c r="K21" i="106"/>
  <c r="O21" i="106" s="1"/>
  <c r="K22" i="106"/>
  <c r="O22" i="106" s="1"/>
  <c r="K23" i="106"/>
  <c r="O23" i="106" s="1"/>
  <c r="K25" i="106"/>
  <c r="O25" i="106" s="1"/>
  <c r="K26" i="106"/>
  <c r="O26" i="106" s="1"/>
  <c r="K27" i="106"/>
  <c r="O27" i="106" s="1"/>
  <c r="K28" i="106"/>
  <c r="O28" i="106" s="1"/>
  <c r="K30" i="106"/>
  <c r="O30" i="106" s="1"/>
  <c r="K31" i="106"/>
  <c r="O31" i="106" s="1"/>
  <c r="K32" i="106"/>
  <c r="O32" i="106" s="1"/>
  <c r="K33" i="106"/>
  <c r="O33" i="106" s="1"/>
  <c r="K34" i="106"/>
  <c r="O34" i="106" s="1"/>
  <c r="K35" i="106"/>
  <c r="O35" i="106" s="1"/>
  <c r="K36" i="106"/>
  <c r="O36" i="106" s="1"/>
  <c r="K9" i="106"/>
  <c r="O9" i="106" s="1"/>
  <c r="K42" i="102" l="1"/>
  <c r="O42" i="102" s="1"/>
  <c r="L9" i="101"/>
  <c r="L15" i="101" s="1"/>
  <c r="M45" i="102"/>
  <c r="M13" i="103"/>
  <c r="N13" i="103"/>
  <c r="N37" i="106"/>
  <c r="M37" i="106"/>
  <c r="H19" i="103" l="1"/>
  <c r="O54" i="102"/>
  <c r="K8" i="103"/>
  <c r="O8" i="103" s="1"/>
  <c r="K9" i="103"/>
  <c r="O9" i="103" s="1"/>
  <c r="K6" i="103"/>
  <c r="K7" i="103"/>
  <c r="O7" i="103" s="1"/>
  <c r="K10" i="103"/>
  <c r="O10" i="103" s="1"/>
  <c r="K7" i="102"/>
  <c r="O7" i="102" s="1"/>
  <c r="K8" i="102"/>
  <c r="O8" i="102" s="1"/>
  <c r="K9" i="102"/>
  <c r="O9" i="102" s="1"/>
  <c r="K10" i="102"/>
  <c r="O10" i="102" s="1"/>
  <c r="K11" i="102"/>
  <c r="O11" i="102" s="1"/>
  <c r="K12" i="102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0" i="102"/>
  <c r="O20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3" i="102"/>
  <c r="O43" i="102" s="1"/>
  <c r="K44" i="102"/>
  <c r="O44" i="102" s="1"/>
  <c r="K6" i="102"/>
  <c r="K7" i="106"/>
  <c r="O7" i="106" s="1"/>
  <c r="K8" i="106"/>
  <c r="O8" i="106" s="1"/>
  <c r="O12" i="102" l="1"/>
  <c r="K45" i="102"/>
  <c r="N45" i="102"/>
  <c r="J45" i="102"/>
  <c r="O6" i="102"/>
  <c r="O6" i="103"/>
  <c r="H51" i="102"/>
  <c r="I51" i="102"/>
  <c r="K10" i="106"/>
  <c r="O10" i="106" s="1"/>
  <c r="K6" i="106"/>
  <c r="K37" i="106" s="1"/>
  <c r="O45" i="102" l="1"/>
  <c r="O51" i="102"/>
  <c r="O55" i="102" s="1"/>
  <c r="O6" i="106"/>
  <c r="O37" i="106" l="1"/>
  <c r="K12" i="103"/>
  <c r="O12" i="103" s="1"/>
  <c r="K11" i="103"/>
  <c r="K13" i="103" s="1"/>
  <c r="O11" i="103" l="1"/>
  <c r="K51" i="102"/>
  <c r="I43" i="106"/>
  <c r="H43" i="106"/>
  <c r="O13" i="103" l="1"/>
  <c r="N51" i="102"/>
  <c r="M51" i="102"/>
  <c r="K9" i="101"/>
  <c r="P9" i="101"/>
  <c r="Q9" i="101"/>
  <c r="P15" i="101" l="1"/>
  <c r="R7" i="101" l="1"/>
  <c r="R9" i="101" s="1"/>
  <c r="I19" i="103" l="1"/>
  <c r="M19" i="103"/>
  <c r="N19" i="103"/>
  <c r="K41" i="106" l="1"/>
  <c r="K43" i="106" l="1"/>
  <c r="J51" i="102"/>
  <c r="K15" i="101"/>
  <c r="Q15" i="101"/>
  <c r="M9" i="101"/>
  <c r="M15" i="101" s="1"/>
  <c r="K19" i="103"/>
  <c r="O19" i="103" s="1"/>
  <c r="O23" i="103" s="1"/>
  <c r="J19" i="103"/>
  <c r="O43" i="106" l="1"/>
  <c r="O47" i="106" s="1"/>
  <c r="N43" i="106"/>
  <c r="M43" i="106"/>
  <c r="N9" i="101" l="1"/>
  <c r="N15" i="101" l="1"/>
  <c r="R15" i="101" s="1"/>
  <c r="R19" i="101" s="1"/>
  <c r="K48" i="102"/>
  <c r="R13" i="101" l="1"/>
  <c r="Q13" i="101"/>
  <c r="P13" i="101"/>
  <c r="N13" i="101"/>
</calcChain>
</file>

<file path=xl/sharedStrings.xml><?xml version="1.0" encoding="utf-8"?>
<sst xmlns="http://schemas.openxmlformats.org/spreadsheetml/2006/main" count="457" uniqueCount="184">
  <si>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</si>
  <si>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</si>
  <si>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</si>
  <si>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</si>
  <si>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</si>
  <si>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</si>
  <si>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</si>
  <si>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</si>
  <si>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CPF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</si>
  <si>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</si>
  <si>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</si>
  <si>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</si>
  <si>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</si>
  <si>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</si>
  <si>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</si>
  <si>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</si>
  <si>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</si>
  <si>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</si>
  <si>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</si>
  <si>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</si>
  <si>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BANCO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</si>
  <si>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</si>
  <si>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</si>
  <si>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</si>
  <si>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</si>
  <si>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</si>
  <si>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</si>
  <si>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</si>
  <si>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</si>
  <si>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</si>
  <si>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</si>
  <si>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</si>
  <si>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</si>
  <si>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 xml:space="preserve"> AGENCIA/CONTA</t>
  </si>
  <si>
    <t>AGENCIA / CONTA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</si>
  <si>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</si>
  <si>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</si>
  <si>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</si>
  <si>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</si>
  <si>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</si>
  <si>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</si>
  <si>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</si>
  <si>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</si>
  <si>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</si>
  <si>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</si>
  <si>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</si>
  <si>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</si>
  <si>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</si>
  <si>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</si>
  <si>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</si>
  <si>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</si>
  <si>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</si>
  <si>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</si>
  <si>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</si>
  <si>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</si>
  <si>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</si>
  <si>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BIOMEDICINA</t>
  </si>
  <si>
    <t>ENGENHARIA FLORESTAL</t>
  </si>
  <si>
    <t>NUTRIÇÃO</t>
  </si>
  <si>
    <t/>
  </si>
  <si>
    <t>FOLHA MENSAL DE PAGAMENTO DE ESTAGIÁRIOS</t>
  </si>
  <si>
    <t>TAXA DE AGENCIAMENTO  - Valor Unitário........................... R$</t>
  </si>
  <si>
    <t>TOTAL DOS SERVIÇOS MENSAIS A FATURAR...................R$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</si>
  <si>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</si>
  <si>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</si>
  <si>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</si>
  <si>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</si>
  <si>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</si>
  <si>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</si>
  <si>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</si>
  <si>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</si>
  <si>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</si>
  <si>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</si>
  <si>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PEDAGOGIA</t>
  </si>
  <si>
    <t>DIAS ÙTEIS</t>
  </si>
  <si>
    <t>RECURSOS HUMANOS</t>
  </si>
  <si>
    <t>CONTRATO Nº 044/2020 -   PREFEITURA DE RIO BRANCO                                                          RECURSO 117-CRAS</t>
  </si>
  <si>
    <t>CONTRATO Nº 044/2020 - PREFEITURA DE RIO BRANCO                                                                                RECURSO CRIANÇA FELIZ</t>
  </si>
  <si>
    <t>ERICK RYAN FRANÇA DO NASCIMENTO</t>
  </si>
  <si>
    <t>CONTRATO Nº 044/2020  -   PREFEITURA DE RIO BRANCO                                                 RECURSO 117- IGD-M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</si>
  <si>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>-Contrato encerrado}</t>
    </r>
  </si>
  <si>
    <t>BEATRIZ DA SILVA DOS SANTOS</t>
  </si>
  <si>
    <t>SABRINA DA SILVA LOUZADA DE OLIVEIRA</t>
  </si>
  <si>
    <t xml:space="preserve">NATÃ COELHO MARTINS </t>
  </si>
  <si>
    <t>FRANCISCO SOCORRO LIMA SILVA</t>
  </si>
  <si>
    <t>ALEXANDRE MORENO</t>
  </si>
  <si>
    <t>EDSON PEREIRA DA COSTA</t>
  </si>
  <si>
    <t xml:space="preserve">GESSICA FREIRE DE AMORIM </t>
  </si>
  <si>
    <t>SALIM BARBOSA DE SOUZA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</si>
  <si>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5-</t>
    </r>
    <r>
      <rPr>
        <sz val="14"/>
        <rFont val="Arial"/>
        <family val="2"/>
      </rPr>
      <t xml:space="preserve"> Ressarcimento}</t>
    </r>
  </si>
  <si>
    <r>
      <rPr>
        <b/>
        <sz val="14"/>
        <color theme="1"/>
        <rFont val="Arial"/>
        <family val="2"/>
      </rPr>
      <t xml:space="preserve">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</t>
    </r>
  </si>
  <si>
    <t xml:space="preserve">ARTEMIZA OLIVEIRA RODRIGUES COSTA </t>
  </si>
  <si>
    <t>GABRIELY DE FREITAS  LIMA APURINÃ</t>
  </si>
  <si>
    <t xml:space="preserve">KATHEEN DE ASSIS </t>
  </si>
  <si>
    <t>SOPHIA BARBOSA NORONHA</t>
  </si>
  <si>
    <t>PSCOLOGIA</t>
  </si>
  <si>
    <t>BEATRIZ NASCIMENTO DE SOUSA</t>
  </si>
  <si>
    <t>WILCILENE DA SILVA CARNEIRO</t>
  </si>
  <si>
    <t>MATHEUS LIMA DE OLIVEIRA</t>
  </si>
  <si>
    <t>ADMINISTRAÇÃO</t>
  </si>
  <si>
    <t xml:space="preserve">GEOVANA UCHOA FURTADO </t>
  </si>
  <si>
    <t>FELIPE ARAÚJO DE SOUZA NETO</t>
  </si>
  <si>
    <t>LUCAS MAGALHÃES RIBEIRO</t>
  </si>
  <si>
    <t>CAMILA VIANA MAIA</t>
  </si>
  <si>
    <t>KAUÃ FERNANDES CUNHA</t>
  </si>
  <si>
    <t>NEUCIANE CRUZ WILAMOSKI</t>
  </si>
  <si>
    <t>MIRELLY VIANA BELO</t>
  </si>
  <si>
    <t>SAÚDE COLETIVA</t>
  </si>
  <si>
    <t>LIC. HISTÓRIA</t>
  </si>
  <si>
    <t>NAILANE PINHEIRO DE SOUZA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</si>
  <si>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</t>
    </r>
    <r>
      <rPr>
        <sz val="14"/>
        <rFont val="Arial"/>
        <family val="2"/>
      </rPr>
      <t>- Ressarcimento}</t>
    </r>
  </si>
  <si>
    <t xml:space="preserve">LUCAS DIAS MEIRELES </t>
  </si>
  <si>
    <t>EMANUELY GOMES MAIA</t>
  </si>
  <si>
    <t>THALITA PARENTE CAMILO</t>
  </si>
  <si>
    <t>YASMIM DOS SANTOS MATOS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</si>
  <si>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</si>
  <si>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</si>
  <si>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</si>
  <si>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</si>
  <si>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</si>
  <si>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</si>
  <si>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MAIKELLY MENEZES MARTINS FREITAS</t>
  </si>
  <si>
    <t>ANA BEATRIZ DE SOUZA LUNA</t>
  </si>
  <si>
    <t>ALICIA SHELEY CARVALHO</t>
  </si>
  <si>
    <t>SASDH-CAD</t>
  </si>
  <si>
    <t>YTALO FILGUEIRAS DE SOUSA</t>
  </si>
  <si>
    <t>CRAS RUI LINO</t>
  </si>
  <si>
    <t xml:space="preserve">RAYLEN VITÓRIA OLIVEIRA BRAZ
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</si>
  <si>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</si>
  <si>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</si>
  <si>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</si>
  <si>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</si>
  <si>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</si>
  <si>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</si>
  <si>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</si>
  <si>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CRAS SOBRAL</t>
  </si>
  <si>
    <t xml:space="preserve">DAIANE RODRIGUES VASCONCELOS </t>
  </si>
  <si>
    <t>EMILY VITÓRIA DOS SANTOS MOTA</t>
  </si>
  <si>
    <t>INGRID COSTA DA SILVA</t>
  </si>
  <si>
    <t xml:space="preserve">KECILA INGRID OLIVEIRA NASCIMEMENTO </t>
  </si>
  <si>
    <t>ALINE GEOVANA SILVA FIÚZA</t>
  </si>
  <si>
    <t>CRAS NOVO HORIZONTE</t>
  </si>
  <si>
    <t>RUTE FERREIRA RIBEIRO</t>
  </si>
  <si>
    <t>TALIA AUGOSTINHO VERAS</t>
  </si>
  <si>
    <t>DANIELA SOUZA DE ARAÚJO</t>
  </si>
  <si>
    <t>JÉSSICA GOMES DE SOUZA</t>
  </si>
  <si>
    <t>INGRID CAVALCANTE WOLTER</t>
  </si>
  <si>
    <t xml:space="preserve">CIDADE NOVA </t>
  </si>
  <si>
    <t>KEULLY SILVA DOS SANTOS</t>
  </si>
  <si>
    <t>DAYANE COELHO DE LIMA</t>
  </si>
  <si>
    <t>MICHELLE JHUIANE MESQUITA DE FONTES</t>
  </si>
  <si>
    <t>ANA KELLY MENEZES MARTINS</t>
  </si>
  <si>
    <t>MARIA LETÍCIA FERNANDES DE BARROS SANTOS</t>
  </si>
  <si>
    <t>THALITA CRISTINA CONCEIÇÃO FREITAS</t>
  </si>
  <si>
    <t>IGOR ANDREY MENDES MONTEFUSCO</t>
  </si>
  <si>
    <t>WEVERSON GABRIEL CORTEZ FERREIRA</t>
  </si>
  <si>
    <t>FISIOTERAPIA</t>
  </si>
  <si>
    <t>MIRIAM DA SILVA  CONDE</t>
  </si>
  <si>
    <t>TALITA PABLINE MACHADO DE LIMA</t>
  </si>
  <si>
    <t>ENGENHARIA  FLORESTAL</t>
  </si>
  <si>
    <t xml:space="preserve"> ANDRÉ LUIZ AMARAL DE SOUZA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</si>
  <si>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</si>
  <si>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</si>
  <si>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</si>
  <si>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</si>
  <si>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</si>
  <si>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</si>
  <si>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HYAGO RYAN FONSECA JUSTO</t>
  </si>
  <si>
    <t>CONTABILIDADE</t>
  </si>
  <si>
    <t>31/04/2026</t>
  </si>
  <si>
    <t>JUCELICE DE SOUZA FROTA</t>
  </si>
  <si>
    <t>2026</t>
  </si>
  <si>
    <t>VITORIA CRISTINE GÓIS DA SILVA</t>
  </si>
  <si>
    <t>ARLETE ALVES FERREIRA</t>
  </si>
  <si>
    <t>05/03//2026</t>
  </si>
  <si>
    <t>31/11/2025</t>
  </si>
  <si>
    <t>3 e 4</t>
  </si>
  <si>
    <t>3 e4</t>
  </si>
  <si>
    <t>MARÇO</t>
  </si>
  <si>
    <t>13/03/2026</t>
  </si>
  <si>
    <t>DO AUXÍLIO TRANSP</t>
  </si>
  <si>
    <t>CONTRATO Nº 044/2020 - PREFEITURA DE RIO BRANCO  PROGRAMA BOLSA ESTÁGIO</t>
  </si>
  <si>
    <t>ROBERTA RUTE SILVA DE OLIVEIRA</t>
  </si>
  <si>
    <t>RAFAELA HORTA LEITE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</si>
</sst>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8"/>
      <name val="Arial"/>
      <family val="2"/>
    </font>
    <font>
      <sz val="14"/>
      <color theme="3"/>
      <name val="Arial"/>
      <family val="2"/>
    </font>
    <font>
      <b/>
      <sz val="14"/>
      <color theme="3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2"/>
      <color rgb="FFC00000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theme="2"/>
        <bgColor indexed="9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463">
    <xf numFmtId="0" fontId="0" fillId="0" borderId="0" xfId="0"/>
    <xf numFmtId="0" fontId="4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169" fontId="12" fillId="0" borderId="0" xfId="1" applyNumberFormat="1" applyFont="1" applyFill="1" applyBorder="1" applyAlignment="1">
      <alignment horizontal="right" vertical="center" wrapText="1"/>
    </xf>
    <xf numFmtId="170" fontId="5" fillId="0" borderId="0" xfId="0" applyNumberFormat="1" applyFont="1" applyAlignment="1">
      <alignment wrapText="1"/>
    </xf>
    <xf numFmtId="170" fontId="10" fillId="0" borderId="0" xfId="0" applyNumberFormat="1" applyFont="1"/>
    <xf numFmtId="0" fontId="18" fillId="9" borderId="2" xfId="0" applyFont="1" applyFill="1" applyBorder="1" applyAlignment="1">
      <alignment horizontal="center" vertical="center" textRotation="90" wrapText="1"/>
    </xf>
    <xf numFmtId="0" fontId="8" fillId="9" borderId="2" xfId="0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0" xfId="0" applyFont="1" applyFill="1"/>
    <xf numFmtId="0" fontId="9" fillId="4" borderId="16" xfId="0" applyFont="1" applyFill="1" applyBorder="1" applyAlignment="1">
      <alignment horizontal="center"/>
    </xf>
    <xf numFmtId="0" fontId="8" fillId="8" borderId="9" xfId="0" applyFont="1" applyFill="1" applyBorder="1" applyAlignment="1">
      <alignment vertical="center"/>
    </xf>
    <xf numFmtId="0" fontId="19" fillId="3" borderId="21" xfId="0" applyFont="1" applyFill="1" applyBorder="1" applyAlignment="1">
      <alignment horizontal="center" vertical="center"/>
    </xf>
    <xf numFmtId="0" fontId="8" fillId="9" borderId="5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textRotation="90" wrapText="1"/>
    </xf>
    <xf numFmtId="0" fontId="17" fillId="9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23" fillId="4" borderId="13" xfId="0" applyFont="1" applyFill="1" applyBorder="1"/>
    <xf numFmtId="0" fontId="24" fillId="4" borderId="14" xfId="0" applyFont="1" applyFill="1" applyBorder="1" applyAlignment="1">
      <alignment vertical="center" wrapText="1"/>
    </xf>
    <xf numFmtId="0" fontId="25" fillId="4" borderId="14" xfId="0" applyFont="1" applyFill="1" applyBorder="1" applyAlignment="1">
      <alignment vertical="center" wrapText="1"/>
    </xf>
    <xf numFmtId="0" fontId="24" fillId="4" borderId="15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10" fillId="2" borderId="23" xfId="0" applyFont="1" applyFill="1" applyBorder="1"/>
    <xf numFmtId="0" fontId="8" fillId="6" borderId="27" xfId="0" applyFont="1" applyFill="1" applyBorder="1" applyAlignment="1">
      <alignment wrapText="1"/>
    </xf>
    <xf numFmtId="0" fontId="8" fillId="6" borderId="33" xfId="0" applyFont="1" applyFill="1" applyBorder="1" applyAlignment="1">
      <alignment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/>
    <xf numFmtId="164" fontId="8" fillId="8" borderId="2" xfId="2" applyFont="1" applyFill="1" applyBorder="1" applyAlignment="1">
      <alignment vertical="center"/>
    </xf>
    <xf numFmtId="168" fontId="8" fillId="8" borderId="2" xfId="0" applyNumberFormat="1" applyFont="1" applyFill="1" applyBorder="1" applyAlignment="1">
      <alignment vertical="center"/>
    </xf>
    <xf numFmtId="164" fontId="18" fillId="8" borderId="2" xfId="2" applyFont="1" applyFill="1" applyBorder="1" applyAlignment="1">
      <alignment vertical="center"/>
    </xf>
    <xf numFmtId="169" fontId="8" fillId="8" borderId="19" xfId="2" applyNumberFormat="1" applyFont="1" applyFill="1" applyBorder="1" applyAlignment="1">
      <alignment vertical="center"/>
    </xf>
    <xf numFmtId="0" fontId="9" fillId="9" borderId="2" xfId="0" applyFont="1" applyFill="1" applyBorder="1" applyAlignment="1">
      <alignment horizontal="center" vertical="center" wrapText="1"/>
    </xf>
    <xf numFmtId="164" fontId="9" fillId="7" borderId="2" xfId="2" applyFont="1" applyFill="1" applyBorder="1" applyAlignment="1">
      <alignment horizontal="center" vertical="center"/>
    </xf>
    <xf numFmtId="0" fontId="26" fillId="7" borderId="2" xfId="3" applyFont="1" applyFill="1" applyBorder="1" applyAlignment="1">
      <alignment horizontal="center" vertical="center" wrapText="1"/>
    </xf>
    <xf numFmtId="170" fontId="27" fillId="7" borderId="2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4" fontId="26" fillId="7" borderId="2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26" fillId="2" borderId="2" xfId="5" applyFont="1" applyFill="1" applyBorder="1" applyAlignment="1">
      <alignment horizontal="center" vertical="center" wrapText="1"/>
    </xf>
    <xf numFmtId="49" fontId="26" fillId="2" borderId="2" xfId="5" applyNumberFormat="1" applyFont="1" applyFill="1" applyBorder="1" applyAlignment="1">
      <alignment horizontal="center" vertical="center" wrapText="1"/>
    </xf>
    <xf numFmtId="0" fontId="26" fillId="2" borderId="2" xfId="4" applyFont="1" applyFill="1" applyBorder="1" applyAlignment="1">
      <alignment horizontal="center" vertical="center"/>
    </xf>
    <xf numFmtId="14" fontId="26" fillId="2" borderId="2" xfId="0" applyNumberFormat="1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164" fontId="26" fillId="2" borderId="2" xfId="2" applyFont="1" applyFill="1" applyBorder="1" applyAlignment="1">
      <alignment horizontal="center" vertical="center"/>
    </xf>
    <xf numFmtId="167" fontId="12" fillId="2" borderId="2" xfId="1" applyNumberFormat="1" applyFont="1" applyFill="1" applyBorder="1" applyAlignment="1">
      <alignment horizontal="center" vertical="center"/>
    </xf>
    <xf numFmtId="168" fontId="26" fillId="2" borderId="2" xfId="5" applyNumberFormat="1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/>
    </xf>
    <xf numFmtId="0" fontId="12" fillId="7" borderId="9" xfId="0" applyFont="1" applyFill="1" applyBorder="1" applyAlignment="1">
      <alignment vertical="center"/>
    </xf>
    <xf numFmtId="164" fontId="12" fillId="7" borderId="2" xfId="2" applyFont="1" applyFill="1" applyBorder="1" applyAlignment="1">
      <alignment vertical="center"/>
    </xf>
    <xf numFmtId="168" fontId="26" fillId="7" borderId="2" xfId="0" applyNumberFormat="1" applyFont="1" applyFill="1" applyBorder="1" applyAlignment="1">
      <alignment vertical="center"/>
    </xf>
    <xf numFmtId="4" fontId="32" fillId="7" borderId="2" xfId="2" applyNumberFormat="1" applyFont="1" applyFill="1" applyBorder="1" applyAlignment="1">
      <alignment vertical="center"/>
    </xf>
    <xf numFmtId="0" fontId="27" fillId="2" borderId="20" xfId="0" applyFont="1" applyFill="1" applyBorder="1"/>
    <xf numFmtId="0" fontId="27" fillId="2" borderId="0" xfId="0" applyFont="1" applyFill="1"/>
    <xf numFmtId="0" fontId="27" fillId="2" borderId="22" xfId="0" applyFont="1" applyFill="1" applyBorder="1"/>
    <xf numFmtId="0" fontId="26" fillId="10" borderId="0" xfId="0" applyFont="1" applyFill="1" applyAlignment="1">
      <alignment wrapText="1"/>
    </xf>
    <xf numFmtId="0" fontId="26" fillId="2" borderId="0" xfId="0" applyFont="1" applyFill="1"/>
    <xf numFmtId="0" fontId="12" fillId="8" borderId="6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164" fontId="12" fillId="8" borderId="2" xfId="2" applyFont="1" applyFill="1" applyBorder="1" applyAlignment="1">
      <alignment vertical="center"/>
    </xf>
    <xf numFmtId="168" fontId="12" fillId="8" borderId="2" xfId="0" applyNumberFormat="1" applyFont="1" applyFill="1" applyBorder="1" applyAlignment="1">
      <alignment vertical="center"/>
    </xf>
    <xf numFmtId="169" fontId="12" fillId="8" borderId="19" xfId="2" applyNumberFormat="1" applyFont="1" applyFill="1" applyBorder="1" applyAlignment="1">
      <alignment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26" fillId="2" borderId="2" xfId="4" applyFont="1" applyFill="1" applyBorder="1" applyAlignment="1">
      <alignment horizontal="left" vertical="center"/>
    </xf>
    <xf numFmtId="164" fontId="30" fillId="7" borderId="5" xfId="2" applyFont="1" applyFill="1" applyBorder="1" applyAlignment="1">
      <alignment horizontal="center" vertical="center" wrapText="1"/>
    </xf>
    <xf numFmtId="164" fontId="26" fillId="7" borderId="5" xfId="2" applyFont="1" applyFill="1" applyBorder="1" applyAlignment="1">
      <alignment horizontal="center" vertical="center" wrapText="1"/>
    </xf>
    <xf numFmtId="164" fontId="26" fillId="7" borderId="2" xfId="2" applyFont="1" applyFill="1" applyBorder="1" applyAlignment="1">
      <alignment horizontal="center" vertical="center"/>
    </xf>
    <xf numFmtId="164" fontId="26" fillId="7" borderId="2" xfId="2" applyFont="1" applyFill="1" applyBorder="1" applyAlignment="1">
      <alignment vertical="center"/>
    </xf>
    <xf numFmtId="169" fontId="12" fillId="7" borderId="19" xfId="2" applyNumberFormat="1" applyFont="1" applyFill="1" applyBorder="1" applyAlignment="1">
      <alignment horizontal="right" vertical="center"/>
    </xf>
    <xf numFmtId="0" fontId="27" fillId="4" borderId="23" xfId="0" applyFont="1" applyFill="1" applyBorder="1" applyAlignment="1">
      <alignment horizontal="center"/>
    </xf>
    <xf numFmtId="0" fontId="12" fillId="8" borderId="6" xfId="0" applyFont="1" applyFill="1" applyBorder="1" applyAlignment="1">
      <alignment vertical="center"/>
    </xf>
    <xf numFmtId="0" fontId="26" fillId="8" borderId="6" xfId="0" applyFont="1" applyFill="1" applyBorder="1" applyAlignment="1">
      <alignment horizontal="center" vertical="center"/>
    </xf>
    <xf numFmtId="164" fontId="32" fillId="8" borderId="2" xfId="2" applyFont="1" applyFill="1" applyBorder="1" applyAlignment="1">
      <alignment vertical="center"/>
    </xf>
    <xf numFmtId="0" fontId="26" fillId="2" borderId="20" xfId="0" applyFont="1" applyFill="1" applyBorder="1"/>
    <xf numFmtId="0" fontId="26" fillId="2" borderId="0" xfId="0" applyFont="1" applyFill="1" applyAlignment="1">
      <alignment horizontal="center"/>
    </xf>
    <xf numFmtId="0" fontId="27" fillId="2" borderId="25" xfId="0" applyFont="1" applyFill="1" applyBorder="1"/>
    <xf numFmtId="0" fontId="27" fillId="2" borderId="26" xfId="0" applyFont="1" applyFill="1" applyBorder="1"/>
    <xf numFmtId="14" fontId="26" fillId="2" borderId="2" xfId="0" applyNumberFormat="1" applyFont="1" applyFill="1" applyBorder="1" applyAlignment="1">
      <alignment horizontal="center"/>
    </xf>
    <xf numFmtId="0" fontId="26" fillId="2" borderId="2" xfId="5" applyFont="1" applyFill="1" applyBorder="1" applyAlignment="1">
      <alignment horizontal="center"/>
    </xf>
    <xf numFmtId="164" fontId="26" fillId="2" borderId="2" xfId="2" applyFont="1" applyFill="1" applyBorder="1" applyAlignment="1">
      <alignment horizontal="center"/>
    </xf>
    <xf numFmtId="166" fontId="12" fillId="2" borderId="2" xfId="5" applyNumberFormat="1" applyFont="1" applyFill="1" applyBorder="1" applyAlignment="1">
      <alignment horizontal="right" vertical="center"/>
    </xf>
    <xf numFmtId="169" fontId="12" fillId="2" borderId="19" xfId="6" applyNumberFormat="1" applyFont="1" applyFill="1" applyBorder="1" applyAlignment="1">
      <alignment horizontal="right" vertical="center"/>
    </xf>
    <xf numFmtId="165" fontId="27" fillId="2" borderId="2" xfId="1" applyNumberFormat="1" applyFont="1" applyFill="1" applyBorder="1" applyAlignment="1">
      <alignment horizontal="right" vertical="center"/>
    </xf>
    <xf numFmtId="170" fontId="11" fillId="13" borderId="12" xfId="1" applyNumberFormat="1" applyFont="1" applyFill="1" applyBorder="1" applyAlignment="1">
      <alignment horizontal="right" vertical="center"/>
    </xf>
    <xf numFmtId="165" fontId="12" fillId="12" borderId="34" xfId="1" applyNumberFormat="1" applyFont="1" applyFill="1" applyBorder="1" applyAlignment="1">
      <alignment horizontal="righ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37" fontId="12" fillId="2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64" fontId="12" fillId="8" borderId="2" xfId="2" applyFont="1" applyFill="1" applyBorder="1" applyAlignment="1">
      <alignment horizontal="center" vertical="center"/>
    </xf>
    <xf numFmtId="14" fontId="9" fillId="7" borderId="2" xfId="0" applyNumberFormat="1" applyFont="1" applyFill="1" applyBorder="1" applyAlignment="1">
      <alignment horizontal="center" vertical="center" wrapText="1"/>
    </xf>
    <xf numFmtId="14" fontId="10" fillId="2" borderId="1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vertical="center" wrapText="1"/>
    </xf>
    <xf numFmtId="14" fontId="9" fillId="7" borderId="5" xfId="0" applyNumberFormat="1" applyFont="1" applyFill="1" applyBorder="1" applyAlignment="1">
      <alignment horizontal="center" vertical="center" wrapText="1"/>
    </xf>
    <xf numFmtId="49" fontId="26" fillId="7" borderId="2" xfId="3" applyNumberFormat="1" applyFont="1" applyFill="1" applyBorder="1" applyAlignment="1">
      <alignment horizontal="center" vertical="center" wrapText="1"/>
    </xf>
    <xf numFmtId="0" fontId="26" fillId="7" borderId="2" xfId="3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14" fontId="27" fillId="7" borderId="2" xfId="0" applyNumberFormat="1" applyFont="1" applyFill="1" applyBorder="1" applyAlignment="1">
      <alignment horizontal="center" vertical="center" wrapText="1"/>
    </xf>
    <xf numFmtId="170" fontId="27" fillId="7" borderId="2" xfId="0" applyNumberFormat="1" applyFont="1" applyFill="1" applyBorder="1" applyAlignment="1">
      <alignment horizontal="right" vertical="center" wrapText="1"/>
    </xf>
    <xf numFmtId="0" fontId="27" fillId="7" borderId="2" xfId="0" applyFont="1" applyFill="1" applyBorder="1" applyAlignment="1">
      <alignment horizontal="center" vertical="center" textRotation="90" wrapText="1"/>
    </xf>
    <xf numFmtId="0" fontId="10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vertical="center" wrapText="1"/>
    </xf>
    <xf numFmtId="14" fontId="10" fillId="7" borderId="2" xfId="0" applyNumberFormat="1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10" fillId="2" borderId="2" xfId="4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14" fontId="10" fillId="7" borderId="1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164" fontId="11" fillId="8" borderId="2" xfId="2" applyFont="1" applyFill="1" applyBorder="1" applyAlignment="1">
      <alignment horizontal="center" vertical="center"/>
    </xf>
    <xf numFmtId="164" fontId="11" fillId="8" borderId="2" xfId="2" applyFont="1" applyFill="1" applyBorder="1" applyAlignment="1">
      <alignment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164" fontId="26" fillId="8" borderId="2" xfId="2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center" vertical="center" wrapText="1"/>
    </xf>
    <xf numFmtId="14" fontId="10" fillId="7" borderId="5" xfId="0" applyNumberFormat="1" applyFont="1" applyFill="1" applyBorder="1" applyAlignment="1">
      <alignment horizontal="center" vertical="center" wrapText="1"/>
    </xf>
    <xf numFmtId="49" fontId="11" fillId="18" borderId="2" xfId="0" applyNumberFormat="1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2" xfId="4" applyFont="1" applyFill="1" applyBorder="1" applyAlignment="1">
      <alignment horizontal="left" vertical="center"/>
    </xf>
    <xf numFmtId="0" fontId="10" fillId="2" borderId="2" xfId="4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14" fontId="27" fillId="0" borderId="5" xfId="0" applyNumberFormat="1" applyFont="1" applyFill="1" applyBorder="1" applyAlignment="1">
      <alignment horizontal="center" vertical="center"/>
    </xf>
    <xf numFmtId="164" fontId="27" fillId="0" borderId="5" xfId="2" applyFont="1" applyFill="1" applyBorder="1" applyAlignment="1">
      <alignment horizontal="center" vertical="center"/>
    </xf>
    <xf numFmtId="164" fontId="11" fillId="0" borderId="17" xfId="2" applyFont="1" applyFill="1" applyBorder="1" applyAlignment="1">
      <alignment horizontal="center" vertical="center"/>
    </xf>
    <xf numFmtId="0" fontId="19" fillId="18" borderId="49" xfId="0" applyFont="1" applyFill="1" applyBorder="1" applyAlignment="1">
      <alignment horizontal="center" vertical="center"/>
    </xf>
    <xf numFmtId="0" fontId="19" fillId="20" borderId="50" xfId="0" applyFont="1" applyFill="1" applyBorder="1" applyAlignment="1">
      <alignment horizontal="left" vertical="center" wrapText="1"/>
    </xf>
    <xf numFmtId="0" fontId="19" fillId="20" borderId="51" xfId="0" applyFont="1" applyFill="1" applyBorder="1" applyAlignment="1">
      <alignment horizontal="left" vertical="center" wrapText="1"/>
    </xf>
    <xf numFmtId="0" fontId="19" fillId="20" borderId="50" xfId="0" applyFont="1" applyFill="1" applyBorder="1" applyAlignment="1">
      <alignment horizontal="center" vertical="center" wrapText="1"/>
    </xf>
    <xf numFmtId="0" fontId="19" fillId="20" borderId="51" xfId="0" applyFont="1" applyFill="1" applyBorder="1" applyAlignment="1">
      <alignment vertical="center" wrapText="1"/>
    </xf>
    <xf numFmtId="164" fontId="12" fillId="17" borderId="41" xfId="2" applyFont="1" applyFill="1" applyBorder="1" applyAlignment="1">
      <alignment horizontal="center" vertical="center" wrapText="1"/>
    </xf>
    <xf numFmtId="164" fontId="11" fillId="18" borderId="2" xfId="2" applyFont="1" applyFill="1" applyBorder="1" applyAlignment="1">
      <alignment vertical="center" wrapText="1"/>
    </xf>
    <xf numFmtId="164" fontId="11" fillId="18" borderId="2" xfId="2" applyFont="1" applyFill="1" applyBorder="1" applyAlignment="1">
      <alignment horizontal="center" vertical="center" wrapText="1"/>
    </xf>
    <xf numFmtId="164" fontId="19" fillId="20" borderId="39" xfId="2" applyFont="1" applyFill="1" applyBorder="1" applyAlignment="1">
      <alignment horizontal="center" vertical="center" wrapText="1"/>
    </xf>
    <xf numFmtId="164" fontId="10" fillId="7" borderId="5" xfId="2" applyFont="1" applyFill="1" applyBorder="1" applyAlignment="1">
      <alignment horizontal="center" vertical="center"/>
    </xf>
    <xf numFmtId="164" fontId="10" fillId="7" borderId="5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/>
    </xf>
    <xf numFmtId="164" fontId="10" fillId="7" borderId="5" xfId="2" applyFont="1" applyFill="1" applyBorder="1" applyAlignment="1">
      <alignment horizontal="center" vertical="center" textRotation="90" wrapText="1"/>
    </xf>
    <xf numFmtId="164" fontId="10" fillId="7" borderId="17" xfId="2" applyFont="1" applyFill="1" applyBorder="1" applyAlignment="1">
      <alignment horizontal="center" vertical="center" wrapText="1"/>
    </xf>
    <xf numFmtId="164" fontId="10" fillId="7" borderId="2" xfId="2" applyFont="1" applyFill="1" applyBorder="1" applyAlignment="1">
      <alignment horizontal="center" vertical="center"/>
    </xf>
    <xf numFmtId="164" fontId="10" fillId="7" borderId="2" xfId="2" applyFont="1" applyFill="1" applyBorder="1" applyAlignment="1">
      <alignment horizontal="center" vertical="center" wrapText="1"/>
    </xf>
    <xf numFmtId="164" fontId="10" fillId="2" borderId="2" xfId="2" applyFont="1" applyFill="1" applyBorder="1" applyAlignment="1">
      <alignment horizontal="center" vertical="center"/>
    </xf>
    <xf numFmtId="164" fontId="10" fillId="7" borderId="2" xfId="2" applyFont="1" applyFill="1" applyBorder="1" applyAlignment="1">
      <alignment horizontal="center" vertical="center" textRotation="90" wrapText="1"/>
    </xf>
    <xf numFmtId="164" fontId="10" fillId="7" borderId="19" xfId="2" applyFont="1" applyFill="1" applyBorder="1" applyAlignment="1">
      <alignment horizontal="center" vertical="center" wrapText="1"/>
    </xf>
    <xf numFmtId="164" fontId="11" fillId="16" borderId="2" xfId="2" applyFont="1" applyFill="1" applyBorder="1" applyAlignment="1">
      <alignment vertical="center"/>
    </xf>
    <xf numFmtId="164" fontId="11" fillId="16" borderId="2" xfId="2" applyFont="1" applyFill="1" applyBorder="1" applyAlignment="1">
      <alignment horizontal="right" vertical="center"/>
    </xf>
    <xf numFmtId="164" fontId="11" fillId="16" borderId="2" xfId="2" applyFont="1" applyFill="1" applyBorder="1" applyAlignment="1">
      <alignment horizontal="center" vertical="center"/>
    </xf>
    <xf numFmtId="164" fontId="11" fillId="16" borderId="19" xfId="2" applyFont="1" applyFill="1" applyBorder="1" applyAlignment="1">
      <alignment vertical="center"/>
    </xf>
    <xf numFmtId="164" fontId="19" fillId="20" borderId="50" xfId="2" applyFont="1" applyFill="1" applyBorder="1" applyAlignment="1">
      <alignment horizontal="center" vertical="center" wrapText="1"/>
    </xf>
    <xf numFmtId="164" fontId="19" fillId="20" borderId="52" xfId="2" applyFont="1" applyFill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/>
    </xf>
    <xf numFmtId="164" fontId="11" fillId="4" borderId="2" xfId="2" applyFont="1" applyFill="1" applyBorder="1" applyAlignment="1">
      <alignment horizontal="center" vertical="center" wrapText="1"/>
    </xf>
    <xf numFmtId="164" fontId="27" fillId="8" borderId="2" xfId="2" applyFont="1" applyFill="1" applyBorder="1" applyAlignment="1">
      <alignment vertical="center"/>
    </xf>
    <xf numFmtId="164" fontId="11" fillId="8" borderId="19" xfId="2" applyFont="1" applyFill="1" applyBorder="1" applyAlignment="1">
      <alignment horizontal="right" vertical="center"/>
    </xf>
    <xf numFmtId="164" fontId="11" fillId="8" borderId="19" xfId="2" applyFont="1" applyFill="1" applyBorder="1" applyAlignment="1">
      <alignment horizontal="center" vertical="center"/>
    </xf>
    <xf numFmtId="164" fontId="12" fillId="12" borderId="19" xfId="2" applyFont="1" applyFill="1" applyBorder="1" applyAlignment="1">
      <alignment horizontal="center" vertical="center" wrapText="1"/>
    </xf>
    <xf numFmtId="164" fontId="12" fillId="12" borderId="44" xfId="2" applyFont="1" applyFill="1" applyBorder="1" applyAlignment="1">
      <alignment horizontal="center" vertical="center" wrapText="1"/>
    </xf>
    <xf numFmtId="0" fontId="8" fillId="17" borderId="41" xfId="0" applyFont="1" applyFill="1" applyBorder="1" applyAlignment="1">
      <alignment horizontal="center" vertical="center" wrapText="1"/>
    </xf>
    <xf numFmtId="0" fontId="19" fillId="18" borderId="28" xfId="0" applyFont="1" applyFill="1" applyBorder="1" applyAlignment="1">
      <alignment horizontal="center" vertical="center"/>
    </xf>
    <xf numFmtId="0" fontId="19" fillId="18" borderId="43" xfId="0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 wrapText="1"/>
    </xf>
    <xf numFmtId="0" fontId="19" fillId="20" borderId="39" xfId="0" applyFont="1" applyFill="1" applyBorder="1" applyAlignment="1">
      <alignment horizontal="center" vertical="center" wrapText="1"/>
    </xf>
    <xf numFmtId="0" fontId="8" fillId="17" borderId="40" xfId="0" applyFont="1" applyFill="1" applyBorder="1" applyAlignment="1">
      <alignment horizontal="center" vertical="center" wrapText="1"/>
    </xf>
    <xf numFmtId="0" fontId="8" fillId="17" borderId="41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164" fontId="12" fillId="17" borderId="41" xfId="2" applyFont="1" applyFill="1" applyBorder="1" applyAlignment="1">
      <alignment horizontal="center" vertical="center" wrapText="1"/>
    </xf>
    <xf numFmtId="164" fontId="12" fillId="17" borderId="42" xfId="2" applyFont="1" applyFill="1" applyBorder="1" applyAlignment="1">
      <alignment horizontal="center" vertical="center" wrapText="1"/>
    </xf>
    <xf numFmtId="49" fontId="11" fillId="18" borderId="2" xfId="0" applyNumberFormat="1" applyFont="1" applyFill="1" applyBorder="1" applyAlignment="1">
      <alignment horizontal="center" vertical="center" wrapText="1"/>
    </xf>
    <xf numFmtId="164" fontId="11" fillId="18" borderId="2" xfId="2" applyFont="1" applyFill="1" applyBorder="1" applyAlignment="1">
      <alignment horizontal="center" vertical="center" wrapText="1"/>
    </xf>
    <xf numFmtId="164" fontId="11" fillId="18" borderId="19" xfId="2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27" fillId="2" borderId="25" xfId="0" applyFont="1" applyFill="1" applyBorder="1" applyAlignment="1">
      <alignment horizontal="left" vertical="center" wrapText="1"/>
    </xf>
    <xf numFmtId="0" fontId="27" fillId="2" borderId="26" xfId="0" applyFont="1" applyFill="1" applyBorder="1" applyAlignment="1">
      <alignment horizontal="left" vertical="center" wrapText="1"/>
    </xf>
    <xf numFmtId="0" fontId="27" fillId="2" borderId="46" xfId="0" applyFont="1" applyFill="1" applyBorder="1" applyAlignment="1">
      <alignment horizontal="left" vertical="center" wrapText="1"/>
    </xf>
    <xf numFmtId="164" fontId="11" fillId="2" borderId="3" xfId="2" applyFont="1" applyFill="1" applyBorder="1" applyAlignment="1">
      <alignment horizontal="left" vertical="center"/>
    </xf>
    <xf numFmtId="164" fontId="11" fillId="2" borderId="6" xfId="2" applyFont="1" applyFill="1" applyBorder="1" applyAlignment="1">
      <alignment horizontal="left" vertical="center"/>
    </xf>
    <xf numFmtId="164" fontId="11" fillId="2" borderId="4" xfId="2" applyFont="1" applyFill="1" applyBorder="1" applyAlignment="1">
      <alignment horizontal="left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164" fontId="19" fillId="20" borderId="2" xfId="2" applyFont="1" applyFill="1" applyBorder="1" applyAlignment="1">
      <alignment horizontal="center" vertical="center"/>
    </xf>
    <xf numFmtId="164" fontId="19" fillId="20" borderId="39" xfId="2" applyFont="1" applyFill="1" applyBorder="1" applyAlignment="1">
      <alignment horizontal="center" vertical="center"/>
    </xf>
    <xf numFmtId="164" fontId="19" fillId="20" borderId="2" xfId="2" applyFont="1" applyFill="1" applyBorder="1" applyAlignment="1">
      <alignment horizontal="center" vertical="center" wrapText="1"/>
    </xf>
    <xf numFmtId="164" fontId="19" fillId="20" borderId="39" xfId="2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64" fontId="27" fillId="2" borderId="3" xfId="2" applyFont="1" applyFill="1" applyBorder="1" applyAlignment="1">
      <alignment horizontal="left" vertical="center"/>
    </xf>
    <xf numFmtId="164" fontId="27" fillId="2" borderId="6" xfId="2" applyFont="1" applyFill="1" applyBorder="1" applyAlignment="1">
      <alignment horizontal="left" vertical="center"/>
    </xf>
    <xf numFmtId="164" fontId="27" fillId="2" borderId="4" xfId="2" applyFont="1" applyFill="1" applyBorder="1" applyAlignment="1">
      <alignment horizontal="left" vertical="center"/>
    </xf>
    <xf numFmtId="164" fontId="11" fillId="11" borderId="29" xfId="2" applyFont="1" applyFill="1" applyBorder="1" applyAlignment="1">
      <alignment horizontal="left" vertical="center"/>
    </xf>
    <xf numFmtId="164" fontId="11" fillId="11" borderId="30" xfId="2" applyFont="1" applyFill="1" applyBorder="1" applyAlignment="1">
      <alignment horizontal="left" vertical="center"/>
    </xf>
    <xf numFmtId="164" fontId="11" fillId="11" borderId="47" xfId="2" applyFont="1" applyFill="1" applyBorder="1" applyAlignment="1">
      <alignment horizontal="left" vertical="center"/>
    </xf>
    <xf numFmtId="164" fontId="19" fillId="20" borderId="19" xfId="2" applyFont="1" applyFill="1" applyBorder="1" applyAlignment="1">
      <alignment horizontal="center" vertical="center" wrapText="1"/>
    </xf>
    <xf numFmtId="164" fontId="19" fillId="20" borderId="44" xfId="2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11" borderId="31" xfId="0" applyFont="1" applyFill="1" applyBorder="1" applyAlignment="1">
      <alignment horizontal="left" vertical="center"/>
    </xf>
    <xf numFmtId="0" fontId="11" fillId="11" borderId="32" xfId="0" applyFont="1" applyFill="1" applyBorder="1" applyAlignment="1">
      <alignment horizontal="left" vertical="center"/>
    </xf>
    <xf numFmtId="0" fontId="17" fillId="9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8" fillId="9" borderId="2" xfId="3" applyFont="1" applyFill="1" applyBorder="1" applyAlignment="1">
      <alignment horizontal="center" vertical="center" wrapText="1"/>
    </xf>
    <xf numFmtId="0" fontId="8" fillId="9" borderId="2" xfId="3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8" fillId="14" borderId="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vertical="center"/>
    </xf>
    <xf numFmtId="164" fontId="6" fillId="2" borderId="32" xfId="2" applyFont="1" applyFill="1" applyBorder="1" applyAlignment="1">
      <alignment vertical="center"/>
    </xf>
    <xf numFmtId="164" fontId="6" fillId="2" borderId="45" xfId="2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1" fillId="17" borderId="28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164" fontId="19" fillId="19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7" fillId="15" borderId="16" xfId="0" applyFont="1" applyFill="1" applyBorder="1" applyAlignment="1">
      <alignment horizontal="center" vertical="center"/>
    </xf>
    <xf numFmtId="170" fontId="22" fillId="0" borderId="0" xfId="0" applyNumberFormat="1" applyFont="1" applyFill="1" applyAlignment="1">
      <alignment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vertical="center"/>
    </xf>
    <xf numFmtId="164" fontId="27" fillId="2" borderId="0" xfId="2" applyFont="1" applyFill="1" applyBorder="1" applyAlignment="1">
      <alignment vertical="center"/>
    </xf>
    <xf numFmtId="164" fontId="27" fillId="2" borderId="22" xfId="2" applyFont="1" applyFill="1" applyBorder="1" applyAlignment="1">
      <alignment vertical="center"/>
    </xf>
    <xf numFmtId="0" fontId="27" fillId="4" borderId="16" xfId="0" applyFont="1" applyFill="1" applyBorder="1" applyAlignment="1">
      <alignment horizontal="center" vertical="center"/>
    </xf>
    <xf numFmtId="170" fontId="0" fillId="0" borderId="0" xfId="0" applyNumberFormat="1" applyFill="1" applyAlignment="1">
      <alignment vertical="center"/>
    </xf>
    <xf numFmtId="0" fontId="26" fillId="2" borderId="23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64" fontId="0" fillId="0" borderId="0" xfId="2" applyFont="1" applyFill="1" applyBorder="1" applyAlignment="1">
      <alignment vertical="center"/>
    </xf>
    <xf numFmtId="164" fontId="10" fillId="0" borderId="0" xfId="2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7" fillId="0" borderId="0" xfId="2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2" applyFont="1" applyAlignment="1">
      <alignment vertical="center"/>
    </xf>
    <xf numFmtId="0" fontId="26" fillId="4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27" fillId="2" borderId="1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4" borderId="23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27" fillId="2" borderId="25" xfId="0" applyFont="1" applyFill="1" applyBorder="1" applyAlignment="1">
      <alignment vertical="center"/>
    </xf>
    <xf numFmtId="0" fontId="27" fillId="2" borderId="2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26" fillId="7" borderId="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20" fillId="2" borderId="53" xfId="0" applyFont="1" applyFill="1" applyBorder="1" applyAlignment="1">
      <alignment vertical="center" wrapText="1"/>
    </xf>
    <xf numFmtId="0" fontId="21" fillId="2" borderId="53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14" fontId="26" fillId="7" borderId="5" xfId="0" applyNumberFormat="1" applyFont="1" applyFill="1" applyBorder="1" applyAlignment="1">
      <alignment horizontal="center" vertical="center" wrapText="1"/>
    </xf>
    <xf numFmtId="0" fontId="8" fillId="17" borderId="55" xfId="0" applyFont="1" applyFill="1" applyBorder="1" applyAlignment="1">
      <alignment horizontal="center" vertical="center" wrapText="1"/>
    </xf>
    <xf numFmtId="0" fontId="8" fillId="17" borderId="56" xfId="0" applyFont="1" applyFill="1" applyBorder="1" applyAlignment="1">
      <alignment horizontal="center" vertical="center" wrapText="1"/>
    </xf>
    <xf numFmtId="0" fontId="8" fillId="17" borderId="5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0" fontId="26" fillId="2" borderId="5" xfId="4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center"/>
    </xf>
    <xf numFmtId="0" fontId="26" fillId="2" borderId="5" xfId="5" applyFont="1" applyFill="1" applyBorder="1" applyAlignment="1">
      <alignment horizontal="center" vertical="center"/>
    </xf>
    <xf numFmtId="14" fontId="26" fillId="2" borderId="5" xfId="0" applyNumberFormat="1" applyFont="1" applyFill="1" applyBorder="1" applyAlignment="1">
      <alignment horizontal="left" vertical="center"/>
    </xf>
    <xf numFmtId="14" fontId="26" fillId="2" borderId="5" xfId="0" applyNumberFormat="1" applyFont="1" applyFill="1" applyBorder="1" applyAlignment="1">
      <alignment horizontal="center" vertical="center"/>
    </xf>
    <xf numFmtId="164" fontId="31" fillId="7" borderId="17" xfId="2" applyFont="1" applyFill="1" applyBorder="1" applyAlignment="1">
      <alignment horizontal="center" vertical="center"/>
    </xf>
    <xf numFmtId="0" fontId="8" fillId="20" borderId="50" xfId="0" applyFont="1" applyFill="1" applyBorder="1" applyAlignment="1">
      <alignment horizontal="center" vertical="center" wrapText="1"/>
    </xf>
    <xf numFmtId="0" fontId="8" fillId="20" borderId="51" xfId="0" applyFont="1" applyFill="1" applyBorder="1" applyAlignment="1">
      <alignment horizontal="center" vertical="center" wrapText="1"/>
    </xf>
    <xf numFmtId="0" fontId="9" fillId="20" borderId="50" xfId="0" applyFont="1" applyFill="1" applyBorder="1" applyAlignment="1">
      <alignment horizontal="center" vertical="center" wrapText="1"/>
    </xf>
    <xf numFmtId="0" fontId="8" fillId="20" borderId="51" xfId="0" applyFont="1" applyFill="1" applyBorder="1" applyAlignment="1">
      <alignment vertical="center" wrapText="1"/>
    </xf>
    <xf numFmtId="164" fontId="20" fillId="2" borderId="53" xfId="2" applyFont="1" applyFill="1" applyBorder="1" applyAlignment="1">
      <alignment vertical="center" wrapText="1"/>
    </xf>
    <xf numFmtId="164" fontId="20" fillId="2" borderId="54" xfId="2" applyFont="1" applyFill="1" applyBorder="1" applyAlignment="1">
      <alignment vertical="center" wrapText="1"/>
    </xf>
    <xf numFmtId="164" fontId="8" fillId="17" borderId="41" xfId="2" applyFont="1" applyFill="1" applyBorder="1" applyAlignment="1">
      <alignment horizontal="center" vertical="center" wrapText="1"/>
    </xf>
    <xf numFmtId="164" fontId="8" fillId="17" borderId="41" xfId="2" applyFont="1" applyFill="1" applyBorder="1" applyAlignment="1">
      <alignment vertical="center" wrapText="1"/>
    </xf>
    <xf numFmtId="164" fontId="8" fillId="17" borderId="41" xfId="2" applyFont="1" applyFill="1" applyBorder="1" applyAlignment="1">
      <alignment horizontal="center" vertical="center" wrapText="1"/>
    </xf>
    <xf numFmtId="164" fontId="8" fillId="17" borderId="42" xfId="2" applyFont="1" applyFill="1" applyBorder="1" applyAlignment="1">
      <alignment horizontal="center" vertical="center" wrapText="1"/>
    </xf>
    <xf numFmtId="164" fontId="8" fillId="18" borderId="2" xfId="2" applyFont="1" applyFill="1" applyBorder="1" applyAlignment="1">
      <alignment horizontal="center" vertical="center" wrapText="1"/>
    </xf>
    <xf numFmtId="164" fontId="8" fillId="18" borderId="19" xfId="2" applyFont="1" applyFill="1" applyBorder="1" applyAlignment="1">
      <alignment horizontal="center" vertical="center" wrapText="1"/>
    </xf>
    <xf numFmtId="164" fontId="27" fillId="7" borderId="5" xfId="2" applyFont="1" applyFill="1" applyBorder="1" applyAlignment="1">
      <alignment horizontal="center" vertical="center"/>
    </xf>
    <xf numFmtId="164" fontId="27" fillId="7" borderId="5" xfId="2" applyFont="1" applyFill="1" applyBorder="1" applyAlignment="1">
      <alignment horizontal="center" vertical="center" wrapText="1"/>
    </xf>
    <xf numFmtId="164" fontId="31" fillId="7" borderId="5" xfId="2" applyFont="1" applyFill="1" applyBorder="1" applyAlignment="1">
      <alignment horizontal="center" vertical="center" wrapText="1"/>
    </xf>
    <xf numFmtId="164" fontId="26" fillId="2" borderId="5" xfId="2" applyFont="1" applyFill="1" applyBorder="1" applyAlignment="1">
      <alignment horizontal="center" vertical="center"/>
    </xf>
    <xf numFmtId="164" fontId="27" fillId="7" borderId="17" xfId="2" applyFont="1" applyFill="1" applyBorder="1" applyAlignment="1">
      <alignment horizontal="center" vertical="center" wrapText="1"/>
    </xf>
    <xf numFmtId="164" fontId="27" fillId="7" borderId="2" xfId="2" applyFont="1" applyFill="1" applyBorder="1" applyAlignment="1">
      <alignment horizontal="center" vertical="center"/>
    </xf>
    <xf numFmtId="164" fontId="27" fillId="7" borderId="2" xfId="2" applyFont="1" applyFill="1" applyBorder="1" applyAlignment="1">
      <alignment horizontal="center" vertical="center" wrapText="1"/>
    </xf>
    <xf numFmtId="164" fontId="31" fillId="7" borderId="2" xfId="2" applyFont="1" applyFill="1" applyBorder="1" applyAlignment="1">
      <alignment horizontal="center" vertical="center" wrapText="1"/>
    </xf>
    <xf numFmtId="164" fontId="27" fillId="7" borderId="19" xfId="2" applyFont="1" applyFill="1" applyBorder="1" applyAlignment="1">
      <alignment horizontal="center" vertical="center" wrapText="1"/>
    </xf>
    <xf numFmtId="164" fontId="33" fillId="7" borderId="2" xfId="2" applyFont="1" applyFill="1" applyBorder="1" applyAlignment="1">
      <alignment horizontal="center" vertical="center" textRotation="90" wrapText="1"/>
    </xf>
    <xf numFmtId="164" fontId="26" fillId="7" borderId="2" xfId="2" applyFont="1" applyFill="1" applyBorder="1" applyAlignment="1">
      <alignment horizontal="center" vertical="center" wrapText="1"/>
    </xf>
    <xf numFmtId="164" fontId="12" fillId="8" borderId="19" xfId="2" applyFont="1" applyFill="1" applyBorder="1" applyAlignment="1">
      <alignment vertical="center"/>
    </xf>
    <xf numFmtId="164" fontId="33" fillId="7" borderId="5" xfId="2" applyFont="1" applyFill="1" applyBorder="1" applyAlignment="1">
      <alignment horizontal="center" vertical="center" textRotation="90" wrapText="1"/>
    </xf>
    <xf numFmtId="164" fontId="32" fillId="7" borderId="2" xfId="2" applyFont="1" applyFill="1" applyBorder="1" applyAlignment="1">
      <alignment vertical="center"/>
    </xf>
    <xf numFmtId="164" fontId="12" fillId="7" borderId="19" xfId="2" applyFont="1" applyFill="1" applyBorder="1" applyAlignment="1">
      <alignment horizontal="right" vertical="center"/>
    </xf>
    <xf numFmtId="164" fontId="27" fillId="2" borderId="0" xfId="2" applyFont="1" applyFill="1" applyAlignment="1">
      <alignment vertical="center"/>
    </xf>
    <xf numFmtId="164" fontId="12" fillId="8" borderId="19" xfId="2" applyFont="1" applyFill="1" applyBorder="1" applyAlignment="1">
      <alignment horizontal="center" vertical="center"/>
    </xf>
    <xf numFmtId="164" fontId="27" fillId="2" borderId="3" xfId="2" applyFont="1" applyFill="1" applyBorder="1" applyAlignment="1">
      <alignment vertical="center"/>
    </xf>
    <xf numFmtId="164" fontId="27" fillId="2" borderId="6" xfId="2" applyFont="1" applyFill="1" applyBorder="1" applyAlignment="1">
      <alignment vertical="center"/>
    </xf>
    <xf numFmtId="164" fontId="12" fillId="13" borderId="2" xfId="2" applyFont="1" applyFill="1" applyBorder="1" applyAlignment="1">
      <alignment horizontal="center" vertical="center"/>
    </xf>
    <xf numFmtId="164" fontId="11" fillId="2" borderId="3" xfId="2" applyFont="1" applyFill="1" applyBorder="1" applyAlignment="1">
      <alignment vertical="center"/>
    </xf>
    <xf numFmtId="164" fontId="11" fillId="2" borderId="6" xfId="2" applyFont="1" applyFill="1" applyBorder="1" applyAlignment="1">
      <alignment vertical="center"/>
    </xf>
    <xf numFmtId="164" fontId="11" fillId="11" borderId="29" xfId="2" applyFont="1" applyFill="1" applyBorder="1" applyAlignment="1">
      <alignment vertical="center"/>
    </xf>
    <xf numFmtId="164" fontId="11" fillId="11" borderId="30" xfId="2" applyFont="1" applyFill="1" applyBorder="1" applyAlignment="1">
      <alignment vertical="center"/>
    </xf>
    <xf numFmtId="164" fontId="12" fillId="12" borderId="35" xfId="2" applyFont="1" applyFill="1" applyBorder="1" applyAlignment="1">
      <alignment horizontal="center" vertical="center" wrapText="1"/>
    </xf>
    <xf numFmtId="164" fontId="11" fillId="0" borderId="0" xfId="2" applyFont="1" applyAlignment="1">
      <alignment vertical="center"/>
    </xf>
    <xf numFmtId="164" fontId="12" fillId="0" borderId="0" xfId="2" applyFont="1" applyFill="1" applyBorder="1" applyAlignment="1">
      <alignment horizontal="center" vertical="center" wrapText="1"/>
    </xf>
    <xf numFmtId="164" fontId="11" fillId="0" borderId="0" xfId="2" applyFont="1" applyAlignment="1">
      <alignment horizontal="left" vertical="center"/>
    </xf>
    <xf numFmtId="164" fontId="12" fillId="0" borderId="0" xfId="2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26" fillId="10" borderId="20" xfId="0" applyFont="1" applyFill="1" applyBorder="1" applyAlignment="1">
      <alignment horizontal="left" vertical="center" wrapText="1"/>
    </xf>
    <xf numFmtId="0" fontId="26" fillId="10" borderId="25" xfId="0" applyFont="1" applyFill="1" applyBorder="1" applyAlignment="1">
      <alignment horizontal="left" vertical="center" wrapText="1"/>
    </xf>
    <xf numFmtId="0" fontId="26" fillId="10" borderId="26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6" fillId="10" borderId="0" xfId="0" applyFont="1" applyFill="1" applyBorder="1" applyAlignment="1">
      <alignment horizontal="left" vertical="center" wrapText="1"/>
    </xf>
    <xf numFmtId="49" fontId="8" fillId="17" borderId="2" xfId="0" applyNumberFormat="1" applyFont="1" applyFill="1" applyBorder="1" applyAlignment="1">
      <alignment horizontal="center" vertical="center" wrapText="1"/>
    </xf>
    <xf numFmtId="49" fontId="8" fillId="18" borderId="2" xfId="0" applyNumberFormat="1" applyFont="1" applyFill="1" applyBorder="1" applyAlignment="1">
      <alignment horizontal="center" vertical="center" wrapText="1"/>
    </xf>
    <xf numFmtId="0" fontId="19" fillId="18" borderId="36" xfId="0" applyFont="1" applyFill="1" applyBorder="1" applyAlignment="1">
      <alignment horizontal="center" vertical="center"/>
    </xf>
    <xf numFmtId="0" fontId="8" fillId="20" borderId="12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9" fillId="18" borderId="58" xfId="0" applyFont="1" applyFill="1" applyBorder="1" applyAlignment="1">
      <alignment horizontal="center" vertical="center"/>
    </xf>
    <xf numFmtId="0" fontId="8" fillId="20" borderId="57" xfId="0" applyFont="1" applyFill="1" applyBorder="1" applyAlignment="1">
      <alignment horizontal="center" vertical="center" wrapText="1"/>
    </xf>
    <xf numFmtId="164" fontId="8" fillId="18" borderId="2" xfId="2" applyFont="1" applyFill="1" applyBorder="1" applyAlignment="1">
      <alignment horizontal="center" vertical="center" wrapText="1"/>
    </xf>
    <xf numFmtId="164" fontId="8" fillId="18" borderId="2" xfId="2" applyFont="1" applyFill="1" applyBorder="1" applyAlignment="1">
      <alignment vertical="center" wrapText="1"/>
    </xf>
    <xf numFmtId="164" fontId="19" fillId="20" borderId="12" xfId="2" applyFont="1" applyFill="1" applyBorder="1" applyAlignment="1">
      <alignment horizontal="center" vertical="center" wrapText="1"/>
    </xf>
    <xf numFmtId="164" fontId="8" fillId="19" borderId="3" xfId="2" applyFont="1" applyFill="1" applyBorder="1" applyAlignment="1">
      <alignment horizontal="center" vertical="center" wrapText="1"/>
    </xf>
    <xf numFmtId="164" fontId="8" fillId="19" borderId="6" xfId="2" applyFont="1" applyFill="1" applyBorder="1" applyAlignment="1">
      <alignment horizontal="center" vertical="center" wrapText="1"/>
    </xf>
    <xf numFmtId="164" fontId="8" fillId="19" borderId="4" xfId="2" applyFont="1" applyFill="1" applyBorder="1" applyAlignment="1">
      <alignment horizontal="center" vertical="center" wrapText="1"/>
    </xf>
    <xf numFmtId="164" fontId="19" fillId="20" borderId="37" xfId="2" applyFont="1" applyFill="1" applyBorder="1" applyAlignment="1">
      <alignment horizontal="center" vertical="center" wrapText="1"/>
    </xf>
    <xf numFmtId="164" fontId="19" fillId="20" borderId="57" xfId="2" applyFont="1" applyFill="1" applyBorder="1" applyAlignment="1">
      <alignment horizontal="center" vertical="center" wrapText="1"/>
    </xf>
    <xf numFmtId="164" fontId="8" fillId="20" borderId="57" xfId="2" applyFont="1" applyFill="1" applyBorder="1" applyAlignment="1">
      <alignment horizontal="center" vertical="center" wrapText="1"/>
    </xf>
    <xf numFmtId="164" fontId="8" fillId="20" borderId="39" xfId="2" applyFont="1" applyFill="1" applyBorder="1" applyAlignment="1">
      <alignment horizontal="center" vertical="center" wrapText="1"/>
    </xf>
    <xf numFmtId="164" fontId="19" fillId="20" borderId="59" xfId="2" applyFont="1" applyFill="1" applyBorder="1" applyAlignment="1">
      <alignment horizontal="center" vertical="center" wrapText="1"/>
    </xf>
    <xf numFmtId="164" fontId="9" fillId="7" borderId="5" xfId="2" applyFont="1" applyFill="1" applyBorder="1" applyAlignment="1">
      <alignment horizontal="center" vertical="center"/>
    </xf>
    <xf numFmtId="164" fontId="9" fillId="2" borderId="5" xfId="2" applyFont="1" applyFill="1" applyBorder="1" applyAlignment="1">
      <alignment horizontal="center" vertical="center"/>
    </xf>
    <xf numFmtId="164" fontId="34" fillId="7" borderId="5" xfId="2" applyFont="1" applyFill="1" applyBorder="1" applyAlignment="1">
      <alignment horizontal="center" vertical="center" textRotation="90" wrapText="1"/>
    </xf>
    <xf numFmtId="164" fontId="9" fillId="7" borderId="5" xfId="2" applyFont="1" applyFill="1" applyBorder="1" applyAlignment="1">
      <alignment horizontal="center" vertical="center" wrapText="1"/>
    </xf>
    <xf numFmtId="164" fontId="34" fillId="7" borderId="2" xfId="2" applyFont="1" applyFill="1" applyBorder="1" applyAlignment="1">
      <alignment horizontal="center" vertical="center" textRotation="90" wrapText="1"/>
    </xf>
    <xf numFmtId="164" fontId="9" fillId="7" borderId="2" xfId="2" applyFont="1" applyFill="1" applyBorder="1" applyAlignment="1">
      <alignment horizontal="center" vertical="center" wrapText="1"/>
    </xf>
    <xf numFmtId="164" fontId="12" fillId="4" borderId="2" xfId="2" applyFont="1" applyFill="1" applyBorder="1" applyAlignment="1">
      <alignment horizontal="center" vertical="center"/>
    </xf>
    <xf numFmtId="164" fontId="10" fillId="2" borderId="0" xfId="2" applyFont="1" applyFill="1" applyBorder="1" applyAlignment="1">
      <alignment horizontal="center" vertical="center"/>
    </xf>
    <xf numFmtId="164" fontId="10" fillId="2" borderId="22" xfId="2" applyFont="1" applyFill="1" applyBorder="1" applyAlignment="1">
      <alignment horizontal="center" vertical="center"/>
    </xf>
    <xf numFmtId="164" fontId="12" fillId="13" borderId="19" xfId="2" applyFont="1" applyFill="1" applyBorder="1" applyAlignment="1">
      <alignment horizontal="center" vertical="center"/>
    </xf>
    <xf numFmtId="164" fontId="11" fillId="2" borderId="29" xfId="2" applyFont="1" applyFill="1" applyBorder="1" applyAlignment="1">
      <alignment horizontal="left" vertical="center"/>
    </xf>
    <xf numFmtId="164" fontId="11" fillId="2" borderId="30" xfId="2" applyFont="1" applyFill="1" applyBorder="1" applyAlignment="1">
      <alignment horizontal="left" vertical="center"/>
    </xf>
    <xf numFmtId="164" fontId="11" fillId="11" borderId="31" xfId="2" applyFont="1" applyFill="1" applyBorder="1" applyAlignment="1">
      <alignment horizontal="left" vertical="center"/>
    </xf>
    <xf numFmtId="164" fontId="11" fillId="11" borderId="32" xfId="2" applyFont="1" applyFill="1" applyBorder="1" applyAlignment="1">
      <alignment horizontal="left" vertical="center"/>
    </xf>
    <xf numFmtId="0" fontId="10" fillId="2" borderId="13" xfId="0" applyFont="1" applyFill="1" applyBorder="1" applyAlignment="1">
      <alignment vertical="center"/>
    </xf>
    <xf numFmtId="0" fontId="36" fillId="2" borderId="53" xfId="0" applyFont="1" applyFill="1" applyBorder="1" applyAlignment="1">
      <alignment vertical="center" wrapText="1"/>
    </xf>
    <xf numFmtId="0" fontId="37" fillId="2" borderId="53" xfId="0" applyFont="1" applyFill="1" applyBorder="1" applyAlignment="1">
      <alignment vertical="center" wrapText="1"/>
    </xf>
    <xf numFmtId="164" fontId="36" fillId="2" borderId="53" xfId="2" applyFont="1" applyFill="1" applyBorder="1" applyAlignment="1">
      <alignment vertical="center" wrapText="1"/>
    </xf>
    <xf numFmtId="164" fontId="36" fillId="2" borderId="54" xfId="2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4" fontId="7" fillId="0" borderId="0" xfId="2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/>
    </xf>
    <xf numFmtId="0" fontId="9" fillId="2" borderId="5" xfId="5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4" fontId="8" fillId="2" borderId="17" xfId="2" applyFont="1" applyFill="1" applyBorder="1" applyAlignment="1">
      <alignment horizontal="center" vertical="center"/>
    </xf>
    <xf numFmtId="164" fontId="8" fillId="20" borderId="50" xfId="2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164" fontId="9" fillId="20" borderId="2" xfId="2" applyFont="1" applyFill="1" applyBorder="1" applyAlignment="1">
      <alignment horizontal="center" vertical="center"/>
    </xf>
    <xf numFmtId="164" fontId="8" fillId="20" borderId="2" xfId="2" applyFont="1" applyFill="1" applyBorder="1" applyAlignment="1">
      <alignment horizontal="center" vertical="center"/>
    </xf>
    <xf numFmtId="164" fontId="18" fillId="20" borderId="2" xfId="2" applyFont="1" applyFill="1" applyBorder="1" applyAlignment="1">
      <alignment horizontal="center" vertical="center"/>
    </xf>
    <xf numFmtId="0" fontId="19" fillId="17" borderId="18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11" xfId="0" applyFont="1" applyFill="1" applyBorder="1" applyAlignment="1">
      <alignment horizontal="center" vertical="center" wrapText="1"/>
    </xf>
    <xf numFmtId="49" fontId="8" fillId="18" borderId="6" xfId="0" applyNumberFormat="1" applyFont="1" applyFill="1" applyBorder="1" applyAlignment="1">
      <alignment horizontal="center" vertical="center" wrapText="1"/>
    </xf>
    <xf numFmtId="49" fontId="8" fillId="18" borderId="4" xfId="0" applyNumberFormat="1" applyFont="1" applyFill="1" applyBorder="1" applyAlignment="1">
      <alignment horizontal="center" vertical="center" wrapText="1"/>
    </xf>
    <xf numFmtId="49" fontId="8" fillId="18" borderId="4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164" fontId="8" fillId="19" borderId="2" xfId="2" applyFont="1" applyFill="1" applyBorder="1" applyAlignment="1">
      <alignment horizontal="center" vertical="center" wrapText="1"/>
    </xf>
    <xf numFmtId="0" fontId="8" fillId="20" borderId="39" xfId="0" applyFont="1" applyFill="1" applyBorder="1" applyAlignment="1">
      <alignment horizontal="center" vertical="center" wrapText="1"/>
    </xf>
    <xf numFmtId="164" fontId="19" fillId="20" borderId="57" xfId="2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FDD1C3"/>
      <color rgb="FFFFCCCC"/>
      <color rgb="FF66FF99"/>
      <color rgb="FFC6FAAC"/>
      <color rgb="FFC6FEC9"/>
      <color rgb="FFE5FFE6"/>
      <color rgb="FF66FFFF"/>
      <color rgb="FF99FFC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76141</xdr:colOff>
      <xdr:row>0</xdr:row>
      <xdr:rowOff>74385</xdr:rowOff>
    </xdr:from>
    <xdr:to>
      <xdr:col>1</xdr:col>
      <xdr:colOff>2286000</xdr:colOff>
      <xdr:row>0</xdr:row>
      <xdr:rowOff>1284538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41" y="74385"/>
          <a:ext cx="2709922" cy="1210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127209</xdr:rowOff>
    </xdr:from>
    <xdr:to>
      <xdr:col>1</xdr:col>
      <xdr:colOff>2169957</xdr:colOff>
      <xdr:row>0</xdr:row>
      <xdr:rowOff>1047750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209"/>
          <a:ext cx="2539051" cy="920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137820</xdr:colOff>
      <xdr:row>0</xdr:row>
      <xdr:rowOff>278409</xdr:rowOff>
    </xdr:from>
    <xdr:to>
      <xdr:col>3</xdr:col>
      <xdr:colOff>693173</xdr:colOff>
      <xdr:row>0</xdr:row>
      <xdr:rowOff>1141748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0" y="278409"/>
          <a:ext cx="3021415" cy="863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140074</xdr:colOff>
      <xdr:row>0</xdr:row>
      <xdr:rowOff>47625</xdr:rowOff>
    </xdr:from>
    <xdr:to>
      <xdr:col>1</xdr:col>
      <xdr:colOff>1982308</xdr:colOff>
      <xdr:row>0</xdr:row>
      <xdr:rowOff>964406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4" y="47625"/>
          <a:ext cx="2199422" cy="916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zoomScale="80" zoomScaleNormal="80" zoomScaleSheetLayoutView="112" zoomScalePageLayoutView="30" workbookViewId="0">
      <selection activeCell="B10" sqref="B10"/>
    </sheetView>
  </sheetViews>
  <sheetFormatPr defaultRowHeight="15" x14ac:dyDescent="0.25"/>
  <cols>
    <col min="1" max="1" width="7.5703125" style="274" customWidth="1"/>
    <col min="2" max="2" width="53.28515625" style="306" customWidth="1"/>
    <col min="3" max="3" width="35.140625" style="306" bestFit="1" customWidth="1"/>
    <col min="4" max="4" width="29.5703125" style="306" bestFit="1" customWidth="1"/>
    <col min="5" max="5" width="7.85546875" style="274" customWidth="1"/>
    <col min="6" max="6" width="14.42578125" style="274" customWidth="1"/>
    <col min="7" max="7" width="25.7109375" style="274" bestFit="1" customWidth="1"/>
    <col min="8" max="8" width="20" style="307" bestFit="1" customWidth="1"/>
    <col min="9" max="9" width="17.85546875" style="307" customWidth="1"/>
    <col min="10" max="10" width="18.42578125" style="307" bestFit="1" customWidth="1"/>
    <col min="11" max="11" width="20" style="307" bestFit="1" customWidth="1"/>
    <col min="12" max="12" width="6.28515625" style="307" customWidth="1"/>
    <col min="13" max="13" width="13.85546875" style="307" bestFit="1" customWidth="1"/>
    <col min="14" max="14" width="15.85546875" style="307" bestFit="1" customWidth="1"/>
    <col min="15" max="15" width="20.28515625" style="307" bestFit="1" customWidth="1"/>
    <col min="16" max="16" width="9.140625" style="275"/>
    <col min="17" max="17" width="20.7109375" style="275" bestFit="1" customWidth="1"/>
    <col min="18" max="18" width="14.140625" style="275" bestFit="1" customWidth="1"/>
    <col min="19" max="19" width="9.140625" style="275"/>
    <col min="20" max="16384" width="9.140625" style="274"/>
  </cols>
  <sheetData>
    <row r="1" spans="1:25" s="265" customFormat="1" ht="102.75" customHeight="1" thickBot="1" x14ac:dyDescent="0.3">
      <c r="A1" s="260" t="s">
        <v>1</v>
      </c>
      <c r="B1" s="261"/>
      <c r="C1" s="261"/>
      <c r="D1" s="261"/>
      <c r="E1" s="262"/>
      <c r="F1" s="262"/>
      <c r="G1" s="262"/>
      <c r="H1" s="263"/>
      <c r="I1" s="263"/>
      <c r="J1" s="263"/>
      <c r="K1" s="263"/>
      <c r="L1" s="263"/>
      <c r="M1" s="263"/>
      <c r="N1" s="263"/>
      <c r="O1" s="264"/>
    </row>
    <row r="2" spans="1:25" s="268" customFormat="1" ht="18" x14ac:dyDescent="0.25">
      <c r="A2" s="190" t="s">
        <v>55</v>
      </c>
      <c r="B2" s="191"/>
      <c r="C2" s="191"/>
      <c r="D2" s="192" t="s">
        <v>53</v>
      </c>
      <c r="E2" s="192"/>
      <c r="F2" s="139" t="s">
        <v>2</v>
      </c>
      <c r="G2" s="139" t="s">
        <v>3</v>
      </c>
      <c r="H2" s="158" t="s">
        <v>35</v>
      </c>
      <c r="I2" s="158" t="s">
        <v>4</v>
      </c>
      <c r="J2" s="193" t="s">
        <v>5</v>
      </c>
      <c r="K2" s="193"/>
      <c r="L2" s="193"/>
      <c r="M2" s="193"/>
      <c r="N2" s="193"/>
      <c r="O2" s="194"/>
      <c r="P2" s="266"/>
      <c r="Q2" s="266"/>
      <c r="R2" s="266"/>
      <c r="S2" s="266"/>
      <c r="T2" s="267"/>
      <c r="U2" s="267"/>
      <c r="V2" s="267"/>
      <c r="W2" s="267"/>
      <c r="X2" s="267"/>
      <c r="Y2" s="267"/>
    </row>
    <row r="3" spans="1:25" s="268" customFormat="1" ht="18" x14ac:dyDescent="0.25">
      <c r="A3" s="269" t="s">
        <v>181</v>
      </c>
      <c r="B3" s="270"/>
      <c r="C3" s="270"/>
      <c r="D3" s="195" t="s">
        <v>179</v>
      </c>
      <c r="E3" s="195"/>
      <c r="F3" s="138" t="s">
        <v>171</v>
      </c>
      <c r="G3" s="138" t="s">
        <v>178</v>
      </c>
      <c r="H3" s="160">
        <v>22</v>
      </c>
      <c r="I3" s="159">
        <v>4.8</v>
      </c>
      <c r="J3" s="196" t="s">
        <v>6</v>
      </c>
      <c r="K3" s="196"/>
      <c r="L3" s="196"/>
      <c r="M3" s="196"/>
      <c r="N3" s="196"/>
      <c r="O3" s="197"/>
      <c r="P3" s="266"/>
      <c r="Q3" s="266"/>
      <c r="R3" s="266"/>
      <c r="S3" s="266"/>
      <c r="T3" s="267"/>
      <c r="U3" s="267"/>
      <c r="V3" s="267"/>
      <c r="W3" s="267"/>
      <c r="X3" s="267"/>
      <c r="Y3" s="267"/>
    </row>
    <row r="4" spans="1:25" ht="15.75" x14ac:dyDescent="0.25">
      <c r="A4" s="186" t="s">
        <v>7</v>
      </c>
      <c r="B4" s="188" t="s">
        <v>9</v>
      </c>
      <c r="C4" s="188" t="s">
        <v>10</v>
      </c>
      <c r="D4" s="188" t="s">
        <v>11</v>
      </c>
      <c r="E4" s="188" t="s">
        <v>12</v>
      </c>
      <c r="F4" s="188" t="s">
        <v>52</v>
      </c>
      <c r="G4" s="188" t="s">
        <v>14</v>
      </c>
      <c r="H4" s="212" t="s">
        <v>36</v>
      </c>
      <c r="I4" s="214" t="s">
        <v>15</v>
      </c>
      <c r="J4" s="214" t="s">
        <v>16</v>
      </c>
      <c r="K4" s="214" t="s">
        <v>17</v>
      </c>
      <c r="L4" s="271" t="s">
        <v>18</v>
      </c>
      <c r="M4" s="271"/>
      <c r="N4" s="271"/>
      <c r="O4" s="223" t="s">
        <v>19</v>
      </c>
      <c r="P4" s="272"/>
      <c r="Q4" s="272"/>
      <c r="R4" s="272"/>
      <c r="S4" s="272"/>
      <c r="T4" s="273"/>
      <c r="U4" s="273"/>
      <c r="V4" s="273"/>
      <c r="W4" s="273"/>
      <c r="X4" s="273"/>
      <c r="Y4" s="273"/>
    </row>
    <row r="5" spans="1:25" ht="48" thickBot="1" x14ac:dyDescent="0.3">
      <c r="A5" s="187"/>
      <c r="B5" s="189"/>
      <c r="C5" s="189"/>
      <c r="D5" s="189"/>
      <c r="E5" s="189"/>
      <c r="F5" s="189"/>
      <c r="G5" s="189"/>
      <c r="H5" s="213"/>
      <c r="I5" s="215"/>
      <c r="J5" s="215"/>
      <c r="K5" s="215"/>
      <c r="L5" s="161" t="s">
        <v>21</v>
      </c>
      <c r="M5" s="161" t="s">
        <v>22</v>
      </c>
      <c r="N5" s="161" t="s">
        <v>23</v>
      </c>
      <c r="O5" s="224"/>
      <c r="R5" s="276"/>
    </row>
    <row r="6" spans="1:25" ht="18" x14ac:dyDescent="0.25">
      <c r="A6" s="55">
        <v>1</v>
      </c>
      <c r="B6" s="135" t="s">
        <v>160</v>
      </c>
      <c r="C6" s="135" t="s">
        <v>37</v>
      </c>
      <c r="D6" s="135" t="s">
        <v>161</v>
      </c>
      <c r="E6" s="136" t="s">
        <v>176</v>
      </c>
      <c r="F6" s="137">
        <v>45964</v>
      </c>
      <c r="G6" s="137">
        <v>46144</v>
      </c>
      <c r="H6" s="162">
        <v>0</v>
      </c>
      <c r="I6" s="163">
        <v>0</v>
      </c>
      <c r="J6" s="164">
        <v>210</v>
      </c>
      <c r="K6" s="163">
        <f>SUM(H6:J6)</f>
        <v>210</v>
      </c>
      <c r="L6" s="165"/>
      <c r="M6" s="163"/>
      <c r="N6" s="163"/>
      <c r="O6" s="166">
        <f>K6-M6-N6</f>
        <v>210</v>
      </c>
      <c r="R6" s="276"/>
    </row>
    <row r="7" spans="1:25" ht="18" x14ac:dyDescent="0.25">
      <c r="A7" s="140">
        <v>2</v>
      </c>
      <c r="B7" s="117" t="s">
        <v>91</v>
      </c>
      <c r="C7" s="117" t="s">
        <v>58</v>
      </c>
      <c r="D7" s="117" t="s">
        <v>72</v>
      </c>
      <c r="E7" s="118">
        <v>1</v>
      </c>
      <c r="F7" s="119">
        <v>45841</v>
      </c>
      <c r="G7" s="119">
        <v>46028</v>
      </c>
      <c r="H7" s="167">
        <v>630</v>
      </c>
      <c r="I7" s="168">
        <v>105.6</v>
      </c>
      <c r="J7" s="169"/>
      <c r="K7" s="168">
        <f t="shared" ref="K7:K44" si="0">SUM(H7:J7)</f>
        <v>735.6</v>
      </c>
      <c r="L7" s="170"/>
      <c r="M7" s="168"/>
      <c r="N7" s="168"/>
      <c r="O7" s="171">
        <f t="shared" ref="O7:O44" si="1">K7-M7-N7</f>
        <v>735.6</v>
      </c>
      <c r="R7" s="276"/>
    </row>
    <row r="8" spans="1:25" ht="18" x14ac:dyDescent="0.25">
      <c r="A8" s="140">
        <v>3</v>
      </c>
      <c r="B8" s="107" t="s">
        <v>81</v>
      </c>
      <c r="C8" s="106" t="s">
        <v>0</v>
      </c>
      <c r="D8" s="141" t="s">
        <v>41</v>
      </c>
      <c r="E8" s="118">
        <v>1</v>
      </c>
      <c r="F8" s="105">
        <v>45935</v>
      </c>
      <c r="G8" s="105" t="s">
        <v>174</v>
      </c>
      <c r="H8" s="167">
        <v>630</v>
      </c>
      <c r="I8" s="168">
        <v>105.6</v>
      </c>
      <c r="J8" s="169"/>
      <c r="K8" s="168">
        <f t="shared" si="0"/>
        <v>735.6</v>
      </c>
      <c r="L8" s="170"/>
      <c r="M8" s="168"/>
      <c r="N8" s="168"/>
      <c r="O8" s="171">
        <f t="shared" si="1"/>
        <v>735.6</v>
      </c>
    </row>
    <row r="9" spans="1:25" ht="18" x14ac:dyDescent="0.25">
      <c r="A9" s="140">
        <v>4</v>
      </c>
      <c r="B9" s="107" t="s">
        <v>103</v>
      </c>
      <c r="C9" s="106" t="s">
        <v>107</v>
      </c>
      <c r="D9" s="141" t="s">
        <v>39</v>
      </c>
      <c r="E9" s="118">
        <v>1</v>
      </c>
      <c r="F9" s="105">
        <v>45901</v>
      </c>
      <c r="G9" s="105">
        <v>46084</v>
      </c>
      <c r="H9" s="167">
        <v>630</v>
      </c>
      <c r="I9" s="168">
        <v>105.6</v>
      </c>
      <c r="J9" s="169"/>
      <c r="K9" s="168">
        <f t="shared" si="0"/>
        <v>735.6</v>
      </c>
      <c r="L9" s="170"/>
      <c r="M9" s="168"/>
      <c r="N9" s="168"/>
      <c r="O9" s="171">
        <f t="shared" si="1"/>
        <v>735.6</v>
      </c>
    </row>
    <row r="10" spans="1:25" ht="18" x14ac:dyDescent="0.25">
      <c r="A10" s="140">
        <v>5</v>
      </c>
      <c r="B10" s="120" t="s">
        <v>86</v>
      </c>
      <c r="C10" s="121" t="s">
        <v>108</v>
      </c>
      <c r="D10" s="142" t="s">
        <v>38</v>
      </c>
      <c r="E10" s="118">
        <v>1</v>
      </c>
      <c r="F10" s="105">
        <v>45816</v>
      </c>
      <c r="G10" s="105">
        <v>46181</v>
      </c>
      <c r="H10" s="167">
        <v>630</v>
      </c>
      <c r="I10" s="168">
        <v>105.6</v>
      </c>
      <c r="J10" s="169"/>
      <c r="K10" s="168">
        <f t="shared" si="0"/>
        <v>735.6</v>
      </c>
      <c r="L10" s="170"/>
      <c r="M10" s="168"/>
      <c r="N10" s="168"/>
      <c r="O10" s="171">
        <f t="shared" si="1"/>
        <v>735.6</v>
      </c>
    </row>
    <row r="11" spans="1:25" ht="18" x14ac:dyDescent="0.25">
      <c r="A11" s="140">
        <v>6</v>
      </c>
      <c r="B11" s="107" t="s">
        <v>66</v>
      </c>
      <c r="C11" s="106" t="s">
        <v>50</v>
      </c>
      <c r="D11" s="141" t="s">
        <v>39</v>
      </c>
      <c r="E11" s="118">
        <v>1</v>
      </c>
      <c r="F11" s="105">
        <v>45962</v>
      </c>
      <c r="G11" s="105">
        <v>46142</v>
      </c>
      <c r="H11" s="167">
        <v>630</v>
      </c>
      <c r="I11" s="168">
        <v>105.6</v>
      </c>
      <c r="J11" s="169"/>
      <c r="K11" s="168">
        <f t="shared" si="0"/>
        <v>735.6</v>
      </c>
      <c r="L11" s="170"/>
      <c r="M11" s="168"/>
      <c r="N11" s="168"/>
      <c r="O11" s="171">
        <f t="shared" si="1"/>
        <v>735.6</v>
      </c>
    </row>
    <row r="12" spans="1:25" ht="18" x14ac:dyDescent="0.25">
      <c r="A12" s="140">
        <v>7</v>
      </c>
      <c r="B12" s="120" t="s">
        <v>112</v>
      </c>
      <c r="C12" s="121" t="s">
        <v>75</v>
      </c>
      <c r="D12" s="142" t="s">
        <v>38</v>
      </c>
      <c r="E12" s="118" t="s">
        <v>176</v>
      </c>
      <c r="F12" s="105">
        <v>45931</v>
      </c>
      <c r="G12" s="105">
        <v>46112</v>
      </c>
      <c r="H12" s="167">
        <v>42</v>
      </c>
      <c r="I12" s="168">
        <v>4.8</v>
      </c>
      <c r="J12" s="169">
        <v>273</v>
      </c>
      <c r="K12" s="168">
        <f t="shared" si="0"/>
        <v>319.8</v>
      </c>
      <c r="L12" s="170"/>
      <c r="M12" s="168"/>
      <c r="N12" s="168"/>
      <c r="O12" s="171">
        <f t="shared" si="1"/>
        <v>319.8</v>
      </c>
    </row>
    <row r="13" spans="1:25" s="277" customFormat="1" ht="18" x14ac:dyDescent="0.25">
      <c r="A13" s="140">
        <v>8</v>
      </c>
      <c r="B13" s="107" t="s">
        <v>78</v>
      </c>
      <c r="C13" s="107" t="s">
        <v>50</v>
      </c>
      <c r="D13" s="141" t="s">
        <v>39</v>
      </c>
      <c r="E13" s="118">
        <v>1</v>
      </c>
      <c r="F13" s="105">
        <v>45919</v>
      </c>
      <c r="G13" s="105">
        <v>46099</v>
      </c>
      <c r="H13" s="167">
        <v>630</v>
      </c>
      <c r="I13" s="168">
        <v>105.6</v>
      </c>
      <c r="J13" s="169"/>
      <c r="K13" s="168">
        <f t="shared" si="0"/>
        <v>735.6</v>
      </c>
      <c r="L13" s="170"/>
      <c r="M13" s="168"/>
      <c r="N13" s="168"/>
      <c r="O13" s="171">
        <f t="shared" si="1"/>
        <v>735.6</v>
      </c>
      <c r="P13" s="133"/>
      <c r="Q13" s="133"/>
      <c r="R13" s="133"/>
      <c r="S13" s="133"/>
    </row>
    <row r="14" spans="1:25" s="277" customFormat="1" ht="18" x14ac:dyDescent="0.25">
      <c r="A14" s="140">
        <v>9</v>
      </c>
      <c r="B14" s="107" t="s">
        <v>101</v>
      </c>
      <c r="C14" s="107" t="s">
        <v>73</v>
      </c>
      <c r="D14" s="141" t="s">
        <v>51</v>
      </c>
      <c r="E14" s="118">
        <v>1</v>
      </c>
      <c r="F14" s="105">
        <v>45901</v>
      </c>
      <c r="G14" s="105">
        <v>46085</v>
      </c>
      <c r="H14" s="167">
        <v>630</v>
      </c>
      <c r="I14" s="168">
        <v>105.6</v>
      </c>
      <c r="J14" s="169"/>
      <c r="K14" s="168">
        <f t="shared" si="0"/>
        <v>735.6</v>
      </c>
      <c r="L14" s="170"/>
      <c r="M14" s="168"/>
      <c r="N14" s="168"/>
      <c r="O14" s="171">
        <f t="shared" si="1"/>
        <v>735.6</v>
      </c>
      <c r="P14" s="133"/>
      <c r="Q14" s="133"/>
      <c r="R14" s="133"/>
      <c r="S14" s="133"/>
    </row>
    <row r="15" spans="1:25" s="277" customFormat="1" ht="18" x14ac:dyDescent="0.25">
      <c r="A15" s="140">
        <v>10</v>
      </c>
      <c r="B15" s="107" t="s">
        <v>118</v>
      </c>
      <c r="C15" s="107" t="s">
        <v>37</v>
      </c>
      <c r="D15" s="141" t="s">
        <v>39</v>
      </c>
      <c r="E15" s="118">
        <v>1</v>
      </c>
      <c r="F15" s="105">
        <v>45931</v>
      </c>
      <c r="G15" s="105">
        <v>46112</v>
      </c>
      <c r="H15" s="167">
        <v>630</v>
      </c>
      <c r="I15" s="168">
        <v>105.6</v>
      </c>
      <c r="J15" s="169"/>
      <c r="K15" s="168">
        <f t="shared" si="0"/>
        <v>735.6</v>
      </c>
      <c r="L15" s="170"/>
      <c r="M15" s="168"/>
      <c r="N15" s="168"/>
      <c r="O15" s="171">
        <f t="shared" si="1"/>
        <v>735.6</v>
      </c>
      <c r="P15" s="133"/>
      <c r="Q15" s="133"/>
      <c r="R15" s="133"/>
      <c r="S15" s="133"/>
    </row>
    <row r="16" spans="1:25" s="277" customFormat="1" ht="18" x14ac:dyDescent="0.25">
      <c r="A16" s="140">
        <v>11</v>
      </c>
      <c r="B16" s="107" t="s">
        <v>117</v>
      </c>
      <c r="C16" s="107" t="s">
        <v>99</v>
      </c>
      <c r="D16" s="141" t="s">
        <v>39</v>
      </c>
      <c r="E16" s="118">
        <v>1</v>
      </c>
      <c r="F16" s="105">
        <v>45938</v>
      </c>
      <c r="G16" s="105">
        <v>46119</v>
      </c>
      <c r="H16" s="167">
        <v>630</v>
      </c>
      <c r="I16" s="168">
        <v>105.6</v>
      </c>
      <c r="J16" s="169"/>
      <c r="K16" s="168">
        <f t="shared" si="0"/>
        <v>735.6</v>
      </c>
      <c r="L16" s="170"/>
      <c r="M16" s="168"/>
      <c r="N16" s="168"/>
      <c r="O16" s="171">
        <f t="shared" si="1"/>
        <v>735.6</v>
      </c>
      <c r="P16" s="133"/>
      <c r="Q16" s="133"/>
      <c r="R16" s="133"/>
      <c r="S16" s="133"/>
    </row>
    <row r="17" spans="1:19" s="277" customFormat="1" ht="18" x14ac:dyDescent="0.25">
      <c r="A17" s="140">
        <v>12</v>
      </c>
      <c r="B17" s="107" t="s">
        <v>100</v>
      </c>
      <c r="C17" s="107" t="s">
        <v>0</v>
      </c>
      <c r="D17" s="141" t="s">
        <v>38</v>
      </c>
      <c r="E17" s="118">
        <v>1</v>
      </c>
      <c r="F17" s="105">
        <v>45992</v>
      </c>
      <c r="G17" s="105">
        <v>46142</v>
      </c>
      <c r="H17" s="167">
        <v>630</v>
      </c>
      <c r="I17" s="168">
        <v>105.6</v>
      </c>
      <c r="J17" s="169"/>
      <c r="K17" s="168">
        <f t="shared" si="0"/>
        <v>735.6</v>
      </c>
      <c r="L17" s="170"/>
      <c r="M17" s="168"/>
      <c r="N17" s="168"/>
      <c r="O17" s="171">
        <f t="shared" si="1"/>
        <v>735.6</v>
      </c>
      <c r="P17" s="133"/>
      <c r="Q17" s="133"/>
      <c r="R17" s="133"/>
      <c r="S17" s="133"/>
    </row>
    <row r="18" spans="1:19" s="277" customFormat="1" ht="18" x14ac:dyDescent="0.25">
      <c r="A18" s="140">
        <v>13</v>
      </c>
      <c r="B18" s="107" t="s">
        <v>87</v>
      </c>
      <c r="C18" s="107" t="s">
        <v>0</v>
      </c>
      <c r="D18" s="141" t="s">
        <v>38</v>
      </c>
      <c r="E18" s="118">
        <v>1</v>
      </c>
      <c r="F18" s="105">
        <v>46000</v>
      </c>
      <c r="G18" s="105">
        <v>46181</v>
      </c>
      <c r="H18" s="167">
        <v>630</v>
      </c>
      <c r="I18" s="168">
        <v>105.6</v>
      </c>
      <c r="J18" s="169"/>
      <c r="K18" s="168">
        <f t="shared" si="0"/>
        <v>735.6</v>
      </c>
      <c r="L18" s="170"/>
      <c r="M18" s="168"/>
      <c r="N18" s="168"/>
      <c r="O18" s="171">
        <f t="shared" si="1"/>
        <v>735.6</v>
      </c>
      <c r="P18" s="133"/>
      <c r="Q18" s="133"/>
      <c r="R18" s="133"/>
      <c r="S18" s="133"/>
    </row>
    <row r="19" spans="1:19" s="277" customFormat="1" ht="18" x14ac:dyDescent="0.25">
      <c r="A19" s="140">
        <v>14</v>
      </c>
      <c r="B19" s="107" t="s">
        <v>70</v>
      </c>
      <c r="C19" s="107" t="s">
        <v>71</v>
      </c>
      <c r="D19" s="141" t="s">
        <v>72</v>
      </c>
      <c r="E19" s="118">
        <v>1</v>
      </c>
      <c r="F19" s="105" t="s">
        <v>175</v>
      </c>
      <c r="G19" s="105">
        <v>46143</v>
      </c>
      <c r="H19" s="167">
        <v>630</v>
      </c>
      <c r="I19" s="168">
        <v>105.6</v>
      </c>
      <c r="J19" s="169"/>
      <c r="K19" s="168">
        <f t="shared" si="0"/>
        <v>735.6</v>
      </c>
      <c r="L19" s="170"/>
      <c r="M19" s="168"/>
      <c r="N19" s="168"/>
      <c r="O19" s="171">
        <f t="shared" si="1"/>
        <v>735.6</v>
      </c>
      <c r="P19" s="133"/>
      <c r="Q19" s="133"/>
      <c r="R19" s="133"/>
      <c r="S19" s="133"/>
    </row>
    <row r="20" spans="1:19" s="277" customFormat="1" ht="18" x14ac:dyDescent="0.25">
      <c r="A20" s="140">
        <v>15</v>
      </c>
      <c r="B20" s="122" t="s">
        <v>167</v>
      </c>
      <c r="C20" s="122" t="s">
        <v>168</v>
      </c>
      <c r="D20" s="122" t="s">
        <v>51</v>
      </c>
      <c r="E20" s="118" t="s">
        <v>176</v>
      </c>
      <c r="F20" s="119">
        <v>45964</v>
      </c>
      <c r="G20" s="119">
        <v>46144</v>
      </c>
      <c r="H20" s="167">
        <v>0</v>
      </c>
      <c r="I20" s="168">
        <v>0</v>
      </c>
      <c r="J20" s="169">
        <v>210</v>
      </c>
      <c r="K20" s="168">
        <f t="shared" si="0"/>
        <v>210</v>
      </c>
      <c r="L20" s="170"/>
      <c r="M20" s="168"/>
      <c r="N20" s="168"/>
      <c r="O20" s="171">
        <f t="shared" si="1"/>
        <v>210</v>
      </c>
      <c r="P20" s="133"/>
      <c r="Q20" s="133"/>
      <c r="R20" s="133"/>
      <c r="S20" s="133"/>
    </row>
    <row r="21" spans="1:19" s="277" customFormat="1" ht="18" x14ac:dyDescent="0.25">
      <c r="A21" s="140">
        <v>16</v>
      </c>
      <c r="B21" s="122" t="s">
        <v>154</v>
      </c>
      <c r="C21" s="122" t="s">
        <v>37</v>
      </c>
      <c r="D21" s="122" t="s">
        <v>39</v>
      </c>
      <c r="E21" s="118">
        <v>1</v>
      </c>
      <c r="F21" s="123">
        <v>45964</v>
      </c>
      <c r="G21" s="123">
        <v>46144</v>
      </c>
      <c r="H21" s="167">
        <v>630</v>
      </c>
      <c r="I21" s="168">
        <v>105.6</v>
      </c>
      <c r="J21" s="169"/>
      <c r="K21" s="168">
        <f t="shared" si="0"/>
        <v>735.6</v>
      </c>
      <c r="L21" s="170"/>
      <c r="M21" s="168"/>
      <c r="N21" s="168"/>
      <c r="O21" s="171">
        <f t="shared" si="1"/>
        <v>735.6</v>
      </c>
      <c r="P21" s="133"/>
      <c r="Q21" s="133"/>
      <c r="R21" s="133"/>
      <c r="S21" s="133"/>
    </row>
    <row r="22" spans="1:19" s="277" customFormat="1" ht="18" x14ac:dyDescent="0.25">
      <c r="A22" s="140">
        <v>17</v>
      </c>
      <c r="B22" s="122" t="s">
        <v>166</v>
      </c>
      <c r="C22" s="122" t="s">
        <v>73</v>
      </c>
      <c r="D22" s="122" t="s">
        <v>165</v>
      </c>
      <c r="E22" s="118">
        <v>1</v>
      </c>
      <c r="F22" s="123">
        <v>45964</v>
      </c>
      <c r="G22" s="123">
        <v>46144</v>
      </c>
      <c r="H22" s="167">
        <v>630</v>
      </c>
      <c r="I22" s="168">
        <v>105.6</v>
      </c>
      <c r="J22" s="169"/>
      <c r="K22" s="168">
        <f t="shared" si="0"/>
        <v>735.6</v>
      </c>
      <c r="L22" s="170"/>
      <c r="M22" s="168"/>
      <c r="N22" s="168"/>
      <c r="O22" s="171">
        <f t="shared" si="1"/>
        <v>735.6</v>
      </c>
      <c r="P22" s="133"/>
      <c r="Q22" s="133"/>
      <c r="R22" s="133"/>
      <c r="S22" s="133"/>
    </row>
    <row r="23" spans="1:19" s="277" customFormat="1" ht="18.75" x14ac:dyDescent="0.25">
      <c r="A23" s="140">
        <v>18</v>
      </c>
      <c r="B23" s="121" t="s">
        <v>68</v>
      </c>
      <c r="C23" s="121" t="s">
        <v>69</v>
      </c>
      <c r="D23" s="143" t="s">
        <v>39</v>
      </c>
      <c r="E23" s="118">
        <v>1</v>
      </c>
      <c r="F23" s="124">
        <v>45932</v>
      </c>
      <c r="G23" s="124">
        <v>46084</v>
      </c>
      <c r="H23" s="167">
        <v>630</v>
      </c>
      <c r="I23" s="168">
        <v>105.6</v>
      </c>
      <c r="J23" s="169"/>
      <c r="K23" s="168">
        <f t="shared" si="0"/>
        <v>735.6</v>
      </c>
      <c r="L23" s="170"/>
      <c r="M23" s="168"/>
      <c r="N23" s="168"/>
      <c r="O23" s="171">
        <f t="shared" si="1"/>
        <v>735.6</v>
      </c>
      <c r="P23" s="278"/>
      <c r="Q23" s="279"/>
      <c r="R23" s="279"/>
      <c r="S23" s="279"/>
    </row>
    <row r="24" spans="1:19" s="277" customFormat="1" ht="18.75" x14ac:dyDescent="0.25">
      <c r="A24" s="140">
        <v>19</v>
      </c>
      <c r="B24" s="121" t="s">
        <v>64</v>
      </c>
      <c r="C24" s="121" t="s">
        <v>65</v>
      </c>
      <c r="D24" s="143" t="s">
        <v>41</v>
      </c>
      <c r="E24" s="118">
        <v>1</v>
      </c>
      <c r="F24" s="124">
        <v>45938</v>
      </c>
      <c r="G24" s="124">
        <v>46119</v>
      </c>
      <c r="H24" s="167">
        <v>630</v>
      </c>
      <c r="I24" s="168">
        <v>105.6</v>
      </c>
      <c r="J24" s="169"/>
      <c r="K24" s="168">
        <f t="shared" si="0"/>
        <v>735.6</v>
      </c>
      <c r="L24" s="170"/>
      <c r="M24" s="168"/>
      <c r="N24" s="168"/>
      <c r="O24" s="171">
        <f t="shared" si="1"/>
        <v>735.6</v>
      </c>
      <c r="P24" s="278"/>
      <c r="Q24" s="279"/>
      <c r="R24" s="279"/>
      <c r="S24" s="279"/>
    </row>
    <row r="25" spans="1:19" s="277" customFormat="1" ht="18.75" x14ac:dyDescent="0.25">
      <c r="A25" s="140">
        <v>20</v>
      </c>
      <c r="B25" s="121" t="s">
        <v>111</v>
      </c>
      <c r="C25" s="121" t="s">
        <v>37</v>
      </c>
      <c r="D25" s="143" t="s">
        <v>39</v>
      </c>
      <c r="E25" s="118">
        <v>1</v>
      </c>
      <c r="F25" s="124">
        <v>45931</v>
      </c>
      <c r="G25" s="124">
        <v>46112</v>
      </c>
      <c r="H25" s="167">
        <v>630</v>
      </c>
      <c r="I25" s="168">
        <v>105.6</v>
      </c>
      <c r="J25" s="169"/>
      <c r="K25" s="168">
        <f t="shared" si="0"/>
        <v>735.6</v>
      </c>
      <c r="L25" s="170"/>
      <c r="M25" s="168"/>
      <c r="N25" s="168"/>
      <c r="O25" s="171">
        <f t="shared" si="1"/>
        <v>735.6</v>
      </c>
      <c r="P25" s="279"/>
      <c r="Q25" s="279"/>
      <c r="R25" s="279"/>
      <c r="S25" s="279"/>
    </row>
    <row r="26" spans="1:19" s="277" customFormat="1" ht="18.75" x14ac:dyDescent="0.25">
      <c r="A26" s="140">
        <v>21</v>
      </c>
      <c r="B26" s="121" t="s">
        <v>102</v>
      </c>
      <c r="C26" s="121" t="s">
        <v>56</v>
      </c>
      <c r="D26" s="143" t="s">
        <v>39</v>
      </c>
      <c r="E26" s="118" t="s">
        <v>176</v>
      </c>
      <c r="F26" s="124">
        <v>45901</v>
      </c>
      <c r="G26" s="124">
        <v>46084</v>
      </c>
      <c r="H26" s="167">
        <v>63</v>
      </c>
      <c r="I26" s="168">
        <v>9.6</v>
      </c>
      <c r="J26" s="169">
        <v>315</v>
      </c>
      <c r="K26" s="168">
        <f t="shared" si="0"/>
        <v>387.6</v>
      </c>
      <c r="L26" s="170"/>
      <c r="M26" s="168"/>
      <c r="N26" s="168"/>
      <c r="O26" s="171">
        <f t="shared" si="1"/>
        <v>387.6</v>
      </c>
      <c r="P26" s="279"/>
      <c r="Q26" s="279"/>
      <c r="R26" s="279"/>
      <c r="S26" s="279"/>
    </row>
    <row r="27" spans="1:19" s="277" customFormat="1" ht="18.75" x14ac:dyDescent="0.25">
      <c r="A27" s="140">
        <v>22</v>
      </c>
      <c r="B27" s="117" t="s">
        <v>162</v>
      </c>
      <c r="C27" s="117" t="s">
        <v>37</v>
      </c>
      <c r="D27" s="117" t="s">
        <v>161</v>
      </c>
      <c r="E27" s="118">
        <v>1</v>
      </c>
      <c r="F27" s="119">
        <v>45964</v>
      </c>
      <c r="G27" s="119">
        <v>46144</v>
      </c>
      <c r="H27" s="167">
        <v>630</v>
      </c>
      <c r="I27" s="168">
        <v>105.6</v>
      </c>
      <c r="J27" s="169"/>
      <c r="K27" s="168">
        <f t="shared" si="0"/>
        <v>735.6</v>
      </c>
      <c r="L27" s="170"/>
      <c r="M27" s="168"/>
      <c r="N27" s="168"/>
      <c r="O27" s="171">
        <f t="shared" si="1"/>
        <v>735.6</v>
      </c>
      <c r="P27" s="279"/>
      <c r="Q27" s="279"/>
      <c r="R27" s="279"/>
      <c r="S27" s="279"/>
    </row>
    <row r="28" spans="1:19" s="277" customFormat="1" ht="18.75" x14ac:dyDescent="0.25">
      <c r="A28" s="140">
        <v>23</v>
      </c>
      <c r="B28" s="117" t="s">
        <v>157</v>
      </c>
      <c r="C28" s="117" t="s">
        <v>50</v>
      </c>
      <c r="D28" s="117" t="s">
        <v>39</v>
      </c>
      <c r="E28" s="118">
        <v>1</v>
      </c>
      <c r="F28" s="119">
        <v>45964</v>
      </c>
      <c r="G28" s="119">
        <v>46144</v>
      </c>
      <c r="H28" s="167">
        <v>630</v>
      </c>
      <c r="I28" s="168">
        <v>105.6</v>
      </c>
      <c r="J28" s="169"/>
      <c r="K28" s="168">
        <f t="shared" si="0"/>
        <v>735.6</v>
      </c>
      <c r="L28" s="170"/>
      <c r="M28" s="168"/>
      <c r="N28" s="168"/>
      <c r="O28" s="171">
        <f t="shared" si="1"/>
        <v>735.6</v>
      </c>
      <c r="P28" s="279"/>
      <c r="Q28" s="279"/>
      <c r="R28" s="279"/>
      <c r="S28" s="279"/>
    </row>
    <row r="29" spans="1:19" s="277" customFormat="1" ht="18.75" x14ac:dyDescent="0.25">
      <c r="A29" s="140">
        <v>24</v>
      </c>
      <c r="B29" s="106" t="s">
        <v>109</v>
      </c>
      <c r="C29" s="106" t="s">
        <v>58</v>
      </c>
      <c r="D29" s="106" t="s">
        <v>38</v>
      </c>
      <c r="E29" s="118">
        <v>1</v>
      </c>
      <c r="F29" s="124">
        <v>46001</v>
      </c>
      <c r="G29" s="124">
        <v>46182</v>
      </c>
      <c r="H29" s="167">
        <v>630</v>
      </c>
      <c r="I29" s="168">
        <v>105.6</v>
      </c>
      <c r="J29" s="169"/>
      <c r="K29" s="168">
        <f t="shared" si="0"/>
        <v>735.6</v>
      </c>
      <c r="L29" s="170"/>
      <c r="M29" s="168"/>
      <c r="N29" s="168"/>
      <c r="O29" s="171">
        <f t="shared" si="1"/>
        <v>735.6</v>
      </c>
      <c r="P29" s="279"/>
      <c r="Q29" s="279"/>
      <c r="R29" s="279"/>
      <c r="S29" s="279"/>
    </row>
    <row r="30" spans="1:19" s="277" customFormat="1" ht="18" x14ac:dyDescent="0.25">
      <c r="A30" s="140">
        <v>25</v>
      </c>
      <c r="B30" s="106" t="s">
        <v>83</v>
      </c>
      <c r="C30" s="106" t="s">
        <v>37</v>
      </c>
      <c r="D30" s="144" t="s">
        <v>40</v>
      </c>
      <c r="E30" s="118">
        <v>1</v>
      </c>
      <c r="F30" s="124">
        <v>45973</v>
      </c>
      <c r="G30" s="124">
        <v>46153</v>
      </c>
      <c r="H30" s="167">
        <v>630</v>
      </c>
      <c r="I30" s="168">
        <v>105.6</v>
      </c>
      <c r="J30" s="169"/>
      <c r="K30" s="168">
        <f t="shared" si="0"/>
        <v>735.6</v>
      </c>
      <c r="L30" s="170"/>
      <c r="M30" s="168"/>
      <c r="N30" s="168"/>
      <c r="O30" s="171">
        <f t="shared" si="1"/>
        <v>735.6</v>
      </c>
      <c r="P30" s="133"/>
      <c r="Q30" s="133"/>
      <c r="R30" s="133"/>
      <c r="S30" s="133"/>
    </row>
    <row r="31" spans="1:19" s="277" customFormat="1" ht="18" x14ac:dyDescent="0.25">
      <c r="A31" s="140">
        <v>26</v>
      </c>
      <c r="B31" s="106" t="s">
        <v>183</v>
      </c>
      <c r="C31" s="106" t="s">
        <v>50</v>
      </c>
      <c r="D31" s="106" t="s">
        <v>39</v>
      </c>
      <c r="E31" s="118">
        <v>1</v>
      </c>
      <c r="F31" s="124">
        <v>45938</v>
      </c>
      <c r="G31" s="124">
        <v>46221</v>
      </c>
      <c r="H31" s="167">
        <v>630</v>
      </c>
      <c r="I31" s="168">
        <v>105.6</v>
      </c>
      <c r="J31" s="169"/>
      <c r="K31" s="168">
        <f t="shared" si="0"/>
        <v>735.6</v>
      </c>
      <c r="L31" s="170"/>
      <c r="M31" s="168"/>
      <c r="N31" s="168"/>
      <c r="O31" s="171">
        <f t="shared" si="1"/>
        <v>735.6</v>
      </c>
      <c r="P31" s="133"/>
      <c r="Q31" s="133"/>
      <c r="R31" s="133"/>
      <c r="S31" s="133"/>
    </row>
    <row r="32" spans="1:19" s="277" customFormat="1" ht="18" x14ac:dyDescent="0.25">
      <c r="A32" s="140">
        <v>27</v>
      </c>
      <c r="B32" s="106" t="s">
        <v>182</v>
      </c>
      <c r="C32" s="106" t="s">
        <v>37</v>
      </c>
      <c r="D32" s="144" t="s">
        <v>39</v>
      </c>
      <c r="E32" s="118">
        <v>1</v>
      </c>
      <c r="F32" s="124">
        <v>45931</v>
      </c>
      <c r="G32" s="124">
        <v>46114</v>
      </c>
      <c r="H32" s="167">
        <v>630</v>
      </c>
      <c r="I32" s="168">
        <v>105.6</v>
      </c>
      <c r="J32" s="169"/>
      <c r="K32" s="168">
        <f t="shared" si="0"/>
        <v>735.6</v>
      </c>
      <c r="L32" s="170"/>
      <c r="M32" s="168"/>
      <c r="N32" s="168"/>
      <c r="O32" s="171">
        <f t="shared" si="1"/>
        <v>735.6</v>
      </c>
      <c r="P32" s="133"/>
      <c r="Q32" s="133"/>
      <c r="R32" s="133"/>
      <c r="S32" s="133"/>
    </row>
    <row r="33" spans="1:25" s="277" customFormat="1" ht="18" x14ac:dyDescent="0.25">
      <c r="A33" s="140">
        <v>28</v>
      </c>
      <c r="B33" s="106" t="s">
        <v>82</v>
      </c>
      <c r="C33" s="106" t="s">
        <v>71</v>
      </c>
      <c r="D33" s="144" t="s">
        <v>41</v>
      </c>
      <c r="E33" s="118">
        <v>1</v>
      </c>
      <c r="F33" s="124">
        <v>45933</v>
      </c>
      <c r="G33" s="124">
        <v>46115</v>
      </c>
      <c r="H33" s="167">
        <v>630</v>
      </c>
      <c r="I33" s="168">
        <v>105.6</v>
      </c>
      <c r="J33" s="169"/>
      <c r="K33" s="168">
        <f t="shared" si="0"/>
        <v>735.6</v>
      </c>
      <c r="L33" s="170"/>
      <c r="M33" s="168"/>
      <c r="N33" s="168"/>
      <c r="O33" s="171">
        <f t="shared" si="1"/>
        <v>735.6</v>
      </c>
      <c r="P33" s="133"/>
      <c r="Q33" s="133"/>
      <c r="R33" s="133"/>
      <c r="S33" s="133"/>
    </row>
    <row r="34" spans="1:25" s="277" customFormat="1" ht="18" x14ac:dyDescent="0.25">
      <c r="A34" s="140">
        <v>29</v>
      </c>
      <c r="B34" s="106" t="s">
        <v>88</v>
      </c>
      <c r="C34" s="106" t="s">
        <v>37</v>
      </c>
      <c r="D34" s="106" t="s">
        <v>38</v>
      </c>
      <c r="E34" s="118">
        <v>1</v>
      </c>
      <c r="F34" s="124">
        <v>46000</v>
      </c>
      <c r="G34" s="124">
        <v>46181</v>
      </c>
      <c r="H34" s="167">
        <v>630</v>
      </c>
      <c r="I34" s="168">
        <v>105.6</v>
      </c>
      <c r="J34" s="169"/>
      <c r="K34" s="168">
        <f t="shared" si="0"/>
        <v>735.6</v>
      </c>
      <c r="L34" s="170"/>
      <c r="M34" s="168"/>
      <c r="N34" s="168"/>
      <c r="O34" s="171">
        <f t="shared" si="1"/>
        <v>735.6</v>
      </c>
      <c r="P34" s="133"/>
      <c r="Q34" s="133"/>
      <c r="R34" s="133"/>
      <c r="S34" s="133"/>
    </row>
    <row r="35" spans="1:25" s="277" customFormat="1" ht="18" x14ac:dyDescent="0.25">
      <c r="A35" s="140">
        <v>30</v>
      </c>
      <c r="B35" s="117" t="s">
        <v>163</v>
      </c>
      <c r="C35" s="117" t="s">
        <v>164</v>
      </c>
      <c r="D35" s="117" t="s">
        <v>165</v>
      </c>
      <c r="E35" s="118">
        <v>1</v>
      </c>
      <c r="F35" s="119">
        <v>45964</v>
      </c>
      <c r="G35" s="119">
        <v>46144</v>
      </c>
      <c r="H35" s="167">
        <v>630</v>
      </c>
      <c r="I35" s="168">
        <v>105.6</v>
      </c>
      <c r="J35" s="169"/>
      <c r="K35" s="168">
        <f t="shared" si="0"/>
        <v>735.6</v>
      </c>
      <c r="L35" s="170"/>
      <c r="M35" s="168"/>
      <c r="N35" s="168"/>
      <c r="O35" s="171">
        <f t="shared" si="1"/>
        <v>735.6</v>
      </c>
      <c r="P35" s="133"/>
      <c r="Q35" s="133"/>
      <c r="R35" s="133"/>
      <c r="S35" s="133"/>
    </row>
    <row r="36" spans="1:25" s="277" customFormat="1" ht="18" x14ac:dyDescent="0.25">
      <c r="A36" s="140">
        <v>31</v>
      </c>
      <c r="B36" s="106" t="s">
        <v>63</v>
      </c>
      <c r="C36" s="106" t="s">
        <v>50</v>
      </c>
      <c r="D36" s="107" t="s">
        <v>38</v>
      </c>
      <c r="E36" s="118">
        <v>1</v>
      </c>
      <c r="F36" s="105">
        <v>45932</v>
      </c>
      <c r="G36" s="105">
        <v>46114</v>
      </c>
      <c r="H36" s="167">
        <v>630</v>
      </c>
      <c r="I36" s="168">
        <v>105.6</v>
      </c>
      <c r="J36" s="169"/>
      <c r="K36" s="168">
        <f t="shared" si="0"/>
        <v>735.6</v>
      </c>
      <c r="L36" s="170"/>
      <c r="M36" s="168"/>
      <c r="N36" s="168"/>
      <c r="O36" s="171">
        <f t="shared" si="1"/>
        <v>735.6</v>
      </c>
      <c r="P36" s="133"/>
      <c r="Q36" s="133"/>
      <c r="R36" s="133"/>
      <c r="S36" s="133"/>
    </row>
    <row r="37" spans="1:25" s="277" customFormat="1" ht="18" x14ac:dyDescent="0.25">
      <c r="A37" s="140">
        <v>32</v>
      </c>
      <c r="B37" s="117" t="s">
        <v>158</v>
      </c>
      <c r="C37" s="117" t="s">
        <v>159</v>
      </c>
      <c r="D37" s="122" t="s">
        <v>41</v>
      </c>
      <c r="E37" s="118">
        <v>1</v>
      </c>
      <c r="F37" s="123">
        <v>45964</v>
      </c>
      <c r="G37" s="123">
        <v>46144</v>
      </c>
      <c r="H37" s="167">
        <v>630</v>
      </c>
      <c r="I37" s="168">
        <v>105.6</v>
      </c>
      <c r="J37" s="169"/>
      <c r="K37" s="168">
        <f t="shared" si="0"/>
        <v>735.6</v>
      </c>
      <c r="L37" s="170"/>
      <c r="M37" s="168"/>
      <c r="N37" s="168"/>
      <c r="O37" s="171">
        <f t="shared" si="1"/>
        <v>735.6</v>
      </c>
      <c r="P37" s="133"/>
      <c r="Q37" s="133"/>
      <c r="R37" s="133"/>
      <c r="S37" s="133"/>
    </row>
    <row r="38" spans="1:25" s="277" customFormat="1" ht="18" x14ac:dyDescent="0.25">
      <c r="A38" s="140">
        <v>33</v>
      </c>
      <c r="B38" s="106" t="s">
        <v>113</v>
      </c>
      <c r="C38" s="106" t="s">
        <v>37</v>
      </c>
      <c r="D38" s="141" t="s">
        <v>40</v>
      </c>
      <c r="E38" s="118">
        <v>1</v>
      </c>
      <c r="F38" s="123">
        <v>45931</v>
      </c>
      <c r="G38" s="105">
        <v>46114</v>
      </c>
      <c r="H38" s="167">
        <v>630</v>
      </c>
      <c r="I38" s="168">
        <v>105.6</v>
      </c>
      <c r="J38" s="169"/>
      <c r="K38" s="168">
        <f t="shared" si="0"/>
        <v>735.6</v>
      </c>
      <c r="L38" s="170"/>
      <c r="M38" s="168"/>
      <c r="N38" s="168"/>
      <c r="O38" s="171">
        <f t="shared" si="1"/>
        <v>735.6</v>
      </c>
      <c r="P38" s="133"/>
      <c r="Q38" s="133"/>
      <c r="R38" s="133"/>
      <c r="S38" s="133"/>
    </row>
    <row r="39" spans="1:25" s="277" customFormat="1" ht="18" x14ac:dyDescent="0.25">
      <c r="A39" s="140">
        <v>34</v>
      </c>
      <c r="B39" s="106" t="s">
        <v>115</v>
      </c>
      <c r="C39" s="144" t="s">
        <v>116</v>
      </c>
      <c r="D39" s="144" t="s">
        <v>38</v>
      </c>
      <c r="E39" s="118" t="s">
        <v>176</v>
      </c>
      <c r="F39" s="124">
        <v>45931</v>
      </c>
      <c r="G39" s="124">
        <v>46112</v>
      </c>
      <c r="H39" s="167">
        <v>0</v>
      </c>
      <c r="I39" s="168">
        <v>0</v>
      </c>
      <c r="J39" s="169">
        <v>315</v>
      </c>
      <c r="K39" s="168">
        <f t="shared" si="0"/>
        <v>315</v>
      </c>
      <c r="L39" s="170"/>
      <c r="M39" s="168"/>
      <c r="N39" s="168"/>
      <c r="O39" s="171">
        <f t="shared" si="1"/>
        <v>315</v>
      </c>
      <c r="P39" s="133"/>
      <c r="Q39" s="133"/>
      <c r="R39" s="133"/>
      <c r="S39" s="133"/>
    </row>
    <row r="40" spans="1:25" s="277" customFormat="1" ht="18" x14ac:dyDescent="0.25">
      <c r="A40" s="140">
        <v>35</v>
      </c>
      <c r="B40" s="117" t="s">
        <v>155</v>
      </c>
      <c r="C40" s="117" t="s">
        <v>156</v>
      </c>
      <c r="D40" s="117" t="s">
        <v>39</v>
      </c>
      <c r="E40" s="118">
        <v>1</v>
      </c>
      <c r="F40" s="119">
        <v>45964</v>
      </c>
      <c r="G40" s="119">
        <v>46144</v>
      </c>
      <c r="H40" s="167">
        <v>630</v>
      </c>
      <c r="I40" s="168">
        <v>105.6</v>
      </c>
      <c r="J40" s="169"/>
      <c r="K40" s="168">
        <f t="shared" si="0"/>
        <v>735.6</v>
      </c>
      <c r="L40" s="170"/>
      <c r="M40" s="168"/>
      <c r="N40" s="168"/>
      <c r="O40" s="171">
        <f t="shared" si="1"/>
        <v>735.6</v>
      </c>
      <c r="P40" s="133"/>
      <c r="Q40" s="133"/>
      <c r="R40" s="133"/>
      <c r="S40" s="133"/>
    </row>
    <row r="41" spans="1:25" s="277" customFormat="1" ht="18" x14ac:dyDescent="0.25">
      <c r="A41" s="140">
        <v>36</v>
      </c>
      <c r="B41" s="106" t="s">
        <v>97</v>
      </c>
      <c r="C41" s="106" t="s">
        <v>57</v>
      </c>
      <c r="D41" s="144" t="s">
        <v>38</v>
      </c>
      <c r="E41" s="118">
        <v>1</v>
      </c>
      <c r="F41" s="119">
        <v>45870</v>
      </c>
      <c r="G41" s="124">
        <v>46056</v>
      </c>
      <c r="H41" s="167">
        <v>630</v>
      </c>
      <c r="I41" s="168">
        <v>105.6</v>
      </c>
      <c r="J41" s="169"/>
      <c r="K41" s="168">
        <f t="shared" si="0"/>
        <v>735.6</v>
      </c>
      <c r="L41" s="170"/>
      <c r="M41" s="168"/>
      <c r="N41" s="168"/>
      <c r="O41" s="171">
        <f t="shared" si="1"/>
        <v>735.6</v>
      </c>
      <c r="P41" s="133"/>
      <c r="Q41" s="133"/>
      <c r="R41" s="133"/>
      <c r="S41" s="133"/>
    </row>
    <row r="42" spans="1:25" s="277" customFormat="1" ht="18" x14ac:dyDescent="0.25">
      <c r="A42" s="140">
        <v>37</v>
      </c>
      <c r="B42" s="106" t="s">
        <v>172</v>
      </c>
      <c r="C42" s="106" t="s">
        <v>50</v>
      </c>
      <c r="D42" s="144" t="s">
        <v>51</v>
      </c>
      <c r="E42" s="118">
        <v>1</v>
      </c>
      <c r="F42" s="119">
        <v>45664</v>
      </c>
      <c r="G42" s="124">
        <v>46028</v>
      </c>
      <c r="H42" s="167">
        <v>630</v>
      </c>
      <c r="I42" s="168">
        <v>105.6</v>
      </c>
      <c r="J42" s="169"/>
      <c r="K42" s="168">
        <f t="shared" ref="K42" si="2">SUM(H42:J42)</f>
        <v>735.6</v>
      </c>
      <c r="L42" s="170"/>
      <c r="M42" s="168"/>
      <c r="N42" s="168"/>
      <c r="O42" s="171">
        <f t="shared" ref="O42" si="3">K42-M42-N42</f>
        <v>735.6</v>
      </c>
      <c r="P42" s="133"/>
      <c r="Q42" s="133"/>
      <c r="R42" s="133"/>
      <c r="S42" s="133"/>
    </row>
    <row r="43" spans="1:25" s="277" customFormat="1" ht="18" x14ac:dyDescent="0.25">
      <c r="A43" s="140">
        <v>38</v>
      </c>
      <c r="B43" s="106" t="s">
        <v>114</v>
      </c>
      <c r="C43" s="106" t="s">
        <v>37</v>
      </c>
      <c r="D43" s="144" t="s">
        <v>40</v>
      </c>
      <c r="E43" s="118">
        <v>1</v>
      </c>
      <c r="F43" s="124">
        <v>45931</v>
      </c>
      <c r="G43" s="124">
        <v>46112</v>
      </c>
      <c r="H43" s="167">
        <v>630</v>
      </c>
      <c r="I43" s="168">
        <v>105.6</v>
      </c>
      <c r="J43" s="169"/>
      <c r="K43" s="168">
        <f t="shared" si="0"/>
        <v>735.6</v>
      </c>
      <c r="L43" s="170"/>
      <c r="M43" s="168"/>
      <c r="N43" s="168"/>
      <c r="O43" s="171">
        <f t="shared" si="1"/>
        <v>735.6</v>
      </c>
      <c r="P43" s="133"/>
      <c r="Q43" s="133"/>
      <c r="R43" s="133"/>
      <c r="S43" s="133"/>
      <c r="T43" s="133"/>
      <c r="U43" s="133"/>
      <c r="V43" s="133"/>
      <c r="W43" s="133"/>
      <c r="X43" s="133"/>
      <c r="Y43" s="133"/>
    </row>
    <row r="44" spans="1:25" s="277" customFormat="1" ht="18" x14ac:dyDescent="0.25">
      <c r="A44" s="140">
        <v>39</v>
      </c>
      <c r="B44" s="106" t="s">
        <v>125</v>
      </c>
      <c r="C44" s="106" t="s">
        <v>73</v>
      </c>
      <c r="D44" s="144" t="s">
        <v>126</v>
      </c>
      <c r="E44" s="118">
        <v>1</v>
      </c>
      <c r="F44" s="124">
        <v>45964</v>
      </c>
      <c r="G44" s="124">
        <v>46144</v>
      </c>
      <c r="H44" s="167">
        <v>630</v>
      </c>
      <c r="I44" s="168">
        <v>105.6</v>
      </c>
      <c r="J44" s="169"/>
      <c r="K44" s="168">
        <f t="shared" si="0"/>
        <v>735.6</v>
      </c>
      <c r="L44" s="170"/>
      <c r="M44" s="168"/>
      <c r="N44" s="168"/>
      <c r="O44" s="171">
        <f t="shared" si="1"/>
        <v>735.6</v>
      </c>
      <c r="P44" s="133"/>
      <c r="Q44" s="133"/>
      <c r="R44" s="133"/>
      <c r="S44" s="133"/>
      <c r="T44" s="133"/>
      <c r="U44" s="133"/>
      <c r="V44" s="133"/>
      <c r="W44" s="133"/>
      <c r="X44" s="133"/>
      <c r="Y44" s="133"/>
    </row>
    <row r="45" spans="1:25" ht="23.25" x14ac:dyDescent="0.25">
      <c r="A45" s="280"/>
      <c r="B45" s="210" t="s">
        <v>24</v>
      </c>
      <c r="C45" s="210"/>
      <c r="D45" s="210"/>
      <c r="E45" s="210"/>
      <c r="F45" s="210"/>
      <c r="G45" s="211"/>
      <c r="H45" s="172">
        <f>SUM(H6:H44)</f>
        <v>21525</v>
      </c>
      <c r="I45" s="173">
        <f>SUM(I6:I44)</f>
        <v>3604.7999999999979</v>
      </c>
      <c r="J45" s="172">
        <f>SUM(J6:J44)</f>
        <v>1323</v>
      </c>
      <c r="K45" s="172">
        <f>SUM(K6:K44)</f>
        <v>26452.799999999985</v>
      </c>
      <c r="L45" s="172"/>
      <c r="M45" s="172">
        <f>SUM(M6:M44)</f>
        <v>0</v>
      </c>
      <c r="N45" s="174">
        <f>SUM(N6:N44)</f>
        <v>0</v>
      </c>
      <c r="O45" s="175">
        <f>SUM(O6:O44)</f>
        <v>26452.799999999985</v>
      </c>
      <c r="Q45" s="281"/>
      <c r="T45" s="275"/>
      <c r="U45" s="275"/>
      <c r="V45" s="275"/>
      <c r="W45" s="275"/>
      <c r="X45" s="275"/>
      <c r="Y45" s="275"/>
    </row>
    <row r="46" spans="1:25" s="275" customFormat="1" ht="21" thickBot="1" x14ac:dyDescent="0.3">
      <c r="A46" s="282" t="s">
        <v>1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4"/>
    </row>
    <row r="47" spans="1:25" ht="48" thickBot="1" x14ac:dyDescent="0.3">
      <c r="A47" s="153" t="s">
        <v>7</v>
      </c>
      <c r="B47" s="154" t="s">
        <v>9</v>
      </c>
      <c r="C47" s="154" t="s">
        <v>10</v>
      </c>
      <c r="D47" s="155" t="s">
        <v>11</v>
      </c>
      <c r="E47" s="156" t="s">
        <v>12</v>
      </c>
      <c r="F47" s="157" t="s">
        <v>25</v>
      </c>
      <c r="G47" s="157" t="s">
        <v>26</v>
      </c>
      <c r="H47" s="176" t="s">
        <v>27</v>
      </c>
      <c r="I47" s="176" t="s">
        <v>15</v>
      </c>
      <c r="J47" s="176" t="s">
        <v>28</v>
      </c>
      <c r="K47" s="176" t="s">
        <v>17</v>
      </c>
      <c r="L47" s="176" t="s">
        <v>21</v>
      </c>
      <c r="M47" s="176" t="s">
        <v>22</v>
      </c>
      <c r="N47" s="176" t="s">
        <v>23</v>
      </c>
      <c r="O47" s="177" t="s">
        <v>19</v>
      </c>
    </row>
    <row r="48" spans="1:25" s="275" customFormat="1" ht="18" x14ac:dyDescent="0.25">
      <c r="A48" s="132">
        <v>1</v>
      </c>
      <c r="B48" s="147"/>
      <c r="C48" s="147"/>
      <c r="D48" s="148"/>
      <c r="E48" s="149"/>
      <c r="F48" s="150"/>
      <c r="G48" s="150"/>
      <c r="H48" s="151"/>
      <c r="I48" s="151"/>
      <c r="J48" s="151"/>
      <c r="K48" s="151">
        <f>SUM(H48,I48,J48)</f>
        <v>0</v>
      </c>
      <c r="L48" s="178"/>
      <c r="M48" s="151"/>
      <c r="N48" s="151"/>
      <c r="O48" s="152"/>
      <c r="X48" s="275" t="s">
        <v>1</v>
      </c>
    </row>
    <row r="49" spans="1:18" ht="18" x14ac:dyDescent="0.25">
      <c r="A49" s="285" t="s">
        <v>1</v>
      </c>
      <c r="B49" s="216"/>
      <c r="C49" s="216"/>
      <c r="D49" s="216"/>
      <c r="E49" s="216"/>
      <c r="F49" s="216"/>
      <c r="G49" s="216"/>
      <c r="H49" s="125"/>
      <c r="I49" s="179"/>
      <c r="J49" s="126"/>
      <c r="K49" s="126"/>
      <c r="L49" s="180"/>
      <c r="M49" s="126"/>
      <c r="N49" s="126"/>
      <c r="O49" s="181">
        <v>0</v>
      </c>
    </row>
    <row r="50" spans="1:18" ht="18" x14ac:dyDescent="0.25">
      <c r="A50" s="286"/>
      <c r="B50" s="287"/>
      <c r="C50" s="287"/>
      <c r="D50" s="287"/>
      <c r="E50" s="288"/>
      <c r="F50" s="288"/>
      <c r="G50" s="288"/>
      <c r="H50" s="289"/>
      <c r="I50" s="289"/>
      <c r="J50" s="289"/>
      <c r="K50" s="289"/>
      <c r="L50" s="289"/>
      <c r="M50" s="289"/>
      <c r="N50" s="289"/>
      <c r="O50" s="290"/>
    </row>
    <row r="51" spans="1:18" ht="18" x14ac:dyDescent="0.25">
      <c r="A51" s="291" t="s">
        <v>1</v>
      </c>
      <c r="B51" s="145" t="s">
        <v>29</v>
      </c>
      <c r="C51" s="145"/>
      <c r="D51" s="145"/>
      <c r="E51" s="127"/>
      <c r="F51" s="127"/>
      <c r="G51" s="128"/>
      <c r="H51" s="125">
        <f>H45</f>
        <v>21525</v>
      </c>
      <c r="I51" s="125">
        <f>I45</f>
        <v>3604.7999999999979</v>
      </c>
      <c r="J51" s="125">
        <f>J45</f>
        <v>1323</v>
      </c>
      <c r="K51" s="125">
        <f>K45</f>
        <v>26452.799999999985</v>
      </c>
      <c r="L51" s="126"/>
      <c r="M51" s="126">
        <f>M45</f>
        <v>0</v>
      </c>
      <c r="N51" s="125">
        <f>N45</f>
        <v>0</v>
      </c>
      <c r="O51" s="182">
        <f>O45</f>
        <v>26452.799999999985</v>
      </c>
      <c r="R51" s="292"/>
    </row>
    <row r="52" spans="1:18" ht="18" x14ac:dyDescent="0.25">
      <c r="A52" s="293" t="s">
        <v>89</v>
      </c>
      <c r="B52" s="294"/>
      <c r="C52" s="294"/>
      <c r="D52" s="294"/>
      <c r="E52" s="294"/>
      <c r="F52" s="294"/>
      <c r="G52" s="295"/>
      <c r="H52" s="289"/>
      <c r="I52" s="289"/>
      <c r="J52" s="289"/>
      <c r="K52" s="289"/>
      <c r="L52" s="289"/>
      <c r="M52" s="289"/>
      <c r="N52" s="289"/>
      <c r="O52" s="290"/>
    </row>
    <row r="53" spans="1:18" ht="18" x14ac:dyDescent="0.25">
      <c r="A53" s="198" t="s">
        <v>90</v>
      </c>
      <c r="B53" s="199"/>
      <c r="C53" s="199"/>
      <c r="D53" s="199"/>
      <c r="E53" s="199"/>
      <c r="F53" s="199"/>
      <c r="G53" s="200"/>
      <c r="H53" s="217" t="s">
        <v>47</v>
      </c>
      <c r="I53" s="218"/>
      <c r="J53" s="218"/>
      <c r="K53" s="218"/>
      <c r="L53" s="218"/>
      <c r="M53" s="218"/>
      <c r="N53" s="219"/>
      <c r="O53" s="183">
        <v>30</v>
      </c>
    </row>
    <row r="54" spans="1:18" ht="18" x14ac:dyDescent="0.25">
      <c r="A54" s="201"/>
      <c r="B54" s="202"/>
      <c r="C54" s="202"/>
      <c r="D54" s="202"/>
      <c r="E54" s="202"/>
      <c r="F54" s="202"/>
      <c r="G54" s="203"/>
      <c r="H54" s="207" t="s">
        <v>48</v>
      </c>
      <c r="I54" s="208"/>
      <c r="J54" s="208"/>
      <c r="K54" s="208"/>
      <c r="L54" s="208"/>
      <c r="M54" s="208"/>
      <c r="N54" s="209"/>
      <c r="O54" s="183">
        <f>(O53*A44)</f>
        <v>1170</v>
      </c>
    </row>
    <row r="55" spans="1:18" ht="18.75" thickBot="1" x14ac:dyDescent="0.3">
      <c r="A55" s="204"/>
      <c r="B55" s="205"/>
      <c r="C55" s="205"/>
      <c r="D55" s="205"/>
      <c r="E55" s="205"/>
      <c r="F55" s="205"/>
      <c r="G55" s="206"/>
      <c r="H55" s="220" t="s">
        <v>49</v>
      </c>
      <c r="I55" s="221"/>
      <c r="J55" s="221"/>
      <c r="K55" s="221"/>
      <c r="L55" s="221"/>
      <c r="M55" s="221"/>
      <c r="N55" s="222"/>
      <c r="O55" s="184">
        <f>SUM(O51,O54)</f>
        <v>27622.799999999985</v>
      </c>
    </row>
    <row r="56" spans="1:18" s="300" customFormat="1" ht="20.25" x14ac:dyDescent="0.25">
      <c r="A56" s="134"/>
      <c r="B56" s="146"/>
      <c r="C56" s="296"/>
      <c r="D56" s="296"/>
      <c r="E56" s="297"/>
      <c r="F56" s="297"/>
      <c r="G56" s="297"/>
      <c r="H56" s="298"/>
      <c r="I56" s="298"/>
      <c r="J56" s="298"/>
      <c r="K56" s="298"/>
      <c r="L56" s="298"/>
      <c r="M56" s="298"/>
      <c r="N56" s="298"/>
      <c r="O56" s="299"/>
    </row>
    <row r="57" spans="1:18" s="300" customFormat="1" x14ac:dyDescent="0.25">
      <c r="A57" s="297"/>
      <c r="B57" s="296"/>
      <c r="C57" s="301"/>
      <c r="D57" s="301"/>
      <c r="E57" s="302"/>
      <c r="F57" s="302"/>
      <c r="G57" s="302"/>
      <c r="H57" s="303"/>
      <c r="I57" s="303"/>
      <c r="J57" s="303"/>
      <c r="K57" s="303"/>
      <c r="L57" s="303"/>
      <c r="M57" s="303"/>
      <c r="N57" s="303"/>
      <c r="O57" s="303"/>
    </row>
    <row r="58" spans="1:18" s="300" customFormat="1" x14ac:dyDescent="0.25">
      <c r="B58" s="304"/>
      <c r="C58" s="304"/>
      <c r="D58" s="304"/>
      <c r="H58" s="298"/>
      <c r="I58" s="298"/>
      <c r="J58" s="298"/>
      <c r="K58" s="298"/>
      <c r="L58" s="298"/>
      <c r="M58" s="298"/>
      <c r="N58" s="298"/>
      <c r="O58" s="298"/>
    </row>
    <row r="59" spans="1:18" s="300" customFormat="1" x14ac:dyDescent="0.25">
      <c r="B59" s="304"/>
      <c r="C59" s="304"/>
      <c r="D59" s="304"/>
      <c r="H59" s="298"/>
      <c r="I59" s="298"/>
      <c r="J59" s="298"/>
      <c r="K59" s="298"/>
      <c r="L59" s="298"/>
      <c r="M59" s="298"/>
      <c r="N59" s="298"/>
      <c r="O59" s="298"/>
    </row>
    <row r="60" spans="1:18" s="300" customFormat="1" x14ac:dyDescent="0.25">
      <c r="B60" s="305"/>
      <c r="C60" s="304"/>
      <c r="D60" s="304"/>
      <c r="H60" s="298"/>
      <c r="I60" s="298"/>
      <c r="J60" s="298"/>
      <c r="K60" s="298"/>
      <c r="L60" s="298"/>
      <c r="M60" s="298"/>
      <c r="N60" s="298"/>
      <c r="O60" s="298"/>
    </row>
    <row r="61" spans="1:18" s="300" customFormat="1" x14ac:dyDescent="0.25">
      <c r="B61" s="304"/>
      <c r="C61" s="304"/>
      <c r="D61" s="304"/>
      <c r="H61" s="298"/>
      <c r="I61" s="298"/>
      <c r="J61" s="298"/>
      <c r="K61" s="298"/>
      <c r="L61" s="298"/>
      <c r="M61" s="298"/>
      <c r="N61" s="298"/>
      <c r="O61" s="298"/>
    </row>
    <row r="62" spans="1:18" s="300" customFormat="1" x14ac:dyDescent="0.25">
      <c r="B62" s="304"/>
      <c r="C62" s="304"/>
      <c r="D62" s="304"/>
      <c r="H62" s="298"/>
      <c r="I62" s="298"/>
      <c r="J62" s="298"/>
      <c r="K62" s="298"/>
      <c r="L62" s="298"/>
      <c r="M62" s="298"/>
      <c r="N62" s="298"/>
      <c r="O62" s="298"/>
    </row>
    <row r="63" spans="1:18" s="300" customFormat="1" x14ac:dyDescent="0.25">
      <c r="B63" s="304"/>
      <c r="C63" s="304"/>
      <c r="D63" s="304"/>
      <c r="H63" s="298"/>
      <c r="I63" s="298"/>
      <c r="J63" s="298"/>
      <c r="K63" s="298"/>
      <c r="L63" s="298"/>
      <c r="M63" s="298"/>
      <c r="N63" s="298"/>
      <c r="O63" s="298"/>
    </row>
  </sheetData>
  <sortState ref="A8:O45">
    <sortCondition ref="B7:B45"/>
  </sortState>
  <mergeCells count="27">
    <mergeCell ref="B49:G49"/>
    <mergeCell ref="E4:E5"/>
    <mergeCell ref="H53:N53"/>
    <mergeCell ref="H55:N55"/>
    <mergeCell ref="O4:O5"/>
    <mergeCell ref="J2:O2"/>
    <mergeCell ref="A3:C3"/>
    <mergeCell ref="D3:E3"/>
    <mergeCell ref="J3:O3"/>
    <mergeCell ref="A53:G55"/>
    <mergeCell ref="A52:G52"/>
    <mergeCell ref="F4:F5"/>
    <mergeCell ref="G4:G5"/>
    <mergeCell ref="H54:N54"/>
    <mergeCell ref="B45:G45"/>
    <mergeCell ref="H4:H5"/>
    <mergeCell ref="I4:I5"/>
    <mergeCell ref="J4:J5"/>
    <mergeCell ref="K4:K5"/>
    <mergeCell ref="L4:N4"/>
    <mergeCell ref="A46:O46"/>
    <mergeCell ref="A4:A5"/>
    <mergeCell ref="B4:B5"/>
    <mergeCell ref="C4:C5"/>
    <mergeCell ref="D4:D5"/>
    <mergeCell ref="A2:C2"/>
    <mergeCell ref="D2:E2"/>
  </mergeCells>
  <phoneticPr fontId="14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35" fitToWidth="3" fitToHeight="4" orientation="landscape" r:id="rId1"/>
  <headerFooter differentFirst="1">
    <oddHeader>&amp;C&amp;F</oddHeader>
    <evenFooter>&amp;CFOLHA DE PAGAMENTO IEL</evenFooter>
  </headerFooter>
  <rowBreaks count="1" manualBreakCount="1">
    <brk id="55" max="26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80" zoomScaleNormal="80" workbookViewId="0">
      <selection activeCell="B11" sqref="B11"/>
    </sheetView>
  </sheetViews>
  <sheetFormatPr defaultRowHeight="15" x14ac:dyDescent="0.25"/>
  <cols>
    <col min="1" max="1" width="5.5703125" style="274" customWidth="1"/>
    <col min="2" max="2" width="68.7109375" style="274" bestFit="1" customWidth="1"/>
    <col min="3" max="3" width="18.85546875" style="274" bestFit="1" customWidth="1"/>
    <col min="4" max="4" width="31.140625" style="274" bestFit="1" customWidth="1"/>
    <col min="5" max="5" width="8.28515625" style="274" customWidth="1"/>
    <col min="6" max="6" width="15.42578125" style="274" bestFit="1" customWidth="1"/>
    <col min="7" max="7" width="17.42578125" style="274" bestFit="1" customWidth="1"/>
    <col min="8" max="8" width="17.85546875" style="307" customWidth="1"/>
    <col min="9" max="9" width="17.5703125" style="307" bestFit="1" customWidth="1"/>
    <col min="10" max="10" width="17.140625" style="307" customWidth="1"/>
    <col min="11" max="11" width="18.5703125" style="307" customWidth="1"/>
    <col min="12" max="12" width="11" style="307" bestFit="1" customWidth="1"/>
    <col min="13" max="13" width="15" style="307" customWidth="1"/>
    <col min="14" max="14" width="15.5703125" style="307" customWidth="1"/>
    <col min="15" max="15" width="18.7109375" style="307" customWidth="1"/>
    <col min="16" max="16" width="12.5703125" style="274" bestFit="1" customWidth="1"/>
    <col min="17" max="16384" width="9.140625" style="274"/>
  </cols>
  <sheetData>
    <row r="1" spans="1:23" ht="98.25" customHeight="1" thickBot="1" x14ac:dyDescent="0.3">
      <c r="A1" s="322" t="s">
        <v>1</v>
      </c>
      <c r="B1" s="323"/>
      <c r="C1" s="323"/>
      <c r="D1" s="323"/>
      <c r="E1" s="324"/>
      <c r="F1" s="323"/>
      <c r="G1" s="323"/>
      <c r="H1" s="346"/>
      <c r="I1" s="346"/>
      <c r="J1" s="346"/>
      <c r="K1" s="346"/>
      <c r="L1" s="346"/>
      <c r="M1" s="346"/>
      <c r="N1" s="346"/>
      <c r="O1" s="347"/>
    </row>
    <row r="2" spans="1:23" ht="35.25" customHeight="1" x14ac:dyDescent="0.25">
      <c r="A2" s="190" t="s">
        <v>55</v>
      </c>
      <c r="B2" s="191"/>
      <c r="C2" s="191"/>
      <c r="D2" s="329" t="s">
        <v>53</v>
      </c>
      <c r="E2" s="330"/>
      <c r="F2" s="331" t="s">
        <v>2</v>
      </c>
      <c r="G2" s="185" t="s">
        <v>3</v>
      </c>
      <c r="H2" s="348" t="s">
        <v>35</v>
      </c>
      <c r="I2" s="349" t="s">
        <v>4</v>
      </c>
      <c r="J2" s="350" t="s">
        <v>5</v>
      </c>
      <c r="K2" s="350"/>
      <c r="L2" s="350"/>
      <c r="M2" s="350"/>
      <c r="N2" s="350"/>
      <c r="O2" s="351"/>
    </row>
    <row r="3" spans="1:23" ht="36" customHeight="1" x14ac:dyDescent="0.25">
      <c r="A3" s="453" t="s">
        <v>79</v>
      </c>
      <c r="B3" s="454"/>
      <c r="C3" s="455"/>
      <c r="D3" s="456" t="s">
        <v>179</v>
      </c>
      <c r="E3" s="457"/>
      <c r="F3" s="458" t="s">
        <v>171</v>
      </c>
      <c r="G3" s="399" t="s">
        <v>178</v>
      </c>
      <c r="H3" s="405">
        <v>22</v>
      </c>
      <c r="I3" s="406">
        <v>4.8</v>
      </c>
      <c r="J3" s="352" t="s">
        <v>6</v>
      </c>
      <c r="K3" s="352"/>
      <c r="L3" s="352"/>
      <c r="M3" s="352"/>
      <c r="N3" s="352"/>
      <c r="O3" s="353"/>
    </row>
    <row r="4" spans="1:23" ht="15.75" x14ac:dyDescent="0.25">
      <c r="A4" s="186" t="s">
        <v>7</v>
      </c>
      <c r="B4" s="459" t="s">
        <v>9</v>
      </c>
      <c r="C4" s="459" t="s">
        <v>10</v>
      </c>
      <c r="D4" s="459" t="s">
        <v>11</v>
      </c>
      <c r="E4" s="459" t="s">
        <v>12</v>
      </c>
      <c r="F4" s="459" t="s">
        <v>13</v>
      </c>
      <c r="G4" s="459" t="s">
        <v>14</v>
      </c>
      <c r="H4" s="214" t="s">
        <v>30</v>
      </c>
      <c r="I4" s="214" t="s">
        <v>15</v>
      </c>
      <c r="J4" s="214" t="s">
        <v>16</v>
      </c>
      <c r="K4" s="214" t="s">
        <v>32</v>
      </c>
      <c r="L4" s="460" t="s">
        <v>18</v>
      </c>
      <c r="M4" s="460"/>
      <c r="N4" s="460"/>
      <c r="O4" s="223" t="s">
        <v>19</v>
      </c>
    </row>
    <row r="5" spans="1:23" ht="32.25" thickBot="1" x14ac:dyDescent="0.3">
      <c r="A5" s="187"/>
      <c r="B5" s="461"/>
      <c r="C5" s="461"/>
      <c r="D5" s="461"/>
      <c r="E5" s="461"/>
      <c r="F5" s="461"/>
      <c r="G5" s="461"/>
      <c r="H5" s="215"/>
      <c r="I5" s="215"/>
      <c r="J5" s="215"/>
      <c r="K5" s="215"/>
      <c r="L5" s="462" t="s">
        <v>21</v>
      </c>
      <c r="M5" s="414" t="s">
        <v>31</v>
      </c>
      <c r="N5" s="414" t="s">
        <v>180</v>
      </c>
      <c r="O5" s="224"/>
    </row>
    <row r="6" spans="1:23" ht="18" x14ac:dyDescent="0.25">
      <c r="A6" s="325">
        <v>1</v>
      </c>
      <c r="B6" s="326" t="s">
        <v>130</v>
      </c>
      <c r="C6" s="326" t="s">
        <v>73</v>
      </c>
      <c r="D6" s="326" t="s">
        <v>131</v>
      </c>
      <c r="E6" s="327">
        <v>1</v>
      </c>
      <c r="F6" s="328">
        <v>45964</v>
      </c>
      <c r="G6" s="328">
        <v>46144</v>
      </c>
      <c r="H6" s="354">
        <v>630</v>
      </c>
      <c r="I6" s="355">
        <v>105.6</v>
      </c>
      <c r="J6" s="356"/>
      <c r="K6" s="355">
        <f t="shared" ref="K6:K12" si="0">SUM(H6:J6)</f>
        <v>735.6</v>
      </c>
      <c r="L6" s="357"/>
      <c r="M6" s="357"/>
      <c r="N6" s="357"/>
      <c r="O6" s="358">
        <f t="shared" ref="O6:O11" si="1">K6-M6-N6</f>
        <v>735.6</v>
      </c>
    </row>
    <row r="7" spans="1:23" ht="18" x14ac:dyDescent="0.25">
      <c r="A7" s="50">
        <v>2</v>
      </c>
      <c r="B7" s="321" t="s">
        <v>132</v>
      </c>
      <c r="C7" s="321" t="s">
        <v>73</v>
      </c>
      <c r="D7" s="321" t="s">
        <v>131</v>
      </c>
      <c r="E7" s="48">
        <v>1</v>
      </c>
      <c r="F7" s="49">
        <v>45964</v>
      </c>
      <c r="G7" s="49">
        <v>46144</v>
      </c>
      <c r="H7" s="359">
        <v>630</v>
      </c>
      <c r="I7" s="360">
        <v>105.6</v>
      </c>
      <c r="J7" s="361"/>
      <c r="K7" s="360">
        <f t="shared" si="0"/>
        <v>735.6</v>
      </c>
      <c r="L7" s="56"/>
      <c r="M7" s="56"/>
      <c r="N7" s="56"/>
      <c r="O7" s="362">
        <f t="shared" si="1"/>
        <v>735.6</v>
      </c>
    </row>
    <row r="8" spans="1:23" ht="18" x14ac:dyDescent="0.25">
      <c r="A8" s="50">
        <v>3</v>
      </c>
      <c r="B8" s="321" t="s">
        <v>133</v>
      </c>
      <c r="C8" s="321" t="s">
        <v>0</v>
      </c>
      <c r="D8" s="321" t="s">
        <v>134</v>
      </c>
      <c r="E8" s="48">
        <v>1</v>
      </c>
      <c r="F8" s="49">
        <v>45964</v>
      </c>
      <c r="G8" s="49">
        <v>46144</v>
      </c>
      <c r="H8" s="359">
        <v>630</v>
      </c>
      <c r="I8" s="360">
        <v>105.6</v>
      </c>
      <c r="J8" s="361"/>
      <c r="K8" s="360">
        <f t="shared" si="0"/>
        <v>735.6</v>
      </c>
      <c r="L8" s="56"/>
      <c r="M8" s="56"/>
      <c r="N8" s="56"/>
      <c r="O8" s="362">
        <f t="shared" si="1"/>
        <v>735.6</v>
      </c>
    </row>
    <row r="9" spans="1:23" ht="18" x14ac:dyDescent="0.25">
      <c r="A9" s="50">
        <v>4</v>
      </c>
      <c r="B9" s="321" t="s">
        <v>128</v>
      </c>
      <c r="C9" s="321" t="s">
        <v>73</v>
      </c>
      <c r="D9" s="321" t="s">
        <v>129</v>
      </c>
      <c r="E9" s="48">
        <v>1</v>
      </c>
      <c r="F9" s="49">
        <v>45964</v>
      </c>
      <c r="G9" s="49">
        <v>46144</v>
      </c>
      <c r="H9" s="359">
        <v>630</v>
      </c>
      <c r="I9" s="360">
        <v>105.6</v>
      </c>
      <c r="J9" s="361"/>
      <c r="K9" s="360">
        <f t="shared" si="0"/>
        <v>735.6</v>
      </c>
      <c r="L9" s="56"/>
      <c r="M9" s="56"/>
      <c r="N9" s="56"/>
      <c r="O9" s="362">
        <f t="shared" si="1"/>
        <v>735.6</v>
      </c>
    </row>
    <row r="10" spans="1:23" ht="18" x14ac:dyDescent="0.25">
      <c r="A10" s="50">
        <v>5</v>
      </c>
      <c r="B10" s="321" t="s">
        <v>170</v>
      </c>
      <c r="C10" s="321" t="s">
        <v>73</v>
      </c>
      <c r="D10" s="321" t="s">
        <v>135</v>
      </c>
      <c r="E10" s="48">
        <v>1</v>
      </c>
      <c r="F10" s="49">
        <v>45964</v>
      </c>
      <c r="G10" s="49">
        <v>46144</v>
      </c>
      <c r="H10" s="359">
        <v>630</v>
      </c>
      <c r="I10" s="360">
        <v>105.6</v>
      </c>
      <c r="J10" s="361"/>
      <c r="K10" s="360">
        <f t="shared" si="0"/>
        <v>735.6</v>
      </c>
      <c r="L10" s="56"/>
      <c r="M10" s="56"/>
      <c r="N10" s="56"/>
      <c r="O10" s="362">
        <f t="shared" si="1"/>
        <v>735.6</v>
      </c>
    </row>
    <row r="11" spans="1:23" ht="18" x14ac:dyDescent="0.25">
      <c r="A11" s="50">
        <v>6</v>
      </c>
      <c r="B11" s="321" t="s">
        <v>98</v>
      </c>
      <c r="C11" s="321" t="s">
        <v>37</v>
      </c>
      <c r="D11" s="321" t="s">
        <v>38</v>
      </c>
      <c r="E11" s="48">
        <v>1</v>
      </c>
      <c r="F11" s="49">
        <v>45870</v>
      </c>
      <c r="G11" s="49">
        <v>46056</v>
      </c>
      <c r="H11" s="359">
        <v>630</v>
      </c>
      <c r="I11" s="360">
        <v>105.6</v>
      </c>
      <c r="J11" s="361"/>
      <c r="K11" s="360">
        <f t="shared" si="0"/>
        <v>735.6</v>
      </c>
      <c r="L11" s="56"/>
      <c r="M11" s="56"/>
      <c r="N11" s="56"/>
      <c r="O11" s="362">
        <f t="shared" si="1"/>
        <v>735.6</v>
      </c>
    </row>
    <row r="12" spans="1:23" ht="18" x14ac:dyDescent="0.25">
      <c r="A12" s="50">
        <v>7</v>
      </c>
      <c r="B12" s="75" t="s">
        <v>106</v>
      </c>
      <c r="C12" s="75" t="s">
        <v>37</v>
      </c>
      <c r="D12" s="75" t="s">
        <v>38</v>
      </c>
      <c r="E12" s="48" t="s">
        <v>176</v>
      </c>
      <c r="F12" s="54">
        <v>45901</v>
      </c>
      <c r="G12" s="54">
        <v>46084</v>
      </c>
      <c r="H12" s="359">
        <v>0</v>
      </c>
      <c r="I12" s="360">
        <v>0</v>
      </c>
      <c r="J12" s="56">
        <v>315</v>
      </c>
      <c r="K12" s="360">
        <f t="shared" si="0"/>
        <v>315</v>
      </c>
      <c r="L12" s="363"/>
      <c r="M12" s="364"/>
      <c r="N12" s="364"/>
      <c r="O12" s="362">
        <f>K12-M12-N12</f>
        <v>315</v>
      </c>
    </row>
    <row r="13" spans="1:23" ht="18" x14ac:dyDescent="0.25">
      <c r="A13" s="308"/>
      <c r="B13" s="233" t="s">
        <v>24</v>
      </c>
      <c r="C13" s="233"/>
      <c r="D13" s="233"/>
      <c r="E13" s="233"/>
      <c r="F13" s="233"/>
      <c r="G13" s="234"/>
      <c r="H13" s="71">
        <f>SUM(H6:H12)</f>
        <v>3780</v>
      </c>
      <c r="I13" s="71">
        <f>SUM(I6:I12)</f>
        <v>633.6</v>
      </c>
      <c r="J13" s="71">
        <f>SUM(J6:J12)</f>
        <v>315</v>
      </c>
      <c r="K13" s="71">
        <f>SUM(K6:K12)</f>
        <v>4728.6000000000004</v>
      </c>
      <c r="L13" s="71"/>
      <c r="M13" s="126">
        <f>SUM(M6:M12)</f>
        <v>0</v>
      </c>
      <c r="N13" s="126">
        <f>SUM(N6:N12)</f>
        <v>0</v>
      </c>
      <c r="O13" s="365">
        <f>SUM(O6:O12)</f>
        <v>4728.6000000000004</v>
      </c>
      <c r="P13" s="309"/>
      <c r="W13" s="310" t="s">
        <v>59</v>
      </c>
    </row>
    <row r="14" spans="1:23" ht="18.75" thickBot="1" x14ac:dyDescent="0.3">
      <c r="A14" s="332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4"/>
    </row>
    <row r="15" spans="1:23" ht="63.75" thickBot="1" x14ac:dyDescent="0.3">
      <c r="A15" s="153" t="s">
        <v>7</v>
      </c>
      <c r="B15" s="342" t="s">
        <v>9</v>
      </c>
      <c r="C15" s="342" t="s">
        <v>10</v>
      </c>
      <c r="D15" s="343" t="s">
        <v>11</v>
      </c>
      <c r="E15" s="344" t="s">
        <v>12</v>
      </c>
      <c r="F15" s="345" t="s">
        <v>25</v>
      </c>
      <c r="G15" s="345" t="s">
        <v>26</v>
      </c>
      <c r="H15" s="176" t="s">
        <v>27</v>
      </c>
      <c r="I15" s="176" t="s">
        <v>15</v>
      </c>
      <c r="J15" s="176" t="s">
        <v>28</v>
      </c>
      <c r="K15" s="176" t="s">
        <v>17</v>
      </c>
      <c r="L15" s="176" t="s">
        <v>21</v>
      </c>
      <c r="M15" s="176" t="s">
        <v>22</v>
      </c>
      <c r="N15" s="176" t="s">
        <v>23</v>
      </c>
      <c r="O15" s="177" t="s">
        <v>19</v>
      </c>
    </row>
    <row r="16" spans="1:23" ht="18.75" x14ac:dyDescent="0.25">
      <c r="A16" s="74"/>
      <c r="B16" s="335"/>
      <c r="C16" s="336"/>
      <c r="D16" s="337"/>
      <c r="E16" s="338"/>
      <c r="F16" s="339"/>
      <c r="G16" s="340"/>
      <c r="H16" s="77"/>
      <c r="I16" s="77"/>
      <c r="J16" s="77"/>
      <c r="K16" s="77"/>
      <c r="L16" s="366"/>
      <c r="M16" s="78"/>
      <c r="N16" s="78"/>
      <c r="O16" s="341"/>
    </row>
    <row r="17" spans="1:22" ht="18" x14ac:dyDescent="0.25">
      <c r="A17" s="311" t="s">
        <v>1</v>
      </c>
      <c r="B17" s="235"/>
      <c r="C17" s="235"/>
      <c r="D17" s="235"/>
      <c r="E17" s="235"/>
      <c r="F17" s="235"/>
      <c r="G17" s="236"/>
      <c r="H17" s="79">
        <v>0</v>
      </c>
      <c r="I17" s="79">
        <v>0</v>
      </c>
      <c r="J17" s="80"/>
      <c r="K17" s="61"/>
      <c r="L17" s="80"/>
      <c r="M17" s="367"/>
      <c r="N17" s="367"/>
      <c r="O17" s="368"/>
      <c r="V17" s="312"/>
    </row>
    <row r="18" spans="1:22" ht="18" x14ac:dyDescent="0.25">
      <c r="A18" s="286"/>
      <c r="B18" s="313"/>
      <c r="C18" s="313"/>
      <c r="D18" s="313"/>
      <c r="E18" s="313"/>
      <c r="F18" s="313"/>
      <c r="G18" s="313"/>
      <c r="H18" s="369"/>
      <c r="I18" s="369"/>
      <c r="J18" s="369"/>
      <c r="K18" s="369"/>
      <c r="L18" s="369"/>
      <c r="M18" s="369"/>
      <c r="N18" s="369"/>
      <c r="O18" s="290"/>
    </row>
    <row r="19" spans="1:22" ht="18" x14ac:dyDescent="0.25">
      <c r="A19" s="314" t="s">
        <v>1</v>
      </c>
      <c r="B19" s="130" t="s">
        <v>29</v>
      </c>
      <c r="C19" s="130"/>
      <c r="D19" s="130"/>
      <c r="E19" s="84"/>
      <c r="F19" s="130"/>
      <c r="G19" s="131"/>
      <c r="H19" s="103">
        <f>H13</f>
        <v>3780</v>
      </c>
      <c r="I19" s="103">
        <f>I13</f>
        <v>633.6</v>
      </c>
      <c r="J19" s="103">
        <f>J13</f>
        <v>315</v>
      </c>
      <c r="K19" s="103">
        <f>K13</f>
        <v>4728.6000000000004</v>
      </c>
      <c r="L19" s="103"/>
      <c r="M19" s="125">
        <f>M13</f>
        <v>0</v>
      </c>
      <c r="N19" s="125">
        <f>N13</f>
        <v>0</v>
      </c>
      <c r="O19" s="370">
        <f>K19-M19-N19</f>
        <v>4728.6000000000004</v>
      </c>
    </row>
    <row r="20" spans="1:22" ht="18" x14ac:dyDescent="0.25">
      <c r="A20" s="315" t="s">
        <v>110</v>
      </c>
      <c r="B20" s="316"/>
      <c r="C20" s="316"/>
      <c r="D20" s="316"/>
      <c r="E20" s="316"/>
      <c r="F20" s="316"/>
      <c r="G20" s="316"/>
      <c r="H20" s="369"/>
      <c r="I20" s="369"/>
      <c r="J20" s="369"/>
      <c r="K20" s="369"/>
      <c r="L20" s="369"/>
      <c r="M20" s="369"/>
      <c r="N20" s="369"/>
      <c r="O20" s="290"/>
    </row>
    <row r="21" spans="1:22" ht="18" x14ac:dyDescent="0.25">
      <c r="A21" s="286"/>
      <c r="B21" s="313"/>
      <c r="C21" s="313"/>
      <c r="D21" s="313"/>
      <c r="E21" s="313"/>
      <c r="F21" s="313"/>
      <c r="G21" s="313"/>
      <c r="H21" s="371" t="s">
        <v>43</v>
      </c>
      <c r="I21" s="372"/>
      <c r="J21" s="372"/>
      <c r="K21" s="372"/>
      <c r="L21" s="372"/>
      <c r="M21" s="372"/>
      <c r="N21" s="372"/>
      <c r="O21" s="373">
        <v>30</v>
      </c>
    </row>
    <row r="22" spans="1:22" ht="18" x14ac:dyDescent="0.25">
      <c r="A22" s="286"/>
      <c r="B22" s="313"/>
      <c r="C22" s="313"/>
      <c r="D22" s="313"/>
      <c r="E22" s="313"/>
      <c r="F22" s="313"/>
      <c r="G22" s="313"/>
      <c r="H22" s="374" t="s">
        <v>44</v>
      </c>
      <c r="I22" s="375"/>
      <c r="J22" s="375"/>
      <c r="K22" s="375"/>
      <c r="L22" s="375"/>
      <c r="M22" s="375"/>
      <c r="N22" s="375"/>
      <c r="O22" s="373">
        <f>A12*O21</f>
        <v>210</v>
      </c>
    </row>
    <row r="23" spans="1:22" ht="18.75" thickBot="1" x14ac:dyDescent="0.3">
      <c r="A23" s="317"/>
      <c r="B23" s="318"/>
      <c r="C23" s="318"/>
      <c r="D23" s="318"/>
      <c r="E23" s="318"/>
      <c r="F23" s="318"/>
      <c r="G23" s="318"/>
      <c r="H23" s="376" t="s">
        <v>42</v>
      </c>
      <c r="I23" s="377"/>
      <c r="J23" s="377"/>
      <c r="K23" s="377"/>
      <c r="L23" s="377"/>
      <c r="M23" s="377"/>
      <c r="N23" s="377"/>
      <c r="O23" s="378">
        <f>SUM(O19+O22)</f>
        <v>4938.6000000000004</v>
      </c>
    </row>
    <row r="24" spans="1:22" ht="18" x14ac:dyDescent="0.25">
      <c r="A24" s="319"/>
      <c r="B24" s="319"/>
      <c r="C24" s="319"/>
      <c r="D24" s="319"/>
      <c r="E24" s="319"/>
      <c r="F24" s="319"/>
      <c r="G24" s="319"/>
      <c r="H24" s="379"/>
      <c r="I24" s="379"/>
      <c r="J24" s="379"/>
      <c r="K24" s="379"/>
      <c r="L24" s="379"/>
      <c r="M24" s="379"/>
      <c r="N24" s="379"/>
      <c r="O24" s="380"/>
    </row>
    <row r="25" spans="1:22" ht="18" x14ac:dyDescent="0.25">
      <c r="A25" s="319"/>
      <c r="B25" s="319"/>
      <c r="C25" s="319"/>
      <c r="D25" s="319"/>
      <c r="E25" s="319"/>
      <c r="F25" s="319"/>
      <c r="G25" s="319"/>
      <c r="H25" s="381"/>
      <c r="I25" s="381"/>
      <c r="J25" s="381"/>
      <c r="K25" s="381"/>
      <c r="L25" s="381"/>
      <c r="M25" s="381"/>
      <c r="N25" s="381"/>
      <c r="O25" s="382"/>
    </row>
    <row r="26" spans="1:22" ht="18" x14ac:dyDescent="0.25">
      <c r="A26" s="319"/>
      <c r="B26" s="320"/>
      <c r="C26" s="319"/>
      <c r="D26" s="319"/>
      <c r="E26" s="319"/>
      <c r="F26" s="319"/>
      <c r="G26" s="319"/>
      <c r="H26" s="381"/>
      <c r="I26" s="381"/>
      <c r="J26" s="381"/>
      <c r="K26" s="381"/>
      <c r="L26" s="381"/>
      <c r="M26" s="381"/>
      <c r="N26" s="381"/>
      <c r="O26" s="382"/>
    </row>
    <row r="27" spans="1:22" ht="18" x14ac:dyDescent="0.25">
      <c r="A27" s="319"/>
      <c r="B27" s="319"/>
      <c r="C27" s="319"/>
      <c r="D27" s="319"/>
      <c r="E27" s="319"/>
      <c r="F27" s="319"/>
      <c r="G27" s="319"/>
      <c r="H27" s="381"/>
      <c r="I27" s="381"/>
      <c r="J27" s="381"/>
      <c r="K27" s="381"/>
      <c r="L27" s="381"/>
      <c r="M27" s="381"/>
      <c r="N27" s="381"/>
      <c r="O27" s="382"/>
    </row>
    <row r="28" spans="1:22" ht="18" x14ac:dyDescent="0.25">
      <c r="A28" s="319"/>
      <c r="B28" s="319"/>
      <c r="C28" s="319"/>
      <c r="D28" s="319"/>
      <c r="E28" s="319"/>
      <c r="F28" s="319"/>
      <c r="G28" s="319"/>
      <c r="H28" s="381"/>
      <c r="I28" s="381"/>
      <c r="J28" s="381"/>
      <c r="K28" s="381"/>
      <c r="L28" s="381"/>
      <c r="M28" s="381"/>
      <c r="N28" s="381"/>
      <c r="O28" s="382"/>
    </row>
  </sheetData>
  <sortState ref="B8:O13">
    <sortCondition ref="B7:B13"/>
  </sortState>
  <mergeCells count="26">
    <mergeCell ref="H23:N23"/>
    <mergeCell ref="O4:O5"/>
    <mergeCell ref="B13:G13"/>
    <mergeCell ref="A14:O14"/>
    <mergeCell ref="B17:G17"/>
    <mergeCell ref="H21:N21"/>
    <mergeCell ref="H22:N22"/>
    <mergeCell ref="G4:G5"/>
    <mergeCell ref="H4:H5"/>
    <mergeCell ref="I4:I5"/>
    <mergeCell ref="J4:J5"/>
    <mergeCell ref="K4:K5"/>
    <mergeCell ref="L4:N4"/>
    <mergeCell ref="A20:G20"/>
    <mergeCell ref="A4:A5"/>
    <mergeCell ref="B4:B5"/>
    <mergeCell ref="C4:C5"/>
    <mergeCell ref="D4:D5"/>
    <mergeCell ref="E4:E5"/>
    <mergeCell ref="F4:F5"/>
    <mergeCell ref="A2:C2"/>
    <mergeCell ref="D2:E2"/>
    <mergeCell ref="J2:O2"/>
    <mergeCell ref="A3:C3"/>
    <mergeCell ref="D3:E3"/>
    <mergeCell ref="J3:O3"/>
  </mergeCells>
  <phoneticPr fontId="14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70" zoomScaleNormal="70" workbookViewId="0">
      <selection activeCell="E25" sqref="E25"/>
    </sheetView>
  </sheetViews>
  <sheetFormatPr defaultColWidth="9.140625" defaultRowHeight="12.75" x14ac:dyDescent="0.2"/>
  <cols>
    <col min="1" max="1" width="6.85546875" style="1" customWidth="1"/>
    <col min="2" max="2" width="21.85546875" style="1" bestFit="1" customWidth="1"/>
    <col min="3" max="3" width="8.140625" style="1" customWidth="1"/>
    <col min="4" max="4" width="23.42578125" style="1" customWidth="1"/>
    <col min="5" max="5" width="39.85546875" style="1" customWidth="1"/>
    <col min="6" max="6" width="20.85546875" style="1" customWidth="1"/>
    <col min="7" max="7" width="24.5703125" style="1" customWidth="1"/>
    <col min="8" max="8" width="7.42578125" style="1" customWidth="1"/>
    <col min="9" max="9" width="16.5703125" style="1" customWidth="1"/>
    <col min="10" max="10" width="18.28515625" style="1" bestFit="1" customWidth="1"/>
    <col min="11" max="11" width="17" style="1" customWidth="1"/>
    <col min="12" max="12" width="16.85546875" style="1" customWidth="1"/>
    <col min="13" max="13" width="14.42578125" style="1" customWidth="1"/>
    <col min="14" max="14" width="15.140625" style="1" bestFit="1" customWidth="1"/>
    <col min="15" max="15" width="7.28515625" style="1" bestFit="1" customWidth="1"/>
    <col min="16" max="16" width="13.85546875" style="1" customWidth="1"/>
    <col min="17" max="17" width="15" style="1" customWidth="1"/>
    <col min="18" max="18" width="18.5703125" style="1" customWidth="1"/>
    <col min="19" max="19" width="9.140625" style="1"/>
    <col min="20" max="20" width="11.7109375" style="1" bestFit="1" customWidth="1"/>
    <col min="21" max="16384" width="9.140625" style="1"/>
  </cols>
  <sheetData>
    <row r="1" spans="1:23" ht="102.75" customHeight="1" x14ac:dyDescent="0.25">
      <c r="A1" s="28" t="s">
        <v>1</v>
      </c>
      <c r="B1" s="29"/>
      <c r="C1" s="29"/>
      <c r="D1" s="29"/>
      <c r="E1" s="29"/>
      <c r="F1" s="29"/>
      <c r="G1" s="29"/>
      <c r="H1" s="30"/>
      <c r="I1" s="29"/>
      <c r="J1" s="29"/>
      <c r="K1" s="29"/>
      <c r="L1" s="29"/>
      <c r="M1" s="29"/>
      <c r="N1" s="29"/>
      <c r="O1" s="29"/>
      <c r="P1" s="29"/>
      <c r="Q1" s="29"/>
      <c r="R1" s="31"/>
    </row>
    <row r="2" spans="1:23" s="6" customFormat="1" ht="31.5" customHeight="1" x14ac:dyDescent="0.2">
      <c r="A2" s="237" t="s">
        <v>55</v>
      </c>
      <c r="B2" s="238"/>
      <c r="C2" s="238"/>
      <c r="D2" s="238"/>
      <c r="E2" s="238"/>
      <c r="F2" s="239"/>
      <c r="G2" s="225" t="s">
        <v>53</v>
      </c>
      <c r="H2" s="226"/>
      <c r="I2" s="32" t="s">
        <v>2</v>
      </c>
      <c r="J2" s="33" t="s">
        <v>3</v>
      </c>
      <c r="K2" s="34" t="s">
        <v>74</v>
      </c>
      <c r="L2" s="33" t="s">
        <v>4</v>
      </c>
      <c r="M2" s="227" t="s">
        <v>5</v>
      </c>
      <c r="N2" s="227"/>
      <c r="O2" s="227"/>
      <c r="P2" s="227"/>
      <c r="Q2" s="227"/>
      <c r="R2" s="228"/>
    </row>
    <row r="3" spans="1:23" s="6" customFormat="1" ht="38.25" customHeight="1" x14ac:dyDescent="0.2">
      <c r="A3" s="240" t="s">
        <v>76</v>
      </c>
      <c r="B3" s="241"/>
      <c r="C3" s="241"/>
      <c r="D3" s="241"/>
      <c r="E3" s="241"/>
      <c r="F3" s="242"/>
      <c r="G3" s="229"/>
      <c r="H3" s="230"/>
      <c r="I3" s="108"/>
      <c r="J3" s="98"/>
      <c r="K3" s="99"/>
      <c r="L3" s="109"/>
      <c r="M3" s="231" t="s">
        <v>6</v>
      </c>
      <c r="N3" s="231"/>
      <c r="O3" s="231"/>
      <c r="P3" s="231"/>
      <c r="Q3" s="231"/>
      <c r="R3" s="232"/>
    </row>
    <row r="4" spans="1:23" s="3" customFormat="1" ht="10.15" customHeigh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23" s="3" customFormat="1" ht="14.45" customHeight="1" x14ac:dyDescent="0.25">
      <c r="A5" s="248" t="s">
        <v>7</v>
      </c>
      <c r="B5" s="249" t="s">
        <v>8</v>
      </c>
      <c r="C5" s="249" t="s">
        <v>20</v>
      </c>
      <c r="D5" s="250" t="s">
        <v>34</v>
      </c>
      <c r="E5" s="251" t="s">
        <v>9</v>
      </c>
      <c r="F5" s="251" t="s">
        <v>10</v>
      </c>
      <c r="G5" s="251" t="s">
        <v>11</v>
      </c>
      <c r="H5" s="251" t="s">
        <v>12</v>
      </c>
      <c r="I5" s="251" t="s">
        <v>13</v>
      </c>
      <c r="J5" s="251" t="s">
        <v>14</v>
      </c>
      <c r="K5" s="247" t="s">
        <v>30</v>
      </c>
      <c r="L5" s="247" t="s">
        <v>15</v>
      </c>
      <c r="M5" s="247" t="s">
        <v>16</v>
      </c>
      <c r="N5" s="247" t="s">
        <v>17</v>
      </c>
      <c r="O5" s="259" t="s">
        <v>18</v>
      </c>
      <c r="P5" s="259"/>
      <c r="Q5" s="259"/>
      <c r="R5" s="247" t="s">
        <v>19</v>
      </c>
    </row>
    <row r="6" spans="1:23" s="4" customFormat="1" ht="65.25" customHeight="1" x14ac:dyDescent="0.2">
      <c r="A6" s="248"/>
      <c r="B6" s="249"/>
      <c r="C6" s="249"/>
      <c r="D6" s="250"/>
      <c r="E6" s="251"/>
      <c r="F6" s="251"/>
      <c r="G6" s="251"/>
      <c r="H6" s="251"/>
      <c r="I6" s="251"/>
      <c r="J6" s="251"/>
      <c r="K6" s="247"/>
      <c r="L6" s="247"/>
      <c r="M6" s="247"/>
      <c r="N6" s="247"/>
      <c r="O6" s="11" t="s">
        <v>21</v>
      </c>
      <c r="P6" s="12" t="s">
        <v>31</v>
      </c>
      <c r="Q6" s="12" t="s">
        <v>23</v>
      </c>
      <c r="R6" s="247"/>
    </row>
    <row r="7" spans="1:23" s="4" customFormat="1" ht="32.25" customHeight="1" x14ac:dyDescent="0.2">
      <c r="A7" s="14">
        <v>1</v>
      </c>
      <c r="B7" s="46"/>
      <c r="C7" s="111"/>
      <c r="D7" s="112"/>
      <c r="E7" s="113"/>
      <c r="F7" s="113"/>
      <c r="G7" s="113"/>
      <c r="H7" s="113">
        <v>1</v>
      </c>
      <c r="I7" s="114"/>
      <c r="J7" s="114"/>
      <c r="K7" s="115"/>
      <c r="L7" s="115"/>
      <c r="M7" s="47"/>
      <c r="N7" s="47"/>
      <c r="O7" s="116"/>
      <c r="P7" s="47"/>
      <c r="Q7" s="47"/>
      <c r="R7" s="47">
        <f>SUM(K7+L7-P7-Q7)</f>
        <v>0</v>
      </c>
    </row>
    <row r="8" spans="1:23" s="2" customFormat="1" ht="14.45" customHeight="1" x14ac:dyDescent="0.2">
      <c r="A8" s="38"/>
      <c r="B8" s="15"/>
      <c r="C8" s="15"/>
      <c r="D8" s="15"/>
      <c r="E8" s="15"/>
      <c r="F8" s="15"/>
      <c r="G8" s="15"/>
      <c r="H8" s="15"/>
      <c r="I8" s="15"/>
      <c r="J8" s="15"/>
      <c r="K8" s="15"/>
      <c r="L8" s="13"/>
      <c r="M8" s="15"/>
      <c r="N8" s="15"/>
      <c r="O8" s="15"/>
      <c r="P8" s="15"/>
      <c r="Q8" s="15"/>
      <c r="R8" s="39"/>
    </row>
    <row r="9" spans="1:23" s="3" customFormat="1" ht="41.25" customHeight="1" x14ac:dyDescent="0.2">
      <c r="A9" s="16"/>
      <c r="B9" s="17"/>
      <c r="C9" s="17"/>
      <c r="D9" s="17"/>
      <c r="E9" s="252" t="s">
        <v>24</v>
      </c>
      <c r="F9" s="252"/>
      <c r="G9" s="252"/>
      <c r="H9" s="252"/>
      <c r="I9" s="252"/>
      <c r="J9" s="253"/>
      <c r="K9" s="40">
        <f>SUM(K7:K8)</f>
        <v>0</v>
      </c>
      <c r="L9" s="40">
        <f>SUM(L7:L7)</f>
        <v>0</v>
      </c>
      <c r="M9" s="40">
        <f>SUM(M7:M7)</f>
        <v>0</v>
      </c>
      <c r="N9" s="40">
        <f>SUM(N7:N8)</f>
        <v>0</v>
      </c>
      <c r="O9" s="41"/>
      <c r="P9" s="42">
        <f>SUM(P7:P7)</f>
        <v>0</v>
      </c>
      <c r="Q9" s="42">
        <f>SUM(Q7:Q7)</f>
        <v>0</v>
      </c>
      <c r="R9" s="43">
        <f>SUM(R7:R8)</f>
        <v>0</v>
      </c>
    </row>
    <row r="10" spans="1:23" s="3" customFormat="1" ht="14.25" customHeight="1" x14ac:dyDescent="0.25">
      <c r="A10" s="254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6"/>
    </row>
    <row r="11" spans="1:23" s="4" customFormat="1" ht="51.75" customHeight="1" x14ac:dyDescent="0.2">
      <c r="A11" s="18" t="s">
        <v>7</v>
      </c>
      <c r="B11" s="19" t="s">
        <v>8</v>
      </c>
      <c r="C11" s="19" t="s">
        <v>20</v>
      </c>
      <c r="D11" s="20" t="s">
        <v>33</v>
      </c>
      <c r="E11" s="21" t="s">
        <v>9</v>
      </c>
      <c r="F11" s="21" t="s">
        <v>10</v>
      </c>
      <c r="G11" s="22" t="s">
        <v>11</v>
      </c>
      <c r="H11" s="44" t="s">
        <v>12</v>
      </c>
      <c r="I11" s="23" t="s">
        <v>25</v>
      </c>
      <c r="J11" s="23" t="s">
        <v>26</v>
      </c>
      <c r="K11" s="24" t="s">
        <v>27</v>
      </c>
      <c r="L11" s="24" t="s">
        <v>15</v>
      </c>
      <c r="M11" s="24" t="s">
        <v>28</v>
      </c>
      <c r="N11" s="24" t="s">
        <v>17</v>
      </c>
      <c r="O11" s="25" t="s">
        <v>21</v>
      </c>
      <c r="P11" s="21" t="s">
        <v>22</v>
      </c>
      <c r="Q11" s="21" t="s">
        <v>23</v>
      </c>
      <c r="R11" s="26" t="s">
        <v>19</v>
      </c>
      <c r="W11" s="4" t="s">
        <v>1</v>
      </c>
    </row>
    <row r="12" spans="1:23" s="3" customFormat="1" ht="30" customHeight="1" x14ac:dyDescent="0.25">
      <c r="A12" s="55"/>
      <c r="B12" s="51"/>
      <c r="C12" s="52"/>
      <c r="D12" s="51"/>
      <c r="E12" s="76"/>
      <c r="F12" s="76"/>
      <c r="G12" s="53"/>
      <c r="H12" s="91"/>
      <c r="I12" s="90"/>
      <c r="J12" s="90"/>
      <c r="K12" s="92"/>
      <c r="L12" s="56"/>
      <c r="M12" s="56">
        <v>0</v>
      </c>
      <c r="N12" s="93"/>
      <c r="O12" s="57"/>
      <c r="P12" s="58"/>
      <c r="Q12" s="58"/>
      <c r="R12" s="94"/>
    </row>
    <row r="13" spans="1:23" s="3" customFormat="1" ht="15" customHeight="1" x14ac:dyDescent="0.25">
      <c r="A13" s="59" t="s">
        <v>1</v>
      </c>
      <c r="B13" s="60"/>
      <c r="C13" s="60"/>
      <c r="D13" s="60"/>
      <c r="E13" s="235"/>
      <c r="F13" s="235"/>
      <c r="G13" s="235"/>
      <c r="H13" s="235"/>
      <c r="I13" s="235"/>
      <c r="J13" s="236"/>
      <c r="K13" s="79">
        <v>0</v>
      </c>
      <c r="L13" s="79">
        <v>0</v>
      </c>
      <c r="M13" s="80"/>
      <c r="N13" s="61">
        <f>SUM(N12:N12)</f>
        <v>0</v>
      </c>
      <c r="O13" s="62"/>
      <c r="P13" s="63">
        <f>SUM(P12:P12)</f>
        <v>0</v>
      </c>
      <c r="Q13" s="63">
        <f>SUM(Q12:Q12)</f>
        <v>0</v>
      </c>
      <c r="R13" s="81">
        <f>SUM(R12:R12)</f>
        <v>0</v>
      </c>
    </row>
    <row r="14" spans="1:23" s="3" customFormat="1" ht="12.75" customHeight="1" x14ac:dyDescent="0.25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6"/>
    </row>
    <row r="15" spans="1:23" s="3" customFormat="1" ht="44.25" customHeight="1" x14ac:dyDescent="0.25">
      <c r="A15" s="82" t="s">
        <v>1</v>
      </c>
      <c r="B15" s="83"/>
      <c r="C15" s="83"/>
      <c r="D15" s="83"/>
      <c r="E15" s="69" t="s">
        <v>29</v>
      </c>
      <c r="F15" s="69"/>
      <c r="G15" s="69"/>
      <c r="H15" s="84"/>
      <c r="I15" s="69"/>
      <c r="J15" s="70"/>
      <c r="K15" s="71">
        <f>K9</f>
        <v>0</v>
      </c>
      <c r="L15" s="71">
        <f>L9</f>
        <v>0</v>
      </c>
      <c r="M15" s="71">
        <f>M9</f>
        <v>0</v>
      </c>
      <c r="N15" s="71">
        <f>N9</f>
        <v>0</v>
      </c>
      <c r="O15" s="72"/>
      <c r="P15" s="85">
        <f>P9</f>
        <v>0</v>
      </c>
      <c r="Q15" s="85">
        <f>Q9</f>
        <v>0</v>
      </c>
      <c r="R15" s="73">
        <f>SUM(N15-P15-Q15)</f>
        <v>0</v>
      </c>
    </row>
    <row r="16" spans="1:23" s="3" customFormat="1" ht="24.75" customHeight="1" x14ac:dyDescent="0.25">
      <c r="A16" s="86" t="s">
        <v>80</v>
      </c>
      <c r="B16" s="68"/>
      <c r="C16" s="68"/>
      <c r="D16" s="68"/>
      <c r="E16" s="68"/>
      <c r="F16" s="87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</row>
    <row r="17" spans="1:20" s="6" customFormat="1" ht="37.5" customHeight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257" t="s">
        <v>43</v>
      </c>
      <c r="L17" s="258"/>
      <c r="M17" s="258"/>
      <c r="N17" s="258"/>
      <c r="O17" s="258"/>
      <c r="P17" s="258"/>
      <c r="Q17" s="258"/>
      <c r="R17" s="95">
        <v>0</v>
      </c>
    </row>
    <row r="18" spans="1:20" s="6" customFormat="1" ht="37.5" customHeight="1" thickBot="1" x14ac:dyDescent="0.3">
      <c r="A18" s="64"/>
      <c r="B18" s="67"/>
      <c r="C18" s="67"/>
      <c r="D18" s="67"/>
      <c r="E18" s="65"/>
      <c r="F18" s="65"/>
      <c r="G18" s="65"/>
      <c r="H18" s="65"/>
      <c r="I18" s="65"/>
      <c r="J18" s="65"/>
      <c r="K18" s="243" t="s">
        <v>45</v>
      </c>
      <c r="L18" s="244"/>
      <c r="M18" s="244"/>
      <c r="N18" s="244"/>
      <c r="O18" s="244"/>
      <c r="P18" s="244"/>
      <c r="Q18" s="244"/>
      <c r="R18" s="96">
        <v>0</v>
      </c>
    </row>
    <row r="19" spans="1:20" s="6" customFormat="1" ht="37.5" customHeight="1" thickBot="1" x14ac:dyDescent="0.3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245" t="s">
        <v>46</v>
      </c>
      <c r="L19" s="246"/>
      <c r="M19" s="246"/>
      <c r="N19" s="246"/>
      <c r="O19" s="246"/>
      <c r="P19" s="246"/>
      <c r="Q19" s="246"/>
      <c r="R19" s="97">
        <f>SUM(R15+R18)</f>
        <v>0</v>
      </c>
      <c r="T19" s="10"/>
    </row>
    <row r="20" spans="1:20" s="5" customFormat="1" x14ac:dyDescent="0.2"/>
    <row r="21" spans="1:20" s="5" customFormat="1" x14ac:dyDescent="0.2"/>
    <row r="22" spans="1:20" s="5" customFormat="1" x14ac:dyDescent="0.2"/>
    <row r="23" spans="1:20" s="5" customFormat="1" x14ac:dyDescent="0.2"/>
    <row r="24" spans="1:20" s="5" customFormat="1" x14ac:dyDescent="0.2"/>
    <row r="25" spans="1:20" s="5" customFormat="1" x14ac:dyDescent="0.2">
      <c r="L25" s="9"/>
    </row>
    <row r="26" spans="1:20" s="5" customFormat="1" x14ac:dyDescent="0.2">
      <c r="L26" s="9"/>
    </row>
    <row r="27" spans="1:20" s="5" customFormat="1" x14ac:dyDescent="0.2">
      <c r="L27" s="9"/>
    </row>
    <row r="28" spans="1:20" s="5" customFormat="1" x14ac:dyDescent="0.2"/>
    <row r="29" spans="1:20" s="5" customFormat="1" x14ac:dyDescent="0.2"/>
    <row r="30" spans="1:20" s="5" customFormat="1" x14ac:dyDescent="0.2"/>
    <row r="31" spans="1:20" s="5" customFormat="1" x14ac:dyDescent="0.2"/>
    <row r="32" spans="1:20" s="5" customFormat="1" x14ac:dyDescent="0.2"/>
    <row r="33" spans="11:18" s="5" customFormat="1" x14ac:dyDescent="0.2"/>
    <row r="34" spans="11:18" s="5" customFormat="1" x14ac:dyDescent="0.2"/>
    <row r="35" spans="11:18" s="5" customFormat="1" x14ac:dyDescent="0.2"/>
    <row r="36" spans="11:18" s="5" customFormat="1" x14ac:dyDescent="0.2"/>
    <row r="37" spans="11:18" s="5" customFormat="1" x14ac:dyDescent="0.2"/>
    <row r="38" spans="11:18" s="5" customFormat="1" x14ac:dyDescent="0.2"/>
    <row r="39" spans="11:18" s="5" customFormat="1" x14ac:dyDescent="0.2"/>
    <row r="40" spans="11:18" s="5" customFormat="1" x14ac:dyDescent="0.2"/>
    <row r="41" spans="11:18" s="5" customFormat="1" x14ac:dyDescent="0.2"/>
    <row r="42" spans="11:18" s="3" customFormat="1" ht="34.5" customHeight="1" x14ac:dyDescent="0.2">
      <c r="K42" s="7"/>
      <c r="L42" s="7"/>
      <c r="M42" s="7"/>
      <c r="N42" s="7"/>
      <c r="O42" s="7"/>
      <c r="P42" s="7"/>
      <c r="Q42" s="7"/>
      <c r="R42" s="8"/>
    </row>
  </sheetData>
  <mergeCells count="28">
    <mergeCell ref="K17:Q17"/>
    <mergeCell ref="K5:K6"/>
    <mergeCell ref="L5:L6"/>
    <mergeCell ref="M5:M6"/>
    <mergeCell ref="N5:N6"/>
    <mergeCell ref="O5:Q5"/>
    <mergeCell ref="K18:Q18"/>
    <mergeCell ref="K19:Q19"/>
    <mergeCell ref="R5:R6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C5:C6"/>
    <mergeCell ref="E9:J9"/>
    <mergeCell ref="A10:R10"/>
    <mergeCell ref="E13:J13"/>
    <mergeCell ref="A2:F2"/>
    <mergeCell ref="G2:H2"/>
    <mergeCell ref="M2:R2"/>
    <mergeCell ref="A3:F3"/>
    <mergeCell ref="G3:H3"/>
    <mergeCell ref="M3:R3"/>
  </mergeCells>
  <phoneticPr fontId="14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="80" zoomScaleNormal="80" workbookViewId="0">
      <selection activeCell="B8" sqref="B8"/>
    </sheetView>
  </sheetViews>
  <sheetFormatPr defaultRowHeight="14.25" x14ac:dyDescent="0.25"/>
  <cols>
    <col min="1" max="1" width="5.42578125" style="436" customWidth="1"/>
    <col min="2" max="2" width="68.7109375" style="436" bestFit="1" customWidth="1"/>
    <col min="3" max="3" width="20.5703125" style="436" bestFit="1" customWidth="1"/>
    <col min="4" max="4" width="29.5703125" style="436" bestFit="1" customWidth="1"/>
    <col min="5" max="5" width="9.42578125" style="436" bestFit="1" customWidth="1"/>
    <col min="6" max="7" width="15.5703125" style="436" bestFit="1" customWidth="1"/>
    <col min="8" max="8" width="19.140625" style="438" customWidth="1"/>
    <col min="9" max="9" width="17.7109375" style="438" customWidth="1"/>
    <col min="10" max="10" width="17.140625" style="438" customWidth="1"/>
    <col min="11" max="11" width="19.140625" style="438" customWidth="1"/>
    <col min="12" max="14" width="18.7109375" style="438" customWidth="1"/>
    <col min="15" max="15" width="18.28515625" style="438" customWidth="1"/>
    <col min="16" max="16" width="0.140625" style="436" customWidth="1"/>
    <col min="17" max="16384" width="9.140625" style="436"/>
  </cols>
  <sheetData>
    <row r="1" spans="1:15" s="435" customFormat="1" ht="86.25" customHeight="1" thickBot="1" x14ac:dyDescent="0.3">
      <c r="A1" s="430" t="s">
        <v>1</v>
      </c>
      <c r="B1" s="431"/>
      <c r="C1" s="431"/>
      <c r="D1" s="431"/>
      <c r="E1" s="432"/>
      <c r="F1" s="431"/>
      <c r="G1" s="431"/>
      <c r="H1" s="433"/>
      <c r="I1" s="433"/>
      <c r="J1" s="433"/>
      <c r="K1" s="433"/>
      <c r="L1" s="433"/>
      <c r="M1" s="433"/>
      <c r="N1" s="433"/>
      <c r="O1" s="434"/>
    </row>
    <row r="2" spans="1:15" ht="15.75" x14ac:dyDescent="0.25">
      <c r="A2" s="190" t="s">
        <v>60</v>
      </c>
      <c r="B2" s="191"/>
      <c r="C2" s="191"/>
      <c r="D2" s="191" t="s">
        <v>53</v>
      </c>
      <c r="E2" s="191"/>
      <c r="F2" s="185" t="s">
        <v>2</v>
      </c>
      <c r="G2" s="185" t="s">
        <v>3</v>
      </c>
      <c r="H2" s="348" t="s">
        <v>35</v>
      </c>
      <c r="I2" s="348" t="s">
        <v>4</v>
      </c>
      <c r="J2" s="350" t="s">
        <v>5</v>
      </c>
      <c r="K2" s="350"/>
      <c r="L2" s="350"/>
      <c r="M2" s="350"/>
      <c r="N2" s="350"/>
      <c r="O2" s="351"/>
    </row>
    <row r="3" spans="1:15" ht="40.5" customHeight="1" x14ac:dyDescent="0.25">
      <c r="A3" s="269" t="s">
        <v>77</v>
      </c>
      <c r="B3" s="270"/>
      <c r="C3" s="270"/>
      <c r="D3" s="398" t="s">
        <v>179</v>
      </c>
      <c r="E3" s="398"/>
      <c r="F3" s="399" t="s">
        <v>171</v>
      </c>
      <c r="G3" s="399" t="s">
        <v>178</v>
      </c>
      <c r="H3" s="405">
        <v>22</v>
      </c>
      <c r="I3" s="406">
        <v>4.8</v>
      </c>
      <c r="J3" s="352" t="s">
        <v>6</v>
      </c>
      <c r="K3" s="352"/>
      <c r="L3" s="352"/>
      <c r="M3" s="352"/>
      <c r="N3" s="352"/>
      <c r="O3" s="353"/>
    </row>
    <row r="4" spans="1:15" ht="15.75" x14ac:dyDescent="0.25">
      <c r="A4" s="400" t="s">
        <v>7</v>
      </c>
      <c r="B4" s="401" t="s">
        <v>9</v>
      </c>
      <c r="C4" s="401" t="s">
        <v>10</v>
      </c>
      <c r="D4" s="401" t="s">
        <v>11</v>
      </c>
      <c r="E4" s="401" t="s">
        <v>12</v>
      </c>
      <c r="F4" s="401" t="s">
        <v>52</v>
      </c>
      <c r="G4" s="401" t="s">
        <v>14</v>
      </c>
      <c r="H4" s="407" t="s">
        <v>30</v>
      </c>
      <c r="I4" s="407" t="s">
        <v>15</v>
      </c>
      <c r="J4" s="407" t="s">
        <v>16</v>
      </c>
      <c r="K4" s="407" t="s">
        <v>17</v>
      </c>
      <c r="L4" s="408" t="s">
        <v>18</v>
      </c>
      <c r="M4" s="409"/>
      <c r="N4" s="410"/>
      <c r="O4" s="411" t="s">
        <v>19</v>
      </c>
    </row>
    <row r="5" spans="1:15" ht="32.25" thickBot="1" x14ac:dyDescent="0.3">
      <c r="A5" s="403"/>
      <c r="B5" s="404"/>
      <c r="C5" s="404"/>
      <c r="D5" s="404"/>
      <c r="E5" s="404"/>
      <c r="F5" s="404"/>
      <c r="G5" s="404"/>
      <c r="H5" s="412"/>
      <c r="I5" s="412"/>
      <c r="J5" s="412"/>
      <c r="K5" s="412"/>
      <c r="L5" s="413" t="s">
        <v>21</v>
      </c>
      <c r="M5" s="414" t="s">
        <v>22</v>
      </c>
      <c r="N5" s="414" t="s">
        <v>23</v>
      </c>
      <c r="O5" s="415"/>
    </row>
    <row r="6" spans="1:15" ht="15.75" x14ac:dyDescent="0.25">
      <c r="A6" s="27">
        <v>1</v>
      </c>
      <c r="B6" s="391" t="s">
        <v>85</v>
      </c>
      <c r="C6" s="391" t="s">
        <v>67</v>
      </c>
      <c r="D6" s="391" t="s">
        <v>38</v>
      </c>
      <c r="E6" s="402">
        <v>3</v>
      </c>
      <c r="F6" s="102">
        <v>45968</v>
      </c>
      <c r="G6" s="102">
        <v>46028</v>
      </c>
      <c r="H6" s="416">
        <v>315</v>
      </c>
      <c r="I6" s="163">
        <v>48</v>
      </c>
      <c r="J6" s="417">
        <v>315</v>
      </c>
      <c r="K6" s="163">
        <f t="shared" ref="K6:K36" si="0">H6+I6+J6</f>
        <v>678</v>
      </c>
      <c r="L6" s="418"/>
      <c r="M6" s="419"/>
      <c r="N6" s="419"/>
      <c r="O6" s="166">
        <f t="shared" ref="O6:O36" si="1">SUM(K6-M6-N6)</f>
        <v>678</v>
      </c>
    </row>
    <row r="7" spans="1:15" ht="15.75" x14ac:dyDescent="0.25">
      <c r="A7" s="27">
        <v>2</v>
      </c>
      <c r="B7" s="392" t="s">
        <v>123</v>
      </c>
      <c r="C7" s="392" t="s">
        <v>0</v>
      </c>
      <c r="D7" s="392" t="s">
        <v>124</v>
      </c>
      <c r="E7" s="100">
        <v>1</v>
      </c>
      <c r="F7" s="104">
        <v>45964</v>
      </c>
      <c r="G7" s="104">
        <v>46329</v>
      </c>
      <c r="H7" s="45">
        <v>630</v>
      </c>
      <c r="I7" s="168">
        <v>105.6</v>
      </c>
      <c r="J7" s="13"/>
      <c r="K7" s="168">
        <f t="shared" si="0"/>
        <v>735.6</v>
      </c>
      <c r="L7" s="420"/>
      <c r="M7" s="421"/>
      <c r="N7" s="421"/>
      <c r="O7" s="171">
        <f t="shared" si="1"/>
        <v>735.6</v>
      </c>
    </row>
    <row r="8" spans="1:15" ht="15.75" x14ac:dyDescent="0.25">
      <c r="A8" s="27">
        <v>3</v>
      </c>
      <c r="B8" s="393" t="s">
        <v>140</v>
      </c>
      <c r="C8" s="393" t="s">
        <v>0</v>
      </c>
      <c r="D8" s="393" t="s">
        <v>134</v>
      </c>
      <c r="E8" s="100">
        <v>1</v>
      </c>
      <c r="F8" s="101">
        <v>45964</v>
      </c>
      <c r="G8" s="110">
        <v>46144</v>
      </c>
      <c r="H8" s="45">
        <v>630</v>
      </c>
      <c r="I8" s="168">
        <v>105.6</v>
      </c>
      <c r="J8" s="13"/>
      <c r="K8" s="168">
        <f t="shared" si="0"/>
        <v>735.6</v>
      </c>
      <c r="L8" s="420"/>
      <c r="M8" s="421"/>
      <c r="N8" s="421"/>
      <c r="O8" s="171">
        <f t="shared" si="1"/>
        <v>735.6</v>
      </c>
    </row>
    <row r="9" spans="1:15" ht="15.75" x14ac:dyDescent="0.25">
      <c r="A9" s="27">
        <v>4</v>
      </c>
      <c r="B9" s="393" t="s">
        <v>173</v>
      </c>
      <c r="C9" s="393" t="s">
        <v>0</v>
      </c>
      <c r="D9" s="393"/>
      <c r="E9" s="100">
        <v>1</v>
      </c>
      <c r="F9" s="101">
        <v>45964</v>
      </c>
      <c r="G9" s="110">
        <v>46144</v>
      </c>
      <c r="H9" s="45">
        <v>630</v>
      </c>
      <c r="I9" s="168">
        <v>105.6</v>
      </c>
      <c r="J9" s="13"/>
      <c r="K9" s="168">
        <f t="shared" si="0"/>
        <v>735.6</v>
      </c>
      <c r="L9" s="420"/>
      <c r="M9" s="421"/>
      <c r="N9" s="421"/>
      <c r="O9" s="171">
        <f t="shared" si="1"/>
        <v>735.6</v>
      </c>
    </row>
    <row r="10" spans="1:15" ht="15.75" x14ac:dyDescent="0.25">
      <c r="A10" s="27">
        <v>5</v>
      </c>
      <c r="B10" s="391" t="s">
        <v>122</v>
      </c>
      <c r="C10" s="391" t="s">
        <v>67</v>
      </c>
      <c r="D10" s="391" t="s">
        <v>38</v>
      </c>
      <c r="E10" s="100">
        <v>1</v>
      </c>
      <c r="F10" s="101">
        <v>45931</v>
      </c>
      <c r="G10" s="102" t="s">
        <v>169</v>
      </c>
      <c r="H10" s="45">
        <v>630</v>
      </c>
      <c r="I10" s="168">
        <v>105.6</v>
      </c>
      <c r="J10" s="13"/>
      <c r="K10" s="168">
        <f t="shared" si="0"/>
        <v>735.6</v>
      </c>
      <c r="L10" s="420"/>
      <c r="M10" s="421"/>
      <c r="N10" s="421"/>
      <c r="O10" s="171">
        <f t="shared" si="1"/>
        <v>735.6</v>
      </c>
    </row>
    <row r="11" spans="1:15" ht="15.75" x14ac:dyDescent="0.25">
      <c r="A11" s="27">
        <v>6</v>
      </c>
      <c r="B11" s="393" t="s">
        <v>151</v>
      </c>
      <c r="C11" s="393" t="s">
        <v>99</v>
      </c>
      <c r="D11" s="393" t="s">
        <v>135</v>
      </c>
      <c r="E11" s="100">
        <v>1</v>
      </c>
      <c r="F11" s="101">
        <v>45964</v>
      </c>
      <c r="G11" s="110">
        <v>46144</v>
      </c>
      <c r="H11" s="45">
        <v>630</v>
      </c>
      <c r="I11" s="168">
        <v>105.6</v>
      </c>
      <c r="J11" s="13"/>
      <c r="K11" s="168">
        <f t="shared" si="0"/>
        <v>735.6</v>
      </c>
      <c r="L11" s="420"/>
      <c r="M11" s="421"/>
      <c r="N11" s="421"/>
      <c r="O11" s="171">
        <f t="shared" si="1"/>
        <v>735.6</v>
      </c>
    </row>
    <row r="12" spans="1:15" ht="15.75" x14ac:dyDescent="0.25">
      <c r="A12" s="27">
        <v>7</v>
      </c>
      <c r="B12" s="391" t="s">
        <v>96</v>
      </c>
      <c r="C12" s="391" t="s">
        <v>67</v>
      </c>
      <c r="D12" s="391" t="s">
        <v>38</v>
      </c>
      <c r="E12" s="100">
        <v>1</v>
      </c>
      <c r="F12" s="101">
        <v>45839</v>
      </c>
      <c r="G12" s="102">
        <v>46028</v>
      </c>
      <c r="H12" s="45">
        <v>630</v>
      </c>
      <c r="I12" s="168">
        <v>105.6</v>
      </c>
      <c r="J12" s="13"/>
      <c r="K12" s="168">
        <f t="shared" si="0"/>
        <v>735.6</v>
      </c>
      <c r="L12" s="420"/>
      <c r="M12" s="421"/>
      <c r="N12" s="421"/>
      <c r="O12" s="171">
        <f t="shared" si="1"/>
        <v>735.6</v>
      </c>
    </row>
    <row r="13" spans="1:15" ht="15.75" x14ac:dyDescent="0.25">
      <c r="A13" s="27">
        <v>8</v>
      </c>
      <c r="B13" s="393" t="s">
        <v>136</v>
      </c>
      <c r="C13" s="393" t="s">
        <v>0</v>
      </c>
      <c r="D13" s="393" t="s">
        <v>134</v>
      </c>
      <c r="E13" s="100">
        <v>1</v>
      </c>
      <c r="F13" s="101">
        <v>45964</v>
      </c>
      <c r="G13" s="110">
        <v>46144</v>
      </c>
      <c r="H13" s="45">
        <v>630</v>
      </c>
      <c r="I13" s="168">
        <v>105.6</v>
      </c>
      <c r="J13" s="13"/>
      <c r="K13" s="168">
        <f t="shared" si="0"/>
        <v>735.6</v>
      </c>
      <c r="L13" s="420"/>
      <c r="M13" s="421"/>
      <c r="N13" s="421"/>
      <c r="O13" s="171">
        <f t="shared" si="1"/>
        <v>735.6</v>
      </c>
    </row>
    <row r="14" spans="1:15" ht="15.75" x14ac:dyDescent="0.25">
      <c r="A14" s="27">
        <v>9</v>
      </c>
      <c r="B14" s="393" t="s">
        <v>144</v>
      </c>
      <c r="C14" s="393" t="s">
        <v>73</v>
      </c>
      <c r="D14" s="393" t="s">
        <v>141</v>
      </c>
      <c r="E14" s="100">
        <v>1</v>
      </c>
      <c r="F14" s="101">
        <v>45964</v>
      </c>
      <c r="G14" s="110">
        <v>46144</v>
      </c>
      <c r="H14" s="45">
        <v>630</v>
      </c>
      <c r="I14" s="168">
        <v>105.6</v>
      </c>
      <c r="J14" s="13"/>
      <c r="K14" s="168">
        <f t="shared" si="0"/>
        <v>735.6</v>
      </c>
      <c r="L14" s="420"/>
      <c r="M14" s="421"/>
      <c r="N14" s="421"/>
      <c r="O14" s="171">
        <f t="shared" si="1"/>
        <v>735.6</v>
      </c>
    </row>
    <row r="15" spans="1:15" ht="15.75" x14ac:dyDescent="0.25">
      <c r="A15" s="27">
        <v>10</v>
      </c>
      <c r="B15" s="393" t="s">
        <v>149</v>
      </c>
      <c r="C15" s="393" t="s">
        <v>73</v>
      </c>
      <c r="D15" s="393" t="s">
        <v>147</v>
      </c>
      <c r="E15" s="100">
        <v>1</v>
      </c>
      <c r="F15" s="101">
        <v>45964</v>
      </c>
      <c r="G15" s="110">
        <v>46144</v>
      </c>
      <c r="H15" s="45">
        <v>630</v>
      </c>
      <c r="I15" s="168">
        <v>105.6</v>
      </c>
      <c r="J15" s="13"/>
      <c r="K15" s="168">
        <f t="shared" si="0"/>
        <v>735.6</v>
      </c>
      <c r="L15" s="420"/>
      <c r="M15" s="421"/>
      <c r="N15" s="421"/>
      <c r="O15" s="171">
        <f t="shared" si="1"/>
        <v>735.6</v>
      </c>
    </row>
    <row r="16" spans="1:15" ht="15.75" x14ac:dyDescent="0.25">
      <c r="A16" s="27">
        <v>11</v>
      </c>
      <c r="B16" s="391" t="s">
        <v>119</v>
      </c>
      <c r="C16" s="391" t="s">
        <v>73</v>
      </c>
      <c r="D16" s="391" t="s">
        <v>38</v>
      </c>
      <c r="E16" s="100">
        <v>1</v>
      </c>
      <c r="F16" s="101">
        <v>45933</v>
      </c>
      <c r="G16" s="102">
        <v>46114</v>
      </c>
      <c r="H16" s="45">
        <v>630</v>
      </c>
      <c r="I16" s="168">
        <v>105.6</v>
      </c>
      <c r="J16" s="13"/>
      <c r="K16" s="168">
        <f t="shared" si="0"/>
        <v>735.6</v>
      </c>
      <c r="L16" s="420"/>
      <c r="M16" s="421"/>
      <c r="N16" s="421"/>
      <c r="O16" s="171">
        <f t="shared" si="1"/>
        <v>735.6</v>
      </c>
    </row>
    <row r="17" spans="1:15" ht="15.75" x14ac:dyDescent="0.25">
      <c r="A17" s="27">
        <v>12</v>
      </c>
      <c r="B17" s="393" t="s">
        <v>137</v>
      </c>
      <c r="C17" s="393" t="s">
        <v>0</v>
      </c>
      <c r="D17" s="393" t="s">
        <v>134</v>
      </c>
      <c r="E17" s="100">
        <v>1</v>
      </c>
      <c r="F17" s="101">
        <v>45964</v>
      </c>
      <c r="G17" s="110">
        <v>46144</v>
      </c>
      <c r="H17" s="45">
        <v>630</v>
      </c>
      <c r="I17" s="168">
        <v>105.6</v>
      </c>
      <c r="J17" s="13"/>
      <c r="K17" s="168">
        <f t="shared" si="0"/>
        <v>735.6</v>
      </c>
      <c r="L17" s="420"/>
      <c r="M17" s="421"/>
      <c r="N17" s="421"/>
      <c r="O17" s="171">
        <f t="shared" si="1"/>
        <v>735.6</v>
      </c>
    </row>
    <row r="18" spans="1:15" ht="15.75" x14ac:dyDescent="0.25">
      <c r="A18" s="27">
        <v>13</v>
      </c>
      <c r="B18" s="390" t="s">
        <v>84</v>
      </c>
      <c r="C18" s="390" t="s">
        <v>67</v>
      </c>
      <c r="D18" s="390" t="s">
        <v>38</v>
      </c>
      <c r="E18" s="100">
        <v>1</v>
      </c>
      <c r="F18" s="101">
        <v>45966</v>
      </c>
      <c r="G18" s="101">
        <v>46146</v>
      </c>
      <c r="H18" s="45">
        <v>630</v>
      </c>
      <c r="I18" s="168">
        <v>105.6</v>
      </c>
      <c r="J18" s="13"/>
      <c r="K18" s="168">
        <f t="shared" si="0"/>
        <v>735.6</v>
      </c>
      <c r="L18" s="420"/>
      <c r="M18" s="421"/>
      <c r="N18" s="421"/>
      <c r="O18" s="171">
        <f t="shared" si="1"/>
        <v>735.6</v>
      </c>
    </row>
    <row r="19" spans="1:15" ht="15.75" x14ac:dyDescent="0.25">
      <c r="A19" s="27">
        <v>14</v>
      </c>
      <c r="B19" s="391" t="s">
        <v>92</v>
      </c>
      <c r="C19" s="391" t="s">
        <v>67</v>
      </c>
      <c r="D19" s="391" t="s">
        <v>38</v>
      </c>
      <c r="E19" s="100">
        <v>3</v>
      </c>
      <c r="F19" s="101">
        <v>45845</v>
      </c>
      <c r="G19" s="102">
        <v>46028</v>
      </c>
      <c r="H19" s="45">
        <v>315</v>
      </c>
      <c r="I19" s="168">
        <v>52.8</v>
      </c>
      <c r="J19" s="13">
        <v>315</v>
      </c>
      <c r="K19" s="168">
        <f t="shared" si="0"/>
        <v>682.8</v>
      </c>
      <c r="L19" s="420"/>
      <c r="M19" s="421"/>
      <c r="N19" s="421"/>
      <c r="O19" s="171">
        <f t="shared" si="1"/>
        <v>682.8</v>
      </c>
    </row>
    <row r="20" spans="1:15" ht="15.75" x14ac:dyDescent="0.25">
      <c r="A20" s="27">
        <v>15</v>
      </c>
      <c r="B20" s="393" t="s">
        <v>146</v>
      </c>
      <c r="C20" s="393" t="s">
        <v>73</v>
      </c>
      <c r="D20" s="393" t="s">
        <v>147</v>
      </c>
      <c r="E20" s="100">
        <v>1</v>
      </c>
      <c r="F20" s="101">
        <v>45964</v>
      </c>
      <c r="G20" s="110">
        <v>46144</v>
      </c>
      <c r="H20" s="45">
        <v>630</v>
      </c>
      <c r="I20" s="168">
        <v>105.6</v>
      </c>
      <c r="J20" s="13"/>
      <c r="K20" s="168">
        <f t="shared" si="0"/>
        <v>735.6</v>
      </c>
      <c r="L20" s="420"/>
      <c r="M20" s="421"/>
      <c r="N20" s="421"/>
      <c r="O20" s="171">
        <f t="shared" si="1"/>
        <v>735.6</v>
      </c>
    </row>
    <row r="21" spans="1:15" ht="15.75" x14ac:dyDescent="0.25">
      <c r="A21" s="27">
        <v>16</v>
      </c>
      <c r="B21" s="393" t="s">
        <v>138</v>
      </c>
      <c r="C21" s="393" t="s">
        <v>73</v>
      </c>
      <c r="D21" s="393" t="s">
        <v>134</v>
      </c>
      <c r="E21" s="100" t="s">
        <v>177</v>
      </c>
      <c r="F21" s="101">
        <v>45964</v>
      </c>
      <c r="G21" s="110">
        <v>46144</v>
      </c>
      <c r="H21" s="45">
        <v>0</v>
      </c>
      <c r="I21" s="168">
        <v>0</v>
      </c>
      <c r="J21" s="13">
        <v>210</v>
      </c>
      <c r="K21" s="168">
        <f t="shared" si="0"/>
        <v>210</v>
      </c>
      <c r="L21" s="420"/>
      <c r="M21" s="421"/>
      <c r="N21" s="421"/>
      <c r="O21" s="171">
        <f t="shared" si="1"/>
        <v>210</v>
      </c>
    </row>
    <row r="22" spans="1:15" ht="15.75" x14ac:dyDescent="0.25">
      <c r="A22" s="27">
        <v>17</v>
      </c>
      <c r="B22" s="393" t="s">
        <v>145</v>
      </c>
      <c r="C22" s="393" t="s">
        <v>73</v>
      </c>
      <c r="D22" s="393" t="s">
        <v>141</v>
      </c>
      <c r="E22" s="100">
        <v>1</v>
      </c>
      <c r="F22" s="101">
        <v>45964</v>
      </c>
      <c r="G22" s="110">
        <v>46144</v>
      </c>
      <c r="H22" s="45">
        <v>630</v>
      </c>
      <c r="I22" s="168">
        <v>105.6</v>
      </c>
      <c r="J22" s="13"/>
      <c r="K22" s="168">
        <f t="shared" si="0"/>
        <v>735.6</v>
      </c>
      <c r="L22" s="420"/>
      <c r="M22" s="421"/>
      <c r="N22" s="421"/>
      <c r="O22" s="171">
        <f t="shared" si="1"/>
        <v>735.6</v>
      </c>
    </row>
    <row r="23" spans="1:15" ht="15.75" x14ac:dyDescent="0.25">
      <c r="A23" s="27">
        <v>18</v>
      </c>
      <c r="B23" s="390" t="s">
        <v>93</v>
      </c>
      <c r="C23" s="390" t="s">
        <v>73</v>
      </c>
      <c r="D23" s="390" t="s">
        <v>38</v>
      </c>
      <c r="E23" s="100">
        <v>1</v>
      </c>
      <c r="F23" s="101">
        <v>45839</v>
      </c>
      <c r="G23" s="101">
        <v>46028</v>
      </c>
      <c r="H23" s="45">
        <v>630</v>
      </c>
      <c r="I23" s="168">
        <v>105.6</v>
      </c>
      <c r="J23" s="13"/>
      <c r="K23" s="168">
        <f t="shared" si="0"/>
        <v>735.6</v>
      </c>
      <c r="L23" s="420"/>
      <c r="M23" s="421"/>
      <c r="N23" s="421"/>
      <c r="O23" s="171">
        <f t="shared" si="1"/>
        <v>735.6</v>
      </c>
    </row>
    <row r="24" spans="1:15" ht="15.75" x14ac:dyDescent="0.25">
      <c r="A24" s="27">
        <v>19</v>
      </c>
      <c r="B24" s="390" t="s">
        <v>104</v>
      </c>
      <c r="C24" s="390" t="s">
        <v>67</v>
      </c>
      <c r="D24" s="390" t="s">
        <v>38</v>
      </c>
      <c r="E24" s="100">
        <v>3</v>
      </c>
      <c r="F24" s="101">
        <v>45901</v>
      </c>
      <c r="G24" s="101">
        <v>46084</v>
      </c>
      <c r="H24" s="45">
        <v>315</v>
      </c>
      <c r="I24" s="168">
        <v>52.8</v>
      </c>
      <c r="J24" s="13">
        <v>315</v>
      </c>
      <c r="K24" s="168">
        <f>H24+I24+J24</f>
        <v>682.8</v>
      </c>
      <c r="L24" s="420"/>
      <c r="M24" s="421"/>
      <c r="N24" s="421"/>
      <c r="O24" s="171">
        <f>SUM(K24-M24-N24)</f>
        <v>682.8</v>
      </c>
    </row>
    <row r="25" spans="1:15" ht="15.75" x14ac:dyDescent="0.25">
      <c r="A25" s="27">
        <v>20</v>
      </c>
      <c r="B25" s="392" t="s">
        <v>139</v>
      </c>
      <c r="C25" s="392" t="s">
        <v>73</v>
      </c>
      <c r="D25" s="392" t="s">
        <v>134</v>
      </c>
      <c r="E25" s="100">
        <v>1</v>
      </c>
      <c r="F25" s="101">
        <v>45964</v>
      </c>
      <c r="G25" s="104">
        <v>46144</v>
      </c>
      <c r="H25" s="45">
        <v>630</v>
      </c>
      <c r="I25" s="168">
        <v>105.6</v>
      </c>
      <c r="J25" s="13"/>
      <c r="K25" s="168">
        <f t="shared" si="0"/>
        <v>735.6</v>
      </c>
      <c r="L25" s="420"/>
      <c r="M25" s="421"/>
      <c r="N25" s="421"/>
      <c r="O25" s="171">
        <f t="shared" si="1"/>
        <v>735.6</v>
      </c>
    </row>
    <row r="26" spans="1:15" ht="15.75" x14ac:dyDescent="0.25">
      <c r="A26" s="27">
        <v>21</v>
      </c>
      <c r="B26" s="392" t="s">
        <v>148</v>
      </c>
      <c r="C26" s="392" t="s">
        <v>73</v>
      </c>
      <c r="D26" s="392" t="s">
        <v>147</v>
      </c>
      <c r="E26" s="100">
        <v>1</v>
      </c>
      <c r="F26" s="101">
        <v>45964</v>
      </c>
      <c r="G26" s="104">
        <v>46144</v>
      </c>
      <c r="H26" s="45">
        <v>630</v>
      </c>
      <c r="I26" s="168">
        <v>105.6</v>
      </c>
      <c r="J26" s="13"/>
      <c r="K26" s="168">
        <f t="shared" si="0"/>
        <v>735.6</v>
      </c>
      <c r="L26" s="420"/>
      <c r="M26" s="421"/>
      <c r="N26" s="421"/>
      <c r="O26" s="171">
        <f t="shared" si="1"/>
        <v>735.6</v>
      </c>
    </row>
    <row r="27" spans="1:15" ht="15.75" x14ac:dyDescent="0.25">
      <c r="A27" s="27">
        <v>22</v>
      </c>
      <c r="B27" s="390" t="s">
        <v>121</v>
      </c>
      <c r="C27" s="390" t="s">
        <v>73</v>
      </c>
      <c r="D27" s="390" t="s">
        <v>38</v>
      </c>
      <c r="E27" s="100">
        <v>1</v>
      </c>
      <c r="F27" s="101">
        <v>45931</v>
      </c>
      <c r="G27" s="101">
        <v>46112</v>
      </c>
      <c r="H27" s="45">
        <v>630</v>
      </c>
      <c r="I27" s="168">
        <v>105.6</v>
      </c>
      <c r="J27" s="13"/>
      <c r="K27" s="168">
        <f t="shared" si="0"/>
        <v>735.6</v>
      </c>
      <c r="L27" s="420"/>
      <c r="M27" s="421"/>
      <c r="N27" s="421"/>
      <c r="O27" s="171">
        <f t="shared" si="1"/>
        <v>735.6</v>
      </c>
    </row>
    <row r="28" spans="1:15" ht="15.75" x14ac:dyDescent="0.25">
      <c r="A28" s="27">
        <v>23</v>
      </c>
      <c r="B28" s="392" t="s">
        <v>152</v>
      </c>
      <c r="C28" s="392" t="s">
        <v>0</v>
      </c>
      <c r="D28" s="392" t="s">
        <v>135</v>
      </c>
      <c r="E28" s="100">
        <v>1</v>
      </c>
      <c r="F28" s="101">
        <v>45964</v>
      </c>
      <c r="G28" s="104">
        <v>46144</v>
      </c>
      <c r="H28" s="45">
        <v>630</v>
      </c>
      <c r="I28" s="168">
        <v>105.6</v>
      </c>
      <c r="J28" s="13"/>
      <c r="K28" s="168">
        <f t="shared" si="0"/>
        <v>735.6</v>
      </c>
      <c r="L28" s="420"/>
      <c r="M28" s="421"/>
      <c r="N28" s="421"/>
      <c r="O28" s="171">
        <f t="shared" si="1"/>
        <v>735.6</v>
      </c>
    </row>
    <row r="29" spans="1:15" ht="15.75" x14ac:dyDescent="0.25">
      <c r="A29" s="27">
        <v>24</v>
      </c>
      <c r="B29" s="392" t="s">
        <v>150</v>
      </c>
      <c r="C29" s="392" t="s">
        <v>73</v>
      </c>
      <c r="D29" s="392" t="s">
        <v>147</v>
      </c>
      <c r="E29" s="100">
        <v>1</v>
      </c>
      <c r="F29" s="101">
        <v>45964</v>
      </c>
      <c r="G29" s="104">
        <v>46144</v>
      </c>
      <c r="H29" s="45">
        <v>630</v>
      </c>
      <c r="I29" s="168">
        <v>105.6</v>
      </c>
      <c r="J29" s="13"/>
      <c r="K29" s="168">
        <f>H29+I29+J29</f>
        <v>735.6</v>
      </c>
      <c r="L29" s="420"/>
      <c r="M29" s="421"/>
      <c r="N29" s="421"/>
      <c r="O29" s="171">
        <f t="shared" si="1"/>
        <v>735.6</v>
      </c>
    </row>
    <row r="30" spans="1:15" ht="15.75" x14ac:dyDescent="0.25">
      <c r="A30" s="27">
        <v>25</v>
      </c>
      <c r="B30" s="390" t="s">
        <v>105</v>
      </c>
      <c r="C30" s="390" t="s">
        <v>67</v>
      </c>
      <c r="D30" s="390" t="s">
        <v>38</v>
      </c>
      <c r="E30" s="100">
        <v>1</v>
      </c>
      <c r="F30" s="101">
        <v>45901</v>
      </c>
      <c r="G30" s="101">
        <v>46084</v>
      </c>
      <c r="H30" s="45">
        <v>630</v>
      </c>
      <c r="I30" s="168">
        <v>105.6</v>
      </c>
      <c r="J30" s="13"/>
      <c r="K30" s="168">
        <f t="shared" si="0"/>
        <v>735.6</v>
      </c>
      <c r="L30" s="420"/>
      <c r="M30" s="421"/>
      <c r="N30" s="421"/>
      <c r="O30" s="171">
        <f t="shared" si="1"/>
        <v>735.6</v>
      </c>
    </row>
    <row r="31" spans="1:15" ht="15.75" x14ac:dyDescent="0.25">
      <c r="A31" s="27">
        <v>26</v>
      </c>
      <c r="B31" s="390" t="s">
        <v>120</v>
      </c>
      <c r="C31" s="390" t="s">
        <v>95</v>
      </c>
      <c r="D31" s="390" t="s">
        <v>38</v>
      </c>
      <c r="E31" s="100">
        <v>1</v>
      </c>
      <c r="F31" s="101">
        <v>45933</v>
      </c>
      <c r="G31" s="101">
        <v>46114</v>
      </c>
      <c r="H31" s="45">
        <v>630</v>
      </c>
      <c r="I31" s="168">
        <v>105.6</v>
      </c>
      <c r="J31" s="13"/>
      <c r="K31" s="168">
        <f t="shared" si="0"/>
        <v>735.6</v>
      </c>
      <c r="L31" s="420"/>
      <c r="M31" s="421"/>
      <c r="N31" s="421"/>
      <c r="O31" s="171">
        <f t="shared" si="1"/>
        <v>735.6</v>
      </c>
    </row>
    <row r="32" spans="1:15" ht="15.75" x14ac:dyDescent="0.25">
      <c r="A32" s="27">
        <v>27</v>
      </c>
      <c r="B32" s="390" t="s">
        <v>127</v>
      </c>
      <c r="C32" s="390" t="s">
        <v>73</v>
      </c>
      <c r="D32" s="390" t="s">
        <v>126</v>
      </c>
      <c r="E32" s="100">
        <v>1</v>
      </c>
      <c r="F32" s="101">
        <v>45964</v>
      </c>
      <c r="G32" s="101">
        <v>46144</v>
      </c>
      <c r="H32" s="45">
        <v>630</v>
      </c>
      <c r="I32" s="168">
        <v>105.6</v>
      </c>
      <c r="J32" s="13"/>
      <c r="K32" s="168">
        <f t="shared" si="0"/>
        <v>735.6</v>
      </c>
      <c r="L32" s="420"/>
      <c r="M32" s="421"/>
      <c r="N32" s="421"/>
      <c r="O32" s="171">
        <f t="shared" si="1"/>
        <v>735.6</v>
      </c>
    </row>
    <row r="33" spans="1:16" ht="15.75" x14ac:dyDescent="0.25">
      <c r="A33" s="27">
        <v>28</v>
      </c>
      <c r="B33" s="392" t="s">
        <v>142</v>
      </c>
      <c r="C33" s="392" t="s">
        <v>73</v>
      </c>
      <c r="D33" s="392" t="s">
        <v>141</v>
      </c>
      <c r="E33" s="100">
        <v>1</v>
      </c>
      <c r="F33" s="101">
        <v>45964</v>
      </c>
      <c r="G33" s="101">
        <v>46144</v>
      </c>
      <c r="H33" s="45">
        <v>630</v>
      </c>
      <c r="I33" s="168">
        <v>105.6</v>
      </c>
      <c r="J33" s="13"/>
      <c r="K33" s="168">
        <f t="shared" si="0"/>
        <v>735.6</v>
      </c>
      <c r="L33" s="420"/>
      <c r="M33" s="421"/>
      <c r="N33" s="421"/>
      <c r="O33" s="171">
        <f t="shared" si="1"/>
        <v>735.6</v>
      </c>
    </row>
    <row r="34" spans="1:16" ht="15.75" x14ac:dyDescent="0.25">
      <c r="A34" s="27">
        <v>29</v>
      </c>
      <c r="B34" s="390" t="s">
        <v>94</v>
      </c>
      <c r="C34" s="390" t="s">
        <v>95</v>
      </c>
      <c r="D34" s="390" t="s">
        <v>38</v>
      </c>
      <c r="E34" s="100">
        <v>1</v>
      </c>
      <c r="F34" s="101">
        <v>45842</v>
      </c>
      <c r="G34" s="101">
        <v>46028</v>
      </c>
      <c r="H34" s="45">
        <v>630</v>
      </c>
      <c r="I34" s="168">
        <v>105.6</v>
      </c>
      <c r="J34" s="13"/>
      <c r="K34" s="168">
        <f t="shared" si="0"/>
        <v>735.6</v>
      </c>
      <c r="L34" s="420"/>
      <c r="M34" s="421"/>
      <c r="N34" s="421"/>
      <c r="O34" s="171">
        <f t="shared" si="1"/>
        <v>735.6</v>
      </c>
    </row>
    <row r="35" spans="1:16" ht="15.75" x14ac:dyDescent="0.25">
      <c r="A35" s="27">
        <v>30</v>
      </c>
      <c r="B35" s="392" t="s">
        <v>143</v>
      </c>
      <c r="C35" s="392" t="s">
        <v>73</v>
      </c>
      <c r="D35" s="392" t="s">
        <v>141</v>
      </c>
      <c r="E35" s="100">
        <v>1</v>
      </c>
      <c r="F35" s="101">
        <v>45964</v>
      </c>
      <c r="G35" s="104">
        <v>46144</v>
      </c>
      <c r="H35" s="45">
        <v>630</v>
      </c>
      <c r="I35" s="168">
        <v>105.6</v>
      </c>
      <c r="J35" s="13"/>
      <c r="K35" s="168">
        <f t="shared" si="0"/>
        <v>735.6</v>
      </c>
      <c r="L35" s="420"/>
      <c r="M35" s="421"/>
      <c r="N35" s="421"/>
      <c r="O35" s="171">
        <f t="shared" si="1"/>
        <v>735.6</v>
      </c>
    </row>
    <row r="36" spans="1:16" ht="15.75" x14ac:dyDescent="0.25">
      <c r="A36" s="27">
        <v>31</v>
      </c>
      <c r="B36" s="390" t="s">
        <v>153</v>
      </c>
      <c r="C36" s="390" t="s">
        <v>73</v>
      </c>
      <c r="D36" s="390" t="s">
        <v>38</v>
      </c>
      <c r="E36" s="100">
        <v>1</v>
      </c>
      <c r="F36" s="101">
        <v>45839</v>
      </c>
      <c r="G36" s="101">
        <v>46028</v>
      </c>
      <c r="H36" s="45">
        <v>630</v>
      </c>
      <c r="I36" s="168">
        <v>105.6</v>
      </c>
      <c r="J36" s="13"/>
      <c r="K36" s="168">
        <f t="shared" si="0"/>
        <v>735.6</v>
      </c>
      <c r="L36" s="420"/>
      <c r="M36" s="421"/>
      <c r="N36" s="421"/>
      <c r="O36" s="171">
        <f t="shared" si="1"/>
        <v>735.6</v>
      </c>
    </row>
    <row r="37" spans="1:16" ht="18" x14ac:dyDescent="0.25">
      <c r="A37" s="383"/>
      <c r="B37" s="233" t="s">
        <v>24</v>
      </c>
      <c r="C37" s="233"/>
      <c r="D37" s="233"/>
      <c r="E37" s="233"/>
      <c r="F37" s="233"/>
      <c r="G37" s="234"/>
      <c r="H37" s="103">
        <f>SUM(H6:H36)</f>
        <v>17955</v>
      </c>
      <c r="I37" s="103">
        <f>SUM(I6:I36)</f>
        <v>3004.7999999999984</v>
      </c>
      <c r="J37" s="129"/>
      <c r="K37" s="103">
        <f>SUM(K6:K36)</f>
        <v>22114.799999999992</v>
      </c>
      <c r="L37" s="422">
        <v>0</v>
      </c>
      <c r="M37" s="125">
        <f>SUM(M6:M36)</f>
        <v>0</v>
      </c>
      <c r="N37" s="125">
        <f>SUM(N6:N36)</f>
        <v>0</v>
      </c>
      <c r="O37" s="370">
        <f>SUM(O6:O36)</f>
        <v>22114.799999999992</v>
      </c>
    </row>
    <row r="38" spans="1:16" ht="16.5" thickBot="1" x14ac:dyDescent="0.3">
      <c r="A38" s="440" t="s">
        <v>1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2"/>
    </row>
    <row r="39" spans="1:16" ht="48" thickBot="1" x14ac:dyDescent="0.3">
      <c r="A39" s="153" t="s">
        <v>7</v>
      </c>
      <c r="B39" s="342" t="s">
        <v>9</v>
      </c>
      <c r="C39" s="342" t="s">
        <v>10</v>
      </c>
      <c r="D39" s="343" t="s">
        <v>11</v>
      </c>
      <c r="E39" s="344" t="s">
        <v>12</v>
      </c>
      <c r="F39" s="343" t="s">
        <v>25</v>
      </c>
      <c r="G39" s="343" t="s">
        <v>26</v>
      </c>
      <c r="H39" s="176" t="s">
        <v>27</v>
      </c>
      <c r="I39" s="176" t="s">
        <v>15</v>
      </c>
      <c r="J39" s="176" t="s">
        <v>28</v>
      </c>
      <c r="K39" s="176" t="s">
        <v>17</v>
      </c>
      <c r="L39" s="447" t="s">
        <v>21</v>
      </c>
      <c r="M39" s="447" t="s">
        <v>22</v>
      </c>
      <c r="N39" s="447" t="s">
        <v>23</v>
      </c>
      <c r="O39" s="177" t="s">
        <v>19</v>
      </c>
    </row>
    <row r="40" spans="1:16" ht="15.75" x14ac:dyDescent="0.25">
      <c r="A40" s="27"/>
      <c r="B40" s="443"/>
      <c r="C40" s="443"/>
      <c r="D40" s="443"/>
      <c r="E40" s="444"/>
      <c r="F40" s="102"/>
      <c r="G40" s="102"/>
      <c r="H40" s="417"/>
      <c r="I40" s="417"/>
      <c r="J40" s="417"/>
      <c r="K40" s="445"/>
      <c r="L40" s="445"/>
      <c r="M40" s="417"/>
      <c r="N40" s="417"/>
      <c r="O40" s="446"/>
    </row>
    <row r="41" spans="1:16" ht="15.75" x14ac:dyDescent="0.25">
      <c r="A41" s="448" t="s">
        <v>1</v>
      </c>
      <c r="B41" s="449"/>
      <c r="C41" s="449"/>
      <c r="D41" s="449"/>
      <c r="E41" s="449"/>
      <c r="F41" s="449"/>
      <c r="G41" s="449"/>
      <c r="H41" s="450">
        <v>0</v>
      </c>
      <c r="I41" s="450">
        <v>0</v>
      </c>
      <c r="J41" s="450">
        <v>0</v>
      </c>
      <c r="K41" s="451">
        <f>SUM(K40:K40)</f>
        <v>0</v>
      </c>
      <c r="L41" s="450"/>
      <c r="M41" s="452"/>
      <c r="N41" s="452"/>
      <c r="O41" s="451">
        <v>0</v>
      </c>
    </row>
    <row r="42" spans="1:16" ht="15" x14ac:dyDescent="0.25">
      <c r="A42" s="384"/>
      <c r="B42" s="394"/>
      <c r="C42" s="394"/>
      <c r="D42" s="394"/>
      <c r="E42" s="394"/>
      <c r="F42" s="394"/>
      <c r="G42" s="394"/>
      <c r="H42" s="423"/>
      <c r="I42" s="423"/>
      <c r="J42" s="423"/>
      <c r="K42" s="423"/>
      <c r="L42" s="423"/>
      <c r="M42" s="423"/>
      <c r="N42" s="423"/>
      <c r="O42" s="424"/>
    </row>
    <row r="43" spans="1:16" ht="18" x14ac:dyDescent="0.25">
      <c r="A43" s="385" t="s">
        <v>1</v>
      </c>
      <c r="B43" s="130" t="s">
        <v>29</v>
      </c>
      <c r="C43" s="130"/>
      <c r="D43" s="130"/>
      <c r="E43" s="84"/>
      <c r="F43" s="130"/>
      <c r="G43" s="131"/>
      <c r="H43" s="103">
        <f>SUM(H41+H37)</f>
        <v>17955</v>
      </c>
      <c r="I43" s="103">
        <f>SUM(I37+I41)</f>
        <v>3004.7999999999984</v>
      </c>
      <c r="J43" s="129"/>
      <c r="K43" s="103">
        <f>SUM(K37+K41)</f>
        <v>22114.799999999992</v>
      </c>
      <c r="L43" s="129"/>
      <c r="M43" s="125">
        <f>M37</f>
        <v>0</v>
      </c>
      <c r="N43" s="125">
        <f>N37</f>
        <v>0</v>
      </c>
      <c r="O43" s="370">
        <f>SUM(O37+O41)</f>
        <v>22114.799999999992</v>
      </c>
      <c r="P43" s="437"/>
    </row>
    <row r="44" spans="1:16" ht="18" x14ac:dyDescent="0.25">
      <c r="A44" s="386" t="s">
        <v>54</v>
      </c>
      <c r="B44" s="395"/>
      <c r="C44" s="396"/>
      <c r="D44" s="288"/>
      <c r="E44" s="288"/>
      <c r="F44" s="288"/>
      <c r="G44" s="288"/>
      <c r="H44" s="289"/>
      <c r="I44" s="289"/>
      <c r="J44" s="289"/>
      <c r="K44" s="289"/>
      <c r="L44" s="289"/>
      <c r="M44" s="289"/>
      <c r="N44" s="289"/>
      <c r="O44" s="290"/>
      <c r="P44" s="437"/>
    </row>
    <row r="45" spans="1:16" ht="18" x14ac:dyDescent="0.25">
      <c r="A45" s="387"/>
      <c r="B45" s="397"/>
      <c r="C45" s="397"/>
      <c r="D45" s="397"/>
      <c r="E45" s="288"/>
      <c r="F45" s="288"/>
      <c r="G45" s="288"/>
      <c r="H45" s="217" t="s">
        <v>61</v>
      </c>
      <c r="I45" s="218"/>
      <c r="J45" s="218"/>
      <c r="K45" s="218"/>
      <c r="L45" s="218"/>
      <c r="M45" s="218"/>
      <c r="N45" s="218"/>
      <c r="O45" s="425">
        <v>30</v>
      </c>
      <c r="P45" s="437"/>
    </row>
    <row r="46" spans="1:16" ht="18.75" thickBot="1" x14ac:dyDescent="0.3">
      <c r="A46" s="387"/>
      <c r="B46" s="397"/>
      <c r="C46" s="397"/>
      <c r="D46" s="397"/>
      <c r="E46" s="288"/>
      <c r="F46" s="288"/>
      <c r="G46" s="288"/>
      <c r="H46" s="426" t="s">
        <v>62</v>
      </c>
      <c r="I46" s="427"/>
      <c r="J46" s="427"/>
      <c r="K46" s="427"/>
      <c r="L46" s="427"/>
      <c r="M46" s="427"/>
      <c r="N46" s="427"/>
      <c r="O46" s="425">
        <f>A36*O45</f>
        <v>930</v>
      </c>
      <c r="P46" s="437"/>
    </row>
    <row r="47" spans="1:16" ht="18.75" thickBot="1" x14ac:dyDescent="0.3">
      <c r="A47" s="388"/>
      <c r="B47" s="389"/>
      <c r="C47" s="389"/>
      <c r="D47" s="389"/>
      <c r="E47" s="318"/>
      <c r="F47" s="318"/>
      <c r="G47" s="318"/>
      <c r="H47" s="428" t="s">
        <v>42</v>
      </c>
      <c r="I47" s="429"/>
      <c r="J47" s="429"/>
      <c r="K47" s="429"/>
      <c r="L47" s="429"/>
      <c r="M47" s="429"/>
      <c r="N47" s="429"/>
      <c r="O47" s="184">
        <f>SUM(O43+O46)</f>
        <v>23044.799999999992</v>
      </c>
      <c r="P47" s="437"/>
    </row>
    <row r="52" spans="2:4" x14ac:dyDescent="0.25">
      <c r="B52" s="438"/>
      <c r="C52" s="438"/>
      <c r="D52" s="439"/>
    </row>
  </sheetData>
  <sortState ref="A8:O37">
    <sortCondition ref="B7:B37"/>
  </sortState>
  <mergeCells count="26">
    <mergeCell ref="A2:C2"/>
    <mergeCell ref="D2:E2"/>
    <mergeCell ref="J2:O2"/>
    <mergeCell ref="A3:C3"/>
    <mergeCell ref="D3:E3"/>
    <mergeCell ref="J3:O3"/>
    <mergeCell ref="O4:O5"/>
    <mergeCell ref="B37:G37"/>
    <mergeCell ref="A38:O38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B41:G41"/>
    <mergeCell ref="H45:N45"/>
    <mergeCell ref="H46:N46"/>
    <mergeCell ref="H47:N47"/>
    <mergeCell ref="J4:J5"/>
    <mergeCell ref="K4:K5"/>
    <mergeCell ref="L4:N4"/>
    <mergeCell ref="A45:D47"/>
  </mergeCells>
  <phoneticPr fontId="14" type="noConversion"/>
  <pageMargins left="0.51181102362204722" right="0.51181102362204722" top="0.78740157480314965" bottom="0.78740157480314965" header="0.31496062992125984" footer="0.31496062992125984"/>
  <pageSetup paperSize="9" scale="38" fitToWidth="3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customXml/itemProps2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2026-03-17T14:52:26Z</cp:lastPrinted>
  <dcterms:created xsi:type="dcterms:W3CDTF">2017-01-27T13:47:29Z</dcterms:created>
  <dcterms:modified xsi:type="dcterms:W3CDTF">2026-05-27T18:35:35Z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