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-120" yWindow="-120" windowWidth="29040" windowHeight="15720" tabRatio="729"/>
  </bookViews>
  <sheets>
    <sheet name="Prog. Estágio" sheetId="102" r:id="rId1"/>
    <sheet name="IGD-M" sheetId="103" r:id="rId2"/>
    <sheet name="CRAS" sheetId="101" r:id="rId3"/>
    <sheet name="CRIANÇA FELIZ" sheetId="106" r:id="rId4"/>
  </sheets>
  <definedNames>
    <definedName name="_xlnm._FilterDatabase" localSheetId="3" hidden="1">'CRIANÇA FELIZ'!$A$4:$O$39</definedName>
    <definedName name="_xlnm._FilterDatabase" localSheetId="1" hidden="1">'IGD-M'!$A$4:$O$14</definedName>
    <definedName name="_xlnm._FilterDatabase" localSheetId="0" hidden="1">'Prog. Estágio'!$A$4:$O$59</definedName>
    <definedName name="_xlnm.Print_Area" localSheetId="0">'Prog. Estágio'!$A$1:$X$65</definedName>
    <definedName name="soma">'Prog. Estágio'!#REF!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03" l="1"/>
  <c r="I15" i="103"/>
  <c r="O48" i="106"/>
  <c r="H39" i="106"/>
  <c r="I39" i="106"/>
  <c r="O24" i="103"/>
  <c r="K30" i="106"/>
  <c r="O30" i="106" s="1"/>
  <c r="H55" i="102"/>
  <c r="I55" i="102"/>
  <c r="O12" i="106"/>
  <c r="K11" i="106"/>
  <c r="O11" i="106" s="1"/>
  <c r="K12" i="106"/>
  <c r="K13" i="106"/>
  <c r="O13" i="106" s="1"/>
  <c r="K14" i="106"/>
  <c r="O14" i="106" s="1"/>
  <c r="K15" i="106"/>
  <c r="O15" i="106" s="1"/>
  <c r="K16" i="106"/>
  <c r="O16" i="106" s="1"/>
  <c r="K17" i="106"/>
  <c r="O17" i="106" s="1"/>
  <c r="K18" i="106"/>
  <c r="O18" i="106" s="1"/>
  <c r="K19" i="106"/>
  <c r="O19" i="106" s="1"/>
  <c r="K20" i="106"/>
  <c r="O20" i="106" s="1"/>
  <c r="K21" i="106"/>
  <c r="O21" i="106" s="1"/>
  <c r="K22" i="106"/>
  <c r="O22" i="106" s="1"/>
  <c r="K23" i="106"/>
  <c r="O23" i="106" s="1"/>
  <c r="K24" i="106"/>
  <c r="O24" i="106" s="1"/>
  <c r="K25" i="106"/>
  <c r="O25" i="106" s="1"/>
  <c r="K26" i="106"/>
  <c r="O26" i="106" s="1"/>
  <c r="K27" i="106"/>
  <c r="O27" i="106" s="1"/>
  <c r="K28" i="106"/>
  <c r="O28" i="106" s="1"/>
  <c r="K29" i="106"/>
  <c r="O29" i="106" s="1"/>
  <c r="K31" i="106"/>
  <c r="O31" i="106" s="1"/>
  <c r="K32" i="106"/>
  <c r="O32" i="106" s="1"/>
  <c r="K33" i="106"/>
  <c r="O33" i="106" s="1"/>
  <c r="K34" i="106"/>
  <c r="O34" i="106" s="1"/>
  <c r="K35" i="106"/>
  <c r="O35" i="106" s="1"/>
  <c r="K36" i="106"/>
  <c r="O36" i="106" s="1"/>
  <c r="K37" i="106"/>
  <c r="O37" i="106" s="1"/>
  <c r="K38" i="106"/>
  <c r="O38" i="106" s="1"/>
  <c r="K9" i="106"/>
  <c r="O9" i="106" s="1"/>
  <c r="K52" i="102" l="1"/>
  <c r="O52" i="102" s="1"/>
  <c r="I8" i="101"/>
  <c r="I14" i="101" s="1"/>
  <c r="O17" i="101"/>
  <c r="M55" i="102"/>
  <c r="M15" i="103"/>
  <c r="N15" i="103"/>
  <c r="N39" i="106"/>
  <c r="M39" i="106"/>
  <c r="J39" i="106"/>
  <c r="H21" i="103" l="1"/>
  <c r="K8" i="102"/>
  <c r="O8" i="102" s="1"/>
  <c r="O64" i="102"/>
  <c r="K8" i="103"/>
  <c r="O8" i="103" s="1"/>
  <c r="K10" i="103"/>
  <c r="O10" i="103" s="1"/>
  <c r="K6" i="103"/>
  <c r="K7" i="103"/>
  <c r="O7" i="103" s="1"/>
  <c r="K11" i="103"/>
  <c r="O11" i="103" s="1"/>
  <c r="K7" i="102"/>
  <c r="O7" i="102" s="1"/>
  <c r="K9" i="102"/>
  <c r="O9" i="102" s="1"/>
  <c r="K10" i="102"/>
  <c r="O10" i="102" s="1"/>
  <c r="K11" i="102"/>
  <c r="O11" i="102" s="1"/>
  <c r="K12" i="102"/>
  <c r="O12" i="102" s="1"/>
  <c r="K13" i="102"/>
  <c r="O13" i="102" s="1"/>
  <c r="K14" i="102"/>
  <c r="O14" i="102" s="1"/>
  <c r="K15" i="102"/>
  <c r="O15" i="102" s="1"/>
  <c r="K16" i="102"/>
  <c r="O16" i="102" s="1"/>
  <c r="K17" i="102"/>
  <c r="O17" i="102" s="1"/>
  <c r="K18" i="102"/>
  <c r="K19" i="102"/>
  <c r="O19" i="102" s="1"/>
  <c r="K20" i="102"/>
  <c r="O20" i="102" s="1"/>
  <c r="K21" i="102"/>
  <c r="O21" i="102" s="1"/>
  <c r="K22" i="102"/>
  <c r="O22" i="102" s="1"/>
  <c r="K23" i="102"/>
  <c r="O23" i="102" s="1"/>
  <c r="K24" i="102"/>
  <c r="O24" i="102" s="1"/>
  <c r="K25" i="102"/>
  <c r="O25" i="102" s="1"/>
  <c r="K26" i="102"/>
  <c r="O26" i="102" s="1"/>
  <c r="K27" i="102"/>
  <c r="O27" i="102" s="1"/>
  <c r="K28" i="102"/>
  <c r="O28" i="102" s="1"/>
  <c r="K29" i="102"/>
  <c r="O29" i="102" s="1"/>
  <c r="K30" i="102"/>
  <c r="O30" i="102" s="1"/>
  <c r="K31" i="102"/>
  <c r="O31" i="102" s="1"/>
  <c r="K32" i="102"/>
  <c r="O32" i="102" s="1"/>
  <c r="K33" i="102"/>
  <c r="O33" i="102" s="1"/>
  <c r="K34" i="102"/>
  <c r="O34" i="102" s="1"/>
  <c r="K35" i="102"/>
  <c r="O35" i="102" s="1"/>
  <c r="K36" i="102"/>
  <c r="O36" i="102" s="1"/>
  <c r="K37" i="102"/>
  <c r="O37" i="102" s="1"/>
  <c r="K38" i="102"/>
  <c r="O38" i="102" s="1"/>
  <c r="K39" i="102"/>
  <c r="O39" i="102" s="1"/>
  <c r="K40" i="102"/>
  <c r="O40" i="102" s="1"/>
  <c r="K41" i="102"/>
  <c r="O41" i="102" s="1"/>
  <c r="K42" i="102"/>
  <c r="O42" i="102" s="1"/>
  <c r="K43" i="102"/>
  <c r="O43" i="102" s="1"/>
  <c r="K44" i="102"/>
  <c r="O44" i="102" s="1"/>
  <c r="K45" i="102"/>
  <c r="O45" i="102" s="1"/>
  <c r="K46" i="102"/>
  <c r="O46" i="102" s="1"/>
  <c r="K47" i="102"/>
  <c r="O47" i="102" s="1"/>
  <c r="K48" i="102"/>
  <c r="O48" i="102" s="1"/>
  <c r="K49" i="102"/>
  <c r="O49" i="102" s="1"/>
  <c r="K50" i="102"/>
  <c r="O50" i="102" s="1"/>
  <c r="K51" i="102"/>
  <c r="O51" i="102" s="1"/>
  <c r="K53" i="102"/>
  <c r="O53" i="102" s="1"/>
  <c r="K54" i="102"/>
  <c r="O54" i="102" s="1"/>
  <c r="K6" i="102"/>
  <c r="K7" i="106"/>
  <c r="O7" i="106" s="1"/>
  <c r="K8" i="106"/>
  <c r="O8" i="106" s="1"/>
  <c r="K55" i="102" l="1"/>
  <c r="N55" i="102"/>
  <c r="J55" i="102"/>
  <c r="O6" i="102"/>
  <c r="O6" i="103"/>
  <c r="H61" i="102"/>
  <c r="O18" i="102"/>
  <c r="I61" i="102"/>
  <c r="K10" i="106"/>
  <c r="O10" i="106" s="1"/>
  <c r="K6" i="106"/>
  <c r="K39" i="106" s="1"/>
  <c r="O55" i="102" l="1"/>
  <c r="O61" i="102" s="1"/>
  <c r="O65" i="102"/>
  <c r="O6" i="106"/>
  <c r="O39" i="106" s="1"/>
  <c r="K13" i="103" l="1"/>
  <c r="O13" i="103" s="1"/>
  <c r="K12" i="103"/>
  <c r="O12" i="103" s="1"/>
  <c r="K9" i="103"/>
  <c r="K15" i="103" l="1"/>
  <c r="O9" i="103"/>
  <c r="K61" i="102"/>
  <c r="I45" i="106"/>
  <c r="H45" i="106"/>
  <c r="K14" i="103"/>
  <c r="O14" i="103" s="1"/>
  <c r="O15" i="103" l="1"/>
  <c r="N61" i="102"/>
  <c r="M61" i="102"/>
  <c r="H8" i="101"/>
  <c r="M8" i="101"/>
  <c r="N8" i="101"/>
  <c r="M14" i="101" l="1"/>
  <c r="O6" i="101" l="1"/>
  <c r="O8" i="101" s="1"/>
  <c r="I21" i="103" l="1"/>
  <c r="M21" i="103"/>
  <c r="N21" i="103"/>
  <c r="K43" i="106" l="1"/>
  <c r="K45" i="106" l="1"/>
  <c r="J61" i="102"/>
  <c r="H14" i="101"/>
  <c r="N14" i="101"/>
  <c r="J8" i="101"/>
  <c r="J14" i="101" s="1"/>
  <c r="K21" i="103"/>
  <c r="O21" i="103" s="1"/>
  <c r="O25" i="103" s="1"/>
  <c r="O45" i="106" l="1"/>
  <c r="O49" i="106" s="1"/>
  <c r="N45" i="106"/>
  <c r="M45" i="106"/>
  <c r="J45" i="106"/>
  <c r="K6" i="101" l="1"/>
  <c r="K8" i="101" s="1"/>
  <c r="K14" i="101" l="1"/>
  <c r="O14" i="101" s="1"/>
  <c r="K58" i="102"/>
  <c r="O18" i="101" l="1"/>
  <c r="K19" i="103"/>
  <c r="O12" i="101" l="1"/>
  <c r="N12" i="101"/>
  <c r="M12" i="101"/>
  <c r="K12" i="101"/>
</calcChain>
</file>

<file path=xl/sharedStrings.xml><?xml version="1.0" encoding="utf-8"?>
<sst xmlns="http://schemas.openxmlformats.org/spreadsheetml/2006/main" count="500" uniqueCount="199">
  <si>
    <t>PSICOLOGIA</t>
  </si>
  <si>
    <t xml:space="preserve"> </t>
  </si>
  <si>
    <t>ANO</t>
  </si>
  <si>
    <t>MÊS REF</t>
  </si>
  <si>
    <t>V. TRANSP</t>
  </si>
  <si>
    <t>TIPO DE DOCUMENTO</t>
  </si>
  <si>
    <t>FOLHA ANALÍTICA ORDINÁRIA</t>
  </si>
  <si>
    <t>SEQ</t>
  </si>
  <si>
    <t>NOME</t>
  </si>
  <si>
    <t>CURSO</t>
  </si>
  <si>
    <t>LOTAÇÃO</t>
  </si>
  <si>
    <t>ST</t>
  </si>
  <si>
    <t>INÍCIO</t>
  </si>
  <si>
    <t>TÉRMINO</t>
  </si>
  <si>
    <t>AUXÍLIO TRANSP</t>
  </si>
  <si>
    <t>RECESSO REMUNERADO</t>
  </si>
  <si>
    <t>TOTAL   BRUTO</t>
  </si>
  <si>
    <t>DESCONTOS  - R$</t>
  </si>
  <si>
    <t>VALOR LÍQUIDO (PAGO)</t>
  </si>
  <si>
    <t>FALTAS</t>
  </si>
  <si>
    <t>DA    BOLSA</t>
  </si>
  <si>
    <t>DO   AUXÍLIO TRANSP</t>
  </si>
  <si>
    <t>TOTAL DA FOLHA DO MÊS................................R$</t>
  </si>
  <si>
    <t>DT-CONTR</t>
  </si>
  <si>
    <t>REFERÊNCIA</t>
  </si>
  <si>
    <t>VALOR BOLSA</t>
  </si>
  <si>
    <t>RECESSO REMUN / DIFERENÇAS</t>
  </si>
  <si>
    <t>TOTAL GERAL DA FOLHA.......................................R$</t>
  </si>
  <si>
    <t>VALOR DA BOLSA</t>
  </si>
  <si>
    <t>DA BOLSA</t>
  </si>
  <si>
    <t>TOTAL BRUTO</t>
  </si>
  <si>
    <t>DIAS ÚTEIS</t>
  </si>
  <si>
    <t>BOLSA AUXÍLIO</t>
  </si>
  <si>
    <t>DIREITO</t>
  </si>
  <si>
    <t>SASDH</t>
  </si>
  <si>
    <t>SEMSA</t>
  </si>
  <si>
    <t>PGM</t>
  </si>
  <si>
    <t>SEMEIA</t>
  </si>
  <si>
    <t>TOTAL DA DESPESA - PROGRAMA BOLSA-ESTÁGIO......</t>
  </si>
  <si>
    <t xml:space="preserve">TAXA DE AGENCIAMENTO  - Valor Unitário........................... </t>
  </si>
  <si>
    <t>TOTAL DOS SERVIÇOS MENSAIS A FATURAR...................</t>
  </si>
  <si>
    <t>TOTAL DOS SERVIÇOS MENSAIS A FATURAR..................</t>
  </si>
  <si>
    <t>TOTAL DA DESPESA - PROGRAMA BOLSA-ESTÁGIO.......</t>
  </si>
  <si>
    <t xml:space="preserve">TAXA DE AGENCIAMENTO  - Valor Unitário........................................ </t>
  </si>
  <si>
    <t>TOTAL DOS SERVIÇOS MENSAIS A FATURAR.................................</t>
  </si>
  <si>
    <t>TOTAL DA DESPESA - PROGRAMA BOLSA-ESTÁGIO........................</t>
  </si>
  <si>
    <t>ENFERMAGEM</t>
  </si>
  <si>
    <t>SEME</t>
  </si>
  <si>
    <t>INICIO</t>
  </si>
  <si>
    <t>DATA PROCESSO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</si>
  <si>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>-Contrato encerrado}</t>
    </r>
  </si>
  <si>
    <t>FOLHA MENSAL DE PAGAMENTO DE ESTAGIÁRIOS - 04.034.583/0004-75 (86)</t>
  </si>
  <si>
    <t>CIÊNCIAS  CONTABÉIS</t>
  </si>
  <si>
    <t>BIOMEDICINA</t>
  </si>
  <si>
    <t>ENGENHARIA FLORESTAL</t>
  </si>
  <si>
    <t>NUTRIÇÃO</t>
  </si>
  <si>
    <t/>
  </si>
  <si>
    <t>ANA PAULA SILVA VITÓRIA</t>
  </si>
  <si>
    <t>CRAS - RUI LINO</t>
  </si>
  <si>
    <t>THAIS CHAVES MIRANDA</t>
  </si>
  <si>
    <t>ADRIANA RODRIGUES DE ALMEIDA DUARTE</t>
  </si>
  <si>
    <t>KAREN GOMES CAVALCANTE</t>
  </si>
  <si>
    <t>GABRIEL FROTA DA SILVA</t>
  </si>
  <si>
    <t>ANA PATRÍCIA TAVARES MENDONÇA</t>
  </si>
  <si>
    <t>ISABEL IRLA GUIOMAR SANTOS PENHA</t>
  </si>
  <si>
    <t>SUZIANE  DA SILVA  NOBRE</t>
  </si>
  <si>
    <t>FOLHA MENSAL DE PAGAMENTO DE ESTAGIÁRIOS</t>
  </si>
  <si>
    <t>TAXA DE AGENCIAMENTO  - Valor Unitário........................... R$</t>
  </si>
  <si>
    <t>TOTAL DOS SERVIÇOS MENSAIS A FATURAR...................R$</t>
  </si>
  <si>
    <t>ED. FISÍCA</t>
  </si>
  <si>
    <t>SUANISLAI  LIMA MARTINS SAMPAIO</t>
  </si>
  <si>
    <t xml:space="preserve">JOÃO FERNANDO FONTELLE PALÁCIO </t>
  </si>
  <si>
    <t xml:space="preserve"> GEOGRAFIA</t>
  </si>
  <si>
    <t>ELAYNNE BARBOSA ARAÚJO</t>
  </si>
  <si>
    <t xml:space="preserve">RAFAELA HORTA LEITE
</t>
  </si>
  <si>
    <t xml:space="preserve">PSICOLOGIA </t>
  </si>
  <si>
    <t>JEAN LUCAS SOUZA DO NASCIMENTO</t>
  </si>
  <si>
    <t xml:space="preserve">ENFERMAGEM </t>
  </si>
  <si>
    <t xml:space="preserve">GUILHERME HENRIQUE ARAGÃO PINA </t>
  </si>
  <si>
    <t xml:space="preserve">ENGENHARIA CIVIL </t>
  </si>
  <si>
    <t xml:space="preserve">SEME </t>
  </si>
  <si>
    <t>YAN GRYMMALD DA SILVA</t>
  </si>
  <si>
    <t>PEDAGOGIA</t>
  </si>
  <si>
    <t>DIAS ÙTEIS</t>
  </si>
  <si>
    <t>RECURSOS HUMANOS</t>
  </si>
  <si>
    <t>ERICK RYAN FRANÇA DO NASCIMENTO</t>
  </si>
  <si>
    <t>BEATRIZ DA SILVA DOS SANTOS</t>
  </si>
  <si>
    <t>SABRINA DA SILVA LOUZADA DE OLIVEIRA</t>
  </si>
  <si>
    <t xml:space="preserve">NATÃ COELHO MARTINS </t>
  </si>
  <si>
    <t>FRANCISCO SOCORRO LIMA SILVA</t>
  </si>
  <si>
    <t>ALEXANDRE MORENO</t>
  </si>
  <si>
    <t>EDSON PEREIRA DA COSTA</t>
  </si>
  <si>
    <t xml:space="preserve">GESSICA FREIRE DE AMORIM </t>
  </si>
  <si>
    <t>SALIM BARBOSA DE SOUZA</t>
  </si>
  <si>
    <t xml:space="preserve">ARTEMIZA OLIVEIRA RODRIGUES COSTA </t>
  </si>
  <si>
    <t>GABRIELY DE FREITAS  LIMA APURINÃ</t>
  </si>
  <si>
    <t xml:space="preserve">KATHEEN DE ASSIS </t>
  </si>
  <si>
    <t>SOPHIA BARBOSA NORONHA</t>
  </si>
  <si>
    <t>PSCOLOGIA</t>
  </si>
  <si>
    <t>BEATRIZ NASCIMENTO DE SOUSA</t>
  </si>
  <si>
    <t>ALEXSANDRO DA SILVA SOUZA</t>
  </si>
  <si>
    <t>WILCILENE DA SILVA CARNEIRO</t>
  </si>
  <si>
    <t>MATHEUS LIMA DE OLIVEIRA</t>
  </si>
  <si>
    <t>JESEBEL TORRES PINTO</t>
  </si>
  <si>
    <t>ADMINISTRAÇÃO</t>
  </si>
  <si>
    <t xml:space="preserve">GEOVANA UCHOA FURTADO </t>
  </si>
  <si>
    <t>FELIPE ARAÚJO DE SOUZA NETO</t>
  </si>
  <si>
    <t>MELISSA MATOS ARAÚJO</t>
  </si>
  <si>
    <t>LUCAS MAGALHÃES RIBEIRO</t>
  </si>
  <si>
    <t>CAMILA VIANA MAIA</t>
  </si>
  <si>
    <t>KAUÃ FERNANDES CUNHA</t>
  </si>
  <si>
    <t>NEUCIANE CRUZ WILAMOSKI</t>
  </si>
  <si>
    <t>MIRELLY VIANA BELO</t>
  </si>
  <si>
    <t>SAÚDE COLETIVA</t>
  </si>
  <si>
    <t>LIC. HISTÓRIA</t>
  </si>
  <si>
    <t>NAILANE PINHEIRO DE SOUZA</t>
  </si>
  <si>
    <t>SABRINA DA SILVA MILANI</t>
  </si>
  <si>
    <t xml:space="preserve">ROBERTA RUTE SILVA DE OLIVEIRA
</t>
  </si>
  <si>
    <t xml:space="preserve">LUCAS DIAS MEIRELES </t>
  </si>
  <si>
    <t>EMANUELY GOMES MAIA</t>
  </si>
  <si>
    <t>THALITA PARENTE CAMILO</t>
  </si>
  <si>
    <t>YASMIM DOS SANTOS MATOS</t>
  </si>
  <si>
    <t>VITOR MONTEIRO LOBATO MUNIZ</t>
  </si>
  <si>
    <t>ARQUITETURA E URBANISMO</t>
  </si>
  <si>
    <t>GABRIELE MARIANA GADELHA DA MOTA</t>
  </si>
  <si>
    <t>GABRIEL NASCIMENTO CANIZIO</t>
  </si>
  <si>
    <t>DAYANNA CRISS DA CONCEIÇÃO</t>
  </si>
  <si>
    <t>RAÍSSA VITÓRIA DO CARMO LIMA</t>
  </si>
  <si>
    <t>MAIKELLY MENEZES MARTINS FREITAS</t>
  </si>
  <si>
    <t>ANA BEATRIZ DE SOUZA LUNA</t>
  </si>
  <si>
    <t>ALICIA SHELEY CARVALHO</t>
  </si>
  <si>
    <t>SASDH-CAD</t>
  </si>
  <si>
    <t>YTALO FILGUEIRAS DE SOUSA</t>
  </si>
  <si>
    <t>CRAS RUI LINO</t>
  </si>
  <si>
    <t xml:space="preserve">RAYLEN VITÓRIA OLIVEIRA BRAZ
</t>
  </si>
  <si>
    <t>JOELMA NOGUEIRA SALDANHA</t>
  </si>
  <si>
    <t xml:space="preserve">SÃO FRANSCISCO </t>
  </si>
  <si>
    <t xml:space="preserve"> ALLANA KATRYNE GOMES FRANCO</t>
  </si>
  <si>
    <t>CRAS SANTA HELENA</t>
  </si>
  <si>
    <t>GRACIELE LIMA DE SOUZA</t>
  </si>
  <si>
    <t>JAIANA RITIELY OLIVEIRA PAIVA</t>
  </si>
  <si>
    <t>CRAS CALAFATE</t>
  </si>
  <si>
    <t>CRAS SOBRAL</t>
  </si>
  <si>
    <t xml:space="preserve">DAIANE RODRIGUES VASCONCELOS </t>
  </si>
  <si>
    <t>EMILY VITÓRIA DOS SANTOS MOTA</t>
  </si>
  <si>
    <t>INGRID COSTA DA SILVA</t>
  </si>
  <si>
    <t xml:space="preserve">KECILA INGRID OLIVEIRA NASCIMEMENTO </t>
  </si>
  <si>
    <t>ALINE GEOVANA SILVA FIÚZA</t>
  </si>
  <si>
    <t>CRAS NOVO HORIZONTE</t>
  </si>
  <si>
    <t>RUTE FERREIRA RIBEIRO</t>
  </si>
  <si>
    <t>TALIA AUGOSTINHO VERAS</t>
  </si>
  <si>
    <t>DANIELA SOUZA DE ARAÚJO</t>
  </si>
  <si>
    <t>JÉSSICA GOMES DE SOUZA</t>
  </si>
  <si>
    <t>INGRID CAVALCANTE WOLTER</t>
  </si>
  <si>
    <t xml:space="preserve">CIDADE NOVA </t>
  </si>
  <si>
    <t>KEULLY SILVA DOS SANTOS</t>
  </si>
  <si>
    <t>DAYANE COELHO DE LIMA</t>
  </si>
  <si>
    <t>MICHELLE JHUIANE MESQUITA DE FONTES</t>
  </si>
  <si>
    <t>ANA KELLY MENEZES MARTINS</t>
  </si>
  <si>
    <t>KAIANAN LUANA PARENTE DOS SANTOS</t>
  </si>
  <si>
    <t>MARIA LETÍCIA FERNANDES DE BARROS SANTOS</t>
  </si>
  <si>
    <t>THALITA CRISTINA CONCEIÇÃO FREITAS</t>
  </si>
  <si>
    <t>IGOR ANDREY MENDES MONTEFUSCO</t>
  </si>
  <si>
    <t>WEVERSON GABRIEL CORTEZ FERREIRA</t>
  </si>
  <si>
    <t>FISIOTERAPIA</t>
  </si>
  <si>
    <t>MIRIAM DA SILVA  CONDE</t>
  </si>
  <si>
    <t>TALITA PABLINE MACHADO DE LIMA</t>
  </si>
  <si>
    <t>ENGENHARIA  FLORESTAL</t>
  </si>
  <si>
    <t xml:space="preserve"> ANDRÉ LUIZ AMARAL DE SOUZA</t>
  </si>
  <si>
    <t>CONVÊNIO</t>
  </si>
  <si>
    <t>MARIA CLARA OLIVEIRA DOS SANTOS</t>
  </si>
  <si>
    <t>SARA KETLEN ALBUQUERQUE DA SILVA</t>
  </si>
  <si>
    <t xml:space="preserve">EDUCAÇÃO SOCIAL </t>
  </si>
  <si>
    <t xml:space="preserve">CENTRO DA JUVENTUDE </t>
  </si>
  <si>
    <t xml:space="preserve">JARDE FERREIRA DA SILVA </t>
  </si>
  <si>
    <t>HYAGO RYAN FONSECA JUSTO</t>
  </si>
  <si>
    <t>CONTABILIDADE</t>
  </si>
  <si>
    <t>31/04/2026</t>
  </si>
  <si>
    <t>JUCELICE DE SOUZA FROTA</t>
  </si>
  <si>
    <t>2026</t>
  </si>
  <si>
    <t>VITORIA CRISTINE GÓIS DA SILVA</t>
  </si>
  <si>
    <t>ARLETE ALVES FERREIRA</t>
  </si>
  <si>
    <t>05/03//2026</t>
  </si>
  <si>
    <t>31/11/2025</t>
  </si>
  <si>
    <t>03/042026</t>
  </si>
  <si>
    <t>3 e 4</t>
  </si>
  <si>
    <t>MARIA DANIELLE LIMA CARIOCA</t>
  </si>
  <si>
    <t>3 E 4</t>
  </si>
  <si>
    <t>19/02/2026</t>
  </si>
  <si>
    <t>19/02/2025</t>
  </si>
  <si>
    <t>FEVEREIRO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</si>
  <si>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 xml:space="preserve">-Contrato encerrado </t>
    </r>
    <r>
      <rPr>
        <b/>
        <sz val="12"/>
        <rFont val="Arial"/>
        <family val="2"/>
      </rPr>
      <t>5-</t>
    </r>
    <r>
      <rPr>
        <sz val="12"/>
        <rFont val="Arial"/>
        <family val="2"/>
      </rPr>
      <t xml:space="preserve"> Ressarcimento}</t>
    </r>
  </si>
  <si>
    <r>
      <rPr>
        <b/>
        <sz val="12"/>
        <color theme="1"/>
        <rFont val="Arial"/>
        <family val="2"/>
      </rPr>
      <t xml:space="preserve">       </t>
    </r>
    <r>
      <rPr>
        <sz val="12"/>
        <color theme="1"/>
        <rFont val="Arial"/>
        <family val="2"/>
      </rPr>
      <t xml:space="preserve">                                                                                                       </t>
    </r>
  </si>
  <si>
    <t xml:space="preserve">CONTRATO Nº 044/2020 - PREFEITURA DE RIO BRANCO PROGRAMA BOLSA ESTÁGIO 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</si>
  <si>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 xml:space="preserve">-Contrato encerrado </t>
    </r>
    <r>
      <rPr>
        <b/>
        <sz val="12"/>
        <rFont val="Arial"/>
        <family val="2"/>
      </rPr>
      <t>5</t>
    </r>
    <r>
      <rPr>
        <sz val="12"/>
        <rFont val="Arial"/>
        <family val="2"/>
      </rPr>
      <t>- Ressarcimento}</t>
    </r>
  </si>
  <si>
    <t>CONTRATO Nº 044/2020 - PREFEITURA DE RIO BRANCO - RECURSO 117- IGD-M</t>
  </si>
  <si>
    <t>CONTRATO Nº 044/2020 - PREFEITURA DE RIO BRANCO - RECURSO 117-CRAS</t>
  </si>
  <si>
    <r>
      <t xml:space="preserve">Justificativa: A estagiária </t>
    </r>
    <r>
      <rPr>
        <b/>
        <sz val="12"/>
        <rFont val="Arial"/>
        <family val="2"/>
      </rPr>
      <t>Maria Danielle Lima Carioca</t>
    </r>
    <r>
      <rPr>
        <sz val="12"/>
        <rFont val="Arial"/>
        <family val="2"/>
      </rPr>
      <t xml:space="preserve"> deve receber o pagamento retroativo da bolsa-estágio referente ao </t>
    </r>
    <r>
      <rPr>
        <b/>
        <sz val="12"/>
        <rFont val="Arial"/>
        <family val="2"/>
      </rPr>
      <t>mês de janeiro</t>
    </r>
    <r>
      <rPr>
        <sz val="12"/>
        <rFont val="Arial"/>
        <family val="2"/>
      </rPr>
      <t xml:space="preserve">, uma vez que foi removida indevidamente da competência 01/2026.
O valor devido referente a janeiro corresponde a </t>
    </r>
    <r>
      <rPr>
        <b/>
        <sz val="12"/>
        <rFont val="Arial"/>
        <family val="2"/>
      </rPr>
      <t>R$ 86,40 (vale-transporte) e R$ 630,00 (bolsa-estágio)</t>
    </r>
    <r>
      <rPr>
        <sz val="12"/>
        <rFont val="Arial"/>
        <family val="2"/>
      </rPr>
      <t xml:space="preserve">. </t>
    </r>
    <r>
      <rPr>
        <b/>
        <sz val="12"/>
        <rFont val="Arial"/>
        <family val="2"/>
      </rPr>
      <t>Somado ao valor regular da bolsa referente ao mês de janeiro</t>
    </r>
    <r>
      <rPr>
        <sz val="12"/>
        <rFont val="Arial"/>
        <family val="2"/>
      </rPr>
      <t xml:space="preserve">, totaliza o montante de </t>
    </r>
    <r>
      <rPr>
        <b/>
        <sz val="12"/>
        <rFont val="Arial"/>
        <family val="2"/>
      </rPr>
      <t>R$ 716,40</t>
    </r>
    <r>
      <rPr>
        <sz val="12"/>
        <rFont val="Arial"/>
        <family val="2"/>
      </rPr>
      <t>, valor este que deverá ser debitado/pago.</t>
    </r>
  </si>
  <si>
    <t>CONTRATO Nº 044/2020 - PREFEITURA DE RIO BRANCO - RECURSO CRIANÇA FELIZ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</si>
</sst>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&quot;R$ &quot;#,##0.00;&quot;(R$ &quot;#,##0.00\)"/>
    <numFmt numFmtId="167" formatCode="_(* #,##0_);_(* \(#,##0\);_(* &quot;-&quot;_);_(@_)"/>
    <numFmt numFmtId="168" formatCode="_(* #,##0.00_);_(* \(#,##0.00\);_(* &quot;-&quot;??_);_(@_)"/>
    <numFmt numFmtId="169" formatCode="[$R$-416]\ #,##0.00;[Red]\-[$R$-416]\ #,##0.00"/>
    <numFmt numFmtId="170" formatCode="&quot;R$&quot;\ 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3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Arial"/>
      <family val="2"/>
    </font>
    <font>
      <b/>
      <sz val="14"/>
      <color theme="8"/>
      <name val="Arial"/>
      <family val="2"/>
    </font>
    <font>
      <sz val="12"/>
      <color rgb="FFC00000"/>
      <name val="Arial"/>
      <family val="2"/>
    </font>
    <font>
      <b/>
      <sz val="14"/>
      <color rgb="FF0070C0"/>
      <name val="Arial"/>
      <family val="2"/>
    </font>
    <font>
      <sz val="12"/>
      <color rgb="FF00B0F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color theme="3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34"/>
      </patternFill>
    </fill>
    <fill>
      <patternFill patternType="solid">
        <fgColor theme="2"/>
        <bgColor indexed="9"/>
      </patternFill>
    </fill>
    <fill>
      <patternFill patternType="solid">
        <fgColor theme="2"/>
        <bgColor indexed="31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</cellStyleXfs>
  <cellXfs count="307">
    <xf numFmtId="0" fontId="0" fillId="0" borderId="0" xfId="0"/>
    <xf numFmtId="0" fontId="6" fillId="0" borderId="0" xfId="0" applyFont="1"/>
    <xf numFmtId="170" fontId="6" fillId="0" borderId="0" xfId="0" applyNumberFormat="1" applyFont="1"/>
    <xf numFmtId="164" fontId="5" fillId="2" borderId="2" xfId="2" applyFont="1" applyFill="1" applyBorder="1" applyAlignment="1">
      <alignment horizontal="center" vertical="center"/>
    </xf>
    <xf numFmtId="0" fontId="5" fillId="2" borderId="0" xfId="0" applyFont="1" applyFill="1"/>
    <xf numFmtId="0" fontId="5" fillId="4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164" fontId="4" fillId="5" borderId="2" xfId="2" applyFont="1" applyFill="1" applyBorder="1" applyAlignment="1">
      <alignment vertical="center"/>
    </xf>
    <xf numFmtId="168" fontId="5" fillId="5" borderId="2" xfId="0" applyNumberFormat="1" applyFont="1" applyFill="1" applyBorder="1" applyAlignment="1">
      <alignment vertical="center"/>
    </xf>
    <xf numFmtId="4" fontId="9" fillId="5" borderId="2" xfId="2" applyNumberFormat="1" applyFont="1" applyFill="1" applyBorder="1" applyAlignment="1">
      <alignment vertical="center"/>
    </xf>
    <xf numFmtId="0" fontId="6" fillId="2" borderId="18" xfId="0" applyFont="1" applyFill="1" applyBorder="1"/>
    <xf numFmtId="0" fontId="6" fillId="2" borderId="0" xfId="0" applyFont="1" applyFill="1"/>
    <xf numFmtId="0" fontId="6" fillId="2" borderId="20" xfId="0" applyFont="1" applyFill="1" applyBorder="1"/>
    <xf numFmtId="0" fontId="6" fillId="4" borderId="21" xfId="0" applyFont="1" applyFill="1" applyBorder="1" applyAlignment="1">
      <alignment horizontal="center"/>
    </xf>
    <xf numFmtId="0" fontId="5" fillId="2" borderId="18" xfId="0" applyFont="1" applyFill="1" applyBorder="1"/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/>
    <xf numFmtId="164" fontId="4" fillId="6" borderId="2" xfId="2" applyFont="1" applyFill="1" applyBorder="1" applyAlignment="1">
      <alignment vertical="center"/>
    </xf>
    <xf numFmtId="168" fontId="4" fillId="6" borderId="2" xfId="0" applyNumberFormat="1" applyFont="1" applyFill="1" applyBorder="1" applyAlignment="1">
      <alignment vertical="center"/>
    </xf>
    <xf numFmtId="164" fontId="9" fillId="6" borderId="2" xfId="2" applyFont="1" applyFill="1" applyBorder="1" applyAlignment="1">
      <alignment vertical="center"/>
    </xf>
    <xf numFmtId="169" fontId="4" fillId="6" borderId="17" xfId="2" applyNumberFormat="1" applyFont="1" applyFill="1" applyBorder="1" applyAlignment="1">
      <alignment vertical="center"/>
    </xf>
    <xf numFmtId="14" fontId="5" fillId="2" borderId="2" xfId="0" applyNumberFormat="1" applyFont="1" applyFill="1" applyBorder="1" applyAlignment="1">
      <alignment horizontal="center"/>
    </xf>
    <xf numFmtId="164" fontId="5" fillId="5" borderId="2" xfId="2" applyFont="1" applyFill="1" applyBorder="1" applyAlignment="1">
      <alignment horizontal="center" vertical="center"/>
    </xf>
    <xf numFmtId="164" fontId="5" fillId="5" borderId="2" xfId="2" applyFont="1" applyFill="1" applyBorder="1" applyAlignment="1">
      <alignment vertical="center"/>
    </xf>
    <xf numFmtId="169" fontId="4" fillId="5" borderId="17" xfId="2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/>
    </xf>
    <xf numFmtId="170" fontId="5" fillId="5" borderId="2" xfId="0" applyNumberFormat="1" applyFont="1" applyFill="1" applyBorder="1" applyAlignment="1">
      <alignment horizontal="center" vertical="center"/>
    </xf>
    <xf numFmtId="170" fontId="6" fillId="5" borderId="2" xfId="0" applyNumberFormat="1" applyFont="1" applyFill="1" applyBorder="1" applyAlignment="1">
      <alignment horizontal="center" vertical="center" wrapText="1"/>
    </xf>
    <xf numFmtId="170" fontId="5" fillId="2" borderId="2" xfId="2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textRotation="90" wrapText="1"/>
    </xf>
    <xf numFmtId="170" fontId="5" fillId="5" borderId="2" xfId="0" applyNumberFormat="1" applyFont="1" applyFill="1" applyBorder="1" applyAlignment="1">
      <alignment horizontal="center" vertical="center" wrapText="1"/>
    </xf>
    <xf numFmtId="170" fontId="6" fillId="5" borderId="17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/>
    </xf>
    <xf numFmtId="14" fontId="5" fillId="2" borderId="11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textRotation="90" wrapText="1"/>
    </xf>
    <xf numFmtId="14" fontId="5" fillId="5" borderId="2" xfId="0" applyNumberFormat="1" applyFont="1" applyFill="1" applyBorder="1" applyAlignment="1">
      <alignment horizontal="center" vertical="center" wrapText="1"/>
    </xf>
    <xf numFmtId="14" fontId="6" fillId="2" borderId="11" xfId="0" applyNumberFormat="1" applyFont="1" applyFill="1" applyBorder="1" applyAlignment="1">
      <alignment horizontal="center" vertical="center"/>
    </xf>
    <xf numFmtId="14" fontId="5" fillId="5" borderId="11" xfId="0" applyNumberFormat="1" applyFont="1" applyFill="1" applyBorder="1" applyAlignment="1">
      <alignment horizontal="center" vertical="center" wrapText="1"/>
    </xf>
    <xf numFmtId="14" fontId="5" fillId="5" borderId="5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5" fillId="0" borderId="0" xfId="0" applyFont="1"/>
    <xf numFmtId="0" fontId="5" fillId="11" borderId="14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170" fontId="4" fillId="12" borderId="2" xfId="2" applyNumberFormat="1" applyFont="1" applyFill="1" applyBorder="1" applyAlignment="1">
      <alignment vertical="center"/>
    </xf>
    <xf numFmtId="170" fontId="4" fillId="12" borderId="2" xfId="2" applyNumberFormat="1" applyFont="1" applyFill="1" applyBorder="1" applyAlignment="1">
      <alignment horizontal="right" vertical="center"/>
    </xf>
    <xf numFmtId="170" fontId="4" fillId="12" borderId="2" xfId="0" applyNumberFormat="1" applyFont="1" applyFill="1" applyBorder="1" applyAlignment="1">
      <alignment vertical="center"/>
    </xf>
    <xf numFmtId="170" fontId="15" fillId="12" borderId="2" xfId="2" applyNumberFormat="1" applyFont="1" applyFill="1" applyBorder="1" applyAlignment="1">
      <alignment vertical="center"/>
    </xf>
    <xf numFmtId="170" fontId="15" fillId="12" borderId="2" xfId="2" applyNumberFormat="1" applyFont="1" applyFill="1" applyBorder="1" applyAlignment="1">
      <alignment horizontal="center" vertical="center"/>
    </xf>
    <xf numFmtId="170" fontId="4" fillId="12" borderId="17" xfId="2" applyNumberFormat="1" applyFont="1" applyFill="1" applyBorder="1" applyAlignment="1">
      <alignment vertical="center"/>
    </xf>
    <xf numFmtId="0" fontId="4" fillId="6" borderId="2" xfId="0" applyFont="1" applyFill="1" applyBorder="1" applyAlignment="1">
      <alignment horizontal="center" vertical="center"/>
    </xf>
    <xf numFmtId="164" fontId="4" fillId="6" borderId="2" xfId="2" applyFont="1" applyFill="1" applyBorder="1" applyAlignment="1">
      <alignment horizontal="center" vertical="center"/>
    </xf>
    <xf numFmtId="170" fontId="4" fillId="4" borderId="2" xfId="0" applyNumberFormat="1" applyFont="1" applyFill="1" applyBorder="1" applyAlignment="1">
      <alignment horizontal="center" vertical="center" wrapText="1"/>
    </xf>
    <xf numFmtId="168" fontId="5" fillId="6" borderId="2" xfId="0" applyNumberFormat="1" applyFont="1" applyFill="1" applyBorder="1" applyAlignment="1">
      <alignment vertical="center"/>
    </xf>
    <xf numFmtId="4" fontId="9" fillId="6" borderId="2" xfId="2" applyNumberFormat="1" applyFont="1" applyFill="1" applyBorder="1" applyAlignment="1">
      <alignment vertical="center"/>
    </xf>
    <xf numFmtId="169" fontId="4" fillId="6" borderId="17" xfId="2" applyNumberFormat="1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170" fontId="4" fillId="6" borderId="2" xfId="2" applyNumberFormat="1" applyFont="1" applyFill="1" applyBorder="1" applyAlignment="1">
      <alignment vertical="center"/>
    </xf>
    <xf numFmtId="170" fontId="4" fillId="6" borderId="2" xfId="0" applyNumberFormat="1" applyFont="1" applyFill="1" applyBorder="1" applyAlignment="1">
      <alignment vertical="center"/>
    </xf>
    <xf numFmtId="170" fontId="15" fillId="6" borderId="2" xfId="2" applyNumberFormat="1" applyFont="1" applyFill="1" applyBorder="1" applyAlignment="1">
      <alignment vertical="center"/>
    </xf>
    <xf numFmtId="170" fontId="15" fillId="6" borderId="2" xfId="2" applyNumberFormat="1" applyFont="1" applyFill="1" applyBorder="1" applyAlignment="1">
      <alignment horizontal="center" vertical="center"/>
    </xf>
    <xf numFmtId="170" fontId="4" fillId="6" borderId="17" xfId="2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14" fillId="0" borderId="0" xfId="0" applyFont="1" applyFill="1"/>
    <xf numFmtId="0" fontId="5" fillId="0" borderId="0" xfId="0" applyFont="1" applyFill="1" applyAlignment="1">
      <alignment vertical="center"/>
    </xf>
    <xf numFmtId="170" fontId="10" fillId="0" borderId="0" xfId="0" applyNumberFormat="1" applyFont="1" applyFill="1"/>
    <xf numFmtId="170" fontId="6" fillId="0" borderId="0" xfId="0" applyNumberFormat="1" applyFont="1" applyFill="1"/>
    <xf numFmtId="0" fontId="5" fillId="2" borderId="2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1" xfId="4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5" fillId="2" borderId="2" xfId="4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5" fillId="5" borderId="11" xfId="0" applyFont="1" applyFill="1" applyBorder="1" applyAlignment="1">
      <alignment vertical="center"/>
    </xf>
    <xf numFmtId="0" fontId="5" fillId="2" borderId="2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Border="1"/>
    <xf numFmtId="0" fontId="6" fillId="0" borderId="0" xfId="0" applyFont="1" applyAlignment="1">
      <alignment wrapText="1"/>
    </xf>
    <xf numFmtId="0" fontId="5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70" fontId="5" fillId="5" borderId="5" xfId="0" applyNumberFormat="1" applyFont="1" applyFill="1" applyBorder="1" applyAlignment="1">
      <alignment horizontal="center" vertical="center"/>
    </xf>
    <xf numFmtId="170" fontId="6" fillId="5" borderId="5" xfId="0" applyNumberFormat="1" applyFont="1" applyFill="1" applyBorder="1" applyAlignment="1">
      <alignment horizontal="center" vertical="center" wrapText="1"/>
    </xf>
    <xf numFmtId="170" fontId="5" fillId="2" borderId="5" xfId="2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textRotation="90" wrapText="1"/>
    </xf>
    <xf numFmtId="170" fontId="5" fillId="5" borderId="5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/>
    <xf numFmtId="0" fontId="6" fillId="2" borderId="38" xfId="0" applyFont="1" applyFill="1" applyBorder="1" applyAlignment="1"/>
    <xf numFmtId="0" fontId="6" fillId="2" borderId="39" xfId="0" applyFont="1" applyFill="1" applyBorder="1" applyAlignment="1"/>
    <xf numFmtId="170" fontId="5" fillId="5" borderId="15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170" fontId="5" fillId="5" borderId="17" xfId="0" applyNumberFormat="1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/>
    </xf>
    <xf numFmtId="0" fontId="6" fillId="2" borderId="0" xfId="0" applyFont="1" applyFill="1" applyBorder="1"/>
    <xf numFmtId="170" fontId="6" fillId="2" borderId="0" xfId="0" applyNumberFormat="1" applyFont="1" applyFill="1" applyBorder="1"/>
    <xf numFmtId="0" fontId="5" fillId="2" borderId="2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169" fontId="4" fillId="9" borderId="17" xfId="1" applyNumberFormat="1" applyFont="1" applyFill="1" applyBorder="1" applyAlignment="1">
      <alignment horizontal="righ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10" fillId="8" borderId="25" xfId="0" applyFont="1" applyFill="1" applyBorder="1" applyAlignment="1">
      <alignment horizontal="left" vertical="center"/>
    </xf>
    <xf numFmtId="0" fontId="10" fillId="8" borderId="40" xfId="0" applyFont="1" applyFill="1" applyBorder="1" applyAlignment="1">
      <alignment horizontal="left" vertical="center"/>
    </xf>
    <xf numFmtId="169" fontId="4" fillId="9" borderId="37" xfId="1" applyNumberFormat="1" applyFont="1" applyFill="1" applyBorder="1" applyAlignment="1">
      <alignment horizontal="right" vertical="center" wrapText="1"/>
    </xf>
    <xf numFmtId="0" fontId="4" fillId="13" borderId="32" xfId="0" applyFont="1" applyFill="1" applyBorder="1" applyAlignment="1">
      <alignment horizontal="center" vertical="center" wrapText="1"/>
    </xf>
    <xf numFmtId="0" fontId="4" fillId="13" borderId="33" xfId="0" applyFont="1" applyFill="1" applyBorder="1" applyAlignment="1">
      <alignment horizontal="center" vertical="center" wrapText="1"/>
    </xf>
    <xf numFmtId="49" fontId="4" fillId="13" borderId="2" xfId="0" applyNumberFormat="1" applyFont="1" applyFill="1" applyBorder="1" applyAlignment="1">
      <alignment horizontal="center" vertical="center" wrapText="1"/>
    </xf>
    <xf numFmtId="49" fontId="4" fillId="13" borderId="2" xfId="0" applyNumberFormat="1" applyFont="1" applyFill="1" applyBorder="1" applyAlignment="1">
      <alignment horizontal="center" vertical="center" wrapText="1"/>
    </xf>
    <xf numFmtId="37" fontId="4" fillId="13" borderId="2" xfId="0" applyNumberFormat="1" applyFont="1" applyFill="1" applyBorder="1" applyAlignment="1">
      <alignment horizontal="center" vertical="center" wrapText="1"/>
    </xf>
    <xf numFmtId="44" fontId="4" fillId="13" borderId="2" xfId="0" applyNumberFormat="1" applyFont="1" applyFill="1" applyBorder="1" applyAlignment="1">
      <alignment vertical="center" wrapText="1"/>
    </xf>
    <xf numFmtId="0" fontId="4" fillId="13" borderId="2" xfId="0" applyFont="1" applyFill="1" applyBorder="1" applyAlignment="1">
      <alignment horizontal="center" vertical="center" wrapText="1"/>
    </xf>
    <xf numFmtId="0" fontId="4" fillId="13" borderId="17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wrapText="1"/>
    </xf>
    <xf numFmtId="0" fontId="10" fillId="13" borderId="24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/>
    </xf>
    <xf numFmtId="0" fontId="8" fillId="15" borderId="2" xfId="0" applyFont="1" applyFill="1" applyBorder="1" applyAlignment="1">
      <alignment horizontal="center" vertical="center" wrapText="1"/>
    </xf>
    <xf numFmtId="0" fontId="8" fillId="15" borderId="17" xfId="0" applyFont="1" applyFill="1" applyBorder="1" applyAlignment="1">
      <alignment horizontal="center" vertical="center" wrapText="1"/>
    </xf>
    <xf numFmtId="0" fontId="10" fillId="13" borderId="35" xfId="0" applyFont="1" applyFill="1" applyBorder="1" applyAlignment="1">
      <alignment horizontal="center" vertical="center"/>
    </xf>
    <xf numFmtId="0" fontId="4" fillId="15" borderId="36" xfId="0" applyFont="1" applyFill="1" applyBorder="1" applyAlignment="1">
      <alignment horizontal="center" vertical="center" wrapText="1"/>
    </xf>
    <xf numFmtId="0" fontId="4" fillId="15" borderId="36" xfId="0" applyFont="1" applyFill="1" applyBorder="1" applyAlignment="1">
      <alignment horizontal="center" vertical="center"/>
    </xf>
    <xf numFmtId="0" fontId="8" fillId="15" borderId="36" xfId="0" applyFont="1" applyFill="1" applyBorder="1" applyAlignment="1">
      <alignment horizontal="center" vertical="center" wrapText="1"/>
    </xf>
    <xf numFmtId="0" fontId="9" fillId="15" borderId="36" xfId="0" applyFont="1" applyFill="1" applyBorder="1" applyAlignment="1">
      <alignment horizontal="center" vertical="center" textRotation="90" wrapText="1"/>
    </xf>
    <xf numFmtId="0" fontId="4" fillId="15" borderId="36" xfId="0" applyFont="1" applyFill="1" applyBorder="1" applyAlignment="1">
      <alignment horizontal="center" vertical="center" wrapText="1"/>
    </xf>
    <xf numFmtId="0" fontId="8" fillId="15" borderId="37" xfId="0" applyFont="1" applyFill="1" applyBorder="1" applyAlignment="1">
      <alignment horizontal="center" vertical="center" wrapText="1"/>
    </xf>
    <xf numFmtId="0" fontId="13" fillId="13" borderId="24" xfId="0" applyFont="1" applyFill="1" applyBorder="1" applyAlignment="1">
      <alignment horizontal="center" vertical="top" wrapText="1"/>
    </xf>
    <xf numFmtId="0" fontId="13" fillId="13" borderId="2" xfId="0" applyFont="1" applyFill="1" applyBorder="1" applyAlignment="1">
      <alignment horizontal="center" vertical="top" wrapText="1"/>
    </xf>
    <xf numFmtId="0" fontId="4" fillId="13" borderId="33" xfId="0" applyFont="1" applyFill="1" applyBorder="1" applyAlignment="1">
      <alignment horizontal="center" vertical="center" wrapText="1"/>
    </xf>
    <xf numFmtId="0" fontId="4" fillId="13" borderId="34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42" xfId="0" applyFont="1" applyFill="1" applyBorder="1" applyAlignment="1">
      <alignment horizontal="left" vertical="center"/>
    </xf>
    <xf numFmtId="44" fontId="6" fillId="2" borderId="43" xfId="1" applyNumberFormat="1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left" vertical="center"/>
    </xf>
    <xf numFmtId="0" fontId="10" fillId="8" borderId="4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4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164" fontId="5" fillId="2" borderId="5" xfId="2" applyFont="1" applyFill="1" applyBorder="1" applyAlignment="1">
      <alignment horizontal="center" vertical="center"/>
    </xf>
    <xf numFmtId="44" fontId="5" fillId="2" borderId="5" xfId="2" applyNumberFormat="1" applyFont="1" applyFill="1" applyBorder="1" applyAlignment="1">
      <alignment horizontal="center" vertical="center"/>
    </xf>
    <xf numFmtId="167" fontId="4" fillId="2" borderId="5" xfId="1" applyNumberFormat="1" applyFont="1" applyFill="1" applyBorder="1" applyAlignment="1">
      <alignment horizontal="center" vertical="center"/>
    </xf>
    <xf numFmtId="168" fontId="5" fillId="2" borderId="5" xfId="5" applyNumberFormat="1" applyFont="1" applyFill="1" applyBorder="1" applyAlignment="1">
      <alignment horizontal="center" vertical="center"/>
    </xf>
    <xf numFmtId="164" fontId="4" fillId="2" borderId="15" xfId="2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4" fillId="7" borderId="47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vertical="center" wrapText="1"/>
    </xf>
    <xf numFmtId="0" fontId="8" fillId="7" borderId="47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textRotation="90" wrapText="1"/>
    </xf>
    <xf numFmtId="0" fontId="8" fillId="7" borderId="49" xfId="0" applyFont="1" applyFill="1" applyBorder="1" applyAlignment="1">
      <alignment horizontal="center" vertical="center" wrapText="1"/>
    </xf>
    <xf numFmtId="0" fontId="10" fillId="13" borderId="46" xfId="0" applyFont="1" applyFill="1" applyBorder="1" applyAlignment="1">
      <alignment horizontal="center" vertical="center"/>
    </xf>
    <xf numFmtId="0" fontId="4" fillId="15" borderId="47" xfId="0" applyFont="1" applyFill="1" applyBorder="1" applyAlignment="1">
      <alignment horizontal="center" vertical="center" wrapText="1"/>
    </xf>
    <xf numFmtId="0" fontId="4" fillId="15" borderId="48" xfId="0" applyFont="1" applyFill="1" applyBorder="1" applyAlignment="1">
      <alignment horizontal="center" vertical="center" wrapText="1"/>
    </xf>
    <xf numFmtId="0" fontId="4" fillId="15" borderId="48" xfId="0" applyFont="1" applyFill="1" applyBorder="1" applyAlignment="1">
      <alignment vertical="center" wrapText="1"/>
    </xf>
    <xf numFmtId="0" fontId="8" fillId="15" borderId="47" xfId="0" applyFont="1" applyFill="1" applyBorder="1" applyAlignment="1">
      <alignment horizontal="center" vertical="center" wrapText="1"/>
    </xf>
    <xf numFmtId="0" fontId="9" fillId="15" borderId="47" xfId="0" applyFont="1" applyFill="1" applyBorder="1" applyAlignment="1">
      <alignment horizontal="center" vertical="center" textRotation="90" wrapText="1"/>
    </xf>
    <xf numFmtId="0" fontId="8" fillId="15" borderId="49" xfId="0" applyFont="1" applyFill="1" applyBorder="1" applyAlignment="1">
      <alignment horizontal="center" vertical="center" wrapText="1"/>
    </xf>
    <xf numFmtId="0" fontId="6" fillId="2" borderId="12" xfId="0" applyFont="1" applyFill="1" applyBorder="1"/>
    <xf numFmtId="170" fontId="6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5" fillId="2" borderId="2" xfId="2" applyNumberFormat="1" applyFont="1" applyFill="1" applyBorder="1" applyAlignment="1">
      <alignment horizontal="center" vertical="center"/>
    </xf>
    <xf numFmtId="170" fontId="5" fillId="2" borderId="2" xfId="1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70" fontId="6" fillId="2" borderId="2" xfId="2" applyNumberFormat="1" applyFont="1" applyFill="1" applyBorder="1" applyAlignment="1">
      <alignment horizontal="center" vertical="center"/>
    </xf>
    <xf numFmtId="164" fontId="15" fillId="6" borderId="2" xfId="2" applyFont="1" applyFill="1" applyBorder="1" applyAlignment="1">
      <alignment vertical="center"/>
    </xf>
    <xf numFmtId="44" fontId="6" fillId="0" borderId="0" xfId="0" applyNumberFormat="1" applyFont="1"/>
    <xf numFmtId="0" fontId="6" fillId="0" borderId="0" xfId="0" quotePrefix="1" applyFont="1"/>
    <xf numFmtId="164" fontId="17" fillId="5" borderId="5" xfId="2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textRotation="90" wrapText="1"/>
    </xf>
    <xf numFmtId="164" fontId="5" fillId="5" borderId="5" xfId="2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44" fontId="6" fillId="2" borderId="34" xfId="1" applyNumberFormat="1" applyFont="1" applyFill="1" applyBorder="1" applyAlignment="1">
      <alignment horizontal="right" vertical="center"/>
    </xf>
    <xf numFmtId="169" fontId="4" fillId="10" borderId="17" xfId="1" applyNumberFormat="1" applyFont="1" applyFill="1" applyBorder="1" applyAlignment="1">
      <alignment horizontal="right" vertical="center"/>
    </xf>
    <xf numFmtId="0" fontId="6" fillId="2" borderId="22" xfId="0" applyFont="1" applyFill="1" applyBorder="1"/>
    <xf numFmtId="0" fontId="6" fillId="2" borderId="23" xfId="0" applyFont="1" applyFill="1" applyBorder="1"/>
    <xf numFmtId="169" fontId="4" fillId="9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169" fontId="4" fillId="0" borderId="0" xfId="1" applyNumberFormat="1" applyFont="1" applyFill="1" applyBorder="1" applyAlignment="1">
      <alignment horizontal="right" vertical="center" wrapText="1"/>
    </xf>
    <xf numFmtId="14" fontId="6" fillId="0" borderId="0" xfId="0" applyNumberFormat="1" applyFont="1"/>
    <xf numFmtId="0" fontId="15" fillId="2" borderId="38" xfId="0" applyFont="1" applyFill="1" applyBorder="1" applyAlignment="1">
      <alignment vertical="center" wrapText="1"/>
    </xf>
    <xf numFmtId="0" fontId="16" fillId="2" borderId="38" xfId="0" applyFont="1" applyFill="1" applyBorder="1" applyAlignment="1">
      <alignment vertical="center" wrapText="1"/>
    </xf>
    <xf numFmtId="0" fontId="15" fillId="2" borderId="39" xfId="0" applyFont="1" applyFill="1" applyBorder="1" applyAlignment="1">
      <alignment vertical="center" wrapText="1"/>
    </xf>
    <xf numFmtId="170" fontId="6" fillId="5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5" fillId="2" borderId="5" xfId="2" applyNumberFormat="1" applyFont="1" applyFill="1" applyBorder="1" applyAlignment="1">
      <alignment horizontal="center" vertical="center"/>
    </xf>
    <xf numFmtId="170" fontId="5" fillId="2" borderId="5" xfId="1" applyNumberFormat="1" applyFont="1" applyFill="1" applyBorder="1" applyAlignment="1">
      <alignment horizontal="center" vertical="center"/>
    </xf>
    <xf numFmtId="170" fontId="6" fillId="5" borderId="15" xfId="0" applyNumberFormat="1" applyFont="1" applyFill="1" applyBorder="1" applyAlignment="1">
      <alignment horizontal="center" vertical="center" wrapText="1"/>
    </xf>
    <xf numFmtId="0" fontId="4" fillId="16" borderId="32" xfId="0" applyFont="1" applyFill="1" applyBorder="1" applyAlignment="1">
      <alignment horizontal="center" vertical="center" wrapText="1"/>
    </xf>
    <xf numFmtId="0" fontId="4" fillId="16" borderId="33" xfId="0" applyFont="1" applyFill="1" applyBorder="1" applyAlignment="1">
      <alignment horizontal="center" vertical="center" wrapText="1"/>
    </xf>
    <xf numFmtId="0" fontId="11" fillId="16" borderId="16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16" borderId="10" xfId="0" applyFont="1" applyFill="1" applyBorder="1" applyAlignment="1">
      <alignment horizontal="center" vertical="center" wrapText="1"/>
    </xf>
    <xf numFmtId="49" fontId="4" fillId="13" borderId="6" xfId="0" applyNumberFormat="1" applyFont="1" applyFill="1" applyBorder="1" applyAlignment="1">
      <alignment horizontal="center" vertical="center" wrapText="1"/>
    </xf>
    <xf numFmtId="49" fontId="4" fillId="13" borderId="4" xfId="0" applyNumberFormat="1" applyFont="1" applyFill="1" applyBorder="1" applyAlignment="1">
      <alignment horizontal="center" vertical="center" wrapText="1"/>
    </xf>
    <xf numFmtId="49" fontId="4" fillId="13" borderId="4" xfId="0" applyNumberFormat="1" applyFont="1" applyFill="1" applyBorder="1" applyAlignment="1">
      <alignment horizontal="center" vertical="center" wrapText="1"/>
    </xf>
    <xf numFmtId="165" fontId="4" fillId="13" borderId="2" xfId="0" applyNumberFormat="1" applyFont="1" applyFill="1" applyBorder="1" applyAlignment="1">
      <alignment vertical="center" wrapText="1"/>
    </xf>
    <xf numFmtId="0" fontId="4" fillId="16" borderId="50" xfId="0" applyFont="1" applyFill="1" applyBorder="1" applyAlignment="1">
      <alignment horizontal="center" vertical="center" wrapText="1"/>
    </xf>
    <xf numFmtId="0" fontId="4" fillId="16" borderId="42" xfId="0" applyFont="1" applyFill="1" applyBorder="1" applyAlignment="1">
      <alignment horizontal="center" vertical="center" wrapText="1"/>
    </xf>
    <xf numFmtId="0" fontId="4" fillId="16" borderId="42" xfId="0" applyFont="1" applyFill="1" applyBorder="1" applyAlignment="1">
      <alignment horizontal="center" vertical="center" wrapText="1"/>
    </xf>
    <xf numFmtId="0" fontId="4" fillId="16" borderId="33" xfId="0" applyFont="1" applyFill="1" applyBorder="1" applyAlignment="1">
      <alignment horizontal="center" vertical="center" wrapText="1"/>
    </xf>
    <xf numFmtId="0" fontId="4" fillId="16" borderId="33" xfId="0" applyFont="1" applyFill="1" applyBorder="1" applyAlignment="1">
      <alignment vertical="center" wrapText="1"/>
    </xf>
    <xf numFmtId="0" fontId="4" fillId="16" borderId="3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4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vertical="center"/>
    </xf>
    <xf numFmtId="0" fontId="5" fillId="2" borderId="5" xfId="4" applyFont="1" applyFill="1" applyBorder="1" applyAlignment="1">
      <alignment horizontal="left" vertical="center"/>
    </xf>
    <xf numFmtId="0" fontId="5" fillId="2" borderId="5" xfId="5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left" vertical="center"/>
    </xf>
    <xf numFmtId="164" fontId="8" fillId="5" borderId="15" xfId="2" applyFont="1" applyFill="1" applyBorder="1" applyAlignment="1">
      <alignment horizontal="center" vertical="center"/>
    </xf>
    <xf numFmtId="0" fontId="5" fillId="15" borderId="4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8" borderId="26" xfId="0" applyFont="1" applyFill="1" applyBorder="1" applyAlignment="1">
      <alignment horizontal="left" vertical="center"/>
    </xf>
    <xf numFmtId="0" fontId="10" fillId="8" borderId="27" xfId="0" applyFont="1" applyFill="1" applyBorder="1" applyAlignment="1">
      <alignment horizontal="left" vertical="center"/>
    </xf>
    <xf numFmtId="165" fontId="4" fillId="9" borderId="28" xfId="1" applyNumberFormat="1" applyFont="1" applyFill="1" applyBorder="1" applyAlignment="1">
      <alignment horizontal="right" vertical="center" wrapText="1"/>
    </xf>
    <xf numFmtId="170" fontId="6" fillId="0" borderId="0" xfId="0" applyNumberFormat="1" applyFont="1" applyAlignment="1">
      <alignment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165" fontId="6" fillId="2" borderId="17" xfId="1" applyNumberFormat="1" applyFont="1" applyFill="1" applyBorder="1" applyAlignment="1">
      <alignment horizontal="right" vertical="center"/>
    </xf>
    <xf numFmtId="170" fontId="10" fillId="10" borderId="31" xfId="1" applyNumberFormat="1" applyFont="1" applyFill="1" applyBorder="1" applyAlignment="1">
      <alignment horizontal="righ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center" vertical="center" wrapText="1"/>
    </xf>
    <xf numFmtId="14" fontId="6" fillId="5" borderId="5" xfId="0" applyNumberFormat="1" applyFont="1" applyFill="1" applyBorder="1" applyAlignment="1">
      <alignment horizontal="center" vertical="center" wrapText="1"/>
    </xf>
    <xf numFmtId="170" fontId="6" fillId="5" borderId="5" xfId="0" applyNumberFormat="1" applyFont="1" applyFill="1" applyBorder="1" applyAlignment="1">
      <alignment horizontal="right" vertical="center" wrapText="1"/>
    </xf>
    <xf numFmtId="0" fontId="4" fillId="16" borderId="12" xfId="0" applyFont="1" applyFill="1" applyBorder="1" applyAlignment="1">
      <alignment horizontal="center" vertical="center" wrapText="1"/>
    </xf>
    <xf numFmtId="0" fontId="4" fillId="16" borderId="38" xfId="0" applyFont="1" applyFill="1" applyBorder="1" applyAlignment="1">
      <alignment horizontal="center" vertical="center" wrapText="1"/>
    </xf>
    <xf numFmtId="0" fontId="4" fillId="16" borderId="51" xfId="0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/>
    </xf>
    <xf numFmtId="0" fontId="5" fillId="2" borderId="5" xfId="5" applyFont="1" applyFill="1" applyBorder="1" applyAlignment="1">
      <alignment horizontal="center"/>
    </xf>
    <xf numFmtId="14" fontId="5" fillId="2" borderId="5" xfId="0" applyNumberFormat="1" applyFont="1" applyFill="1" applyBorder="1" applyAlignment="1">
      <alignment horizontal="center"/>
    </xf>
    <xf numFmtId="164" fontId="5" fillId="2" borderId="5" xfId="2" applyFont="1" applyFill="1" applyBorder="1" applyAlignment="1">
      <alignment horizontal="center"/>
    </xf>
    <xf numFmtId="166" fontId="4" fillId="2" borderId="5" xfId="5" applyNumberFormat="1" applyFont="1" applyFill="1" applyBorder="1" applyAlignment="1">
      <alignment horizontal="right" vertical="center"/>
    </xf>
    <xf numFmtId="169" fontId="4" fillId="2" borderId="15" xfId="6" applyNumberFormat="1" applyFont="1" applyFill="1" applyBorder="1" applyAlignment="1">
      <alignment horizontal="right" vertical="center"/>
    </xf>
    <xf numFmtId="0" fontId="5" fillId="7" borderId="47" xfId="0" applyFont="1" applyFill="1" applyBorder="1" applyAlignment="1">
      <alignment horizontal="center" vertical="center" wrapText="1"/>
    </xf>
    <xf numFmtId="164" fontId="5" fillId="6" borderId="2" xfId="2" applyFont="1" applyFill="1" applyBorder="1" applyAlignment="1">
      <alignment vertical="center"/>
    </xf>
    <xf numFmtId="167" fontId="4" fillId="4" borderId="2" xfId="1" applyNumberFormat="1" applyFont="1" applyFill="1" applyBorder="1" applyAlignment="1">
      <alignment horizontal="center" vertical="center"/>
    </xf>
    <xf numFmtId="170" fontId="15" fillId="6" borderId="2" xfId="0" applyNumberFormat="1" applyFont="1" applyFill="1" applyBorder="1" applyAlignment="1">
      <alignment vertical="center"/>
    </xf>
    <xf numFmtId="169" fontId="4" fillId="6" borderId="17" xfId="0" applyNumberFormat="1" applyFont="1" applyFill="1" applyBorder="1" applyAlignment="1">
      <alignment vertical="center"/>
    </xf>
    <xf numFmtId="0" fontId="10" fillId="2" borderId="25" xfId="0" applyFont="1" applyFill="1" applyBorder="1" applyAlignment="1">
      <alignment horizontal="left" vertical="center"/>
    </xf>
    <xf numFmtId="44" fontId="4" fillId="10" borderId="17" xfId="1" applyNumberFormat="1" applyFont="1" applyFill="1" applyBorder="1" applyAlignment="1">
      <alignment horizontal="right" vertical="center"/>
    </xf>
    <xf numFmtId="164" fontId="6" fillId="0" borderId="0" xfId="2" applyFont="1"/>
    <xf numFmtId="164" fontId="6" fillId="0" borderId="0" xfId="0" applyNumberFormat="1" applyFont="1"/>
    <xf numFmtId="0" fontId="11" fillId="16" borderId="24" xfId="0" applyFont="1" applyFill="1" applyBorder="1" applyAlignment="1">
      <alignment horizontal="center" vertical="center" wrapText="1"/>
    </xf>
    <xf numFmtId="0" fontId="11" fillId="16" borderId="2" xfId="0" applyFont="1" applyFill="1" applyBorder="1" applyAlignment="1">
      <alignment horizontal="center" vertical="center" wrapText="1"/>
    </xf>
    <xf numFmtId="49" fontId="4" fillId="16" borderId="2" xfId="0" applyNumberFormat="1" applyFont="1" applyFill="1" applyBorder="1" applyAlignment="1">
      <alignment horizontal="center" vertical="center" wrapText="1"/>
    </xf>
    <xf numFmtId="0" fontId="10" fillId="13" borderId="30" xfId="0" applyFont="1" applyFill="1" applyBorder="1" applyAlignment="1">
      <alignment horizontal="center" vertical="center"/>
    </xf>
    <xf numFmtId="0" fontId="4" fillId="15" borderId="11" xfId="0" applyFont="1" applyFill="1" applyBorder="1" applyAlignment="1">
      <alignment horizontal="center" vertical="center" wrapText="1"/>
    </xf>
    <xf numFmtId="0" fontId="10" fillId="15" borderId="11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wrapText="1"/>
    </xf>
    <xf numFmtId="0" fontId="4" fillId="14" borderId="6" xfId="0" applyFont="1" applyFill="1" applyBorder="1" applyAlignment="1">
      <alignment horizontal="center" wrapText="1"/>
    </xf>
    <xf numFmtId="0" fontId="4" fillId="14" borderId="4" xfId="0" applyFont="1" applyFill="1" applyBorder="1" applyAlignment="1">
      <alignment horizontal="center" wrapText="1"/>
    </xf>
    <xf numFmtId="0" fontId="10" fillId="15" borderId="31" xfId="0" applyFont="1" applyFill="1" applyBorder="1" applyAlignment="1">
      <alignment horizontal="center" vertical="center" wrapText="1"/>
    </xf>
    <xf numFmtId="0" fontId="10" fillId="13" borderId="52" xfId="0" applyFont="1" applyFill="1" applyBorder="1" applyAlignment="1">
      <alignment horizontal="center" vertical="center"/>
    </xf>
    <xf numFmtId="0" fontId="4" fillId="15" borderId="53" xfId="0" applyFont="1" applyFill="1" applyBorder="1" applyAlignment="1">
      <alignment horizontal="center" vertical="center" wrapText="1"/>
    </xf>
    <xf numFmtId="0" fontId="10" fillId="15" borderId="53" xfId="0" applyFont="1" applyFill="1" applyBorder="1" applyAlignment="1">
      <alignment horizontal="center" vertical="center" wrapText="1"/>
    </xf>
    <xf numFmtId="0" fontId="10" fillId="15" borderId="5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top"/>
    </xf>
    <xf numFmtId="0" fontId="6" fillId="0" borderId="1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170" fontId="5" fillId="0" borderId="2" xfId="0" applyNumberFormat="1" applyFont="1" applyFill="1" applyBorder="1" applyAlignment="1">
      <alignment horizontal="center" vertical="center"/>
    </xf>
    <xf numFmtId="170" fontId="6" fillId="0" borderId="2" xfId="0" applyNumberFormat="1" applyFont="1" applyFill="1" applyBorder="1" applyAlignment="1">
      <alignment horizontal="center" vertical="center" wrapText="1"/>
    </xf>
    <xf numFmtId="170" fontId="5" fillId="0" borderId="2" xfId="2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170" fontId="5" fillId="0" borderId="2" xfId="0" applyNumberFormat="1" applyFont="1" applyFill="1" applyBorder="1" applyAlignment="1">
      <alignment horizontal="center" vertical="center" wrapText="1"/>
    </xf>
    <xf numFmtId="170" fontId="6" fillId="0" borderId="17" xfId="0" applyNumberFormat="1" applyFont="1" applyFill="1" applyBorder="1" applyAlignment="1">
      <alignment horizontal="center" vertical="center" wrapText="1"/>
    </xf>
    <xf numFmtId="0" fontId="10" fillId="15" borderId="47" xfId="0" applyFont="1" applyFill="1" applyBorder="1" applyAlignment="1">
      <alignment horizontal="center" vertical="center" wrapText="1"/>
    </xf>
    <xf numFmtId="0" fontId="10" fillId="15" borderId="4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left" vertical="top" wrapText="1"/>
    </xf>
    <xf numFmtId="0" fontId="10" fillId="2" borderId="44" xfId="0" applyFont="1" applyFill="1" applyBorder="1" applyAlignment="1">
      <alignment horizontal="left" vertical="center"/>
    </xf>
  </cellXfs>
  <cellStyles count="8">
    <cellStyle name="Moeda" xfId="2" builtinId="4"/>
    <cellStyle name="Normal" xfId="0" builtinId="0"/>
    <cellStyle name="Normal 2" xfId="3"/>
    <cellStyle name="Normal 2 2 2" xfId="4"/>
    <cellStyle name="Normal_Plan1" xfId="6"/>
    <cellStyle name="Normal_Plan3" xfId="5"/>
    <cellStyle name="Vírgula" xfId="1" builtinId="3"/>
    <cellStyle name="Vírgula 2" xfId="7"/>
  </cellStyles>
  <dxfs count="0"/>
  <tableStyles count="0" defaultTableStyle="TableStyleMedium2" defaultPivotStyle="PivotStyleLight16"/>
  <colors>
    <mruColors>
      <color rgb="FFFFCCCC"/>
      <color rgb="FFFDD1C3"/>
      <color rgb="FF66FF99"/>
      <color rgb="FFC6FEC9"/>
      <color rgb="FFE5FFE6"/>
      <color rgb="FF66FFFF"/>
      <color rgb="FF99FFCC"/>
      <color rgb="FFC6FAAC"/>
      <color rgb="FFFFCC66"/>
      <color rgb="FFBBF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111859</xdr:colOff>
      <xdr:row>0</xdr:row>
      <xdr:rowOff>133919</xdr:rowOff>
    </xdr:from>
    <xdr:to>
      <xdr:col>1</xdr:col>
      <xdr:colOff>2059782</xdr:colOff>
      <xdr:row>0</xdr:row>
      <xdr:rowOff>1184309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F732B8C-5465-4330-9CB1-AD45D3F24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859" y="133919"/>
          <a:ext cx="2352736" cy="1050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105206</xdr:colOff>
      <xdr:row>0</xdr:row>
      <xdr:rowOff>81286</xdr:rowOff>
    </xdr:from>
    <xdr:to>
      <xdr:col>1</xdr:col>
      <xdr:colOff>2571750</xdr:colOff>
      <xdr:row>0</xdr:row>
      <xdr:rowOff>1151595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06" y="81286"/>
          <a:ext cx="2833937" cy="10703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114007</xdr:colOff>
      <xdr:row>0</xdr:row>
      <xdr:rowOff>123628</xdr:rowOff>
    </xdr:from>
    <xdr:to>
      <xdr:col>1</xdr:col>
      <xdr:colOff>2024062</xdr:colOff>
      <xdr:row>0</xdr:row>
      <xdr:rowOff>973360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07" y="123628"/>
          <a:ext cx="2433930" cy="8497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211512</xdr:colOff>
      <xdr:row>0</xdr:row>
      <xdr:rowOff>126009</xdr:rowOff>
    </xdr:from>
    <xdr:to>
      <xdr:col>1</xdr:col>
      <xdr:colOff>1821656</xdr:colOff>
      <xdr:row>0</xdr:row>
      <xdr:rowOff>861680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60F68AD-6980-46A2-BB8E-6F7E10185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512" y="126009"/>
          <a:ext cx="2157832" cy="735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tabSelected="1" zoomScale="80" zoomScaleNormal="80" zoomScaleSheetLayoutView="112" zoomScalePageLayoutView="30" workbookViewId="0">
      <selection activeCell="B13" sqref="B13"/>
    </sheetView>
  </sheetViews>
  <sheetFormatPr defaultRowHeight="15" x14ac:dyDescent="0.2"/>
  <cols>
    <col min="1" max="1" width="6.140625" style="1" bestFit="1" customWidth="1"/>
    <col min="2" max="2" width="62.7109375" style="1" bestFit="1" customWidth="1"/>
    <col min="3" max="3" width="35.140625" style="1" bestFit="1" customWidth="1"/>
    <col min="4" max="4" width="30.28515625" style="1" bestFit="1" customWidth="1"/>
    <col min="5" max="5" width="10.28515625" style="1" bestFit="1" customWidth="1"/>
    <col min="6" max="6" width="13.5703125" style="1" bestFit="1" customWidth="1"/>
    <col min="7" max="7" width="25.28515625" style="1" bestFit="1" customWidth="1"/>
    <col min="8" max="8" width="19.85546875" style="1" bestFit="1" customWidth="1"/>
    <col min="9" max="9" width="21.28515625" style="1" bestFit="1" customWidth="1"/>
    <col min="10" max="10" width="18.42578125" style="1" bestFit="1" customWidth="1"/>
    <col min="11" max="11" width="19.42578125" style="1" bestFit="1" customWidth="1"/>
    <col min="12" max="12" width="7.140625" style="1" bestFit="1" customWidth="1"/>
    <col min="13" max="13" width="15.5703125" style="1" bestFit="1" customWidth="1"/>
    <col min="14" max="14" width="16.42578125" style="1" bestFit="1" customWidth="1"/>
    <col min="15" max="15" width="20" style="1" bestFit="1" customWidth="1"/>
    <col min="16" max="16" width="9.140625" style="82"/>
    <col min="17" max="17" width="20.7109375" style="82" bestFit="1" customWidth="1"/>
    <col min="18" max="18" width="14.140625" style="82" bestFit="1" customWidth="1"/>
    <col min="19" max="19" width="9.140625" style="82"/>
    <col min="20" max="23" width="9.140625" style="1"/>
    <col min="24" max="24" width="1.7109375" style="1" bestFit="1" customWidth="1"/>
    <col min="25" max="16384" width="9.140625" style="1"/>
  </cols>
  <sheetData>
    <row r="1" spans="1:25" s="98" customFormat="1" ht="101.25" customHeight="1" thickBot="1" x14ac:dyDescent="0.25">
      <c r="A1" s="108" t="s">
        <v>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0"/>
      <c r="P1" s="82"/>
      <c r="Q1" s="82"/>
      <c r="R1" s="83"/>
      <c r="S1" s="82"/>
      <c r="T1" s="1"/>
      <c r="U1" s="1"/>
      <c r="V1" s="1"/>
      <c r="W1" s="1"/>
      <c r="X1" s="1"/>
      <c r="Y1" s="1"/>
    </row>
    <row r="2" spans="1:25" s="99" customFormat="1" ht="15.75" x14ac:dyDescent="0.2">
      <c r="A2" s="127" t="s">
        <v>51</v>
      </c>
      <c r="B2" s="128"/>
      <c r="C2" s="128"/>
      <c r="D2" s="128" t="s">
        <v>49</v>
      </c>
      <c r="E2" s="128"/>
      <c r="F2" s="150" t="s">
        <v>2</v>
      </c>
      <c r="G2" s="150" t="s">
        <v>3</v>
      </c>
      <c r="H2" s="150" t="s">
        <v>31</v>
      </c>
      <c r="I2" s="150" t="s">
        <v>4</v>
      </c>
      <c r="J2" s="128" t="s">
        <v>5</v>
      </c>
      <c r="K2" s="128"/>
      <c r="L2" s="128"/>
      <c r="M2" s="128"/>
      <c r="N2" s="128"/>
      <c r="O2" s="151"/>
      <c r="P2" s="82"/>
      <c r="Q2" s="82"/>
      <c r="R2" s="83"/>
      <c r="S2" s="82"/>
      <c r="T2" s="1"/>
      <c r="U2" s="1"/>
      <c r="V2" s="1"/>
      <c r="W2" s="1"/>
      <c r="X2" s="1"/>
      <c r="Y2" s="1"/>
    </row>
    <row r="3" spans="1:25" s="99" customFormat="1" ht="33.75" customHeight="1" x14ac:dyDescent="0.2">
      <c r="A3" s="148" t="s">
        <v>193</v>
      </c>
      <c r="B3" s="149"/>
      <c r="C3" s="149"/>
      <c r="D3" s="129" t="s">
        <v>188</v>
      </c>
      <c r="E3" s="129"/>
      <c r="F3" s="130" t="s">
        <v>179</v>
      </c>
      <c r="G3" s="130" t="s">
        <v>190</v>
      </c>
      <c r="H3" s="131">
        <v>17</v>
      </c>
      <c r="I3" s="132">
        <v>4.8</v>
      </c>
      <c r="J3" s="133" t="s">
        <v>6</v>
      </c>
      <c r="K3" s="133"/>
      <c r="L3" s="133"/>
      <c r="M3" s="133"/>
      <c r="N3" s="133"/>
      <c r="O3" s="134"/>
      <c r="P3" s="82"/>
      <c r="Q3" s="82"/>
      <c r="R3" s="83"/>
      <c r="S3" s="82"/>
      <c r="T3" s="1"/>
      <c r="U3" s="1"/>
      <c r="V3" s="1"/>
      <c r="W3" s="1"/>
      <c r="X3" s="1"/>
      <c r="Y3" s="1"/>
    </row>
    <row r="4" spans="1:25" ht="15.75" x14ac:dyDescent="0.25">
      <c r="A4" s="136" t="s">
        <v>7</v>
      </c>
      <c r="B4" s="137" t="s">
        <v>8</v>
      </c>
      <c r="C4" s="137" t="s">
        <v>9</v>
      </c>
      <c r="D4" s="137" t="s">
        <v>10</v>
      </c>
      <c r="E4" s="137" t="s">
        <v>11</v>
      </c>
      <c r="F4" s="137" t="s">
        <v>48</v>
      </c>
      <c r="G4" s="137" t="s">
        <v>13</v>
      </c>
      <c r="H4" s="138" t="s">
        <v>32</v>
      </c>
      <c r="I4" s="139" t="s">
        <v>14</v>
      </c>
      <c r="J4" s="139" t="s">
        <v>15</v>
      </c>
      <c r="K4" s="139" t="s">
        <v>16</v>
      </c>
      <c r="L4" s="135" t="s">
        <v>17</v>
      </c>
      <c r="M4" s="135"/>
      <c r="N4" s="135"/>
      <c r="O4" s="140" t="s">
        <v>18</v>
      </c>
    </row>
    <row r="5" spans="1:25" ht="54.75" customHeight="1" thickBot="1" x14ac:dyDescent="0.25">
      <c r="A5" s="141"/>
      <c r="B5" s="142"/>
      <c r="C5" s="142"/>
      <c r="D5" s="142"/>
      <c r="E5" s="142"/>
      <c r="F5" s="142"/>
      <c r="G5" s="142"/>
      <c r="H5" s="143"/>
      <c r="I5" s="144"/>
      <c r="J5" s="144"/>
      <c r="K5" s="144"/>
      <c r="L5" s="145" t="s">
        <v>19</v>
      </c>
      <c r="M5" s="146" t="s">
        <v>20</v>
      </c>
      <c r="N5" s="146" t="s">
        <v>21</v>
      </c>
      <c r="O5" s="147"/>
    </row>
    <row r="6" spans="1:25" ht="15.75" x14ac:dyDescent="0.2">
      <c r="A6" s="6">
        <v>1</v>
      </c>
      <c r="B6" s="101" t="s">
        <v>168</v>
      </c>
      <c r="C6" s="101" t="s">
        <v>33</v>
      </c>
      <c r="D6" s="101" t="s">
        <v>169</v>
      </c>
      <c r="E6" s="102">
        <v>1</v>
      </c>
      <c r="F6" s="44">
        <v>45964</v>
      </c>
      <c r="G6" s="44">
        <v>46144</v>
      </c>
      <c r="H6" s="103">
        <v>630</v>
      </c>
      <c r="I6" s="104">
        <v>81.599999999999994</v>
      </c>
      <c r="J6" s="105"/>
      <c r="K6" s="104">
        <f>SUM(H6:J6)</f>
        <v>711.6</v>
      </c>
      <c r="L6" s="106"/>
      <c r="M6" s="104"/>
      <c r="N6" s="104"/>
      <c r="O6" s="111">
        <f>K6-M6-N6</f>
        <v>711.6</v>
      </c>
    </row>
    <row r="7" spans="1:25" ht="15.75" x14ac:dyDescent="0.2">
      <c r="A7" s="112">
        <v>2</v>
      </c>
      <c r="B7" s="89" t="s">
        <v>60</v>
      </c>
      <c r="C7" s="89" t="s">
        <v>46</v>
      </c>
      <c r="D7" s="89" t="s">
        <v>35</v>
      </c>
      <c r="E7" s="27" t="s">
        <v>187</v>
      </c>
      <c r="F7" s="28">
        <v>45688</v>
      </c>
      <c r="G7" s="28">
        <v>46023</v>
      </c>
      <c r="H7" s="29">
        <v>630</v>
      </c>
      <c r="I7" s="30">
        <v>48</v>
      </c>
      <c r="J7" s="31"/>
      <c r="K7" s="30">
        <f t="shared" ref="K7:K54" si="0">SUM(H7:J7)</f>
        <v>678</v>
      </c>
      <c r="L7" s="40"/>
      <c r="M7" s="30"/>
      <c r="N7" s="30"/>
      <c r="O7" s="113">
        <f t="shared" ref="O7:O54" si="1">K7-M7-N7</f>
        <v>678</v>
      </c>
    </row>
    <row r="8" spans="1:25" ht="15.75" x14ac:dyDescent="0.2">
      <c r="A8" s="112">
        <v>3</v>
      </c>
      <c r="B8" s="94" t="s">
        <v>100</v>
      </c>
      <c r="C8" s="94" t="s">
        <v>54</v>
      </c>
      <c r="D8" s="94" t="s">
        <v>37</v>
      </c>
      <c r="E8" s="27" t="s">
        <v>187</v>
      </c>
      <c r="F8" s="41">
        <v>45870</v>
      </c>
      <c r="G8" s="41">
        <v>46056</v>
      </c>
      <c r="H8" s="29">
        <v>378</v>
      </c>
      <c r="I8" s="30">
        <v>9.6</v>
      </c>
      <c r="J8" s="31"/>
      <c r="K8" s="30">
        <f>SUM(H8:J8)</f>
        <v>387.6</v>
      </c>
      <c r="L8" s="40"/>
      <c r="M8" s="30"/>
      <c r="N8" s="30"/>
      <c r="O8" s="113">
        <f t="shared" si="1"/>
        <v>387.6</v>
      </c>
    </row>
    <row r="9" spans="1:25" ht="15.75" x14ac:dyDescent="0.2">
      <c r="A9" s="112">
        <v>4</v>
      </c>
      <c r="B9" s="89" t="s">
        <v>63</v>
      </c>
      <c r="C9" s="89" t="s">
        <v>54</v>
      </c>
      <c r="D9" s="89" t="s">
        <v>37</v>
      </c>
      <c r="E9" s="27" t="s">
        <v>187</v>
      </c>
      <c r="F9" s="28">
        <v>45901</v>
      </c>
      <c r="G9" s="28">
        <v>46081</v>
      </c>
      <c r="H9" s="29">
        <v>630</v>
      </c>
      <c r="I9" s="30">
        <v>0</v>
      </c>
      <c r="J9" s="31"/>
      <c r="K9" s="30">
        <f t="shared" si="0"/>
        <v>630</v>
      </c>
      <c r="L9" s="40"/>
      <c r="M9" s="30"/>
      <c r="N9" s="30"/>
      <c r="O9" s="113">
        <f t="shared" si="1"/>
        <v>630</v>
      </c>
      <c r="P9" s="84"/>
      <c r="Q9" s="84"/>
      <c r="R9" s="84"/>
      <c r="S9" s="84"/>
      <c r="T9" s="51"/>
      <c r="U9" s="51"/>
      <c r="V9" s="51"/>
      <c r="W9" s="51"/>
      <c r="X9" s="51"/>
      <c r="Y9" s="51"/>
    </row>
    <row r="10" spans="1:25" ht="15.75" x14ac:dyDescent="0.2">
      <c r="A10" s="112">
        <v>5</v>
      </c>
      <c r="B10" s="94" t="s">
        <v>94</v>
      </c>
      <c r="C10" s="94" t="s">
        <v>55</v>
      </c>
      <c r="D10" s="94" t="s">
        <v>80</v>
      </c>
      <c r="E10" s="27">
        <v>1</v>
      </c>
      <c r="F10" s="41">
        <v>45841</v>
      </c>
      <c r="G10" s="41">
        <v>46028</v>
      </c>
      <c r="H10" s="29">
        <v>630</v>
      </c>
      <c r="I10" s="30">
        <v>81.599999999999994</v>
      </c>
      <c r="J10" s="31"/>
      <c r="K10" s="30">
        <f t="shared" si="0"/>
        <v>711.6</v>
      </c>
      <c r="L10" s="40"/>
      <c r="M10" s="30"/>
      <c r="N10" s="30"/>
      <c r="O10" s="113">
        <f t="shared" si="1"/>
        <v>711.6</v>
      </c>
      <c r="P10" s="84"/>
      <c r="Q10" s="84"/>
      <c r="R10" s="84"/>
      <c r="S10" s="84"/>
      <c r="T10" s="51"/>
      <c r="U10" s="51"/>
      <c r="V10" s="51"/>
      <c r="W10" s="51"/>
      <c r="X10" s="51"/>
      <c r="Y10" s="51"/>
    </row>
    <row r="11" spans="1:25" ht="15.75" x14ac:dyDescent="0.2">
      <c r="A11" s="112">
        <v>6</v>
      </c>
      <c r="B11" s="90" t="s">
        <v>86</v>
      </c>
      <c r="C11" s="89" t="s">
        <v>0</v>
      </c>
      <c r="D11" s="90" t="s">
        <v>37</v>
      </c>
      <c r="E11" s="27">
        <v>1</v>
      </c>
      <c r="F11" s="39">
        <v>45935</v>
      </c>
      <c r="G11" s="39" t="s">
        <v>182</v>
      </c>
      <c r="H11" s="29">
        <v>630</v>
      </c>
      <c r="I11" s="30">
        <v>81.599999999999994</v>
      </c>
      <c r="J11" s="31"/>
      <c r="K11" s="30">
        <f t="shared" si="0"/>
        <v>711.6</v>
      </c>
      <c r="L11" s="40"/>
      <c r="M11" s="30"/>
      <c r="N11" s="30"/>
      <c r="O11" s="113">
        <f t="shared" si="1"/>
        <v>711.6</v>
      </c>
      <c r="P11" s="84"/>
      <c r="Q11" s="84"/>
      <c r="R11" s="84"/>
      <c r="S11" s="84"/>
      <c r="T11" s="51"/>
      <c r="U11" s="51"/>
      <c r="V11" s="51"/>
      <c r="W11" s="51"/>
      <c r="X11" s="51"/>
      <c r="Y11" s="51"/>
    </row>
    <row r="12" spans="1:25" ht="15.75" x14ac:dyDescent="0.2">
      <c r="A12" s="112">
        <v>7</v>
      </c>
      <c r="B12" s="90" t="s">
        <v>109</v>
      </c>
      <c r="C12" s="89" t="s">
        <v>113</v>
      </c>
      <c r="D12" s="90" t="s">
        <v>35</v>
      </c>
      <c r="E12" s="27">
        <v>1</v>
      </c>
      <c r="F12" s="39">
        <v>45901</v>
      </c>
      <c r="G12" s="39">
        <v>46084</v>
      </c>
      <c r="H12" s="29">
        <v>630</v>
      </c>
      <c r="I12" s="30">
        <v>81.599999999999994</v>
      </c>
      <c r="J12" s="31"/>
      <c r="K12" s="30">
        <f t="shared" si="0"/>
        <v>711.6</v>
      </c>
      <c r="L12" s="40"/>
      <c r="M12" s="30"/>
      <c r="N12" s="30"/>
      <c r="O12" s="113">
        <f t="shared" si="1"/>
        <v>711.6</v>
      </c>
      <c r="P12" s="84"/>
      <c r="Q12" s="84"/>
      <c r="R12" s="84"/>
      <c r="S12" s="84"/>
      <c r="T12" s="51"/>
      <c r="U12" s="51"/>
      <c r="V12" s="51"/>
      <c r="W12" s="51"/>
      <c r="X12" s="51"/>
      <c r="Y12" s="51"/>
    </row>
    <row r="13" spans="1:25" ht="15.75" x14ac:dyDescent="0.2">
      <c r="A13" s="112">
        <v>8</v>
      </c>
      <c r="B13" s="91" t="s">
        <v>91</v>
      </c>
      <c r="C13" s="93" t="s">
        <v>114</v>
      </c>
      <c r="D13" s="91" t="s">
        <v>34</v>
      </c>
      <c r="E13" s="27">
        <v>1</v>
      </c>
      <c r="F13" s="39">
        <v>45816</v>
      </c>
      <c r="G13" s="39">
        <v>46181</v>
      </c>
      <c r="H13" s="29">
        <v>630</v>
      </c>
      <c r="I13" s="30">
        <v>81.599999999999994</v>
      </c>
      <c r="J13" s="31"/>
      <c r="K13" s="30">
        <f t="shared" si="0"/>
        <v>711.6</v>
      </c>
      <c r="L13" s="40"/>
      <c r="M13" s="30"/>
      <c r="N13" s="30"/>
      <c r="O13" s="113">
        <f t="shared" si="1"/>
        <v>711.6</v>
      </c>
      <c r="P13" s="84"/>
      <c r="Q13" s="84"/>
      <c r="R13" s="84"/>
      <c r="S13" s="84"/>
      <c r="T13" s="51"/>
      <c r="U13" s="51"/>
      <c r="V13" s="51"/>
      <c r="W13" s="51"/>
      <c r="X13" s="51"/>
      <c r="Y13" s="51"/>
    </row>
    <row r="14" spans="1:25" ht="15.75" x14ac:dyDescent="0.2">
      <c r="A14" s="112">
        <v>9</v>
      </c>
      <c r="B14" s="92" t="s">
        <v>73</v>
      </c>
      <c r="C14" s="95" t="s">
        <v>46</v>
      </c>
      <c r="D14" s="92" t="s">
        <v>35</v>
      </c>
      <c r="E14" s="27">
        <v>1</v>
      </c>
      <c r="F14" s="42">
        <v>45962</v>
      </c>
      <c r="G14" s="42">
        <v>46142</v>
      </c>
      <c r="H14" s="29">
        <v>630</v>
      </c>
      <c r="I14" s="30">
        <v>81.599999999999994</v>
      </c>
      <c r="J14" s="31"/>
      <c r="K14" s="30">
        <f t="shared" si="0"/>
        <v>711.6</v>
      </c>
      <c r="L14" s="40"/>
      <c r="M14" s="30"/>
      <c r="N14" s="30"/>
      <c r="O14" s="113">
        <f t="shared" si="1"/>
        <v>711.6</v>
      </c>
      <c r="P14" s="84"/>
      <c r="Q14" s="84"/>
      <c r="R14" s="84"/>
      <c r="S14" s="84"/>
      <c r="T14" s="51"/>
      <c r="U14" s="51"/>
      <c r="V14" s="51"/>
      <c r="W14" s="51"/>
      <c r="X14" s="51"/>
      <c r="Y14" s="51"/>
    </row>
    <row r="15" spans="1:25" ht="15.75" x14ac:dyDescent="0.2">
      <c r="A15" s="112">
        <v>10</v>
      </c>
      <c r="B15" s="91" t="s">
        <v>119</v>
      </c>
      <c r="C15" s="93" t="s">
        <v>84</v>
      </c>
      <c r="D15" s="91" t="s">
        <v>34</v>
      </c>
      <c r="E15" s="27">
        <v>1</v>
      </c>
      <c r="F15" s="39">
        <v>45931</v>
      </c>
      <c r="G15" s="39">
        <v>46112</v>
      </c>
      <c r="H15" s="29">
        <v>630</v>
      </c>
      <c r="I15" s="30">
        <v>81.599999999999994</v>
      </c>
      <c r="J15" s="31"/>
      <c r="K15" s="30">
        <f t="shared" si="0"/>
        <v>711.6</v>
      </c>
      <c r="L15" s="40"/>
      <c r="M15" s="30"/>
      <c r="N15" s="30"/>
      <c r="O15" s="113">
        <f t="shared" si="1"/>
        <v>711.6</v>
      </c>
      <c r="P15" s="84"/>
      <c r="Q15" s="84"/>
      <c r="R15" s="84"/>
      <c r="S15" s="84"/>
      <c r="T15" s="51"/>
      <c r="U15" s="51"/>
      <c r="V15" s="51"/>
      <c r="W15" s="51"/>
      <c r="X15" s="51"/>
      <c r="Y15" s="51"/>
    </row>
    <row r="16" spans="1:25" s="51" customFormat="1" ht="15.75" x14ac:dyDescent="0.2">
      <c r="A16" s="112">
        <v>11</v>
      </c>
      <c r="B16" s="92" t="s">
        <v>85</v>
      </c>
      <c r="C16" s="92" t="s">
        <v>46</v>
      </c>
      <c r="D16" s="92" t="s">
        <v>35</v>
      </c>
      <c r="E16" s="27">
        <v>1</v>
      </c>
      <c r="F16" s="42">
        <v>45919</v>
      </c>
      <c r="G16" s="42">
        <v>46099</v>
      </c>
      <c r="H16" s="29">
        <v>630</v>
      </c>
      <c r="I16" s="30">
        <v>81.599999999999994</v>
      </c>
      <c r="J16" s="31"/>
      <c r="K16" s="30">
        <f t="shared" si="0"/>
        <v>711.6</v>
      </c>
      <c r="L16" s="40"/>
      <c r="M16" s="30"/>
      <c r="N16" s="30"/>
      <c r="O16" s="113">
        <f t="shared" si="1"/>
        <v>711.6</v>
      </c>
      <c r="P16" s="84"/>
      <c r="Q16" s="84"/>
      <c r="R16" s="84"/>
      <c r="S16" s="84"/>
    </row>
    <row r="17" spans="1:19" s="51" customFormat="1" ht="15.75" x14ac:dyDescent="0.2">
      <c r="A17" s="112">
        <v>12</v>
      </c>
      <c r="B17" s="92" t="s">
        <v>106</v>
      </c>
      <c r="C17" s="92" t="s">
        <v>82</v>
      </c>
      <c r="D17" s="92" t="s">
        <v>47</v>
      </c>
      <c r="E17" s="27">
        <v>1</v>
      </c>
      <c r="F17" s="42">
        <v>45901</v>
      </c>
      <c r="G17" s="42">
        <v>46085</v>
      </c>
      <c r="H17" s="29">
        <v>630</v>
      </c>
      <c r="I17" s="30">
        <v>81.599999999999994</v>
      </c>
      <c r="J17" s="31"/>
      <c r="K17" s="30">
        <f t="shared" si="0"/>
        <v>711.6</v>
      </c>
      <c r="L17" s="40"/>
      <c r="M17" s="30"/>
      <c r="N17" s="30"/>
      <c r="O17" s="113">
        <f t="shared" si="1"/>
        <v>711.6</v>
      </c>
      <c r="P17" s="84"/>
      <c r="Q17" s="84"/>
      <c r="R17" s="84"/>
      <c r="S17" s="84"/>
    </row>
    <row r="18" spans="1:19" s="51" customFormat="1" ht="15.75" x14ac:dyDescent="0.2">
      <c r="A18" s="112">
        <v>13</v>
      </c>
      <c r="B18" s="92" t="s">
        <v>62</v>
      </c>
      <c r="C18" s="92" t="s">
        <v>52</v>
      </c>
      <c r="D18" s="92" t="s">
        <v>35</v>
      </c>
      <c r="E18" s="27" t="s">
        <v>187</v>
      </c>
      <c r="F18" s="42">
        <v>45875</v>
      </c>
      <c r="G18" s="42">
        <v>46068</v>
      </c>
      <c r="H18" s="29">
        <v>315</v>
      </c>
      <c r="I18" s="30">
        <v>0</v>
      </c>
      <c r="J18" s="31"/>
      <c r="K18" s="30">
        <f t="shared" si="0"/>
        <v>315</v>
      </c>
      <c r="L18" s="40"/>
      <c r="M18" s="30"/>
      <c r="N18" s="30"/>
      <c r="O18" s="113">
        <f t="shared" si="1"/>
        <v>315</v>
      </c>
      <c r="P18" s="84"/>
      <c r="Q18" s="84"/>
      <c r="R18" s="84"/>
      <c r="S18" s="84"/>
    </row>
    <row r="19" spans="1:19" s="51" customFormat="1" ht="15.75" x14ac:dyDescent="0.2">
      <c r="A19" s="112">
        <v>14</v>
      </c>
      <c r="B19" s="92" t="s">
        <v>125</v>
      </c>
      <c r="C19" s="92" t="s">
        <v>33</v>
      </c>
      <c r="D19" s="92" t="s">
        <v>35</v>
      </c>
      <c r="E19" s="27">
        <v>1</v>
      </c>
      <c r="F19" s="42">
        <v>45931</v>
      </c>
      <c r="G19" s="42">
        <v>46112</v>
      </c>
      <c r="H19" s="29">
        <v>630</v>
      </c>
      <c r="I19" s="30">
        <v>81.599999999999994</v>
      </c>
      <c r="J19" s="31"/>
      <c r="K19" s="30">
        <f t="shared" si="0"/>
        <v>711.6</v>
      </c>
      <c r="L19" s="40"/>
      <c r="M19" s="30"/>
      <c r="N19" s="30"/>
      <c r="O19" s="113">
        <f t="shared" si="1"/>
        <v>711.6</v>
      </c>
      <c r="P19" s="84"/>
      <c r="Q19" s="84"/>
      <c r="R19" s="84"/>
      <c r="S19" s="84"/>
    </row>
    <row r="20" spans="1:19" s="51" customFormat="1" ht="15.75" x14ac:dyDescent="0.2">
      <c r="A20" s="112">
        <v>15</v>
      </c>
      <c r="B20" s="92" t="s">
        <v>124</v>
      </c>
      <c r="C20" s="92" t="s">
        <v>104</v>
      </c>
      <c r="D20" s="92" t="s">
        <v>35</v>
      </c>
      <c r="E20" s="27">
        <v>1</v>
      </c>
      <c r="F20" s="42">
        <v>45938</v>
      </c>
      <c r="G20" s="42">
        <v>46119</v>
      </c>
      <c r="H20" s="29">
        <v>630</v>
      </c>
      <c r="I20" s="30">
        <v>81.599999999999994</v>
      </c>
      <c r="J20" s="31"/>
      <c r="K20" s="30">
        <f t="shared" si="0"/>
        <v>711.6</v>
      </c>
      <c r="L20" s="40"/>
      <c r="M20" s="30"/>
      <c r="N20" s="30"/>
      <c r="O20" s="113">
        <f t="shared" si="1"/>
        <v>711.6</v>
      </c>
      <c r="P20" s="84"/>
      <c r="Q20" s="84"/>
      <c r="R20" s="84"/>
      <c r="S20" s="84"/>
    </row>
    <row r="21" spans="1:19" s="51" customFormat="1" ht="15.75" x14ac:dyDescent="0.2">
      <c r="A21" s="112">
        <v>16</v>
      </c>
      <c r="B21" s="92" t="s">
        <v>105</v>
      </c>
      <c r="C21" s="92" t="s">
        <v>0</v>
      </c>
      <c r="D21" s="92" t="s">
        <v>34</v>
      </c>
      <c r="E21" s="27">
        <v>1</v>
      </c>
      <c r="F21" s="42">
        <v>45992</v>
      </c>
      <c r="G21" s="42">
        <v>46142</v>
      </c>
      <c r="H21" s="29">
        <v>630</v>
      </c>
      <c r="I21" s="30">
        <v>81.599999999999994</v>
      </c>
      <c r="J21" s="31"/>
      <c r="K21" s="30">
        <f t="shared" si="0"/>
        <v>711.6</v>
      </c>
      <c r="L21" s="40"/>
      <c r="M21" s="30"/>
      <c r="N21" s="30"/>
      <c r="O21" s="113">
        <f t="shared" si="1"/>
        <v>711.6</v>
      </c>
      <c r="P21" s="85"/>
      <c r="Q21" s="84"/>
      <c r="R21" s="84"/>
      <c r="S21" s="84"/>
    </row>
    <row r="22" spans="1:19" s="51" customFormat="1" ht="15.75" x14ac:dyDescent="0.2">
      <c r="A22" s="112">
        <v>17</v>
      </c>
      <c r="B22" s="92" t="s">
        <v>92</v>
      </c>
      <c r="C22" s="92" t="s">
        <v>0</v>
      </c>
      <c r="D22" s="92" t="s">
        <v>34</v>
      </c>
      <c r="E22" s="27">
        <v>1</v>
      </c>
      <c r="F22" s="42">
        <v>46000</v>
      </c>
      <c r="G22" s="42">
        <v>46181</v>
      </c>
      <c r="H22" s="29">
        <v>630</v>
      </c>
      <c r="I22" s="30">
        <v>81.599999999999994</v>
      </c>
      <c r="J22" s="31"/>
      <c r="K22" s="30">
        <f t="shared" si="0"/>
        <v>711.6</v>
      </c>
      <c r="L22" s="40"/>
      <c r="M22" s="30"/>
      <c r="N22" s="30"/>
      <c r="O22" s="113">
        <f t="shared" si="1"/>
        <v>711.6</v>
      </c>
      <c r="P22" s="85"/>
      <c r="Q22" s="84"/>
      <c r="R22" s="84"/>
      <c r="S22" s="84"/>
    </row>
    <row r="23" spans="1:19" s="51" customFormat="1" ht="15.75" x14ac:dyDescent="0.2">
      <c r="A23" s="112">
        <v>18</v>
      </c>
      <c r="B23" s="92" t="s">
        <v>78</v>
      </c>
      <c r="C23" s="92" t="s">
        <v>79</v>
      </c>
      <c r="D23" s="92" t="s">
        <v>80</v>
      </c>
      <c r="E23" s="27">
        <v>1</v>
      </c>
      <c r="F23" s="42" t="s">
        <v>183</v>
      </c>
      <c r="G23" s="42">
        <v>46143</v>
      </c>
      <c r="H23" s="29">
        <v>630</v>
      </c>
      <c r="I23" s="30">
        <v>81.599999999999994</v>
      </c>
      <c r="J23" s="31"/>
      <c r="K23" s="30">
        <f t="shared" si="0"/>
        <v>711.6</v>
      </c>
      <c r="L23" s="40"/>
      <c r="M23" s="30"/>
      <c r="N23" s="30"/>
      <c r="O23" s="113">
        <f t="shared" si="1"/>
        <v>711.6</v>
      </c>
      <c r="P23" s="85"/>
      <c r="Q23" s="84"/>
      <c r="R23" s="84"/>
      <c r="S23" s="84"/>
    </row>
    <row r="24" spans="1:19" s="51" customFormat="1" ht="15.75" x14ac:dyDescent="0.2">
      <c r="A24" s="112">
        <v>19</v>
      </c>
      <c r="B24" s="96" t="s">
        <v>175</v>
      </c>
      <c r="C24" s="96" t="s">
        <v>176</v>
      </c>
      <c r="D24" s="96" t="s">
        <v>47</v>
      </c>
      <c r="E24" s="27">
        <v>1</v>
      </c>
      <c r="F24" s="41">
        <v>45964</v>
      </c>
      <c r="G24" s="41">
        <v>46144</v>
      </c>
      <c r="H24" s="29">
        <v>630</v>
      </c>
      <c r="I24" s="30">
        <v>81.599999999999994</v>
      </c>
      <c r="J24" s="31"/>
      <c r="K24" s="30">
        <f t="shared" si="0"/>
        <v>711.6</v>
      </c>
      <c r="L24" s="40"/>
      <c r="M24" s="30"/>
      <c r="N24" s="30"/>
      <c r="O24" s="113">
        <f t="shared" si="1"/>
        <v>711.6</v>
      </c>
      <c r="P24" s="84"/>
      <c r="Q24" s="84"/>
      <c r="R24" s="84"/>
      <c r="S24" s="84"/>
    </row>
    <row r="25" spans="1:19" s="51" customFormat="1" ht="15.75" x14ac:dyDescent="0.2">
      <c r="A25" s="112">
        <v>20</v>
      </c>
      <c r="B25" s="96" t="s">
        <v>162</v>
      </c>
      <c r="C25" s="96" t="s">
        <v>33</v>
      </c>
      <c r="D25" s="96" t="s">
        <v>35</v>
      </c>
      <c r="E25" s="27">
        <v>1</v>
      </c>
      <c r="F25" s="43">
        <v>45964</v>
      </c>
      <c r="G25" s="43">
        <v>46144</v>
      </c>
      <c r="H25" s="29">
        <v>630</v>
      </c>
      <c r="I25" s="30">
        <v>81.599999999999994</v>
      </c>
      <c r="J25" s="31"/>
      <c r="K25" s="30">
        <f t="shared" si="0"/>
        <v>711.6</v>
      </c>
      <c r="L25" s="40"/>
      <c r="M25" s="30"/>
      <c r="N25" s="30"/>
      <c r="O25" s="113">
        <f t="shared" si="1"/>
        <v>711.6</v>
      </c>
      <c r="P25" s="84"/>
      <c r="Q25" s="84"/>
      <c r="R25" s="84"/>
      <c r="S25" s="84"/>
    </row>
    <row r="26" spans="1:19" s="51" customFormat="1" ht="15.75" x14ac:dyDescent="0.2">
      <c r="A26" s="112">
        <v>21</v>
      </c>
      <c r="B26" s="91" t="s">
        <v>64</v>
      </c>
      <c r="C26" s="91" t="s">
        <v>0</v>
      </c>
      <c r="D26" s="91" t="s">
        <v>34</v>
      </c>
      <c r="E26" s="27" t="s">
        <v>187</v>
      </c>
      <c r="F26" s="39">
        <v>45902</v>
      </c>
      <c r="G26" s="39">
        <v>46082</v>
      </c>
      <c r="H26" s="29">
        <v>630</v>
      </c>
      <c r="I26" s="30">
        <v>48</v>
      </c>
      <c r="J26" s="31"/>
      <c r="K26" s="30">
        <f t="shared" si="0"/>
        <v>678</v>
      </c>
      <c r="L26" s="40"/>
      <c r="M26" s="30"/>
      <c r="N26" s="30"/>
      <c r="O26" s="113">
        <f t="shared" si="1"/>
        <v>678</v>
      </c>
      <c r="P26" s="84"/>
      <c r="Q26" s="84"/>
      <c r="R26" s="84"/>
      <c r="S26" s="84"/>
    </row>
    <row r="27" spans="1:19" s="51" customFormat="1" ht="15.75" x14ac:dyDescent="0.2">
      <c r="A27" s="112">
        <v>22</v>
      </c>
      <c r="B27" s="96" t="s">
        <v>174</v>
      </c>
      <c r="C27" s="96" t="s">
        <v>82</v>
      </c>
      <c r="D27" s="96" t="s">
        <v>173</v>
      </c>
      <c r="E27" s="27">
        <v>1</v>
      </c>
      <c r="F27" s="43">
        <v>45964</v>
      </c>
      <c r="G27" s="43">
        <v>46144</v>
      </c>
      <c r="H27" s="29">
        <v>630</v>
      </c>
      <c r="I27" s="30">
        <v>81.599999999999994</v>
      </c>
      <c r="J27" s="31"/>
      <c r="K27" s="30">
        <f t="shared" si="0"/>
        <v>711.6</v>
      </c>
      <c r="L27" s="40"/>
      <c r="M27" s="30"/>
      <c r="N27" s="30"/>
      <c r="O27" s="113">
        <f t="shared" si="1"/>
        <v>711.6</v>
      </c>
      <c r="P27" s="84"/>
      <c r="Q27" s="84"/>
      <c r="R27" s="84"/>
      <c r="S27" s="84"/>
    </row>
    <row r="28" spans="1:19" s="51" customFormat="1" ht="15.75" x14ac:dyDescent="0.2">
      <c r="A28" s="112">
        <v>23</v>
      </c>
      <c r="B28" s="93" t="s">
        <v>76</v>
      </c>
      <c r="C28" s="93" t="s">
        <v>77</v>
      </c>
      <c r="D28" s="93" t="s">
        <v>35</v>
      </c>
      <c r="E28" s="27">
        <v>1</v>
      </c>
      <c r="F28" s="28">
        <v>45932</v>
      </c>
      <c r="G28" s="28">
        <v>46084</v>
      </c>
      <c r="H28" s="29">
        <v>630</v>
      </c>
      <c r="I28" s="30">
        <v>81.599999999999994</v>
      </c>
      <c r="J28" s="31"/>
      <c r="K28" s="30">
        <f t="shared" si="0"/>
        <v>711.6</v>
      </c>
      <c r="L28" s="40"/>
      <c r="M28" s="30"/>
      <c r="N28" s="30"/>
      <c r="O28" s="113">
        <f t="shared" si="1"/>
        <v>711.6</v>
      </c>
      <c r="P28" s="84"/>
      <c r="Q28" s="84"/>
      <c r="R28" s="84"/>
      <c r="S28" s="84"/>
    </row>
    <row r="29" spans="1:19" s="51" customFormat="1" ht="15.75" x14ac:dyDescent="0.2">
      <c r="A29" s="112">
        <v>24</v>
      </c>
      <c r="B29" s="93" t="s">
        <v>71</v>
      </c>
      <c r="C29" s="93" t="s">
        <v>72</v>
      </c>
      <c r="D29" s="93" t="s">
        <v>37</v>
      </c>
      <c r="E29" s="27">
        <v>1</v>
      </c>
      <c r="F29" s="28">
        <v>45938</v>
      </c>
      <c r="G29" s="28">
        <v>46119</v>
      </c>
      <c r="H29" s="29">
        <v>630</v>
      </c>
      <c r="I29" s="30">
        <v>81.599999999999994</v>
      </c>
      <c r="J29" s="31"/>
      <c r="K29" s="30">
        <f t="shared" si="0"/>
        <v>711.6</v>
      </c>
      <c r="L29" s="40"/>
      <c r="M29" s="30"/>
      <c r="N29" s="30"/>
      <c r="O29" s="113">
        <f t="shared" si="1"/>
        <v>711.6</v>
      </c>
      <c r="P29" s="84"/>
      <c r="Q29" s="84"/>
      <c r="R29" s="84"/>
      <c r="S29" s="84"/>
    </row>
    <row r="30" spans="1:19" s="51" customFormat="1" ht="15.75" x14ac:dyDescent="0.2">
      <c r="A30" s="112">
        <v>25</v>
      </c>
      <c r="B30" s="93" t="s">
        <v>61</v>
      </c>
      <c r="C30" s="93" t="s">
        <v>46</v>
      </c>
      <c r="D30" s="93" t="s">
        <v>35</v>
      </c>
      <c r="E30" s="27">
        <v>1</v>
      </c>
      <c r="F30" s="28">
        <v>45870</v>
      </c>
      <c r="G30" s="28">
        <v>46081</v>
      </c>
      <c r="H30" s="29">
        <v>315</v>
      </c>
      <c r="I30" s="30">
        <v>0</v>
      </c>
      <c r="J30" s="31"/>
      <c r="K30" s="30">
        <f t="shared" si="0"/>
        <v>315</v>
      </c>
      <c r="L30" s="40"/>
      <c r="M30" s="30"/>
      <c r="N30" s="30"/>
      <c r="O30" s="113">
        <f t="shared" si="1"/>
        <v>315</v>
      </c>
      <c r="P30" s="84"/>
      <c r="Q30" s="84"/>
      <c r="R30" s="84"/>
      <c r="S30" s="84"/>
    </row>
    <row r="31" spans="1:19" s="51" customFormat="1" ht="15.75" x14ac:dyDescent="0.2">
      <c r="A31" s="112">
        <v>26</v>
      </c>
      <c r="B31" s="93" t="s">
        <v>118</v>
      </c>
      <c r="C31" s="93" t="s">
        <v>33</v>
      </c>
      <c r="D31" s="93" t="s">
        <v>35</v>
      </c>
      <c r="E31" s="27">
        <v>1</v>
      </c>
      <c r="F31" s="28">
        <v>45931</v>
      </c>
      <c r="G31" s="28">
        <v>46112</v>
      </c>
      <c r="H31" s="29">
        <v>630</v>
      </c>
      <c r="I31" s="30">
        <v>81.599999999999994</v>
      </c>
      <c r="J31" s="31"/>
      <c r="K31" s="30">
        <f t="shared" si="0"/>
        <v>711.6</v>
      </c>
      <c r="L31" s="40"/>
      <c r="M31" s="30"/>
      <c r="N31" s="30"/>
      <c r="O31" s="113">
        <f t="shared" si="1"/>
        <v>711.6</v>
      </c>
      <c r="P31" s="84"/>
      <c r="Q31" s="84"/>
      <c r="R31" s="84"/>
      <c r="S31" s="84"/>
    </row>
    <row r="32" spans="1:19" s="51" customFormat="1" ht="15.75" x14ac:dyDescent="0.2">
      <c r="A32" s="112">
        <v>27</v>
      </c>
      <c r="B32" s="93" t="s">
        <v>108</v>
      </c>
      <c r="C32" s="93" t="s">
        <v>53</v>
      </c>
      <c r="D32" s="93" t="s">
        <v>35</v>
      </c>
      <c r="E32" s="27">
        <v>1</v>
      </c>
      <c r="F32" s="28">
        <v>45901</v>
      </c>
      <c r="G32" s="28">
        <v>46084</v>
      </c>
      <c r="H32" s="29">
        <v>630</v>
      </c>
      <c r="I32" s="30">
        <v>81.599999999999994</v>
      </c>
      <c r="J32" s="31"/>
      <c r="K32" s="30">
        <f t="shared" si="0"/>
        <v>711.6</v>
      </c>
      <c r="L32" s="40"/>
      <c r="M32" s="30"/>
      <c r="N32" s="30"/>
      <c r="O32" s="113">
        <f t="shared" si="1"/>
        <v>711.6</v>
      </c>
      <c r="P32" s="84"/>
      <c r="Q32" s="84"/>
      <c r="R32" s="84"/>
      <c r="S32" s="84"/>
    </row>
    <row r="33" spans="1:25" s="51" customFormat="1" ht="15.75" x14ac:dyDescent="0.2">
      <c r="A33" s="112">
        <v>28</v>
      </c>
      <c r="B33" s="94" t="s">
        <v>170</v>
      </c>
      <c r="C33" s="94" t="s">
        <v>33</v>
      </c>
      <c r="D33" s="94" t="s">
        <v>169</v>
      </c>
      <c r="E33" s="27">
        <v>1</v>
      </c>
      <c r="F33" s="41">
        <v>45964</v>
      </c>
      <c r="G33" s="41">
        <v>46144</v>
      </c>
      <c r="H33" s="29">
        <v>630</v>
      </c>
      <c r="I33" s="30">
        <v>81.599999999999994</v>
      </c>
      <c r="J33" s="31"/>
      <c r="K33" s="30">
        <f t="shared" si="0"/>
        <v>711.6</v>
      </c>
      <c r="L33" s="40"/>
      <c r="M33" s="30"/>
      <c r="N33" s="30"/>
      <c r="O33" s="113">
        <f t="shared" si="1"/>
        <v>711.6</v>
      </c>
      <c r="P33" s="84"/>
      <c r="Q33" s="84"/>
      <c r="R33" s="84"/>
      <c r="S33" s="84"/>
    </row>
    <row r="34" spans="1:25" s="51" customFormat="1" ht="15.75" x14ac:dyDescent="0.2">
      <c r="A34" s="112">
        <v>29</v>
      </c>
      <c r="B34" s="89" t="s">
        <v>107</v>
      </c>
      <c r="C34" s="89" t="s">
        <v>33</v>
      </c>
      <c r="D34" s="89" t="s">
        <v>36</v>
      </c>
      <c r="E34" s="27">
        <v>1</v>
      </c>
      <c r="F34" s="28">
        <v>45901</v>
      </c>
      <c r="G34" s="28">
        <v>46099</v>
      </c>
      <c r="H34" s="29">
        <v>630</v>
      </c>
      <c r="I34" s="30">
        <v>81.599999999999994</v>
      </c>
      <c r="J34" s="31"/>
      <c r="K34" s="30">
        <f t="shared" si="0"/>
        <v>711.6</v>
      </c>
      <c r="L34" s="40"/>
      <c r="M34" s="30"/>
      <c r="N34" s="30"/>
      <c r="O34" s="113">
        <f t="shared" si="1"/>
        <v>711.6</v>
      </c>
      <c r="P34" s="84"/>
      <c r="Q34" s="84"/>
      <c r="R34" s="84"/>
      <c r="S34" s="84"/>
    </row>
    <row r="35" spans="1:25" s="51" customFormat="1" ht="15.75" x14ac:dyDescent="0.2">
      <c r="A35" s="112">
        <v>30</v>
      </c>
      <c r="B35" s="94" t="s">
        <v>165</v>
      </c>
      <c r="C35" s="94" t="s">
        <v>46</v>
      </c>
      <c r="D35" s="94" t="s">
        <v>35</v>
      </c>
      <c r="E35" s="27">
        <v>1</v>
      </c>
      <c r="F35" s="41">
        <v>45964</v>
      </c>
      <c r="G35" s="41">
        <v>46144</v>
      </c>
      <c r="H35" s="29">
        <v>630</v>
      </c>
      <c r="I35" s="30">
        <v>81.599999999999994</v>
      </c>
      <c r="J35" s="31"/>
      <c r="K35" s="30">
        <f t="shared" si="0"/>
        <v>711.6</v>
      </c>
      <c r="L35" s="40"/>
      <c r="M35" s="30"/>
      <c r="N35" s="30"/>
      <c r="O35" s="113">
        <f t="shared" si="1"/>
        <v>711.6</v>
      </c>
      <c r="P35" s="84"/>
      <c r="Q35" s="84"/>
      <c r="R35" s="84"/>
      <c r="S35" s="84"/>
    </row>
    <row r="36" spans="1:25" s="51" customFormat="1" ht="15.75" x14ac:dyDescent="0.2">
      <c r="A36" s="112">
        <v>31</v>
      </c>
      <c r="B36" s="89" t="s">
        <v>115</v>
      </c>
      <c r="C36" s="89" t="s">
        <v>55</v>
      </c>
      <c r="D36" s="89" t="s">
        <v>34</v>
      </c>
      <c r="E36" s="27">
        <v>1</v>
      </c>
      <c r="F36" s="28">
        <v>46001</v>
      </c>
      <c r="G36" s="28">
        <v>46182</v>
      </c>
      <c r="H36" s="29">
        <v>630</v>
      </c>
      <c r="I36" s="30">
        <v>81.599999999999994</v>
      </c>
      <c r="J36" s="31"/>
      <c r="K36" s="30">
        <f t="shared" si="0"/>
        <v>711.6</v>
      </c>
      <c r="L36" s="40"/>
      <c r="M36" s="30"/>
      <c r="N36" s="30"/>
      <c r="O36" s="113">
        <f t="shared" si="1"/>
        <v>711.6</v>
      </c>
      <c r="P36" s="84"/>
      <c r="Q36" s="84"/>
      <c r="R36" s="84"/>
      <c r="S36" s="84"/>
    </row>
    <row r="37" spans="1:25" s="51" customFormat="1" ht="15.75" x14ac:dyDescent="0.2">
      <c r="A37" s="112">
        <v>32</v>
      </c>
      <c r="B37" s="89" t="s">
        <v>88</v>
      </c>
      <c r="C37" s="89" t="s">
        <v>33</v>
      </c>
      <c r="D37" s="89" t="s">
        <v>36</v>
      </c>
      <c r="E37" s="27">
        <v>1</v>
      </c>
      <c r="F37" s="28">
        <v>45973</v>
      </c>
      <c r="G37" s="28">
        <v>46153</v>
      </c>
      <c r="H37" s="29">
        <v>630</v>
      </c>
      <c r="I37" s="30">
        <v>81.599999999999994</v>
      </c>
      <c r="J37" s="31"/>
      <c r="K37" s="30">
        <f t="shared" si="0"/>
        <v>711.6</v>
      </c>
      <c r="L37" s="40"/>
      <c r="M37" s="30"/>
      <c r="N37" s="30"/>
      <c r="O37" s="113">
        <f t="shared" si="1"/>
        <v>711.6</v>
      </c>
      <c r="P37" s="84"/>
      <c r="Q37" s="84"/>
      <c r="R37" s="84"/>
      <c r="S37" s="84"/>
    </row>
    <row r="38" spans="1:25" s="51" customFormat="1" ht="15.75" x14ac:dyDescent="0.2">
      <c r="A38" s="112">
        <v>33</v>
      </c>
      <c r="B38" s="97" t="s">
        <v>74</v>
      </c>
      <c r="C38" s="89" t="s">
        <v>46</v>
      </c>
      <c r="D38" s="89" t="s">
        <v>35</v>
      </c>
      <c r="E38" s="27">
        <v>1</v>
      </c>
      <c r="F38" s="28">
        <v>45938</v>
      </c>
      <c r="G38" s="28">
        <v>46302</v>
      </c>
      <c r="H38" s="29">
        <v>630</v>
      </c>
      <c r="I38" s="30">
        <v>81.599999999999994</v>
      </c>
      <c r="J38" s="31"/>
      <c r="K38" s="30">
        <f t="shared" si="0"/>
        <v>711.6</v>
      </c>
      <c r="L38" s="40"/>
      <c r="M38" s="30"/>
      <c r="N38" s="30"/>
      <c r="O38" s="113">
        <f t="shared" si="1"/>
        <v>711.6</v>
      </c>
      <c r="P38" s="84"/>
      <c r="Q38" s="84"/>
      <c r="R38" s="84"/>
      <c r="S38" s="84"/>
    </row>
    <row r="39" spans="1:25" s="51" customFormat="1" ht="15.75" x14ac:dyDescent="0.2">
      <c r="A39" s="112">
        <v>34</v>
      </c>
      <c r="B39" s="97" t="s">
        <v>117</v>
      </c>
      <c r="C39" s="89" t="s">
        <v>33</v>
      </c>
      <c r="D39" s="89" t="s">
        <v>35</v>
      </c>
      <c r="E39" s="27">
        <v>1</v>
      </c>
      <c r="F39" s="28">
        <v>45931</v>
      </c>
      <c r="G39" s="28">
        <v>46114</v>
      </c>
      <c r="H39" s="29">
        <v>630</v>
      </c>
      <c r="I39" s="30">
        <v>81.599999999999994</v>
      </c>
      <c r="J39" s="31"/>
      <c r="K39" s="30">
        <f t="shared" si="0"/>
        <v>711.6</v>
      </c>
      <c r="L39" s="40"/>
      <c r="M39" s="30"/>
      <c r="N39" s="30"/>
      <c r="O39" s="113">
        <f t="shared" si="1"/>
        <v>711.6</v>
      </c>
      <c r="P39" s="84"/>
      <c r="Q39" s="84"/>
      <c r="R39" s="84"/>
      <c r="S39" s="84"/>
    </row>
    <row r="40" spans="1:25" s="51" customFormat="1" ht="15.75" x14ac:dyDescent="0.2">
      <c r="A40" s="112">
        <v>35</v>
      </c>
      <c r="B40" s="89" t="s">
        <v>87</v>
      </c>
      <c r="C40" s="89" t="s">
        <v>79</v>
      </c>
      <c r="D40" s="89" t="s">
        <v>37</v>
      </c>
      <c r="E40" s="27">
        <v>1</v>
      </c>
      <c r="F40" s="28">
        <v>45933</v>
      </c>
      <c r="G40" s="28">
        <v>46115</v>
      </c>
      <c r="H40" s="29">
        <v>630</v>
      </c>
      <c r="I40" s="30">
        <v>81.599999999999994</v>
      </c>
      <c r="J40" s="31"/>
      <c r="K40" s="30">
        <f t="shared" si="0"/>
        <v>711.6</v>
      </c>
      <c r="L40" s="40"/>
      <c r="M40" s="30"/>
      <c r="N40" s="30"/>
      <c r="O40" s="113">
        <f t="shared" si="1"/>
        <v>711.6</v>
      </c>
      <c r="P40" s="84"/>
      <c r="Q40" s="84"/>
      <c r="R40" s="84"/>
      <c r="S40" s="84"/>
    </row>
    <row r="41" spans="1:25" s="51" customFormat="1" ht="15.75" x14ac:dyDescent="0.2">
      <c r="A41" s="112">
        <v>36</v>
      </c>
      <c r="B41" s="89" t="s">
        <v>116</v>
      </c>
      <c r="C41" s="89" t="s">
        <v>53</v>
      </c>
      <c r="D41" s="89" t="s">
        <v>35</v>
      </c>
      <c r="E41" s="27" t="s">
        <v>187</v>
      </c>
      <c r="F41" s="28">
        <v>45901</v>
      </c>
      <c r="G41" s="28">
        <v>46082</v>
      </c>
      <c r="H41" s="29">
        <v>630</v>
      </c>
      <c r="I41" s="30">
        <v>48</v>
      </c>
      <c r="J41" s="31"/>
      <c r="K41" s="30">
        <f t="shared" si="0"/>
        <v>678</v>
      </c>
      <c r="L41" s="40"/>
      <c r="M41" s="30"/>
      <c r="N41" s="30"/>
      <c r="O41" s="113">
        <f t="shared" si="1"/>
        <v>678</v>
      </c>
      <c r="P41" s="84"/>
      <c r="Q41" s="84"/>
      <c r="R41" s="84"/>
      <c r="S41" s="84"/>
    </row>
    <row r="42" spans="1:25" s="51" customFormat="1" ht="15.75" x14ac:dyDescent="0.2">
      <c r="A42" s="112">
        <v>37</v>
      </c>
      <c r="B42" s="89" t="s">
        <v>93</v>
      </c>
      <c r="C42" s="89" t="s">
        <v>33</v>
      </c>
      <c r="D42" s="89" t="s">
        <v>34</v>
      </c>
      <c r="E42" s="27">
        <v>1</v>
      </c>
      <c r="F42" s="28">
        <v>46000</v>
      </c>
      <c r="G42" s="28">
        <v>46181</v>
      </c>
      <c r="H42" s="29">
        <v>630</v>
      </c>
      <c r="I42" s="30">
        <v>81.599999999999994</v>
      </c>
      <c r="J42" s="31"/>
      <c r="K42" s="30">
        <f t="shared" si="0"/>
        <v>711.6</v>
      </c>
      <c r="L42" s="40"/>
      <c r="M42" s="30"/>
      <c r="N42" s="30"/>
      <c r="O42" s="113">
        <f t="shared" si="1"/>
        <v>711.6</v>
      </c>
      <c r="P42" s="84"/>
      <c r="Q42" s="84"/>
      <c r="R42" s="84"/>
      <c r="S42" s="84"/>
    </row>
    <row r="43" spans="1:25" s="51" customFormat="1" ht="15.75" x14ac:dyDescent="0.2">
      <c r="A43" s="112">
        <v>38</v>
      </c>
      <c r="B43" s="94" t="s">
        <v>171</v>
      </c>
      <c r="C43" s="94" t="s">
        <v>172</v>
      </c>
      <c r="D43" s="94" t="s">
        <v>173</v>
      </c>
      <c r="E43" s="27">
        <v>1</v>
      </c>
      <c r="F43" s="41">
        <v>45964</v>
      </c>
      <c r="G43" s="41">
        <v>46144</v>
      </c>
      <c r="H43" s="29">
        <v>630</v>
      </c>
      <c r="I43" s="30">
        <v>81.599999999999994</v>
      </c>
      <c r="J43" s="31"/>
      <c r="K43" s="30">
        <f t="shared" si="0"/>
        <v>711.6</v>
      </c>
      <c r="L43" s="40"/>
      <c r="M43" s="30"/>
      <c r="N43" s="30"/>
      <c r="O43" s="113">
        <f t="shared" si="1"/>
        <v>711.6</v>
      </c>
      <c r="P43" s="84"/>
      <c r="Q43" s="84"/>
      <c r="R43" s="84"/>
      <c r="S43" s="84"/>
    </row>
    <row r="44" spans="1:25" s="51" customFormat="1" ht="15.75" x14ac:dyDescent="0.2">
      <c r="A44" s="112">
        <v>39</v>
      </c>
      <c r="B44" s="89" t="s">
        <v>70</v>
      </c>
      <c r="C44" s="89" t="s">
        <v>46</v>
      </c>
      <c r="D44" s="90" t="s">
        <v>34</v>
      </c>
      <c r="E44" s="27">
        <v>1</v>
      </c>
      <c r="F44" s="39">
        <v>45932</v>
      </c>
      <c r="G44" s="39">
        <v>46114</v>
      </c>
      <c r="H44" s="29">
        <v>630</v>
      </c>
      <c r="I44" s="30">
        <v>81.599999999999994</v>
      </c>
      <c r="J44" s="31"/>
      <c r="K44" s="30">
        <f t="shared" si="0"/>
        <v>711.6</v>
      </c>
      <c r="L44" s="40"/>
      <c r="M44" s="30"/>
      <c r="N44" s="30"/>
      <c r="O44" s="113">
        <f t="shared" si="1"/>
        <v>711.6</v>
      </c>
      <c r="P44" s="84"/>
      <c r="Q44" s="84"/>
      <c r="R44" s="84"/>
      <c r="S44" s="84"/>
    </row>
    <row r="45" spans="1:25" s="51" customFormat="1" ht="15.75" x14ac:dyDescent="0.2">
      <c r="A45" s="112">
        <v>40</v>
      </c>
      <c r="B45" s="89" t="s">
        <v>65</v>
      </c>
      <c r="C45" s="89" t="s">
        <v>46</v>
      </c>
      <c r="D45" s="90" t="s">
        <v>35</v>
      </c>
      <c r="E45" s="27" t="s">
        <v>187</v>
      </c>
      <c r="F45" s="39">
        <v>45933</v>
      </c>
      <c r="G45" s="39" t="s">
        <v>184</v>
      </c>
      <c r="H45" s="29">
        <v>630</v>
      </c>
      <c r="I45" s="30">
        <v>0</v>
      </c>
      <c r="J45" s="31"/>
      <c r="K45" s="30">
        <f t="shared" si="0"/>
        <v>630</v>
      </c>
      <c r="L45" s="40"/>
      <c r="M45" s="30"/>
      <c r="N45" s="30"/>
      <c r="O45" s="113">
        <f t="shared" si="1"/>
        <v>630</v>
      </c>
      <c r="P45" s="84"/>
      <c r="Q45" s="84"/>
      <c r="R45" s="84"/>
      <c r="S45" s="84"/>
    </row>
    <row r="46" spans="1:25" s="51" customFormat="1" ht="15.75" x14ac:dyDescent="0.2">
      <c r="A46" s="112">
        <v>41</v>
      </c>
      <c r="B46" s="94" t="s">
        <v>166</v>
      </c>
      <c r="C46" s="94" t="s">
        <v>167</v>
      </c>
      <c r="D46" s="96" t="s">
        <v>37</v>
      </c>
      <c r="E46" s="27">
        <v>1</v>
      </c>
      <c r="F46" s="43">
        <v>45964</v>
      </c>
      <c r="G46" s="43">
        <v>46144</v>
      </c>
      <c r="H46" s="29">
        <v>630</v>
      </c>
      <c r="I46" s="30">
        <v>81.599999999999994</v>
      </c>
      <c r="J46" s="31"/>
      <c r="K46" s="30">
        <f t="shared" si="0"/>
        <v>711.6</v>
      </c>
      <c r="L46" s="40"/>
      <c r="M46" s="30"/>
      <c r="N46" s="30"/>
      <c r="O46" s="113">
        <f t="shared" si="1"/>
        <v>711.6</v>
      </c>
      <c r="P46" s="84"/>
      <c r="Q46" s="84"/>
      <c r="R46" s="84"/>
      <c r="S46" s="84"/>
    </row>
    <row r="47" spans="1:25" s="51" customFormat="1" ht="15.75" x14ac:dyDescent="0.2">
      <c r="A47" s="112">
        <v>42</v>
      </c>
      <c r="B47" s="89" t="s">
        <v>59</v>
      </c>
      <c r="C47" s="89" t="s">
        <v>46</v>
      </c>
      <c r="D47" s="90" t="s">
        <v>35</v>
      </c>
      <c r="E47" s="27" t="s">
        <v>187</v>
      </c>
      <c r="F47" s="39">
        <v>45871</v>
      </c>
      <c r="G47" s="39">
        <v>46054</v>
      </c>
      <c r="H47" s="29">
        <v>315</v>
      </c>
      <c r="I47" s="30">
        <v>0</v>
      </c>
      <c r="J47" s="31"/>
      <c r="K47" s="30">
        <f t="shared" si="0"/>
        <v>315</v>
      </c>
      <c r="L47" s="40"/>
      <c r="M47" s="30"/>
      <c r="N47" s="30"/>
      <c r="O47" s="113">
        <f t="shared" si="1"/>
        <v>315</v>
      </c>
      <c r="P47" s="86"/>
      <c r="Q47" s="84"/>
      <c r="R47" s="84"/>
      <c r="S47" s="84"/>
      <c r="T47" s="4"/>
      <c r="U47" s="4"/>
      <c r="V47" s="4"/>
      <c r="W47" s="4"/>
      <c r="X47" s="4"/>
    </row>
    <row r="48" spans="1:25" s="51" customFormat="1" ht="15.75" x14ac:dyDescent="0.25">
      <c r="A48" s="112">
        <v>43</v>
      </c>
      <c r="B48" s="89" t="s">
        <v>120</v>
      </c>
      <c r="C48" s="89" t="s">
        <v>33</v>
      </c>
      <c r="D48" s="90" t="s">
        <v>36</v>
      </c>
      <c r="E48" s="27">
        <v>1</v>
      </c>
      <c r="F48" s="43">
        <v>45931</v>
      </c>
      <c r="G48" s="39">
        <v>46114</v>
      </c>
      <c r="H48" s="29">
        <v>630</v>
      </c>
      <c r="I48" s="30">
        <v>81.599999999999994</v>
      </c>
      <c r="J48" s="31"/>
      <c r="K48" s="30">
        <f t="shared" si="0"/>
        <v>711.6</v>
      </c>
      <c r="L48" s="40"/>
      <c r="M48" s="30"/>
      <c r="N48" s="30"/>
      <c r="O48" s="113">
        <f t="shared" si="1"/>
        <v>711.6</v>
      </c>
      <c r="P48" s="82"/>
      <c r="Q48" s="87"/>
      <c r="R48" s="82"/>
      <c r="S48" s="82"/>
      <c r="T48" s="1"/>
      <c r="U48" s="1"/>
      <c r="V48" s="1"/>
      <c r="W48" s="1"/>
      <c r="X48" s="1"/>
      <c r="Y48" s="1"/>
    </row>
    <row r="49" spans="1:25" s="51" customFormat="1" ht="15.75" x14ac:dyDescent="0.2">
      <c r="A49" s="112">
        <v>44</v>
      </c>
      <c r="B49" s="89" t="s">
        <v>122</v>
      </c>
      <c r="C49" s="89" t="s">
        <v>123</v>
      </c>
      <c r="D49" s="89" t="s">
        <v>34</v>
      </c>
      <c r="E49" s="27">
        <v>1</v>
      </c>
      <c r="F49" s="28">
        <v>45931</v>
      </c>
      <c r="G49" s="28">
        <v>46112</v>
      </c>
      <c r="H49" s="29">
        <v>630</v>
      </c>
      <c r="I49" s="30">
        <v>81.599999999999994</v>
      </c>
      <c r="J49" s="31"/>
      <c r="K49" s="30">
        <f t="shared" si="0"/>
        <v>711.6</v>
      </c>
      <c r="L49" s="40"/>
      <c r="M49" s="30"/>
      <c r="N49" s="30"/>
      <c r="O49" s="113">
        <f t="shared" si="1"/>
        <v>711.6</v>
      </c>
      <c r="P49" s="82"/>
      <c r="Q49" s="82"/>
      <c r="R49" s="82"/>
      <c r="S49" s="82"/>
      <c r="T49" s="1"/>
      <c r="U49" s="1"/>
      <c r="V49" s="1"/>
      <c r="W49" s="1"/>
      <c r="X49" s="1"/>
      <c r="Y49" s="1"/>
    </row>
    <row r="50" spans="1:25" s="51" customFormat="1" ht="15.75" x14ac:dyDescent="0.2">
      <c r="A50" s="112">
        <v>45</v>
      </c>
      <c r="B50" s="94" t="s">
        <v>163</v>
      </c>
      <c r="C50" s="94" t="s">
        <v>164</v>
      </c>
      <c r="D50" s="94" t="s">
        <v>35</v>
      </c>
      <c r="E50" s="27">
        <v>1</v>
      </c>
      <c r="F50" s="41">
        <v>45964</v>
      </c>
      <c r="G50" s="41">
        <v>46144</v>
      </c>
      <c r="H50" s="29">
        <v>630</v>
      </c>
      <c r="I50" s="30">
        <v>81.599999999999994</v>
      </c>
      <c r="J50" s="31"/>
      <c r="K50" s="30">
        <f t="shared" si="0"/>
        <v>711.6</v>
      </c>
      <c r="L50" s="40"/>
      <c r="M50" s="30"/>
      <c r="N50" s="30"/>
      <c r="O50" s="113">
        <f t="shared" si="1"/>
        <v>711.6</v>
      </c>
      <c r="P50" s="82"/>
      <c r="Q50" s="82"/>
      <c r="R50" s="82"/>
      <c r="S50" s="82"/>
      <c r="T50" s="1"/>
      <c r="U50" s="1"/>
      <c r="V50" s="1"/>
      <c r="W50" s="1"/>
      <c r="X50" s="1"/>
      <c r="Y50" s="1"/>
    </row>
    <row r="51" spans="1:25" s="51" customFormat="1" ht="15.75" x14ac:dyDescent="0.2">
      <c r="A51" s="112">
        <v>46</v>
      </c>
      <c r="B51" s="89" t="s">
        <v>101</v>
      </c>
      <c r="C51" s="89" t="s">
        <v>54</v>
      </c>
      <c r="D51" s="89" t="s">
        <v>34</v>
      </c>
      <c r="E51" s="27">
        <v>1</v>
      </c>
      <c r="F51" s="41">
        <v>45870</v>
      </c>
      <c r="G51" s="28">
        <v>46056</v>
      </c>
      <c r="H51" s="29">
        <v>630</v>
      </c>
      <c r="I51" s="30">
        <v>81.599999999999994</v>
      </c>
      <c r="J51" s="31"/>
      <c r="K51" s="30">
        <f t="shared" si="0"/>
        <v>711.6</v>
      </c>
      <c r="L51" s="40"/>
      <c r="M51" s="30"/>
      <c r="N51" s="30"/>
      <c r="O51" s="113">
        <f t="shared" si="1"/>
        <v>711.6</v>
      </c>
      <c r="P51" s="82"/>
      <c r="Q51" s="82"/>
      <c r="R51" s="82"/>
      <c r="S51" s="82"/>
      <c r="T51" s="12"/>
      <c r="U51" s="12"/>
      <c r="V51" s="12"/>
      <c r="W51" s="12"/>
      <c r="X51" s="12" t="s">
        <v>1</v>
      </c>
      <c r="Y51" s="12"/>
    </row>
    <row r="52" spans="1:25" s="51" customFormat="1" ht="15.75" x14ac:dyDescent="0.2">
      <c r="A52" s="112">
        <v>47</v>
      </c>
      <c r="B52" s="89" t="s">
        <v>180</v>
      </c>
      <c r="C52" s="89" t="s">
        <v>46</v>
      </c>
      <c r="D52" s="89" t="s">
        <v>47</v>
      </c>
      <c r="E52" s="27">
        <v>1</v>
      </c>
      <c r="F52" s="41">
        <v>45664</v>
      </c>
      <c r="G52" s="28">
        <v>46028</v>
      </c>
      <c r="H52" s="29">
        <v>630</v>
      </c>
      <c r="I52" s="30">
        <v>33.6</v>
      </c>
      <c r="J52" s="31"/>
      <c r="K52" s="30">
        <f t="shared" ref="K52" si="2">SUM(H52:J52)</f>
        <v>663.6</v>
      </c>
      <c r="L52" s="40"/>
      <c r="M52" s="30"/>
      <c r="N52" s="30"/>
      <c r="O52" s="113">
        <f t="shared" ref="O52" si="3">K52-M52-N52</f>
        <v>663.6</v>
      </c>
      <c r="P52" s="82"/>
      <c r="Q52" s="82"/>
      <c r="R52" s="82"/>
      <c r="S52" s="82"/>
      <c r="T52" s="1"/>
      <c r="U52" s="1"/>
      <c r="V52" s="1"/>
      <c r="W52" s="1"/>
      <c r="X52" s="1"/>
      <c r="Y52" s="1"/>
    </row>
    <row r="53" spans="1:25" s="51" customFormat="1" ht="15.75" x14ac:dyDescent="0.2">
      <c r="A53" s="112">
        <v>48</v>
      </c>
      <c r="B53" s="89" t="s">
        <v>121</v>
      </c>
      <c r="C53" s="89" t="s">
        <v>33</v>
      </c>
      <c r="D53" s="89" t="s">
        <v>36</v>
      </c>
      <c r="E53" s="27">
        <v>1</v>
      </c>
      <c r="F53" s="28">
        <v>45931</v>
      </c>
      <c r="G53" s="28">
        <v>46112</v>
      </c>
      <c r="H53" s="29">
        <v>630</v>
      </c>
      <c r="I53" s="30">
        <v>81.599999999999994</v>
      </c>
      <c r="J53" s="31"/>
      <c r="K53" s="30">
        <f t="shared" si="0"/>
        <v>711.6</v>
      </c>
      <c r="L53" s="40"/>
      <c r="M53" s="30"/>
      <c r="N53" s="30"/>
      <c r="O53" s="113">
        <f t="shared" si="1"/>
        <v>711.6</v>
      </c>
      <c r="P53" s="82"/>
      <c r="Q53" s="82"/>
      <c r="R53" s="82"/>
      <c r="S53" s="82"/>
      <c r="T53" s="1"/>
      <c r="U53" s="1"/>
      <c r="V53" s="1"/>
      <c r="W53" s="1"/>
      <c r="X53" s="1"/>
      <c r="Y53" s="1"/>
    </row>
    <row r="54" spans="1:25" s="51" customFormat="1" ht="15.75" x14ac:dyDescent="0.2">
      <c r="A54" s="112">
        <v>49</v>
      </c>
      <c r="B54" s="89" t="s">
        <v>132</v>
      </c>
      <c r="C54" s="89" t="s">
        <v>82</v>
      </c>
      <c r="D54" s="89" t="s">
        <v>133</v>
      </c>
      <c r="E54" s="27">
        <v>1</v>
      </c>
      <c r="F54" s="28">
        <v>45964</v>
      </c>
      <c r="G54" s="28">
        <v>46144</v>
      </c>
      <c r="H54" s="29">
        <v>630</v>
      </c>
      <c r="I54" s="30">
        <v>81.599999999999994</v>
      </c>
      <c r="J54" s="31"/>
      <c r="K54" s="30">
        <f t="shared" si="0"/>
        <v>711.6</v>
      </c>
      <c r="L54" s="40"/>
      <c r="M54" s="30"/>
      <c r="N54" s="30"/>
      <c r="O54" s="113">
        <f t="shared" si="1"/>
        <v>711.6</v>
      </c>
      <c r="P54" s="82"/>
      <c r="Q54" s="82"/>
      <c r="R54" s="88"/>
      <c r="S54" s="82"/>
      <c r="T54" s="1"/>
      <c r="U54" s="1"/>
      <c r="V54" s="1"/>
      <c r="W54" s="1"/>
      <c r="X54" s="1"/>
      <c r="Y54" s="1"/>
    </row>
    <row r="55" spans="1:25" ht="15.75" x14ac:dyDescent="0.2">
      <c r="A55" s="52"/>
      <c r="B55" s="53" t="s">
        <v>22</v>
      </c>
      <c r="C55" s="53"/>
      <c r="D55" s="53"/>
      <c r="E55" s="53"/>
      <c r="F55" s="53"/>
      <c r="G55" s="54"/>
      <c r="H55" s="55">
        <f>SUM(H6:H54)</f>
        <v>29673</v>
      </c>
      <c r="I55" s="56">
        <f>SUM(I6:I54)</f>
        <v>3369.5999999999976</v>
      </c>
      <c r="J55" s="55">
        <f>SUM(J6:J54)</f>
        <v>0</v>
      </c>
      <c r="K55" s="55">
        <f>SUM(K6:K54)</f>
        <v>33042.599999999977</v>
      </c>
      <c r="L55" s="57"/>
      <c r="M55" s="58">
        <f>SUM(M6:M54)</f>
        <v>0</v>
      </c>
      <c r="N55" s="59">
        <f>SUM(N6:N54)</f>
        <v>0</v>
      </c>
      <c r="O55" s="60">
        <f>SUM(O6:O54)</f>
        <v>33042.599999999977</v>
      </c>
    </row>
    <row r="56" spans="1:25" s="82" customFormat="1" ht="16.5" thickBot="1" x14ac:dyDescent="0.3">
      <c r="A56" s="158" t="s">
        <v>1</v>
      </c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60"/>
    </row>
    <row r="57" spans="1:25" ht="54.75" thickBot="1" x14ac:dyDescent="0.25">
      <c r="A57" s="174" t="s">
        <v>7</v>
      </c>
      <c r="B57" s="175" t="s">
        <v>8</v>
      </c>
      <c r="C57" s="175" t="s">
        <v>9</v>
      </c>
      <c r="D57" s="176" t="s">
        <v>10</v>
      </c>
      <c r="E57" s="175" t="s">
        <v>11</v>
      </c>
      <c r="F57" s="177" t="s">
        <v>23</v>
      </c>
      <c r="G57" s="177" t="s">
        <v>24</v>
      </c>
      <c r="H57" s="178" t="s">
        <v>25</v>
      </c>
      <c r="I57" s="178" t="s">
        <v>14</v>
      </c>
      <c r="J57" s="178" t="s">
        <v>26</v>
      </c>
      <c r="K57" s="178" t="s">
        <v>16</v>
      </c>
      <c r="L57" s="179" t="s">
        <v>19</v>
      </c>
      <c r="M57" s="175" t="s">
        <v>20</v>
      </c>
      <c r="N57" s="175" t="s">
        <v>21</v>
      </c>
      <c r="O57" s="180" t="s">
        <v>18</v>
      </c>
    </row>
    <row r="58" spans="1:25" s="12" customFormat="1" ht="15.75" x14ac:dyDescent="0.2">
      <c r="A58" s="6"/>
      <c r="B58" s="35"/>
      <c r="C58" s="36"/>
      <c r="D58" s="37"/>
      <c r="E58" s="161"/>
      <c r="F58" s="38"/>
      <c r="G58" s="38"/>
      <c r="H58" s="162"/>
      <c r="I58" s="162"/>
      <c r="J58" s="163"/>
      <c r="K58" s="162">
        <f>SUM(H58,I58,J58)</f>
        <v>0</v>
      </c>
      <c r="L58" s="164"/>
      <c r="M58" s="165"/>
      <c r="N58" s="162"/>
      <c r="O58" s="166"/>
      <c r="P58" s="82"/>
      <c r="Q58" s="82"/>
      <c r="R58" s="82"/>
      <c r="S58" s="82"/>
      <c r="T58" s="1"/>
      <c r="U58" s="1"/>
      <c r="V58" s="1"/>
      <c r="W58" s="1"/>
      <c r="X58" s="1"/>
      <c r="Y58" s="1"/>
    </row>
    <row r="59" spans="1:25" ht="15.75" x14ac:dyDescent="0.2">
      <c r="A59" s="114" t="s">
        <v>1</v>
      </c>
      <c r="B59" s="61"/>
      <c r="C59" s="61"/>
      <c r="D59" s="61"/>
      <c r="E59" s="61"/>
      <c r="F59" s="61"/>
      <c r="G59" s="61"/>
      <c r="H59" s="62"/>
      <c r="I59" s="63"/>
      <c r="J59" s="18"/>
      <c r="K59" s="18"/>
      <c r="L59" s="64"/>
      <c r="M59" s="65">
        <v>0</v>
      </c>
      <c r="N59" s="65">
        <v>0</v>
      </c>
      <c r="O59" s="66">
        <v>0</v>
      </c>
    </row>
    <row r="60" spans="1:25" x14ac:dyDescent="0.2">
      <c r="A60" s="11"/>
      <c r="B60" s="115"/>
      <c r="C60" s="115"/>
      <c r="D60" s="115"/>
      <c r="E60" s="115"/>
      <c r="F60" s="115"/>
      <c r="G60" s="115"/>
      <c r="H60" s="115"/>
      <c r="I60" s="116"/>
      <c r="J60" s="115"/>
      <c r="K60" s="115"/>
      <c r="L60" s="115"/>
      <c r="M60" s="115"/>
      <c r="N60" s="115"/>
      <c r="O60" s="13"/>
    </row>
    <row r="61" spans="1:25" ht="15.75" x14ac:dyDescent="0.2">
      <c r="A61" s="67" t="s">
        <v>1</v>
      </c>
      <c r="B61" s="68" t="s">
        <v>27</v>
      </c>
      <c r="C61" s="68"/>
      <c r="D61" s="68"/>
      <c r="E61" s="68"/>
      <c r="F61" s="68"/>
      <c r="G61" s="69"/>
      <c r="H61" s="70">
        <f>H55</f>
        <v>29673</v>
      </c>
      <c r="I61" s="70">
        <f>I55</f>
        <v>3369.5999999999976</v>
      </c>
      <c r="J61" s="70">
        <f>J55</f>
        <v>0</v>
      </c>
      <c r="K61" s="70">
        <f>K55</f>
        <v>33042.599999999977</v>
      </c>
      <c r="L61" s="71"/>
      <c r="M61" s="72">
        <f>M55</f>
        <v>0</v>
      </c>
      <c r="N61" s="73">
        <f>N55</f>
        <v>0</v>
      </c>
      <c r="O61" s="74">
        <f>O55</f>
        <v>33042.599999999977</v>
      </c>
    </row>
    <row r="62" spans="1:25" ht="16.5" thickBot="1" x14ac:dyDescent="0.3">
      <c r="A62" s="117" t="s">
        <v>191</v>
      </c>
      <c r="B62" s="75"/>
      <c r="C62" s="75"/>
      <c r="D62" s="75"/>
      <c r="E62" s="75"/>
      <c r="F62" s="75"/>
      <c r="G62" s="76"/>
      <c r="H62" s="115"/>
      <c r="I62" s="115"/>
      <c r="J62" s="115"/>
      <c r="K62" s="115"/>
      <c r="L62" s="115"/>
      <c r="M62" s="115"/>
      <c r="N62" s="115"/>
      <c r="O62" s="13"/>
    </row>
    <row r="63" spans="1:25" x14ac:dyDescent="0.2">
      <c r="A63" s="118" t="s">
        <v>192</v>
      </c>
      <c r="B63" s="77"/>
      <c r="C63" s="77"/>
      <c r="D63" s="77"/>
      <c r="E63" s="77"/>
      <c r="F63" s="77"/>
      <c r="G63" s="77"/>
      <c r="H63" s="152" t="s">
        <v>43</v>
      </c>
      <c r="I63" s="153"/>
      <c r="J63" s="153"/>
      <c r="K63" s="153"/>
      <c r="L63" s="153"/>
      <c r="M63" s="153"/>
      <c r="N63" s="154"/>
      <c r="O63" s="155">
        <v>30</v>
      </c>
    </row>
    <row r="64" spans="1:25" ht="15.75" x14ac:dyDescent="0.2">
      <c r="A64" s="119"/>
      <c r="B64" s="120"/>
      <c r="C64" s="120"/>
      <c r="D64" s="120"/>
      <c r="E64" s="120"/>
      <c r="F64" s="120"/>
      <c r="G64" s="120"/>
      <c r="H64" s="156" t="s">
        <v>44</v>
      </c>
      <c r="I64" s="80"/>
      <c r="J64" s="80"/>
      <c r="K64" s="80"/>
      <c r="L64" s="80"/>
      <c r="M64" s="80"/>
      <c r="N64" s="81"/>
      <c r="O64" s="121">
        <f>(O63*A54)</f>
        <v>1470</v>
      </c>
    </row>
    <row r="65" spans="1:15" ht="16.5" thickBot="1" x14ac:dyDescent="0.25">
      <c r="A65" s="122"/>
      <c r="B65" s="123"/>
      <c r="C65" s="123"/>
      <c r="D65" s="123"/>
      <c r="E65" s="123"/>
      <c r="F65" s="123"/>
      <c r="G65" s="123"/>
      <c r="H65" s="157" t="s">
        <v>45</v>
      </c>
      <c r="I65" s="124"/>
      <c r="J65" s="124"/>
      <c r="K65" s="124"/>
      <c r="L65" s="124"/>
      <c r="M65" s="124"/>
      <c r="N65" s="125"/>
      <c r="O65" s="126">
        <f>SUM(O61,O64)</f>
        <v>34512.599999999977</v>
      </c>
    </row>
  </sheetData>
  <sortState ref="A8:O55">
    <sortCondition ref="B7:B55"/>
  </sortState>
  <mergeCells count="27">
    <mergeCell ref="A4:A5"/>
    <mergeCell ref="B4:B5"/>
    <mergeCell ref="C4:C5"/>
    <mergeCell ref="D4:D5"/>
    <mergeCell ref="D2:E2"/>
    <mergeCell ref="J2:O2"/>
    <mergeCell ref="A3:C3"/>
    <mergeCell ref="D3:E3"/>
    <mergeCell ref="J3:O3"/>
    <mergeCell ref="A63:G65"/>
    <mergeCell ref="A62:G62"/>
    <mergeCell ref="F4:F5"/>
    <mergeCell ref="G4:G5"/>
    <mergeCell ref="H64:N64"/>
    <mergeCell ref="B55:G55"/>
    <mergeCell ref="H4:H5"/>
    <mergeCell ref="I4:I5"/>
    <mergeCell ref="J4:J5"/>
    <mergeCell ref="K4:K5"/>
    <mergeCell ref="L4:N4"/>
    <mergeCell ref="A2:C2"/>
    <mergeCell ref="A56:O56"/>
    <mergeCell ref="B59:G59"/>
    <mergeCell ref="E4:E5"/>
    <mergeCell ref="H63:N63"/>
    <mergeCell ref="H65:N65"/>
    <mergeCell ref="O4:O5"/>
  </mergeCells>
  <phoneticPr fontId="7" type="noConversion"/>
  <printOptions horizontalCentered="1" verticalCentered="1"/>
  <pageMargins left="0.19685039370078741" right="0.23622047244094491" top="0.51181102362204722" bottom="0.74803149606299213" header="0.31496062992125984" footer="0.31496062992125984"/>
  <pageSetup paperSize="9" scale="35" fitToWidth="3" fitToHeight="4" orientation="landscape" r:id="rId1"/>
  <headerFooter differentFirst="1">
    <oddHeader>&amp;C&amp;F</oddHeader>
    <evenFooter>&amp;CFOLHA DE PAGAMENTO IEL</evenFooter>
  </headerFooter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zoomScale="80" zoomScaleNormal="80" workbookViewId="0">
      <selection activeCell="B28" sqref="B28"/>
    </sheetView>
  </sheetViews>
  <sheetFormatPr defaultRowHeight="15" x14ac:dyDescent="0.2"/>
  <cols>
    <col min="1" max="1" width="5.5703125" style="1" customWidth="1"/>
    <col min="2" max="2" width="58.85546875" style="1" customWidth="1"/>
    <col min="3" max="3" width="24.7109375" style="1" bestFit="1" customWidth="1"/>
    <col min="4" max="4" width="31.140625" style="1" bestFit="1" customWidth="1"/>
    <col min="5" max="5" width="8.28515625" style="1" customWidth="1"/>
    <col min="6" max="6" width="15.42578125" style="1" bestFit="1" customWidth="1"/>
    <col min="7" max="7" width="17.42578125" style="1" bestFit="1" customWidth="1"/>
    <col min="8" max="8" width="17.85546875" style="1" customWidth="1"/>
    <col min="9" max="9" width="17.5703125" style="1" bestFit="1" customWidth="1"/>
    <col min="10" max="10" width="18.42578125" style="1" customWidth="1"/>
    <col min="11" max="11" width="18.5703125" style="1" customWidth="1"/>
    <col min="12" max="12" width="11" style="1" bestFit="1" customWidth="1"/>
    <col min="13" max="13" width="15" style="1" customWidth="1"/>
    <col min="14" max="14" width="15.5703125" style="1" customWidth="1"/>
    <col min="15" max="15" width="20.42578125" style="1" customWidth="1"/>
    <col min="16" max="16" width="12.5703125" style="1" bestFit="1" customWidth="1"/>
    <col min="17" max="16384" width="9.140625" style="1"/>
  </cols>
  <sheetData>
    <row r="1" spans="1:23" ht="99.75" customHeight="1" thickBot="1" x14ac:dyDescent="0.25">
      <c r="A1" s="181" t="s">
        <v>1</v>
      </c>
      <c r="B1" s="205"/>
      <c r="C1" s="205"/>
      <c r="D1" s="205"/>
      <c r="E1" s="206"/>
      <c r="F1" s="205"/>
      <c r="G1" s="205"/>
      <c r="H1" s="205"/>
      <c r="I1" s="205"/>
      <c r="J1" s="205"/>
      <c r="K1" s="205"/>
      <c r="L1" s="205"/>
      <c r="M1" s="205"/>
      <c r="N1" s="205"/>
      <c r="O1" s="207"/>
    </row>
    <row r="2" spans="1:23" ht="15.75" x14ac:dyDescent="0.2">
      <c r="A2" s="213" t="s">
        <v>51</v>
      </c>
      <c r="B2" s="214"/>
      <c r="C2" s="214"/>
      <c r="D2" s="222" t="s">
        <v>49</v>
      </c>
      <c r="E2" s="223"/>
      <c r="F2" s="224" t="s">
        <v>2</v>
      </c>
      <c r="G2" s="225" t="s">
        <v>3</v>
      </c>
      <c r="H2" s="225" t="s">
        <v>31</v>
      </c>
      <c r="I2" s="226" t="s">
        <v>4</v>
      </c>
      <c r="J2" s="214" t="s">
        <v>5</v>
      </c>
      <c r="K2" s="214"/>
      <c r="L2" s="214"/>
      <c r="M2" s="214"/>
      <c r="N2" s="214"/>
      <c r="O2" s="227"/>
    </row>
    <row r="3" spans="1:23" ht="41.25" customHeight="1" x14ac:dyDescent="0.2">
      <c r="A3" s="215" t="s">
        <v>195</v>
      </c>
      <c r="B3" s="216"/>
      <c r="C3" s="217"/>
      <c r="D3" s="218" t="s">
        <v>189</v>
      </c>
      <c r="E3" s="219"/>
      <c r="F3" s="220" t="s">
        <v>179</v>
      </c>
      <c r="G3" s="130" t="s">
        <v>190</v>
      </c>
      <c r="H3" s="131">
        <v>17</v>
      </c>
      <c r="I3" s="221">
        <v>4.8</v>
      </c>
      <c r="J3" s="133" t="s">
        <v>6</v>
      </c>
      <c r="K3" s="133"/>
      <c r="L3" s="133"/>
      <c r="M3" s="133"/>
      <c r="N3" s="133"/>
      <c r="O3" s="134"/>
    </row>
    <row r="4" spans="1:23" ht="15.75" x14ac:dyDescent="0.25">
      <c r="A4" s="136" t="s">
        <v>7</v>
      </c>
      <c r="B4" s="137" t="s">
        <v>8</v>
      </c>
      <c r="C4" s="137" t="s">
        <v>9</v>
      </c>
      <c r="D4" s="137" t="s">
        <v>10</v>
      </c>
      <c r="E4" s="137" t="s">
        <v>11</v>
      </c>
      <c r="F4" s="137" t="s">
        <v>12</v>
      </c>
      <c r="G4" s="137" t="s">
        <v>13</v>
      </c>
      <c r="H4" s="139" t="s">
        <v>28</v>
      </c>
      <c r="I4" s="139" t="s">
        <v>14</v>
      </c>
      <c r="J4" s="139" t="s">
        <v>15</v>
      </c>
      <c r="K4" s="139" t="s">
        <v>30</v>
      </c>
      <c r="L4" s="135" t="s">
        <v>17</v>
      </c>
      <c r="M4" s="135"/>
      <c r="N4" s="135"/>
      <c r="O4" s="140" t="s">
        <v>18</v>
      </c>
    </row>
    <row r="5" spans="1:23" ht="60.75" customHeight="1" thickBot="1" x14ac:dyDescent="0.25">
      <c r="A5" s="141"/>
      <c r="B5" s="142"/>
      <c r="C5" s="142"/>
      <c r="D5" s="142"/>
      <c r="E5" s="142"/>
      <c r="F5" s="142"/>
      <c r="G5" s="142"/>
      <c r="H5" s="144"/>
      <c r="I5" s="144"/>
      <c r="J5" s="144"/>
      <c r="K5" s="144"/>
      <c r="L5" s="145" t="s">
        <v>19</v>
      </c>
      <c r="M5" s="146" t="s">
        <v>20</v>
      </c>
      <c r="N5" s="146" t="s">
        <v>21</v>
      </c>
      <c r="O5" s="147"/>
    </row>
    <row r="6" spans="1:23" ht="15.75" x14ac:dyDescent="0.2">
      <c r="A6" s="6">
        <v>1</v>
      </c>
      <c r="B6" s="101" t="s">
        <v>137</v>
      </c>
      <c r="C6" s="101" t="s">
        <v>82</v>
      </c>
      <c r="D6" s="101" t="s">
        <v>138</v>
      </c>
      <c r="E6" s="102">
        <v>1</v>
      </c>
      <c r="F6" s="44">
        <v>45964</v>
      </c>
      <c r="G6" s="44">
        <v>46144</v>
      </c>
      <c r="H6" s="208">
        <v>630</v>
      </c>
      <c r="I6" s="104">
        <v>81.599999999999994</v>
      </c>
      <c r="J6" s="209"/>
      <c r="K6" s="104">
        <f t="shared" ref="K6:K14" si="0">SUM(H6:J6)</f>
        <v>711.6</v>
      </c>
      <c r="L6" s="210"/>
      <c r="M6" s="211"/>
      <c r="N6" s="105"/>
      <c r="O6" s="212">
        <f t="shared" ref="O6:O14" si="1">K6-M6-N6</f>
        <v>711.6</v>
      </c>
    </row>
    <row r="7" spans="1:23" ht="15.75" x14ac:dyDescent="0.2">
      <c r="A7" s="112">
        <v>2</v>
      </c>
      <c r="B7" s="94" t="s">
        <v>139</v>
      </c>
      <c r="C7" s="94" t="s">
        <v>82</v>
      </c>
      <c r="D7" s="94" t="s">
        <v>138</v>
      </c>
      <c r="E7" s="27">
        <v>1</v>
      </c>
      <c r="F7" s="41">
        <v>45964</v>
      </c>
      <c r="G7" s="41">
        <v>46144</v>
      </c>
      <c r="H7" s="182">
        <v>630</v>
      </c>
      <c r="I7" s="30">
        <v>81.599999999999994</v>
      </c>
      <c r="J7" s="183"/>
      <c r="K7" s="30">
        <f t="shared" si="0"/>
        <v>711.6</v>
      </c>
      <c r="L7" s="184"/>
      <c r="M7" s="185"/>
      <c r="N7" s="31"/>
      <c r="O7" s="34">
        <f t="shared" si="1"/>
        <v>711.6</v>
      </c>
    </row>
    <row r="8" spans="1:23" ht="15.75" x14ac:dyDescent="0.2">
      <c r="A8" s="112">
        <v>3</v>
      </c>
      <c r="B8" s="94" t="s">
        <v>140</v>
      </c>
      <c r="C8" s="94" t="s">
        <v>0</v>
      </c>
      <c r="D8" s="94" t="s">
        <v>141</v>
      </c>
      <c r="E8" s="27">
        <v>1</v>
      </c>
      <c r="F8" s="41">
        <v>45964</v>
      </c>
      <c r="G8" s="41">
        <v>46144</v>
      </c>
      <c r="H8" s="182">
        <v>630</v>
      </c>
      <c r="I8" s="30">
        <v>81.599999999999994</v>
      </c>
      <c r="J8" s="183"/>
      <c r="K8" s="30">
        <f t="shared" si="0"/>
        <v>711.6</v>
      </c>
      <c r="L8" s="184"/>
      <c r="M8" s="185"/>
      <c r="N8" s="31"/>
      <c r="O8" s="34">
        <f t="shared" si="1"/>
        <v>711.6</v>
      </c>
    </row>
    <row r="9" spans="1:23" ht="15.75" x14ac:dyDescent="0.2">
      <c r="A9" s="112">
        <v>4</v>
      </c>
      <c r="B9" s="94" t="s">
        <v>103</v>
      </c>
      <c r="C9" s="94" t="s">
        <v>104</v>
      </c>
      <c r="D9" s="94" t="s">
        <v>34</v>
      </c>
      <c r="E9" s="27">
        <v>1</v>
      </c>
      <c r="F9" s="41">
        <v>45870</v>
      </c>
      <c r="G9" s="41">
        <v>46056</v>
      </c>
      <c r="H9" s="182">
        <v>630</v>
      </c>
      <c r="I9" s="30">
        <v>81.599999999999994</v>
      </c>
      <c r="J9" s="183"/>
      <c r="K9" s="30">
        <f t="shared" si="0"/>
        <v>711.6</v>
      </c>
      <c r="L9" s="184"/>
      <c r="M9" s="185"/>
      <c r="N9" s="31"/>
      <c r="O9" s="34">
        <f t="shared" si="1"/>
        <v>711.6</v>
      </c>
    </row>
    <row r="10" spans="1:23" ht="15.75" x14ac:dyDescent="0.2">
      <c r="A10" s="112">
        <v>5</v>
      </c>
      <c r="B10" s="94" t="s">
        <v>135</v>
      </c>
      <c r="C10" s="94" t="s">
        <v>82</v>
      </c>
      <c r="D10" s="94" t="s">
        <v>136</v>
      </c>
      <c r="E10" s="27">
        <v>1</v>
      </c>
      <c r="F10" s="41">
        <v>45964</v>
      </c>
      <c r="G10" s="41">
        <v>46144</v>
      </c>
      <c r="H10" s="182">
        <v>630</v>
      </c>
      <c r="I10" s="30">
        <v>81.599999999999994</v>
      </c>
      <c r="J10" s="183"/>
      <c r="K10" s="30">
        <f t="shared" si="0"/>
        <v>711.6</v>
      </c>
      <c r="L10" s="184"/>
      <c r="M10" s="185"/>
      <c r="N10" s="31"/>
      <c r="O10" s="34">
        <f t="shared" si="1"/>
        <v>711.6</v>
      </c>
    </row>
    <row r="11" spans="1:23" ht="15.75" x14ac:dyDescent="0.2">
      <c r="A11" s="112">
        <v>6</v>
      </c>
      <c r="B11" s="94" t="s">
        <v>178</v>
      </c>
      <c r="C11" s="94" t="s">
        <v>82</v>
      </c>
      <c r="D11" s="94" t="s">
        <v>142</v>
      </c>
      <c r="E11" s="27">
        <v>1</v>
      </c>
      <c r="F11" s="41">
        <v>45964</v>
      </c>
      <c r="G11" s="41">
        <v>46144</v>
      </c>
      <c r="H11" s="182">
        <v>630</v>
      </c>
      <c r="I11" s="30">
        <v>81.599999999999994</v>
      </c>
      <c r="J11" s="183"/>
      <c r="K11" s="30">
        <f t="shared" si="0"/>
        <v>711.6</v>
      </c>
      <c r="L11" s="184"/>
      <c r="M11" s="185"/>
      <c r="N11" s="31"/>
      <c r="O11" s="34">
        <f t="shared" si="1"/>
        <v>711.6</v>
      </c>
    </row>
    <row r="12" spans="1:23" ht="15.75" x14ac:dyDescent="0.2">
      <c r="A12" s="112">
        <v>7</v>
      </c>
      <c r="B12" s="94" t="s">
        <v>102</v>
      </c>
      <c r="C12" s="94" t="s">
        <v>33</v>
      </c>
      <c r="D12" s="94" t="s">
        <v>34</v>
      </c>
      <c r="E12" s="27">
        <v>1</v>
      </c>
      <c r="F12" s="41">
        <v>45870</v>
      </c>
      <c r="G12" s="41">
        <v>46056</v>
      </c>
      <c r="H12" s="182">
        <v>630</v>
      </c>
      <c r="I12" s="30">
        <v>81.599999999999994</v>
      </c>
      <c r="J12" s="183"/>
      <c r="K12" s="30">
        <f t="shared" si="0"/>
        <v>711.6</v>
      </c>
      <c r="L12" s="26"/>
      <c r="M12" s="185"/>
      <c r="N12" s="31"/>
      <c r="O12" s="34">
        <f t="shared" si="1"/>
        <v>711.6</v>
      </c>
    </row>
    <row r="13" spans="1:23" ht="15.75" x14ac:dyDescent="0.2">
      <c r="A13" s="112">
        <v>8</v>
      </c>
      <c r="B13" s="89" t="s">
        <v>112</v>
      </c>
      <c r="C13" s="89" t="s">
        <v>33</v>
      </c>
      <c r="D13" s="89" t="s">
        <v>34</v>
      </c>
      <c r="E13" s="27">
        <v>1</v>
      </c>
      <c r="F13" s="28">
        <v>45901</v>
      </c>
      <c r="G13" s="28">
        <v>46084</v>
      </c>
      <c r="H13" s="182">
        <v>630</v>
      </c>
      <c r="I13" s="30">
        <v>81.599999999999994</v>
      </c>
      <c r="J13" s="31"/>
      <c r="K13" s="30">
        <f t="shared" si="0"/>
        <v>711.6</v>
      </c>
      <c r="L13" s="32"/>
      <c r="M13" s="33"/>
      <c r="N13" s="33"/>
      <c r="O13" s="34">
        <f t="shared" si="1"/>
        <v>711.6</v>
      </c>
    </row>
    <row r="14" spans="1:23" ht="15.75" x14ac:dyDescent="0.2">
      <c r="A14" s="112">
        <v>9</v>
      </c>
      <c r="B14" s="95" t="s">
        <v>81</v>
      </c>
      <c r="C14" s="95" t="s">
        <v>69</v>
      </c>
      <c r="D14" s="95" t="s">
        <v>34</v>
      </c>
      <c r="E14" s="27">
        <v>1</v>
      </c>
      <c r="F14" s="186">
        <v>45850</v>
      </c>
      <c r="G14" s="186">
        <v>46033</v>
      </c>
      <c r="H14" s="182">
        <v>630</v>
      </c>
      <c r="I14" s="30">
        <v>81.599999999999994</v>
      </c>
      <c r="J14" s="187"/>
      <c r="K14" s="30">
        <f t="shared" si="0"/>
        <v>711.6</v>
      </c>
      <c r="L14" s="26"/>
      <c r="M14" s="185"/>
      <c r="N14" s="31"/>
      <c r="O14" s="34">
        <f t="shared" si="1"/>
        <v>711.6</v>
      </c>
    </row>
    <row r="15" spans="1:23" ht="15.75" x14ac:dyDescent="0.2">
      <c r="A15" s="5"/>
      <c r="B15" s="47" t="s">
        <v>22</v>
      </c>
      <c r="C15" s="47"/>
      <c r="D15" s="47"/>
      <c r="E15" s="47"/>
      <c r="F15" s="47"/>
      <c r="G15" s="48"/>
      <c r="H15" s="18">
        <f>SUM(H6:H14)</f>
        <v>5670</v>
      </c>
      <c r="I15" s="18">
        <f>SUM(I6:I14)</f>
        <v>734.40000000000009</v>
      </c>
      <c r="J15" s="18">
        <v>0</v>
      </c>
      <c r="K15" s="18">
        <f>SUM(K6:K14)</f>
        <v>6404.4000000000015</v>
      </c>
      <c r="L15" s="19"/>
      <c r="M15" s="188">
        <f>SUM(M6:M14)</f>
        <v>0</v>
      </c>
      <c r="N15" s="188">
        <f>SUM(N6:N14)</f>
        <v>0</v>
      </c>
      <c r="O15" s="21">
        <f>SUM(O6:O14)</f>
        <v>6404.4000000000015</v>
      </c>
      <c r="P15" s="189"/>
      <c r="W15" s="190" t="s">
        <v>56</v>
      </c>
    </row>
    <row r="16" spans="1:23" ht="16.5" thickBot="1" x14ac:dyDescent="0.3">
      <c r="A16" s="228"/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30"/>
    </row>
    <row r="17" spans="1:22" ht="63.75" thickBot="1" x14ac:dyDescent="0.25">
      <c r="A17" s="174" t="s">
        <v>7</v>
      </c>
      <c r="B17" s="175" t="s">
        <v>8</v>
      </c>
      <c r="C17" s="175" t="s">
        <v>9</v>
      </c>
      <c r="D17" s="176" t="s">
        <v>10</v>
      </c>
      <c r="E17" s="236" t="s">
        <v>11</v>
      </c>
      <c r="F17" s="177" t="s">
        <v>23</v>
      </c>
      <c r="G17" s="177" t="s">
        <v>24</v>
      </c>
      <c r="H17" s="178" t="s">
        <v>25</v>
      </c>
      <c r="I17" s="178" t="s">
        <v>14</v>
      </c>
      <c r="J17" s="178" t="s">
        <v>26</v>
      </c>
      <c r="K17" s="178" t="s">
        <v>16</v>
      </c>
      <c r="L17" s="179" t="s">
        <v>19</v>
      </c>
      <c r="M17" s="175" t="s">
        <v>20</v>
      </c>
      <c r="N17" s="175" t="s">
        <v>21</v>
      </c>
      <c r="O17" s="180" t="s">
        <v>18</v>
      </c>
    </row>
    <row r="18" spans="1:22" ht="15.75" x14ac:dyDescent="0.2">
      <c r="A18" s="16"/>
      <c r="B18" s="231"/>
      <c r="C18" s="232"/>
      <c r="D18" s="231"/>
      <c r="E18" s="233"/>
      <c r="F18" s="234"/>
      <c r="G18" s="38"/>
      <c r="H18" s="191"/>
      <c r="I18" s="191"/>
      <c r="J18" s="191"/>
      <c r="K18" s="191"/>
      <c r="L18" s="192"/>
      <c r="M18" s="193"/>
      <c r="N18" s="193"/>
      <c r="O18" s="235"/>
    </row>
    <row r="19" spans="1:22" ht="15.75" x14ac:dyDescent="0.2">
      <c r="A19" s="7" t="s">
        <v>1</v>
      </c>
      <c r="B19" s="49"/>
      <c r="C19" s="49"/>
      <c r="D19" s="49"/>
      <c r="E19" s="49"/>
      <c r="F19" s="49"/>
      <c r="G19" s="50"/>
      <c r="H19" s="23">
        <v>0</v>
      </c>
      <c r="I19" s="23">
        <v>0</v>
      </c>
      <c r="J19" s="24"/>
      <c r="K19" s="8" t="e">
        <f>SUM(#REF!)</f>
        <v>#REF!</v>
      </c>
      <c r="L19" s="9"/>
      <c r="M19" s="10">
        <v>0</v>
      </c>
      <c r="N19" s="10">
        <v>0</v>
      </c>
      <c r="O19" s="25">
        <v>0</v>
      </c>
      <c r="V19" s="12"/>
    </row>
    <row r="20" spans="1:22" x14ac:dyDescent="0.2">
      <c r="A20" s="11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3"/>
    </row>
    <row r="21" spans="1:22" ht="15.75" x14ac:dyDescent="0.2">
      <c r="A21" s="14" t="s">
        <v>1</v>
      </c>
      <c r="B21" s="45" t="s">
        <v>27</v>
      </c>
      <c r="C21" s="45"/>
      <c r="D21" s="45"/>
      <c r="E21" s="194"/>
      <c r="F21" s="45"/>
      <c r="G21" s="46"/>
      <c r="H21" s="18">
        <f>H15</f>
        <v>5670</v>
      </c>
      <c r="I21" s="18">
        <f>I15</f>
        <v>734.40000000000009</v>
      </c>
      <c r="J21" s="18">
        <v>0</v>
      </c>
      <c r="K21" s="18">
        <f>K15</f>
        <v>6404.4000000000015</v>
      </c>
      <c r="L21" s="19"/>
      <c r="M21" s="20">
        <f>M15</f>
        <v>0</v>
      </c>
      <c r="N21" s="188">
        <f>N15</f>
        <v>0</v>
      </c>
      <c r="O21" s="21">
        <f>K21-M21-N21</f>
        <v>6404.4000000000015</v>
      </c>
    </row>
    <row r="22" spans="1:22" ht="16.5" thickBot="1" x14ac:dyDescent="0.3">
      <c r="A22" s="195" t="s">
        <v>194</v>
      </c>
      <c r="B22" s="196"/>
      <c r="C22" s="196"/>
      <c r="D22" s="196"/>
      <c r="E22" s="196"/>
      <c r="F22" s="196"/>
      <c r="G22" s="196"/>
      <c r="H22" s="115"/>
      <c r="I22" s="115"/>
      <c r="J22" s="115"/>
      <c r="K22" s="115"/>
      <c r="L22" s="115"/>
      <c r="M22" s="115"/>
      <c r="N22" s="115"/>
      <c r="O22" s="13"/>
    </row>
    <row r="23" spans="1:22" x14ac:dyDescent="0.2">
      <c r="A23" s="11"/>
      <c r="B23" s="115"/>
      <c r="C23" s="115"/>
      <c r="D23" s="115"/>
      <c r="E23" s="115"/>
      <c r="F23" s="115"/>
      <c r="G23" s="115"/>
      <c r="H23" s="152" t="s">
        <v>39</v>
      </c>
      <c r="I23" s="153"/>
      <c r="J23" s="153"/>
      <c r="K23" s="153"/>
      <c r="L23" s="153"/>
      <c r="M23" s="153"/>
      <c r="N23" s="153"/>
      <c r="O23" s="197">
        <v>30</v>
      </c>
    </row>
    <row r="24" spans="1:22" ht="15.75" x14ac:dyDescent="0.2">
      <c r="A24" s="11"/>
      <c r="B24" s="115"/>
      <c r="C24" s="115"/>
      <c r="D24" s="115"/>
      <c r="E24" s="115"/>
      <c r="F24" s="115"/>
      <c r="G24" s="115"/>
      <c r="H24" s="156" t="s">
        <v>40</v>
      </c>
      <c r="I24" s="80"/>
      <c r="J24" s="80"/>
      <c r="K24" s="80"/>
      <c r="L24" s="80"/>
      <c r="M24" s="80"/>
      <c r="N24" s="80"/>
      <c r="O24" s="198">
        <f>O23*A14</f>
        <v>270</v>
      </c>
    </row>
    <row r="25" spans="1:22" ht="16.5" thickBot="1" x14ac:dyDescent="0.25">
      <c r="A25" s="199"/>
      <c r="B25" s="200"/>
      <c r="C25" s="200"/>
      <c r="D25" s="200"/>
      <c r="E25" s="200"/>
      <c r="F25" s="200"/>
      <c r="G25" s="200"/>
      <c r="H25" s="157" t="s">
        <v>38</v>
      </c>
      <c r="I25" s="124"/>
      <c r="J25" s="124"/>
      <c r="K25" s="124"/>
      <c r="L25" s="124"/>
      <c r="M25" s="124"/>
      <c r="N25" s="124"/>
      <c r="O25" s="201">
        <f>SUM(O21+O24)</f>
        <v>6674.4000000000015</v>
      </c>
    </row>
    <row r="26" spans="1:22" ht="15.75" x14ac:dyDescent="0.2">
      <c r="H26" s="202"/>
      <c r="I26" s="202"/>
      <c r="J26" s="202"/>
      <c r="K26" s="202"/>
      <c r="L26" s="202"/>
      <c r="M26" s="202"/>
      <c r="N26" s="202"/>
      <c r="O26" s="203"/>
    </row>
    <row r="27" spans="1:22" ht="15.75" x14ac:dyDescent="0.2">
      <c r="H27" s="202"/>
      <c r="I27" s="202"/>
      <c r="J27" s="202"/>
      <c r="K27" s="202"/>
      <c r="L27" s="202"/>
      <c r="M27" s="202"/>
      <c r="N27" s="202"/>
      <c r="O27" s="203"/>
    </row>
    <row r="28" spans="1:22" ht="15.75" x14ac:dyDescent="0.2">
      <c r="B28" s="204"/>
      <c r="H28" s="202"/>
      <c r="I28" s="202"/>
      <c r="J28" s="202"/>
      <c r="K28" s="202"/>
      <c r="L28" s="202"/>
      <c r="M28" s="202"/>
      <c r="N28" s="202"/>
      <c r="O28" s="203"/>
    </row>
    <row r="29" spans="1:22" ht="15.75" x14ac:dyDescent="0.2">
      <c r="H29" s="202"/>
      <c r="I29" s="202"/>
      <c r="J29" s="202"/>
      <c r="K29" s="202"/>
      <c r="L29" s="202"/>
      <c r="M29" s="202"/>
      <c r="N29" s="202"/>
      <c r="O29" s="203"/>
    </row>
    <row r="30" spans="1:22" ht="15.75" x14ac:dyDescent="0.2">
      <c r="H30" s="202"/>
      <c r="I30" s="202"/>
      <c r="J30" s="202"/>
      <c r="K30" s="202"/>
      <c r="L30" s="202"/>
      <c r="M30" s="202"/>
      <c r="N30" s="202"/>
      <c r="O30" s="203"/>
    </row>
  </sheetData>
  <sortState ref="B8:O15">
    <sortCondition ref="B7:B15"/>
  </sortState>
  <mergeCells count="26">
    <mergeCell ref="A2:C2"/>
    <mergeCell ref="D2:E2"/>
    <mergeCell ref="J2:O2"/>
    <mergeCell ref="A3:C3"/>
    <mergeCell ref="D3:E3"/>
    <mergeCell ref="J3:O3"/>
    <mergeCell ref="A4:A5"/>
    <mergeCell ref="B4:B5"/>
    <mergeCell ref="C4:C5"/>
    <mergeCell ref="D4:D5"/>
    <mergeCell ref="E4:E5"/>
    <mergeCell ref="F4:F5"/>
    <mergeCell ref="H25:N25"/>
    <mergeCell ref="O4:O5"/>
    <mergeCell ref="B15:G15"/>
    <mergeCell ref="A16:O16"/>
    <mergeCell ref="B19:G19"/>
    <mergeCell ref="H23:N23"/>
    <mergeCell ref="H24:N24"/>
    <mergeCell ref="G4:G5"/>
    <mergeCell ref="H4:H5"/>
    <mergeCell ref="I4:I5"/>
    <mergeCell ref="J4:J5"/>
    <mergeCell ref="K4:K5"/>
    <mergeCell ref="L4:N4"/>
    <mergeCell ref="A22:G22"/>
  </mergeCells>
  <phoneticPr fontId="7" type="noConversion"/>
  <pageMargins left="0.51181102362204722" right="0.51181102362204722" top="0.78740157480314965" bottom="0.78740157480314965" header="0.31496062992125984" footer="0.31496062992125984"/>
  <pageSetup paperSize="9" scale="40" fitToHeight="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zoomScale="80" zoomScaleNormal="80" workbookViewId="0">
      <selection activeCell="M25" sqref="M25"/>
    </sheetView>
  </sheetViews>
  <sheetFormatPr defaultColWidth="9.140625" defaultRowHeight="15" x14ac:dyDescent="0.2"/>
  <cols>
    <col min="1" max="1" width="7.85546875" style="1" customWidth="1"/>
    <col min="2" max="2" width="46.28515625" style="1" customWidth="1"/>
    <col min="3" max="3" width="18.85546875" style="1" bestFit="1" customWidth="1"/>
    <col min="4" max="4" width="23.5703125" style="1" bestFit="1" customWidth="1"/>
    <col min="5" max="5" width="4.28515625" style="1" bestFit="1" customWidth="1"/>
    <col min="6" max="6" width="15.42578125" style="1" bestFit="1" customWidth="1"/>
    <col min="7" max="7" width="17.140625" style="1" bestFit="1" customWidth="1"/>
    <col min="8" max="8" width="21.42578125" style="1" bestFit="1" customWidth="1"/>
    <col min="9" max="10" width="19.7109375" style="1" bestFit="1" customWidth="1"/>
    <col min="11" max="11" width="18.28515625" style="1" bestFit="1" customWidth="1"/>
    <col min="12" max="12" width="7.28515625" style="1" bestFit="1" customWidth="1"/>
    <col min="13" max="13" width="14.42578125" style="1" bestFit="1" customWidth="1"/>
    <col min="14" max="14" width="15" style="1" customWidth="1"/>
    <col min="15" max="15" width="18.7109375" style="1" bestFit="1" customWidth="1"/>
    <col min="16" max="16" width="9.140625" style="1"/>
    <col min="17" max="17" width="11.7109375" style="1" bestFit="1" customWidth="1"/>
    <col min="18" max="19" width="9.140625" style="1"/>
    <col min="20" max="20" width="1.7109375" style="1" bestFit="1" customWidth="1"/>
    <col min="21" max="16384" width="9.140625" style="1"/>
  </cols>
  <sheetData>
    <row r="1" spans="1:20" ht="87" customHeight="1" thickBot="1" x14ac:dyDescent="0.25">
      <c r="A1" s="181" t="s">
        <v>1</v>
      </c>
      <c r="B1" s="205"/>
      <c r="C1" s="205"/>
      <c r="D1" s="205"/>
      <c r="E1" s="206"/>
      <c r="F1" s="205"/>
      <c r="G1" s="205"/>
      <c r="H1" s="205"/>
      <c r="I1" s="205"/>
      <c r="J1" s="205"/>
      <c r="K1" s="205"/>
      <c r="L1" s="205"/>
      <c r="M1" s="205"/>
      <c r="N1" s="205"/>
      <c r="O1" s="207"/>
    </row>
    <row r="2" spans="1:20" ht="15.75" x14ac:dyDescent="0.2">
      <c r="A2" s="251" t="s">
        <v>51</v>
      </c>
      <c r="B2" s="252"/>
      <c r="C2" s="253"/>
      <c r="D2" s="222" t="s">
        <v>49</v>
      </c>
      <c r="E2" s="223"/>
      <c r="F2" s="224" t="s">
        <v>2</v>
      </c>
      <c r="G2" s="225" t="s">
        <v>3</v>
      </c>
      <c r="H2" s="226" t="s">
        <v>83</v>
      </c>
      <c r="I2" s="225" t="s">
        <v>4</v>
      </c>
      <c r="J2" s="214" t="s">
        <v>5</v>
      </c>
      <c r="K2" s="214"/>
      <c r="L2" s="214"/>
      <c r="M2" s="214"/>
      <c r="N2" s="214"/>
      <c r="O2" s="227"/>
    </row>
    <row r="3" spans="1:20" ht="39" customHeight="1" x14ac:dyDescent="0.2">
      <c r="A3" s="215" t="s">
        <v>196</v>
      </c>
      <c r="B3" s="216"/>
      <c r="C3" s="217"/>
      <c r="D3" s="218" t="s">
        <v>188</v>
      </c>
      <c r="E3" s="219"/>
      <c r="F3" s="220" t="s">
        <v>179</v>
      </c>
      <c r="G3" s="130" t="s">
        <v>190</v>
      </c>
      <c r="H3" s="131">
        <v>17</v>
      </c>
      <c r="I3" s="221">
        <v>4.8</v>
      </c>
      <c r="J3" s="133" t="s">
        <v>6</v>
      </c>
      <c r="K3" s="133"/>
      <c r="L3" s="133"/>
      <c r="M3" s="133"/>
      <c r="N3" s="133"/>
      <c r="O3" s="134"/>
    </row>
    <row r="4" spans="1:20" ht="15.75" x14ac:dyDescent="0.25">
      <c r="A4" s="136" t="s">
        <v>7</v>
      </c>
      <c r="B4" s="137" t="s">
        <v>8</v>
      </c>
      <c r="C4" s="137" t="s">
        <v>9</v>
      </c>
      <c r="D4" s="137" t="s">
        <v>10</v>
      </c>
      <c r="E4" s="137" t="s">
        <v>11</v>
      </c>
      <c r="F4" s="137" t="s">
        <v>12</v>
      </c>
      <c r="G4" s="137" t="s">
        <v>13</v>
      </c>
      <c r="H4" s="139" t="s">
        <v>28</v>
      </c>
      <c r="I4" s="139" t="s">
        <v>14</v>
      </c>
      <c r="J4" s="139" t="s">
        <v>15</v>
      </c>
      <c r="K4" s="139" t="s">
        <v>16</v>
      </c>
      <c r="L4" s="135" t="s">
        <v>17</v>
      </c>
      <c r="M4" s="135"/>
      <c r="N4" s="135"/>
      <c r="O4" s="140" t="s">
        <v>18</v>
      </c>
    </row>
    <row r="5" spans="1:20" ht="61.5" customHeight="1" thickBot="1" x14ac:dyDescent="0.25">
      <c r="A5" s="141"/>
      <c r="B5" s="142"/>
      <c r="C5" s="142"/>
      <c r="D5" s="142"/>
      <c r="E5" s="142"/>
      <c r="F5" s="142"/>
      <c r="G5" s="142"/>
      <c r="H5" s="144"/>
      <c r="I5" s="144"/>
      <c r="J5" s="144"/>
      <c r="K5" s="144"/>
      <c r="L5" s="145" t="s">
        <v>19</v>
      </c>
      <c r="M5" s="146" t="s">
        <v>29</v>
      </c>
      <c r="N5" s="146" t="s">
        <v>21</v>
      </c>
      <c r="O5" s="147"/>
    </row>
    <row r="6" spans="1:20" x14ac:dyDescent="0.2">
      <c r="A6" s="6">
        <v>1</v>
      </c>
      <c r="B6" s="247" t="s">
        <v>57</v>
      </c>
      <c r="C6" s="247" t="s">
        <v>0</v>
      </c>
      <c r="D6" s="247" t="s">
        <v>58</v>
      </c>
      <c r="E6" s="248">
        <v>1</v>
      </c>
      <c r="F6" s="249">
        <v>45840</v>
      </c>
      <c r="G6" s="249">
        <v>46023</v>
      </c>
      <c r="H6" s="250">
        <v>630</v>
      </c>
      <c r="I6" s="250">
        <v>48</v>
      </c>
      <c r="J6" s="104"/>
      <c r="K6" s="104">
        <f>H6+I6+J6</f>
        <v>678</v>
      </c>
      <c r="L6" s="106"/>
      <c r="M6" s="104"/>
      <c r="N6" s="104"/>
      <c r="O6" s="212">
        <f>SUM(H6+I6-M6-N6)</f>
        <v>678</v>
      </c>
    </row>
    <row r="7" spans="1:20" s="4" customFormat="1" x14ac:dyDescent="0.2">
      <c r="A7" s="16"/>
      <c r="B7" s="243"/>
      <c r="C7" s="243"/>
      <c r="D7" s="243"/>
      <c r="E7" s="243"/>
      <c r="F7" s="243"/>
      <c r="G7" s="243"/>
      <c r="H7" s="243"/>
      <c r="I7" s="3"/>
      <c r="J7" s="243"/>
      <c r="K7" s="243"/>
      <c r="L7" s="243"/>
      <c r="M7" s="243"/>
      <c r="N7" s="243"/>
      <c r="O7" s="17"/>
    </row>
    <row r="8" spans="1:20" ht="15.75" x14ac:dyDescent="0.2">
      <c r="A8" s="5"/>
      <c r="B8" s="47" t="s">
        <v>22</v>
      </c>
      <c r="C8" s="47"/>
      <c r="D8" s="47"/>
      <c r="E8" s="47"/>
      <c r="F8" s="47"/>
      <c r="G8" s="48"/>
      <c r="H8" s="18">
        <f>SUM(H6:H7)</f>
        <v>630</v>
      </c>
      <c r="I8" s="18">
        <f>SUM(I6:I6)</f>
        <v>48</v>
      </c>
      <c r="J8" s="18">
        <f>SUM(J6:J6)</f>
        <v>0</v>
      </c>
      <c r="K8" s="18">
        <f>SUM(K6:K7)</f>
        <v>678</v>
      </c>
      <c r="L8" s="19"/>
      <c r="M8" s="20">
        <f>SUM(M6:M6)</f>
        <v>0</v>
      </c>
      <c r="N8" s="20">
        <f>SUM(N6:N6)</f>
        <v>0</v>
      </c>
      <c r="O8" s="21">
        <f>SUM(O6:O7)</f>
        <v>678</v>
      </c>
    </row>
    <row r="9" spans="1:20" ht="16.5" thickBot="1" x14ac:dyDescent="0.3">
      <c r="A9" s="228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30"/>
    </row>
    <row r="10" spans="1:20" ht="64.5" customHeight="1" thickBot="1" x14ac:dyDescent="0.25">
      <c r="A10" s="167" t="s">
        <v>7</v>
      </c>
      <c r="B10" s="168" t="s">
        <v>8</v>
      </c>
      <c r="C10" s="168" t="s">
        <v>9</v>
      </c>
      <c r="D10" s="169" t="s">
        <v>10</v>
      </c>
      <c r="E10" s="260" t="s">
        <v>11</v>
      </c>
      <c r="F10" s="170" t="s">
        <v>23</v>
      </c>
      <c r="G10" s="170" t="s">
        <v>24</v>
      </c>
      <c r="H10" s="171" t="s">
        <v>25</v>
      </c>
      <c r="I10" s="171" t="s">
        <v>14</v>
      </c>
      <c r="J10" s="171" t="s">
        <v>26</v>
      </c>
      <c r="K10" s="171" t="s">
        <v>16</v>
      </c>
      <c r="L10" s="172" t="s">
        <v>19</v>
      </c>
      <c r="M10" s="168" t="s">
        <v>20</v>
      </c>
      <c r="N10" s="168" t="s">
        <v>21</v>
      </c>
      <c r="O10" s="173" t="s">
        <v>18</v>
      </c>
      <c r="T10" s="1" t="s">
        <v>1</v>
      </c>
    </row>
    <row r="11" spans="1:20" ht="15.75" x14ac:dyDescent="0.2">
      <c r="A11" s="6"/>
      <c r="B11" s="232"/>
      <c r="C11" s="232"/>
      <c r="D11" s="254"/>
      <c r="E11" s="255"/>
      <c r="F11" s="256"/>
      <c r="G11" s="256"/>
      <c r="H11" s="257"/>
      <c r="I11" s="162"/>
      <c r="J11" s="162">
        <v>0</v>
      </c>
      <c r="K11" s="258"/>
      <c r="L11" s="164"/>
      <c r="M11" s="165"/>
      <c r="N11" s="165"/>
      <c r="O11" s="259"/>
    </row>
    <row r="12" spans="1:20" ht="15.75" x14ac:dyDescent="0.2">
      <c r="A12" s="7" t="s">
        <v>1</v>
      </c>
      <c r="B12" s="49"/>
      <c r="C12" s="49"/>
      <c r="D12" s="49"/>
      <c r="E12" s="49"/>
      <c r="F12" s="49"/>
      <c r="G12" s="50"/>
      <c r="H12" s="23">
        <v>0</v>
      </c>
      <c r="I12" s="23">
        <v>0</v>
      </c>
      <c r="J12" s="24"/>
      <c r="K12" s="8">
        <f>SUM(K11:K11)</f>
        <v>0</v>
      </c>
      <c r="L12" s="9"/>
      <c r="M12" s="10">
        <f>SUM(M11:M11)</f>
        <v>0</v>
      </c>
      <c r="N12" s="10">
        <f>SUM(N11:N11)</f>
        <v>0</v>
      </c>
      <c r="O12" s="25">
        <f>SUM(O11:O11)</f>
        <v>0</v>
      </c>
    </row>
    <row r="13" spans="1:20" x14ac:dyDescent="0.2">
      <c r="A13" s="11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3"/>
    </row>
    <row r="14" spans="1:20" ht="15.75" x14ac:dyDescent="0.2">
      <c r="A14" s="14" t="s">
        <v>1</v>
      </c>
      <c r="B14" s="45" t="s">
        <v>27</v>
      </c>
      <c r="C14" s="45"/>
      <c r="D14" s="45"/>
      <c r="E14" s="194"/>
      <c r="F14" s="45"/>
      <c r="G14" s="46"/>
      <c r="H14" s="18">
        <f>H8</f>
        <v>630</v>
      </c>
      <c r="I14" s="18">
        <f>I8</f>
        <v>48</v>
      </c>
      <c r="J14" s="18">
        <f>J8</f>
        <v>0</v>
      </c>
      <c r="K14" s="18">
        <f>K8</f>
        <v>678</v>
      </c>
      <c r="L14" s="19"/>
      <c r="M14" s="20">
        <f>M8</f>
        <v>0</v>
      </c>
      <c r="N14" s="20">
        <f>N8</f>
        <v>0</v>
      </c>
      <c r="O14" s="21">
        <f>SUM(K14-M14-N14)</f>
        <v>678</v>
      </c>
    </row>
    <row r="15" spans="1:20" ht="15.75" x14ac:dyDescent="0.25">
      <c r="A15" s="15" t="s">
        <v>50</v>
      </c>
      <c r="B15" s="243"/>
      <c r="C15" s="244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3"/>
    </row>
    <row r="16" spans="1:20" x14ac:dyDescent="0.2">
      <c r="A16" s="11"/>
      <c r="B16" s="115"/>
      <c r="C16" s="115"/>
      <c r="D16" s="115"/>
      <c r="E16" s="115"/>
      <c r="F16" s="115"/>
      <c r="G16" s="115"/>
      <c r="H16" s="78" t="s">
        <v>39</v>
      </c>
      <c r="I16" s="79"/>
      <c r="J16" s="79"/>
      <c r="K16" s="79"/>
      <c r="L16" s="79"/>
      <c r="M16" s="79"/>
      <c r="N16" s="79"/>
      <c r="O16" s="245">
        <v>30</v>
      </c>
    </row>
    <row r="17" spans="1:17" ht="16.5" thickBot="1" x14ac:dyDescent="0.25">
      <c r="A17" s="11"/>
      <c r="B17" s="115"/>
      <c r="C17" s="115"/>
      <c r="D17" s="115"/>
      <c r="E17" s="115"/>
      <c r="F17" s="115"/>
      <c r="G17" s="115"/>
      <c r="H17" s="237" t="s">
        <v>41</v>
      </c>
      <c r="I17" s="238"/>
      <c r="J17" s="238"/>
      <c r="K17" s="238"/>
      <c r="L17" s="238"/>
      <c r="M17" s="238"/>
      <c r="N17" s="238"/>
      <c r="O17" s="246">
        <f>O16*A6</f>
        <v>30</v>
      </c>
    </row>
    <row r="18" spans="1:17" ht="16.5" thickBot="1" x14ac:dyDescent="0.25">
      <c r="A18" s="199"/>
      <c r="B18" s="200"/>
      <c r="C18" s="200"/>
      <c r="D18" s="200"/>
      <c r="E18" s="200"/>
      <c r="F18" s="200"/>
      <c r="G18" s="200"/>
      <c r="H18" s="239" t="s">
        <v>42</v>
      </c>
      <c r="I18" s="240"/>
      <c r="J18" s="240"/>
      <c r="K18" s="240"/>
      <c r="L18" s="240"/>
      <c r="M18" s="240"/>
      <c r="N18" s="240"/>
      <c r="O18" s="241">
        <f>SUM(O14+O17)</f>
        <v>708</v>
      </c>
      <c r="Q18" s="2"/>
    </row>
    <row r="19" spans="1:17" s="100" customFormat="1" x14ac:dyDescent="0.2"/>
    <row r="20" spans="1:17" s="100" customFormat="1" x14ac:dyDescent="0.2"/>
    <row r="21" spans="1:17" s="100" customFormat="1" x14ac:dyDescent="0.2"/>
    <row r="22" spans="1:17" s="100" customFormat="1" x14ac:dyDescent="0.2"/>
    <row r="23" spans="1:17" s="100" customFormat="1" x14ac:dyDescent="0.2"/>
    <row r="24" spans="1:17" s="100" customFormat="1" x14ac:dyDescent="0.2">
      <c r="I24" s="242"/>
    </row>
    <row r="25" spans="1:17" s="100" customFormat="1" x14ac:dyDescent="0.2">
      <c r="I25" s="242"/>
    </row>
    <row r="26" spans="1:17" s="100" customFormat="1" x14ac:dyDescent="0.2">
      <c r="I26" s="242"/>
    </row>
    <row r="27" spans="1:17" s="100" customFormat="1" x14ac:dyDescent="0.2"/>
    <row r="28" spans="1:17" s="100" customFormat="1" x14ac:dyDescent="0.2"/>
    <row r="29" spans="1:17" s="100" customFormat="1" x14ac:dyDescent="0.2"/>
    <row r="30" spans="1:17" s="100" customFormat="1" x14ac:dyDescent="0.2"/>
    <row r="31" spans="1:17" s="100" customFormat="1" x14ac:dyDescent="0.2"/>
    <row r="32" spans="1:17" s="100" customFormat="1" x14ac:dyDescent="0.2"/>
    <row r="33" spans="8:15" s="100" customFormat="1" x14ac:dyDescent="0.2"/>
    <row r="34" spans="8:15" s="100" customFormat="1" x14ac:dyDescent="0.2"/>
    <row r="35" spans="8:15" s="100" customFormat="1" x14ac:dyDescent="0.2"/>
    <row r="36" spans="8:15" s="100" customFormat="1" x14ac:dyDescent="0.2"/>
    <row r="37" spans="8:15" s="100" customFormat="1" x14ac:dyDescent="0.2"/>
    <row r="38" spans="8:15" s="100" customFormat="1" x14ac:dyDescent="0.2"/>
    <row r="39" spans="8:15" s="100" customFormat="1" x14ac:dyDescent="0.2"/>
    <row r="40" spans="8:15" s="100" customFormat="1" x14ac:dyDescent="0.2"/>
    <row r="41" spans="8:15" ht="15.75" x14ac:dyDescent="0.2">
      <c r="H41" s="202"/>
      <c r="I41" s="202"/>
      <c r="J41" s="202"/>
      <c r="K41" s="202"/>
      <c r="L41" s="202"/>
      <c r="M41" s="202"/>
      <c r="N41" s="202"/>
      <c r="O41" s="203"/>
    </row>
  </sheetData>
  <mergeCells count="25">
    <mergeCell ref="A2:C2"/>
    <mergeCell ref="D2:E2"/>
    <mergeCell ref="J2:O2"/>
    <mergeCell ref="A3:C3"/>
    <mergeCell ref="D3:E3"/>
    <mergeCell ref="J3:O3"/>
    <mergeCell ref="H17:N17"/>
    <mergeCell ref="H18:N18"/>
    <mergeCell ref="O4:O5"/>
    <mergeCell ref="A4:A5"/>
    <mergeCell ref="B4:B5"/>
    <mergeCell ref="C4:C5"/>
    <mergeCell ref="D4:D5"/>
    <mergeCell ref="E4:E5"/>
    <mergeCell ref="F4:F5"/>
    <mergeCell ref="G4:G5"/>
    <mergeCell ref="B8:G8"/>
    <mergeCell ref="A9:O9"/>
    <mergeCell ref="B12:G12"/>
    <mergeCell ref="H16:N16"/>
    <mergeCell ref="H4:H5"/>
    <mergeCell ref="I4:I5"/>
    <mergeCell ref="J4:J5"/>
    <mergeCell ref="K4:K5"/>
    <mergeCell ref="L4:N4"/>
  </mergeCells>
  <phoneticPr fontId="7" type="noConversion"/>
  <pageMargins left="0.31496062992125984" right="0.11811023622047245" top="0.39370078740157483" bottom="0.39370078740157483" header="0.31496062992125984" footer="0.31496062992125984"/>
  <pageSetup paperSize="9"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zoomScale="80" zoomScaleNormal="80" workbookViewId="0">
      <selection activeCell="C13" sqref="C13"/>
    </sheetView>
  </sheetViews>
  <sheetFormatPr defaultRowHeight="15" x14ac:dyDescent="0.2"/>
  <cols>
    <col min="1" max="1" width="8.140625" style="1" customWidth="1"/>
    <col min="2" max="2" width="68.7109375" style="1" bestFit="1" customWidth="1"/>
    <col min="3" max="3" width="20.5703125" style="1" bestFit="1" customWidth="1"/>
    <col min="4" max="4" width="29.5703125" style="1" bestFit="1" customWidth="1"/>
    <col min="5" max="5" width="6.5703125" style="1" bestFit="1" customWidth="1"/>
    <col min="6" max="6" width="13.5703125" style="1" bestFit="1" customWidth="1"/>
    <col min="7" max="7" width="15.85546875" style="1" bestFit="1" customWidth="1"/>
    <col min="8" max="8" width="22.28515625" style="1" bestFit="1" customWidth="1"/>
    <col min="9" max="9" width="21.28515625" style="1" bestFit="1" customWidth="1"/>
    <col min="10" max="10" width="21.42578125" style="1" customWidth="1"/>
    <col min="11" max="11" width="19.42578125" style="1" bestFit="1" customWidth="1"/>
    <col min="12" max="12" width="7.140625" style="1" bestFit="1" customWidth="1"/>
    <col min="13" max="13" width="10.85546875" style="1" bestFit="1" customWidth="1"/>
    <col min="14" max="14" width="16.42578125" style="1" bestFit="1" customWidth="1"/>
    <col min="15" max="15" width="29.28515625" style="1" bestFit="1" customWidth="1"/>
    <col min="16" max="16" width="9.5703125" style="1" customWidth="1"/>
    <col min="17" max="16384" width="9.140625" style="1"/>
  </cols>
  <sheetData>
    <row r="1" spans="1:15" ht="74.25" customHeight="1" thickBot="1" x14ac:dyDescent="0.25">
      <c r="A1" s="181" t="s">
        <v>1</v>
      </c>
      <c r="B1" s="205"/>
      <c r="C1" s="205"/>
      <c r="D1" s="205"/>
      <c r="E1" s="206"/>
      <c r="F1" s="205"/>
      <c r="G1" s="205"/>
      <c r="H1" s="205"/>
      <c r="I1" s="205"/>
      <c r="J1" s="205"/>
      <c r="K1" s="205"/>
      <c r="L1" s="205"/>
      <c r="M1" s="205"/>
      <c r="N1" s="205"/>
      <c r="O1" s="207"/>
    </row>
    <row r="2" spans="1:15" ht="15.75" x14ac:dyDescent="0.2">
      <c r="A2" s="213" t="s">
        <v>66</v>
      </c>
      <c r="B2" s="214"/>
      <c r="C2" s="214"/>
      <c r="D2" s="214" t="s">
        <v>49</v>
      </c>
      <c r="E2" s="214"/>
      <c r="F2" s="225" t="s">
        <v>2</v>
      </c>
      <c r="G2" s="225" t="s">
        <v>3</v>
      </c>
      <c r="H2" s="225" t="s">
        <v>31</v>
      </c>
      <c r="I2" s="225" t="s">
        <v>4</v>
      </c>
      <c r="J2" s="214" t="s">
        <v>5</v>
      </c>
      <c r="K2" s="214"/>
      <c r="L2" s="214"/>
      <c r="M2" s="214"/>
      <c r="N2" s="214"/>
      <c r="O2" s="227"/>
    </row>
    <row r="3" spans="1:15" ht="43.5" customHeight="1" x14ac:dyDescent="0.2">
      <c r="A3" s="269" t="s">
        <v>198</v>
      </c>
      <c r="B3" s="270"/>
      <c r="C3" s="270"/>
      <c r="D3" s="271" t="s">
        <v>188</v>
      </c>
      <c r="E3" s="271"/>
      <c r="F3" s="130" t="s">
        <v>179</v>
      </c>
      <c r="G3" s="130" t="s">
        <v>190</v>
      </c>
      <c r="H3" s="131">
        <v>17</v>
      </c>
      <c r="I3" s="221">
        <v>4.8</v>
      </c>
      <c r="J3" s="133" t="s">
        <v>6</v>
      </c>
      <c r="K3" s="133"/>
      <c r="L3" s="133"/>
      <c r="M3" s="133"/>
      <c r="N3" s="133"/>
      <c r="O3" s="134"/>
    </row>
    <row r="4" spans="1:15" ht="15.75" x14ac:dyDescent="0.25">
      <c r="A4" s="272" t="s">
        <v>7</v>
      </c>
      <c r="B4" s="273" t="s">
        <v>8</v>
      </c>
      <c r="C4" s="273" t="s">
        <v>9</v>
      </c>
      <c r="D4" s="273" t="s">
        <v>10</v>
      </c>
      <c r="E4" s="273" t="s">
        <v>11</v>
      </c>
      <c r="F4" s="273"/>
      <c r="G4" s="273" t="s">
        <v>13</v>
      </c>
      <c r="H4" s="274" t="s">
        <v>28</v>
      </c>
      <c r="I4" s="274" t="s">
        <v>14</v>
      </c>
      <c r="J4" s="274" t="s">
        <v>15</v>
      </c>
      <c r="K4" s="274" t="s">
        <v>16</v>
      </c>
      <c r="L4" s="275" t="s">
        <v>17</v>
      </c>
      <c r="M4" s="276"/>
      <c r="N4" s="277"/>
      <c r="O4" s="278" t="s">
        <v>18</v>
      </c>
    </row>
    <row r="5" spans="1:15" ht="62.25" customHeight="1" thickBot="1" x14ac:dyDescent="0.25">
      <c r="A5" s="279"/>
      <c r="B5" s="280"/>
      <c r="C5" s="280"/>
      <c r="D5" s="280"/>
      <c r="E5" s="280"/>
      <c r="F5" s="280"/>
      <c r="G5" s="280"/>
      <c r="H5" s="281"/>
      <c r="I5" s="281"/>
      <c r="J5" s="281"/>
      <c r="K5" s="281"/>
      <c r="L5" s="145" t="s">
        <v>19</v>
      </c>
      <c r="M5" s="146" t="s">
        <v>20</v>
      </c>
      <c r="N5" s="146" t="s">
        <v>21</v>
      </c>
      <c r="O5" s="282"/>
    </row>
    <row r="6" spans="1:15" ht="15.75" x14ac:dyDescent="0.2">
      <c r="A6" s="6">
        <v>1</v>
      </c>
      <c r="B6" s="285" t="s">
        <v>90</v>
      </c>
      <c r="C6" s="285" t="s">
        <v>75</v>
      </c>
      <c r="D6" s="285" t="s">
        <v>34</v>
      </c>
      <c r="E6" s="102">
        <v>1</v>
      </c>
      <c r="F6" s="38">
        <v>45968</v>
      </c>
      <c r="G6" s="38">
        <v>46028</v>
      </c>
      <c r="H6" s="103">
        <v>630</v>
      </c>
      <c r="I6" s="104">
        <v>81.599999999999994</v>
      </c>
      <c r="J6" s="105"/>
      <c r="K6" s="104">
        <f t="shared" ref="K6:K38" si="0">H6+I6+J6</f>
        <v>711.6</v>
      </c>
      <c r="L6" s="192"/>
      <c r="M6" s="107"/>
      <c r="N6" s="107"/>
      <c r="O6" s="212">
        <f t="shared" ref="O6:O38" si="1">SUM(K6-M6-N6)</f>
        <v>711.6</v>
      </c>
    </row>
    <row r="7" spans="1:15" ht="15.75" x14ac:dyDescent="0.2">
      <c r="A7" s="6">
        <v>2</v>
      </c>
      <c r="B7" s="283" t="s">
        <v>130</v>
      </c>
      <c r="C7" s="283" t="s">
        <v>0</v>
      </c>
      <c r="D7" s="283" t="s">
        <v>131</v>
      </c>
      <c r="E7" s="27">
        <v>1</v>
      </c>
      <c r="F7" s="41">
        <v>45964</v>
      </c>
      <c r="G7" s="41">
        <v>46329</v>
      </c>
      <c r="H7" s="29">
        <v>630</v>
      </c>
      <c r="I7" s="30">
        <v>81.599999999999994</v>
      </c>
      <c r="J7" s="31"/>
      <c r="K7" s="30">
        <f t="shared" si="0"/>
        <v>711.6</v>
      </c>
      <c r="L7" s="32"/>
      <c r="M7" s="33"/>
      <c r="N7" s="33"/>
      <c r="O7" s="34">
        <f t="shared" si="1"/>
        <v>711.6</v>
      </c>
    </row>
    <row r="8" spans="1:15" ht="15.75" x14ac:dyDescent="0.2">
      <c r="A8" s="6">
        <v>3</v>
      </c>
      <c r="B8" s="284" t="s">
        <v>147</v>
      </c>
      <c r="C8" s="284" t="s">
        <v>0</v>
      </c>
      <c r="D8" s="284" t="s">
        <v>141</v>
      </c>
      <c r="E8" s="27">
        <v>1</v>
      </c>
      <c r="F8" s="28">
        <v>45964</v>
      </c>
      <c r="G8" s="44">
        <v>46144</v>
      </c>
      <c r="H8" s="29">
        <v>630</v>
      </c>
      <c r="I8" s="30">
        <v>81.599999999999994</v>
      </c>
      <c r="J8" s="31"/>
      <c r="K8" s="30">
        <f t="shared" si="0"/>
        <v>711.6</v>
      </c>
      <c r="L8" s="32"/>
      <c r="M8" s="33"/>
      <c r="N8" s="33"/>
      <c r="O8" s="34">
        <f t="shared" si="1"/>
        <v>711.6</v>
      </c>
    </row>
    <row r="9" spans="1:15" ht="15.75" x14ac:dyDescent="0.2">
      <c r="A9" s="6">
        <v>4</v>
      </c>
      <c r="B9" s="284" t="s">
        <v>181</v>
      </c>
      <c r="C9" s="284"/>
      <c r="D9" s="284" t="s">
        <v>0</v>
      </c>
      <c r="E9" s="27">
        <v>1</v>
      </c>
      <c r="F9" s="28">
        <v>45964</v>
      </c>
      <c r="G9" s="44">
        <v>46144</v>
      </c>
      <c r="H9" s="29">
        <v>630</v>
      </c>
      <c r="I9" s="30">
        <v>81.599999999999994</v>
      </c>
      <c r="J9" s="31"/>
      <c r="K9" s="30">
        <f t="shared" si="0"/>
        <v>711.6</v>
      </c>
      <c r="L9" s="32"/>
      <c r="M9" s="33"/>
      <c r="N9" s="33"/>
      <c r="O9" s="34">
        <f t="shared" si="1"/>
        <v>711.6</v>
      </c>
    </row>
    <row r="10" spans="1:15" ht="15.75" x14ac:dyDescent="0.2">
      <c r="A10" s="6">
        <v>5</v>
      </c>
      <c r="B10" s="285" t="s">
        <v>129</v>
      </c>
      <c r="C10" s="285" t="s">
        <v>75</v>
      </c>
      <c r="D10" s="285" t="s">
        <v>34</v>
      </c>
      <c r="E10" s="27">
        <v>1</v>
      </c>
      <c r="F10" s="28">
        <v>45931</v>
      </c>
      <c r="G10" s="38" t="s">
        <v>177</v>
      </c>
      <c r="H10" s="29">
        <v>630</v>
      </c>
      <c r="I10" s="30">
        <v>81.599999999999994</v>
      </c>
      <c r="J10" s="31"/>
      <c r="K10" s="30">
        <f t="shared" si="0"/>
        <v>711.6</v>
      </c>
      <c r="L10" s="32"/>
      <c r="M10" s="33"/>
      <c r="N10" s="33"/>
      <c r="O10" s="34">
        <f t="shared" si="1"/>
        <v>711.6</v>
      </c>
    </row>
    <row r="11" spans="1:15" ht="15.75" x14ac:dyDescent="0.2">
      <c r="A11" s="6">
        <v>6</v>
      </c>
      <c r="B11" s="284" t="s">
        <v>158</v>
      </c>
      <c r="C11" s="284" t="s">
        <v>104</v>
      </c>
      <c r="D11" s="284" t="s">
        <v>142</v>
      </c>
      <c r="E11" s="27">
        <v>1</v>
      </c>
      <c r="F11" s="28">
        <v>45964</v>
      </c>
      <c r="G11" s="44">
        <v>46144</v>
      </c>
      <c r="H11" s="29">
        <v>630</v>
      </c>
      <c r="I11" s="30">
        <v>81.599999999999994</v>
      </c>
      <c r="J11" s="31"/>
      <c r="K11" s="30">
        <f t="shared" si="0"/>
        <v>711.6</v>
      </c>
      <c r="L11" s="32"/>
      <c r="M11" s="33"/>
      <c r="N11" s="33"/>
      <c r="O11" s="34">
        <f t="shared" si="1"/>
        <v>711.6</v>
      </c>
    </row>
    <row r="12" spans="1:15" ht="15.75" x14ac:dyDescent="0.2">
      <c r="A12" s="6">
        <v>7</v>
      </c>
      <c r="B12" s="285" t="s">
        <v>99</v>
      </c>
      <c r="C12" s="285" t="s">
        <v>75</v>
      </c>
      <c r="D12" s="285" t="s">
        <v>34</v>
      </c>
      <c r="E12" s="27">
        <v>1</v>
      </c>
      <c r="F12" s="28">
        <v>45839</v>
      </c>
      <c r="G12" s="38">
        <v>46028</v>
      </c>
      <c r="H12" s="29">
        <v>630</v>
      </c>
      <c r="I12" s="30">
        <v>81.599999999999994</v>
      </c>
      <c r="J12" s="31"/>
      <c r="K12" s="30">
        <f t="shared" si="0"/>
        <v>711.6</v>
      </c>
      <c r="L12" s="32"/>
      <c r="M12" s="33"/>
      <c r="N12" s="33"/>
      <c r="O12" s="34">
        <f t="shared" si="1"/>
        <v>711.6</v>
      </c>
    </row>
    <row r="13" spans="1:15" ht="15.75" x14ac:dyDescent="0.2">
      <c r="A13" s="6">
        <v>8</v>
      </c>
      <c r="B13" s="284" t="s">
        <v>143</v>
      </c>
      <c r="C13" s="284" t="s">
        <v>0</v>
      </c>
      <c r="D13" s="284" t="s">
        <v>141</v>
      </c>
      <c r="E13" s="27">
        <v>1</v>
      </c>
      <c r="F13" s="28">
        <v>45964</v>
      </c>
      <c r="G13" s="44">
        <v>46144</v>
      </c>
      <c r="H13" s="29">
        <v>630</v>
      </c>
      <c r="I13" s="30">
        <v>81.599999999999994</v>
      </c>
      <c r="J13" s="31"/>
      <c r="K13" s="30">
        <f t="shared" si="0"/>
        <v>711.6</v>
      </c>
      <c r="L13" s="32"/>
      <c r="M13" s="33"/>
      <c r="N13" s="33"/>
      <c r="O13" s="34">
        <f t="shared" si="1"/>
        <v>711.6</v>
      </c>
    </row>
    <row r="14" spans="1:15" ht="15.75" x14ac:dyDescent="0.2">
      <c r="A14" s="6">
        <v>9</v>
      </c>
      <c r="B14" s="284" t="s">
        <v>151</v>
      </c>
      <c r="C14" s="284" t="s">
        <v>82</v>
      </c>
      <c r="D14" s="284" t="s">
        <v>148</v>
      </c>
      <c r="E14" s="27">
        <v>1</v>
      </c>
      <c r="F14" s="28">
        <v>45964</v>
      </c>
      <c r="G14" s="44">
        <v>46144</v>
      </c>
      <c r="H14" s="29">
        <v>630</v>
      </c>
      <c r="I14" s="30">
        <v>81.599999999999994</v>
      </c>
      <c r="J14" s="31"/>
      <c r="K14" s="30">
        <f t="shared" si="0"/>
        <v>711.6</v>
      </c>
      <c r="L14" s="32"/>
      <c r="M14" s="33"/>
      <c r="N14" s="33"/>
      <c r="O14" s="34">
        <f t="shared" si="1"/>
        <v>711.6</v>
      </c>
    </row>
    <row r="15" spans="1:15" ht="15.75" x14ac:dyDescent="0.2">
      <c r="A15" s="6">
        <v>10</v>
      </c>
      <c r="B15" s="284" t="s">
        <v>156</v>
      </c>
      <c r="C15" s="284" t="s">
        <v>82</v>
      </c>
      <c r="D15" s="284" t="s">
        <v>154</v>
      </c>
      <c r="E15" s="27">
        <v>1</v>
      </c>
      <c r="F15" s="28">
        <v>45964</v>
      </c>
      <c r="G15" s="44">
        <v>46144</v>
      </c>
      <c r="H15" s="29">
        <v>630</v>
      </c>
      <c r="I15" s="30">
        <v>81.599999999999994</v>
      </c>
      <c r="J15" s="31"/>
      <c r="K15" s="30">
        <f t="shared" si="0"/>
        <v>711.6</v>
      </c>
      <c r="L15" s="32"/>
      <c r="M15" s="33"/>
      <c r="N15" s="33"/>
      <c r="O15" s="34">
        <f t="shared" si="1"/>
        <v>711.6</v>
      </c>
    </row>
    <row r="16" spans="1:15" ht="15.75" x14ac:dyDescent="0.2">
      <c r="A16" s="6">
        <v>11</v>
      </c>
      <c r="B16" s="285" t="s">
        <v>126</v>
      </c>
      <c r="C16" s="285" t="s">
        <v>82</v>
      </c>
      <c r="D16" s="285" t="s">
        <v>34</v>
      </c>
      <c r="E16" s="27">
        <v>1</v>
      </c>
      <c r="F16" s="28">
        <v>45933</v>
      </c>
      <c r="G16" s="38">
        <v>46114</v>
      </c>
      <c r="H16" s="29">
        <v>630</v>
      </c>
      <c r="I16" s="30">
        <v>81.599999999999994</v>
      </c>
      <c r="J16" s="31"/>
      <c r="K16" s="30">
        <f t="shared" si="0"/>
        <v>711.6</v>
      </c>
      <c r="L16" s="32"/>
      <c r="M16" s="33"/>
      <c r="N16" s="33"/>
      <c r="O16" s="34">
        <f t="shared" si="1"/>
        <v>711.6</v>
      </c>
    </row>
    <row r="17" spans="1:15" ht="15.75" x14ac:dyDescent="0.2">
      <c r="A17" s="6">
        <v>12</v>
      </c>
      <c r="B17" s="284" t="s">
        <v>144</v>
      </c>
      <c r="C17" s="284" t="s">
        <v>0</v>
      </c>
      <c r="D17" s="284" t="s">
        <v>141</v>
      </c>
      <c r="E17" s="27">
        <v>1</v>
      </c>
      <c r="F17" s="28">
        <v>45964</v>
      </c>
      <c r="G17" s="44">
        <v>46144</v>
      </c>
      <c r="H17" s="29">
        <v>630</v>
      </c>
      <c r="I17" s="30">
        <v>81.599999999999994</v>
      </c>
      <c r="J17" s="31"/>
      <c r="K17" s="30">
        <f t="shared" si="0"/>
        <v>711.6</v>
      </c>
      <c r="L17" s="32"/>
      <c r="M17" s="33"/>
      <c r="N17" s="33"/>
      <c r="O17" s="34">
        <f t="shared" si="1"/>
        <v>711.6</v>
      </c>
    </row>
    <row r="18" spans="1:15" ht="15.75" x14ac:dyDescent="0.2">
      <c r="A18" s="6">
        <v>13</v>
      </c>
      <c r="B18" s="286" t="s">
        <v>89</v>
      </c>
      <c r="C18" s="286" t="s">
        <v>75</v>
      </c>
      <c r="D18" s="286" t="s">
        <v>34</v>
      </c>
      <c r="E18" s="27">
        <v>1</v>
      </c>
      <c r="F18" s="28">
        <v>45966</v>
      </c>
      <c r="G18" s="28">
        <v>46146</v>
      </c>
      <c r="H18" s="29">
        <v>630</v>
      </c>
      <c r="I18" s="30">
        <v>81.599999999999994</v>
      </c>
      <c r="J18" s="31"/>
      <c r="K18" s="30">
        <f t="shared" si="0"/>
        <v>711.6</v>
      </c>
      <c r="L18" s="32"/>
      <c r="M18" s="33"/>
      <c r="N18" s="33"/>
      <c r="O18" s="34">
        <f t="shared" si="1"/>
        <v>711.6</v>
      </c>
    </row>
    <row r="19" spans="1:15" ht="15.75" x14ac:dyDescent="0.2">
      <c r="A19" s="6">
        <v>14</v>
      </c>
      <c r="B19" s="285" t="s">
        <v>95</v>
      </c>
      <c r="C19" s="285" t="s">
        <v>75</v>
      </c>
      <c r="D19" s="285" t="s">
        <v>34</v>
      </c>
      <c r="E19" s="27">
        <v>1</v>
      </c>
      <c r="F19" s="28">
        <v>45845</v>
      </c>
      <c r="G19" s="38">
        <v>46028</v>
      </c>
      <c r="H19" s="29">
        <v>630</v>
      </c>
      <c r="I19" s="30">
        <v>81.599999999999994</v>
      </c>
      <c r="J19" s="31"/>
      <c r="K19" s="30">
        <f t="shared" si="0"/>
        <v>711.6</v>
      </c>
      <c r="L19" s="32"/>
      <c r="M19" s="33"/>
      <c r="N19" s="33"/>
      <c r="O19" s="34">
        <f t="shared" si="1"/>
        <v>711.6</v>
      </c>
    </row>
    <row r="20" spans="1:15" ht="15.75" x14ac:dyDescent="0.2">
      <c r="A20" s="6">
        <v>15</v>
      </c>
      <c r="B20" s="284" t="s">
        <v>153</v>
      </c>
      <c r="C20" s="284" t="s">
        <v>82</v>
      </c>
      <c r="D20" s="284" t="s">
        <v>154</v>
      </c>
      <c r="E20" s="27">
        <v>1</v>
      </c>
      <c r="F20" s="28">
        <v>45964</v>
      </c>
      <c r="G20" s="44">
        <v>46144</v>
      </c>
      <c r="H20" s="29">
        <v>630</v>
      </c>
      <c r="I20" s="30">
        <v>81.599999999999994</v>
      </c>
      <c r="J20" s="31"/>
      <c r="K20" s="30">
        <f t="shared" si="0"/>
        <v>711.6</v>
      </c>
      <c r="L20" s="32"/>
      <c r="M20" s="33"/>
      <c r="N20" s="33"/>
      <c r="O20" s="34">
        <f t="shared" si="1"/>
        <v>711.6</v>
      </c>
    </row>
    <row r="21" spans="1:15" ht="15.75" x14ac:dyDescent="0.2">
      <c r="A21" s="6">
        <v>16</v>
      </c>
      <c r="B21" s="284" t="s">
        <v>145</v>
      </c>
      <c r="C21" s="284" t="s">
        <v>82</v>
      </c>
      <c r="D21" s="284" t="s">
        <v>141</v>
      </c>
      <c r="E21" s="27">
        <v>1</v>
      </c>
      <c r="F21" s="28">
        <v>45964</v>
      </c>
      <c r="G21" s="44">
        <v>46144</v>
      </c>
      <c r="H21" s="29">
        <v>630</v>
      </c>
      <c r="I21" s="30">
        <v>81.599999999999994</v>
      </c>
      <c r="J21" s="31"/>
      <c r="K21" s="30">
        <f t="shared" si="0"/>
        <v>711.6</v>
      </c>
      <c r="L21" s="32"/>
      <c r="M21" s="33"/>
      <c r="N21" s="33"/>
      <c r="O21" s="34">
        <f t="shared" si="1"/>
        <v>711.6</v>
      </c>
    </row>
    <row r="22" spans="1:15" ht="15.75" x14ac:dyDescent="0.2">
      <c r="A22" s="6">
        <v>17</v>
      </c>
      <c r="B22" s="284" t="s">
        <v>152</v>
      </c>
      <c r="C22" s="284" t="s">
        <v>82</v>
      </c>
      <c r="D22" s="284" t="s">
        <v>148</v>
      </c>
      <c r="E22" s="27">
        <v>1</v>
      </c>
      <c r="F22" s="28">
        <v>45964</v>
      </c>
      <c r="G22" s="44">
        <v>46144</v>
      </c>
      <c r="H22" s="29">
        <v>630</v>
      </c>
      <c r="I22" s="30">
        <v>81.599999999999994</v>
      </c>
      <c r="J22" s="31"/>
      <c r="K22" s="30">
        <f t="shared" si="0"/>
        <v>711.6</v>
      </c>
      <c r="L22" s="32"/>
      <c r="M22" s="33"/>
      <c r="N22" s="33"/>
      <c r="O22" s="34">
        <f t="shared" si="1"/>
        <v>711.6</v>
      </c>
    </row>
    <row r="23" spans="1:15" ht="15.75" x14ac:dyDescent="0.2">
      <c r="A23" s="6">
        <v>18</v>
      </c>
      <c r="B23" s="283" t="s">
        <v>159</v>
      </c>
      <c r="C23" s="283" t="s">
        <v>0</v>
      </c>
      <c r="D23" s="283" t="s">
        <v>142</v>
      </c>
      <c r="E23" s="27" t="s">
        <v>185</v>
      </c>
      <c r="F23" s="28">
        <v>45964</v>
      </c>
      <c r="G23" s="44">
        <v>46067</v>
      </c>
      <c r="H23" s="29">
        <v>294</v>
      </c>
      <c r="I23" s="30">
        <v>24</v>
      </c>
      <c r="J23" s="31"/>
      <c r="K23" s="30">
        <f t="shared" si="0"/>
        <v>318</v>
      </c>
      <c r="L23" s="32"/>
      <c r="M23" s="33"/>
      <c r="N23" s="33"/>
      <c r="O23" s="34">
        <f t="shared" si="1"/>
        <v>318</v>
      </c>
    </row>
    <row r="24" spans="1:15" ht="15.75" x14ac:dyDescent="0.2">
      <c r="A24" s="6">
        <v>19</v>
      </c>
      <c r="B24" s="286" t="s">
        <v>96</v>
      </c>
      <c r="C24" s="286" t="s">
        <v>82</v>
      </c>
      <c r="D24" s="286" t="s">
        <v>34</v>
      </c>
      <c r="E24" s="27">
        <v>1</v>
      </c>
      <c r="F24" s="28">
        <v>45839</v>
      </c>
      <c r="G24" s="28">
        <v>46028</v>
      </c>
      <c r="H24" s="29">
        <v>630</v>
      </c>
      <c r="I24" s="30">
        <v>81.599999999999994</v>
      </c>
      <c r="J24" s="31"/>
      <c r="K24" s="30">
        <f t="shared" si="0"/>
        <v>711.6</v>
      </c>
      <c r="L24" s="32"/>
      <c r="M24" s="33"/>
      <c r="N24" s="33"/>
      <c r="O24" s="34">
        <f t="shared" si="1"/>
        <v>711.6</v>
      </c>
    </row>
    <row r="25" spans="1:15" ht="15.75" x14ac:dyDescent="0.2">
      <c r="A25" s="6">
        <v>20</v>
      </c>
      <c r="B25" s="287" t="s">
        <v>110</v>
      </c>
      <c r="C25" s="287" t="s">
        <v>75</v>
      </c>
      <c r="D25" s="286" t="s">
        <v>34</v>
      </c>
      <c r="E25" s="27">
        <v>1</v>
      </c>
      <c r="F25" s="22">
        <v>45901</v>
      </c>
      <c r="G25" s="28">
        <v>46084</v>
      </c>
      <c r="H25" s="29">
        <v>630</v>
      </c>
      <c r="I25" s="30">
        <v>81.599999999999994</v>
      </c>
      <c r="J25" s="31"/>
      <c r="K25" s="30">
        <f t="shared" si="0"/>
        <v>711.6</v>
      </c>
      <c r="L25" s="32"/>
      <c r="M25" s="33"/>
      <c r="N25" s="33"/>
      <c r="O25" s="34">
        <f t="shared" si="1"/>
        <v>711.6</v>
      </c>
    </row>
    <row r="26" spans="1:15" ht="15.75" x14ac:dyDescent="0.2">
      <c r="A26" s="6">
        <v>21</v>
      </c>
      <c r="B26" s="283" t="s">
        <v>146</v>
      </c>
      <c r="C26" s="283" t="s">
        <v>82</v>
      </c>
      <c r="D26" s="283" t="s">
        <v>141</v>
      </c>
      <c r="E26" s="27">
        <v>1</v>
      </c>
      <c r="F26" s="28">
        <v>45964</v>
      </c>
      <c r="G26" s="41">
        <v>46144</v>
      </c>
      <c r="H26" s="29">
        <v>630</v>
      </c>
      <c r="I26" s="30">
        <v>81.599999999999994</v>
      </c>
      <c r="J26" s="31"/>
      <c r="K26" s="30">
        <f t="shared" si="0"/>
        <v>711.6</v>
      </c>
      <c r="L26" s="32"/>
      <c r="M26" s="33"/>
      <c r="N26" s="33"/>
      <c r="O26" s="34">
        <f t="shared" si="1"/>
        <v>711.6</v>
      </c>
    </row>
    <row r="27" spans="1:15" ht="15.75" x14ac:dyDescent="0.2">
      <c r="A27" s="6">
        <v>22</v>
      </c>
      <c r="B27" s="283" t="s">
        <v>155</v>
      </c>
      <c r="C27" s="283" t="s">
        <v>82</v>
      </c>
      <c r="D27" s="283" t="s">
        <v>154</v>
      </c>
      <c r="E27" s="27">
        <v>1</v>
      </c>
      <c r="F27" s="28">
        <v>45964</v>
      </c>
      <c r="G27" s="41">
        <v>46144</v>
      </c>
      <c r="H27" s="29">
        <v>630</v>
      </c>
      <c r="I27" s="30">
        <v>81.599999999999994</v>
      </c>
      <c r="J27" s="31"/>
      <c r="K27" s="30">
        <f t="shared" si="0"/>
        <v>711.6</v>
      </c>
      <c r="L27" s="32"/>
      <c r="M27" s="33"/>
      <c r="N27" s="33"/>
      <c r="O27" s="34">
        <f t="shared" si="1"/>
        <v>711.6</v>
      </c>
    </row>
    <row r="28" spans="1:15" ht="15.75" x14ac:dyDescent="0.2">
      <c r="A28" s="6">
        <v>23</v>
      </c>
      <c r="B28" s="286" t="s">
        <v>128</v>
      </c>
      <c r="C28" s="286" t="s">
        <v>82</v>
      </c>
      <c r="D28" s="286" t="s">
        <v>34</v>
      </c>
      <c r="E28" s="27">
        <v>1</v>
      </c>
      <c r="F28" s="28">
        <v>45931</v>
      </c>
      <c r="G28" s="28">
        <v>46112</v>
      </c>
      <c r="H28" s="29">
        <v>630</v>
      </c>
      <c r="I28" s="30">
        <v>81.599999999999994</v>
      </c>
      <c r="J28" s="31"/>
      <c r="K28" s="30">
        <f t="shared" si="0"/>
        <v>711.6</v>
      </c>
      <c r="L28" s="32"/>
      <c r="M28" s="33"/>
      <c r="N28" s="33"/>
      <c r="O28" s="34">
        <f t="shared" si="1"/>
        <v>711.6</v>
      </c>
    </row>
    <row r="29" spans="1:15" ht="15.75" x14ac:dyDescent="0.2">
      <c r="A29" s="6">
        <v>24</v>
      </c>
      <c r="B29" s="283" t="s">
        <v>160</v>
      </c>
      <c r="C29" s="283" t="s">
        <v>0</v>
      </c>
      <c r="D29" s="283" t="s">
        <v>142</v>
      </c>
      <c r="E29" s="27">
        <v>1</v>
      </c>
      <c r="F29" s="28">
        <v>45964</v>
      </c>
      <c r="G29" s="41">
        <v>46144</v>
      </c>
      <c r="H29" s="29">
        <v>630</v>
      </c>
      <c r="I29" s="30">
        <v>81.599999999999994</v>
      </c>
      <c r="J29" s="31"/>
      <c r="K29" s="30">
        <f t="shared" si="0"/>
        <v>711.6</v>
      </c>
      <c r="L29" s="32"/>
      <c r="M29" s="33"/>
      <c r="N29" s="33"/>
      <c r="O29" s="34">
        <f t="shared" si="1"/>
        <v>711.6</v>
      </c>
    </row>
    <row r="30" spans="1:15" s="82" customFormat="1" ht="15.75" x14ac:dyDescent="0.2">
      <c r="A30" s="289">
        <v>25</v>
      </c>
      <c r="B30" s="290" t="s">
        <v>186</v>
      </c>
      <c r="C30" s="290"/>
      <c r="D30" s="290" t="s">
        <v>34</v>
      </c>
      <c r="E30" s="291">
        <v>4</v>
      </c>
      <c r="F30" s="292">
        <v>45782</v>
      </c>
      <c r="G30" s="293">
        <v>46052</v>
      </c>
      <c r="H30" s="294">
        <v>630</v>
      </c>
      <c r="I30" s="295">
        <v>86.4</v>
      </c>
      <c r="J30" s="296"/>
      <c r="K30" s="295">
        <f t="shared" ref="K30" si="2">H30+I30+J30</f>
        <v>716.4</v>
      </c>
      <c r="L30" s="297"/>
      <c r="M30" s="298"/>
      <c r="N30" s="298"/>
      <c r="O30" s="299">
        <f t="shared" ref="O30" si="3">SUM(K30-M30-N30)</f>
        <v>716.4</v>
      </c>
    </row>
    <row r="31" spans="1:15" ht="15.75" x14ac:dyDescent="0.2">
      <c r="A31" s="6">
        <v>26</v>
      </c>
      <c r="B31" s="283" t="s">
        <v>157</v>
      </c>
      <c r="C31" s="283" t="s">
        <v>82</v>
      </c>
      <c r="D31" s="283" t="s">
        <v>154</v>
      </c>
      <c r="E31" s="27">
        <v>1</v>
      </c>
      <c r="F31" s="28">
        <v>45964</v>
      </c>
      <c r="G31" s="41">
        <v>46144</v>
      </c>
      <c r="H31" s="29">
        <v>630</v>
      </c>
      <c r="I31" s="30">
        <v>81.599999999999994</v>
      </c>
      <c r="J31" s="31"/>
      <c r="K31" s="30">
        <f t="shared" si="0"/>
        <v>711.6</v>
      </c>
      <c r="L31" s="32"/>
      <c r="M31" s="33"/>
      <c r="N31" s="33"/>
      <c r="O31" s="34">
        <f t="shared" si="1"/>
        <v>711.6</v>
      </c>
    </row>
    <row r="32" spans="1:15" ht="15.75" x14ac:dyDescent="0.2">
      <c r="A32" s="6">
        <v>27</v>
      </c>
      <c r="B32" s="286" t="s">
        <v>111</v>
      </c>
      <c r="C32" s="286" t="s">
        <v>75</v>
      </c>
      <c r="D32" s="286" t="s">
        <v>34</v>
      </c>
      <c r="E32" s="27">
        <v>1</v>
      </c>
      <c r="F32" s="28">
        <v>45901</v>
      </c>
      <c r="G32" s="28">
        <v>46084</v>
      </c>
      <c r="H32" s="29">
        <v>630</v>
      </c>
      <c r="I32" s="30">
        <v>81.599999999999994</v>
      </c>
      <c r="J32" s="31"/>
      <c r="K32" s="30">
        <f t="shared" si="0"/>
        <v>711.6</v>
      </c>
      <c r="L32" s="32"/>
      <c r="M32" s="33"/>
      <c r="N32" s="33"/>
      <c r="O32" s="34">
        <f t="shared" si="1"/>
        <v>711.6</v>
      </c>
    </row>
    <row r="33" spans="1:15" ht="15.75" x14ac:dyDescent="0.2">
      <c r="A33" s="6">
        <v>28</v>
      </c>
      <c r="B33" s="286" t="s">
        <v>127</v>
      </c>
      <c r="C33" s="286" t="s">
        <v>98</v>
      </c>
      <c r="D33" s="286" t="s">
        <v>34</v>
      </c>
      <c r="E33" s="27">
        <v>1</v>
      </c>
      <c r="F33" s="28">
        <v>45933</v>
      </c>
      <c r="G33" s="28">
        <v>46114</v>
      </c>
      <c r="H33" s="29">
        <v>630</v>
      </c>
      <c r="I33" s="30">
        <v>81.599999999999994</v>
      </c>
      <c r="J33" s="31"/>
      <c r="K33" s="30">
        <f t="shared" si="0"/>
        <v>711.6</v>
      </c>
      <c r="L33" s="32"/>
      <c r="M33" s="33"/>
      <c r="N33" s="33"/>
      <c r="O33" s="34">
        <f t="shared" si="1"/>
        <v>711.6</v>
      </c>
    </row>
    <row r="34" spans="1:15" ht="15.75" x14ac:dyDescent="0.2">
      <c r="A34" s="6">
        <v>29</v>
      </c>
      <c r="B34" s="288" t="s">
        <v>134</v>
      </c>
      <c r="C34" s="286" t="s">
        <v>82</v>
      </c>
      <c r="D34" s="286" t="s">
        <v>133</v>
      </c>
      <c r="E34" s="27">
        <v>1</v>
      </c>
      <c r="F34" s="28">
        <v>45964</v>
      </c>
      <c r="G34" s="28">
        <v>46144</v>
      </c>
      <c r="H34" s="29">
        <v>630</v>
      </c>
      <c r="I34" s="30">
        <v>81.599999999999994</v>
      </c>
      <c r="J34" s="31"/>
      <c r="K34" s="30">
        <f t="shared" si="0"/>
        <v>711.6</v>
      </c>
      <c r="L34" s="32"/>
      <c r="M34" s="33"/>
      <c r="N34" s="33"/>
      <c r="O34" s="34">
        <f t="shared" si="1"/>
        <v>711.6</v>
      </c>
    </row>
    <row r="35" spans="1:15" ht="15.75" x14ac:dyDescent="0.2">
      <c r="A35" s="6">
        <v>30</v>
      </c>
      <c r="B35" s="283" t="s">
        <v>149</v>
      </c>
      <c r="C35" s="283" t="s">
        <v>82</v>
      </c>
      <c r="D35" s="283" t="s">
        <v>148</v>
      </c>
      <c r="E35" s="27">
        <v>1</v>
      </c>
      <c r="F35" s="28">
        <v>45964</v>
      </c>
      <c r="G35" s="28">
        <v>46144</v>
      </c>
      <c r="H35" s="29">
        <v>630</v>
      </c>
      <c r="I35" s="30">
        <v>81.599999999999994</v>
      </c>
      <c r="J35" s="31"/>
      <c r="K35" s="30">
        <f t="shared" si="0"/>
        <v>711.6</v>
      </c>
      <c r="L35" s="32"/>
      <c r="M35" s="33"/>
      <c r="N35" s="33"/>
      <c r="O35" s="34">
        <f t="shared" si="1"/>
        <v>711.6</v>
      </c>
    </row>
    <row r="36" spans="1:15" ht="15.75" x14ac:dyDescent="0.2">
      <c r="A36" s="6">
        <v>31</v>
      </c>
      <c r="B36" s="286" t="s">
        <v>97</v>
      </c>
      <c r="C36" s="286" t="s">
        <v>98</v>
      </c>
      <c r="D36" s="286" t="s">
        <v>34</v>
      </c>
      <c r="E36" s="27">
        <v>1</v>
      </c>
      <c r="F36" s="28">
        <v>45842</v>
      </c>
      <c r="G36" s="28">
        <v>46028</v>
      </c>
      <c r="H36" s="29">
        <v>630</v>
      </c>
      <c r="I36" s="30">
        <v>81.599999999999994</v>
      </c>
      <c r="J36" s="31"/>
      <c r="K36" s="30">
        <f t="shared" si="0"/>
        <v>711.6</v>
      </c>
      <c r="L36" s="32"/>
      <c r="M36" s="33"/>
      <c r="N36" s="33"/>
      <c r="O36" s="34">
        <f t="shared" si="1"/>
        <v>711.6</v>
      </c>
    </row>
    <row r="37" spans="1:15" ht="15.75" x14ac:dyDescent="0.2">
      <c r="A37" s="6">
        <v>32</v>
      </c>
      <c r="B37" s="283" t="s">
        <v>150</v>
      </c>
      <c r="C37" s="283" t="s">
        <v>82</v>
      </c>
      <c r="D37" s="283" t="s">
        <v>148</v>
      </c>
      <c r="E37" s="27">
        <v>1</v>
      </c>
      <c r="F37" s="28">
        <v>45964</v>
      </c>
      <c r="G37" s="41">
        <v>46144</v>
      </c>
      <c r="H37" s="29">
        <v>630</v>
      </c>
      <c r="I37" s="30">
        <v>81.599999999999994</v>
      </c>
      <c r="J37" s="31"/>
      <c r="K37" s="30">
        <f t="shared" si="0"/>
        <v>711.6</v>
      </c>
      <c r="L37" s="32"/>
      <c r="M37" s="33"/>
      <c r="N37" s="33"/>
      <c r="O37" s="34">
        <f t="shared" si="1"/>
        <v>711.6</v>
      </c>
    </row>
    <row r="38" spans="1:15" ht="15.75" x14ac:dyDescent="0.2">
      <c r="A38" s="6">
        <v>33</v>
      </c>
      <c r="B38" s="286" t="s">
        <v>161</v>
      </c>
      <c r="C38" s="286" t="s">
        <v>82</v>
      </c>
      <c r="D38" s="286" t="s">
        <v>34</v>
      </c>
      <c r="E38" s="27">
        <v>1</v>
      </c>
      <c r="F38" s="28">
        <v>45839</v>
      </c>
      <c r="G38" s="28">
        <v>46028</v>
      </c>
      <c r="H38" s="29">
        <v>630</v>
      </c>
      <c r="I38" s="30">
        <v>81.599999999999994</v>
      </c>
      <c r="J38" s="31"/>
      <c r="K38" s="30">
        <f t="shared" si="0"/>
        <v>711.6</v>
      </c>
      <c r="L38" s="32"/>
      <c r="M38" s="33"/>
      <c r="N38" s="33"/>
      <c r="O38" s="34">
        <f t="shared" si="1"/>
        <v>711.6</v>
      </c>
    </row>
    <row r="39" spans="1:15" ht="15.75" x14ac:dyDescent="0.2">
      <c r="A39" s="5"/>
      <c r="B39" s="47" t="s">
        <v>22</v>
      </c>
      <c r="C39" s="47"/>
      <c r="D39" s="47"/>
      <c r="E39" s="47"/>
      <c r="F39" s="47"/>
      <c r="G39" s="48"/>
      <c r="H39" s="70">
        <f>SUM(H6:H38)</f>
        <v>20454</v>
      </c>
      <c r="I39" s="18">
        <f>SUM(I6:I38)</f>
        <v>2639.9999999999986</v>
      </c>
      <c r="J39" s="261" t="e">
        <f>SUM(#REF!)</f>
        <v>#REF!</v>
      </c>
      <c r="K39" s="71">
        <f>SUM(K6:K38)</f>
        <v>23093.999999999996</v>
      </c>
      <c r="L39" s="262">
        <v>0</v>
      </c>
      <c r="M39" s="263">
        <f>SUM(M6:M38)</f>
        <v>0</v>
      </c>
      <c r="N39" s="263">
        <f>SUM(N6:N38)</f>
        <v>0</v>
      </c>
      <c r="O39" s="264">
        <f>SUM(O6:O38)</f>
        <v>23093.999999999996</v>
      </c>
    </row>
    <row r="40" spans="1:15" ht="16.5" thickBot="1" x14ac:dyDescent="0.3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30"/>
    </row>
    <row r="41" spans="1:15" ht="59.25" customHeight="1" thickBot="1" x14ac:dyDescent="0.25">
      <c r="A41" s="174" t="s">
        <v>7</v>
      </c>
      <c r="B41" s="175" t="s">
        <v>8</v>
      </c>
      <c r="C41" s="175" t="s">
        <v>9</v>
      </c>
      <c r="D41" s="176" t="s">
        <v>10</v>
      </c>
      <c r="E41" s="236" t="s">
        <v>11</v>
      </c>
      <c r="F41" s="177" t="s">
        <v>23</v>
      </c>
      <c r="G41" s="177" t="s">
        <v>24</v>
      </c>
      <c r="H41" s="300" t="s">
        <v>25</v>
      </c>
      <c r="I41" s="300" t="s">
        <v>14</v>
      </c>
      <c r="J41" s="300" t="s">
        <v>26</v>
      </c>
      <c r="K41" s="300" t="s">
        <v>16</v>
      </c>
      <c r="L41" s="179" t="s">
        <v>19</v>
      </c>
      <c r="M41" s="175" t="s">
        <v>20</v>
      </c>
      <c r="N41" s="175" t="s">
        <v>21</v>
      </c>
      <c r="O41" s="301" t="s">
        <v>18</v>
      </c>
    </row>
    <row r="42" spans="1:15" ht="15.75" x14ac:dyDescent="0.2">
      <c r="A42" s="6"/>
      <c r="B42" s="232"/>
      <c r="C42" s="232"/>
      <c r="D42" s="254"/>
      <c r="E42" s="255"/>
      <c r="F42" s="256"/>
      <c r="G42" s="256"/>
      <c r="H42" s="257"/>
      <c r="I42" s="162"/>
      <c r="J42" s="162"/>
      <c r="K42" s="258"/>
      <c r="L42" s="164"/>
      <c r="M42" s="165"/>
      <c r="N42" s="165"/>
      <c r="O42" s="259"/>
    </row>
    <row r="43" spans="1:15" ht="15.75" x14ac:dyDescent="0.2">
      <c r="A43" s="7" t="s">
        <v>1</v>
      </c>
      <c r="B43" s="49"/>
      <c r="C43" s="49"/>
      <c r="D43" s="49"/>
      <c r="E43" s="49"/>
      <c r="F43" s="49"/>
      <c r="G43" s="50"/>
      <c r="H43" s="23">
        <v>0</v>
      </c>
      <c r="I43" s="23">
        <v>0</v>
      </c>
      <c r="J43" s="162">
        <v>0</v>
      </c>
      <c r="K43" s="8">
        <f>SUM(K42:K42)</f>
        <v>0</v>
      </c>
      <c r="L43" s="9"/>
      <c r="M43" s="10"/>
      <c r="N43" s="10"/>
      <c r="O43" s="25">
        <v>0</v>
      </c>
    </row>
    <row r="44" spans="1:15" x14ac:dyDescent="0.2">
      <c r="A44" s="11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3"/>
    </row>
    <row r="45" spans="1:15" ht="15.75" x14ac:dyDescent="0.2">
      <c r="A45" s="14" t="s">
        <v>1</v>
      </c>
      <c r="B45" s="45" t="s">
        <v>27</v>
      </c>
      <c r="C45" s="45"/>
      <c r="D45" s="45"/>
      <c r="E45" s="194"/>
      <c r="F45" s="45"/>
      <c r="G45" s="46"/>
      <c r="H45" s="18">
        <f>SUM(H43+H39)</f>
        <v>20454</v>
      </c>
      <c r="I45" s="18">
        <f>SUM(I39+I43)</f>
        <v>2639.9999999999986</v>
      </c>
      <c r="J45" s="261" t="e">
        <f>J39</f>
        <v>#REF!</v>
      </c>
      <c r="K45" s="18">
        <f>SUM(K39+K43)</f>
        <v>23093.999999999996</v>
      </c>
      <c r="L45" s="64"/>
      <c r="M45" s="65">
        <f>M39</f>
        <v>0</v>
      </c>
      <c r="N45" s="65">
        <f>N39</f>
        <v>0</v>
      </c>
      <c r="O45" s="21">
        <f>SUM(O39+O43)</f>
        <v>23093.999999999996</v>
      </c>
    </row>
    <row r="46" spans="1:15" ht="16.5" thickBot="1" x14ac:dyDescent="0.3">
      <c r="A46" s="15" t="s">
        <v>50</v>
      </c>
      <c r="B46" s="243"/>
      <c r="C46" s="244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3"/>
    </row>
    <row r="47" spans="1:15" x14ac:dyDescent="0.2">
      <c r="A47" s="302" t="s">
        <v>197</v>
      </c>
      <c r="B47" s="303"/>
      <c r="C47" s="303"/>
      <c r="D47" s="303"/>
      <c r="E47" s="115"/>
      <c r="F47" s="115"/>
      <c r="G47" s="115"/>
      <c r="H47" s="152" t="s">
        <v>67</v>
      </c>
      <c r="I47" s="153"/>
      <c r="J47" s="153"/>
      <c r="K47" s="153"/>
      <c r="L47" s="153"/>
      <c r="M47" s="153"/>
      <c r="N47" s="153"/>
      <c r="O47" s="197">
        <v>30</v>
      </c>
    </row>
    <row r="48" spans="1:15" ht="16.5" thickBot="1" x14ac:dyDescent="0.25">
      <c r="A48" s="302"/>
      <c r="B48" s="303"/>
      <c r="C48" s="303"/>
      <c r="D48" s="303"/>
      <c r="E48" s="115"/>
      <c r="F48" s="115"/>
      <c r="G48" s="115"/>
      <c r="H48" s="306" t="s">
        <v>68</v>
      </c>
      <c r="I48" s="265"/>
      <c r="J48" s="265"/>
      <c r="K48" s="265"/>
      <c r="L48" s="265"/>
      <c r="M48" s="265"/>
      <c r="N48" s="265"/>
      <c r="O48" s="266">
        <f>A38*O47</f>
        <v>990</v>
      </c>
    </row>
    <row r="49" spans="1:15" ht="16.5" thickBot="1" x14ac:dyDescent="0.25">
      <c r="A49" s="304"/>
      <c r="B49" s="305"/>
      <c r="C49" s="305"/>
      <c r="D49" s="305"/>
      <c r="E49" s="200"/>
      <c r="F49" s="200"/>
      <c r="G49" s="200"/>
      <c r="H49" s="239" t="s">
        <v>38</v>
      </c>
      <c r="I49" s="240"/>
      <c r="J49" s="240"/>
      <c r="K49" s="240"/>
      <c r="L49" s="240"/>
      <c r="M49" s="240"/>
      <c r="N49" s="240"/>
      <c r="O49" s="126">
        <f>SUM(O45+O48)</f>
        <v>24083.999999999996</v>
      </c>
    </row>
    <row r="54" spans="1:15" x14ac:dyDescent="0.2">
      <c r="B54" s="267"/>
      <c r="C54" s="267"/>
      <c r="D54" s="268"/>
    </row>
  </sheetData>
  <sortState ref="A8:O39">
    <sortCondition ref="B7:B39"/>
  </sortState>
  <mergeCells count="26">
    <mergeCell ref="B43:G43"/>
    <mergeCell ref="H47:N47"/>
    <mergeCell ref="H48:N48"/>
    <mergeCell ref="H49:N49"/>
    <mergeCell ref="J4:J5"/>
    <mergeCell ref="K4:K5"/>
    <mergeCell ref="L4:N4"/>
    <mergeCell ref="A47:D49"/>
    <mergeCell ref="O4:O5"/>
    <mergeCell ref="B39:G39"/>
    <mergeCell ref="A40:O40"/>
    <mergeCell ref="D4:D5"/>
    <mergeCell ref="E4:E5"/>
    <mergeCell ref="F4:F5"/>
    <mergeCell ref="G4:G5"/>
    <mergeCell ref="H4:H5"/>
    <mergeCell ref="I4:I5"/>
    <mergeCell ref="A4:A5"/>
    <mergeCell ref="B4:B5"/>
    <mergeCell ref="C4:C5"/>
    <mergeCell ref="A2:C2"/>
    <mergeCell ref="D2:E2"/>
    <mergeCell ref="J2:O2"/>
    <mergeCell ref="A3:C3"/>
    <mergeCell ref="D3:E3"/>
    <mergeCell ref="J3:O3"/>
  </mergeCells>
  <phoneticPr fontId="7" type="noConversion"/>
  <pageMargins left="0.51181102362204722" right="0.51181102362204722" top="0.78740157480314965" bottom="0.78740157480314965" header="0.31496062992125984" footer="0.31496062992125984"/>
  <pageSetup paperSize="9" scale="44" fitToWidth="5" fitToHeight="2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FAE0EE7621BF847BB161AA9F846959E" ma:contentTypeVersion="15" ma:contentTypeDescription="Crie um novo documento." ma:contentTypeScope="" ma:versionID="64d567e487ce25293320c8425d6f1244">
  <xsd:schema xmlns:xsd="http://www.w3.org/2001/XMLSchema" xmlns:xs="http://www.w3.org/2001/XMLSchema" xmlns:p="http://schemas.microsoft.com/office/2006/metadata/properties" xmlns:ns2="88567f53-9834-4087-b4db-58b6dcbce5c9" xmlns:ns3="9538b830-2cd6-4fe6-b4dd-8eb6b8dc6b2f" targetNamespace="http://schemas.microsoft.com/office/2006/metadata/properties" ma:root="true" ma:fieldsID="71dc0ec0aad6fcab94131aa52b2fae97" ns2:_="" ns3:_="">
    <xsd:import namespace="88567f53-9834-4087-b4db-58b6dcbce5c9"/>
    <xsd:import namespace="9538b830-2cd6-4fe6-b4dd-8eb6b8dc6b2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67f53-9834-4087-b4db-58b6dcbce5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ec0adfc-57f8-4e57-b706-e92450e15f70}" ma:internalName="TaxCatchAll" ma:showField="CatchAllData" ma:web="88567f53-9834-4087-b4db-58b6dcbce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8b830-2cd6-4fe6-b4dd-8eb6b8dc6b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696c08b-d01c-4a4d-9eed-b48c3335f7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38b830-2cd6-4fe6-b4dd-8eb6b8dc6b2f">
      <Terms xmlns="http://schemas.microsoft.com/office/infopath/2007/PartnerControls"/>
    </lcf76f155ced4ddcb4097134ff3c332f>
    <TaxCatchAll xmlns="88567f53-9834-4087-b4db-58b6dcbce5c9" xsi:nil="true"/>
  </documentManagement>
</p:properties>
</file>

<file path=customXml/itemProps1.xml><?xml version="1.0" encoding="utf-8"?>
<ds:datastoreItem xmlns:ds="http://schemas.openxmlformats.org/officeDocument/2006/customXml" ds:itemID="{44D48CFC-9820-42B5-ABFB-2E8A76D19E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3C1342-C231-4105-9EBE-32C0DA1C8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67f53-9834-4087-b4db-58b6dcbce5c9"/>
    <ds:schemaRef ds:uri="9538b830-2cd6-4fe6-b4dd-8eb6b8dc6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EA2F29-DA20-4C21-AD2D-74D6C1191C45}">
  <ds:schemaRefs>
    <ds:schemaRef ds:uri="http://schemas.microsoft.com/office/2006/metadata/properties"/>
    <ds:schemaRef ds:uri="http://schemas.microsoft.com/office/infopath/2007/PartnerControls"/>
    <ds:schemaRef ds:uri="9538b830-2cd6-4fe6-b4dd-8eb6b8dc6b2f"/>
    <ds:schemaRef ds:uri="88567f53-9834-4087-b4db-58b6dcbce5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Prog. Estágio</vt:lpstr>
      <vt:lpstr>IGD-M</vt:lpstr>
      <vt:lpstr>CRAS</vt:lpstr>
      <vt:lpstr>CRIANÇA FELIZ</vt:lpstr>
      <vt:lpstr>'Prog. Estágio'!Area_de_impressao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ANDREATO</cp:lastModifiedBy>
  <cp:lastPrinted>2026-02-24T19:10:10Z</cp:lastPrinted>
  <dcterms:created xsi:type="dcterms:W3CDTF">2017-01-27T13:47:29Z</dcterms:created>
  <dcterms:modified xsi:type="dcterms:W3CDTF">2026-03-09T21:26:05Z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aa25f9-02cd-4cbd-87d8-d4a5179b21ee_Enabled">
    <vt:lpwstr>true</vt:lpwstr>
  </property>
  <property fmtid="{D5CDD505-2E9C-101B-9397-08002B2CF9AE}" pid="3" name="MSIP_Label_40aa25f9-02cd-4cbd-87d8-d4a5179b21ee_SetDate">
    <vt:lpwstr>2023-11-22T15:38:06Z</vt:lpwstr>
  </property>
  <property fmtid="{D5CDD505-2E9C-101B-9397-08002B2CF9AE}" pid="4" name="MSIP_Label_40aa25f9-02cd-4cbd-87d8-d4a5179b21ee_Method">
    <vt:lpwstr>Standard</vt:lpwstr>
  </property>
  <property fmtid="{D5CDD505-2E9C-101B-9397-08002B2CF9AE}" pid="5" name="MSIP_Label_40aa25f9-02cd-4cbd-87d8-d4a5179b21ee_Name">
    <vt:lpwstr>defa4170-0d19-0005-0004-bc88714345d2</vt:lpwstr>
  </property>
  <property fmtid="{D5CDD505-2E9C-101B-9397-08002B2CF9AE}" pid="6" name="MSIP_Label_40aa25f9-02cd-4cbd-87d8-d4a5179b21ee_SiteId">
    <vt:lpwstr>8e302684-0245-48e2-9345-31008cbfcf66</vt:lpwstr>
  </property>
  <property fmtid="{D5CDD505-2E9C-101B-9397-08002B2CF9AE}" pid="7" name="MSIP_Label_40aa25f9-02cd-4cbd-87d8-d4a5179b21ee_ActionId">
    <vt:lpwstr>886bfc3b-5fd8-499a-ac25-8e05158ac821</vt:lpwstr>
  </property>
  <property fmtid="{D5CDD505-2E9C-101B-9397-08002B2CF9AE}" pid="8" name="MSIP_Label_40aa25f9-02cd-4cbd-87d8-d4a5179b21ee_ContentBits">
    <vt:lpwstr>0</vt:lpwstr>
  </property>
  <property fmtid="{D5CDD505-2E9C-101B-9397-08002B2CF9AE}" pid="9" name="ContentTypeId">
    <vt:lpwstr>0x0101001FAE0EE7621BF847BB161AA9F846959E</vt:lpwstr>
  </property>
  <property fmtid="{D5CDD505-2E9C-101B-9397-08002B2CF9AE}" pid="10" name="MediaServiceImageTags">
    <vt:lpwstr/>
  </property>
</Properties>
</file>