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 firstSheet="3" activeTab="3"/>
  </bookViews>
  <sheets>
    <sheet name="JANEIRO DE 2015)" sheetId="15" state="hidden" r:id="rId1"/>
    <sheet name="FEVEREIRO DE 2015" sheetId="16" state="hidden" r:id="rId2"/>
    <sheet name="MARÇO DE 2015" sheetId="17" state="hidden" r:id="rId3"/>
    <sheet name="SEFIN OP. CRÉDITO DEZ 2025" sheetId="19" r:id="rId4"/>
  </sheets>
  <definedNames>
    <definedName name="_xlnm.Print_Area" localSheetId="1">'FEVEREIRO DE 2015'!$A$1:$V$26</definedName>
    <definedName name="_xlnm.Print_Area" localSheetId="0">'JANEIRO DE 2015)'!$A$1:$V$25</definedName>
    <definedName name="_xlnm.Print_Area" localSheetId="2">'MARÇO DE 2015'!$A$1:$V$23</definedName>
    <definedName name="_xlnm.Print_Area" localSheetId="3">'SEFIN OP. CRÉDITO DEZ 2025'!$A$1:$V$35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9" l="1"/>
  <c r="U30" i="19" l="1"/>
  <c r="T31" i="19" l="1"/>
  <c r="U29" i="19"/>
  <c r="S31" i="19"/>
  <c r="N31" i="19"/>
  <c r="M31" i="19"/>
  <c r="I31" i="19"/>
  <c r="H31" i="19"/>
  <c r="J30" i="19"/>
  <c r="O29" i="19"/>
  <c r="J29" i="19"/>
  <c r="U27" i="19"/>
  <c r="O27" i="19"/>
  <c r="O18" i="19"/>
  <c r="J18" i="19"/>
  <c r="J19" i="19"/>
  <c r="J20" i="19"/>
  <c r="U19" i="19"/>
  <c r="U17" i="19"/>
  <c r="V29" i="19" l="1"/>
  <c r="P29" i="19"/>
  <c r="P18" i="19"/>
  <c r="U28" i="19"/>
  <c r="O28" i="19"/>
  <c r="J28" i="19"/>
  <c r="P28" i="19" s="1"/>
  <c r="V28" i="19" l="1"/>
  <c r="O30" i="19"/>
  <c r="O25" i="19"/>
  <c r="O26" i="19"/>
  <c r="P30" i="19" l="1"/>
  <c r="J17" i="19"/>
  <c r="O17" i="19"/>
  <c r="J27" i="19" l="1"/>
  <c r="P27" i="19" s="1"/>
  <c r="J26" i="19"/>
  <c r="P26" i="19" s="1"/>
  <c r="U21" i="19"/>
  <c r="U25" i="19"/>
  <c r="O20" i="19"/>
  <c r="U26" i="19"/>
  <c r="U18" i="19"/>
  <c r="P20" i="19" l="1"/>
  <c r="V27" i="19"/>
  <c r="V26" i="19"/>
  <c r="V25" i="19"/>
  <c r="G24" i="19" l="1"/>
  <c r="J25" i="19"/>
  <c r="P25" i="19" s="1"/>
  <c r="U24" i="19"/>
  <c r="O24" i="19"/>
  <c r="J24" i="19"/>
  <c r="U23" i="19"/>
  <c r="O23" i="19"/>
  <c r="J23" i="19"/>
  <c r="G23" i="19"/>
  <c r="U22" i="19"/>
  <c r="O22" i="19"/>
  <c r="J22" i="19"/>
  <c r="G22" i="19"/>
  <c r="O21" i="19"/>
  <c r="J21" i="19"/>
  <c r="G21" i="19"/>
  <c r="U20" i="19"/>
  <c r="U31" i="19" s="1"/>
  <c r="G20" i="19"/>
  <c r="O19" i="19"/>
  <c r="G19" i="19"/>
  <c r="G18" i="19"/>
  <c r="G17" i="19"/>
  <c r="J31" i="19" l="1"/>
  <c r="O31" i="19"/>
  <c r="V31" i="19" s="1"/>
  <c r="V21" i="19"/>
  <c r="P19" i="19"/>
  <c r="P24" i="19"/>
  <c r="V18" i="19"/>
  <c r="V20" i="19"/>
  <c r="V19" i="19"/>
  <c r="P17" i="19"/>
  <c r="P23" i="19"/>
  <c r="V17" i="19"/>
  <c r="V22" i="19"/>
  <c r="V24" i="19"/>
  <c r="P21" i="19"/>
  <c r="V23" i="19"/>
  <c r="P22" i="19"/>
  <c r="P31" i="19" l="1"/>
  <c r="O26" i="17"/>
  <c r="O31" i="17" l="1"/>
  <c r="O32" i="17" s="1"/>
  <c r="I23" i="17"/>
  <c r="H23" i="17"/>
  <c r="O21" i="15"/>
  <c r="N22" i="17" l="1"/>
  <c r="M22" i="17"/>
  <c r="N21" i="17"/>
  <c r="N18" i="17"/>
  <c r="N20" i="17"/>
  <c r="N19" i="17"/>
  <c r="I23" i="16"/>
  <c r="H23" i="16"/>
  <c r="J22" i="16"/>
  <c r="U18" i="16"/>
  <c r="N23" i="16"/>
  <c r="O22" i="16"/>
  <c r="N23" i="17" l="1"/>
  <c r="P22" i="16"/>
  <c r="O22" i="17"/>
  <c r="T23" i="16"/>
  <c r="S23" i="16"/>
  <c r="U22" i="16"/>
  <c r="V22" i="16" s="1"/>
  <c r="J18" i="15"/>
  <c r="P22" i="17" l="1"/>
  <c r="V22" i="17"/>
  <c r="T23" i="17"/>
  <c r="S23" i="17"/>
  <c r="U21" i="17"/>
  <c r="J21" i="17"/>
  <c r="U20" i="17"/>
  <c r="J20" i="17"/>
  <c r="U19" i="17"/>
  <c r="J19" i="17"/>
  <c r="U18" i="17"/>
  <c r="J18" i="17"/>
  <c r="U21" i="16"/>
  <c r="J21" i="16"/>
  <c r="U20" i="16"/>
  <c r="J20" i="16"/>
  <c r="U19" i="16"/>
  <c r="J19" i="16"/>
  <c r="J18" i="16"/>
  <c r="T22" i="15"/>
  <c r="S22" i="15"/>
  <c r="I22" i="15"/>
  <c r="H22" i="15"/>
  <c r="U21" i="15"/>
  <c r="J21" i="15"/>
  <c r="U20" i="15"/>
  <c r="J20" i="15"/>
  <c r="U19" i="15"/>
  <c r="J19" i="15"/>
  <c r="U18" i="15"/>
  <c r="U23" i="16" l="1"/>
  <c r="J23" i="17"/>
  <c r="J23" i="16"/>
  <c r="U23" i="17"/>
  <c r="U22" i="15"/>
  <c r="N22" i="15"/>
  <c r="J22" i="15"/>
  <c r="O18" i="15" l="1"/>
  <c r="O20" i="15"/>
  <c r="O19" i="15"/>
  <c r="M19" i="16" s="1"/>
  <c r="M21" i="16"/>
  <c r="M21" i="17" l="1"/>
  <c r="P20" i="15"/>
  <c r="M20" i="16"/>
  <c r="M19" i="17"/>
  <c r="P18" i="15"/>
  <c r="M18" i="16"/>
  <c r="V20" i="15"/>
  <c r="V18" i="15"/>
  <c r="O22" i="15"/>
  <c r="V22" i="15" s="1"/>
  <c r="M22" i="15"/>
  <c r="P19" i="15"/>
  <c r="V19" i="15"/>
  <c r="V21" i="15"/>
  <c r="P21" i="15"/>
  <c r="M20" i="17" l="1"/>
  <c r="M23" i="16"/>
  <c r="M18" i="17"/>
  <c r="O20" i="16"/>
  <c r="V20" i="16" s="1"/>
  <c r="O18" i="16"/>
  <c r="P22" i="15"/>
  <c r="O21" i="16"/>
  <c r="V21" i="16" s="1"/>
  <c r="O19" i="16"/>
  <c r="O19" i="17" s="1"/>
  <c r="V19" i="17" s="1"/>
  <c r="M23" i="17" l="1"/>
  <c r="V18" i="16"/>
  <c r="O23" i="16"/>
  <c r="V23" i="16" s="1"/>
  <c r="P18" i="16"/>
  <c r="P20" i="16"/>
  <c r="O20" i="17"/>
  <c r="V20" i="17" s="1"/>
  <c r="P21" i="16"/>
  <c r="O21" i="17"/>
  <c r="P19" i="17"/>
  <c r="P19" i="16"/>
  <c r="V19" i="16"/>
  <c r="P20" i="17" l="1"/>
  <c r="P23" i="16"/>
  <c r="O18" i="17"/>
  <c r="P21" i="17"/>
  <c r="V21" i="17"/>
  <c r="P18" i="17" l="1"/>
  <c r="P23" i="17" s="1"/>
  <c r="O23" i="17"/>
  <c r="V23" i="17"/>
  <c r="V18" i="17"/>
</calcChain>
</file>

<file path=xl/sharedStrings.xml><?xml version="1.0" encoding="utf-8"?>
<sst xmlns="http://schemas.openxmlformats.org/spreadsheetml/2006/main" count="572" uniqueCount="192">
  <si>
    <t>Seq</t>
  </si>
  <si>
    <t>Nº Contrato</t>
  </si>
  <si>
    <t>Data da Assinatura</t>
  </si>
  <si>
    <t>Prazo</t>
  </si>
  <si>
    <t>Valor da Operação</t>
  </si>
  <si>
    <t>Agente Financeiro</t>
  </si>
  <si>
    <t>Objeto</t>
  </si>
  <si>
    <t>Total liberado</t>
  </si>
  <si>
    <t>Saldo a liberar</t>
  </si>
  <si>
    <t>Interveniente executor</t>
  </si>
  <si>
    <t>Total</t>
  </si>
  <si>
    <t>Carência</t>
  </si>
  <si>
    <t>Amortização</t>
  </si>
  <si>
    <t>Financiado</t>
  </si>
  <si>
    <t>Contrapartida</t>
  </si>
  <si>
    <t>PODER EXECUTIVO MUNICIPAL</t>
  </si>
  <si>
    <t>RESOLUÇÃO Nº 87, DE 28 DE NOVEMBRO DE 2013 - TRIBUNAL DE CONTAS DO ESTADO DO ACRE</t>
  </si>
  <si>
    <t>Manual de Referência - Anexos IV, VI, VII e VIII</t>
  </si>
  <si>
    <t>DEMONSTRATIVO DE OPERAÇÕES DE CRÉDITO E FINANCIAMENTOS</t>
  </si>
  <si>
    <t>Nº do Processo Administrativo</t>
  </si>
  <si>
    <t>Até o exercício anterior</t>
  </si>
  <si>
    <t>No exercício</t>
  </si>
  <si>
    <t>Acumulado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</si>
  <si>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</si>
  <si>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</si>
  <si>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</si>
  <si>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</si>
  <si>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</si>
  <si>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</si>
  <si>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</si>
  <si>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</si>
  <si>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</si>
  <si>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</si>
  <si>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</si>
  <si>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</si>
  <si>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</si>
  <si>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</si>
  <si>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</si>
  <si>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</si>
  <si>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</si>
  <si>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 )</t>
  </si>
  <si>
    <t>(s)</t>
  </si>
  <si>
    <t>(t)</t>
  </si>
  <si>
    <t>(u)</t>
  </si>
  <si>
    <t>Programa</t>
  </si>
  <si>
    <t>Valor executado</t>
  </si>
  <si>
    <t>Até o ano anterior</t>
  </si>
  <si>
    <t>Saldo a executar</t>
  </si>
  <si>
    <t>Instruções de preenchimento:</t>
  </si>
  <si>
    <t>1)</t>
  </si>
  <si>
    <t>2)</t>
  </si>
  <si>
    <t>Coluna</t>
  </si>
  <si>
    <t>Instrução</t>
  </si>
  <si>
    <t>(c)</t>
  </si>
  <si>
    <t>Este Demonstrativo deve ser preenchido pela Secretaria Municipal de Desenvolvimento Econômico e Finanças - SEFIN e pelas entidades da Administração Pública municipal indireta que tenham contratos de operações de crédito (moeda) ou financiamento (bens e serviços) em carência ou amortização, no exercício de referência</t>
  </si>
  <si>
    <t>Este Demonstrativo deve ser atualizado  rotineiramente , iniciando-se pelas informações dos instrumentos de contratação firmados em exercícios anteriores a 2014, se for o caso, seguidas das informações do primeiro instrumento firmado pelo Ente/entidade no exercício de 2014  e sucessivamente, obedecida a ordem numérica e cronológica da expedição dos instrumentos.</t>
  </si>
  <si>
    <t>Informar o número do processo administrativo autuado pelo Ente/entidade para formalização dos atos da contratação da operação</t>
  </si>
  <si>
    <t xml:space="preserve">Informar o número do instrumento de contratação da operação firmado com o agente financeiro </t>
  </si>
  <si>
    <t>Informar a data da assinatura do contrato</t>
  </si>
  <si>
    <t>Informar o prazo fixado no contrato para pagamento e extinção da dívida contraída pelo Ente/entidade</t>
  </si>
  <si>
    <t xml:space="preserve">Informar o prazo fixado no contrato a partir do qual o Ente/entidade iniciará o pagamento das parcelas da operação </t>
  </si>
  <si>
    <t>Informar o valor da operação de responsabilidade do agente financeiro</t>
  </si>
  <si>
    <t>Informar o o valor da contrapartida de responsabilidade do Ente/entidade, quando for o caso</t>
  </si>
  <si>
    <t>Informar o montante de recursos financeiros aportados ao contrato pelo agente financeiro e pelo Ente/entidade</t>
  </si>
  <si>
    <t>Informar o nome completo do agente financeiro que figura como parte no contrato</t>
  </si>
  <si>
    <t>Informar o objeto do contrato de operação de crédito ou financiamento</t>
  </si>
  <si>
    <t>Informar o montante recebido pelo Ente/entidade, desde a data do início da vigência do contrato até o exercício anterior ao de referência, caso  o ajuste tenha sido firmado antes do exercício de referência</t>
  </si>
  <si>
    <t>Informar o montante recebido pelo Ente/entidade no exercício de referência</t>
  </si>
  <si>
    <t>Informar o montante recebido pelo Ente/entidade até a data da última liberação</t>
  </si>
  <si>
    <t>Informar o montante a liberar considerando o valor total da operação deduzido do valor liberado até a data da última liberação</t>
  </si>
  <si>
    <t>Informar o título o(s) programa(s) de governo previsto na LOA do exercício de referência, vinculado(s) à operação de crédito ou financiamento</t>
  </si>
  <si>
    <t>Informar o nome completo do órgão/entidade responsável pela execução do programa de governo financiado pela operação (caso tenha mais de um, especificar)</t>
  </si>
  <si>
    <t>Informar o montante de recursos da operação de crédito utilizados pelo Ente/entidade até a data da última atualização do Demonstrativo</t>
  </si>
  <si>
    <t>Informar o saldo ainda não utilizados pelo Ente/entidade até a data da última atualização do Demonstrativo</t>
  </si>
  <si>
    <t>Informar o montante de recursos da operação de crédito ou financiamento utilizados pelo Ente/entidade no exercício de referência</t>
  </si>
  <si>
    <t>Informar o montante de recursos da operação de crédito ou financiamento utilizados na execução do programa de governo pelo Ente/entidade até o exercício anterior ao de referência</t>
  </si>
  <si>
    <t>(i) = (g) + (h)</t>
  </si>
  <si>
    <t>(n) = (l) + (m)</t>
  </si>
  <si>
    <t>(o) = (i) - (n)</t>
  </si>
  <si>
    <t>(t) = (r ) + (s)</t>
  </si>
  <si>
    <t>(u) = (n) - (t)</t>
  </si>
  <si>
    <t>ÓRGÃO/ENTIDADE/FUNDO:Secretaria Municipal de Desenvolvimento Econômico e Finanças - SEFIN</t>
  </si>
  <si>
    <t>01</t>
  </si>
  <si>
    <t>0,00</t>
  </si>
  <si>
    <t>02</t>
  </si>
  <si>
    <t>04</t>
  </si>
  <si>
    <t>05</t>
  </si>
  <si>
    <t>03</t>
  </si>
  <si>
    <t>24</t>
  </si>
  <si>
    <t>96</t>
  </si>
  <si>
    <t>BNDES</t>
  </si>
  <si>
    <t>72</t>
  </si>
  <si>
    <t>Caixa E Federal</t>
  </si>
  <si>
    <t>350.164.79</t>
  </si>
  <si>
    <t>15/09/2011</t>
  </si>
  <si>
    <t>48</t>
  </si>
  <si>
    <t>240</t>
  </si>
  <si>
    <t>288</t>
  </si>
  <si>
    <t>Pró-Transporte-Pavimentação/mobilidade Urb</t>
  </si>
  <si>
    <t>346.605.29</t>
  </si>
  <si>
    <t>03/11/2011</t>
  </si>
  <si>
    <t>Pró-Moradia-Assentamento Precário em RB-AC</t>
  </si>
  <si>
    <t>14203722.025/017</t>
  </si>
  <si>
    <t>30/06/2014</t>
  </si>
  <si>
    <t>PMAT III-Modernização da Administração Tribut e da Gestão dos Setores Básico do MRB-AC</t>
  </si>
  <si>
    <t>408501-96/2013</t>
  </si>
  <si>
    <t>11/10/2013</t>
  </si>
  <si>
    <t>280</t>
  </si>
  <si>
    <t>Pró-Transporte-PAC-2-Melhorias nos Eixos Sudoeste e Norte de RB-AC</t>
  </si>
  <si>
    <t>Responsável pela elaboração: Adílio dos Reis Almeida</t>
  </si>
  <si>
    <t>MÊS/ANO: JANEIRO/2015</t>
  </si>
  <si>
    <t>Programa de Financiamento das Contrapartidas - CPAC</t>
  </si>
  <si>
    <t>Carência Meses</t>
  </si>
  <si>
    <t>108</t>
  </si>
  <si>
    <t xml:space="preserve"> 0437.305-22</t>
  </si>
  <si>
    <t>Titular do Órgão/Entidade/Fundo (no exercício do cargo): Marcelo Castro Macêdo</t>
  </si>
  <si>
    <t>MÊS/ANO: FEVEREIRO/2015</t>
  </si>
  <si>
    <t>12</t>
  </si>
  <si>
    <t>MÊS/ANO: MARÇO/2015</t>
  </si>
  <si>
    <t>DATA DA ÚLTIMA ATUALIZAÇÃO: 31/01/2015</t>
  </si>
  <si>
    <t>DATA DA ÚLTIMA ATUALIZAÇÃO: 28/02/2015</t>
  </si>
  <si>
    <t>DATA DA ÚLTIMA ATUALIZAÇÃO: 31/03/2015</t>
  </si>
  <si>
    <t>PRESTAÇÃO DE CONTAS MENSAL - EXERCÍCIO 2015</t>
  </si>
  <si>
    <t>Vlr estornado em maio/2015</t>
  </si>
  <si>
    <t>408501-98/2013</t>
  </si>
  <si>
    <t>41279416-15</t>
  </si>
  <si>
    <t>19/06/2015</t>
  </si>
  <si>
    <t>Pró-Transporte-PAC-2-Pavimentação e qualificação de Vias Urbanas -3ª Etapa  RB-AC - Lei Municipal  Nº 2.058/27/06/2015.</t>
  </si>
  <si>
    <t>06</t>
  </si>
  <si>
    <t>07</t>
  </si>
  <si>
    <t>CONT.Nº 30.30534.763/CEF.</t>
  </si>
  <si>
    <t>Carência - Meses</t>
  </si>
  <si>
    <t>Crédito Proveniente da Operação de Crédito para Pagamento de PRECATÓRIOS, Coforme EMENDA CONSTITUCIONAL - EC Nº 094/2016</t>
  </si>
  <si>
    <t>29/11/2017</t>
  </si>
  <si>
    <t>08</t>
  </si>
  <si>
    <t>Nº 20/00004-9</t>
  </si>
  <si>
    <t>24/10/2018</t>
  </si>
  <si>
    <t>Banco do Brasil S/A</t>
  </si>
  <si>
    <t>Contrato de Financiamento Mediante Abertura de Crédito Nº20/00004-9,Celebrado etre o Banco do Brasil S/A e o Município de Rio Branco-AC</t>
  </si>
  <si>
    <t>SEINFRA</t>
  </si>
  <si>
    <t>0101- Mobilidade Urbana</t>
  </si>
  <si>
    <t>SEPLAN</t>
  </si>
  <si>
    <t>0402- Economia Solidária, Trabalho e Renda</t>
  </si>
  <si>
    <t>0601- Manutenção da Administração Governamental</t>
  </si>
  <si>
    <t>PGM</t>
  </si>
  <si>
    <t>ZELADORIA</t>
  </si>
  <si>
    <t>0301- Inclusão Social</t>
  </si>
  <si>
    <t>09</t>
  </si>
  <si>
    <t>Nº 530.504-16</t>
  </si>
  <si>
    <t>13/11/2019</t>
  </si>
  <si>
    <t>Contrato de Financiamento á Infraestrutura a ao Saneamento,FINISA - Projeto de Iluminação-  Pública de Rio Brnco/AC Nº 530.504-16/2019,Celebrado etre a Caixa Econômica Federal  e o Município de Rio Branco-AC.</t>
  </si>
  <si>
    <t>10</t>
  </si>
  <si>
    <t>Terceiro Termo Aditivo-Cont. 530.504-16</t>
  </si>
  <si>
    <t>Nº 530.504-17</t>
  </si>
  <si>
    <t>27/01/2021</t>
  </si>
  <si>
    <t>0502- Modernização da Gestão Pública</t>
  </si>
  <si>
    <t>0104- Iluminação Pública - FINISA</t>
  </si>
  <si>
    <t>DEMONSTRATIVO DE OPERAÇÕES DE CRÉDITO DE EMPRESTIMOS  E FINANCIAMENTOS</t>
  </si>
  <si>
    <t xml:space="preserve">           </t>
  </si>
  <si>
    <t>11</t>
  </si>
  <si>
    <t>Quinto Termo Aditivo-Cont. 530.504-17</t>
  </si>
  <si>
    <t>17/01/2023</t>
  </si>
  <si>
    <t>SMCCI</t>
  </si>
  <si>
    <t>Nome do titular do Órgão/Entidade/Fundo (no exercício do cargo): Wilson José das Chagas Sena Leite</t>
  </si>
  <si>
    <t>IDENTIFICAÇÃO DO ÓRGÃO/ENTIDADE/FUNDO: Secretaria Municipal de Finanças - SEFIN</t>
  </si>
  <si>
    <t xml:space="preserve">Nome do responsável pela elaboração:  </t>
  </si>
  <si>
    <t>Nº 530.504-18</t>
  </si>
  <si>
    <t>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</si>
  <si>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23/06/2023</t>
  </si>
  <si>
    <t>0604- Rio Branco Limpa e Iluminada</t>
  </si>
  <si>
    <t>Nº 40/00010-9</t>
  </si>
  <si>
    <t>10/07/2024</t>
  </si>
  <si>
    <t>Contrato de Financiamento Mediante Abertura de Crédito Nº 40/00010-9, Que Entre  si Celebram o Banco do Brasil S.A e o Município de Rio Branco-AC - Com Garantia da União.</t>
  </si>
  <si>
    <t>0301-Modernização da Infraestrutura e de Equipamentos Públicos</t>
  </si>
  <si>
    <t>13</t>
  </si>
  <si>
    <t>Nº 530.504-17-CEF</t>
  </si>
  <si>
    <t>6º Termo Aditivo-Cont. 530.504-17-FINISA</t>
  </si>
  <si>
    <t>17/07/2024</t>
  </si>
  <si>
    <t>O valor devolvido a CEF-22-05-2023/14/12/2023 - Segue em fase de Liberação e Execução. (REPROGAMAÇÃO)</t>
  </si>
  <si>
    <t>Até o exercício</t>
  </si>
  <si>
    <t>Até o ano enterior</t>
  </si>
  <si>
    <t>PRESTAÇÃO DE CONTAS MENSAL - EXERCÍCIO 2025</t>
  </si>
  <si>
    <t>7º Termo Aditivo-Cont. 530.504-17-FINISA</t>
  </si>
  <si>
    <t>06/03/2025</t>
  </si>
  <si>
    <t>Data da emissão: 21/01/2026</t>
  </si>
  <si>
    <r>
      <t xml:space="preserve">Terceiro </t>
    </r>
    <r>
      <rPr>
        <b/>
        <sz val="10"/>
        <rFont val="Arial"/>
        <family val="2"/>
      </rPr>
      <t>TERMO ADITIVO</t>
    </r>
    <r>
      <rPr>
        <sz val="10"/>
        <rFont val="Arial"/>
        <family val="2"/>
      </rPr>
      <t xml:space="preserve"> ao Contrato de Financiamento nº 530.504-16, que entre si fazem a CAIXA ECONÕMICA federal e o Município de Rio Branco na forma sitada nos Termos, I e II e nas Cláusulas Primeira, Segunda e Terceira em 27/01/2021</t>
    </r>
  </si>
  <si>
    <r>
      <rPr>
        <b/>
        <sz val="10"/>
        <rFont val="Arial"/>
        <family val="2"/>
      </rPr>
      <t>QUINTO TERMO ADITIVO</t>
    </r>
    <r>
      <rPr>
        <sz val="10"/>
        <rFont val="Arial"/>
        <family val="2"/>
      </rPr>
      <t xml:space="preserve"> ao Contrato de Financiamento nº 530.504-16, que entre si fazem a CAIXA ECONÕMICA F. e o Município de RB na forma sitada nos Termos, I e II na Cláusula Primeira-Alterar as Claúsas dos Prazos Item 3.1.1"</t>
    </r>
    <r>
      <rPr>
        <b/>
        <sz val="10"/>
        <rFont val="Arial"/>
        <family val="2"/>
      </rPr>
      <t>caput</t>
    </r>
    <r>
      <rPr>
        <sz val="10"/>
        <rFont val="Arial"/>
        <family val="2"/>
      </rPr>
      <t>" Décima Primeirada Forma da Utilização, ITEM 11.6-Anexo I e II CRONOGRAMA DE DESEMBOLSO data 27/01/2023.</t>
    </r>
  </si>
  <si>
    <r>
      <rPr>
        <b/>
        <sz val="10"/>
        <rFont val="Arial"/>
        <family val="2"/>
      </rPr>
      <t>6º TERMO ADITIVO</t>
    </r>
    <r>
      <rPr>
        <sz val="10"/>
        <rFont val="Arial"/>
        <family val="2"/>
      </rPr>
      <t xml:space="preserve"> ao Contrato de Financiamento nº 530.504-16, que entre si fazem a CAIXA ECONÕMICA F. e o Município de RB na forma sitada nos Termos, I e II : CLÁUSULA PRIMEIRA - </t>
    </r>
    <r>
      <rPr>
        <b/>
        <sz val="10"/>
        <rFont val="Arial"/>
        <family val="2"/>
      </rPr>
      <t>O presente instrumento tem por objetivo alteração da CLÁSULA TERCEIRA DOS PRAZOS-ITEM 3.1.1, a inclusão de novas ações financiáveis no ANEXO I- DETALHAMENTO PROJETOS E AÇÕES e as alterações no ANEXO II-CRONOGRAMA DE DESEMBOLSO do Contrato de Fianciamento nº 0530.504-16, de 13/11/2019, qeu passam a vigorar com redações conforme Termo Aditivo.</t>
    </r>
  </si>
  <si>
    <r>
      <rPr>
        <b/>
        <sz val="10"/>
        <rFont val="Arial"/>
        <family val="2"/>
      </rPr>
      <t>7</t>
    </r>
    <r>
      <rPr>
        <sz val="10"/>
        <rFont val="Arial"/>
        <family val="2"/>
      </rPr>
      <t>º TERMO ADITIVO ao Contrato de Financiamento nº 530.504-16, que entre si fazem a CAIXA ECONÕMICA F. e o Município de RB na forma sitada nos Termos, I e II : CLÁUSULA PRIMEIRA – O presente instrumento tem por objetivo alterar a CLÁUSULA 
TERCEIRA - DOS PRAZOS – ITEM 3.1.1 e ANEXO II – CRONOGRAMA DE DESEMBOLSO do Contrato de Financiamento nº 0530.504-16, de 13/11/2019, que passam a vigorar com as seguintes redações: CLÁUSULA SEGUNDA - Ficam ratificadas os demais termos, cláusulas e condições do contrato ora aditado, ficando o presente Termo Aditivo a fazer parte integrante e complementar daquele, a fim de que juntos produzam um só efeito.
- CLÁUSULA TERCEIRA - DOS PRAZOS 
3.1 DO PRAZO PARA UTILIZAÇÃO DO CRÉDITO 
3.1.1 O prazo para utilização do crédito total deste financiamento é até 30/06/2025. 
- ANEXO II – CRONOGRAMA DE DESEMBOLSO.</t>
    </r>
  </si>
  <si>
    <t>Manual de Referência - 12ª Edição - Anexos IV, VI, VII e IX</t>
  </si>
  <si>
    <t>REALIZADO ATÉ O MÊS/ANO (ACUMULADO): JANEIRO A DEZEMBRO/2025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</si>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</sst>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R$&quot;\ #,##0.00;[Red]\-&quot;R$&quot;\ #,##0.00"/>
    <numFmt numFmtId="43" formatCode="_-* #,##0.00_-;\-* #,##0.00_-;_-* &quot;-&quot;??_-;_-@_-"/>
    <numFmt numFmtId="164" formatCode="#,##0.00_ ;\-#,##0.00\ "/>
    <numFmt numFmtId="165" formatCode="_-[$R$-416]\ * #,##0.00_-;\-[$R$-416]\ * #,##0.00_-;_-[$R$-416]\ * &quot;-&quot;??_-;_-@_-"/>
    <numFmt numFmtId="166" formatCode="_-* #,##0.000_-;\-* #,##0.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7" fillId="0" borderId="4" xfId="1" applyNumberFormat="1" applyFont="1" applyFill="1" applyBorder="1" applyAlignment="1">
      <alignment horizontal="right" vertical="center" wrapText="1"/>
    </xf>
    <xf numFmtId="43" fontId="7" fillId="0" borderId="4" xfId="1" applyFont="1" applyFill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/>
    <xf numFmtId="43" fontId="7" fillId="0" borderId="18" xfId="1" applyFont="1" applyBorder="1" applyAlignment="1">
      <alignment horizontal="right"/>
    </xf>
    <xf numFmtId="49" fontId="7" fillId="0" borderId="19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7" fillId="0" borderId="1" xfId="0" applyFont="1" applyBorder="1"/>
    <xf numFmtId="43" fontId="8" fillId="0" borderId="15" xfId="1" applyFont="1" applyFill="1" applyBorder="1" applyAlignment="1">
      <alignment horizontal="right"/>
    </xf>
    <xf numFmtId="43" fontId="8" fillId="0" borderId="15" xfId="1" applyFont="1" applyFill="1" applyBorder="1" applyAlignment="1">
      <alignment horizontal="center"/>
    </xf>
    <xf numFmtId="2" fontId="7" fillId="0" borderId="15" xfId="0" applyNumberFormat="1" applyFont="1" applyBorder="1"/>
    <xf numFmtId="43" fontId="7" fillId="0" borderId="23" xfId="1" applyFont="1" applyBorder="1" applyAlignment="1">
      <alignment horizontal="right"/>
    </xf>
    <xf numFmtId="43" fontId="8" fillId="0" borderId="16" xfId="1" applyFont="1" applyFill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6" fillId="0" borderId="0" xfId="0" applyNumberFormat="1" applyFont="1" applyAlignment="1">
      <alignment wrapText="1"/>
    </xf>
    <xf numFmtId="39" fontId="9" fillId="0" borderId="0" xfId="0" applyNumberFormat="1" applyFont="1" applyAlignment="1">
      <alignment horizontal="right"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wrapText="1"/>
    </xf>
    <xf numFmtId="43" fontId="11" fillId="0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/>
    <xf numFmtId="164" fontId="7" fillId="0" borderId="1" xfId="1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wrapText="1"/>
    </xf>
    <xf numFmtId="3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9" fontId="7" fillId="0" borderId="24" xfId="0" applyNumberFormat="1" applyFont="1" applyBorder="1" applyAlignment="1">
      <alignment horizontal="center" vertical="center" wrapText="1"/>
    </xf>
    <xf numFmtId="43" fontId="7" fillId="0" borderId="26" xfId="1" applyFont="1" applyFill="1" applyBorder="1" applyAlignment="1">
      <alignment horizontal="right" vertical="center" wrapText="1"/>
    </xf>
    <xf numFmtId="43" fontId="8" fillId="0" borderId="16" xfId="1" applyFont="1" applyFill="1" applyBorder="1" applyAlignment="1">
      <alignment horizontal="right"/>
    </xf>
    <xf numFmtId="43" fontId="8" fillId="0" borderId="16" xfId="1" applyFont="1" applyFill="1" applyBorder="1" applyAlignment="1">
      <alignment horizontal="center"/>
    </xf>
    <xf numFmtId="2" fontId="7" fillId="0" borderId="16" xfId="0" applyNumberFormat="1" applyFont="1" applyBorder="1"/>
    <xf numFmtId="43" fontId="7" fillId="0" borderId="15" xfId="1" applyFont="1" applyBorder="1"/>
    <xf numFmtId="2" fontId="7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right" vertical="center" wrapText="1"/>
    </xf>
    <xf numFmtId="49" fontId="11" fillId="0" borderId="1" xfId="1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3" fontId="6" fillId="0" borderId="0" xfId="1" applyFont="1" applyAlignment="1">
      <alignment wrapText="1"/>
    </xf>
    <xf numFmtId="43" fontId="15" fillId="0" borderId="1" xfId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164" fontId="9" fillId="0" borderId="1" xfId="1" applyNumberFormat="1" applyFont="1" applyFill="1" applyBorder="1" applyAlignment="1">
      <alignment horizontal="right" vertical="center" wrapText="1"/>
    </xf>
    <xf numFmtId="43" fontId="15" fillId="0" borderId="1" xfId="1" applyFont="1" applyFill="1" applyBorder="1" applyAlignment="1">
      <alignment horizontal="left" vertical="center" wrapText="1"/>
    </xf>
    <xf numFmtId="164" fontId="9" fillId="0" borderId="13" xfId="1" applyNumberFormat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center" vertical="center" wrapText="1"/>
    </xf>
    <xf numFmtId="43" fontId="15" fillId="0" borderId="25" xfId="1" applyFont="1" applyFill="1" applyBorder="1" applyAlignment="1">
      <alignment horizontal="center" vertical="center" wrapText="1"/>
    </xf>
    <xf numFmtId="164" fontId="15" fillId="0" borderId="25" xfId="1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4" fontId="9" fillId="0" borderId="25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43" fontId="9" fillId="0" borderId="0" xfId="1" applyFont="1" applyFill="1" applyAlignment="1">
      <alignment vertical="center"/>
    </xf>
    <xf numFmtId="43" fontId="15" fillId="0" borderId="0" xfId="1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43" fontId="15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vertical="center"/>
    </xf>
    <xf numFmtId="4" fontId="9" fillId="0" borderId="0" xfId="0" applyNumberFormat="1" applyFont="1" applyFill="1" applyAlignment="1">
      <alignment vertical="center"/>
    </xf>
    <xf numFmtId="43" fontId="15" fillId="0" borderId="0" xfId="1" applyFont="1" applyFill="1" applyAlignment="1">
      <alignment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0" xfId="0" applyNumberFormat="1" applyFont="1" applyFill="1" applyAlignment="1">
      <alignment vertical="center"/>
    </xf>
    <xf numFmtId="49" fontId="15" fillId="0" borderId="19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vertical="center"/>
    </xf>
    <xf numFmtId="43" fontId="15" fillId="0" borderId="1" xfId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43" fontId="15" fillId="0" borderId="1" xfId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vertical="center"/>
    </xf>
    <xf numFmtId="2" fontId="15" fillId="0" borderId="1" xfId="0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3" fontId="15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43" fontId="9" fillId="0" borderId="0" xfId="0" applyNumberFormat="1" applyFont="1" applyFill="1" applyAlignment="1">
      <alignment vertical="center"/>
    </xf>
    <xf numFmtId="4" fontId="15" fillId="0" borderId="1" xfId="0" applyNumberFormat="1" applyFont="1" applyFill="1" applyBorder="1" applyAlignment="1">
      <alignment horizontal="right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4" fontId="15" fillId="0" borderId="25" xfId="0" applyNumberFormat="1" applyFont="1" applyFill="1" applyBorder="1" applyAlignment="1">
      <alignment horizontal="right" vertical="center" wrapText="1"/>
    </xf>
    <xf numFmtId="49" fontId="15" fillId="0" borderId="25" xfId="0" applyNumberFormat="1" applyFont="1" applyFill="1" applyBorder="1" applyAlignment="1">
      <alignment horizontal="left" vertical="center" wrapText="1"/>
    </xf>
    <xf numFmtId="164" fontId="15" fillId="0" borderId="25" xfId="1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43" fontId="15" fillId="0" borderId="0" xfId="1" applyFont="1" applyFill="1" applyBorder="1" applyAlignment="1">
      <alignment vertical="center"/>
    </xf>
    <xf numFmtId="164" fontId="15" fillId="0" borderId="25" xfId="1" applyNumberFormat="1" applyFont="1" applyFill="1" applyBorder="1" applyAlignment="1">
      <alignment horizontal="right" vertical="center"/>
    </xf>
    <xf numFmtId="164" fontId="9" fillId="0" borderId="31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165" fontId="9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4" fontId="15" fillId="0" borderId="0" xfId="0" applyNumberFormat="1" applyFont="1" applyFill="1" applyAlignment="1">
      <alignment vertical="center" wrapText="1"/>
    </xf>
    <xf numFmtId="164" fontId="9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Alignment="1">
      <alignment vertical="center" wrapText="1"/>
    </xf>
    <xf numFmtId="43" fontId="15" fillId="0" borderId="0" xfId="0" applyNumberFormat="1" applyFont="1" applyFill="1" applyAlignment="1">
      <alignment horizontal="right" vertical="center"/>
    </xf>
    <xf numFmtId="4" fontId="15" fillId="0" borderId="0" xfId="0" applyNumberFormat="1" applyFont="1" applyFill="1" applyAlignment="1">
      <alignment horizontal="right" vertical="center"/>
    </xf>
    <xf numFmtId="4" fontId="15" fillId="0" borderId="32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49" fontId="15" fillId="0" borderId="3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 wrapText="1"/>
    </xf>
    <xf numFmtId="164" fontId="15" fillId="0" borderId="4" xfId="1" applyNumberFormat="1" applyFont="1" applyFill="1" applyBorder="1" applyAlignment="1">
      <alignment horizontal="right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3" fontId="15" fillId="0" borderId="4" xfId="1" applyFont="1" applyFill="1" applyBorder="1" applyAlignment="1">
      <alignment vertical="center" wrapText="1"/>
    </xf>
    <xf numFmtId="164" fontId="15" fillId="0" borderId="4" xfId="1" applyNumberFormat="1" applyFont="1" applyFill="1" applyBorder="1" applyAlignment="1">
      <alignment vertical="center"/>
    </xf>
    <xf numFmtId="164" fontId="9" fillId="0" borderId="4" xfId="1" applyNumberFormat="1" applyFont="1" applyFill="1" applyBorder="1" applyAlignment="1">
      <alignment horizontal="right" vertical="center" wrapText="1"/>
    </xf>
    <xf numFmtId="43" fontId="15" fillId="0" borderId="4" xfId="1" applyFont="1" applyFill="1" applyBorder="1" applyAlignment="1">
      <alignment horizontal="right" vertical="center" wrapText="1"/>
    </xf>
    <xf numFmtId="164" fontId="15" fillId="0" borderId="4" xfId="1" applyNumberFormat="1" applyFont="1" applyFill="1" applyBorder="1" applyAlignment="1">
      <alignment horizontal="right" vertical="center"/>
    </xf>
    <xf numFmtId="43" fontId="15" fillId="0" borderId="4" xfId="1" applyFont="1" applyFill="1" applyBorder="1" applyAlignment="1">
      <alignment horizontal="right" vertical="center"/>
    </xf>
    <xf numFmtId="164" fontId="9" fillId="0" borderId="18" xfId="1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43" fontId="13" fillId="3" borderId="0" xfId="0" applyNumberFormat="1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43" fontId="13" fillId="3" borderId="0" xfId="1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43" fontId="16" fillId="3" borderId="0" xfId="1" applyFont="1" applyFill="1" applyBorder="1" applyAlignment="1">
      <alignment horizontal="center" vertical="center"/>
    </xf>
    <xf numFmtId="43" fontId="13" fillId="3" borderId="0" xfId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43" fontId="13" fillId="3" borderId="0" xfId="0" applyNumberFormat="1" applyFont="1" applyFill="1" applyAlignment="1">
      <alignment horizontal="center" vertical="center"/>
    </xf>
    <xf numFmtId="166" fontId="16" fillId="3" borderId="0" xfId="1" applyNumberFormat="1" applyFont="1" applyFill="1" applyAlignment="1">
      <alignment vertical="center"/>
    </xf>
    <xf numFmtId="43" fontId="16" fillId="3" borderId="0" xfId="1" applyFont="1" applyFill="1" applyAlignment="1">
      <alignment vertical="center"/>
    </xf>
    <xf numFmtId="164" fontId="16" fillId="3" borderId="0" xfId="0" applyNumberFormat="1" applyFont="1" applyFill="1" applyAlignment="1">
      <alignment vertical="center"/>
    </xf>
    <xf numFmtId="43" fontId="16" fillId="3" borderId="0" xfId="0" applyNumberFormat="1" applyFont="1" applyFill="1" applyAlignment="1">
      <alignment vertical="center"/>
    </xf>
    <xf numFmtId="164" fontId="16" fillId="3" borderId="0" xfId="1" applyNumberFormat="1" applyFont="1" applyFill="1" applyBorder="1" applyAlignment="1">
      <alignment horizontal="right" vertical="center"/>
    </xf>
    <xf numFmtId="4" fontId="16" fillId="3" borderId="0" xfId="0" applyNumberFormat="1" applyFont="1" applyFill="1" applyAlignment="1">
      <alignment vertical="center"/>
    </xf>
    <xf numFmtId="43" fontId="13" fillId="3" borderId="0" xfId="0" applyNumberFormat="1" applyFont="1" applyFill="1" applyAlignment="1">
      <alignment vertical="center"/>
    </xf>
    <xf numFmtId="164" fontId="13" fillId="3" borderId="0" xfId="1" applyNumberFormat="1" applyFont="1" applyFill="1" applyBorder="1" applyAlignment="1">
      <alignment horizontal="right" vertical="center"/>
    </xf>
    <xf numFmtId="43" fontId="13" fillId="3" borderId="0" xfId="1" applyFont="1" applyFill="1" applyBorder="1" applyAlignment="1">
      <alignment horizontal="right" vertical="center"/>
    </xf>
    <xf numFmtId="43" fontId="13" fillId="3" borderId="0" xfId="1" applyFont="1" applyFill="1" applyAlignment="1">
      <alignment vertical="center"/>
    </xf>
    <xf numFmtId="39" fontId="16" fillId="3" borderId="0" xfId="0" applyNumberFormat="1" applyFont="1" applyFill="1" applyAlignment="1">
      <alignment horizontal="right" vertical="center"/>
    </xf>
    <xf numFmtId="8" fontId="16" fillId="3" borderId="0" xfId="0" applyNumberFormat="1" applyFont="1" applyFill="1" applyAlignment="1">
      <alignment vertical="center"/>
    </xf>
    <xf numFmtId="43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3" fontId="8" fillId="0" borderId="20" xfId="1" applyFont="1" applyFill="1" applyBorder="1" applyAlignment="1">
      <alignment horizontal="center"/>
    </xf>
    <xf numFmtId="43" fontId="8" fillId="0" borderId="21" xfId="1" applyFont="1" applyFill="1" applyBorder="1" applyAlignment="1">
      <alignment horizontal="center"/>
    </xf>
    <xf numFmtId="43" fontId="8" fillId="0" borderId="22" xfId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3" fontId="8" fillId="0" borderId="27" xfId="1" applyFont="1" applyFill="1" applyBorder="1" applyAlignment="1">
      <alignment horizontal="center"/>
    </xf>
    <xf numFmtId="43" fontId="8" fillId="0" borderId="28" xfId="1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49" fontId="9" fillId="2" borderId="29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49" fontId="9" fillId="2" borderId="30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 vertical="center" wrapText="1"/>
    </xf>
    <xf numFmtId="43" fontId="15" fillId="0" borderId="25" xfId="1" applyFont="1" applyFill="1" applyBorder="1" applyAlignment="1">
      <alignment horizontal="right" vertical="center"/>
    </xf>
    <xf numFmtId="43" fontId="9" fillId="0" borderId="35" xfId="1" applyFont="1" applyFill="1" applyBorder="1" applyAlignment="1">
      <alignment horizontal="center" vertical="center"/>
    </xf>
    <xf numFmtId="43" fontId="9" fillId="0" borderId="36" xfId="1" applyFont="1" applyFill="1" applyBorder="1" applyAlignment="1">
      <alignment horizontal="center" vertical="center"/>
    </xf>
    <xf numFmtId="43" fontId="9" fillId="0" borderId="36" xfId="1" applyFont="1" applyFill="1" applyBorder="1" applyAlignment="1">
      <alignment horizontal="right" vertical="center"/>
    </xf>
    <xf numFmtId="43" fontId="9" fillId="0" borderId="36" xfId="1" applyFont="1" applyFill="1" applyBorder="1" applyAlignment="1">
      <alignment horizontal="center" vertical="center"/>
    </xf>
    <xf numFmtId="43" fontId="9" fillId="0" borderId="36" xfId="1" applyFont="1" applyFill="1" applyBorder="1" applyAlignment="1">
      <alignment horizontal="left" vertical="center" wrapText="1"/>
    </xf>
    <xf numFmtId="164" fontId="9" fillId="0" borderId="36" xfId="1" applyNumberFormat="1" applyFont="1" applyFill="1" applyBorder="1" applyAlignment="1">
      <alignment horizontal="right" vertical="center" wrapText="1"/>
    </xf>
    <xf numFmtId="43" fontId="9" fillId="0" borderId="36" xfId="1" applyFont="1" applyFill="1" applyBorder="1" applyAlignment="1">
      <alignment horizontal="right" vertical="center" wrapText="1"/>
    </xf>
    <xf numFmtId="2" fontId="9" fillId="0" borderId="36" xfId="1" applyNumberFormat="1" applyFont="1" applyFill="1" applyBorder="1" applyAlignment="1">
      <alignment horizontal="center" vertical="center"/>
    </xf>
    <xf numFmtId="49" fontId="9" fillId="0" borderId="36" xfId="1" applyNumberFormat="1" applyFont="1" applyFill="1" applyBorder="1" applyAlignment="1">
      <alignment horizontal="center" vertical="center"/>
    </xf>
    <xf numFmtId="43" fontId="9" fillId="0" borderId="36" xfId="1" applyFont="1" applyFill="1" applyBorder="1" applyAlignment="1">
      <alignment vertical="center"/>
    </xf>
    <xf numFmtId="164" fontId="9" fillId="0" borderId="36" xfId="1" applyNumberFormat="1" applyFont="1" applyFill="1" applyBorder="1" applyAlignment="1">
      <alignment vertical="center"/>
    </xf>
    <xf numFmtId="43" fontId="9" fillId="0" borderId="37" xfId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23814</xdr:colOff>
      <xdr:row>0</xdr:row>
      <xdr:rowOff>48419</xdr:rowOff>
    </xdr:from>
    <xdr:to>
      <xdr:col>2</xdr:col>
      <xdr:colOff>280988</xdr:colOff>
      <xdr:row>3</xdr:row>
      <xdr:rowOff>159544</xdr:rowOff>
    </xdr:to>
    <xdr:pic>
      <xdr:nvPicPr>
        <xdr:cNvPr id="3" name="Imagem 2" descr="Prefeitura de Rio Branco">
          <a:extLst>
            <a:ext uri="{FF2B5EF4-FFF2-40B4-BE49-F238E27FC236}">
              <a16:creationId xmlns:a16="http://schemas.microsoft.com/office/drawing/2014/main" id="{E3612882-0DEF-42EC-AAC7-800BA9A0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8419"/>
          <a:ext cx="2912268" cy="646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59"/>
  <sheetViews>
    <sheetView view="pageBreakPreview" topLeftCell="A10" zoomScale="60" zoomScaleNormal="100" workbookViewId="0">
      <selection activeCell="L30" sqref="L30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1.7109375" style="1" customWidth="1"/>
    <col min="6" max="6" width="15.42578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1.7109375" style="1" customWidth="1"/>
    <col min="12" max="12" width="79.425781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3.42578125" customWidth="1"/>
    <col min="17" max="17" width="29.7109375" customWidth="1"/>
    <col min="18" max="18" width="27.140625" customWidth="1"/>
    <col min="19" max="19" width="12.7109375" customWidth="1"/>
    <col min="20" max="20" width="17.5703125" customWidth="1"/>
    <col min="21" max="21" width="15.57031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158" t="s">
        <v>122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</row>
    <row r="7" spans="1:42" x14ac:dyDescent="0.25">
      <c r="A7" s="158" t="s">
        <v>16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158" t="s">
        <v>17</v>
      </c>
      <c r="B8" s="158"/>
      <c r="C8" s="158"/>
      <c r="D8" s="158"/>
      <c r="E8" s="158"/>
      <c r="F8" s="1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158" t="s">
        <v>81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</row>
    <row r="11" spans="1:42" ht="16.5" customHeight="1" x14ac:dyDescent="0.25">
      <c r="A11" s="159" t="s">
        <v>110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</row>
    <row r="12" spans="1:42" x14ac:dyDescent="0.25">
      <c r="A12" s="158" t="s">
        <v>119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</row>
    <row r="13" spans="1:42" x14ac:dyDescent="0.25">
      <c r="N13" s="29"/>
      <c r="O13" s="30"/>
    </row>
    <row r="14" spans="1:42" ht="16.5" customHeight="1" thickBot="1" x14ac:dyDescent="0.3">
      <c r="A14" s="165" t="s">
        <v>18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</row>
    <row r="15" spans="1:42" ht="28.5" customHeight="1" x14ac:dyDescent="0.25">
      <c r="A15" s="166" t="s">
        <v>0</v>
      </c>
      <c r="B15" s="169" t="s">
        <v>19</v>
      </c>
      <c r="C15" s="171" t="s">
        <v>1</v>
      </c>
      <c r="D15" s="169" t="s">
        <v>2</v>
      </c>
      <c r="E15" s="173" t="s">
        <v>3</v>
      </c>
      <c r="F15" s="173"/>
      <c r="G15" s="173"/>
      <c r="H15" s="173" t="s">
        <v>4</v>
      </c>
      <c r="I15" s="173"/>
      <c r="J15" s="173"/>
      <c r="K15" s="169" t="s">
        <v>5</v>
      </c>
      <c r="L15" s="169" t="s">
        <v>6</v>
      </c>
      <c r="M15" s="173" t="s">
        <v>7</v>
      </c>
      <c r="N15" s="173"/>
      <c r="O15" s="173"/>
      <c r="P15" s="175" t="s">
        <v>8</v>
      </c>
      <c r="Q15" s="169" t="s">
        <v>44</v>
      </c>
      <c r="R15" s="177" t="s">
        <v>9</v>
      </c>
      <c r="S15" s="179" t="s">
        <v>45</v>
      </c>
      <c r="T15" s="179"/>
      <c r="U15" s="179"/>
      <c r="V15" s="160" t="s">
        <v>47</v>
      </c>
    </row>
    <row r="16" spans="1:42" ht="33.75" customHeight="1" x14ac:dyDescent="0.25">
      <c r="A16" s="167"/>
      <c r="B16" s="170"/>
      <c r="C16" s="172"/>
      <c r="D16" s="170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170"/>
      <c r="L16" s="170"/>
      <c r="M16" s="7" t="s">
        <v>20</v>
      </c>
      <c r="N16" s="8" t="s">
        <v>21</v>
      </c>
      <c r="O16" s="8" t="s">
        <v>22</v>
      </c>
      <c r="P16" s="176"/>
      <c r="Q16" s="170"/>
      <c r="R16" s="178"/>
      <c r="S16" s="9" t="s">
        <v>46</v>
      </c>
      <c r="T16" s="51" t="s">
        <v>21</v>
      </c>
      <c r="U16" s="51" t="s">
        <v>22</v>
      </c>
      <c r="V16" s="161"/>
    </row>
    <row r="17" spans="1:22" ht="24" customHeight="1" thickBot="1" x14ac:dyDescent="0.3">
      <c r="A17" s="1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>SUM(H18:I18)</f>
        <v>14918884.15</v>
      </c>
      <c r="K18" s="36" t="s">
        <v>92</v>
      </c>
      <c r="L18" s="7" t="s">
        <v>98</v>
      </c>
      <c r="M18" s="16">
        <v>9471787.9100000001</v>
      </c>
      <c r="N18" s="17" t="s">
        <v>83</v>
      </c>
      <c r="O18" s="15">
        <f t="shared" ref="O18:O20" si="0">SUM(M18:N18)</f>
        <v>9471787.9100000001</v>
      </c>
      <c r="P18" s="15">
        <f>J18-O18</f>
        <v>5447096.2400000002</v>
      </c>
      <c r="Q18" s="7"/>
      <c r="R18" s="7"/>
      <c r="S18" s="22"/>
      <c r="T18" s="22"/>
      <c r="U18" s="18">
        <f t="shared" ref="U18:U21" si="1">S18+T18</f>
        <v>0</v>
      </c>
      <c r="V18" s="19">
        <f t="shared" ref="V18:V21" si="2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ref="J19:J21" si="3">SUM(H19:I19)</f>
        <v>10667558.619999999</v>
      </c>
      <c r="K19" s="36" t="s">
        <v>92</v>
      </c>
      <c r="L19" s="7" t="s">
        <v>101</v>
      </c>
      <c r="M19" s="16">
        <v>6064603.6699999999</v>
      </c>
      <c r="N19" s="17" t="s">
        <v>83</v>
      </c>
      <c r="O19" s="15">
        <f t="shared" si="0"/>
        <v>6064603.6699999999</v>
      </c>
      <c r="P19" s="15">
        <f t="shared" ref="P19:P22" si="4">J19-O19</f>
        <v>4602954.9499999993</v>
      </c>
      <c r="Q19" s="7"/>
      <c r="R19" s="7"/>
      <c r="S19" s="22"/>
      <c r="T19" s="22"/>
      <c r="U19" s="18">
        <f t="shared" si="1"/>
        <v>0</v>
      </c>
      <c r="V19" s="19">
        <f t="shared" si="2"/>
        <v>6064603.6699999999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3"/>
        <v>15580000</v>
      </c>
      <c r="K20" s="7" t="s">
        <v>90</v>
      </c>
      <c r="L20" s="7" t="s">
        <v>104</v>
      </c>
      <c r="M20" s="16">
        <v>6000000</v>
      </c>
      <c r="N20" s="17" t="s">
        <v>83</v>
      </c>
      <c r="O20" s="15">
        <f t="shared" si="0"/>
        <v>6000000</v>
      </c>
      <c r="P20" s="15">
        <f>J20-O20</f>
        <v>9580000</v>
      </c>
      <c r="Q20" s="7"/>
      <c r="R20" s="7"/>
      <c r="S20" s="22"/>
      <c r="T20" s="22"/>
      <c r="U20" s="18">
        <f t="shared" si="1"/>
        <v>0</v>
      </c>
      <c r="V20" s="19">
        <f t="shared" si="2"/>
        <v>6000000</v>
      </c>
    </row>
    <row r="21" spans="1:22" ht="30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3"/>
        <v>57195006.440000005</v>
      </c>
      <c r="K21" s="36" t="s">
        <v>92</v>
      </c>
      <c r="L21" s="7" t="s">
        <v>108</v>
      </c>
      <c r="M21" s="16">
        <v>10731090.210000001</v>
      </c>
      <c r="N21" s="17" t="s">
        <v>83</v>
      </c>
      <c r="O21" s="16">
        <f>SUM(M21:N21)</f>
        <v>10731090.210000001</v>
      </c>
      <c r="P21" s="15">
        <f t="shared" si="4"/>
        <v>46463916.230000004</v>
      </c>
      <c r="Q21" s="7"/>
      <c r="R21" s="7"/>
      <c r="S21" s="22"/>
      <c r="T21" s="22"/>
      <c r="U21" s="18">
        <f t="shared" si="1"/>
        <v>0</v>
      </c>
      <c r="V21" s="19">
        <f t="shared" si="2"/>
        <v>10731090.210000001</v>
      </c>
    </row>
    <row r="22" spans="1:22" ht="35.25" customHeight="1" thickBot="1" x14ac:dyDescent="0.3">
      <c r="A22" s="162" t="s">
        <v>10</v>
      </c>
      <c r="B22" s="163"/>
      <c r="C22" s="163"/>
      <c r="D22" s="163"/>
      <c r="E22" s="163"/>
      <c r="F22" s="163"/>
      <c r="G22" s="164"/>
      <c r="H22" s="23">
        <f>SUM(H18:H21)</f>
        <v>89192888.680000007</v>
      </c>
      <c r="I22" s="23">
        <f>SUM(I18:I21)</f>
        <v>9168560.5299999993</v>
      </c>
      <c r="J22" s="23">
        <f>SUM(J18:J21)</f>
        <v>98361449.210000008</v>
      </c>
      <c r="K22" s="24"/>
      <c r="L22" s="24"/>
      <c r="M22" s="23">
        <f>SUM(M18:M21)</f>
        <v>32267481.789999999</v>
      </c>
      <c r="N22" s="23">
        <f>SUM(N18:N21)</f>
        <v>0</v>
      </c>
      <c r="O22" s="23">
        <f>SUM(O18:O21)</f>
        <v>32267481.789999999</v>
      </c>
      <c r="P22" s="27">
        <f t="shared" si="4"/>
        <v>66093967.420000009</v>
      </c>
      <c r="Q22" s="24"/>
      <c r="R22" s="24"/>
      <c r="S22" s="25">
        <f>SUM(S18:S21)</f>
        <v>0</v>
      </c>
      <c r="T22" s="25">
        <f>SUM(T18:T21)</f>
        <v>0</v>
      </c>
      <c r="U22" s="25">
        <f>SUM(U18:U21)</f>
        <v>0</v>
      </c>
      <c r="V22" s="26">
        <f>O22-U22</f>
        <v>32267481.789999999</v>
      </c>
    </row>
    <row r="24" spans="1:22" ht="21" customHeight="1" x14ac:dyDescent="0.25">
      <c r="A24" s="180" t="s">
        <v>109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</row>
    <row r="25" spans="1:22" ht="21" customHeight="1" x14ac:dyDescent="0.25">
      <c r="A25" s="180" t="s">
        <v>115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1:22" x14ac:dyDescent="0.25">
      <c r="A26" s="6" t="s">
        <v>48</v>
      </c>
      <c r="B26" s="6"/>
      <c r="C26" s="6"/>
      <c r="D26" s="6"/>
      <c r="E26" s="6"/>
      <c r="F26" s="6"/>
      <c r="G26" s="6"/>
      <c r="H26"/>
      <c r="I26"/>
    </row>
    <row r="27" spans="1:22" ht="6.75" customHeight="1" x14ac:dyDescent="0.25">
      <c r="A27" s="181" t="s">
        <v>49</v>
      </c>
      <c r="B27" s="174" t="s">
        <v>54</v>
      </c>
      <c r="C27" s="174"/>
      <c r="D27" s="174"/>
      <c r="E27" s="174"/>
      <c r="F27" s="174"/>
      <c r="G27" s="174"/>
      <c r="H27" s="174"/>
      <c r="I27" s="174"/>
      <c r="J27" s="174"/>
      <c r="K27" s="174"/>
    </row>
    <row r="28" spans="1:22" ht="9.75" customHeight="1" x14ac:dyDescent="0.25">
      <c r="A28" s="181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O28" s="43"/>
    </row>
    <row r="29" spans="1:22" x14ac:dyDescent="0.25">
      <c r="A29" s="181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N29" s="33"/>
    </row>
    <row r="30" spans="1:22" ht="23.25" customHeight="1" x14ac:dyDescent="0.25">
      <c r="A30" s="37" t="s">
        <v>50</v>
      </c>
      <c r="B30" s="174" t="s">
        <v>55</v>
      </c>
      <c r="C30" s="174"/>
      <c r="D30" s="174"/>
      <c r="E30" s="174"/>
      <c r="F30" s="174"/>
      <c r="G30" s="174"/>
      <c r="H30" s="174"/>
      <c r="I30" s="174"/>
      <c r="J30" s="174"/>
      <c r="K30" s="174"/>
      <c r="M30" s="28"/>
      <c r="N30" s="28"/>
      <c r="O30" s="33"/>
      <c r="P30" s="31"/>
    </row>
    <row r="31" spans="1:22" x14ac:dyDescent="0.25">
      <c r="A31" s="6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M31" s="28"/>
      <c r="P31" s="32"/>
    </row>
    <row r="32" spans="1:22" x14ac:dyDescent="0.25">
      <c r="A32" s="37"/>
      <c r="B32" s="174"/>
      <c r="C32" s="174"/>
      <c r="D32" s="174"/>
      <c r="E32" s="174"/>
      <c r="F32" s="174"/>
      <c r="G32" s="174"/>
      <c r="H32"/>
      <c r="I32"/>
      <c r="M32" s="28"/>
    </row>
    <row r="33" spans="1:13" x14ac:dyDescent="0.25">
      <c r="A33" s="6"/>
      <c r="B33" s="37" t="s">
        <v>51</v>
      </c>
      <c r="C33" s="182" t="s">
        <v>52</v>
      </c>
      <c r="D33" s="182"/>
      <c r="E33" s="182"/>
      <c r="F33" s="182"/>
      <c r="G33" s="182"/>
      <c r="H33"/>
      <c r="I33"/>
      <c r="M33" s="28"/>
    </row>
    <row r="34" spans="1:13" x14ac:dyDescent="0.25">
      <c r="A34" s="6"/>
      <c r="B34" s="37" t="s">
        <v>23</v>
      </c>
      <c r="C34" s="183" t="s">
        <v>56</v>
      </c>
      <c r="D34" s="183"/>
      <c r="E34" s="183"/>
      <c r="F34" s="183"/>
      <c r="G34" s="183"/>
      <c r="H34" s="183"/>
      <c r="I34" s="183"/>
      <c r="J34" s="183"/>
      <c r="K34" s="183"/>
    </row>
    <row r="35" spans="1:13" x14ac:dyDescent="0.25">
      <c r="A35" s="6"/>
      <c r="B35" s="37" t="s">
        <v>24</v>
      </c>
      <c r="C35" s="183" t="s">
        <v>57</v>
      </c>
      <c r="D35" s="183"/>
      <c r="E35" s="183"/>
      <c r="F35" s="183"/>
      <c r="G35" s="183"/>
      <c r="H35" s="183"/>
      <c r="I35" s="183"/>
      <c r="J35" s="183"/>
      <c r="K35" s="183"/>
    </row>
    <row r="36" spans="1:13" ht="14.25" customHeight="1" x14ac:dyDescent="0.25">
      <c r="A36" s="6"/>
      <c r="B36" s="37" t="s">
        <v>53</v>
      </c>
      <c r="C36" s="184" t="s">
        <v>58</v>
      </c>
      <c r="D36" s="184"/>
      <c r="E36" s="184"/>
      <c r="F36" s="184"/>
      <c r="G36" s="184"/>
      <c r="H36" s="184"/>
      <c r="I36" s="184"/>
      <c r="J36" s="184"/>
      <c r="K36" s="184"/>
    </row>
    <row r="37" spans="1:13" ht="14.25" customHeight="1" x14ac:dyDescent="0.25">
      <c r="A37" s="6"/>
      <c r="B37" s="181" t="s">
        <v>26</v>
      </c>
      <c r="C37" s="174" t="s">
        <v>60</v>
      </c>
      <c r="D37" s="174"/>
      <c r="E37" s="174"/>
      <c r="F37" s="174"/>
      <c r="G37" s="174"/>
      <c r="H37" s="174"/>
      <c r="I37" s="174"/>
      <c r="J37" s="174"/>
      <c r="K37" s="174"/>
    </row>
    <row r="38" spans="1:13" ht="3.75" hidden="1" customHeight="1" x14ac:dyDescent="0.25">
      <c r="A38" s="6"/>
      <c r="B38" s="181"/>
      <c r="C38" s="174"/>
      <c r="D38" s="174"/>
      <c r="E38" s="174"/>
      <c r="F38" s="174"/>
      <c r="G38" s="174"/>
      <c r="H38" s="174"/>
      <c r="I38" s="174"/>
      <c r="J38" s="174"/>
      <c r="K38" s="174"/>
    </row>
    <row r="39" spans="1:13" x14ac:dyDescent="0.25">
      <c r="A39" s="6"/>
      <c r="B39" s="37" t="s">
        <v>27</v>
      </c>
      <c r="C39" s="6" t="s">
        <v>59</v>
      </c>
      <c r="D39" s="6"/>
      <c r="E39" s="6"/>
      <c r="F39" s="6"/>
      <c r="G39" s="6"/>
      <c r="H39"/>
      <c r="I39"/>
    </row>
    <row r="40" spans="1:13" ht="2.25" customHeight="1" x14ac:dyDescent="0.25">
      <c r="A40" s="6"/>
      <c r="B40" s="181" t="s">
        <v>29</v>
      </c>
      <c r="C40" s="174" t="s">
        <v>61</v>
      </c>
      <c r="D40" s="174"/>
      <c r="E40" s="174"/>
      <c r="F40" s="174"/>
      <c r="G40" s="174"/>
      <c r="H40" s="174"/>
      <c r="I40" s="174"/>
      <c r="J40" s="174"/>
      <c r="K40" s="174"/>
    </row>
    <row r="41" spans="1:13" x14ac:dyDescent="0.25">
      <c r="A41" s="6"/>
      <c r="B41" s="181"/>
      <c r="C41" s="174"/>
      <c r="D41" s="174"/>
      <c r="E41" s="174"/>
      <c r="F41" s="174"/>
      <c r="G41" s="174"/>
      <c r="H41" s="174"/>
      <c r="I41" s="174"/>
      <c r="J41" s="174"/>
      <c r="K41" s="174"/>
    </row>
    <row r="42" spans="1:13" x14ac:dyDescent="0.25">
      <c r="A42" s="6"/>
      <c r="B42" s="37" t="s">
        <v>30</v>
      </c>
      <c r="C42" s="6" t="s">
        <v>62</v>
      </c>
      <c r="D42" s="6"/>
      <c r="E42" s="6"/>
      <c r="F42" s="6"/>
      <c r="G42" s="6"/>
      <c r="H42"/>
      <c r="I42"/>
    </row>
    <row r="43" spans="1:13" x14ac:dyDescent="0.25">
      <c r="A43" s="6"/>
      <c r="B43" s="37" t="s">
        <v>31</v>
      </c>
      <c r="C43" s="6" t="s">
        <v>63</v>
      </c>
      <c r="D43" s="6"/>
      <c r="E43" s="6"/>
      <c r="F43" s="6"/>
      <c r="G43" s="6"/>
      <c r="H43" s="6"/>
      <c r="I43" s="6"/>
      <c r="J43" s="6"/>
      <c r="K43" s="6"/>
    </row>
    <row r="44" spans="1:13" x14ac:dyDescent="0.25">
      <c r="A44" s="6"/>
      <c r="B44" s="37" t="s">
        <v>32</v>
      </c>
      <c r="C44" s="6" t="s">
        <v>64</v>
      </c>
      <c r="D44" s="6"/>
      <c r="E44" s="6"/>
      <c r="F44" s="6"/>
      <c r="G44" s="6"/>
      <c r="H44"/>
      <c r="I44"/>
    </row>
    <row r="45" spans="1:13" x14ac:dyDescent="0.25">
      <c r="A45" s="6"/>
      <c r="B45" s="37" t="s">
        <v>33</v>
      </c>
      <c r="C45" s="6" t="s">
        <v>65</v>
      </c>
      <c r="D45" s="6"/>
      <c r="E45" s="6"/>
      <c r="F45" s="6"/>
      <c r="G45" s="6"/>
      <c r="H45"/>
      <c r="I45"/>
    </row>
    <row r="46" spans="1:13" ht="14.25" customHeight="1" x14ac:dyDescent="0.25">
      <c r="B46" s="181" t="s">
        <v>34</v>
      </c>
      <c r="C46" s="174" t="s">
        <v>66</v>
      </c>
      <c r="D46" s="174"/>
      <c r="E46" s="174"/>
      <c r="F46" s="174"/>
      <c r="G46" s="174"/>
      <c r="H46" s="174"/>
      <c r="I46" s="174"/>
      <c r="J46" s="174"/>
      <c r="K46" s="174"/>
    </row>
    <row r="47" spans="1:13" x14ac:dyDescent="0.25">
      <c r="B47" s="181"/>
      <c r="C47" s="174"/>
      <c r="D47" s="174"/>
      <c r="E47" s="174"/>
      <c r="F47" s="174"/>
      <c r="G47" s="174"/>
      <c r="H47" s="174"/>
      <c r="I47" s="174"/>
      <c r="J47" s="174"/>
      <c r="K47" s="174"/>
    </row>
    <row r="48" spans="1:13" x14ac:dyDescent="0.25">
      <c r="A48" s="3"/>
      <c r="B48" s="2" t="s">
        <v>35</v>
      </c>
      <c r="C48" s="158" t="s">
        <v>67</v>
      </c>
      <c r="D48" s="158"/>
      <c r="E48" s="158"/>
      <c r="F48" s="158"/>
      <c r="G48" s="158"/>
      <c r="H48" s="3"/>
      <c r="I48" s="3"/>
      <c r="J48" s="5"/>
      <c r="K48" s="5"/>
      <c r="L48" s="5"/>
    </row>
    <row r="49" spans="1:12" x14ac:dyDescent="0.25">
      <c r="A49" s="3"/>
      <c r="B49" s="2" t="s">
        <v>36</v>
      </c>
      <c r="C49" s="3" t="s">
        <v>68</v>
      </c>
      <c r="D49" s="3"/>
      <c r="E49" s="3"/>
      <c r="F49" s="3"/>
      <c r="G49" s="3"/>
      <c r="H49" s="3"/>
      <c r="I49" s="3"/>
      <c r="J49" s="5"/>
      <c r="K49" s="5"/>
      <c r="L49" s="5"/>
    </row>
    <row r="50" spans="1:12" ht="18" customHeight="1" x14ac:dyDescent="0.25">
      <c r="A50" s="3"/>
      <c r="B50" s="2" t="s">
        <v>37</v>
      </c>
      <c r="C50" s="185" t="s">
        <v>69</v>
      </c>
      <c r="D50" s="185"/>
      <c r="E50" s="185"/>
      <c r="F50" s="185"/>
      <c r="G50" s="185"/>
      <c r="H50" s="185"/>
      <c r="I50" s="185"/>
      <c r="J50" s="185"/>
      <c r="K50" s="185"/>
      <c r="L50" s="5"/>
    </row>
    <row r="51" spans="1:12" x14ac:dyDescent="0.25">
      <c r="A51" s="3"/>
      <c r="B51" s="2" t="s">
        <v>38</v>
      </c>
      <c r="C51" s="185" t="s">
        <v>70</v>
      </c>
      <c r="D51" s="185"/>
      <c r="E51" s="185"/>
      <c r="F51" s="185"/>
      <c r="G51" s="185"/>
      <c r="H51" s="185"/>
      <c r="I51" s="185"/>
      <c r="J51" s="185"/>
      <c r="K51" s="185"/>
      <c r="L51" s="5"/>
    </row>
    <row r="52" spans="1:12" ht="15" customHeight="1" x14ac:dyDescent="0.25">
      <c r="A52" s="3"/>
      <c r="B52" s="2" t="s">
        <v>39</v>
      </c>
      <c r="C52" s="185" t="s">
        <v>71</v>
      </c>
      <c r="D52" s="185"/>
      <c r="E52" s="185"/>
      <c r="F52" s="185"/>
      <c r="G52" s="185"/>
      <c r="H52" s="185"/>
      <c r="I52" s="185"/>
      <c r="J52" s="185"/>
      <c r="K52" s="185"/>
      <c r="L52" s="5"/>
    </row>
    <row r="53" spans="1:12" x14ac:dyDescent="0.25">
      <c r="A53" s="3"/>
      <c r="B53" s="3"/>
      <c r="C53" s="185"/>
      <c r="D53" s="185"/>
      <c r="E53" s="185"/>
      <c r="F53" s="185"/>
      <c r="G53" s="185"/>
      <c r="H53" s="185"/>
      <c r="I53" s="185"/>
      <c r="J53" s="185"/>
      <c r="K53" s="185"/>
      <c r="L53" s="5"/>
    </row>
    <row r="54" spans="1:12" ht="15" customHeight="1" x14ac:dyDescent="0.25">
      <c r="A54" s="3"/>
      <c r="B54" s="2" t="s">
        <v>40</v>
      </c>
      <c r="C54" s="185" t="s">
        <v>75</v>
      </c>
      <c r="D54" s="185"/>
      <c r="E54" s="185"/>
      <c r="F54" s="185"/>
      <c r="G54" s="185"/>
      <c r="H54" s="185"/>
      <c r="I54" s="185"/>
      <c r="J54" s="185"/>
      <c r="K54" s="185"/>
      <c r="L54" s="5"/>
    </row>
    <row r="55" spans="1:12" x14ac:dyDescent="0.25">
      <c r="A55" s="3"/>
      <c r="B55" s="3"/>
      <c r="C55" s="185"/>
      <c r="D55" s="185"/>
      <c r="E55" s="185"/>
      <c r="F55" s="185"/>
      <c r="G55" s="185"/>
      <c r="H55" s="185"/>
      <c r="I55" s="185"/>
      <c r="J55" s="185"/>
      <c r="K55" s="185"/>
      <c r="L55" s="5"/>
    </row>
    <row r="56" spans="1:12" x14ac:dyDescent="0.25">
      <c r="A56" s="3"/>
      <c r="B56" s="2" t="s">
        <v>41</v>
      </c>
      <c r="C56" s="185" t="s">
        <v>74</v>
      </c>
      <c r="D56" s="185"/>
      <c r="E56" s="185"/>
      <c r="F56" s="185"/>
      <c r="G56" s="185"/>
      <c r="H56" s="185"/>
      <c r="I56" s="185"/>
      <c r="J56" s="185"/>
      <c r="K56" s="185"/>
      <c r="L56" s="5"/>
    </row>
    <row r="57" spans="1:12" x14ac:dyDescent="0.25">
      <c r="A57" s="3"/>
      <c r="B57" s="2" t="s">
        <v>42</v>
      </c>
      <c r="C57" s="185" t="s">
        <v>72</v>
      </c>
      <c r="D57" s="185"/>
      <c r="E57" s="185"/>
      <c r="F57" s="185"/>
      <c r="G57" s="185"/>
      <c r="H57" s="185"/>
      <c r="I57" s="185"/>
      <c r="J57" s="185"/>
      <c r="K57" s="185"/>
      <c r="L57" s="5"/>
    </row>
    <row r="58" spans="1:12" x14ac:dyDescent="0.25">
      <c r="A58" s="3"/>
      <c r="B58" s="2" t="s">
        <v>43</v>
      </c>
      <c r="C58" s="185" t="s">
        <v>73</v>
      </c>
      <c r="D58" s="185"/>
      <c r="E58" s="185"/>
      <c r="F58" s="185"/>
      <c r="G58" s="185"/>
      <c r="H58" s="185"/>
      <c r="I58" s="185"/>
      <c r="J58" s="185"/>
      <c r="K58" s="185"/>
      <c r="L58" s="5"/>
    </row>
    <row r="59" spans="1:12" x14ac:dyDescent="0.25">
      <c r="A59" s="3"/>
      <c r="B59" s="3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mergeCells count="46">
    <mergeCell ref="C58:K58"/>
    <mergeCell ref="B40:B41"/>
    <mergeCell ref="C40:K41"/>
    <mergeCell ref="B46:B47"/>
    <mergeCell ref="C46:K47"/>
    <mergeCell ref="C48:G48"/>
    <mergeCell ref="C50:K50"/>
    <mergeCell ref="C51:K51"/>
    <mergeCell ref="C52:K53"/>
    <mergeCell ref="C54:K55"/>
    <mergeCell ref="C56:K56"/>
    <mergeCell ref="C57:K57"/>
    <mergeCell ref="C33:G33"/>
    <mergeCell ref="C34:K34"/>
    <mergeCell ref="C35:K35"/>
    <mergeCell ref="C36:K36"/>
    <mergeCell ref="B37:B38"/>
    <mergeCell ref="C37:K38"/>
    <mergeCell ref="B32:G32"/>
    <mergeCell ref="P15:P16"/>
    <mergeCell ref="Q15:Q16"/>
    <mergeCell ref="R15:R16"/>
    <mergeCell ref="S15:U15"/>
    <mergeCell ref="A24:L24"/>
    <mergeCell ref="A25:L25"/>
    <mergeCell ref="A27:A29"/>
    <mergeCell ref="B27:K29"/>
    <mergeCell ref="B30:K31"/>
    <mergeCell ref="V15:V16"/>
    <mergeCell ref="A22:G22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45" orientation="landscape" verticalDpi="4294967293" r:id="rId1"/>
  <colBreaks count="1" manualBreakCount="1">
    <brk id="12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zoomScale="60" zoomScaleNormal="100" workbookViewId="0">
      <selection activeCell="L31" sqref="L31"/>
    </sheetView>
  </sheetViews>
  <sheetFormatPr defaultRowHeight="15" x14ac:dyDescent="0.25"/>
  <cols>
    <col min="1" max="1" width="6.7109375" customWidth="1"/>
    <col min="2" max="2" width="16.42578125" customWidth="1"/>
    <col min="3" max="3" width="26.42578125" style="1" customWidth="1"/>
    <col min="4" max="4" width="16.28515625" style="1" customWidth="1"/>
    <col min="5" max="5" width="12.42578125" style="1" customWidth="1"/>
    <col min="6" max="6" width="1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8554687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85546875" customWidth="1"/>
    <col min="17" max="17" width="29.7109375" customWidth="1"/>
    <col min="18" max="18" width="27.140625" customWidth="1"/>
    <col min="19" max="19" width="12.7109375" customWidth="1"/>
    <col min="20" max="20" width="16.42578125" customWidth="1"/>
    <col min="21" max="21" width="17.1406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158" t="s">
        <v>122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</row>
    <row r="7" spans="1:42" x14ac:dyDescent="0.25">
      <c r="A7" s="158" t="s">
        <v>16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158" t="s">
        <v>17</v>
      </c>
      <c r="B8" s="158"/>
      <c r="C8" s="158"/>
      <c r="D8" s="158"/>
      <c r="E8" s="158"/>
      <c r="F8" s="1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158" t="s">
        <v>81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</row>
    <row r="11" spans="1:42" ht="18.75" customHeight="1" x14ac:dyDescent="0.25">
      <c r="A11" s="159" t="s">
        <v>116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</row>
    <row r="12" spans="1:42" x14ac:dyDescent="0.25">
      <c r="A12" s="158" t="s">
        <v>120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</row>
    <row r="13" spans="1:42" x14ac:dyDescent="0.25">
      <c r="N13" s="29"/>
      <c r="O13" s="30"/>
    </row>
    <row r="14" spans="1:42" ht="16.5" customHeight="1" thickBot="1" x14ac:dyDescent="0.3">
      <c r="A14" s="165" t="s">
        <v>18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</row>
    <row r="15" spans="1:42" ht="26.25" customHeight="1" x14ac:dyDescent="0.25">
      <c r="A15" s="166" t="s">
        <v>0</v>
      </c>
      <c r="B15" s="169" t="s">
        <v>19</v>
      </c>
      <c r="C15" s="171" t="s">
        <v>1</v>
      </c>
      <c r="D15" s="169" t="s">
        <v>2</v>
      </c>
      <c r="E15" s="173" t="s">
        <v>3</v>
      </c>
      <c r="F15" s="173"/>
      <c r="G15" s="173"/>
      <c r="H15" s="173" t="s">
        <v>4</v>
      </c>
      <c r="I15" s="173"/>
      <c r="J15" s="173"/>
      <c r="K15" s="169" t="s">
        <v>5</v>
      </c>
      <c r="L15" s="169" t="s">
        <v>6</v>
      </c>
      <c r="M15" s="173" t="s">
        <v>7</v>
      </c>
      <c r="N15" s="173"/>
      <c r="O15" s="173"/>
      <c r="P15" s="175" t="s">
        <v>8</v>
      </c>
      <c r="Q15" s="169" t="s">
        <v>44</v>
      </c>
      <c r="R15" s="177" t="s">
        <v>9</v>
      </c>
      <c r="S15" s="179" t="s">
        <v>45</v>
      </c>
      <c r="T15" s="179"/>
      <c r="U15" s="179"/>
      <c r="V15" s="160" t="s">
        <v>47</v>
      </c>
    </row>
    <row r="16" spans="1:42" ht="31.5" customHeight="1" x14ac:dyDescent="0.25">
      <c r="A16" s="167"/>
      <c r="B16" s="170"/>
      <c r="C16" s="172"/>
      <c r="D16" s="170"/>
      <c r="E16" s="7" t="s">
        <v>112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170"/>
      <c r="L16" s="170"/>
      <c r="M16" s="7" t="s">
        <v>20</v>
      </c>
      <c r="N16" s="8" t="s">
        <v>21</v>
      </c>
      <c r="O16" s="8" t="s">
        <v>22</v>
      </c>
      <c r="P16" s="176"/>
      <c r="Q16" s="170"/>
      <c r="R16" s="178"/>
      <c r="S16" s="9" t="s">
        <v>46</v>
      </c>
      <c r="T16" s="10" t="s">
        <v>21</v>
      </c>
      <c r="U16" s="10" t="s">
        <v>22</v>
      </c>
      <c r="V16" s="161"/>
    </row>
    <row r="17" spans="1:22" ht="28.5" customHeight="1" thickBot="1" x14ac:dyDescent="0.3">
      <c r="A17" s="1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16">
        <f>'JANEIRO DE 2015)'!O18</f>
        <v>9471787.9100000001</v>
      </c>
      <c r="N18" s="17" t="s">
        <v>83</v>
      </c>
      <c r="O18" s="15">
        <f>SUM(M18:N18)</f>
        <v>9471787.9100000001</v>
      </c>
      <c r="P18" s="15">
        <f t="shared" ref="P18:P20" si="1">J18-O18</f>
        <v>5447096.2400000002</v>
      </c>
      <c r="Q18" s="7"/>
      <c r="R18" s="7"/>
      <c r="S18" s="22"/>
      <c r="T18" s="22"/>
      <c r="U18" s="50">
        <f>S18+T18</f>
        <v>0</v>
      </c>
      <c r="V18" s="19">
        <f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16">
        <f>'JANEIRO DE 2015)'!O19</f>
        <v>6064603.6699999999</v>
      </c>
      <c r="N19" s="16">
        <v>60911</v>
      </c>
      <c r="O19" s="15">
        <f t="shared" ref="O19" si="2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50">
        <f t="shared" ref="U19:U22" si="3">S19+T19</f>
        <v>0</v>
      </c>
      <c r="V19" s="19">
        <f t="shared" ref="V19" si="4">O19-U19</f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16">
        <f>'JANEIRO DE 2015)'!O20</f>
        <v>6000000</v>
      </c>
      <c r="N20" s="17" t="s">
        <v>83</v>
      </c>
      <c r="O20" s="15">
        <f>SUM(M20:N20)</f>
        <v>6000000</v>
      </c>
      <c r="P20" s="15">
        <f t="shared" si="1"/>
        <v>9580000</v>
      </c>
      <c r="Q20" s="7"/>
      <c r="R20" s="7"/>
      <c r="S20" s="22"/>
      <c r="T20" s="22"/>
      <c r="U20" s="50">
        <f t="shared" si="3"/>
        <v>0</v>
      </c>
      <c r="V20" s="19">
        <f>O20-U20</f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16">
        <f>'JANEIRO DE 2015)'!O21</f>
        <v>10731090.210000001</v>
      </c>
      <c r="N21" s="16">
        <v>1728525.5</v>
      </c>
      <c r="O21" s="15">
        <f>SUM(M21:N21)</f>
        <v>12459615.710000001</v>
      </c>
      <c r="P21" s="15">
        <f>J21-O21</f>
        <v>44735390.730000004</v>
      </c>
      <c r="Q21" s="7"/>
      <c r="R21" s="7"/>
      <c r="S21" s="22"/>
      <c r="T21" s="22"/>
      <c r="U21" s="50">
        <f t="shared" si="3"/>
        <v>0</v>
      </c>
      <c r="V21" s="19">
        <f>O21-U21</f>
        <v>12459615.710000001</v>
      </c>
    </row>
    <row r="22" spans="1:22" ht="30" customHeight="1" x14ac:dyDescent="0.25">
      <c r="A22" s="20" t="s">
        <v>86</v>
      </c>
      <c r="B22" s="7"/>
      <c r="C22" s="7" t="s">
        <v>114</v>
      </c>
      <c r="D22" s="52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40">
        <v>0</v>
      </c>
      <c r="J22" s="15">
        <f>SUM(H22:I22)</f>
        <v>5800000.4199999999</v>
      </c>
      <c r="K22" s="36" t="s">
        <v>92</v>
      </c>
      <c r="L22" s="7" t="s">
        <v>111</v>
      </c>
      <c r="M22" s="45">
        <v>0</v>
      </c>
      <c r="N22" s="45">
        <v>5800000.4199999999</v>
      </c>
      <c r="O22" s="15">
        <f>SUM(M22:N22)</f>
        <v>5800000.4199999999</v>
      </c>
      <c r="P22" s="15">
        <f>J22-O22</f>
        <v>0</v>
      </c>
      <c r="Q22" s="38"/>
      <c r="R22" s="38"/>
      <c r="S22" s="39"/>
      <c r="T22" s="39"/>
      <c r="U22" s="50">
        <f t="shared" si="3"/>
        <v>0</v>
      </c>
      <c r="V22" s="19">
        <f>O22-U22</f>
        <v>5800000.4199999999</v>
      </c>
    </row>
    <row r="23" spans="1:22" ht="35.25" customHeight="1" thickBot="1" x14ac:dyDescent="0.3">
      <c r="A23" s="162" t="s">
        <v>10</v>
      </c>
      <c r="B23" s="163"/>
      <c r="C23" s="163"/>
      <c r="D23" s="163"/>
      <c r="E23" s="163"/>
      <c r="F23" s="163"/>
      <c r="G23" s="164"/>
      <c r="H23" s="23">
        <f>SUM(H18:H22)</f>
        <v>94992889.100000009</v>
      </c>
      <c r="I23" s="23">
        <f>SUM(I18:I22)</f>
        <v>9168560.5299999993</v>
      </c>
      <c r="J23" s="23">
        <f>SUM(J18:J22)</f>
        <v>104161449.63000001</v>
      </c>
      <c r="K23" s="24"/>
      <c r="L23" s="24"/>
      <c r="M23" s="23">
        <f>SUM(M18:M22)</f>
        <v>32267481.789999999</v>
      </c>
      <c r="N23" s="23">
        <f>SUM(N18:N22)</f>
        <v>7589436.9199999999</v>
      </c>
      <c r="O23" s="23">
        <f>SUM(O18:O22)</f>
        <v>39856918.710000001</v>
      </c>
      <c r="P23" s="23">
        <f>SUM(P18:P22)</f>
        <v>64304530.920000002</v>
      </c>
      <c r="Q23" s="24"/>
      <c r="R23" s="24"/>
      <c r="S23" s="49">
        <f>SUM(S19:S22)</f>
        <v>0</v>
      </c>
      <c r="T23" s="25">
        <f>SUM(T19:T22)</f>
        <v>0</v>
      </c>
      <c r="U23" s="25">
        <f>SUM(U19:U22)</f>
        <v>0</v>
      </c>
      <c r="V23" s="26">
        <f>O23-U23</f>
        <v>39856918.710000001</v>
      </c>
    </row>
    <row r="25" spans="1:22" ht="15.75" x14ac:dyDescent="0.25">
      <c r="A25" s="180" t="s">
        <v>109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1:22" ht="15.75" x14ac:dyDescent="0.25">
      <c r="A26" s="180" t="s">
        <v>115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</row>
    <row r="27" spans="1:22" x14ac:dyDescent="0.25">
      <c r="A27" s="6" t="s">
        <v>48</v>
      </c>
      <c r="B27" s="6"/>
      <c r="C27" s="6"/>
      <c r="D27" s="6"/>
      <c r="E27" s="6"/>
      <c r="F27" s="6"/>
      <c r="G27" s="6"/>
      <c r="H27"/>
      <c r="I27"/>
    </row>
    <row r="28" spans="1:22" ht="6.75" customHeight="1" x14ac:dyDescent="0.25">
      <c r="A28" s="181" t="s">
        <v>49</v>
      </c>
      <c r="B28" s="174" t="s">
        <v>54</v>
      </c>
      <c r="C28" s="174"/>
      <c r="D28" s="174"/>
      <c r="E28" s="174"/>
      <c r="F28" s="174"/>
      <c r="G28" s="174"/>
      <c r="H28" s="174"/>
      <c r="I28" s="174"/>
      <c r="J28" s="174"/>
      <c r="K28" s="174"/>
    </row>
    <row r="29" spans="1:22" ht="9.75" customHeight="1" x14ac:dyDescent="0.25">
      <c r="A29" s="181"/>
      <c r="B29" s="174"/>
      <c r="C29" s="174"/>
      <c r="D29" s="174"/>
      <c r="E29" s="174"/>
      <c r="F29" s="174"/>
      <c r="G29" s="174"/>
      <c r="H29" s="174"/>
      <c r="I29" s="174"/>
      <c r="J29" s="174"/>
      <c r="K29" s="174"/>
    </row>
    <row r="30" spans="1:22" x14ac:dyDescent="0.25">
      <c r="A30" s="181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41"/>
      <c r="N30" s="33"/>
      <c r="O30" s="42"/>
      <c r="P30" s="32"/>
    </row>
    <row r="31" spans="1:22" ht="23.25" customHeight="1" x14ac:dyDescent="0.25">
      <c r="A31" s="37" t="s">
        <v>50</v>
      </c>
      <c r="B31" s="174" t="s">
        <v>55</v>
      </c>
      <c r="C31" s="174"/>
      <c r="D31" s="174"/>
      <c r="E31" s="174"/>
      <c r="F31" s="174"/>
      <c r="G31" s="174"/>
      <c r="H31" s="174"/>
      <c r="I31" s="174"/>
      <c r="J31" s="174"/>
      <c r="K31" s="174"/>
      <c r="L31" s="41"/>
      <c r="N31" s="28"/>
      <c r="O31" s="33"/>
      <c r="P31" s="31"/>
    </row>
    <row r="32" spans="1:22" x14ac:dyDescent="0.25">
      <c r="A32" s="6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P32" s="32"/>
    </row>
    <row r="33" spans="1:42" x14ac:dyDescent="0.25">
      <c r="A33" s="37"/>
      <c r="B33" s="174"/>
      <c r="C33" s="174"/>
      <c r="D33" s="174"/>
      <c r="E33" s="174"/>
      <c r="F33" s="174"/>
      <c r="G33" s="174"/>
      <c r="H33"/>
      <c r="I33"/>
    </row>
    <row r="34" spans="1:42" x14ac:dyDescent="0.25">
      <c r="A34" s="6"/>
      <c r="B34" s="37" t="s">
        <v>51</v>
      </c>
      <c r="C34" s="182" t="s">
        <v>52</v>
      </c>
      <c r="D34" s="182"/>
      <c r="E34" s="182"/>
      <c r="F34" s="182"/>
      <c r="G34" s="182"/>
      <c r="H34"/>
      <c r="I34"/>
    </row>
    <row r="35" spans="1:42" x14ac:dyDescent="0.25">
      <c r="A35" s="6"/>
      <c r="B35" s="37" t="s">
        <v>23</v>
      </c>
      <c r="C35" s="183" t="s">
        <v>56</v>
      </c>
      <c r="D35" s="183"/>
      <c r="E35" s="183"/>
      <c r="F35" s="183"/>
      <c r="G35" s="183"/>
      <c r="H35" s="183"/>
      <c r="I35" s="183"/>
      <c r="J35" s="183"/>
      <c r="K35" s="183"/>
    </row>
    <row r="36" spans="1:42" x14ac:dyDescent="0.25">
      <c r="A36" s="6"/>
      <c r="B36" s="37" t="s">
        <v>24</v>
      </c>
      <c r="C36" s="183" t="s">
        <v>57</v>
      </c>
      <c r="D36" s="183"/>
      <c r="E36" s="183"/>
      <c r="F36" s="183"/>
      <c r="G36" s="183"/>
      <c r="H36" s="183"/>
      <c r="I36" s="183"/>
      <c r="J36" s="183"/>
      <c r="K36" s="183"/>
    </row>
    <row r="37" spans="1:42" ht="14.25" customHeight="1" x14ac:dyDescent="0.25">
      <c r="A37" s="6"/>
      <c r="B37" s="37" t="s">
        <v>53</v>
      </c>
      <c r="C37" s="184" t="s">
        <v>58</v>
      </c>
      <c r="D37" s="184"/>
      <c r="E37" s="184"/>
      <c r="F37" s="184"/>
      <c r="G37" s="184"/>
      <c r="H37" s="184"/>
      <c r="I37" s="184"/>
      <c r="J37" s="184"/>
      <c r="K37" s="184"/>
    </row>
    <row r="38" spans="1:42" ht="14.25" customHeight="1" x14ac:dyDescent="0.25">
      <c r="A38" s="6"/>
      <c r="B38" s="181" t="s">
        <v>26</v>
      </c>
      <c r="C38" s="174" t="s">
        <v>60</v>
      </c>
      <c r="D38" s="174"/>
      <c r="E38" s="174"/>
      <c r="F38" s="174"/>
      <c r="G38" s="174"/>
      <c r="H38" s="174"/>
      <c r="I38" s="174"/>
      <c r="J38" s="174"/>
      <c r="K38" s="174"/>
    </row>
    <row r="39" spans="1:42" ht="3.75" hidden="1" customHeight="1" x14ac:dyDescent="0.25">
      <c r="A39" s="6"/>
      <c r="B39" s="181"/>
      <c r="C39" s="174"/>
      <c r="D39" s="174"/>
      <c r="E39" s="174"/>
      <c r="F39" s="174"/>
      <c r="G39" s="174"/>
      <c r="H39" s="174"/>
      <c r="I39" s="174"/>
      <c r="J39" s="174"/>
      <c r="K39" s="174"/>
    </row>
    <row r="40" spans="1:42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42" ht="2.25" customHeight="1" x14ac:dyDescent="0.25">
      <c r="A41" s="6"/>
      <c r="B41" s="181" t="s">
        <v>29</v>
      </c>
      <c r="C41" s="174" t="s">
        <v>61</v>
      </c>
      <c r="D41" s="174"/>
      <c r="E41" s="174"/>
      <c r="F41" s="174"/>
      <c r="G41" s="174"/>
      <c r="H41" s="174"/>
      <c r="I41" s="174"/>
      <c r="J41" s="174"/>
      <c r="K41" s="174"/>
    </row>
    <row r="42" spans="1:42" x14ac:dyDescent="0.25">
      <c r="A42" s="6"/>
      <c r="B42" s="181"/>
      <c r="C42" s="174"/>
      <c r="D42" s="174"/>
      <c r="E42" s="174"/>
      <c r="F42" s="174"/>
      <c r="G42" s="174"/>
      <c r="H42" s="174"/>
      <c r="I42" s="174"/>
      <c r="J42" s="174"/>
      <c r="K42" s="174"/>
    </row>
    <row r="43" spans="1:42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42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42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42" s="1" customFormat="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" customFormat="1" ht="14.25" customHeight="1" x14ac:dyDescent="0.25">
      <c r="A47"/>
      <c r="B47" s="181" t="s">
        <v>34</v>
      </c>
      <c r="C47" s="174" t="s">
        <v>66</v>
      </c>
      <c r="D47" s="174"/>
      <c r="E47" s="174"/>
      <c r="F47" s="174"/>
      <c r="G47" s="174"/>
      <c r="H47" s="174"/>
      <c r="I47" s="174"/>
      <c r="J47" s="174"/>
      <c r="K47" s="174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1" customFormat="1" x14ac:dyDescent="0.25">
      <c r="A48"/>
      <c r="B48" s="181"/>
      <c r="C48" s="174"/>
      <c r="D48" s="174"/>
      <c r="E48" s="174"/>
      <c r="F48" s="174"/>
      <c r="G48" s="174"/>
      <c r="H48" s="174"/>
      <c r="I48" s="174"/>
      <c r="J48" s="174"/>
      <c r="K48" s="174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1" customFormat="1" x14ac:dyDescent="0.25">
      <c r="A49" s="3"/>
      <c r="B49" s="2" t="s">
        <v>35</v>
      </c>
      <c r="C49" s="158" t="s">
        <v>67</v>
      </c>
      <c r="D49" s="158"/>
      <c r="E49" s="158"/>
      <c r="F49" s="158"/>
      <c r="G49" s="158"/>
      <c r="H49" s="3"/>
      <c r="I49" s="3"/>
      <c r="J49" s="5"/>
      <c r="K49" s="5"/>
      <c r="L49" s="5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1" customFormat="1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1" customFormat="1" ht="18" customHeight="1" x14ac:dyDescent="0.25">
      <c r="A51" s="3"/>
      <c r="B51" s="2" t="s">
        <v>37</v>
      </c>
      <c r="C51" s="185" t="s">
        <v>69</v>
      </c>
      <c r="D51" s="185"/>
      <c r="E51" s="185"/>
      <c r="F51" s="185"/>
      <c r="G51" s="185"/>
      <c r="H51" s="185"/>
      <c r="I51" s="185"/>
      <c r="J51" s="185"/>
      <c r="K51" s="185"/>
      <c r="L51" s="5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1" customFormat="1" x14ac:dyDescent="0.25">
      <c r="A52" s="3"/>
      <c r="B52" s="2" t="s">
        <v>38</v>
      </c>
      <c r="C52" s="185" t="s">
        <v>70</v>
      </c>
      <c r="D52" s="185"/>
      <c r="E52" s="185"/>
      <c r="F52" s="185"/>
      <c r="G52" s="185"/>
      <c r="H52" s="185"/>
      <c r="I52" s="185"/>
      <c r="J52" s="185"/>
      <c r="K52" s="185"/>
      <c r="L52" s="5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1" customFormat="1" ht="15" customHeight="1" x14ac:dyDescent="0.25">
      <c r="A53" s="3"/>
      <c r="B53" s="2" t="s">
        <v>39</v>
      </c>
      <c r="C53" s="185" t="s">
        <v>71</v>
      </c>
      <c r="D53" s="185"/>
      <c r="E53" s="185"/>
      <c r="F53" s="185"/>
      <c r="G53" s="185"/>
      <c r="H53" s="185"/>
      <c r="I53" s="185"/>
      <c r="J53" s="185"/>
      <c r="K53" s="185"/>
      <c r="L53" s="5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1" customFormat="1" x14ac:dyDescent="0.25">
      <c r="A54" s="3"/>
      <c r="B54" s="3"/>
      <c r="C54" s="185"/>
      <c r="D54" s="185"/>
      <c r="E54" s="185"/>
      <c r="F54" s="185"/>
      <c r="G54" s="185"/>
      <c r="H54" s="185"/>
      <c r="I54" s="185"/>
      <c r="J54" s="185"/>
      <c r="K54" s="185"/>
      <c r="L54" s="5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1" customFormat="1" ht="15" customHeight="1" x14ac:dyDescent="0.25">
      <c r="A55" s="3"/>
      <c r="B55" s="2" t="s">
        <v>40</v>
      </c>
      <c r="C55" s="185" t="s">
        <v>75</v>
      </c>
      <c r="D55" s="185"/>
      <c r="E55" s="185"/>
      <c r="F55" s="185"/>
      <c r="G55" s="185"/>
      <c r="H55" s="185"/>
      <c r="I55" s="185"/>
      <c r="J55" s="185"/>
      <c r="K55" s="185"/>
      <c r="L55" s="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1" customFormat="1" x14ac:dyDescent="0.25">
      <c r="A56" s="3"/>
      <c r="B56" s="3"/>
      <c r="C56" s="185"/>
      <c r="D56" s="185"/>
      <c r="E56" s="185"/>
      <c r="F56" s="185"/>
      <c r="G56" s="185"/>
      <c r="H56" s="185"/>
      <c r="I56" s="185"/>
      <c r="J56" s="185"/>
      <c r="K56" s="185"/>
      <c r="L56" s="5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1" customFormat="1" x14ac:dyDescent="0.25">
      <c r="A57" s="3"/>
      <c r="B57" s="2" t="s">
        <v>41</v>
      </c>
      <c r="C57" s="185" t="s">
        <v>74</v>
      </c>
      <c r="D57" s="185"/>
      <c r="E57" s="185"/>
      <c r="F57" s="185"/>
      <c r="G57" s="185"/>
      <c r="H57" s="185"/>
      <c r="I57" s="185"/>
      <c r="J57" s="185"/>
      <c r="K57" s="185"/>
      <c r="L57" s="5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1" customFormat="1" x14ac:dyDescent="0.25">
      <c r="A58" s="3"/>
      <c r="B58" s="2" t="s">
        <v>42</v>
      </c>
      <c r="C58" s="185" t="s">
        <v>72</v>
      </c>
      <c r="D58" s="185"/>
      <c r="E58" s="185"/>
      <c r="F58" s="185"/>
      <c r="G58" s="185"/>
      <c r="H58" s="185"/>
      <c r="I58" s="185"/>
      <c r="J58" s="185"/>
      <c r="K58" s="185"/>
      <c r="L58" s="5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1" customFormat="1" x14ac:dyDescent="0.25">
      <c r="A59" s="3"/>
      <c r="B59" s="2" t="s">
        <v>43</v>
      </c>
      <c r="C59" s="185" t="s">
        <v>73</v>
      </c>
      <c r="D59" s="185"/>
      <c r="E59" s="185"/>
      <c r="F59" s="185"/>
      <c r="G59" s="185"/>
      <c r="H59" s="185"/>
      <c r="I59" s="185"/>
      <c r="J59" s="185"/>
      <c r="K59" s="185"/>
      <c r="L59" s="5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1" customFormat="1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</sheetData>
  <mergeCells count="46"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  <mergeCell ref="C34:G34"/>
    <mergeCell ref="C35:K35"/>
    <mergeCell ref="C36:K36"/>
    <mergeCell ref="C37:K37"/>
    <mergeCell ref="B38:B39"/>
    <mergeCell ref="C38:K39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topLeftCell="A4" zoomScale="60" zoomScaleNormal="100" workbookViewId="0">
      <selection activeCell="P26" sqref="P26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2" style="1" customWidth="1"/>
    <col min="6" max="6" width="16.5703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4257812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140625" customWidth="1"/>
    <col min="17" max="17" width="29.7109375" customWidth="1"/>
    <col min="18" max="18" width="27.140625" customWidth="1"/>
    <col min="19" max="19" width="12.7109375" customWidth="1"/>
    <col min="20" max="20" width="13.42578125" customWidth="1"/>
    <col min="21" max="21" width="13.140625" customWidth="1"/>
    <col min="22" max="22" width="20.85546875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158" t="s">
        <v>122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</row>
    <row r="7" spans="1:42" x14ac:dyDescent="0.25">
      <c r="A7" s="158" t="s">
        <v>16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158" t="s">
        <v>17</v>
      </c>
      <c r="B8" s="158"/>
      <c r="C8" s="158"/>
      <c r="D8" s="158"/>
      <c r="E8" s="158"/>
      <c r="F8" s="1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158" t="s">
        <v>81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</row>
    <row r="11" spans="1:42" ht="17.25" customHeight="1" x14ac:dyDescent="0.25">
      <c r="A11" s="159" t="s">
        <v>118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</row>
    <row r="12" spans="1:42" x14ac:dyDescent="0.25">
      <c r="A12" s="158" t="s">
        <v>121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</row>
    <row r="13" spans="1:42" x14ac:dyDescent="0.25">
      <c r="N13" s="29"/>
      <c r="O13" s="30"/>
    </row>
    <row r="14" spans="1:42" ht="16.5" customHeight="1" thickBot="1" x14ac:dyDescent="0.3">
      <c r="A14" s="165" t="s">
        <v>18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</row>
    <row r="15" spans="1:42" ht="22.5" customHeight="1" x14ac:dyDescent="0.25">
      <c r="A15" s="166" t="s">
        <v>0</v>
      </c>
      <c r="B15" s="169" t="s">
        <v>19</v>
      </c>
      <c r="C15" s="171" t="s">
        <v>1</v>
      </c>
      <c r="D15" s="169" t="s">
        <v>2</v>
      </c>
      <c r="E15" s="173" t="s">
        <v>3</v>
      </c>
      <c r="F15" s="173"/>
      <c r="G15" s="173"/>
      <c r="H15" s="173" t="s">
        <v>4</v>
      </c>
      <c r="I15" s="173"/>
      <c r="J15" s="173"/>
      <c r="K15" s="169" t="s">
        <v>5</v>
      </c>
      <c r="L15" s="169" t="s">
        <v>6</v>
      </c>
      <c r="M15" s="173" t="s">
        <v>7</v>
      </c>
      <c r="N15" s="173"/>
      <c r="O15" s="173"/>
      <c r="P15" s="175" t="s">
        <v>8</v>
      </c>
      <c r="Q15" s="169" t="s">
        <v>44</v>
      </c>
      <c r="R15" s="177" t="s">
        <v>9</v>
      </c>
      <c r="S15" s="179" t="s">
        <v>45</v>
      </c>
      <c r="T15" s="179"/>
      <c r="U15" s="179"/>
      <c r="V15" s="160" t="s">
        <v>47</v>
      </c>
    </row>
    <row r="16" spans="1:42" ht="31.5" customHeight="1" x14ac:dyDescent="0.25">
      <c r="A16" s="167"/>
      <c r="B16" s="170"/>
      <c r="C16" s="172"/>
      <c r="D16" s="170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170"/>
      <c r="L16" s="170"/>
      <c r="M16" s="7" t="s">
        <v>20</v>
      </c>
      <c r="N16" s="8" t="s">
        <v>21</v>
      </c>
      <c r="O16" s="8" t="s">
        <v>22</v>
      </c>
      <c r="P16" s="176"/>
      <c r="Q16" s="170"/>
      <c r="R16" s="178"/>
      <c r="S16" s="9" t="s">
        <v>46</v>
      </c>
      <c r="T16" s="10" t="s">
        <v>21</v>
      </c>
      <c r="U16" s="10" t="s">
        <v>22</v>
      </c>
      <c r="V16" s="161"/>
    </row>
    <row r="17" spans="1:22" ht="29.25" customHeight="1" thickBot="1" x14ac:dyDescent="0.3">
      <c r="A17" s="1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21">
        <f>'FEVEREIRO DE 2015'!M18</f>
        <v>9471787.9100000001</v>
      </c>
      <c r="N18" s="54" t="str">
        <f>'FEVEREIRO DE 2015'!N18</f>
        <v>0,00</v>
      </c>
      <c r="O18" s="15">
        <f>SUM(M18:N18)</f>
        <v>9471787.9100000001</v>
      </c>
      <c r="P18" s="15">
        <f t="shared" ref="P18:P22" si="1">J18-O18</f>
        <v>5447096.2400000002</v>
      </c>
      <c r="Q18" s="7"/>
      <c r="R18" s="7"/>
      <c r="S18" s="22"/>
      <c r="T18" s="22"/>
      <c r="U18" s="18">
        <f t="shared" ref="U18:U21" si="2">S18+T18</f>
        <v>0</v>
      </c>
      <c r="V18" s="19">
        <f t="shared" ref="V18:V22" si="3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21">
        <f>'FEVEREIRO DE 2015'!M19</f>
        <v>6064603.6699999999</v>
      </c>
      <c r="N19" s="34">
        <f>'FEVEREIRO DE 2015'!N19</f>
        <v>60911</v>
      </c>
      <c r="O19" s="15">
        <f t="shared" ref="O19:O20" si="4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18">
        <f t="shared" si="2"/>
        <v>0</v>
      </c>
      <c r="V19" s="19">
        <f t="shared" si="3"/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21">
        <f>'FEVEREIRO DE 2015'!M20</f>
        <v>6000000</v>
      </c>
      <c r="N20" s="53" t="str">
        <f>'FEVEREIRO DE 2015'!N20</f>
        <v>0,00</v>
      </c>
      <c r="O20" s="15">
        <f t="shared" si="4"/>
        <v>6000000</v>
      </c>
      <c r="P20" s="15">
        <f t="shared" si="1"/>
        <v>9580000</v>
      </c>
      <c r="Q20" s="7"/>
      <c r="R20" s="7"/>
      <c r="S20" s="22"/>
      <c r="T20" s="22"/>
      <c r="U20" s="18">
        <f t="shared" si="2"/>
        <v>0</v>
      </c>
      <c r="V20" s="19">
        <f t="shared" si="3"/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21">
        <f>'FEVEREIRO DE 2015'!M21</f>
        <v>10731090.210000001</v>
      </c>
      <c r="N21" s="21">
        <f>'FEVEREIRO DE 2015'!N21+990447.13</f>
        <v>2718972.63</v>
      </c>
      <c r="O21" s="16">
        <f>SUM(M21:N21)</f>
        <v>13450062.84</v>
      </c>
      <c r="P21" s="15">
        <f t="shared" si="1"/>
        <v>43744943.600000009</v>
      </c>
      <c r="Q21" s="7"/>
      <c r="R21" s="7"/>
      <c r="S21" s="22"/>
      <c r="T21" s="22"/>
      <c r="U21" s="18">
        <f t="shared" si="2"/>
        <v>0</v>
      </c>
      <c r="V21" s="19">
        <f t="shared" si="3"/>
        <v>13450062.84</v>
      </c>
    </row>
    <row r="22" spans="1:22" ht="30" customHeight="1" x14ac:dyDescent="0.25">
      <c r="A22" s="20" t="s">
        <v>86</v>
      </c>
      <c r="B22" s="44"/>
      <c r="C22" s="7" t="s">
        <v>114</v>
      </c>
      <c r="D22" s="7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15">
        <v>0</v>
      </c>
      <c r="J22" s="15">
        <v>5800000.4199999999</v>
      </c>
      <c r="K22" s="36" t="s">
        <v>92</v>
      </c>
      <c r="L22" s="7" t="s">
        <v>111</v>
      </c>
      <c r="M22" s="21">
        <f>'FEVEREIRO DE 2015'!M22</f>
        <v>0</v>
      </c>
      <c r="N22" s="21">
        <f>'FEVEREIRO DE 2015'!N22</f>
        <v>5800000.4199999999</v>
      </c>
      <c r="O22" s="16">
        <f>SUM(M22:N22)</f>
        <v>5800000.4199999999</v>
      </c>
      <c r="P22" s="15">
        <f t="shared" si="1"/>
        <v>0</v>
      </c>
      <c r="Q22" s="7"/>
      <c r="R22" s="7"/>
      <c r="S22" s="22"/>
      <c r="T22" s="22"/>
      <c r="U22" s="22"/>
      <c r="V22" s="19">
        <f t="shared" si="3"/>
        <v>5800000.4199999999</v>
      </c>
    </row>
    <row r="23" spans="1:22" ht="35.25" customHeight="1" thickBot="1" x14ac:dyDescent="0.3">
      <c r="A23" s="162" t="s">
        <v>10</v>
      </c>
      <c r="B23" s="163"/>
      <c r="C23" s="186"/>
      <c r="D23" s="186"/>
      <c r="E23" s="186"/>
      <c r="F23" s="186"/>
      <c r="G23" s="187"/>
      <c r="H23" s="46">
        <f>SUM(H18:H22)</f>
        <v>94992889.100000009</v>
      </c>
      <c r="I23" s="46">
        <f>SUM(I18:I22)</f>
        <v>9168560.5299999993</v>
      </c>
      <c r="J23" s="46">
        <f>SUM(J18:J22)</f>
        <v>104161449.63000001</v>
      </c>
      <c r="K23" s="47"/>
      <c r="L23" s="47"/>
      <c r="M23" s="46">
        <f>SUM(M18:M22)</f>
        <v>32267481.789999999</v>
      </c>
      <c r="N23" s="46">
        <f>SUM(N18:N22)</f>
        <v>8579884.0500000007</v>
      </c>
      <c r="O23" s="46">
        <f>SUM(O18:O22)</f>
        <v>40847365.840000004</v>
      </c>
      <c r="P23" s="46">
        <f>SUM(P18:P22)</f>
        <v>63314083.790000007</v>
      </c>
      <c r="Q23" s="47"/>
      <c r="R23" s="47"/>
      <c r="S23" s="48">
        <f>SUM(S18:S21)</f>
        <v>0</v>
      </c>
      <c r="T23" s="48">
        <f>SUM(T18:T21)</f>
        <v>0</v>
      </c>
      <c r="U23" s="48">
        <f>SUM(U18:U21)</f>
        <v>0</v>
      </c>
      <c r="V23" s="26">
        <f>O23-U23</f>
        <v>40847365.840000004</v>
      </c>
    </row>
    <row r="25" spans="1:22" ht="15.75" x14ac:dyDescent="0.25">
      <c r="A25" s="180" t="s">
        <v>109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1:22" ht="15.75" x14ac:dyDescent="0.25">
      <c r="A26" s="180" t="s">
        <v>115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O26" s="55">
        <f>351479.91-645139.24</f>
        <v>-293659.33</v>
      </c>
    </row>
    <row r="27" spans="1:22" ht="30" x14ac:dyDescent="0.25">
      <c r="A27" s="6" t="s">
        <v>48</v>
      </c>
      <c r="B27" s="6"/>
      <c r="C27" s="6"/>
      <c r="D27" s="6"/>
      <c r="E27" s="6"/>
      <c r="F27" s="6"/>
      <c r="G27" s="6"/>
      <c r="H27"/>
      <c r="I27"/>
      <c r="O27" s="56" t="s">
        <v>123</v>
      </c>
    </row>
    <row r="28" spans="1:22" ht="6.75" customHeight="1" x14ac:dyDescent="0.25">
      <c r="A28" s="181" t="s">
        <v>49</v>
      </c>
      <c r="B28" s="174" t="s">
        <v>54</v>
      </c>
      <c r="C28" s="174"/>
      <c r="D28" s="174"/>
      <c r="E28" s="174"/>
      <c r="F28" s="174"/>
      <c r="G28" s="174"/>
      <c r="H28" s="174"/>
      <c r="I28" s="174"/>
      <c r="J28" s="174"/>
      <c r="K28" s="174"/>
    </row>
    <row r="29" spans="1:22" ht="9.75" customHeight="1" x14ac:dyDescent="0.25">
      <c r="A29" s="181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O29" s="28"/>
    </row>
    <row r="30" spans="1:22" x14ac:dyDescent="0.25">
      <c r="A30" s="181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N30" s="33"/>
      <c r="O30" s="57">
        <v>293659.33</v>
      </c>
    </row>
    <row r="31" spans="1:22" ht="23.25" customHeight="1" x14ac:dyDescent="0.25">
      <c r="A31" s="37" t="s">
        <v>50</v>
      </c>
      <c r="B31" s="174" t="s">
        <v>55</v>
      </c>
      <c r="C31" s="174"/>
      <c r="D31" s="174"/>
      <c r="E31" s="174"/>
      <c r="F31" s="174"/>
      <c r="G31" s="174"/>
      <c r="H31" s="174"/>
      <c r="I31" s="174"/>
      <c r="J31" s="174"/>
      <c r="K31" s="174"/>
      <c r="N31" s="28"/>
      <c r="O31" s="33" t="e">
        <f>#REF!</f>
        <v>#REF!</v>
      </c>
      <c r="P31" s="31"/>
    </row>
    <row r="32" spans="1:22" x14ac:dyDescent="0.25">
      <c r="A32" s="6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O32" s="29" t="e">
        <f>SUM(O30:O31)</f>
        <v>#REF!</v>
      </c>
      <c r="P32" s="32"/>
    </row>
    <row r="33" spans="1:11" x14ac:dyDescent="0.25">
      <c r="A33" s="37"/>
      <c r="B33" s="174"/>
      <c r="C33" s="174"/>
      <c r="D33" s="174"/>
      <c r="E33" s="174"/>
      <c r="F33" s="174"/>
      <c r="G33" s="174"/>
      <c r="H33"/>
      <c r="I33"/>
    </row>
    <row r="34" spans="1:11" x14ac:dyDescent="0.25">
      <c r="A34" s="6"/>
      <c r="B34" s="37" t="s">
        <v>51</v>
      </c>
      <c r="C34" s="182" t="s">
        <v>52</v>
      </c>
      <c r="D34" s="182"/>
      <c r="E34" s="182"/>
      <c r="F34" s="182"/>
      <c r="G34" s="182"/>
      <c r="H34"/>
      <c r="I34"/>
    </row>
    <row r="35" spans="1:11" x14ac:dyDescent="0.25">
      <c r="A35" s="6"/>
      <c r="B35" s="37" t="s">
        <v>23</v>
      </c>
      <c r="C35" s="183" t="s">
        <v>56</v>
      </c>
      <c r="D35" s="183"/>
      <c r="E35" s="183"/>
      <c r="F35" s="183"/>
      <c r="G35" s="183"/>
      <c r="H35" s="183"/>
      <c r="I35" s="183"/>
      <c r="J35" s="183"/>
      <c r="K35" s="183"/>
    </row>
    <row r="36" spans="1:11" x14ac:dyDescent="0.25">
      <c r="A36" s="6"/>
      <c r="B36" s="37" t="s">
        <v>24</v>
      </c>
      <c r="C36" s="183" t="s">
        <v>57</v>
      </c>
      <c r="D36" s="183"/>
      <c r="E36" s="183"/>
      <c r="F36" s="183"/>
      <c r="G36" s="183"/>
      <c r="H36" s="183"/>
      <c r="I36" s="183"/>
      <c r="J36" s="183"/>
      <c r="K36" s="183"/>
    </row>
    <row r="37" spans="1:11" ht="14.25" customHeight="1" x14ac:dyDescent="0.25">
      <c r="A37" s="6"/>
      <c r="B37" s="37" t="s">
        <v>53</v>
      </c>
      <c r="C37" s="184" t="s">
        <v>58</v>
      </c>
      <c r="D37" s="184"/>
      <c r="E37" s="184"/>
      <c r="F37" s="184"/>
      <c r="G37" s="184"/>
      <c r="H37" s="184"/>
      <c r="I37" s="184"/>
      <c r="J37" s="184"/>
      <c r="K37" s="184"/>
    </row>
    <row r="38" spans="1:11" ht="14.25" customHeight="1" x14ac:dyDescent="0.25">
      <c r="A38" s="6"/>
      <c r="B38" s="181" t="s">
        <v>26</v>
      </c>
      <c r="C38" s="174" t="s">
        <v>60</v>
      </c>
      <c r="D38" s="174"/>
      <c r="E38" s="174"/>
      <c r="F38" s="174"/>
      <c r="G38" s="174"/>
      <c r="H38" s="174"/>
      <c r="I38" s="174"/>
      <c r="J38" s="174"/>
      <c r="K38" s="174"/>
    </row>
    <row r="39" spans="1:11" ht="3.75" hidden="1" customHeight="1" x14ac:dyDescent="0.25">
      <c r="A39" s="6"/>
      <c r="B39" s="181"/>
      <c r="C39" s="174"/>
      <c r="D39" s="174"/>
      <c r="E39" s="174"/>
      <c r="F39" s="174"/>
      <c r="G39" s="174"/>
      <c r="H39" s="174"/>
      <c r="I39" s="174"/>
      <c r="J39" s="174"/>
      <c r="K39" s="174"/>
    </row>
    <row r="40" spans="1:11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11" ht="2.25" customHeight="1" x14ac:dyDescent="0.25">
      <c r="A41" s="6"/>
      <c r="B41" s="181" t="s">
        <v>29</v>
      </c>
      <c r="C41" s="174" t="s">
        <v>61</v>
      </c>
      <c r="D41" s="174"/>
      <c r="E41" s="174"/>
      <c r="F41" s="174"/>
      <c r="G41" s="174"/>
      <c r="H41" s="174"/>
      <c r="I41" s="174"/>
      <c r="J41" s="174"/>
      <c r="K41" s="174"/>
    </row>
    <row r="42" spans="1:11" x14ac:dyDescent="0.25">
      <c r="A42" s="6"/>
      <c r="B42" s="181"/>
      <c r="C42" s="174"/>
      <c r="D42" s="174"/>
      <c r="E42" s="174"/>
      <c r="F42" s="174"/>
      <c r="G42" s="174"/>
      <c r="H42" s="174"/>
      <c r="I42" s="174"/>
      <c r="J42" s="174"/>
      <c r="K42" s="174"/>
    </row>
    <row r="43" spans="1:11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11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1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</row>
    <row r="47" spans="1:11" ht="14.25" customHeight="1" x14ac:dyDescent="0.25">
      <c r="B47" s="181" t="s">
        <v>34</v>
      </c>
      <c r="C47" s="174" t="s">
        <v>66</v>
      </c>
      <c r="D47" s="174"/>
      <c r="E47" s="174"/>
      <c r="F47" s="174"/>
      <c r="G47" s="174"/>
      <c r="H47" s="174"/>
      <c r="I47" s="174"/>
      <c r="J47" s="174"/>
      <c r="K47" s="174"/>
    </row>
    <row r="48" spans="1:11" x14ac:dyDescent="0.25">
      <c r="B48" s="181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2" x14ac:dyDescent="0.25">
      <c r="A49" s="3"/>
      <c r="B49" s="2" t="s">
        <v>35</v>
      </c>
      <c r="C49" s="158" t="s">
        <v>67</v>
      </c>
      <c r="D49" s="158"/>
      <c r="E49" s="158"/>
      <c r="F49" s="158"/>
      <c r="G49" s="158"/>
      <c r="H49" s="3"/>
      <c r="I49" s="3"/>
      <c r="J49" s="5"/>
      <c r="K49" s="5"/>
      <c r="L49" s="5"/>
    </row>
    <row r="50" spans="1:12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</row>
    <row r="51" spans="1:12" ht="18" customHeight="1" x14ac:dyDescent="0.25">
      <c r="A51" s="3"/>
      <c r="B51" s="2" t="s">
        <v>37</v>
      </c>
      <c r="C51" s="185" t="s">
        <v>69</v>
      </c>
      <c r="D51" s="185"/>
      <c r="E51" s="185"/>
      <c r="F51" s="185"/>
      <c r="G51" s="185"/>
      <c r="H51" s="185"/>
      <c r="I51" s="185"/>
      <c r="J51" s="185"/>
      <c r="K51" s="185"/>
      <c r="L51" s="5"/>
    </row>
    <row r="52" spans="1:12" x14ac:dyDescent="0.25">
      <c r="A52" s="3"/>
      <c r="B52" s="2" t="s">
        <v>38</v>
      </c>
      <c r="C52" s="185" t="s">
        <v>70</v>
      </c>
      <c r="D52" s="185"/>
      <c r="E52" s="185"/>
      <c r="F52" s="185"/>
      <c r="G52" s="185"/>
      <c r="H52" s="185"/>
      <c r="I52" s="185"/>
      <c r="J52" s="185"/>
      <c r="K52" s="185"/>
      <c r="L52" s="5"/>
    </row>
    <row r="53" spans="1:12" ht="15" customHeight="1" x14ac:dyDescent="0.25">
      <c r="A53" s="3"/>
      <c r="B53" s="2" t="s">
        <v>39</v>
      </c>
      <c r="C53" s="185" t="s">
        <v>71</v>
      </c>
      <c r="D53" s="185"/>
      <c r="E53" s="185"/>
      <c r="F53" s="185"/>
      <c r="G53" s="185"/>
      <c r="H53" s="185"/>
      <c r="I53" s="185"/>
      <c r="J53" s="185"/>
      <c r="K53" s="185"/>
      <c r="L53" s="5"/>
    </row>
    <row r="54" spans="1:12" x14ac:dyDescent="0.25">
      <c r="A54" s="3"/>
      <c r="B54" s="3"/>
      <c r="C54" s="185"/>
      <c r="D54" s="185"/>
      <c r="E54" s="185"/>
      <c r="F54" s="185"/>
      <c r="G54" s="185"/>
      <c r="H54" s="185"/>
      <c r="I54" s="185"/>
      <c r="J54" s="185"/>
      <c r="K54" s="185"/>
      <c r="L54" s="5"/>
    </row>
    <row r="55" spans="1:12" ht="15" customHeight="1" x14ac:dyDescent="0.25">
      <c r="A55" s="3"/>
      <c r="B55" s="2" t="s">
        <v>40</v>
      </c>
      <c r="C55" s="185" t="s">
        <v>75</v>
      </c>
      <c r="D55" s="185"/>
      <c r="E55" s="185"/>
      <c r="F55" s="185"/>
      <c r="G55" s="185"/>
      <c r="H55" s="185"/>
      <c r="I55" s="185"/>
      <c r="J55" s="185"/>
      <c r="K55" s="185"/>
      <c r="L55" s="5"/>
    </row>
    <row r="56" spans="1:12" x14ac:dyDescent="0.25">
      <c r="A56" s="3"/>
      <c r="B56" s="3"/>
      <c r="C56" s="185"/>
      <c r="D56" s="185"/>
      <c r="E56" s="185"/>
      <c r="F56" s="185"/>
      <c r="G56" s="185"/>
      <c r="H56" s="185"/>
      <c r="I56" s="185"/>
      <c r="J56" s="185"/>
      <c r="K56" s="185"/>
      <c r="L56" s="5"/>
    </row>
    <row r="57" spans="1:12" x14ac:dyDescent="0.25">
      <c r="A57" s="3"/>
      <c r="B57" s="2" t="s">
        <v>41</v>
      </c>
      <c r="C57" s="185" t="s">
        <v>74</v>
      </c>
      <c r="D57" s="185"/>
      <c r="E57" s="185"/>
      <c r="F57" s="185"/>
      <c r="G57" s="185"/>
      <c r="H57" s="185"/>
      <c r="I57" s="185"/>
      <c r="J57" s="185"/>
      <c r="K57" s="185"/>
      <c r="L57" s="5"/>
    </row>
    <row r="58" spans="1:12" x14ac:dyDescent="0.25">
      <c r="A58" s="3"/>
      <c r="B58" s="2" t="s">
        <v>42</v>
      </c>
      <c r="C58" s="185" t="s">
        <v>72</v>
      </c>
      <c r="D58" s="185"/>
      <c r="E58" s="185"/>
      <c r="F58" s="185"/>
      <c r="G58" s="185"/>
      <c r="H58" s="185"/>
      <c r="I58" s="185"/>
      <c r="J58" s="185"/>
      <c r="K58" s="185"/>
      <c r="L58" s="5"/>
    </row>
    <row r="59" spans="1:12" x14ac:dyDescent="0.25">
      <c r="A59" s="3"/>
      <c r="B59" s="2" t="s">
        <v>43</v>
      </c>
      <c r="C59" s="185" t="s">
        <v>73</v>
      </c>
      <c r="D59" s="185"/>
      <c r="E59" s="185"/>
      <c r="F59" s="185"/>
      <c r="G59" s="185"/>
      <c r="H59" s="185"/>
      <c r="I59" s="185"/>
      <c r="J59" s="185"/>
      <c r="K59" s="185"/>
      <c r="L59" s="5"/>
    </row>
    <row r="60" spans="1:12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</row>
  </sheetData>
  <mergeCells count="46"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  <mergeCell ref="C34:G34"/>
    <mergeCell ref="C35:K35"/>
    <mergeCell ref="C36:K36"/>
    <mergeCell ref="C37:K37"/>
    <mergeCell ref="B38:B39"/>
    <mergeCell ref="C38:K39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"/>
  <sheetViews>
    <sheetView tabSelected="1" zoomScale="80" zoomScaleNormal="80" zoomScaleSheetLayoutView="100" workbookViewId="0">
      <selection activeCell="D29" sqref="D29"/>
    </sheetView>
  </sheetViews>
  <sheetFormatPr defaultRowHeight="12.75" x14ac:dyDescent="0.25"/>
  <cols>
    <col min="1" max="1" width="10.140625" style="69" customWidth="1"/>
    <col min="2" max="2" width="29.7109375" style="69" customWidth="1"/>
    <col min="3" max="3" width="22" style="70" customWidth="1"/>
    <col min="4" max="4" width="14.85546875" style="70" customWidth="1"/>
    <col min="5" max="5" width="12.5703125" style="70" customWidth="1"/>
    <col min="6" max="6" width="13.7109375" style="70" customWidth="1"/>
    <col min="7" max="7" width="8.5703125" style="70" customWidth="1"/>
    <col min="8" max="8" width="22.85546875" style="70" customWidth="1"/>
    <col min="9" max="9" width="22.5703125" style="70" customWidth="1"/>
    <col min="10" max="10" width="22.28515625" style="70" customWidth="1"/>
    <col min="11" max="11" width="22.7109375" style="70" customWidth="1"/>
    <col min="12" max="12" width="102.42578125" style="70" customWidth="1"/>
    <col min="13" max="13" width="30.7109375" style="70" customWidth="1"/>
    <col min="14" max="14" width="25.28515625" style="70" customWidth="1"/>
    <col min="15" max="15" width="24.42578125" style="70" customWidth="1"/>
    <col min="16" max="16" width="21.7109375" style="69" customWidth="1"/>
    <col min="17" max="17" width="55.140625" style="69" customWidth="1"/>
    <col min="18" max="18" width="23.5703125" style="69" customWidth="1"/>
    <col min="19" max="19" width="23.7109375" style="69" customWidth="1"/>
    <col min="20" max="20" width="23.5703125" style="69" customWidth="1"/>
    <col min="21" max="21" width="23.7109375" style="69" customWidth="1"/>
    <col min="22" max="22" width="27.85546875" style="69" customWidth="1"/>
    <col min="23" max="23" width="23.42578125" style="69" customWidth="1"/>
    <col min="24" max="24" width="26.140625" style="69" customWidth="1"/>
    <col min="25" max="25" width="24.7109375" style="69" customWidth="1"/>
    <col min="26" max="26" width="14.28515625" style="69" customWidth="1"/>
    <col min="27" max="27" width="19.42578125" style="69" customWidth="1"/>
    <col min="28" max="28" width="9.140625" style="69"/>
    <col min="29" max="32" width="18.7109375" style="69" customWidth="1"/>
    <col min="33" max="16384" width="9.140625" style="69"/>
  </cols>
  <sheetData>
    <row r="1" spans="1:42" s="116" customFormat="1" ht="14.25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42" s="116" customFormat="1" ht="14.25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42" s="116" customFormat="1" ht="14.25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42" s="116" customFormat="1" ht="14.25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42" s="119" customFormat="1" ht="15" x14ac:dyDescent="0.25">
      <c r="A5" s="134" t="s">
        <v>15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42" s="116" customFormat="1" ht="14.25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42" s="119" customFormat="1" ht="15" x14ac:dyDescent="0.25">
      <c r="A7" s="134" t="s">
        <v>181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</row>
    <row r="8" spans="1:42" s="116" customFormat="1" ht="14.25" x14ac:dyDescent="0.25">
      <c r="A8" s="133" t="s">
        <v>16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5"/>
      <c r="M8" s="136"/>
      <c r="N8" s="136"/>
      <c r="O8" s="136"/>
      <c r="P8" s="136"/>
      <c r="Q8" s="136"/>
      <c r="R8" s="136"/>
      <c r="S8" s="136"/>
      <c r="T8" s="136"/>
      <c r="U8" s="136"/>
      <c r="V8" s="13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</row>
    <row r="9" spans="1:42" s="116" customFormat="1" ht="14.25" x14ac:dyDescent="0.25">
      <c r="A9" s="133" t="s">
        <v>189</v>
      </c>
      <c r="B9" s="133"/>
      <c r="C9" s="133"/>
      <c r="D9" s="133"/>
      <c r="E9" s="133"/>
      <c r="F9" s="133"/>
      <c r="G9" s="136"/>
      <c r="H9" s="136"/>
      <c r="I9" s="137"/>
      <c r="J9" s="135"/>
      <c r="K9" s="137"/>
      <c r="L9" s="137"/>
      <c r="M9" s="136"/>
      <c r="N9" s="135"/>
      <c r="O9" s="136"/>
      <c r="P9" s="136"/>
      <c r="Q9" s="136"/>
      <c r="R9" s="136"/>
      <c r="S9" s="136"/>
      <c r="T9" s="136"/>
      <c r="U9" s="136"/>
      <c r="V9" s="136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</row>
    <row r="10" spans="1:42" s="116" customFormat="1" ht="15" x14ac:dyDescent="0.25">
      <c r="A10" s="133"/>
      <c r="B10" s="133"/>
      <c r="C10" s="138"/>
      <c r="D10" s="138"/>
      <c r="E10" s="138"/>
      <c r="F10" s="138"/>
      <c r="G10" s="138"/>
      <c r="H10" s="138"/>
      <c r="I10" s="137"/>
      <c r="J10" s="138"/>
      <c r="K10" s="139"/>
      <c r="L10" s="138"/>
      <c r="M10" s="138"/>
      <c r="N10" s="140"/>
      <c r="O10" s="141"/>
      <c r="P10" s="142"/>
      <c r="Q10" s="138"/>
      <c r="R10" s="138"/>
      <c r="S10" s="138"/>
      <c r="T10" s="138"/>
      <c r="U10" s="138"/>
      <c r="V10" s="13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</row>
    <row r="11" spans="1:42" s="119" customFormat="1" ht="15" x14ac:dyDescent="0.25">
      <c r="A11" s="134" t="s">
        <v>164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42" s="119" customFormat="1" ht="15" x14ac:dyDescent="0.25">
      <c r="A12" s="134" t="s">
        <v>190</v>
      </c>
      <c r="B12" s="134"/>
      <c r="C12" s="134"/>
      <c r="D12" s="134"/>
      <c r="E12" s="134"/>
      <c r="F12" s="134"/>
      <c r="G12" s="134"/>
      <c r="H12" s="143"/>
      <c r="I12" s="144"/>
      <c r="J12" s="144"/>
      <c r="K12" s="145"/>
      <c r="L12" s="134"/>
      <c r="M12" s="146"/>
      <c r="N12" s="146"/>
      <c r="O12" s="147"/>
      <c r="P12" s="148"/>
      <c r="Q12" s="145"/>
      <c r="R12" s="134"/>
      <c r="S12" s="148"/>
      <c r="T12" s="145"/>
      <c r="U12" s="134"/>
      <c r="V12" s="134"/>
    </row>
    <row r="13" spans="1:42" s="116" customFormat="1" ht="15" x14ac:dyDescent="0.25">
      <c r="A13" s="133"/>
      <c r="B13" s="133"/>
      <c r="C13" s="133"/>
      <c r="D13" s="133"/>
      <c r="E13" s="133"/>
      <c r="F13" s="133"/>
      <c r="G13" s="133"/>
      <c r="H13" s="133"/>
      <c r="I13" s="149"/>
      <c r="J13" s="149"/>
      <c r="K13" s="149"/>
      <c r="L13" s="133"/>
      <c r="M13" s="149"/>
      <c r="N13" s="149"/>
      <c r="O13" s="150"/>
      <c r="P13" s="148"/>
      <c r="Q13" s="151"/>
      <c r="R13" s="152"/>
      <c r="S13" s="135"/>
      <c r="T13" s="153"/>
      <c r="U13" s="152"/>
      <c r="V13" s="133"/>
    </row>
    <row r="14" spans="1:42" s="116" customFormat="1" ht="15.75" customHeight="1" thickBot="1" x14ac:dyDescent="0.3">
      <c r="A14" s="134" t="s">
        <v>157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49"/>
      <c r="N14" s="149"/>
      <c r="O14" s="149"/>
      <c r="P14" s="149"/>
      <c r="Q14" s="133"/>
      <c r="R14" s="133"/>
      <c r="S14" s="133"/>
      <c r="T14" s="133"/>
      <c r="U14" s="133"/>
      <c r="V14" s="154"/>
    </row>
    <row r="15" spans="1:42" x14ac:dyDescent="0.25">
      <c r="A15" s="191" t="s">
        <v>0</v>
      </c>
      <c r="B15" s="192" t="s">
        <v>19</v>
      </c>
      <c r="C15" s="192" t="s">
        <v>1</v>
      </c>
      <c r="D15" s="192" t="s">
        <v>2</v>
      </c>
      <c r="E15" s="192" t="s">
        <v>3</v>
      </c>
      <c r="F15" s="192"/>
      <c r="G15" s="192"/>
      <c r="H15" s="192" t="s">
        <v>4</v>
      </c>
      <c r="I15" s="192"/>
      <c r="J15" s="192"/>
      <c r="K15" s="192" t="s">
        <v>5</v>
      </c>
      <c r="L15" s="192" t="s">
        <v>6</v>
      </c>
      <c r="M15" s="192" t="s">
        <v>7</v>
      </c>
      <c r="N15" s="192"/>
      <c r="O15" s="192"/>
      <c r="P15" s="192" t="s">
        <v>8</v>
      </c>
      <c r="Q15" s="192" t="s">
        <v>44</v>
      </c>
      <c r="R15" s="192" t="s">
        <v>9</v>
      </c>
      <c r="S15" s="193" t="s">
        <v>45</v>
      </c>
      <c r="T15" s="193"/>
      <c r="U15" s="193"/>
      <c r="V15" s="194" t="s">
        <v>47</v>
      </c>
    </row>
    <row r="16" spans="1:42" ht="26.25" thickBot="1" x14ac:dyDescent="0.3">
      <c r="A16" s="195"/>
      <c r="B16" s="196"/>
      <c r="C16" s="196"/>
      <c r="D16" s="196"/>
      <c r="E16" s="197" t="s">
        <v>131</v>
      </c>
      <c r="F16" s="197" t="s">
        <v>12</v>
      </c>
      <c r="G16" s="197" t="s">
        <v>158</v>
      </c>
      <c r="H16" s="197" t="s">
        <v>13</v>
      </c>
      <c r="I16" s="197" t="s">
        <v>14</v>
      </c>
      <c r="J16" s="197" t="s">
        <v>10</v>
      </c>
      <c r="K16" s="196"/>
      <c r="L16" s="196"/>
      <c r="M16" s="197" t="s">
        <v>20</v>
      </c>
      <c r="N16" s="197" t="s">
        <v>21</v>
      </c>
      <c r="O16" s="197" t="s">
        <v>179</v>
      </c>
      <c r="P16" s="196"/>
      <c r="Q16" s="196"/>
      <c r="R16" s="196"/>
      <c r="S16" s="198" t="s">
        <v>180</v>
      </c>
      <c r="T16" s="199" t="s">
        <v>21</v>
      </c>
      <c r="U16" s="199" t="s">
        <v>179</v>
      </c>
      <c r="V16" s="200"/>
      <c r="W16" s="79"/>
      <c r="X16" s="82"/>
    </row>
    <row r="17" spans="1:29" x14ac:dyDescent="0.25">
      <c r="A17" s="120" t="s">
        <v>82</v>
      </c>
      <c r="B17" s="121"/>
      <c r="C17" s="121" t="s">
        <v>93</v>
      </c>
      <c r="D17" s="121" t="s">
        <v>94</v>
      </c>
      <c r="E17" s="122">
        <v>48</v>
      </c>
      <c r="F17" s="122">
        <v>240</v>
      </c>
      <c r="G17" s="122">
        <f t="shared" ref="G17:G23" si="0">E17+F17</f>
        <v>288</v>
      </c>
      <c r="H17" s="123">
        <v>9552249.5999999996</v>
      </c>
      <c r="I17" s="124">
        <v>0</v>
      </c>
      <c r="J17" s="124">
        <f>SUM(H17:I17)</f>
        <v>9552249.5999999996</v>
      </c>
      <c r="K17" s="121" t="s">
        <v>92</v>
      </c>
      <c r="L17" s="125" t="s">
        <v>98</v>
      </c>
      <c r="M17" s="126">
        <v>9552249.5999999996</v>
      </c>
      <c r="N17" s="127">
        <v>0</v>
      </c>
      <c r="O17" s="123">
        <f>SUM(M17:N17)</f>
        <v>9552249.5999999996</v>
      </c>
      <c r="P17" s="128">
        <f>J17-O17</f>
        <v>0</v>
      </c>
      <c r="Q17" s="125" t="s">
        <v>140</v>
      </c>
      <c r="R17" s="121" t="s">
        <v>139</v>
      </c>
      <c r="S17" s="129">
        <v>9552249.5899999999</v>
      </c>
      <c r="T17" s="130">
        <v>0</v>
      </c>
      <c r="U17" s="131">
        <f>S17+T17</f>
        <v>9552249.5899999999</v>
      </c>
      <c r="V17" s="132">
        <f t="shared" ref="V17:V18" si="1">O17-U17</f>
        <v>9.9999997764825821E-3</v>
      </c>
      <c r="W17" s="77"/>
      <c r="X17" s="79"/>
    </row>
    <row r="18" spans="1:29" x14ac:dyDescent="0.25">
      <c r="A18" s="83" t="s">
        <v>84</v>
      </c>
      <c r="B18" s="80"/>
      <c r="C18" s="80" t="s">
        <v>99</v>
      </c>
      <c r="D18" s="80" t="s">
        <v>100</v>
      </c>
      <c r="E18" s="81">
        <v>48</v>
      </c>
      <c r="F18" s="81">
        <v>240</v>
      </c>
      <c r="G18" s="81">
        <f t="shared" si="0"/>
        <v>288</v>
      </c>
      <c r="H18" s="58">
        <v>9917558.6199999992</v>
      </c>
      <c r="I18" s="59">
        <v>503349.16</v>
      </c>
      <c r="J18" s="59">
        <f t="shared" ref="J18:J25" si="2">SUM(H18:I18)</f>
        <v>10420907.779999999</v>
      </c>
      <c r="K18" s="80" t="s">
        <v>92</v>
      </c>
      <c r="L18" s="84" t="s">
        <v>101</v>
      </c>
      <c r="M18" s="61">
        <v>9136779.3100000005</v>
      </c>
      <c r="N18" s="89">
        <v>0</v>
      </c>
      <c r="O18" s="58">
        <f>SUM(M18:N18)</f>
        <v>9136779.3100000005</v>
      </c>
      <c r="P18" s="60">
        <f>J18-O18</f>
        <v>1284128.4699999988</v>
      </c>
      <c r="Q18" s="84" t="s">
        <v>146</v>
      </c>
      <c r="R18" s="80" t="s">
        <v>139</v>
      </c>
      <c r="S18" s="86">
        <v>9136779.3100000005</v>
      </c>
      <c r="T18" s="90">
        <v>0</v>
      </c>
      <c r="U18" s="88">
        <f>S18+T18</f>
        <v>9136779.3100000005</v>
      </c>
      <c r="V18" s="62">
        <f t="shared" si="1"/>
        <v>0</v>
      </c>
      <c r="W18" s="78"/>
      <c r="X18" s="78"/>
    </row>
    <row r="19" spans="1:29" x14ac:dyDescent="0.25">
      <c r="A19" s="83" t="s">
        <v>87</v>
      </c>
      <c r="B19" s="80"/>
      <c r="C19" s="80" t="s">
        <v>102</v>
      </c>
      <c r="D19" s="80" t="s">
        <v>103</v>
      </c>
      <c r="E19" s="81">
        <v>24</v>
      </c>
      <c r="F19" s="81">
        <v>72</v>
      </c>
      <c r="G19" s="81">
        <f t="shared" si="0"/>
        <v>96</v>
      </c>
      <c r="H19" s="58">
        <v>14022000</v>
      </c>
      <c r="I19" s="59">
        <v>0</v>
      </c>
      <c r="J19" s="59">
        <f t="shared" si="2"/>
        <v>14022000</v>
      </c>
      <c r="K19" s="80" t="s">
        <v>90</v>
      </c>
      <c r="L19" s="84" t="s">
        <v>104</v>
      </c>
      <c r="M19" s="61">
        <v>14022000</v>
      </c>
      <c r="N19" s="85">
        <v>0</v>
      </c>
      <c r="O19" s="58">
        <f t="shared" ref="O19:O30" si="3">SUM(M19:N19)</f>
        <v>14022000</v>
      </c>
      <c r="P19" s="60">
        <f>J19-O19</f>
        <v>0</v>
      </c>
      <c r="Q19" s="84" t="s">
        <v>155</v>
      </c>
      <c r="R19" s="80" t="s">
        <v>141</v>
      </c>
      <c r="S19" s="86">
        <v>14022000</v>
      </c>
      <c r="T19" s="90">
        <v>0</v>
      </c>
      <c r="U19" s="88">
        <f>S19+T19</f>
        <v>14022000</v>
      </c>
      <c r="V19" s="62">
        <f>O19-U19</f>
        <v>0</v>
      </c>
      <c r="W19" s="91"/>
      <c r="X19" s="78"/>
      <c r="Y19" s="82"/>
    </row>
    <row r="20" spans="1:29" x14ac:dyDescent="0.25">
      <c r="A20" s="83" t="s">
        <v>85</v>
      </c>
      <c r="B20" s="80"/>
      <c r="C20" s="80" t="s">
        <v>124</v>
      </c>
      <c r="D20" s="80" t="s">
        <v>106</v>
      </c>
      <c r="E20" s="81">
        <v>48</v>
      </c>
      <c r="F20" s="81">
        <v>240</v>
      </c>
      <c r="G20" s="81">
        <f t="shared" si="0"/>
        <v>288</v>
      </c>
      <c r="H20" s="58">
        <v>51083330.060000002</v>
      </c>
      <c r="I20" s="59">
        <v>397179.42</v>
      </c>
      <c r="J20" s="59">
        <f t="shared" si="2"/>
        <v>51480509.480000004</v>
      </c>
      <c r="K20" s="80" t="s">
        <v>92</v>
      </c>
      <c r="L20" s="84" t="s">
        <v>108</v>
      </c>
      <c r="M20" s="61">
        <v>48160950.640000001</v>
      </c>
      <c r="N20" s="85">
        <v>16418.45</v>
      </c>
      <c r="O20" s="58">
        <f>SUM(M20:N20)</f>
        <v>48177369.090000004</v>
      </c>
      <c r="P20" s="63">
        <f>J20-O20</f>
        <v>3303140.3900000006</v>
      </c>
      <c r="Q20" s="84" t="s">
        <v>140</v>
      </c>
      <c r="R20" s="80" t="s">
        <v>139</v>
      </c>
      <c r="S20" s="86">
        <v>48160950.640000001</v>
      </c>
      <c r="T20" s="92">
        <v>16418.45</v>
      </c>
      <c r="U20" s="88">
        <f t="shared" ref="U20:U24" si="4">S20+T20</f>
        <v>48177369.090000004</v>
      </c>
      <c r="V20" s="62">
        <f>O20-U20</f>
        <v>0</v>
      </c>
      <c r="W20" s="82"/>
      <c r="X20" s="93"/>
    </row>
    <row r="21" spans="1:29" ht="25.5" x14ac:dyDescent="0.25">
      <c r="A21" s="83" t="s">
        <v>86</v>
      </c>
      <c r="B21" s="80"/>
      <c r="C21" s="80" t="s">
        <v>125</v>
      </c>
      <c r="D21" s="80" t="s">
        <v>126</v>
      </c>
      <c r="E21" s="81">
        <v>20</v>
      </c>
      <c r="F21" s="81">
        <v>240</v>
      </c>
      <c r="G21" s="81">
        <f t="shared" si="0"/>
        <v>260</v>
      </c>
      <c r="H21" s="58">
        <v>30528307.390000001</v>
      </c>
      <c r="I21" s="59">
        <v>1556690.37</v>
      </c>
      <c r="J21" s="59">
        <f t="shared" si="2"/>
        <v>32084997.760000002</v>
      </c>
      <c r="K21" s="80" t="s">
        <v>92</v>
      </c>
      <c r="L21" s="84" t="s">
        <v>127</v>
      </c>
      <c r="M21" s="61">
        <v>10589875.18</v>
      </c>
      <c r="N21" s="85">
        <v>1526820.49</v>
      </c>
      <c r="O21" s="58">
        <f t="shared" si="3"/>
        <v>12116695.67</v>
      </c>
      <c r="P21" s="63">
        <f t="shared" ref="P21:P23" si="5">J21-O21</f>
        <v>19968302.090000004</v>
      </c>
      <c r="Q21" s="84" t="s">
        <v>140</v>
      </c>
      <c r="R21" s="80" t="s">
        <v>139</v>
      </c>
      <c r="S21" s="86">
        <v>10589875.18</v>
      </c>
      <c r="T21" s="92">
        <v>1526820.9</v>
      </c>
      <c r="U21" s="88">
        <f>S21+T21</f>
        <v>12116696.08</v>
      </c>
      <c r="V21" s="62">
        <f>O21-U21</f>
        <v>-0.41000000014901161</v>
      </c>
      <c r="W21" s="77"/>
      <c r="X21" s="93"/>
      <c r="Y21" s="93"/>
    </row>
    <row r="22" spans="1:29" ht="25.5" x14ac:dyDescent="0.25">
      <c r="A22" s="83" t="s">
        <v>128</v>
      </c>
      <c r="B22" s="80"/>
      <c r="C22" s="81" t="s">
        <v>130</v>
      </c>
      <c r="D22" s="80" t="s">
        <v>133</v>
      </c>
      <c r="E22" s="81">
        <v>24</v>
      </c>
      <c r="F22" s="81">
        <v>120</v>
      </c>
      <c r="G22" s="81">
        <f t="shared" si="0"/>
        <v>144</v>
      </c>
      <c r="H22" s="58">
        <v>38899422.310000002</v>
      </c>
      <c r="I22" s="59">
        <v>0</v>
      </c>
      <c r="J22" s="59">
        <f t="shared" si="2"/>
        <v>38899422.310000002</v>
      </c>
      <c r="K22" s="80" t="s">
        <v>92</v>
      </c>
      <c r="L22" s="84" t="s">
        <v>132</v>
      </c>
      <c r="M22" s="61">
        <v>38899422.310000002</v>
      </c>
      <c r="N22" s="85">
        <v>0</v>
      </c>
      <c r="O22" s="58">
        <f t="shared" si="3"/>
        <v>38899422.310000002</v>
      </c>
      <c r="P22" s="60">
        <f t="shared" si="5"/>
        <v>0</v>
      </c>
      <c r="Q22" s="84" t="s">
        <v>143</v>
      </c>
      <c r="R22" s="80" t="s">
        <v>144</v>
      </c>
      <c r="S22" s="86">
        <v>38899422.310000002</v>
      </c>
      <c r="T22" s="90">
        <v>0</v>
      </c>
      <c r="U22" s="88">
        <f t="shared" si="4"/>
        <v>38899422.310000002</v>
      </c>
      <c r="V22" s="62">
        <f t="shared" ref="V22:V24" si="6">O22-U22</f>
        <v>0</v>
      </c>
      <c r="W22" s="78"/>
      <c r="X22" s="93"/>
      <c r="Y22" s="93"/>
      <c r="Z22" s="93"/>
      <c r="AA22" s="94"/>
    </row>
    <row r="23" spans="1:29" ht="25.5" x14ac:dyDescent="0.25">
      <c r="A23" s="83" t="s">
        <v>129</v>
      </c>
      <c r="B23" s="80"/>
      <c r="C23" s="81" t="s">
        <v>135</v>
      </c>
      <c r="D23" s="80" t="s">
        <v>136</v>
      </c>
      <c r="E23" s="81">
        <v>12</v>
      </c>
      <c r="F23" s="81">
        <v>84</v>
      </c>
      <c r="G23" s="81">
        <f t="shared" si="0"/>
        <v>96</v>
      </c>
      <c r="H23" s="58">
        <v>14500000</v>
      </c>
      <c r="I23" s="59">
        <v>0</v>
      </c>
      <c r="J23" s="59">
        <f t="shared" si="2"/>
        <v>14500000</v>
      </c>
      <c r="K23" s="80" t="s">
        <v>137</v>
      </c>
      <c r="L23" s="84" t="s">
        <v>138</v>
      </c>
      <c r="M23" s="61">
        <v>14500000</v>
      </c>
      <c r="N23" s="85">
        <v>0</v>
      </c>
      <c r="O23" s="58">
        <f t="shared" si="3"/>
        <v>14500000</v>
      </c>
      <c r="P23" s="60">
        <f t="shared" si="5"/>
        <v>0</v>
      </c>
      <c r="Q23" s="84" t="s">
        <v>142</v>
      </c>
      <c r="R23" s="80" t="s">
        <v>139</v>
      </c>
      <c r="S23" s="59">
        <v>14500000</v>
      </c>
      <c r="T23" s="90">
        <v>0</v>
      </c>
      <c r="U23" s="88">
        <f t="shared" si="4"/>
        <v>14500000</v>
      </c>
      <c r="V23" s="62">
        <f t="shared" si="6"/>
        <v>0</v>
      </c>
      <c r="W23" s="79"/>
      <c r="X23" s="79"/>
      <c r="Z23" s="95"/>
      <c r="AA23" s="94"/>
    </row>
    <row r="24" spans="1:29" ht="25.5" x14ac:dyDescent="0.25">
      <c r="A24" s="83" t="s">
        <v>134</v>
      </c>
      <c r="B24" s="80"/>
      <c r="C24" s="81" t="s">
        <v>148</v>
      </c>
      <c r="D24" s="80" t="s">
        <v>149</v>
      </c>
      <c r="E24" s="81">
        <v>12</v>
      </c>
      <c r="F24" s="81">
        <v>108</v>
      </c>
      <c r="G24" s="81">
        <f>E24+F24</f>
        <v>120</v>
      </c>
      <c r="H24" s="96">
        <v>48000000</v>
      </c>
      <c r="I24" s="59">
        <v>0</v>
      </c>
      <c r="J24" s="59">
        <f t="shared" si="2"/>
        <v>48000000</v>
      </c>
      <c r="K24" s="80" t="s">
        <v>92</v>
      </c>
      <c r="L24" s="84" t="s">
        <v>150</v>
      </c>
      <c r="M24" s="61">
        <v>48000000</v>
      </c>
      <c r="N24" s="85">
        <v>0</v>
      </c>
      <c r="O24" s="58">
        <f>SUM(M24:N24)</f>
        <v>48000000</v>
      </c>
      <c r="P24" s="60">
        <f t="shared" ref="P24:P30" si="7">J24-O24</f>
        <v>0</v>
      </c>
      <c r="Q24" s="84" t="s">
        <v>156</v>
      </c>
      <c r="R24" s="80" t="s">
        <v>145</v>
      </c>
      <c r="S24" s="59">
        <v>48000000</v>
      </c>
      <c r="T24" s="90">
        <v>0</v>
      </c>
      <c r="U24" s="87">
        <f t="shared" si="4"/>
        <v>48000000</v>
      </c>
      <c r="V24" s="62">
        <f t="shared" si="6"/>
        <v>0</v>
      </c>
      <c r="W24" s="93"/>
      <c r="X24" s="82"/>
      <c r="Y24" s="93"/>
      <c r="Z24" s="94"/>
      <c r="AA24" s="94"/>
    </row>
    <row r="25" spans="1:29" ht="38.25" x14ac:dyDescent="0.25">
      <c r="A25" s="83" t="s">
        <v>147</v>
      </c>
      <c r="B25" s="97" t="s">
        <v>152</v>
      </c>
      <c r="C25" s="81" t="s">
        <v>153</v>
      </c>
      <c r="D25" s="98" t="s">
        <v>154</v>
      </c>
      <c r="E25" s="99"/>
      <c r="F25" s="99"/>
      <c r="G25" s="99"/>
      <c r="H25" s="100">
        <v>25156003.719999999</v>
      </c>
      <c r="I25" s="59">
        <v>0</v>
      </c>
      <c r="J25" s="59">
        <f t="shared" si="2"/>
        <v>25156003.719999999</v>
      </c>
      <c r="K25" s="80" t="s">
        <v>92</v>
      </c>
      <c r="L25" s="101" t="s">
        <v>185</v>
      </c>
      <c r="M25" s="102">
        <v>25156003.719999999</v>
      </c>
      <c r="N25" s="85">
        <v>0</v>
      </c>
      <c r="O25" s="64">
        <f>SUM(M25:N25)</f>
        <v>25156003.719999999</v>
      </c>
      <c r="P25" s="60">
        <f t="shared" si="7"/>
        <v>0</v>
      </c>
      <c r="Q25" s="84" t="s">
        <v>156</v>
      </c>
      <c r="R25" s="80" t="s">
        <v>145</v>
      </c>
      <c r="S25" s="65">
        <v>25156003.719999999</v>
      </c>
      <c r="T25" s="90">
        <v>0</v>
      </c>
      <c r="U25" s="87">
        <f t="shared" ref="U25:U28" si="8">S25+T25</f>
        <v>25156003.719999999</v>
      </c>
      <c r="V25" s="62">
        <f t="shared" ref="V25:V28" si="9">O25-U25</f>
        <v>0</v>
      </c>
      <c r="W25" s="103"/>
      <c r="X25" s="93"/>
      <c r="Y25" s="93"/>
      <c r="Z25" s="104"/>
      <c r="AA25" s="104"/>
    </row>
    <row r="26" spans="1:29" ht="51" x14ac:dyDescent="0.25">
      <c r="A26" s="83" t="s">
        <v>151</v>
      </c>
      <c r="B26" s="97" t="s">
        <v>160</v>
      </c>
      <c r="C26" s="81" t="s">
        <v>153</v>
      </c>
      <c r="D26" s="98" t="s">
        <v>161</v>
      </c>
      <c r="E26" s="99"/>
      <c r="F26" s="99"/>
      <c r="G26" s="99"/>
      <c r="H26" s="100">
        <v>23335822.48</v>
      </c>
      <c r="I26" s="59">
        <v>0</v>
      </c>
      <c r="J26" s="59">
        <f>SUM(H26:I26)</f>
        <v>23335822.48</v>
      </c>
      <c r="K26" s="80" t="s">
        <v>92</v>
      </c>
      <c r="L26" s="101" t="s">
        <v>186</v>
      </c>
      <c r="M26" s="102">
        <v>23335822.48</v>
      </c>
      <c r="N26" s="85">
        <v>0</v>
      </c>
      <c r="O26" s="65">
        <f>SUM(M26:N26)</f>
        <v>23335822.48</v>
      </c>
      <c r="P26" s="60">
        <f t="shared" si="7"/>
        <v>0</v>
      </c>
      <c r="Q26" s="84" t="s">
        <v>156</v>
      </c>
      <c r="R26" s="80" t="s">
        <v>162</v>
      </c>
      <c r="S26" s="65">
        <v>23335822.48</v>
      </c>
      <c r="T26" s="90">
        <v>0</v>
      </c>
      <c r="U26" s="87">
        <f t="shared" si="8"/>
        <v>23335822.48</v>
      </c>
      <c r="V26" s="62">
        <f t="shared" si="9"/>
        <v>0</v>
      </c>
      <c r="W26" s="103"/>
      <c r="Y26" s="93"/>
      <c r="Z26" s="104"/>
      <c r="AA26" s="104"/>
    </row>
    <row r="27" spans="1:29" ht="51" x14ac:dyDescent="0.25">
      <c r="A27" s="83" t="s">
        <v>159</v>
      </c>
      <c r="B27" s="97" t="s">
        <v>178</v>
      </c>
      <c r="C27" s="81" t="s">
        <v>166</v>
      </c>
      <c r="D27" s="98" t="s">
        <v>168</v>
      </c>
      <c r="E27" s="99"/>
      <c r="F27" s="99"/>
      <c r="G27" s="99"/>
      <c r="H27" s="100">
        <v>21773038.41</v>
      </c>
      <c r="I27" s="59">
        <v>0</v>
      </c>
      <c r="J27" s="59">
        <f>SUM(H27:I27)</f>
        <v>21773038.41</v>
      </c>
      <c r="K27" s="80" t="s">
        <v>92</v>
      </c>
      <c r="L27" s="101" t="s">
        <v>167</v>
      </c>
      <c r="M27" s="102">
        <v>8743491.5500000007</v>
      </c>
      <c r="N27" s="85">
        <v>0</v>
      </c>
      <c r="O27" s="65">
        <f t="shared" si="3"/>
        <v>8743491.5500000007</v>
      </c>
      <c r="P27" s="66">
        <f>J27-O27</f>
        <v>13029546.859999999</v>
      </c>
      <c r="Q27" s="101" t="s">
        <v>169</v>
      </c>
      <c r="R27" s="80" t="s">
        <v>162</v>
      </c>
      <c r="S27" s="65">
        <v>4612253.2300000004</v>
      </c>
      <c r="T27" s="65">
        <v>4131238.32</v>
      </c>
      <c r="U27" s="87">
        <f t="shared" si="8"/>
        <v>8743491.5500000007</v>
      </c>
      <c r="V27" s="62">
        <f>O27-U27</f>
        <v>0</v>
      </c>
      <c r="W27" s="103"/>
      <c r="X27" s="93"/>
      <c r="Y27" s="93"/>
      <c r="Z27" s="104"/>
      <c r="AA27" s="104"/>
    </row>
    <row r="28" spans="1:29" ht="76.5" x14ac:dyDescent="0.25">
      <c r="A28" s="83" t="s">
        <v>117</v>
      </c>
      <c r="B28" s="97" t="s">
        <v>176</v>
      </c>
      <c r="C28" s="81" t="s">
        <v>175</v>
      </c>
      <c r="D28" s="98" t="s">
        <v>177</v>
      </c>
      <c r="E28" s="99"/>
      <c r="F28" s="99"/>
      <c r="G28" s="99"/>
      <c r="H28" s="100">
        <v>0</v>
      </c>
      <c r="I28" s="59">
        <v>0</v>
      </c>
      <c r="J28" s="59">
        <f>SUM(H28:I28)</f>
        <v>0</v>
      </c>
      <c r="K28" s="80" t="s">
        <v>92</v>
      </c>
      <c r="L28" s="101" t="s">
        <v>187</v>
      </c>
      <c r="M28" s="102">
        <v>0</v>
      </c>
      <c r="N28" s="85">
        <v>0</v>
      </c>
      <c r="O28" s="65">
        <f>SUM(M28:N28)</f>
        <v>0</v>
      </c>
      <c r="P28" s="60">
        <f t="shared" si="7"/>
        <v>0</v>
      </c>
      <c r="Q28" s="84" t="s">
        <v>156</v>
      </c>
      <c r="R28" s="80" t="s">
        <v>162</v>
      </c>
      <c r="S28" s="65">
        <v>0</v>
      </c>
      <c r="T28" s="90">
        <v>0</v>
      </c>
      <c r="U28" s="87">
        <f t="shared" si="8"/>
        <v>0</v>
      </c>
      <c r="V28" s="62">
        <f t="shared" si="9"/>
        <v>0</v>
      </c>
      <c r="W28" s="103"/>
      <c r="X28" s="93"/>
      <c r="Y28" s="93"/>
      <c r="Z28" s="104"/>
      <c r="AA28" s="104"/>
    </row>
    <row r="29" spans="1:29" ht="140.25" x14ac:dyDescent="0.25">
      <c r="A29" s="83" t="s">
        <v>174</v>
      </c>
      <c r="B29" s="97" t="s">
        <v>182</v>
      </c>
      <c r="C29" s="81" t="s">
        <v>175</v>
      </c>
      <c r="D29" s="98" t="s">
        <v>183</v>
      </c>
      <c r="E29" s="99"/>
      <c r="F29" s="99"/>
      <c r="G29" s="99"/>
      <c r="H29" s="100">
        <v>17160785.18</v>
      </c>
      <c r="I29" s="59">
        <v>0</v>
      </c>
      <c r="J29" s="59">
        <f>SUM(H29:I29)</f>
        <v>17160785.18</v>
      </c>
      <c r="K29" s="80" t="s">
        <v>92</v>
      </c>
      <c r="L29" s="101" t="s">
        <v>188</v>
      </c>
      <c r="M29" s="102">
        <v>0</v>
      </c>
      <c r="N29" s="85">
        <v>17160785.18</v>
      </c>
      <c r="O29" s="65">
        <f>SUM(M29:N29)</f>
        <v>17160785.18</v>
      </c>
      <c r="P29" s="60">
        <f t="shared" ref="P29" si="10">J29-O29</f>
        <v>0</v>
      </c>
      <c r="Q29" s="84" t="s">
        <v>156</v>
      </c>
      <c r="R29" s="80" t="s">
        <v>162</v>
      </c>
      <c r="S29" s="65">
        <v>0</v>
      </c>
      <c r="T29" s="88">
        <v>1651303.18</v>
      </c>
      <c r="U29" s="87">
        <f>S29+T29</f>
        <v>1651303.18</v>
      </c>
      <c r="V29" s="62">
        <f t="shared" ref="V29" si="11">O29-U29</f>
        <v>15509482</v>
      </c>
      <c r="W29" s="103"/>
      <c r="X29" s="93"/>
      <c r="Y29" s="93"/>
      <c r="Z29" s="104"/>
      <c r="AA29" s="104"/>
    </row>
    <row r="30" spans="1:29" ht="26.25" thickBot="1" x14ac:dyDescent="0.3">
      <c r="A30" s="201" t="s">
        <v>191</v>
      </c>
      <c r="B30" s="97"/>
      <c r="C30" s="99" t="s">
        <v>170</v>
      </c>
      <c r="D30" s="98" t="s">
        <v>171</v>
      </c>
      <c r="E30" s="99">
        <v>12</v>
      </c>
      <c r="F30" s="99">
        <v>108</v>
      </c>
      <c r="G30" s="99"/>
      <c r="H30" s="100">
        <v>140000000</v>
      </c>
      <c r="I30" s="65">
        <v>0</v>
      </c>
      <c r="J30" s="65">
        <f>SUM(H30:I30)</f>
        <v>140000000</v>
      </c>
      <c r="K30" s="98" t="s">
        <v>137</v>
      </c>
      <c r="L30" s="101" t="s">
        <v>172</v>
      </c>
      <c r="M30" s="102">
        <v>140000000</v>
      </c>
      <c r="N30" s="102">
        <v>0</v>
      </c>
      <c r="O30" s="65">
        <f t="shared" si="3"/>
        <v>140000000</v>
      </c>
      <c r="P30" s="67">
        <f t="shared" si="7"/>
        <v>0</v>
      </c>
      <c r="Q30" s="101" t="s">
        <v>173</v>
      </c>
      <c r="R30" s="98" t="s">
        <v>139</v>
      </c>
      <c r="S30" s="65">
        <v>101233156.09</v>
      </c>
      <c r="T30" s="202">
        <v>27561608.050000001</v>
      </c>
      <c r="U30" s="105">
        <f>S30+T30</f>
        <v>128794764.14</v>
      </c>
      <c r="V30" s="106">
        <f>O30-U30</f>
        <v>11205235.859999999</v>
      </c>
      <c r="W30" s="103"/>
      <c r="X30" s="93"/>
      <c r="Y30" s="93"/>
      <c r="Z30" s="104"/>
      <c r="AA30" s="104"/>
    </row>
    <row r="31" spans="1:29" ht="13.5" thickBot="1" x14ac:dyDescent="0.3">
      <c r="A31" s="203" t="s">
        <v>10</v>
      </c>
      <c r="B31" s="204"/>
      <c r="C31" s="204"/>
      <c r="D31" s="204"/>
      <c r="E31" s="204"/>
      <c r="F31" s="204"/>
      <c r="G31" s="204"/>
      <c r="H31" s="205">
        <f>SUM(H17:H30)</f>
        <v>443928517.77000004</v>
      </c>
      <c r="I31" s="205">
        <f>SUM(I17:I30)</f>
        <v>2457218.9500000002</v>
      </c>
      <c r="J31" s="205">
        <f>SUM(J17:J30)</f>
        <v>446385736.72000003</v>
      </c>
      <c r="K31" s="206"/>
      <c r="L31" s="206"/>
      <c r="M31" s="207">
        <f>SUM(M17:M30)</f>
        <v>390096594.78999996</v>
      </c>
      <c r="N31" s="208">
        <f>SUM(N17:N30)</f>
        <v>18704024.120000001</v>
      </c>
      <c r="O31" s="207">
        <f>SUM(O17:O30)</f>
        <v>408800618.91000003</v>
      </c>
      <c r="P31" s="209">
        <f>SUM(P17:P30)</f>
        <v>37585117.810000002</v>
      </c>
      <c r="Q31" s="210"/>
      <c r="R31" s="211"/>
      <c r="S31" s="212">
        <f>SUM(S17:S30)</f>
        <v>347198512.54999995</v>
      </c>
      <c r="T31" s="213">
        <f>SUM(T17:T30)</f>
        <v>34887388.899999999</v>
      </c>
      <c r="U31" s="212">
        <f>SUM(U17:U30)</f>
        <v>382085901.44999999</v>
      </c>
      <c r="V31" s="214">
        <f>O31-U31</f>
        <v>26714717.460000038</v>
      </c>
      <c r="W31" s="93"/>
      <c r="X31" s="82"/>
      <c r="Y31" s="95"/>
      <c r="Z31" s="94"/>
      <c r="AA31" s="93"/>
      <c r="AC31" s="93"/>
    </row>
    <row r="32" spans="1:29" x14ac:dyDescent="0.25">
      <c r="I32" s="73"/>
      <c r="K32" s="73"/>
      <c r="T32" s="94"/>
      <c r="U32" s="94"/>
      <c r="W32" s="94"/>
      <c r="X32" s="82"/>
      <c r="Z32" s="94"/>
      <c r="AC32" s="93"/>
    </row>
    <row r="33" spans="1:42" s="74" customFormat="1" x14ac:dyDescent="0.25">
      <c r="A33" s="190" t="s">
        <v>184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</row>
    <row r="34" spans="1:42" s="74" customFormat="1" x14ac:dyDescent="0.25">
      <c r="A34" s="190" t="s">
        <v>165</v>
      </c>
      <c r="B34" s="190"/>
      <c r="C34" s="190"/>
      <c r="D34" s="190"/>
      <c r="E34" s="190"/>
      <c r="F34" s="190"/>
      <c r="G34" s="190"/>
      <c r="H34" s="190"/>
      <c r="I34" s="190"/>
      <c r="J34" s="112"/>
      <c r="K34" s="112"/>
      <c r="L34" s="112"/>
      <c r="M34" s="155"/>
      <c r="N34" s="76"/>
      <c r="O34" s="68"/>
      <c r="P34" s="78"/>
      <c r="Q34" s="95"/>
      <c r="R34" s="95"/>
      <c r="S34" s="95"/>
      <c r="T34" s="78"/>
      <c r="U34" s="107"/>
      <c r="V34" s="72"/>
      <c r="W34" s="95"/>
      <c r="X34" s="95"/>
      <c r="Y34" s="95"/>
    </row>
    <row r="35" spans="1:42" s="74" customFormat="1" x14ac:dyDescent="0.25">
      <c r="A35" s="156" t="s">
        <v>163</v>
      </c>
      <c r="B35" s="156"/>
      <c r="C35" s="156"/>
      <c r="D35" s="156"/>
      <c r="E35" s="156"/>
      <c r="F35" s="156"/>
      <c r="G35" s="156"/>
      <c r="H35" s="156"/>
      <c r="I35" s="156"/>
      <c r="J35" s="157"/>
      <c r="K35" s="155"/>
      <c r="L35" s="157"/>
      <c r="M35" s="112"/>
      <c r="N35" s="108"/>
      <c r="O35" s="112"/>
      <c r="P35" s="78"/>
      <c r="Q35" s="108"/>
      <c r="R35" s="78"/>
      <c r="S35" s="78"/>
      <c r="T35" s="78"/>
      <c r="U35" s="78"/>
      <c r="V35" s="78"/>
      <c r="W35" s="95"/>
    </row>
    <row r="36" spans="1:42" x14ac:dyDescent="0.25">
      <c r="A36" s="71"/>
      <c r="B36" s="71"/>
      <c r="C36" s="71"/>
      <c r="D36" s="71"/>
      <c r="E36" s="71"/>
      <c r="F36" s="71"/>
      <c r="G36" s="71"/>
      <c r="H36" s="71"/>
      <c r="I36" s="71"/>
      <c r="K36" s="75"/>
      <c r="M36" s="73"/>
      <c r="N36" s="108"/>
      <c r="O36" s="73"/>
      <c r="P36" s="82"/>
      <c r="Q36" s="109"/>
      <c r="R36" s="93"/>
      <c r="S36" s="93"/>
      <c r="T36" s="93"/>
      <c r="U36" s="82"/>
      <c r="V36" s="93"/>
      <c r="W36" s="82"/>
    </row>
    <row r="37" spans="1:42" x14ac:dyDescent="0.25">
      <c r="A37" s="189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M37" s="75"/>
      <c r="N37" s="110"/>
      <c r="O37" s="110"/>
      <c r="P37" s="93"/>
      <c r="Q37" s="82"/>
      <c r="R37" s="111"/>
      <c r="S37" s="82"/>
      <c r="T37" s="82"/>
      <c r="U37" s="82"/>
      <c r="V37" s="79"/>
      <c r="W37" s="94"/>
      <c r="AC37" s="93"/>
    </row>
    <row r="38" spans="1:42" x14ac:dyDescent="0.25">
      <c r="A38" s="189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74"/>
      <c r="M38" s="112"/>
      <c r="N38" s="82"/>
      <c r="P38" s="93"/>
      <c r="Q38" s="93"/>
      <c r="R38" s="93"/>
      <c r="S38" s="94"/>
      <c r="T38" s="82"/>
      <c r="U38" s="82"/>
      <c r="V38" s="93"/>
      <c r="W38" s="82"/>
      <c r="X38" s="93"/>
      <c r="Y38" s="93"/>
    </row>
    <row r="39" spans="1:42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112"/>
      <c r="N39" s="82"/>
      <c r="P39" s="93"/>
      <c r="R39" s="94"/>
      <c r="S39" s="82"/>
      <c r="T39" s="82"/>
      <c r="V39" s="93"/>
      <c r="W39" s="82"/>
      <c r="X39" s="93"/>
      <c r="Y39" s="93"/>
    </row>
    <row r="40" spans="1:42" x14ac:dyDescent="0.25">
      <c r="R40" s="82"/>
      <c r="S40" s="82"/>
      <c r="T40" s="82"/>
      <c r="U40" s="82"/>
      <c r="V40" s="93"/>
      <c r="W40" s="93"/>
    </row>
    <row r="41" spans="1:42" x14ac:dyDescent="0.25">
      <c r="R41" s="111"/>
      <c r="S41" s="82"/>
      <c r="T41" s="113"/>
      <c r="U41" s="82"/>
    </row>
    <row r="42" spans="1:42" x14ac:dyDescent="0.25">
      <c r="R42" s="82"/>
      <c r="S42" s="82"/>
      <c r="T42" s="114"/>
      <c r="U42" s="93"/>
      <c r="W42" s="82"/>
      <c r="X42" s="82"/>
      <c r="Y42" s="93"/>
    </row>
    <row r="43" spans="1:42" x14ac:dyDescent="0.25">
      <c r="R43" s="93"/>
      <c r="S43" s="94"/>
      <c r="T43" s="82"/>
      <c r="U43" s="93"/>
      <c r="V43" s="93"/>
      <c r="W43" s="82"/>
      <c r="Y43" s="93"/>
    </row>
    <row r="44" spans="1:42" x14ac:dyDescent="0.25">
      <c r="Q44" s="82"/>
      <c r="R44" s="93"/>
      <c r="S44" s="82"/>
      <c r="T44" s="93"/>
      <c r="U44" s="82"/>
      <c r="V44" s="82"/>
      <c r="W44" s="93"/>
      <c r="Y44" s="93"/>
    </row>
    <row r="45" spans="1:42" x14ac:dyDescent="0.25">
      <c r="R45" s="93"/>
      <c r="S45" s="93"/>
      <c r="T45" s="93"/>
      <c r="U45" s="93"/>
      <c r="V45" s="82"/>
      <c r="W45" s="82"/>
      <c r="X45" s="93"/>
      <c r="Y45" s="82"/>
    </row>
    <row r="46" spans="1:42" x14ac:dyDescent="0.25">
      <c r="S46" s="93"/>
      <c r="T46" s="93"/>
      <c r="U46" s="93"/>
      <c r="V46" s="93"/>
      <c r="W46" s="94"/>
    </row>
    <row r="47" spans="1:42" x14ac:dyDescent="0.25">
      <c r="R47" s="93"/>
      <c r="S47" s="93"/>
      <c r="T47" s="82"/>
      <c r="U47" s="82"/>
      <c r="V47" s="93"/>
      <c r="W47" s="82"/>
      <c r="X47" s="82"/>
    </row>
    <row r="48" spans="1:42" x14ac:dyDescent="0.25">
      <c r="R48" s="93"/>
      <c r="T48" s="93"/>
      <c r="U48" s="93"/>
      <c r="V48" s="93"/>
    </row>
    <row r="49" spans="18:24" x14ac:dyDescent="0.25">
      <c r="R49" s="93"/>
      <c r="T49" s="93"/>
      <c r="V49" s="93"/>
      <c r="X49" s="82"/>
    </row>
    <row r="50" spans="18:24" ht="13.5" thickBot="1" x14ac:dyDescent="0.3">
      <c r="R50" s="93"/>
      <c r="S50" s="82"/>
      <c r="T50" s="93"/>
      <c r="X50" s="82"/>
    </row>
    <row r="51" spans="18:24" ht="13.5" thickBot="1" x14ac:dyDescent="0.3">
      <c r="R51" s="93"/>
      <c r="T51" s="79"/>
      <c r="X51" s="115"/>
    </row>
    <row r="52" spans="18:24" x14ac:dyDescent="0.25">
      <c r="R52" s="93"/>
      <c r="T52" s="93"/>
      <c r="W52" s="79"/>
      <c r="X52" s="93"/>
    </row>
    <row r="53" spans="18:24" x14ac:dyDescent="0.25">
      <c r="R53" s="82"/>
      <c r="T53" s="82"/>
      <c r="V53" s="93"/>
    </row>
    <row r="54" spans="18:24" x14ac:dyDescent="0.25">
      <c r="R54" s="93"/>
      <c r="T54" s="93"/>
      <c r="V54" s="93"/>
    </row>
  </sheetData>
  <mergeCells count="19">
    <mergeCell ref="B37:K38"/>
    <mergeCell ref="A37:A38"/>
    <mergeCell ref="A31:G31"/>
    <mergeCell ref="Q15:Q16"/>
    <mergeCell ref="A33:AP33"/>
    <mergeCell ref="A34:I34"/>
    <mergeCell ref="S15:U15"/>
    <mergeCell ref="V15:V16"/>
    <mergeCell ref="A15:A16"/>
    <mergeCell ref="B15:B16"/>
    <mergeCell ref="C15:C16"/>
    <mergeCell ref="D15:D16"/>
    <mergeCell ref="E15:G15"/>
    <mergeCell ref="R15:R16"/>
    <mergeCell ref="H15:J15"/>
    <mergeCell ref="K15:K16"/>
    <mergeCell ref="L15:L16"/>
    <mergeCell ref="M15:O15"/>
    <mergeCell ref="P15:P16"/>
  </mergeCells>
  <phoneticPr fontId="14" type="noConversion"/>
  <printOptions horizontalCentered="1" verticalCentered="1"/>
  <pageMargins left="0.11811023622047245" right="0" top="0.19685039370078741" bottom="0" header="0.31496062992125984" footer="0"/>
  <pageSetup paperSize="9" scale="47" orientation="landscape" horizontalDpi="1200" verticalDpi="1200" r:id="rId1"/>
  <colBreaks count="1" manualBreakCount="1">
    <brk id="12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JANEIRO DE 2015)</vt:lpstr>
      <vt:lpstr>FEVEREIRO DE 2015</vt:lpstr>
      <vt:lpstr>MARÇO DE 2015</vt:lpstr>
      <vt:lpstr>SEFIN OP. CRÉDITO DEZ 2025</vt:lpstr>
      <vt:lpstr>'FEVEREIRO DE 2015'!Area_de_impressao</vt:lpstr>
      <vt:lpstr>'JANEIRO DE 2015)'!Area_de_impressao</vt:lpstr>
      <vt:lpstr>'MARÇO DE 2015'!Area_de_impressao</vt:lpstr>
      <vt:lpstr>'SEFIN OP. CRÉDITO DEZ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2026-01-21T16:08:18Z</cp:lastPrinted>
  <dcterms:created xsi:type="dcterms:W3CDTF">2013-10-11T22:16:56Z</dcterms:created>
  <dcterms:modified xsi:type="dcterms:W3CDTF">2026-01-28T18:40:03Z</dcterms:modified>
</cp:coreProperties>
</file>