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80" windowWidth="19410" windowHeight="10890" tabRatio="754"/>
  </bookViews>
  <sheets>
    <sheet name="SMDGU OUT 2016" sheetId="1" r:id="rId1"/>
  </sheets>
  <definedNames>
    <definedName name="_xlnm._FilterDatabase" localSheetId="0" hidden="1">'SMDGU OUT 2016'!$A$17:$BF$118</definedName>
  </definedNames>
  <calcPr calcId="145621"/>
</workbook>
</file>

<file path=xl/calcChain.xml><?xml version="1.0" encoding="utf-8"?>
<calcChain xmlns="http://schemas.openxmlformats.org/spreadsheetml/2006/main">
  <c r="AI111" i="1" l="1"/>
  <c r="AI106" i="1" l="1"/>
  <c r="AI98" i="1"/>
  <c r="AI97" i="1"/>
  <c r="AI93" i="1"/>
  <c r="AI91" i="1"/>
  <c r="AI85" i="1"/>
  <c r="AI83" i="1"/>
  <c r="AI82" i="1"/>
  <c r="AI81" i="1"/>
  <c r="AI80" i="1"/>
  <c r="AI75" i="1"/>
  <c r="AI69" i="1"/>
  <c r="AI66" i="1"/>
  <c r="AI51" i="1"/>
  <c r="AI35" i="1"/>
  <c r="AI24" i="1"/>
  <c r="AI107" i="1" l="1"/>
  <c r="AI108" i="1"/>
  <c r="AI95" i="1"/>
  <c r="AI115" i="1"/>
  <c r="AI109" i="1"/>
  <c r="AI102" i="1" l="1"/>
  <c r="AI100" i="1"/>
  <c r="AI104" i="1"/>
  <c r="AI87" i="1"/>
  <c r="AI29" i="1"/>
  <c r="AI112" i="1"/>
  <c r="AI110" i="1"/>
  <c r="AI89" i="1"/>
  <c r="AI84" i="1"/>
  <c r="AI56" i="1"/>
  <c r="AI18" i="1"/>
  <c r="AI118" i="1" l="1"/>
  <c r="AJ116" i="1" l="1"/>
  <c r="AJ117" i="1"/>
  <c r="AJ114" i="1" l="1"/>
  <c r="AE112" i="1" l="1"/>
  <c r="AJ112" i="1" l="1"/>
  <c r="AJ113" i="1"/>
  <c r="AJ111" i="1" l="1"/>
  <c r="AJ110" i="1"/>
  <c r="AJ89" i="1" l="1"/>
  <c r="AJ87" i="1" l="1"/>
  <c r="AJ88" i="1"/>
  <c r="AJ94" i="1" l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F118" i="1"/>
  <c r="AJ85" i="1" l="1"/>
  <c r="AG63" i="1"/>
  <c r="AJ63" i="1" s="1"/>
  <c r="AG24" i="1" l="1"/>
  <c r="AJ91" i="1" l="1"/>
  <c r="AJ81" i="1"/>
  <c r="AC77" i="1"/>
  <c r="AE77" i="1" s="1"/>
  <c r="AH51" i="1"/>
  <c r="AH24" i="1"/>
  <c r="AG34" i="1"/>
  <c r="AJ29" i="1" s="1"/>
  <c r="AJ84" i="1"/>
  <c r="AJ80" i="1"/>
  <c r="AJ75" i="1"/>
  <c r="AJ93" i="1"/>
  <c r="AJ82" i="1"/>
  <c r="AJ24" i="1" l="1"/>
  <c r="AH118" i="1"/>
  <c r="AE30" i="1"/>
  <c r="AJ51" i="1"/>
  <c r="AC33" i="1"/>
  <c r="AE34" i="1" l="1"/>
  <c r="AE82" i="1"/>
  <c r="AE83" i="1"/>
  <c r="AC85" i="1"/>
  <c r="AE85" i="1" s="1"/>
  <c r="AE91" i="1"/>
  <c r="AE71" i="1" l="1"/>
  <c r="AG66" i="1" l="1"/>
  <c r="AJ66" i="1" s="1"/>
  <c r="L93" i="1" l="1"/>
  <c r="L118" i="1" s="1"/>
  <c r="AG74" i="1" l="1"/>
  <c r="AJ69" i="1" s="1"/>
  <c r="AG56" i="1"/>
  <c r="AJ56" i="1" s="1"/>
  <c r="AG44" i="1"/>
  <c r="AJ35" i="1" s="1"/>
  <c r="AG18" i="1"/>
  <c r="AJ18" i="1" l="1"/>
  <c r="AJ118" i="1" s="1"/>
  <c r="AG118" i="1"/>
  <c r="AC18" i="1"/>
  <c r="AE18" i="1" s="1"/>
  <c r="AE38" i="1" l="1"/>
  <c r="AE44" i="1" s="1"/>
  <c r="AE118" i="1" l="1"/>
</calcChain>
</file>

<file path=xl/sharedStrings.xml><?xml version="1.0" encoding="utf-8"?>
<sst xmlns="http://schemas.openxmlformats.org/spreadsheetml/2006/main" count="817" uniqueCount="393">
  <si>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</si>
  <si>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</si>
  <si>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</si>
  <si>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</si>
  <si>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</si>
  <si>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</si>
  <si>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</si>
  <si>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</si>
  <si>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</si>
  <si>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</si>
  <si>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</si>
  <si>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</si>
  <si>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</si>
  <si>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</si>
  <si>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</si>
  <si>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</si>
  <si>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</si>
  <si>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</si>
  <si>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</si>
  <si>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</si>
  <si>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</si>
  <si>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</si>
  <si>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</si>
  <si>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</si>
  <si>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</si>
  <si>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</si>
  <si>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</si>
  <si>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</si>
  <si>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</si>
  <si>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</si>
  <si>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</si>
  <si>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</si>
  <si>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</si>
  <si>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</si>
  <si>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</si>
  <si>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</si>
  <si>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</si>
  <si>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</si>
  <si>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</si>
  <si>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</si>
  <si>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</si>
  <si>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</si>
  <si>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</si>
  <si>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</si>
  <si>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</si>
  <si>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</si>
  <si>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</si>
  <si>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</si>
  <si>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</si>
  <si>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</si>
  <si>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</si>
  <si>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</si>
  <si>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</si>
  <si>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</si>
  <si>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</si>
  <si>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</si>
  <si>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</si>
  <si>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</si>
  <si>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</si>
  <si>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</si>
  <si>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</si>
  <si>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</si>
  <si>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</si>
  <si>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</si>
  <si>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</si>
  <si>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</si>
  <si>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</si>
  <si>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</si>
  <si>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</si>
  <si>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</si>
  <si>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</si>
  <si>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</si>
  <si>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</si>
  <si>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</si>
  <si>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</si>
  <si>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</si>
  <si>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</si>
  <si>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</si>
  <si>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</si>
  <si>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</si>
  <si>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</si>
  <si>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</si>
  <si>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</si>
  <si>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</si>
  <si>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</si>
  <si>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</si>
  <si>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</si>
  <si>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</si>
  <si>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</si>
  <si>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</si>
  <si>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</si>
  <si>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</si>
  <si>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</si>
  <si>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</si>
  <si>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</si>
  <si>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</si>
  <si>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</si>
  <si>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</si>
  <si>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</si>
  <si>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</si>
  <si>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</si>
  <si>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</si>
  <si>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</si>
  <si>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</si>
  <si>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</si>
  <si>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</si>
  <si>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</si>
  <si>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</si>
  <si>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</si>
  <si>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</si>
  <si>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</si>
  <si>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</si>
  <si>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</si>
  <si>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</si>
  <si>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</si>
  <si>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</si>
  <si>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</si>
  <si>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</si>
  <si>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</si>
  <si>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</si>
  <si>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</si>
  <si>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</si>
  <si>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Raimundo Lopes Bezerra</t>
  </si>
  <si>
    <t>14.743.646/0001-02</t>
  </si>
  <si>
    <t>1º</t>
  </si>
  <si>
    <t>017/2013</t>
  </si>
  <si>
    <t>8º</t>
  </si>
  <si>
    <t>2º</t>
  </si>
  <si>
    <t>3º</t>
  </si>
  <si>
    <t>5º</t>
  </si>
  <si>
    <t>6º</t>
  </si>
  <si>
    <t>7º</t>
  </si>
  <si>
    <t>Prorrogação do prazo de Vigencia</t>
  </si>
  <si>
    <t>022/2013</t>
  </si>
  <si>
    <t>024/2013</t>
  </si>
  <si>
    <t>032/2013</t>
  </si>
  <si>
    <t>020/2013</t>
  </si>
  <si>
    <t>040/2013</t>
  </si>
  <si>
    <t>045/2013</t>
  </si>
  <si>
    <t>001/2014</t>
  </si>
  <si>
    <t>001/2013</t>
  </si>
  <si>
    <t>005/2014</t>
  </si>
  <si>
    <t>006/2014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</si>
  <si>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</si>
  <si>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</si>
  <si>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</si>
  <si>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</si>
  <si>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</si>
  <si>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</si>
  <si>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</si>
  <si>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003/2013</t>
  </si>
  <si>
    <t>Serviço de Locação de Impressora Multifuncional, com fornecimento de material.</t>
  </si>
  <si>
    <t>004/2014</t>
  </si>
  <si>
    <t>05.502.105/0001-62</t>
  </si>
  <si>
    <t>84313.0630001-98</t>
  </si>
  <si>
    <t>Tribunal de Contas do Estado do Acre</t>
  </si>
  <si>
    <t>Departamento Estadual de Pavimentação  e Saneamento - Depasa</t>
  </si>
  <si>
    <t>-</t>
  </si>
  <si>
    <t>126/2013</t>
  </si>
  <si>
    <t>Contratação de prestação de serviço de segurança armada</t>
  </si>
  <si>
    <t>09.228.233/0001-10</t>
  </si>
  <si>
    <t>07/012014</t>
  </si>
  <si>
    <t>012/2013</t>
  </si>
  <si>
    <t>9º</t>
  </si>
  <si>
    <t>Serviço de transporte c/ condutor - veiculo tipo pick-up cabine dupla L-200 - placa - NAD - 3577</t>
  </si>
  <si>
    <t>Serviço de transporte c/ condutor - veiculo tipo passeio (fiesta) - placa NAB - 6192</t>
  </si>
  <si>
    <t>Prorrogação do prazo de Vigência</t>
  </si>
  <si>
    <t>Serviço de transporte c/ condutor - veiculo tipo motocicleta (Honda 150) placa - NAF - 1721</t>
  </si>
  <si>
    <t>Estação de Segurança Privada Ltda.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</si>
  <si>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</si>
  <si>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</si>
  <si>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</si>
  <si>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Menor preço unitário por item</t>
  </si>
  <si>
    <t>Dux Com. Rep. E Exp. Ltda.</t>
  </si>
  <si>
    <t>Confecção de carimbo simples, datador e automático, copia de chaves, encadernação, plastificarão, plotagem, impressões e fotocopias simples e em grande formatos.</t>
  </si>
  <si>
    <t>Copiart Ind e Com de Copias Ltda.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</si>
  <si>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</si>
  <si>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</si>
  <si>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</si>
  <si>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</si>
  <si>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</si>
  <si>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</si>
  <si>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</si>
  <si>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</si>
  <si>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</si>
  <si>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</si>
  <si>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</si>
  <si>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</si>
  <si>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</si>
  <si>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</si>
  <si>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Modifica o Valor original, a partir de 1º de outubro de 2014, em decorrência de realinhamento de valor conforme índice do IGP-M.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</si>
  <si>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</si>
  <si>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</si>
  <si>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</si>
  <si>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</si>
  <si>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</si>
  <si>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</si>
  <si>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</si>
  <si>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</si>
  <si>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</si>
  <si>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</si>
  <si>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</si>
  <si>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</si>
  <si>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</si>
  <si>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</si>
  <si>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</si>
  <si>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</si>
  <si>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</si>
  <si>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005/2015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</si>
  <si>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</si>
  <si>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</si>
  <si>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</si>
  <si>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</si>
  <si>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</si>
  <si>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</si>
  <si>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</si>
  <si>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</si>
  <si>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</si>
  <si>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010/2015</t>
  </si>
  <si>
    <t>1479/2013</t>
  </si>
  <si>
    <t>Menor preço por lote</t>
  </si>
  <si>
    <t>Contratação de empresa prestadora de serviço de manutenção preventiva e corretiva nos aparelho de Arcondicionados tipo esplit</t>
  </si>
  <si>
    <t>K &amp; Y Refrigeração Ltda - ME</t>
  </si>
  <si>
    <t>07.243095/001-13</t>
  </si>
  <si>
    <t>33 90 39 00 e                 33 90 30 00</t>
  </si>
  <si>
    <t>513/2014</t>
  </si>
  <si>
    <t>Secretaria de Estado de Saúde</t>
  </si>
  <si>
    <t>Secretaria de Estado da Gestão administrativa  - SGA</t>
  </si>
  <si>
    <t>1ª</t>
  </si>
  <si>
    <t>016/2015</t>
  </si>
  <si>
    <t>014/2015</t>
  </si>
  <si>
    <t>33 90 30 00</t>
  </si>
  <si>
    <t>015/2015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</si>
  <si>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</si>
  <si>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</si>
  <si>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</si>
  <si>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</si>
  <si>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</si>
  <si>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022/2015</t>
  </si>
  <si>
    <t>125/2014</t>
  </si>
  <si>
    <t>Serviço de transporte (locação de 02 veiculos tipo caminhão carga seca), destinado a atender as demandas do Dep de Fiscalizaçao (unidade do RAPA)</t>
  </si>
  <si>
    <t>03.082.817/0001-44</t>
  </si>
  <si>
    <t>Secretaria Municipal de Serviços Urbanos (SEMSUR)</t>
  </si>
  <si>
    <t>018/2014</t>
  </si>
  <si>
    <t>2ª</t>
  </si>
  <si>
    <t>W. O. Pereira  - ME</t>
  </si>
  <si>
    <t>Prestação de Serviço  de agenciamento de passagens aereas em trechos interestaduais e intermunicipais</t>
  </si>
  <si>
    <t>Kampa viagens, serviços e eventos ltda</t>
  </si>
  <si>
    <t>03.383.410/0001-57</t>
  </si>
  <si>
    <t>Seretaria Municipal de Educação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</si>
  <si>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</si>
  <si>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</si>
  <si>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</si>
  <si>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</si>
  <si>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>Acréscimo em decorrência do acordo coletivo data base 2014, conforme parecer da Procuradoria Jurídica do Município para os postos de vigilancia armada diuna corrspondente a valor mensal de 6.600,00 e notuno de segunda a domingo valor mensal de 7.100,00, corespondento a valor total mensal de 13.700,00, onde pasarar apos o aditamento para valor menal de 14.156,56 correspondendo a 3,33%</t>
  </si>
  <si>
    <t>Acréscimo em decorrência do acordo coletivo data base 2015, conforme parecer da Procuradoria Jurídica do Municípiopara os postos de vigilancia armada diuna corrspondente a valor mensal de 6.618,08 e notuno de segunda a domingo valor mensal de 7538,48, corespondento a valor total mensal de 14.156,56, onde pasarar apos o aditamento para valor menal de 15.513,87 correspondendo a 9,59%</t>
  </si>
  <si>
    <t>PRESTAÇÃO DE CONTAS MENSAL - EXERCÍCIO 2016</t>
  </si>
  <si>
    <t xml:space="preserve"> Executado no Exercício 2016</t>
  </si>
  <si>
    <t xml:space="preserve">(ai) </t>
  </si>
  <si>
    <t>(aj) = (af) + (ag) + (ah) +(ai)</t>
  </si>
  <si>
    <t>(bf)</t>
  </si>
  <si>
    <t>15º</t>
  </si>
  <si>
    <t>3ª</t>
  </si>
  <si>
    <t>004/2016</t>
  </si>
  <si>
    <t>001/2016</t>
  </si>
  <si>
    <t>002/2016</t>
  </si>
  <si>
    <t>003/2016</t>
  </si>
  <si>
    <t>Dispensa</t>
  </si>
  <si>
    <t xml:space="preserve"> - </t>
  </si>
  <si>
    <t>Obrigações Patronal</t>
  </si>
  <si>
    <t>Instituto Nacional Do Seguro Social - INSS</t>
  </si>
  <si>
    <t>29.979.036/0423-07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</si>
  <si>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</si>
  <si>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</si>
  <si>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</si>
  <si>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</si>
  <si>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</si>
  <si>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</si>
  <si>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</si>
  <si>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Aquisição de material de expediente</t>
  </si>
  <si>
    <t xml:space="preserve">- </t>
  </si>
  <si>
    <t>Calurino Ferraz Mirnda - EPP</t>
  </si>
  <si>
    <t>14.413..439/0001-50</t>
  </si>
  <si>
    <t>D</t>
  </si>
  <si>
    <t>Art. 23 e 24, Inciso II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</si>
  <si>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</si>
  <si>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</si>
  <si>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</si>
  <si>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</si>
  <si>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33 90 47 00</t>
  </si>
  <si>
    <t>Contratação de empresa especializada para os serviços de reparos de manutenção predial (eletrica e hidraulica)na sede administrativa da smdgu.</t>
  </si>
  <si>
    <t>Falcon Ind.Com.Serv.E Artigos Militares Ltda</t>
  </si>
  <si>
    <t>09.041.147/0001-02</t>
  </si>
  <si>
    <t>014/2016</t>
  </si>
  <si>
    <t>015/2016</t>
  </si>
  <si>
    <t>005/2016</t>
  </si>
  <si>
    <t>Registro De Responsabilidade Técnica - RRT'S, Junto Ao Conselho De Arquitetura E Urbanismo (CAU), Conf Lei 12.378, Visado Atender Ao Programa De Moradia Econômica - PROMORE.</t>
  </si>
  <si>
    <t>14.794.749/0001-62</t>
  </si>
  <si>
    <t>Anotações De Responsabilidade Técnica - ART, Junto Ao CREA/AC Em Conformidade Lei Federal Nº 6.496/77.</t>
  </si>
  <si>
    <t>04.090.403/0001-20</t>
  </si>
  <si>
    <t>Contratação de empresa especializada para os serviços xerografia e repografia</t>
  </si>
  <si>
    <t>Digicopias Ltda</t>
  </si>
  <si>
    <t>06.234.024/0001-91</t>
  </si>
  <si>
    <t>006/2016</t>
  </si>
  <si>
    <t>F Almeida da Silva  - ME</t>
  </si>
  <si>
    <t>06.886.449/0001-85</t>
  </si>
  <si>
    <t>007/2016</t>
  </si>
  <si>
    <t>Grupe E - Importação Ltda</t>
  </si>
  <si>
    <t>17.410.071/0001-65</t>
  </si>
  <si>
    <t>008/2016</t>
  </si>
  <si>
    <t>Arnaldo Comercio e Representações</t>
  </si>
  <si>
    <t>04.517.439/0001-47</t>
  </si>
  <si>
    <t>009/2016</t>
  </si>
  <si>
    <t>14.413.439/0001-50</t>
  </si>
  <si>
    <t>010/2016</t>
  </si>
  <si>
    <t>Criativa Comercio Importação e Exportação Ltda</t>
  </si>
  <si>
    <t>03.357.836/0001-36</t>
  </si>
  <si>
    <t>J. S. Cordeiro - EPP</t>
  </si>
  <si>
    <t>18.225.882/0001-00</t>
  </si>
  <si>
    <t>012/2016</t>
  </si>
  <si>
    <t>011/2016</t>
  </si>
  <si>
    <t>17.482.432/0001-01</t>
  </si>
  <si>
    <t>M. C. Cavalcante Oliveira  - ME</t>
  </si>
  <si>
    <t>013/2016</t>
  </si>
  <si>
    <t>S &amp; S Cpmercio e Representação de Tintas Ltda</t>
  </si>
  <si>
    <t>07.338.922/0001-52</t>
  </si>
  <si>
    <t>Aquisição de material de cosumo</t>
  </si>
  <si>
    <t>04.1/2016</t>
  </si>
  <si>
    <t>011/2015</t>
  </si>
  <si>
    <t>656/2014</t>
  </si>
  <si>
    <t>Contratação de Empresa para aquisição de uniformes para atender as necessidades da SMDGU</t>
  </si>
  <si>
    <t>Oliveira &amp; Alves Ltda (Malharia Gaby)</t>
  </si>
  <si>
    <t>03.978.576/0001-16</t>
  </si>
  <si>
    <t>049/2014</t>
  </si>
  <si>
    <t>Instituto de defesa Agropecuária e Floresta do Estado do Acre</t>
  </si>
  <si>
    <t>013/2015</t>
  </si>
  <si>
    <t>010/2014</t>
  </si>
  <si>
    <t>Serviço de Buffet para o fornecimento de alimentação e complementos</t>
  </si>
  <si>
    <t>Celio Pereria - ME</t>
  </si>
  <si>
    <t>14.362.842/0001-06</t>
  </si>
  <si>
    <t>Ministerio Publico do Estado do Acre</t>
  </si>
  <si>
    <t>1454/2013</t>
  </si>
  <si>
    <t>Serviço de manutenção preventiva e corretiva, e reposição de pecas, para mobilario e equipamento diversos</t>
  </si>
  <si>
    <t>Tecmaq Ltda</t>
  </si>
  <si>
    <t>04.108.775/000-36</t>
  </si>
  <si>
    <t>33 90 30 00 33 90 39 00</t>
  </si>
  <si>
    <t>038/2015</t>
  </si>
  <si>
    <t>Sec de Estado de Educação</t>
  </si>
  <si>
    <t>026/2015</t>
  </si>
  <si>
    <t>CAU - Conselho de Arquitetura e Urbanismo do Estado do Acre</t>
  </si>
  <si>
    <t>CREA - Conselho Reg. de Eng. Arq. e Agron. do Estado do Acre</t>
  </si>
  <si>
    <t>016/2016</t>
  </si>
  <si>
    <t>Inexigibilidade</t>
  </si>
  <si>
    <t>Contratação de Serviços Especializados de manutenção do sistema de informação territorial georreferenciado de Rio Branco  - SITGEo</t>
  </si>
  <si>
    <t>SITGEO  - Tecnologia da Informação Ltda ME</t>
  </si>
  <si>
    <t>04.793242/0001-30</t>
  </si>
  <si>
    <t>I</t>
  </si>
  <si>
    <t>Art. 25, Inciso I</t>
  </si>
  <si>
    <t>017/2016</t>
  </si>
  <si>
    <t>Termo de Coorperação Tecnica</t>
  </si>
  <si>
    <t>Termo de Cooperação Tecnica e Financeira , que visam trabalho de engenharia, agronomia e ativuidades afins e correlatas, quais sejam: relatórios, vistorias, manutenções, avaliações, instações, pericias, projetos, bem como pequenos reparos de execução de obras e serviços elaborados interamente ou executados diretamento pelos profissionais do quadro tecnico da SMDGU, sendo estes procedidos atraves de Docimentos próprio denominado Anotação de Responsabilidade Técnica  - ART, no CREA/AC, em conformindad com a lei Federal nº 6.496/77.</t>
  </si>
  <si>
    <t>S/N</t>
  </si>
  <si>
    <t>Imperio Industria e Comercio Ltda - ME</t>
  </si>
  <si>
    <t>13.551.757/0001-15</t>
  </si>
  <si>
    <t>44 90 52 00</t>
  </si>
  <si>
    <t>103/2016</t>
  </si>
  <si>
    <t xml:space="preserve">Aquisição de sistema de monitoramento de vídeo com suporte e manutenção, para atender as necessidades da Secretaria Municipal de Desenvolvimento e Gestão Urbana – SMDGU.
Composto pelos seguintes equipamentos:
1. 01 (um) gravador digital de imagem HDCVI 1016;
2. 16 (dezesseis) Câmeras infravermelho VM 3120 IR 3,6mm;
3. 01 (uma) Fonte Chaveada 12V 20A;
4. 01 (uma) Central de alarme ANM 3004 Plus;
5. 04 (quatro) cabos CFTV 2x26 AWG, peça com 100 metros, na cor branca;
6. 01 (um) Disco Rígido Sata 3,5” 7200RPM 64Mb, capacidade de 1.000Gb;
7. 32 (trinta e dois) conectores BNC Metálico Mola;
8. 16 (dezesseis) Conectores Adaptador Macho;
9. 01 (uma) bateria 12V 7,0AH;
Deverá a Licitante vencedora prestar os serviços de manutenção corretiva pelo período de 12 (doze) meses, devendo a mesma estar incluído na proposta de preços todos os custos diretos e indiretos que estiverem relacionados a manutenção do sistema de monitoramento
</t>
  </si>
  <si>
    <t>Acréscimo de 19,63% (dezenove vírgula sessenta e três por cento) ao valor global do Contrato SMDGU nº 013/2016, cujo objeto é a Aquisição de sistema de monitoramento de vídeo com suporte e manutenção, para atender as necessidades da Secretaria Municipal de Desenvolvimento e Gestão Urbana Fundamentação Legal: Em conformidade com o artigo 57, §1º inciso IV e §2º, da Lei nº. 8.666/93 e suas alterações posteriores.
Valor do Aditamento: R$ 2.277,10 ( dois mil, duzentos e setenta e sete reais e dez centavos)
Vigência do Aditamento: iniciando em 15/04/2016 encerrando-se em 15/04/2017.
Dotação Orçamentária: Programa de Trabalho: 017.001.2055.0000
Fonte de Recurso: 01 (RP).</t>
  </si>
  <si>
    <t>Contratação de empesa para execução de serviços de manutenção preventiva e corretiva no imóvel da SMDGU</t>
  </si>
  <si>
    <t>Tomada de Preço</t>
  </si>
  <si>
    <t>Percentual de desconto</t>
  </si>
  <si>
    <t>Ferronorte Importação e Exportação Ltda</t>
  </si>
  <si>
    <t xml:space="preserve">Aquisição de agua mineral garrafao de 20 litros, agua mineral em embalagem 500 ml, gelo em barra, gelo em frinl e carga de gas. </t>
  </si>
  <si>
    <t>Menor preço por Lote</t>
  </si>
  <si>
    <t>Masatoshi B Nishizawa - ME</t>
  </si>
  <si>
    <t>14.524.596/0001-33</t>
  </si>
  <si>
    <t>Secretaria Estadual de Planejamento</t>
  </si>
  <si>
    <t>020/2016</t>
  </si>
  <si>
    <t>024/2016</t>
  </si>
  <si>
    <t>025/2016</t>
  </si>
  <si>
    <t>775/2016</t>
  </si>
  <si>
    <t>048/2016</t>
  </si>
  <si>
    <t>Manutenção preventiva e corretiva em aparelhos de ar condicionado</t>
  </si>
  <si>
    <t>Amazon Importação e Exportação Ltda</t>
  </si>
  <si>
    <t>84.312.669/001-09</t>
  </si>
  <si>
    <t>010.778.612-57</t>
  </si>
  <si>
    <t xml:space="preserve">DEMONSTRATIVO DE LICITAÇÕES, CONTRATOS  E OBRAS CONTRATADAS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</si>
  <si>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DESENVOLVIMENTO E GESTÃO URBANA - SMDGU</t>
    </r>
  </si>
  <si>
    <r>
      <t xml:space="preserve">MÊS/ANO: </t>
    </r>
    <r>
      <rPr>
        <b/>
        <sz val="11"/>
        <color theme="1"/>
        <rFont val="Arial"/>
        <family val="2"/>
      </rPr>
      <t>JANEIRO A OUTUBRO/2016</t>
    </r>
  </si>
  <si>
    <r>
      <t xml:space="preserve">DATA DA ÚLTIMA ATUALIZAÇÃO: </t>
    </r>
    <r>
      <rPr>
        <b/>
        <sz val="11"/>
        <color theme="1"/>
        <rFont val="Arial"/>
        <family val="2"/>
      </rPr>
      <t>31/10/2016</t>
    </r>
  </si>
  <si>
    <t>TOTAL</t>
  </si>
  <si>
    <r>
      <t xml:space="preserve">Nome do titular do Órgão/Entidade/Fundo: </t>
    </r>
    <r>
      <rPr>
        <b/>
        <sz val="11"/>
        <color theme="1"/>
        <rFont val="Arial"/>
        <family val="2"/>
      </rPr>
      <t>Ricardo Augusto Mello de Araujo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</si>
  <si>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Neiva Nara Rodrigues da Costa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</si>
</sst>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40">
    <xf numFmtId="0" fontId="0" fillId="0" borderId="0" xfId="0"/>
    <xf numFmtId="0" fontId="1" fillId="0" borderId="0" xfId="0" applyFont="1" applyFill="1" applyAlignment="1">
      <alignment horizontal="justify" vertical="center"/>
    </xf>
    <xf numFmtId="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4" xfId="0" applyFont="1" applyFill="1" applyBorder="1" applyAlignment="1">
      <alignment horizontal="center" vertical="center" wrapText="1"/>
    </xf>
    <xf numFmtId="4" fontId="5" fillId="0" borderId="16" xfId="0" applyNumberFormat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/>
    </xf>
    <xf numFmtId="4" fontId="4" fillId="0" borderId="0" xfId="1" applyNumberFormat="1" applyFont="1" applyFill="1" applyAlignment="1">
      <alignment horizontal="center" vertical="center"/>
    </xf>
    <xf numFmtId="43" fontId="4" fillId="0" borderId="0" xfId="0" applyNumberFormat="1" applyFont="1" applyFill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justify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justify" vertical="center" wrapText="1"/>
    </xf>
    <xf numFmtId="10" fontId="1" fillId="0" borderId="28" xfId="0" applyNumberFormat="1" applyFont="1" applyFill="1" applyBorder="1" applyAlignment="1">
      <alignment horizontal="center" vertical="center" wrapText="1"/>
    </xf>
    <xf numFmtId="4" fontId="1" fillId="0" borderId="27" xfId="0" applyNumberFormat="1" applyFont="1" applyFill="1" applyBorder="1" applyAlignment="1">
      <alignment horizontal="center" vertical="center" wrapText="1"/>
    </xf>
    <xf numFmtId="4" fontId="1" fillId="0" borderId="28" xfId="1" applyNumberFormat="1" applyFont="1" applyFill="1" applyBorder="1" applyAlignment="1">
      <alignment horizontal="center" vertical="center"/>
    </xf>
    <xf numFmtId="4" fontId="1" fillId="0" borderId="31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justify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justify" vertical="center" wrapText="1"/>
    </xf>
    <xf numFmtId="0" fontId="1" fillId="0" borderId="2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4" fontId="1" fillId="0" borderId="11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justify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14" fontId="1" fillId="0" borderId="19" xfId="0" applyNumberFormat="1" applyFont="1" applyFill="1" applyBorder="1" applyAlignment="1">
      <alignment horizontal="center" vertical="center" wrapText="1"/>
    </xf>
    <xf numFmtId="4" fontId="1" fillId="0" borderId="19" xfId="0" applyNumberFormat="1" applyFont="1" applyFill="1" applyBorder="1" applyAlignment="1">
      <alignment horizontal="center" vertical="center" wrapTex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14" fontId="1" fillId="0" borderId="4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vertical="center" wrapText="1"/>
    </xf>
    <xf numFmtId="2" fontId="1" fillId="0" borderId="28" xfId="0" applyNumberFormat="1" applyFont="1" applyFill="1" applyBorder="1" applyAlignment="1">
      <alignment horizontal="right" vertical="center" wrapText="1"/>
    </xf>
    <xf numFmtId="2" fontId="1" fillId="0" borderId="28" xfId="0" applyNumberFormat="1" applyFont="1" applyFill="1" applyBorder="1" applyAlignment="1">
      <alignment horizontal="justify" vertical="center" wrapText="1"/>
    </xf>
    <xf numFmtId="2" fontId="1" fillId="0" borderId="31" xfId="0" applyNumberFormat="1" applyFont="1" applyFill="1" applyBorder="1" applyAlignment="1">
      <alignment horizontal="right" vertical="center" wrapText="1"/>
    </xf>
    <xf numFmtId="2" fontId="1" fillId="0" borderId="27" xfId="0" applyNumberFormat="1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right" vertical="center" wrapText="1"/>
    </xf>
    <xf numFmtId="0" fontId="1" fillId="0" borderId="30" xfId="0" applyFont="1" applyFill="1" applyBorder="1" applyAlignment="1">
      <alignment horizontal="right" vertical="center" wrapText="1"/>
    </xf>
    <xf numFmtId="0" fontId="1" fillId="0" borderId="29" xfId="0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21" xfId="0" applyFont="1" applyFill="1" applyBorder="1" applyAlignment="1">
      <alignment horizontal="right" vertical="center" wrapText="1"/>
    </xf>
    <xf numFmtId="0" fontId="1" fillId="0" borderId="20" xfId="0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justify"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/>
    </xf>
    <xf numFmtId="14" fontId="1" fillId="0" borderId="25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/>
    </xf>
    <xf numFmtId="14" fontId="1" fillId="0" borderId="25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2" fontId="1" fillId="0" borderId="25" xfId="0" applyNumberFormat="1" applyFont="1" applyFill="1" applyBorder="1" applyAlignment="1">
      <alignment horizontal="justify" vertical="center" wrapText="1"/>
    </xf>
    <xf numFmtId="2" fontId="1" fillId="0" borderId="27" xfId="0" applyNumberFormat="1" applyFont="1" applyFill="1" applyBorder="1" applyAlignment="1">
      <alignment horizontal="center" vertical="center" wrapText="1"/>
    </xf>
    <xf numFmtId="2" fontId="1" fillId="0" borderId="28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10" fontId="1" fillId="0" borderId="1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" fontId="1" fillId="0" borderId="42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justify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" fontId="1" fillId="0" borderId="46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justify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/>
    </xf>
    <xf numFmtId="4" fontId="1" fillId="0" borderId="21" xfId="0" applyNumberFormat="1" applyFont="1" applyFill="1" applyBorder="1" applyAlignment="1">
      <alignment horizontal="center" vertical="center" wrapText="1"/>
    </xf>
    <xf numFmtId="49" fontId="1" fillId="0" borderId="45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justify" vertical="center" wrapText="1"/>
    </xf>
    <xf numFmtId="2" fontId="1" fillId="0" borderId="20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35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39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0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2" fontId="1" fillId="0" borderId="28" xfId="0" applyNumberFormat="1" applyFont="1" applyFill="1" applyBorder="1" applyAlignment="1">
      <alignment horizontal="right" vertical="center" wrapText="1"/>
    </xf>
    <xf numFmtId="2" fontId="1" fillId="0" borderId="13" xfId="0" applyNumberFormat="1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right" vertical="center" wrapText="1"/>
    </xf>
    <xf numFmtId="2" fontId="1" fillId="0" borderId="28" xfId="0" applyNumberFormat="1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right" vertical="center" wrapText="1"/>
    </xf>
    <xf numFmtId="0" fontId="1" fillId="0" borderId="31" xfId="0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left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4" fontId="1" fillId="0" borderId="22" xfId="0" applyNumberFormat="1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>
      <alignment horizontal="left" vertical="center" wrapText="1"/>
    </xf>
    <xf numFmtId="4" fontId="1" fillId="0" borderId="38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3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justify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49" fontId="1" fillId="0" borderId="43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vertical="center" wrapText="1"/>
    </xf>
    <xf numFmtId="4" fontId="1" fillId="0" borderId="28" xfId="0" applyNumberFormat="1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44" xfId="0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justify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center" vertical="center" wrapText="1"/>
    </xf>
    <xf numFmtId="49" fontId="1" fillId="0" borderId="44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justify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2" fontId="1" fillId="0" borderId="44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right" vertical="center" wrapText="1"/>
    </xf>
    <xf numFmtId="14" fontId="1" fillId="0" borderId="16" xfId="0" applyNumberFormat="1" applyFont="1" applyFill="1" applyBorder="1" applyAlignment="1">
      <alignment horizontal="right" vertical="center" wrapText="1"/>
    </xf>
    <xf numFmtId="2" fontId="1" fillId="0" borderId="15" xfId="0" applyNumberFormat="1" applyFont="1" applyFill="1" applyBorder="1" applyAlignment="1">
      <alignment horizontal="right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10" fontId="1" fillId="0" borderId="28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4" fontId="1" fillId="0" borderId="31" xfId="0" applyNumberFormat="1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center" vertical="center" wrapText="1"/>
    </xf>
    <xf numFmtId="4" fontId="1" fillId="0" borderId="4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justify" vertical="center" wrapText="1"/>
    </xf>
    <xf numFmtId="0" fontId="1" fillId="0" borderId="25" xfId="0" applyFont="1" applyFill="1" applyBorder="1" applyAlignment="1">
      <alignment horizontal="justify" vertical="center" wrapText="1"/>
    </xf>
    <xf numFmtId="49" fontId="1" fillId="0" borderId="19" xfId="0" applyNumberFormat="1" applyFont="1" applyFill="1" applyBorder="1" applyAlignment="1">
      <alignment horizontal="justify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justify" vertical="center" wrapText="1"/>
    </xf>
    <xf numFmtId="165" fontId="1" fillId="0" borderId="28" xfId="0" applyNumberFormat="1" applyFont="1" applyFill="1" applyBorder="1" applyAlignment="1">
      <alignment horizontal="center" vertical="center" wrapText="1"/>
    </xf>
    <xf numFmtId="4" fontId="1" fillId="0" borderId="49" xfId="0" applyNumberFormat="1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center" vertical="center"/>
    </xf>
    <xf numFmtId="4" fontId="7" fillId="0" borderId="28" xfId="0" applyNumberFormat="1" applyFont="1" applyFill="1" applyBorder="1" applyAlignment="1">
      <alignment horizontal="center" vertical="center"/>
    </xf>
    <xf numFmtId="4" fontId="1" fillId="0" borderId="31" xfId="0" applyNumberFormat="1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/>
    </xf>
    <xf numFmtId="2" fontId="1" fillId="0" borderId="28" xfId="0" applyNumberFormat="1" applyFont="1" applyFill="1" applyBorder="1" applyAlignment="1">
      <alignment horizontal="left" vertical="center"/>
    </xf>
    <xf numFmtId="3" fontId="1" fillId="0" borderId="31" xfId="0" applyNumberFormat="1" applyFont="1" applyFill="1" applyBorder="1" applyAlignment="1">
      <alignment horizontal="center" vertical="center"/>
    </xf>
    <xf numFmtId="14" fontId="1" fillId="0" borderId="31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45" xfId="0" applyNumberFormat="1" applyFont="1" applyFill="1" applyBorder="1" applyAlignment="1">
      <alignment horizontal="center" vertical="center" wrapText="1"/>
    </xf>
    <xf numFmtId="4" fontId="1" fillId="0" borderId="36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/>
    </xf>
    <xf numFmtId="14" fontId="1" fillId="0" borderId="21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4" fontId="1" fillId="0" borderId="33" xfId="0" applyNumberFormat="1" applyFont="1" applyFill="1" applyBorder="1" applyAlignment="1">
      <alignment horizontal="center" vertical="center"/>
    </xf>
    <xf numFmtId="2" fontId="1" fillId="0" borderId="16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justify" vertical="center" wrapText="1"/>
    </xf>
    <xf numFmtId="14" fontId="1" fillId="0" borderId="43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justify" vertical="center" wrapText="1"/>
    </xf>
    <xf numFmtId="0" fontId="1" fillId="0" borderId="14" xfId="0" applyFont="1" applyFill="1" applyBorder="1" applyAlignment="1">
      <alignment horizontal="center" vertical="center" wrapText="1"/>
    </xf>
    <xf numFmtId="10" fontId="1" fillId="0" borderId="16" xfId="0" applyNumberFormat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center" vertical="center"/>
    </xf>
    <xf numFmtId="4" fontId="1" fillId="0" borderId="0" xfId="1" applyNumberFormat="1" applyFont="1" applyFill="1" applyAlignment="1">
      <alignment horizontal="center" vertical="center"/>
    </xf>
    <xf numFmtId="43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/>
    </xf>
    <xf numFmtId="0" fontId="1" fillId="0" borderId="30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vertical="center"/>
    </xf>
    <xf numFmtId="3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36" xfId="0" applyFont="1" applyFill="1" applyBorder="1" applyAlignment="1">
      <alignment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1" fillId="0" borderId="44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14" fontId="1" fillId="0" borderId="50" xfId="0" applyNumberFormat="1" applyFont="1" applyFill="1" applyBorder="1" applyAlignment="1">
      <alignment vertical="center"/>
    </xf>
    <xf numFmtId="14" fontId="1" fillId="0" borderId="0" xfId="0" applyNumberFormat="1" applyFont="1" applyFill="1" applyAlignment="1">
      <alignment vertical="center"/>
    </xf>
    <xf numFmtId="44" fontId="1" fillId="0" borderId="0" xfId="1" applyFont="1" applyFill="1" applyAlignment="1">
      <alignment vertical="center"/>
    </xf>
    <xf numFmtId="17" fontId="1" fillId="0" borderId="0" xfId="0" applyNumberFormat="1" applyFont="1" applyFill="1" applyAlignment="1">
      <alignment vertical="center"/>
    </xf>
    <xf numFmtId="43" fontId="1" fillId="0" borderId="0" xfId="1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5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4" fontId="5" fillId="0" borderId="0" xfId="0" applyNumberFormat="1" applyFont="1" applyFill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43" fontId="5" fillId="0" borderId="16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2" fontId="5" fillId="0" borderId="16" xfId="0" applyNumberFormat="1" applyFont="1" applyFill="1" applyBorder="1" applyAlignment="1">
      <alignment vertical="center" wrapText="1"/>
    </xf>
    <xf numFmtId="2" fontId="5" fillId="0" borderId="15" xfId="0" applyNumberFormat="1" applyFont="1" applyFill="1" applyBorder="1" applyAlignment="1">
      <alignment vertical="center" wrapText="1"/>
    </xf>
    <xf numFmtId="2" fontId="5" fillId="0" borderId="44" xfId="0" applyNumberFormat="1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14" fontId="4" fillId="0" borderId="0" xfId="1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66675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259290</xdr:colOff>
      <xdr:row>0</xdr:row>
      <xdr:rowOff>66674</xdr:rowOff>
    </xdr:from>
    <xdr:to>
      <xdr:col>1</xdr:col>
      <xdr:colOff>287866</xdr:colOff>
      <xdr:row>3</xdr:row>
      <xdr:rowOff>11429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290" y="66674"/>
          <a:ext cx="485776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0"/>
  <sheetViews>
    <sheetView showGridLines="0" tabSelected="1" zoomScaleNormal="100" workbookViewId="0">
      <selection activeCell="B122" sqref="B122"/>
    </sheetView>
  </sheetViews>
  <sheetFormatPr defaultColWidth="9.140625" defaultRowHeight="12.75" x14ac:dyDescent="0.25"/>
  <cols>
    <col min="1" max="1" width="6.85546875" style="3" customWidth="1"/>
    <col min="2" max="2" width="13" style="269" customWidth="1"/>
    <col min="3" max="3" width="10.140625" style="3" customWidth="1"/>
    <col min="4" max="4" width="18.28515625" style="269" customWidth="1"/>
    <col min="5" max="5" width="13.140625" style="269" customWidth="1"/>
    <col min="6" max="6" width="45.140625" style="1" customWidth="1"/>
    <col min="7" max="7" width="12.85546875" style="269" customWidth="1"/>
    <col min="8" max="8" width="10.5703125" style="3" customWidth="1"/>
    <col min="9" max="9" width="26.28515625" style="268" customWidth="1"/>
    <col min="10" max="10" width="20" style="3" hidden="1" customWidth="1"/>
    <col min="11" max="11" width="11.5703125" style="269" hidden="1" customWidth="1"/>
    <col min="12" max="12" width="12.5703125" style="269" hidden="1" customWidth="1"/>
    <col min="13" max="13" width="10.140625" style="3" hidden="1" customWidth="1"/>
    <col min="14" max="15" width="11.5703125" style="269" hidden="1" customWidth="1"/>
    <col min="16" max="16" width="10" style="269" hidden="1" customWidth="1"/>
    <col min="17" max="17" width="17.140625" style="269" hidden="1" customWidth="1"/>
    <col min="18" max="18" width="11.7109375" style="269" hidden="1" customWidth="1"/>
    <col min="19" max="19" width="12.85546875" style="269" hidden="1" customWidth="1"/>
    <col min="20" max="20" width="11.42578125" style="269" hidden="1" customWidth="1"/>
    <col min="21" max="21" width="8.7109375" style="269" hidden="1" customWidth="1"/>
    <col min="22" max="22" width="11.42578125" style="269" hidden="1" customWidth="1"/>
    <col min="23" max="23" width="12.42578125" style="3" hidden="1" customWidth="1"/>
    <col min="24" max="24" width="73.5703125" style="269" hidden="1" customWidth="1"/>
    <col min="25" max="25" width="12.42578125" style="3" hidden="1" customWidth="1"/>
    <col min="26" max="26" width="12.7109375" style="269" hidden="1" customWidth="1"/>
    <col min="27" max="27" width="11.85546875" style="269" hidden="1" customWidth="1"/>
    <col min="28" max="28" width="10.7109375" style="269" hidden="1" customWidth="1"/>
    <col min="29" max="29" width="11" style="269" hidden="1" customWidth="1"/>
    <col min="30" max="30" width="14.28515625" style="269" hidden="1" customWidth="1"/>
    <col min="31" max="31" width="19" style="3" hidden="1" customWidth="1"/>
    <col min="32" max="32" width="14.7109375" style="3" hidden="1" customWidth="1"/>
    <col min="33" max="33" width="13.7109375" style="3" hidden="1" customWidth="1"/>
    <col min="34" max="34" width="12.7109375" style="2" hidden="1" customWidth="1"/>
    <col min="35" max="35" width="20.140625" style="2" customWidth="1"/>
    <col min="36" max="36" width="21" style="2" customWidth="1"/>
    <col min="37" max="37" width="11.5703125" style="267" customWidth="1"/>
    <col min="38" max="38" width="13.85546875" style="269" customWidth="1"/>
    <col min="39" max="39" width="49.140625" style="269" customWidth="1"/>
    <col min="40" max="40" width="13.140625" style="269" customWidth="1"/>
    <col min="41" max="41" width="15.85546875" style="269" customWidth="1"/>
    <col min="42" max="42" width="19.42578125" style="269" customWidth="1"/>
    <col min="43" max="43" width="13.85546875" style="269" customWidth="1"/>
    <col min="44" max="44" width="13.7109375" style="269" customWidth="1"/>
    <col min="45" max="45" width="13.28515625" style="269" customWidth="1"/>
    <col min="46" max="46" width="12.28515625" style="269" customWidth="1"/>
    <col min="47" max="54" width="9.140625" style="269"/>
    <col min="55" max="55" width="21" style="269" bestFit="1" customWidth="1"/>
    <col min="56" max="57" width="9.140625" style="269"/>
    <col min="58" max="58" width="6.85546875" style="269" bestFit="1" customWidth="1"/>
    <col min="59" max="16384" width="9.140625" style="269"/>
  </cols>
  <sheetData>
    <row r="1" spans="1:16384" s="302" customFormat="1" ht="14.25" x14ac:dyDescent="0.25">
      <c r="A1" s="299"/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300"/>
      <c r="AL1" s="301"/>
      <c r="AM1" s="301"/>
      <c r="AN1" s="301"/>
      <c r="AO1" s="301"/>
      <c r="AP1" s="301"/>
      <c r="AQ1" s="301"/>
      <c r="AR1" s="301"/>
      <c r="AS1" s="301"/>
      <c r="AT1" s="301"/>
    </row>
    <row r="2" spans="1:16384" s="302" customFormat="1" ht="14.25" x14ac:dyDescent="0.25">
      <c r="A2" s="299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  <c r="AA2" s="299"/>
      <c r="AB2" s="299"/>
      <c r="AC2" s="299"/>
      <c r="AD2" s="299"/>
      <c r="AE2" s="299"/>
      <c r="AF2" s="299"/>
      <c r="AG2" s="299"/>
      <c r="AH2" s="299"/>
      <c r="AI2" s="299"/>
      <c r="AJ2" s="299"/>
      <c r="AK2" s="300"/>
      <c r="AL2" s="301"/>
      <c r="AM2" s="301"/>
      <c r="AN2" s="301"/>
      <c r="AO2" s="301"/>
      <c r="AP2" s="301"/>
      <c r="AQ2" s="301"/>
      <c r="AR2" s="301"/>
      <c r="AS2" s="301"/>
      <c r="AT2" s="301"/>
    </row>
    <row r="3" spans="1:16384" s="302" customFormat="1" ht="14.25" x14ac:dyDescent="0.25">
      <c r="A3" s="299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300"/>
      <c r="AL3" s="301"/>
      <c r="AM3" s="301"/>
      <c r="AN3" s="301"/>
      <c r="AO3" s="301"/>
      <c r="AP3" s="301"/>
      <c r="AQ3" s="301"/>
      <c r="AR3" s="301"/>
      <c r="AS3" s="301"/>
      <c r="AT3" s="301"/>
    </row>
    <row r="4" spans="1:16384" s="309" customFormat="1" ht="15" x14ac:dyDescent="0.25">
      <c r="A4" s="303" t="s">
        <v>53</v>
      </c>
      <c r="B4" s="303"/>
      <c r="C4" s="303"/>
      <c r="D4" s="303"/>
      <c r="E4" s="303"/>
      <c r="F4" s="303"/>
      <c r="H4" s="4"/>
      <c r="I4" s="304"/>
      <c r="J4" s="4"/>
      <c r="M4" s="4"/>
      <c r="W4" s="4"/>
      <c r="Y4" s="4"/>
      <c r="AE4" s="4"/>
      <c r="AF4" s="4"/>
      <c r="AG4" s="4"/>
      <c r="AH4" s="310"/>
      <c r="AI4" s="310"/>
      <c r="AJ4" s="310"/>
      <c r="AK4" s="305"/>
    </row>
    <row r="5" spans="1:16384" s="302" customFormat="1" ht="14.25" x14ac:dyDescent="0.25">
      <c r="A5" s="6"/>
      <c r="B5" s="6"/>
      <c r="C5" s="6"/>
      <c r="D5" s="6"/>
      <c r="E5" s="6"/>
      <c r="F5" s="10"/>
      <c r="G5" s="6"/>
      <c r="H5" s="6"/>
      <c r="I5" s="301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5"/>
      <c r="AI5" s="5"/>
      <c r="AJ5" s="5"/>
      <c r="AK5" s="300"/>
      <c r="AL5" s="6"/>
      <c r="AM5" s="6"/>
      <c r="AN5" s="6"/>
      <c r="AO5" s="6"/>
      <c r="AP5" s="6"/>
      <c r="AQ5" s="6"/>
      <c r="AR5" s="6"/>
      <c r="AS5" s="6"/>
      <c r="AT5" s="6"/>
    </row>
    <row r="6" spans="1:16384" s="309" customFormat="1" ht="15" x14ac:dyDescent="0.25">
      <c r="A6" s="303" t="s">
        <v>256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  <c r="AA6" s="303"/>
      <c r="AB6" s="303"/>
      <c r="AC6" s="303"/>
      <c r="AD6" s="303"/>
      <c r="AE6" s="303"/>
      <c r="AF6" s="303"/>
      <c r="AG6" s="303"/>
      <c r="AH6" s="303"/>
      <c r="AI6" s="303"/>
      <c r="AJ6" s="303"/>
      <c r="AK6" s="303"/>
      <c r="AL6" s="303"/>
      <c r="AM6" s="303"/>
      <c r="AN6" s="303"/>
      <c r="AO6" s="303"/>
      <c r="AP6" s="303"/>
      <c r="AQ6" s="303"/>
      <c r="AR6" s="303"/>
      <c r="AS6" s="303"/>
      <c r="AT6" s="303"/>
      <c r="AU6" s="303"/>
    </row>
    <row r="7" spans="1:16384" s="302" customFormat="1" ht="14.25" x14ac:dyDescent="0.25">
      <c r="A7" s="299" t="s">
        <v>113</v>
      </c>
      <c r="B7" s="299"/>
      <c r="C7" s="299"/>
      <c r="D7" s="299"/>
      <c r="E7" s="299"/>
      <c r="F7" s="299"/>
      <c r="G7" s="299"/>
      <c r="H7" s="299"/>
      <c r="I7" s="299"/>
      <c r="J7" s="299"/>
      <c r="K7" s="301"/>
      <c r="L7" s="301"/>
      <c r="M7" s="6"/>
      <c r="N7" s="301"/>
      <c r="O7" s="301"/>
      <c r="P7" s="301"/>
      <c r="Q7" s="301"/>
      <c r="R7" s="301"/>
      <c r="S7" s="301"/>
      <c r="T7" s="301"/>
      <c r="U7" s="301"/>
      <c r="V7" s="301"/>
      <c r="W7" s="6"/>
      <c r="X7" s="301"/>
      <c r="Y7" s="6"/>
      <c r="Z7" s="301"/>
      <c r="AA7" s="301"/>
      <c r="AB7" s="301"/>
      <c r="AC7" s="301"/>
      <c r="AD7" s="301"/>
      <c r="AE7" s="6"/>
      <c r="AF7" s="6"/>
      <c r="AG7" s="6"/>
      <c r="AH7" s="5"/>
      <c r="AI7" s="5"/>
      <c r="AJ7" s="5"/>
      <c r="AK7" s="300"/>
      <c r="AL7" s="301"/>
      <c r="AM7" s="301"/>
      <c r="AN7" s="301"/>
      <c r="AO7" s="301"/>
      <c r="AP7" s="301"/>
      <c r="AQ7" s="301"/>
      <c r="AR7" s="301"/>
      <c r="AS7" s="301"/>
      <c r="AT7" s="301"/>
      <c r="AU7" s="301"/>
    </row>
    <row r="8" spans="1:16384" s="302" customFormat="1" ht="14.25" x14ac:dyDescent="0.25">
      <c r="A8" s="6"/>
      <c r="B8" s="6"/>
      <c r="C8" s="6"/>
      <c r="D8" s="6"/>
      <c r="E8" s="6"/>
      <c r="F8" s="10"/>
      <c r="G8" s="6"/>
      <c r="H8" s="6"/>
      <c r="I8" s="301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5"/>
      <c r="AI8" s="5"/>
      <c r="AJ8" s="5"/>
      <c r="AK8" s="300"/>
      <c r="AL8" s="6"/>
      <c r="AM8" s="6"/>
      <c r="AN8" s="6"/>
      <c r="AO8" s="6"/>
      <c r="AP8" s="6"/>
      <c r="AQ8" s="6"/>
      <c r="AR8" s="6"/>
      <c r="AS8" s="6"/>
      <c r="AT8" s="6"/>
      <c r="AU8" s="6"/>
    </row>
    <row r="9" spans="1:16384" s="302" customFormat="1" ht="15" x14ac:dyDescent="0.25">
      <c r="A9" s="299" t="s">
        <v>387</v>
      </c>
      <c r="B9" s="299"/>
      <c r="C9" s="299"/>
      <c r="D9" s="299"/>
      <c r="E9" s="299"/>
      <c r="F9" s="299"/>
      <c r="H9" s="6"/>
      <c r="I9" s="301"/>
      <c r="J9" s="6"/>
      <c r="M9" s="6"/>
      <c r="W9" s="6"/>
      <c r="Y9" s="6"/>
      <c r="AE9" s="6"/>
      <c r="AF9" s="6"/>
      <c r="AG9" s="6"/>
      <c r="AH9" s="5"/>
      <c r="AI9" s="5"/>
      <c r="AJ9" s="5"/>
      <c r="AK9" s="300"/>
    </row>
    <row r="10" spans="1:16384" s="302" customFormat="1" ht="15" x14ac:dyDescent="0.25">
      <c r="A10" s="299" t="s">
        <v>388</v>
      </c>
      <c r="B10" s="299"/>
      <c r="C10" s="299"/>
      <c r="D10" s="299"/>
      <c r="E10" s="299"/>
      <c r="F10" s="299"/>
      <c r="G10" s="299"/>
      <c r="H10" s="299"/>
      <c r="I10" s="299"/>
      <c r="J10" s="299"/>
      <c r="K10" s="299"/>
      <c r="L10" s="299"/>
      <c r="M10" s="299"/>
      <c r="N10" s="299"/>
      <c r="O10" s="299"/>
      <c r="P10" s="299"/>
      <c r="Q10" s="299"/>
      <c r="R10" s="299"/>
      <c r="S10" s="299"/>
      <c r="T10" s="299"/>
      <c r="U10" s="299"/>
      <c r="V10" s="299"/>
      <c r="W10" s="299"/>
      <c r="X10" s="299"/>
      <c r="Y10" s="299"/>
      <c r="Z10" s="299"/>
      <c r="AA10" s="299"/>
      <c r="AB10" s="299"/>
      <c r="AC10" s="299"/>
      <c r="AD10" s="299"/>
      <c r="AE10" s="299"/>
      <c r="AF10" s="299"/>
      <c r="AG10" s="299"/>
      <c r="AH10" s="299"/>
      <c r="AI10" s="299"/>
      <c r="AJ10" s="299"/>
      <c r="AK10" s="299"/>
      <c r="AL10" s="299"/>
      <c r="AM10" s="299"/>
      <c r="AN10" s="299"/>
      <c r="AO10" s="299"/>
      <c r="AP10" s="299"/>
      <c r="AQ10" s="299"/>
      <c r="AR10" s="299"/>
      <c r="AS10" s="299"/>
      <c r="AT10" s="299"/>
      <c r="AU10" s="299"/>
      <c r="AV10" s="299"/>
      <c r="AW10" s="299"/>
      <c r="AX10" s="299"/>
      <c r="AY10" s="299"/>
      <c r="AZ10" s="299"/>
      <c r="BA10" s="299"/>
      <c r="BB10" s="299"/>
      <c r="BC10" s="299"/>
      <c r="BD10" s="299"/>
      <c r="BE10" s="299"/>
      <c r="BF10" s="299"/>
      <c r="BG10" s="299"/>
      <c r="BH10" s="299"/>
      <c r="BI10" s="299"/>
      <c r="BJ10" s="299"/>
      <c r="BK10" s="299"/>
      <c r="BL10" s="299"/>
      <c r="BM10" s="299"/>
      <c r="BN10" s="299"/>
      <c r="BO10" s="299"/>
      <c r="BP10" s="299"/>
      <c r="BQ10" s="299"/>
      <c r="BR10" s="299"/>
      <c r="BS10" s="299"/>
      <c r="BT10" s="299"/>
      <c r="BU10" s="299"/>
      <c r="BV10" s="299"/>
      <c r="BW10" s="299"/>
      <c r="BX10" s="299"/>
      <c r="BY10" s="299"/>
      <c r="BZ10" s="299"/>
      <c r="CA10" s="299"/>
      <c r="CB10" s="299"/>
      <c r="CC10" s="299"/>
      <c r="CD10" s="299"/>
      <c r="CE10" s="299"/>
      <c r="CF10" s="299"/>
      <c r="CG10" s="299"/>
      <c r="CH10" s="299"/>
      <c r="CI10" s="299"/>
      <c r="CJ10" s="299"/>
      <c r="CK10" s="299"/>
      <c r="CL10" s="299"/>
      <c r="CM10" s="299"/>
      <c r="CN10" s="299"/>
      <c r="CO10" s="299"/>
      <c r="CP10" s="299"/>
      <c r="CQ10" s="299"/>
      <c r="CR10" s="299"/>
      <c r="CS10" s="299"/>
      <c r="CT10" s="299"/>
      <c r="CU10" s="299"/>
      <c r="CV10" s="299"/>
      <c r="CW10" s="299"/>
      <c r="CX10" s="299"/>
      <c r="CY10" s="299"/>
      <c r="CZ10" s="299"/>
      <c r="DA10" s="299"/>
      <c r="DB10" s="299"/>
      <c r="DC10" s="299"/>
      <c r="DD10" s="299"/>
      <c r="DE10" s="299"/>
      <c r="DF10" s="299"/>
      <c r="DG10" s="299"/>
      <c r="DH10" s="299"/>
      <c r="DI10" s="299"/>
      <c r="DJ10" s="299"/>
      <c r="DK10" s="299"/>
      <c r="DL10" s="299"/>
      <c r="DM10" s="299"/>
      <c r="DN10" s="299"/>
      <c r="DO10" s="299"/>
      <c r="DP10" s="299"/>
      <c r="DQ10" s="299"/>
      <c r="DR10" s="299"/>
      <c r="DS10" s="299"/>
      <c r="DT10" s="299"/>
      <c r="DU10" s="299"/>
      <c r="DV10" s="299"/>
      <c r="DW10" s="299"/>
      <c r="DX10" s="299"/>
      <c r="DY10" s="299"/>
      <c r="DZ10" s="299"/>
      <c r="EA10" s="299"/>
      <c r="EB10" s="299"/>
      <c r="EC10" s="299"/>
      <c r="ED10" s="299"/>
      <c r="EE10" s="299"/>
      <c r="EF10" s="299"/>
      <c r="EG10" s="299"/>
      <c r="EH10" s="299"/>
      <c r="EI10" s="299"/>
      <c r="EJ10" s="299"/>
      <c r="EK10" s="299"/>
      <c r="EL10" s="299"/>
      <c r="EM10" s="299"/>
      <c r="EN10" s="299"/>
      <c r="EO10" s="299"/>
      <c r="EP10" s="299"/>
      <c r="EQ10" s="299"/>
      <c r="ER10" s="299"/>
      <c r="ES10" s="299"/>
      <c r="ET10" s="299"/>
      <c r="EU10" s="299"/>
      <c r="EV10" s="299"/>
      <c r="EW10" s="299"/>
      <c r="EX10" s="299"/>
      <c r="EY10" s="299"/>
      <c r="EZ10" s="299"/>
      <c r="FA10" s="299"/>
      <c r="FB10" s="299"/>
      <c r="FC10" s="299"/>
      <c r="FD10" s="299"/>
      <c r="FE10" s="299"/>
      <c r="FF10" s="299"/>
      <c r="FG10" s="299"/>
      <c r="FH10" s="299"/>
      <c r="FI10" s="299"/>
      <c r="FJ10" s="299"/>
      <c r="FK10" s="299"/>
      <c r="FL10" s="299"/>
      <c r="FM10" s="299"/>
      <c r="FN10" s="299"/>
      <c r="FO10" s="299"/>
      <c r="FP10" s="299"/>
      <c r="FQ10" s="299"/>
      <c r="FR10" s="299"/>
      <c r="FS10" s="299"/>
      <c r="FT10" s="299"/>
      <c r="FU10" s="299"/>
      <c r="FV10" s="299"/>
      <c r="FW10" s="299"/>
      <c r="FX10" s="299"/>
      <c r="FY10" s="299"/>
      <c r="FZ10" s="299"/>
      <c r="GA10" s="299"/>
      <c r="GB10" s="299"/>
      <c r="GC10" s="299"/>
      <c r="GD10" s="299"/>
      <c r="GE10" s="299"/>
      <c r="GF10" s="299"/>
      <c r="GG10" s="299"/>
      <c r="GH10" s="299"/>
      <c r="GI10" s="299"/>
      <c r="GJ10" s="299"/>
      <c r="GK10" s="299"/>
      <c r="GL10" s="299"/>
      <c r="GM10" s="299"/>
      <c r="GN10" s="299"/>
      <c r="GO10" s="299"/>
      <c r="GP10" s="299"/>
      <c r="GQ10" s="299"/>
      <c r="GR10" s="299"/>
      <c r="GS10" s="299"/>
      <c r="GT10" s="299"/>
      <c r="GU10" s="299"/>
      <c r="GV10" s="299"/>
      <c r="GW10" s="299"/>
      <c r="GX10" s="299"/>
      <c r="GY10" s="299"/>
      <c r="GZ10" s="299"/>
      <c r="HA10" s="299"/>
      <c r="HB10" s="299"/>
      <c r="HC10" s="299"/>
      <c r="HD10" s="299"/>
      <c r="HE10" s="299"/>
      <c r="HF10" s="299"/>
      <c r="HG10" s="299"/>
      <c r="HH10" s="299"/>
      <c r="HI10" s="299"/>
      <c r="HJ10" s="299"/>
      <c r="HK10" s="299"/>
      <c r="HL10" s="299"/>
      <c r="HM10" s="299"/>
      <c r="HN10" s="299"/>
      <c r="HO10" s="299"/>
      <c r="HP10" s="299"/>
      <c r="HQ10" s="299"/>
      <c r="HR10" s="299"/>
      <c r="HS10" s="299"/>
      <c r="HT10" s="299"/>
      <c r="HU10" s="299"/>
      <c r="HV10" s="299"/>
      <c r="HW10" s="299"/>
      <c r="HX10" s="299"/>
      <c r="HY10" s="299"/>
      <c r="HZ10" s="299"/>
      <c r="IA10" s="299"/>
      <c r="IB10" s="299"/>
      <c r="IC10" s="299"/>
      <c r="ID10" s="299"/>
      <c r="IE10" s="299"/>
      <c r="IF10" s="299"/>
      <c r="IG10" s="299"/>
      <c r="IH10" s="299"/>
      <c r="II10" s="299"/>
      <c r="IJ10" s="299"/>
      <c r="IK10" s="299"/>
      <c r="IL10" s="299"/>
      <c r="IM10" s="299"/>
      <c r="IN10" s="299"/>
      <c r="IO10" s="299"/>
      <c r="IP10" s="299"/>
      <c r="IQ10" s="299"/>
      <c r="IR10" s="299"/>
      <c r="IS10" s="299"/>
      <c r="IT10" s="299"/>
      <c r="IU10" s="299"/>
      <c r="IV10" s="299"/>
      <c r="IW10" s="299"/>
      <c r="IX10" s="299"/>
      <c r="IY10" s="299"/>
      <c r="IZ10" s="299"/>
      <c r="JA10" s="299"/>
      <c r="JB10" s="299"/>
      <c r="JC10" s="299"/>
      <c r="JD10" s="299"/>
      <c r="JE10" s="299"/>
      <c r="JF10" s="299"/>
      <c r="JG10" s="299"/>
      <c r="JH10" s="299"/>
      <c r="JI10" s="299"/>
      <c r="JJ10" s="299"/>
      <c r="JK10" s="299"/>
      <c r="JL10" s="299"/>
      <c r="JM10" s="299"/>
      <c r="JN10" s="299"/>
      <c r="JO10" s="299"/>
      <c r="JP10" s="299"/>
      <c r="JQ10" s="299"/>
      <c r="JR10" s="299"/>
      <c r="JS10" s="299"/>
      <c r="JT10" s="299"/>
      <c r="JU10" s="299"/>
      <c r="JV10" s="299"/>
      <c r="JW10" s="299"/>
      <c r="JX10" s="299"/>
      <c r="JY10" s="299"/>
      <c r="JZ10" s="299"/>
      <c r="KA10" s="299"/>
      <c r="KB10" s="299"/>
      <c r="KC10" s="299"/>
      <c r="KD10" s="299"/>
      <c r="KE10" s="299"/>
      <c r="KF10" s="299"/>
      <c r="KG10" s="299"/>
      <c r="KH10" s="299"/>
      <c r="KI10" s="299"/>
      <c r="KJ10" s="299"/>
      <c r="KK10" s="299"/>
      <c r="KL10" s="299"/>
      <c r="KM10" s="299"/>
      <c r="KN10" s="299"/>
      <c r="KO10" s="299"/>
      <c r="KP10" s="299"/>
      <c r="KQ10" s="299"/>
      <c r="KR10" s="299"/>
      <c r="KS10" s="299"/>
      <c r="KT10" s="299"/>
      <c r="KU10" s="299"/>
      <c r="KV10" s="299"/>
      <c r="KW10" s="299"/>
      <c r="KX10" s="299"/>
      <c r="KY10" s="299"/>
      <c r="KZ10" s="299"/>
      <c r="LA10" s="299"/>
      <c r="LB10" s="299"/>
      <c r="LC10" s="299"/>
      <c r="LD10" s="299"/>
      <c r="LE10" s="299"/>
      <c r="LF10" s="299"/>
      <c r="LG10" s="299"/>
      <c r="LH10" s="299"/>
      <c r="LI10" s="299"/>
      <c r="LJ10" s="299"/>
      <c r="LK10" s="299"/>
      <c r="LL10" s="299"/>
      <c r="LM10" s="299"/>
      <c r="LN10" s="299"/>
      <c r="LO10" s="299"/>
      <c r="LP10" s="299"/>
      <c r="LQ10" s="299"/>
      <c r="LR10" s="299"/>
      <c r="LS10" s="299"/>
      <c r="LT10" s="299"/>
      <c r="LU10" s="299"/>
      <c r="LV10" s="299"/>
      <c r="LW10" s="299"/>
      <c r="LX10" s="299"/>
      <c r="LY10" s="299"/>
      <c r="LZ10" s="299"/>
      <c r="MA10" s="299"/>
      <c r="MB10" s="299"/>
      <c r="MC10" s="299"/>
      <c r="MD10" s="299"/>
      <c r="ME10" s="299"/>
      <c r="MF10" s="299"/>
      <c r="MG10" s="299"/>
      <c r="MH10" s="299"/>
      <c r="MI10" s="299"/>
      <c r="MJ10" s="299"/>
      <c r="MK10" s="299"/>
      <c r="ML10" s="299"/>
      <c r="MM10" s="299"/>
      <c r="MN10" s="299"/>
      <c r="MO10" s="299"/>
      <c r="MP10" s="299"/>
      <c r="MQ10" s="299"/>
      <c r="MR10" s="299"/>
      <c r="MS10" s="299"/>
      <c r="MT10" s="299"/>
      <c r="MU10" s="299"/>
      <c r="MV10" s="299"/>
      <c r="MW10" s="299"/>
      <c r="MX10" s="299"/>
      <c r="MY10" s="299"/>
      <c r="MZ10" s="299"/>
      <c r="NA10" s="299"/>
      <c r="NB10" s="299"/>
      <c r="NC10" s="299"/>
      <c r="ND10" s="299"/>
      <c r="NE10" s="299"/>
      <c r="NF10" s="299"/>
      <c r="NG10" s="299"/>
      <c r="NH10" s="299"/>
      <c r="NI10" s="299"/>
      <c r="NJ10" s="299"/>
      <c r="NK10" s="299"/>
      <c r="NL10" s="299"/>
      <c r="NM10" s="299"/>
      <c r="NN10" s="299"/>
      <c r="NO10" s="299"/>
      <c r="NP10" s="299"/>
      <c r="NQ10" s="299"/>
      <c r="NR10" s="299"/>
      <c r="NS10" s="299"/>
      <c r="NT10" s="299"/>
      <c r="NU10" s="299"/>
      <c r="NV10" s="299"/>
      <c r="NW10" s="299"/>
      <c r="NX10" s="299"/>
      <c r="NY10" s="299"/>
      <c r="NZ10" s="299"/>
      <c r="OA10" s="299"/>
      <c r="OB10" s="299"/>
      <c r="OC10" s="299"/>
      <c r="OD10" s="299"/>
      <c r="OE10" s="299"/>
      <c r="OF10" s="299"/>
      <c r="OG10" s="299"/>
      <c r="OH10" s="299"/>
      <c r="OI10" s="299"/>
      <c r="OJ10" s="299"/>
      <c r="OK10" s="299"/>
      <c r="OL10" s="299"/>
      <c r="OM10" s="299"/>
      <c r="ON10" s="299"/>
      <c r="OO10" s="299"/>
      <c r="OP10" s="299"/>
      <c r="OQ10" s="299"/>
      <c r="OR10" s="299"/>
      <c r="OS10" s="299"/>
      <c r="OT10" s="299"/>
      <c r="OU10" s="299"/>
      <c r="OV10" s="299"/>
      <c r="OW10" s="299"/>
      <c r="OX10" s="299"/>
      <c r="OY10" s="299"/>
      <c r="OZ10" s="299"/>
      <c r="PA10" s="299"/>
      <c r="PB10" s="299"/>
      <c r="PC10" s="299"/>
      <c r="PD10" s="299"/>
      <c r="PE10" s="299"/>
      <c r="PF10" s="299"/>
      <c r="PG10" s="299"/>
      <c r="PH10" s="299"/>
      <c r="PI10" s="299"/>
      <c r="PJ10" s="299"/>
      <c r="PK10" s="299"/>
      <c r="PL10" s="299"/>
      <c r="PM10" s="299"/>
      <c r="PN10" s="299"/>
      <c r="PO10" s="299"/>
      <c r="PP10" s="299"/>
      <c r="PQ10" s="299"/>
      <c r="PR10" s="299"/>
      <c r="PS10" s="299"/>
      <c r="PT10" s="299"/>
      <c r="PU10" s="299"/>
      <c r="PV10" s="299"/>
      <c r="PW10" s="299"/>
      <c r="PX10" s="299"/>
      <c r="PY10" s="299"/>
      <c r="PZ10" s="299"/>
      <c r="QA10" s="299"/>
      <c r="QB10" s="299"/>
      <c r="QC10" s="299"/>
      <c r="QD10" s="299"/>
      <c r="QE10" s="299"/>
      <c r="QF10" s="299"/>
      <c r="QG10" s="299"/>
      <c r="QH10" s="299"/>
      <c r="QI10" s="299"/>
      <c r="QJ10" s="299"/>
      <c r="QK10" s="299"/>
      <c r="QL10" s="299"/>
      <c r="QM10" s="299"/>
      <c r="QN10" s="299"/>
      <c r="QO10" s="299"/>
      <c r="QP10" s="299"/>
      <c r="QQ10" s="299"/>
      <c r="QR10" s="299"/>
      <c r="QS10" s="299"/>
      <c r="QT10" s="299"/>
      <c r="QU10" s="299"/>
      <c r="QV10" s="299"/>
      <c r="QW10" s="299"/>
      <c r="QX10" s="299"/>
      <c r="QY10" s="299"/>
      <c r="QZ10" s="299"/>
      <c r="RA10" s="299"/>
      <c r="RB10" s="299"/>
      <c r="RC10" s="299"/>
      <c r="RD10" s="299"/>
      <c r="RE10" s="299"/>
      <c r="RF10" s="299"/>
      <c r="RG10" s="299"/>
      <c r="RH10" s="299"/>
      <c r="RI10" s="299"/>
      <c r="RJ10" s="299"/>
      <c r="RK10" s="299"/>
      <c r="RL10" s="299"/>
      <c r="RM10" s="299"/>
      <c r="RN10" s="299"/>
      <c r="RO10" s="299"/>
      <c r="RP10" s="299"/>
      <c r="RQ10" s="299"/>
      <c r="RR10" s="299"/>
      <c r="RS10" s="299"/>
      <c r="RT10" s="299"/>
      <c r="RU10" s="299"/>
      <c r="RV10" s="299"/>
      <c r="RW10" s="299"/>
      <c r="RX10" s="299"/>
      <c r="RY10" s="299"/>
      <c r="RZ10" s="299"/>
      <c r="SA10" s="299"/>
      <c r="SB10" s="299"/>
      <c r="SC10" s="299"/>
      <c r="SD10" s="299"/>
      <c r="SE10" s="299"/>
      <c r="SF10" s="299"/>
      <c r="SG10" s="299"/>
      <c r="SH10" s="299"/>
      <c r="SI10" s="299"/>
      <c r="SJ10" s="299"/>
      <c r="SK10" s="299"/>
      <c r="SL10" s="299"/>
      <c r="SM10" s="299"/>
      <c r="SN10" s="299"/>
      <c r="SO10" s="299"/>
      <c r="SP10" s="299"/>
      <c r="SQ10" s="299"/>
      <c r="SR10" s="299"/>
      <c r="SS10" s="299"/>
      <c r="ST10" s="299"/>
      <c r="SU10" s="299"/>
      <c r="SV10" s="299"/>
      <c r="SW10" s="299"/>
      <c r="SX10" s="299"/>
      <c r="SY10" s="299"/>
      <c r="SZ10" s="299"/>
      <c r="TA10" s="299"/>
      <c r="TB10" s="299"/>
      <c r="TC10" s="299"/>
      <c r="TD10" s="299"/>
      <c r="TE10" s="299"/>
      <c r="TF10" s="299"/>
      <c r="TG10" s="299"/>
      <c r="TH10" s="299"/>
      <c r="TI10" s="299"/>
      <c r="TJ10" s="299"/>
      <c r="TK10" s="299"/>
      <c r="TL10" s="299"/>
      <c r="TM10" s="299"/>
      <c r="TN10" s="299"/>
      <c r="TO10" s="299"/>
      <c r="TP10" s="299"/>
      <c r="TQ10" s="299"/>
      <c r="TR10" s="299"/>
      <c r="TS10" s="299"/>
      <c r="TT10" s="299"/>
      <c r="TU10" s="299"/>
      <c r="TV10" s="299"/>
      <c r="TW10" s="299"/>
      <c r="TX10" s="299"/>
      <c r="TY10" s="299"/>
      <c r="TZ10" s="299"/>
      <c r="UA10" s="299"/>
      <c r="UB10" s="299"/>
      <c r="UC10" s="299"/>
      <c r="UD10" s="299"/>
      <c r="UE10" s="299"/>
      <c r="UF10" s="299"/>
      <c r="UG10" s="299"/>
      <c r="UH10" s="299"/>
      <c r="UI10" s="299"/>
      <c r="UJ10" s="299"/>
      <c r="UK10" s="299"/>
      <c r="UL10" s="299"/>
      <c r="UM10" s="299"/>
      <c r="UN10" s="299"/>
      <c r="UO10" s="299"/>
      <c r="UP10" s="299"/>
      <c r="UQ10" s="299"/>
      <c r="UR10" s="299"/>
      <c r="US10" s="299"/>
      <c r="UT10" s="299"/>
      <c r="UU10" s="299"/>
      <c r="UV10" s="299"/>
      <c r="UW10" s="299"/>
      <c r="UX10" s="299"/>
      <c r="UY10" s="299"/>
      <c r="UZ10" s="299"/>
      <c r="VA10" s="299"/>
      <c r="VB10" s="299"/>
      <c r="VC10" s="299"/>
      <c r="VD10" s="299"/>
      <c r="VE10" s="299"/>
      <c r="VF10" s="299"/>
      <c r="VG10" s="299"/>
      <c r="VH10" s="299"/>
      <c r="VI10" s="299"/>
      <c r="VJ10" s="299"/>
      <c r="VK10" s="299"/>
      <c r="VL10" s="299"/>
      <c r="VM10" s="299"/>
      <c r="VN10" s="299"/>
      <c r="VO10" s="299"/>
      <c r="VP10" s="299"/>
      <c r="VQ10" s="299"/>
      <c r="VR10" s="299"/>
      <c r="VS10" s="299"/>
      <c r="VT10" s="299"/>
      <c r="VU10" s="299"/>
      <c r="VV10" s="299"/>
      <c r="VW10" s="299"/>
      <c r="VX10" s="299"/>
      <c r="VY10" s="299"/>
      <c r="VZ10" s="299"/>
      <c r="WA10" s="299"/>
      <c r="WB10" s="299"/>
      <c r="WC10" s="299"/>
      <c r="WD10" s="299"/>
      <c r="WE10" s="299"/>
      <c r="WF10" s="299"/>
      <c r="WG10" s="299"/>
      <c r="WH10" s="299"/>
      <c r="WI10" s="299"/>
      <c r="WJ10" s="299"/>
      <c r="WK10" s="299"/>
      <c r="WL10" s="299"/>
      <c r="WM10" s="299"/>
      <c r="WN10" s="299"/>
      <c r="WO10" s="299"/>
      <c r="WP10" s="299"/>
      <c r="WQ10" s="299"/>
      <c r="WR10" s="299"/>
      <c r="WS10" s="299"/>
      <c r="WT10" s="299"/>
      <c r="WU10" s="299"/>
      <c r="WV10" s="299"/>
      <c r="WW10" s="299"/>
      <c r="WX10" s="299"/>
      <c r="WY10" s="299"/>
      <c r="WZ10" s="299"/>
      <c r="XA10" s="299"/>
      <c r="XB10" s="299"/>
      <c r="XC10" s="299"/>
      <c r="XD10" s="299"/>
      <c r="XE10" s="299"/>
      <c r="XF10" s="299"/>
      <c r="XG10" s="299"/>
      <c r="XH10" s="299"/>
      <c r="XI10" s="299"/>
      <c r="XJ10" s="299"/>
      <c r="XK10" s="299"/>
      <c r="XL10" s="299"/>
      <c r="XM10" s="299"/>
      <c r="XN10" s="299"/>
      <c r="XO10" s="299"/>
      <c r="XP10" s="299"/>
      <c r="XQ10" s="299"/>
      <c r="XR10" s="299"/>
      <c r="XS10" s="299"/>
      <c r="XT10" s="299"/>
      <c r="XU10" s="299"/>
      <c r="XV10" s="299"/>
      <c r="XW10" s="299"/>
      <c r="XX10" s="299"/>
      <c r="XY10" s="299"/>
      <c r="XZ10" s="299"/>
      <c r="YA10" s="299"/>
      <c r="YB10" s="299"/>
      <c r="YC10" s="299"/>
      <c r="YD10" s="299"/>
      <c r="YE10" s="299"/>
      <c r="YF10" s="299"/>
      <c r="YG10" s="299"/>
      <c r="YH10" s="299"/>
      <c r="YI10" s="299"/>
      <c r="YJ10" s="299"/>
      <c r="YK10" s="299"/>
      <c r="YL10" s="299"/>
      <c r="YM10" s="299"/>
      <c r="YN10" s="299"/>
      <c r="YO10" s="299"/>
      <c r="YP10" s="299"/>
      <c r="YQ10" s="299"/>
      <c r="YR10" s="299"/>
      <c r="YS10" s="299"/>
      <c r="YT10" s="299"/>
      <c r="YU10" s="299"/>
      <c r="YV10" s="299"/>
      <c r="YW10" s="299"/>
      <c r="YX10" s="299"/>
      <c r="YY10" s="299"/>
      <c r="YZ10" s="299"/>
      <c r="ZA10" s="299"/>
      <c r="ZB10" s="299"/>
      <c r="ZC10" s="299"/>
      <c r="ZD10" s="299"/>
      <c r="ZE10" s="299"/>
      <c r="ZF10" s="299"/>
      <c r="ZG10" s="299"/>
      <c r="ZH10" s="299"/>
      <c r="ZI10" s="299"/>
      <c r="ZJ10" s="299"/>
      <c r="ZK10" s="299"/>
      <c r="ZL10" s="299"/>
      <c r="ZM10" s="299"/>
      <c r="ZN10" s="299"/>
      <c r="ZO10" s="299"/>
      <c r="ZP10" s="299"/>
      <c r="ZQ10" s="299"/>
      <c r="ZR10" s="299"/>
      <c r="ZS10" s="299"/>
      <c r="ZT10" s="299"/>
      <c r="ZU10" s="299"/>
      <c r="ZV10" s="299"/>
      <c r="ZW10" s="299"/>
      <c r="ZX10" s="299"/>
      <c r="ZY10" s="299"/>
      <c r="ZZ10" s="299"/>
      <c r="AAA10" s="299"/>
      <c r="AAB10" s="299"/>
      <c r="AAC10" s="299"/>
      <c r="AAD10" s="299"/>
      <c r="AAE10" s="299"/>
      <c r="AAF10" s="299"/>
      <c r="AAG10" s="299"/>
      <c r="AAH10" s="299"/>
      <c r="AAI10" s="299"/>
      <c r="AAJ10" s="299"/>
      <c r="AAK10" s="299"/>
      <c r="AAL10" s="299"/>
      <c r="AAM10" s="299"/>
      <c r="AAN10" s="299"/>
      <c r="AAO10" s="299"/>
      <c r="AAP10" s="299"/>
      <c r="AAQ10" s="299"/>
      <c r="AAR10" s="299"/>
      <c r="AAS10" s="299"/>
      <c r="AAT10" s="299"/>
      <c r="AAU10" s="299"/>
      <c r="AAV10" s="299"/>
      <c r="AAW10" s="299"/>
      <c r="AAX10" s="299"/>
      <c r="AAY10" s="299"/>
      <c r="AAZ10" s="299"/>
      <c r="ABA10" s="299"/>
      <c r="ABB10" s="299"/>
      <c r="ABC10" s="299"/>
      <c r="ABD10" s="299"/>
      <c r="ABE10" s="299"/>
      <c r="ABF10" s="299"/>
      <c r="ABG10" s="299"/>
      <c r="ABH10" s="299"/>
      <c r="ABI10" s="299"/>
      <c r="ABJ10" s="299"/>
      <c r="ABK10" s="299"/>
      <c r="ABL10" s="299"/>
      <c r="ABM10" s="299"/>
      <c r="ABN10" s="299"/>
      <c r="ABO10" s="299"/>
      <c r="ABP10" s="299"/>
      <c r="ABQ10" s="299"/>
      <c r="ABR10" s="299"/>
      <c r="ABS10" s="299"/>
      <c r="ABT10" s="299"/>
      <c r="ABU10" s="299"/>
      <c r="ABV10" s="299"/>
      <c r="ABW10" s="299"/>
      <c r="ABX10" s="299"/>
      <c r="ABY10" s="299"/>
      <c r="ABZ10" s="299"/>
      <c r="ACA10" s="299"/>
      <c r="ACB10" s="299"/>
      <c r="ACC10" s="299"/>
      <c r="ACD10" s="299"/>
      <c r="ACE10" s="299"/>
      <c r="ACF10" s="299"/>
      <c r="ACG10" s="299"/>
      <c r="ACH10" s="299"/>
      <c r="ACI10" s="299"/>
      <c r="ACJ10" s="299"/>
      <c r="ACK10" s="299"/>
      <c r="ACL10" s="299"/>
      <c r="ACM10" s="299"/>
      <c r="ACN10" s="299"/>
      <c r="ACO10" s="299"/>
      <c r="ACP10" s="299"/>
      <c r="ACQ10" s="299"/>
      <c r="ACR10" s="299"/>
      <c r="ACS10" s="299"/>
      <c r="ACT10" s="299"/>
      <c r="ACU10" s="299"/>
      <c r="ACV10" s="299"/>
      <c r="ACW10" s="299"/>
      <c r="ACX10" s="299"/>
      <c r="ACY10" s="299"/>
      <c r="ACZ10" s="299"/>
      <c r="ADA10" s="299"/>
      <c r="ADB10" s="299"/>
      <c r="ADC10" s="299"/>
      <c r="ADD10" s="299"/>
      <c r="ADE10" s="299"/>
      <c r="ADF10" s="299"/>
      <c r="ADG10" s="299"/>
      <c r="ADH10" s="299"/>
      <c r="ADI10" s="299"/>
      <c r="ADJ10" s="299"/>
      <c r="ADK10" s="299"/>
      <c r="ADL10" s="299"/>
      <c r="ADM10" s="299"/>
      <c r="ADN10" s="299"/>
      <c r="ADO10" s="299"/>
      <c r="ADP10" s="299"/>
      <c r="ADQ10" s="299"/>
      <c r="ADR10" s="299"/>
      <c r="ADS10" s="299"/>
      <c r="ADT10" s="299"/>
      <c r="ADU10" s="299"/>
      <c r="ADV10" s="299"/>
      <c r="ADW10" s="299"/>
      <c r="ADX10" s="299"/>
      <c r="ADY10" s="299"/>
      <c r="ADZ10" s="299"/>
      <c r="AEA10" s="299"/>
      <c r="AEB10" s="299"/>
      <c r="AEC10" s="299"/>
      <c r="AED10" s="299"/>
      <c r="AEE10" s="299"/>
      <c r="AEF10" s="299"/>
      <c r="AEG10" s="299"/>
      <c r="AEH10" s="299"/>
      <c r="AEI10" s="299"/>
      <c r="AEJ10" s="299"/>
      <c r="AEK10" s="299"/>
      <c r="AEL10" s="299"/>
      <c r="AEM10" s="299"/>
      <c r="AEN10" s="299"/>
      <c r="AEO10" s="299"/>
      <c r="AEP10" s="299"/>
      <c r="AEQ10" s="299"/>
      <c r="AER10" s="299"/>
      <c r="AES10" s="299"/>
      <c r="AET10" s="299"/>
      <c r="AEU10" s="299"/>
      <c r="AEV10" s="299"/>
      <c r="AEW10" s="299"/>
      <c r="AEX10" s="299"/>
      <c r="AEY10" s="299"/>
      <c r="AEZ10" s="299"/>
      <c r="AFA10" s="299"/>
      <c r="AFB10" s="299"/>
      <c r="AFC10" s="299"/>
      <c r="AFD10" s="299"/>
      <c r="AFE10" s="299"/>
      <c r="AFF10" s="299"/>
      <c r="AFG10" s="299"/>
      <c r="AFH10" s="299"/>
      <c r="AFI10" s="299"/>
      <c r="AFJ10" s="299"/>
      <c r="AFK10" s="299"/>
      <c r="AFL10" s="299"/>
      <c r="AFM10" s="299"/>
      <c r="AFN10" s="299"/>
      <c r="AFO10" s="299"/>
      <c r="AFP10" s="299"/>
      <c r="AFQ10" s="299"/>
      <c r="AFR10" s="299"/>
      <c r="AFS10" s="299"/>
      <c r="AFT10" s="299"/>
      <c r="AFU10" s="299"/>
      <c r="AFV10" s="299"/>
      <c r="AFW10" s="299"/>
      <c r="AFX10" s="299"/>
      <c r="AFY10" s="299"/>
      <c r="AFZ10" s="299"/>
      <c r="AGA10" s="299"/>
      <c r="AGB10" s="299"/>
      <c r="AGC10" s="299"/>
      <c r="AGD10" s="299"/>
      <c r="AGE10" s="299"/>
      <c r="AGF10" s="299"/>
      <c r="AGG10" s="299"/>
      <c r="AGH10" s="299"/>
      <c r="AGI10" s="299"/>
      <c r="AGJ10" s="299"/>
      <c r="AGK10" s="299"/>
      <c r="AGL10" s="299"/>
      <c r="AGM10" s="299"/>
      <c r="AGN10" s="299"/>
      <c r="AGO10" s="299"/>
      <c r="AGP10" s="299"/>
      <c r="AGQ10" s="299"/>
      <c r="AGR10" s="299"/>
      <c r="AGS10" s="299"/>
      <c r="AGT10" s="299"/>
      <c r="AGU10" s="299"/>
      <c r="AGV10" s="299"/>
      <c r="AGW10" s="299"/>
      <c r="AGX10" s="299"/>
      <c r="AGY10" s="299"/>
      <c r="AGZ10" s="299"/>
      <c r="AHA10" s="299"/>
      <c r="AHB10" s="299"/>
      <c r="AHC10" s="299"/>
      <c r="AHD10" s="299"/>
      <c r="AHE10" s="299"/>
      <c r="AHF10" s="299"/>
      <c r="AHG10" s="299"/>
      <c r="AHH10" s="299"/>
      <c r="AHI10" s="299"/>
      <c r="AHJ10" s="299"/>
      <c r="AHK10" s="299"/>
      <c r="AHL10" s="299"/>
      <c r="AHM10" s="299"/>
      <c r="AHN10" s="299"/>
      <c r="AHO10" s="299"/>
      <c r="AHP10" s="299"/>
      <c r="AHQ10" s="299"/>
      <c r="AHR10" s="299"/>
      <c r="AHS10" s="299"/>
      <c r="AHT10" s="299"/>
      <c r="AHU10" s="299"/>
      <c r="AHV10" s="299"/>
      <c r="AHW10" s="299"/>
      <c r="AHX10" s="299"/>
      <c r="AHY10" s="299"/>
      <c r="AHZ10" s="299"/>
      <c r="AIA10" s="299"/>
      <c r="AIB10" s="299"/>
      <c r="AIC10" s="299"/>
      <c r="AID10" s="299"/>
      <c r="AIE10" s="299"/>
      <c r="AIF10" s="299"/>
      <c r="AIG10" s="299"/>
      <c r="AIH10" s="299"/>
      <c r="AII10" s="299"/>
      <c r="AIJ10" s="299"/>
      <c r="AIK10" s="299"/>
      <c r="AIL10" s="299"/>
      <c r="AIM10" s="299"/>
      <c r="AIN10" s="299"/>
      <c r="AIO10" s="299"/>
      <c r="AIP10" s="299"/>
      <c r="AIQ10" s="299"/>
      <c r="AIR10" s="299"/>
      <c r="AIS10" s="299"/>
      <c r="AIT10" s="299"/>
      <c r="AIU10" s="299"/>
      <c r="AIV10" s="299"/>
      <c r="AIW10" s="299"/>
      <c r="AIX10" s="299"/>
      <c r="AIY10" s="299"/>
      <c r="AIZ10" s="299"/>
      <c r="AJA10" s="299"/>
      <c r="AJB10" s="299"/>
      <c r="AJC10" s="299"/>
      <c r="AJD10" s="299"/>
      <c r="AJE10" s="299"/>
      <c r="AJF10" s="299"/>
      <c r="AJG10" s="299"/>
      <c r="AJH10" s="299"/>
      <c r="AJI10" s="299"/>
      <c r="AJJ10" s="299"/>
      <c r="AJK10" s="299"/>
      <c r="AJL10" s="299"/>
      <c r="AJM10" s="299"/>
      <c r="AJN10" s="299"/>
      <c r="AJO10" s="299"/>
      <c r="AJP10" s="299"/>
      <c r="AJQ10" s="299"/>
      <c r="AJR10" s="299"/>
      <c r="AJS10" s="299"/>
      <c r="AJT10" s="299"/>
      <c r="AJU10" s="299"/>
      <c r="AJV10" s="299"/>
      <c r="AJW10" s="299"/>
      <c r="AJX10" s="299"/>
      <c r="AJY10" s="299"/>
      <c r="AJZ10" s="299"/>
      <c r="AKA10" s="299"/>
      <c r="AKB10" s="299"/>
      <c r="AKC10" s="299"/>
      <c r="AKD10" s="299"/>
      <c r="AKE10" s="299"/>
      <c r="AKF10" s="299"/>
      <c r="AKG10" s="299"/>
      <c r="AKH10" s="299"/>
      <c r="AKI10" s="299"/>
      <c r="AKJ10" s="299"/>
      <c r="AKK10" s="299"/>
      <c r="AKL10" s="299"/>
      <c r="AKM10" s="299"/>
      <c r="AKN10" s="299"/>
      <c r="AKO10" s="299"/>
      <c r="AKP10" s="299"/>
      <c r="AKQ10" s="299"/>
      <c r="AKR10" s="299"/>
      <c r="AKS10" s="299"/>
      <c r="AKT10" s="299"/>
      <c r="AKU10" s="299"/>
      <c r="AKV10" s="299"/>
      <c r="AKW10" s="299"/>
      <c r="AKX10" s="299"/>
      <c r="AKY10" s="299"/>
      <c r="AKZ10" s="299"/>
      <c r="ALA10" s="299"/>
      <c r="ALB10" s="299"/>
      <c r="ALC10" s="299"/>
      <c r="ALD10" s="299"/>
      <c r="ALE10" s="299"/>
      <c r="ALF10" s="299"/>
      <c r="ALG10" s="299"/>
      <c r="ALH10" s="299"/>
      <c r="ALI10" s="299"/>
      <c r="ALJ10" s="299"/>
      <c r="ALK10" s="299"/>
      <c r="ALL10" s="299"/>
      <c r="ALM10" s="299"/>
      <c r="ALN10" s="299"/>
      <c r="ALO10" s="299"/>
      <c r="ALP10" s="299"/>
      <c r="ALQ10" s="299"/>
      <c r="ALR10" s="299"/>
      <c r="ALS10" s="299"/>
      <c r="ALT10" s="299"/>
      <c r="ALU10" s="299"/>
      <c r="ALV10" s="299"/>
      <c r="ALW10" s="299"/>
      <c r="ALX10" s="299"/>
      <c r="ALY10" s="299"/>
      <c r="ALZ10" s="299"/>
      <c r="AMA10" s="299"/>
      <c r="AMB10" s="299"/>
      <c r="AMC10" s="299"/>
      <c r="AMD10" s="299"/>
      <c r="AME10" s="299"/>
      <c r="AMF10" s="299"/>
      <c r="AMG10" s="299"/>
      <c r="AMH10" s="299"/>
      <c r="AMI10" s="299"/>
      <c r="AMJ10" s="299"/>
      <c r="AMK10" s="299"/>
      <c r="AML10" s="299"/>
      <c r="AMM10" s="299"/>
      <c r="AMN10" s="299"/>
      <c r="AMO10" s="299"/>
      <c r="AMP10" s="299"/>
      <c r="AMQ10" s="299"/>
      <c r="AMR10" s="299"/>
      <c r="AMS10" s="299"/>
      <c r="AMT10" s="299"/>
      <c r="AMU10" s="299"/>
      <c r="AMV10" s="299"/>
      <c r="AMW10" s="299"/>
      <c r="AMX10" s="299"/>
      <c r="AMY10" s="299"/>
      <c r="AMZ10" s="299"/>
      <c r="ANA10" s="299"/>
      <c r="ANB10" s="299"/>
      <c r="ANC10" s="299"/>
      <c r="AND10" s="299"/>
      <c r="ANE10" s="299"/>
      <c r="ANF10" s="299"/>
      <c r="ANG10" s="299"/>
      <c r="ANH10" s="299"/>
      <c r="ANI10" s="299"/>
      <c r="ANJ10" s="299"/>
      <c r="ANK10" s="299"/>
      <c r="ANL10" s="299"/>
      <c r="ANM10" s="299"/>
      <c r="ANN10" s="299"/>
      <c r="ANO10" s="299"/>
      <c r="ANP10" s="299"/>
      <c r="ANQ10" s="299"/>
      <c r="ANR10" s="299"/>
      <c r="ANS10" s="299"/>
      <c r="ANT10" s="299"/>
      <c r="ANU10" s="299"/>
      <c r="ANV10" s="299"/>
      <c r="ANW10" s="299"/>
      <c r="ANX10" s="299"/>
      <c r="ANY10" s="299"/>
      <c r="ANZ10" s="299"/>
      <c r="AOA10" s="299"/>
      <c r="AOB10" s="299"/>
      <c r="AOC10" s="299"/>
      <c r="AOD10" s="299"/>
      <c r="AOE10" s="299"/>
      <c r="AOF10" s="299"/>
      <c r="AOG10" s="299"/>
      <c r="AOH10" s="299"/>
      <c r="AOI10" s="299"/>
      <c r="AOJ10" s="299"/>
      <c r="AOK10" s="299"/>
      <c r="AOL10" s="299"/>
      <c r="AOM10" s="299"/>
      <c r="AON10" s="299"/>
      <c r="AOO10" s="299"/>
      <c r="AOP10" s="299"/>
      <c r="AOQ10" s="299"/>
      <c r="AOR10" s="299"/>
      <c r="AOS10" s="299"/>
      <c r="AOT10" s="299"/>
      <c r="AOU10" s="299"/>
      <c r="AOV10" s="299"/>
      <c r="AOW10" s="299"/>
      <c r="AOX10" s="299"/>
      <c r="AOY10" s="299"/>
      <c r="AOZ10" s="299"/>
      <c r="APA10" s="299"/>
      <c r="APB10" s="299"/>
      <c r="APC10" s="299"/>
      <c r="APD10" s="299"/>
      <c r="APE10" s="299"/>
      <c r="APF10" s="299"/>
      <c r="APG10" s="299"/>
      <c r="APH10" s="299"/>
      <c r="API10" s="299"/>
      <c r="APJ10" s="299"/>
      <c r="APK10" s="299"/>
      <c r="APL10" s="299"/>
      <c r="APM10" s="299"/>
      <c r="APN10" s="299"/>
      <c r="APO10" s="299"/>
      <c r="APP10" s="299"/>
      <c r="APQ10" s="299"/>
      <c r="APR10" s="299"/>
      <c r="APS10" s="299"/>
      <c r="APT10" s="299"/>
      <c r="APU10" s="299"/>
      <c r="APV10" s="299"/>
      <c r="APW10" s="299"/>
      <c r="APX10" s="299"/>
      <c r="APY10" s="299"/>
      <c r="APZ10" s="299"/>
      <c r="AQA10" s="299"/>
      <c r="AQB10" s="299"/>
      <c r="AQC10" s="299"/>
      <c r="AQD10" s="299"/>
      <c r="AQE10" s="299"/>
      <c r="AQF10" s="299"/>
      <c r="AQG10" s="299"/>
      <c r="AQH10" s="299"/>
      <c r="AQI10" s="299"/>
      <c r="AQJ10" s="299"/>
      <c r="AQK10" s="299"/>
      <c r="AQL10" s="299"/>
      <c r="AQM10" s="299"/>
      <c r="AQN10" s="299"/>
      <c r="AQO10" s="299"/>
      <c r="AQP10" s="299"/>
      <c r="AQQ10" s="299"/>
      <c r="AQR10" s="299"/>
      <c r="AQS10" s="299"/>
      <c r="AQT10" s="299"/>
      <c r="AQU10" s="299"/>
      <c r="AQV10" s="299"/>
      <c r="AQW10" s="299"/>
      <c r="AQX10" s="299"/>
      <c r="AQY10" s="299"/>
      <c r="AQZ10" s="299"/>
      <c r="ARA10" s="299"/>
      <c r="ARB10" s="299"/>
      <c r="ARC10" s="299"/>
      <c r="ARD10" s="299"/>
      <c r="ARE10" s="299"/>
      <c r="ARF10" s="299"/>
      <c r="ARG10" s="299"/>
      <c r="ARH10" s="299"/>
      <c r="ARI10" s="299"/>
      <c r="ARJ10" s="299"/>
      <c r="ARK10" s="299"/>
      <c r="ARL10" s="299"/>
      <c r="ARM10" s="299"/>
      <c r="ARN10" s="299"/>
      <c r="ARO10" s="299"/>
      <c r="ARP10" s="299"/>
      <c r="ARQ10" s="299"/>
      <c r="ARR10" s="299"/>
      <c r="ARS10" s="299"/>
      <c r="ART10" s="299"/>
      <c r="ARU10" s="299"/>
      <c r="ARV10" s="299"/>
      <c r="ARW10" s="299"/>
      <c r="ARX10" s="299"/>
      <c r="ARY10" s="299"/>
      <c r="ARZ10" s="299"/>
      <c r="ASA10" s="299"/>
      <c r="ASB10" s="299"/>
      <c r="ASC10" s="299"/>
      <c r="ASD10" s="299"/>
      <c r="ASE10" s="299"/>
      <c r="ASF10" s="299"/>
      <c r="ASG10" s="299"/>
      <c r="ASH10" s="299"/>
      <c r="ASI10" s="299"/>
      <c r="ASJ10" s="299"/>
      <c r="ASK10" s="299"/>
      <c r="ASL10" s="299"/>
      <c r="ASM10" s="299"/>
      <c r="ASN10" s="299"/>
      <c r="ASO10" s="299"/>
      <c r="ASP10" s="299"/>
      <c r="ASQ10" s="299"/>
      <c r="ASR10" s="299"/>
      <c r="ASS10" s="299"/>
      <c r="AST10" s="299"/>
      <c r="ASU10" s="299"/>
      <c r="ASV10" s="299"/>
      <c r="ASW10" s="299"/>
      <c r="ASX10" s="299"/>
      <c r="ASY10" s="299"/>
      <c r="ASZ10" s="299"/>
      <c r="ATA10" s="299"/>
      <c r="ATB10" s="299"/>
      <c r="ATC10" s="299"/>
      <c r="ATD10" s="299"/>
      <c r="ATE10" s="299"/>
      <c r="ATF10" s="299"/>
      <c r="ATG10" s="299"/>
      <c r="ATH10" s="299"/>
      <c r="ATI10" s="299"/>
      <c r="ATJ10" s="299"/>
      <c r="ATK10" s="299"/>
      <c r="ATL10" s="299"/>
      <c r="ATM10" s="299"/>
      <c r="ATN10" s="299"/>
      <c r="ATO10" s="299"/>
      <c r="ATP10" s="299"/>
      <c r="ATQ10" s="299"/>
      <c r="ATR10" s="299"/>
      <c r="ATS10" s="299"/>
      <c r="ATT10" s="299"/>
      <c r="ATU10" s="299"/>
      <c r="ATV10" s="299"/>
      <c r="ATW10" s="299"/>
      <c r="ATX10" s="299"/>
      <c r="ATY10" s="299"/>
      <c r="ATZ10" s="299"/>
      <c r="AUA10" s="299"/>
      <c r="AUB10" s="299"/>
      <c r="AUC10" s="299"/>
      <c r="AUD10" s="299"/>
      <c r="AUE10" s="299"/>
      <c r="AUF10" s="299"/>
      <c r="AUG10" s="299"/>
      <c r="AUH10" s="299"/>
      <c r="AUI10" s="299"/>
      <c r="AUJ10" s="299"/>
      <c r="AUK10" s="299"/>
      <c r="AUL10" s="299"/>
      <c r="AUM10" s="299"/>
      <c r="AUN10" s="299"/>
      <c r="AUO10" s="299"/>
      <c r="AUP10" s="299"/>
      <c r="AUQ10" s="299"/>
      <c r="AUR10" s="299"/>
      <c r="AUS10" s="299"/>
      <c r="AUT10" s="299"/>
      <c r="AUU10" s="299"/>
      <c r="AUV10" s="299"/>
      <c r="AUW10" s="299"/>
      <c r="AUX10" s="299"/>
      <c r="AUY10" s="299"/>
      <c r="AUZ10" s="299"/>
      <c r="AVA10" s="299"/>
      <c r="AVB10" s="299"/>
      <c r="AVC10" s="299"/>
      <c r="AVD10" s="299"/>
      <c r="AVE10" s="299"/>
      <c r="AVF10" s="299"/>
      <c r="AVG10" s="299"/>
      <c r="AVH10" s="299"/>
      <c r="AVI10" s="299"/>
      <c r="AVJ10" s="299"/>
      <c r="AVK10" s="299"/>
      <c r="AVL10" s="299"/>
      <c r="AVM10" s="299"/>
      <c r="AVN10" s="299"/>
      <c r="AVO10" s="299"/>
      <c r="AVP10" s="299"/>
      <c r="AVQ10" s="299"/>
      <c r="AVR10" s="299"/>
      <c r="AVS10" s="299"/>
      <c r="AVT10" s="299"/>
      <c r="AVU10" s="299"/>
      <c r="AVV10" s="299"/>
      <c r="AVW10" s="299"/>
      <c r="AVX10" s="299"/>
      <c r="AVY10" s="299"/>
      <c r="AVZ10" s="299"/>
      <c r="AWA10" s="299"/>
      <c r="AWB10" s="299"/>
      <c r="AWC10" s="299"/>
      <c r="AWD10" s="299"/>
      <c r="AWE10" s="299"/>
      <c r="AWF10" s="299"/>
      <c r="AWG10" s="299"/>
      <c r="AWH10" s="299"/>
      <c r="AWI10" s="299"/>
      <c r="AWJ10" s="299"/>
      <c r="AWK10" s="299"/>
      <c r="AWL10" s="299"/>
      <c r="AWM10" s="299"/>
      <c r="AWN10" s="299"/>
      <c r="AWO10" s="299"/>
      <c r="AWP10" s="299"/>
      <c r="AWQ10" s="299"/>
      <c r="AWR10" s="299"/>
      <c r="AWS10" s="299"/>
      <c r="AWT10" s="299"/>
      <c r="AWU10" s="299"/>
      <c r="AWV10" s="299"/>
      <c r="AWW10" s="299"/>
      <c r="AWX10" s="299"/>
      <c r="AWY10" s="299"/>
      <c r="AWZ10" s="299"/>
      <c r="AXA10" s="299"/>
      <c r="AXB10" s="299"/>
      <c r="AXC10" s="299"/>
      <c r="AXD10" s="299"/>
      <c r="AXE10" s="299"/>
      <c r="AXF10" s="299"/>
      <c r="AXG10" s="299"/>
      <c r="AXH10" s="299"/>
      <c r="AXI10" s="299"/>
      <c r="AXJ10" s="299"/>
      <c r="AXK10" s="299"/>
      <c r="AXL10" s="299"/>
      <c r="AXM10" s="299"/>
      <c r="AXN10" s="299"/>
      <c r="AXO10" s="299"/>
      <c r="AXP10" s="299"/>
      <c r="AXQ10" s="299"/>
      <c r="AXR10" s="299"/>
      <c r="AXS10" s="299"/>
      <c r="AXT10" s="299"/>
      <c r="AXU10" s="299"/>
      <c r="AXV10" s="299"/>
      <c r="AXW10" s="299"/>
      <c r="AXX10" s="299"/>
      <c r="AXY10" s="299"/>
      <c r="AXZ10" s="299"/>
      <c r="AYA10" s="299"/>
      <c r="AYB10" s="299"/>
      <c r="AYC10" s="299"/>
      <c r="AYD10" s="299"/>
      <c r="AYE10" s="299"/>
      <c r="AYF10" s="299"/>
      <c r="AYG10" s="299"/>
      <c r="AYH10" s="299"/>
      <c r="AYI10" s="299"/>
      <c r="AYJ10" s="299"/>
      <c r="AYK10" s="299"/>
      <c r="AYL10" s="299"/>
      <c r="AYM10" s="299"/>
      <c r="AYN10" s="299"/>
      <c r="AYO10" s="299"/>
      <c r="AYP10" s="299"/>
      <c r="AYQ10" s="299"/>
      <c r="AYR10" s="299"/>
      <c r="AYS10" s="299"/>
      <c r="AYT10" s="299"/>
      <c r="AYU10" s="299"/>
      <c r="AYV10" s="299"/>
      <c r="AYW10" s="299"/>
      <c r="AYX10" s="299"/>
      <c r="AYY10" s="299"/>
      <c r="AYZ10" s="299"/>
      <c r="AZA10" s="299"/>
      <c r="AZB10" s="299"/>
      <c r="AZC10" s="299"/>
      <c r="AZD10" s="299"/>
      <c r="AZE10" s="299"/>
      <c r="AZF10" s="299"/>
      <c r="AZG10" s="299"/>
      <c r="AZH10" s="299"/>
      <c r="AZI10" s="299"/>
      <c r="AZJ10" s="299"/>
      <c r="AZK10" s="299"/>
      <c r="AZL10" s="299"/>
      <c r="AZM10" s="299"/>
      <c r="AZN10" s="299"/>
      <c r="AZO10" s="299"/>
      <c r="AZP10" s="299"/>
      <c r="AZQ10" s="299"/>
      <c r="AZR10" s="299"/>
      <c r="AZS10" s="299"/>
      <c r="AZT10" s="299"/>
      <c r="AZU10" s="299"/>
      <c r="AZV10" s="299"/>
      <c r="AZW10" s="299"/>
      <c r="AZX10" s="299"/>
      <c r="AZY10" s="299"/>
      <c r="AZZ10" s="299"/>
      <c r="BAA10" s="299"/>
      <c r="BAB10" s="299"/>
      <c r="BAC10" s="299"/>
      <c r="BAD10" s="299"/>
      <c r="BAE10" s="299"/>
      <c r="BAF10" s="299"/>
      <c r="BAG10" s="299"/>
      <c r="BAH10" s="299"/>
      <c r="BAI10" s="299"/>
      <c r="BAJ10" s="299"/>
      <c r="BAK10" s="299"/>
      <c r="BAL10" s="299"/>
      <c r="BAM10" s="299"/>
      <c r="BAN10" s="299"/>
      <c r="BAO10" s="299"/>
      <c r="BAP10" s="299"/>
      <c r="BAQ10" s="299"/>
      <c r="BAR10" s="299"/>
      <c r="BAS10" s="299"/>
      <c r="BAT10" s="299"/>
      <c r="BAU10" s="299"/>
      <c r="BAV10" s="299"/>
      <c r="BAW10" s="299"/>
      <c r="BAX10" s="299"/>
      <c r="BAY10" s="299"/>
      <c r="BAZ10" s="299"/>
      <c r="BBA10" s="299"/>
      <c r="BBB10" s="299"/>
      <c r="BBC10" s="299"/>
      <c r="BBD10" s="299"/>
      <c r="BBE10" s="299"/>
      <c r="BBF10" s="299"/>
      <c r="BBG10" s="299"/>
      <c r="BBH10" s="299"/>
      <c r="BBI10" s="299"/>
      <c r="BBJ10" s="299"/>
      <c r="BBK10" s="299"/>
      <c r="BBL10" s="299"/>
      <c r="BBM10" s="299"/>
      <c r="BBN10" s="299"/>
      <c r="BBO10" s="299"/>
      <c r="BBP10" s="299"/>
      <c r="BBQ10" s="299"/>
      <c r="BBR10" s="299"/>
      <c r="BBS10" s="299"/>
      <c r="BBT10" s="299"/>
      <c r="BBU10" s="299"/>
      <c r="BBV10" s="299"/>
      <c r="BBW10" s="299"/>
      <c r="BBX10" s="299"/>
      <c r="BBY10" s="299"/>
      <c r="BBZ10" s="299"/>
      <c r="BCA10" s="299"/>
      <c r="BCB10" s="299"/>
      <c r="BCC10" s="299"/>
      <c r="BCD10" s="299"/>
      <c r="BCE10" s="299"/>
      <c r="BCF10" s="299"/>
      <c r="BCG10" s="299"/>
      <c r="BCH10" s="299"/>
      <c r="BCI10" s="299"/>
      <c r="BCJ10" s="299"/>
      <c r="BCK10" s="299"/>
      <c r="BCL10" s="299"/>
      <c r="BCM10" s="299"/>
      <c r="BCN10" s="299"/>
      <c r="BCO10" s="299"/>
      <c r="BCP10" s="299"/>
      <c r="BCQ10" s="299"/>
      <c r="BCR10" s="299"/>
      <c r="BCS10" s="299"/>
      <c r="BCT10" s="299"/>
      <c r="BCU10" s="299"/>
      <c r="BCV10" s="299"/>
      <c r="BCW10" s="299"/>
      <c r="BCX10" s="299"/>
      <c r="BCY10" s="299"/>
      <c r="BCZ10" s="299"/>
      <c r="BDA10" s="299"/>
      <c r="BDB10" s="299"/>
      <c r="BDC10" s="299"/>
      <c r="BDD10" s="299"/>
      <c r="BDE10" s="299"/>
      <c r="BDF10" s="299"/>
      <c r="BDG10" s="299"/>
      <c r="BDH10" s="299"/>
      <c r="BDI10" s="299"/>
      <c r="BDJ10" s="299"/>
      <c r="BDK10" s="299"/>
      <c r="BDL10" s="299"/>
      <c r="BDM10" s="299"/>
      <c r="BDN10" s="299"/>
      <c r="BDO10" s="299"/>
      <c r="BDP10" s="299"/>
      <c r="BDQ10" s="299"/>
      <c r="BDR10" s="299"/>
      <c r="BDS10" s="299"/>
      <c r="BDT10" s="299"/>
      <c r="BDU10" s="299"/>
      <c r="BDV10" s="299"/>
      <c r="BDW10" s="299"/>
      <c r="BDX10" s="299"/>
      <c r="BDY10" s="299"/>
      <c r="BDZ10" s="299"/>
      <c r="BEA10" s="299"/>
      <c r="BEB10" s="299"/>
      <c r="BEC10" s="299"/>
      <c r="BED10" s="299"/>
      <c r="BEE10" s="299"/>
      <c r="BEF10" s="299"/>
      <c r="BEG10" s="299"/>
      <c r="BEH10" s="299"/>
      <c r="BEI10" s="299"/>
      <c r="BEJ10" s="299"/>
      <c r="BEK10" s="299"/>
      <c r="BEL10" s="299"/>
      <c r="BEM10" s="299"/>
      <c r="BEN10" s="299"/>
      <c r="BEO10" s="299"/>
      <c r="BEP10" s="299"/>
      <c r="BEQ10" s="299"/>
      <c r="BER10" s="299"/>
      <c r="BES10" s="299"/>
      <c r="BET10" s="299"/>
      <c r="BEU10" s="299"/>
      <c r="BEV10" s="299"/>
      <c r="BEW10" s="299"/>
      <c r="BEX10" s="299"/>
      <c r="BEY10" s="299"/>
      <c r="BEZ10" s="299"/>
      <c r="BFA10" s="299"/>
      <c r="BFB10" s="299"/>
      <c r="BFC10" s="299"/>
      <c r="BFD10" s="299"/>
      <c r="BFE10" s="299"/>
      <c r="BFF10" s="299"/>
      <c r="BFG10" s="299"/>
      <c r="BFH10" s="299"/>
      <c r="BFI10" s="299"/>
      <c r="BFJ10" s="299"/>
      <c r="BFK10" s="299"/>
      <c r="BFL10" s="299"/>
      <c r="BFM10" s="299"/>
      <c r="BFN10" s="299"/>
      <c r="BFO10" s="299"/>
      <c r="BFP10" s="299"/>
      <c r="BFQ10" s="299"/>
      <c r="BFR10" s="299"/>
      <c r="BFS10" s="299"/>
      <c r="BFT10" s="299"/>
      <c r="BFU10" s="299"/>
      <c r="BFV10" s="299"/>
      <c r="BFW10" s="299"/>
      <c r="BFX10" s="299"/>
      <c r="BFY10" s="299"/>
      <c r="BFZ10" s="299"/>
      <c r="BGA10" s="299"/>
      <c r="BGB10" s="299"/>
      <c r="BGC10" s="299"/>
      <c r="BGD10" s="299"/>
      <c r="BGE10" s="299"/>
      <c r="BGF10" s="299"/>
      <c r="BGG10" s="299"/>
      <c r="BGH10" s="299"/>
      <c r="BGI10" s="299"/>
      <c r="BGJ10" s="299"/>
      <c r="BGK10" s="299"/>
      <c r="BGL10" s="299"/>
      <c r="BGM10" s="299"/>
      <c r="BGN10" s="299"/>
      <c r="BGO10" s="299"/>
      <c r="BGP10" s="299"/>
      <c r="BGQ10" s="299"/>
      <c r="BGR10" s="299"/>
      <c r="BGS10" s="299"/>
      <c r="BGT10" s="299"/>
      <c r="BGU10" s="299"/>
      <c r="BGV10" s="299"/>
      <c r="BGW10" s="299"/>
      <c r="BGX10" s="299"/>
      <c r="BGY10" s="299"/>
      <c r="BGZ10" s="299"/>
      <c r="BHA10" s="299"/>
      <c r="BHB10" s="299"/>
      <c r="BHC10" s="299"/>
      <c r="BHD10" s="299"/>
      <c r="BHE10" s="299"/>
      <c r="BHF10" s="299"/>
      <c r="BHG10" s="299"/>
      <c r="BHH10" s="299"/>
      <c r="BHI10" s="299"/>
      <c r="BHJ10" s="299"/>
      <c r="BHK10" s="299"/>
      <c r="BHL10" s="299"/>
      <c r="BHM10" s="299"/>
      <c r="BHN10" s="299"/>
      <c r="BHO10" s="299"/>
      <c r="BHP10" s="299"/>
      <c r="BHQ10" s="299"/>
      <c r="BHR10" s="299"/>
      <c r="BHS10" s="299"/>
      <c r="BHT10" s="299"/>
      <c r="BHU10" s="299"/>
      <c r="BHV10" s="299"/>
      <c r="BHW10" s="299"/>
      <c r="BHX10" s="299"/>
      <c r="BHY10" s="299"/>
      <c r="BHZ10" s="299"/>
      <c r="BIA10" s="299"/>
      <c r="BIB10" s="299"/>
      <c r="BIC10" s="299"/>
      <c r="BID10" s="299"/>
      <c r="BIE10" s="299"/>
      <c r="BIF10" s="299"/>
      <c r="BIG10" s="299"/>
      <c r="BIH10" s="299"/>
      <c r="BII10" s="299"/>
      <c r="BIJ10" s="299"/>
      <c r="BIK10" s="299"/>
      <c r="BIL10" s="299"/>
      <c r="BIM10" s="299"/>
      <c r="BIN10" s="299"/>
      <c r="BIO10" s="299"/>
      <c r="BIP10" s="299"/>
      <c r="BIQ10" s="299"/>
      <c r="BIR10" s="299"/>
      <c r="BIS10" s="299"/>
      <c r="BIT10" s="299"/>
      <c r="BIU10" s="299"/>
      <c r="BIV10" s="299"/>
      <c r="BIW10" s="299"/>
      <c r="BIX10" s="299"/>
      <c r="BIY10" s="299"/>
      <c r="BIZ10" s="299"/>
      <c r="BJA10" s="299"/>
      <c r="BJB10" s="299"/>
      <c r="BJC10" s="299"/>
      <c r="BJD10" s="299"/>
      <c r="BJE10" s="299"/>
      <c r="BJF10" s="299"/>
      <c r="BJG10" s="299"/>
      <c r="BJH10" s="299"/>
      <c r="BJI10" s="299"/>
      <c r="BJJ10" s="299"/>
      <c r="BJK10" s="299"/>
      <c r="BJL10" s="299"/>
      <c r="BJM10" s="299"/>
      <c r="BJN10" s="299"/>
      <c r="BJO10" s="299"/>
      <c r="BJP10" s="299"/>
      <c r="BJQ10" s="299"/>
      <c r="BJR10" s="299"/>
      <c r="BJS10" s="299"/>
      <c r="BJT10" s="299"/>
      <c r="BJU10" s="299"/>
      <c r="BJV10" s="299"/>
      <c r="BJW10" s="299"/>
      <c r="BJX10" s="299"/>
      <c r="BJY10" s="299"/>
      <c r="BJZ10" s="299"/>
      <c r="BKA10" s="299"/>
      <c r="BKB10" s="299"/>
      <c r="BKC10" s="299"/>
      <c r="BKD10" s="299"/>
      <c r="BKE10" s="299"/>
      <c r="BKF10" s="299"/>
      <c r="BKG10" s="299"/>
      <c r="BKH10" s="299"/>
      <c r="BKI10" s="299"/>
      <c r="BKJ10" s="299"/>
      <c r="BKK10" s="299"/>
      <c r="BKL10" s="299"/>
      <c r="BKM10" s="299"/>
      <c r="BKN10" s="299"/>
      <c r="BKO10" s="299"/>
      <c r="BKP10" s="299"/>
      <c r="BKQ10" s="299"/>
      <c r="BKR10" s="299"/>
      <c r="BKS10" s="299"/>
      <c r="BKT10" s="299"/>
      <c r="BKU10" s="299"/>
      <c r="BKV10" s="299"/>
      <c r="BKW10" s="299"/>
      <c r="BKX10" s="299"/>
      <c r="BKY10" s="299"/>
      <c r="BKZ10" s="299"/>
      <c r="BLA10" s="299"/>
      <c r="BLB10" s="299"/>
      <c r="BLC10" s="299"/>
      <c r="BLD10" s="299"/>
      <c r="BLE10" s="299"/>
      <c r="BLF10" s="299"/>
      <c r="BLG10" s="299"/>
      <c r="BLH10" s="299"/>
      <c r="BLI10" s="299"/>
      <c r="BLJ10" s="299"/>
      <c r="BLK10" s="299"/>
      <c r="BLL10" s="299"/>
      <c r="BLM10" s="299"/>
      <c r="BLN10" s="299"/>
      <c r="BLO10" s="299"/>
      <c r="BLP10" s="299"/>
      <c r="BLQ10" s="299"/>
      <c r="BLR10" s="299"/>
      <c r="BLS10" s="299"/>
      <c r="BLT10" s="299"/>
      <c r="BLU10" s="299"/>
      <c r="BLV10" s="299"/>
      <c r="BLW10" s="299"/>
      <c r="BLX10" s="299"/>
      <c r="BLY10" s="299"/>
      <c r="BLZ10" s="299"/>
      <c r="BMA10" s="299"/>
      <c r="BMB10" s="299"/>
      <c r="BMC10" s="299"/>
      <c r="BMD10" s="299"/>
      <c r="BME10" s="299"/>
      <c r="BMF10" s="299"/>
      <c r="BMG10" s="299"/>
      <c r="BMH10" s="299"/>
      <c r="BMI10" s="299"/>
      <c r="BMJ10" s="299"/>
      <c r="BMK10" s="299"/>
      <c r="BML10" s="299"/>
      <c r="BMM10" s="299"/>
      <c r="BMN10" s="299"/>
      <c r="BMO10" s="299"/>
      <c r="BMP10" s="299"/>
      <c r="BMQ10" s="299"/>
      <c r="BMR10" s="299"/>
      <c r="BMS10" s="299"/>
      <c r="BMT10" s="299"/>
      <c r="BMU10" s="299"/>
      <c r="BMV10" s="299"/>
      <c r="BMW10" s="299"/>
      <c r="BMX10" s="299"/>
      <c r="BMY10" s="299"/>
      <c r="BMZ10" s="299"/>
      <c r="BNA10" s="299"/>
      <c r="BNB10" s="299"/>
      <c r="BNC10" s="299"/>
      <c r="BND10" s="299"/>
      <c r="BNE10" s="299"/>
      <c r="BNF10" s="299"/>
      <c r="BNG10" s="299"/>
      <c r="BNH10" s="299"/>
      <c r="BNI10" s="299"/>
      <c r="BNJ10" s="299"/>
      <c r="BNK10" s="299"/>
      <c r="BNL10" s="299"/>
      <c r="BNM10" s="299"/>
      <c r="BNN10" s="299"/>
      <c r="BNO10" s="299"/>
      <c r="BNP10" s="299"/>
      <c r="BNQ10" s="299"/>
      <c r="BNR10" s="299"/>
      <c r="BNS10" s="299"/>
      <c r="BNT10" s="299"/>
      <c r="BNU10" s="299"/>
      <c r="BNV10" s="299"/>
      <c r="BNW10" s="299"/>
      <c r="BNX10" s="299"/>
      <c r="BNY10" s="299"/>
      <c r="BNZ10" s="299"/>
      <c r="BOA10" s="299"/>
      <c r="BOB10" s="299"/>
      <c r="BOC10" s="299"/>
      <c r="BOD10" s="299"/>
      <c r="BOE10" s="299"/>
      <c r="BOF10" s="299"/>
      <c r="BOG10" s="299"/>
      <c r="BOH10" s="299"/>
      <c r="BOI10" s="299"/>
      <c r="BOJ10" s="299"/>
      <c r="BOK10" s="299"/>
      <c r="BOL10" s="299"/>
      <c r="BOM10" s="299"/>
      <c r="BON10" s="299"/>
      <c r="BOO10" s="299"/>
      <c r="BOP10" s="299"/>
      <c r="BOQ10" s="299"/>
      <c r="BOR10" s="299"/>
      <c r="BOS10" s="299"/>
      <c r="BOT10" s="299"/>
      <c r="BOU10" s="299"/>
      <c r="BOV10" s="299"/>
      <c r="BOW10" s="299"/>
      <c r="BOX10" s="299"/>
      <c r="BOY10" s="299"/>
      <c r="BOZ10" s="299"/>
      <c r="BPA10" s="299"/>
      <c r="BPB10" s="299"/>
      <c r="BPC10" s="299"/>
      <c r="BPD10" s="299"/>
      <c r="BPE10" s="299"/>
      <c r="BPF10" s="299"/>
      <c r="BPG10" s="299"/>
      <c r="BPH10" s="299"/>
      <c r="BPI10" s="299"/>
      <c r="BPJ10" s="299"/>
      <c r="BPK10" s="299"/>
      <c r="BPL10" s="299"/>
      <c r="BPM10" s="299"/>
      <c r="BPN10" s="299"/>
      <c r="BPO10" s="299"/>
      <c r="BPP10" s="299"/>
      <c r="BPQ10" s="299"/>
      <c r="BPR10" s="299"/>
      <c r="BPS10" s="299"/>
      <c r="BPT10" s="299"/>
      <c r="BPU10" s="299"/>
      <c r="BPV10" s="299"/>
      <c r="BPW10" s="299"/>
      <c r="BPX10" s="299"/>
      <c r="BPY10" s="299"/>
      <c r="BPZ10" s="299"/>
      <c r="BQA10" s="299"/>
      <c r="BQB10" s="299"/>
      <c r="BQC10" s="299"/>
      <c r="BQD10" s="299"/>
      <c r="BQE10" s="299"/>
      <c r="BQF10" s="299"/>
      <c r="BQG10" s="299"/>
      <c r="BQH10" s="299"/>
      <c r="BQI10" s="299"/>
      <c r="BQJ10" s="299"/>
      <c r="BQK10" s="299"/>
      <c r="BQL10" s="299"/>
      <c r="BQM10" s="299"/>
      <c r="BQN10" s="299"/>
      <c r="BQO10" s="299"/>
      <c r="BQP10" s="299"/>
      <c r="BQQ10" s="299"/>
      <c r="BQR10" s="299"/>
      <c r="BQS10" s="299"/>
      <c r="BQT10" s="299"/>
      <c r="BQU10" s="299"/>
      <c r="BQV10" s="299"/>
      <c r="BQW10" s="299"/>
      <c r="BQX10" s="299"/>
      <c r="BQY10" s="299"/>
      <c r="BQZ10" s="299"/>
      <c r="BRA10" s="299"/>
      <c r="BRB10" s="299"/>
      <c r="BRC10" s="299"/>
      <c r="BRD10" s="299"/>
      <c r="BRE10" s="299"/>
      <c r="BRF10" s="299"/>
      <c r="BRG10" s="299"/>
      <c r="BRH10" s="299"/>
      <c r="BRI10" s="299"/>
      <c r="BRJ10" s="299"/>
      <c r="BRK10" s="299"/>
      <c r="BRL10" s="299"/>
      <c r="BRM10" s="299"/>
      <c r="BRN10" s="299"/>
      <c r="BRO10" s="299"/>
      <c r="BRP10" s="299"/>
      <c r="BRQ10" s="299"/>
      <c r="BRR10" s="299"/>
      <c r="BRS10" s="299"/>
      <c r="BRT10" s="299"/>
      <c r="BRU10" s="299"/>
      <c r="BRV10" s="299"/>
      <c r="BRW10" s="299"/>
      <c r="BRX10" s="299"/>
      <c r="BRY10" s="299"/>
      <c r="BRZ10" s="299"/>
      <c r="BSA10" s="299"/>
      <c r="BSB10" s="299"/>
      <c r="BSC10" s="299"/>
      <c r="BSD10" s="299"/>
      <c r="BSE10" s="299"/>
      <c r="BSF10" s="299"/>
      <c r="BSG10" s="299"/>
      <c r="BSH10" s="299"/>
      <c r="BSI10" s="299"/>
      <c r="BSJ10" s="299"/>
      <c r="BSK10" s="299"/>
      <c r="BSL10" s="299"/>
      <c r="BSM10" s="299"/>
      <c r="BSN10" s="299"/>
      <c r="BSO10" s="299"/>
      <c r="BSP10" s="299"/>
      <c r="BSQ10" s="299"/>
      <c r="BSR10" s="299"/>
      <c r="BSS10" s="299"/>
      <c r="BST10" s="299"/>
      <c r="BSU10" s="299"/>
      <c r="BSV10" s="299"/>
      <c r="BSW10" s="299"/>
      <c r="BSX10" s="299"/>
      <c r="BSY10" s="299"/>
      <c r="BSZ10" s="299"/>
      <c r="BTA10" s="299"/>
      <c r="BTB10" s="299"/>
      <c r="BTC10" s="299"/>
      <c r="BTD10" s="299"/>
      <c r="BTE10" s="299"/>
      <c r="BTF10" s="299"/>
      <c r="BTG10" s="299"/>
      <c r="BTH10" s="299"/>
      <c r="BTI10" s="299"/>
      <c r="BTJ10" s="299"/>
      <c r="BTK10" s="299"/>
      <c r="BTL10" s="299"/>
      <c r="BTM10" s="299"/>
      <c r="BTN10" s="299"/>
      <c r="BTO10" s="299"/>
      <c r="BTP10" s="299"/>
      <c r="BTQ10" s="299"/>
      <c r="BTR10" s="299"/>
      <c r="BTS10" s="299"/>
      <c r="BTT10" s="299"/>
      <c r="BTU10" s="299"/>
      <c r="BTV10" s="299"/>
      <c r="BTW10" s="299"/>
      <c r="BTX10" s="299"/>
      <c r="BTY10" s="299"/>
      <c r="BTZ10" s="299"/>
      <c r="BUA10" s="299"/>
      <c r="BUB10" s="299"/>
      <c r="BUC10" s="299"/>
      <c r="BUD10" s="299"/>
      <c r="BUE10" s="299"/>
      <c r="BUF10" s="299"/>
      <c r="BUG10" s="299"/>
      <c r="BUH10" s="299"/>
      <c r="BUI10" s="299"/>
      <c r="BUJ10" s="299"/>
      <c r="BUK10" s="299"/>
      <c r="BUL10" s="299"/>
      <c r="BUM10" s="299"/>
      <c r="BUN10" s="299"/>
      <c r="BUO10" s="299"/>
      <c r="BUP10" s="299"/>
      <c r="BUQ10" s="299"/>
      <c r="BUR10" s="299"/>
      <c r="BUS10" s="299"/>
      <c r="BUT10" s="299"/>
      <c r="BUU10" s="299"/>
      <c r="BUV10" s="299"/>
      <c r="BUW10" s="299"/>
      <c r="BUX10" s="299"/>
      <c r="BUY10" s="299"/>
      <c r="BUZ10" s="299"/>
      <c r="BVA10" s="299"/>
      <c r="BVB10" s="299"/>
      <c r="BVC10" s="299"/>
      <c r="BVD10" s="299"/>
      <c r="BVE10" s="299"/>
      <c r="BVF10" s="299"/>
      <c r="BVG10" s="299"/>
      <c r="BVH10" s="299"/>
      <c r="BVI10" s="299"/>
      <c r="BVJ10" s="299"/>
      <c r="BVK10" s="299"/>
      <c r="BVL10" s="299"/>
      <c r="BVM10" s="299"/>
      <c r="BVN10" s="299"/>
      <c r="BVO10" s="299"/>
      <c r="BVP10" s="299"/>
      <c r="BVQ10" s="299"/>
      <c r="BVR10" s="299"/>
      <c r="BVS10" s="299"/>
      <c r="BVT10" s="299"/>
      <c r="BVU10" s="299"/>
      <c r="BVV10" s="299"/>
      <c r="BVW10" s="299"/>
      <c r="BVX10" s="299"/>
      <c r="BVY10" s="299"/>
      <c r="BVZ10" s="299"/>
      <c r="BWA10" s="299"/>
      <c r="BWB10" s="299"/>
      <c r="BWC10" s="299"/>
      <c r="BWD10" s="299"/>
      <c r="BWE10" s="299"/>
      <c r="BWF10" s="299"/>
      <c r="BWG10" s="299"/>
      <c r="BWH10" s="299"/>
      <c r="BWI10" s="299"/>
      <c r="BWJ10" s="299"/>
      <c r="BWK10" s="299"/>
      <c r="BWL10" s="299"/>
      <c r="BWM10" s="299"/>
      <c r="BWN10" s="299"/>
      <c r="BWO10" s="299"/>
      <c r="BWP10" s="299"/>
      <c r="BWQ10" s="299"/>
      <c r="BWR10" s="299"/>
      <c r="BWS10" s="299"/>
      <c r="BWT10" s="299"/>
      <c r="BWU10" s="299"/>
      <c r="BWV10" s="299"/>
      <c r="BWW10" s="299"/>
      <c r="BWX10" s="299"/>
      <c r="BWY10" s="299"/>
      <c r="BWZ10" s="299"/>
      <c r="BXA10" s="299"/>
      <c r="BXB10" s="299"/>
      <c r="BXC10" s="299"/>
      <c r="BXD10" s="299"/>
      <c r="BXE10" s="299"/>
      <c r="BXF10" s="299"/>
      <c r="BXG10" s="299"/>
      <c r="BXH10" s="299"/>
      <c r="BXI10" s="299"/>
      <c r="BXJ10" s="299"/>
      <c r="BXK10" s="299"/>
      <c r="BXL10" s="299"/>
      <c r="BXM10" s="299"/>
      <c r="BXN10" s="299"/>
      <c r="BXO10" s="299"/>
      <c r="BXP10" s="299"/>
      <c r="BXQ10" s="299"/>
      <c r="BXR10" s="299"/>
      <c r="BXS10" s="299"/>
      <c r="BXT10" s="299"/>
      <c r="BXU10" s="299"/>
      <c r="BXV10" s="299"/>
      <c r="BXW10" s="299"/>
      <c r="BXX10" s="299"/>
      <c r="BXY10" s="299"/>
      <c r="BXZ10" s="299"/>
      <c r="BYA10" s="299"/>
      <c r="BYB10" s="299"/>
      <c r="BYC10" s="299"/>
      <c r="BYD10" s="299"/>
      <c r="BYE10" s="299"/>
      <c r="BYF10" s="299"/>
      <c r="BYG10" s="299"/>
      <c r="BYH10" s="299"/>
      <c r="BYI10" s="299"/>
      <c r="BYJ10" s="299"/>
      <c r="BYK10" s="299"/>
      <c r="BYL10" s="299"/>
      <c r="BYM10" s="299"/>
      <c r="BYN10" s="299"/>
      <c r="BYO10" s="299"/>
      <c r="BYP10" s="299"/>
      <c r="BYQ10" s="299"/>
      <c r="BYR10" s="299"/>
      <c r="BYS10" s="299"/>
      <c r="BYT10" s="299"/>
      <c r="BYU10" s="299"/>
      <c r="BYV10" s="299"/>
      <c r="BYW10" s="299"/>
      <c r="BYX10" s="299"/>
      <c r="BYY10" s="299"/>
      <c r="BYZ10" s="299"/>
      <c r="BZA10" s="299"/>
      <c r="BZB10" s="299"/>
      <c r="BZC10" s="299"/>
      <c r="BZD10" s="299"/>
      <c r="BZE10" s="299"/>
      <c r="BZF10" s="299"/>
      <c r="BZG10" s="299"/>
      <c r="BZH10" s="299"/>
      <c r="BZI10" s="299"/>
      <c r="BZJ10" s="299"/>
      <c r="BZK10" s="299"/>
      <c r="BZL10" s="299"/>
      <c r="BZM10" s="299"/>
      <c r="BZN10" s="299"/>
      <c r="BZO10" s="299"/>
      <c r="BZP10" s="299"/>
      <c r="BZQ10" s="299"/>
      <c r="BZR10" s="299"/>
      <c r="BZS10" s="299"/>
      <c r="BZT10" s="299"/>
      <c r="BZU10" s="299"/>
      <c r="BZV10" s="299"/>
      <c r="BZW10" s="299"/>
      <c r="BZX10" s="299"/>
      <c r="BZY10" s="299"/>
      <c r="BZZ10" s="299"/>
      <c r="CAA10" s="299"/>
      <c r="CAB10" s="299"/>
      <c r="CAC10" s="299"/>
      <c r="CAD10" s="299"/>
      <c r="CAE10" s="299"/>
      <c r="CAF10" s="299"/>
      <c r="CAG10" s="299"/>
      <c r="CAH10" s="299"/>
      <c r="CAI10" s="299"/>
      <c r="CAJ10" s="299"/>
      <c r="CAK10" s="299"/>
      <c r="CAL10" s="299"/>
      <c r="CAM10" s="299"/>
      <c r="CAN10" s="299"/>
      <c r="CAO10" s="299"/>
      <c r="CAP10" s="299"/>
      <c r="CAQ10" s="299"/>
      <c r="CAR10" s="299"/>
      <c r="CAS10" s="299"/>
      <c r="CAT10" s="299"/>
      <c r="CAU10" s="299"/>
      <c r="CAV10" s="299"/>
      <c r="CAW10" s="299"/>
      <c r="CAX10" s="299"/>
      <c r="CAY10" s="299"/>
      <c r="CAZ10" s="299"/>
      <c r="CBA10" s="299"/>
      <c r="CBB10" s="299"/>
      <c r="CBC10" s="299"/>
      <c r="CBD10" s="299"/>
      <c r="CBE10" s="299"/>
      <c r="CBF10" s="299"/>
      <c r="CBG10" s="299"/>
      <c r="CBH10" s="299"/>
      <c r="CBI10" s="299"/>
      <c r="CBJ10" s="299"/>
      <c r="CBK10" s="299"/>
      <c r="CBL10" s="299"/>
      <c r="CBM10" s="299"/>
      <c r="CBN10" s="299"/>
      <c r="CBO10" s="299"/>
      <c r="CBP10" s="299"/>
      <c r="CBQ10" s="299"/>
      <c r="CBR10" s="299"/>
      <c r="CBS10" s="299"/>
      <c r="CBT10" s="299"/>
      <c r="CBU10" s="299"/>
      <c r="CBV10" s="299"/>
      <c r="CBW10" s="299"/>
      <c r="CBX10" s="299"/>
      <c r="CBY10" s="299"/>
      <c r="CBZ10" s="299"/>
      <c r="CCA10" s="299"/>
      <c r="CCB10" s="299"/>
      <c r="CCC10" s="299"/>
      <c r="CCD10" s="299"/>
      <c r="CCE10" s="299"/>
      <c r="CCF10" s="299"/>
      <c r="CCG10" s="299"/>
      <c r="CCH10" s="299"/>
      <c r="CCI10" s="299"/>
      <c r="CCJ10" s="299"/>
      <c r="CCK10" s="299"/>
      <c r="CCL10" s="299"/>
      <c r="CCM10" s="299"/>
      <c r="CCN10" s="299"/>
      <c r="CCO10" s="299"/>
      <c r="CCP10" s="299"/>
      <c r="CCQ10" s="299"/>
      <c r="CCR10" s="299"/>
      <c r="CCS10" s="299"/>
      <c r="CCT10" s="299"/>
      <c r="CCU10" s="299"/>
      <c r="CCV10" s="299"/>
      <c r="CCW10" s="299"/>
      <c r="CCX10" s="299"/>
      <c r="CCY10" s="299"/>
      <c r="CCZ10" s="299"/>
      <c r="CDA10" s="299"/>
      <c r="CDB10" s="299"/>
      <c r="CDC10" s="299"/>
      <c r="CDD10" s="299"/>
      <c r="CDE10" s="299"/>
      <c r="CDF10" s="299"/>
      <c r="CDG10" s="299"/>
      <c r="CDH10" s="299"/>
      <c r="CDI10" s="299"/>
      <c r="CDJ10" s="299"/>
      <c r="CDK10" s="299"/>
      <c r="CDL10" s="299"/>
      <c r="CDM10" s="299"/>
      <c r="CDN10" s="299"/>
      <c r="CDO10" s="299"/>
      <c r="CDP10" s="299"/>
      <c r="CDQ10" s="299"/>
      <c r="CDR10" s="299"/>
      <c r="CDS10" s="299"/>
      <c r="CDT10" s="299"/>
      <c r="CDU10" s="299"/>
      <c r="CDV10" s="299"/>
      <c r="CDW10" s="299"/>
      <c r="CDX10" s="299"/>
      <c r="CDY10" s="299"/>
      <c r="CDZ10" s="299"/>
      <c r="CEA10" s="299"/>
      <c r="CEB10" s="299"/>
      <c r="CEC10" s="299"/>
      <c r="CED10" s="299"/>
      <c r="CEE10" s="299"/>
      <c r="CEF10" s="299"/>
      <c r="CEG10" s="299"/>
      <c r="CEH10" s="299"/>
      <c r="CEI10" s="299"/>
      <c r="CEJ10" s="299"/>
      <c r="CEK10" s="299"/>
      <c r="CEL10" s="299"/>
      <c r="CEM10" s="299"/>
      <c r="CEN10" s="299"/>
      <c r="CEO10" s="299"/>
      <c r="CEP10" s="299"/>
      <c r="CEQ10" s="299"/>
      <c r="CER10" s="299"/>
      <c r="CES10" s="299"/>
      <c r="CET10" s="299"/>
      <c r="CEU10" s="299"/>
      <c r="CEV10" s="299"/>
      <c r="CEW10" s="299"/>
      <c r="CEX10" s="299"/>
      <c r="CEY10" s="299"/>
      <c r="CEZ10" s="299"/>
      <c r="CFA10" s="299"/>
      <c r="CFB10" s="299"/>
      <c r="CFC10" s="299"/>
      <c r="CFD10" s="299"/>
      <c r="CFE10" s="299"/>
      <c r="CFF10" s="299"/>
      <c r="CFG10" s="299"/>
      <c r="CFH10" s="299"/>
      <c r="CFI10" s="299"/>
      <c r="CFJ10" s="299"/>
      <c r="CFK10" s="299"/>
      <c r="CFL10" s="299"/>
      <c r="CFM10" s="299"/>
      <c r="CFN10" s="299"/>
      <c r="CFO10" s="299"/>
      <c r="CFP10" s="299"/>
      <c r="CFQ10" s="299"/>
      <c r="CFR10" s="299"/>
      <c r="CFS10" s="299"/>
      <c r="CFT10" s="299"/>
      <c r="CFU10" s="299"/>
      <c r="CFV10" s="299"/>
      <c r="CFW10" s="299"/>
      <c r="CFX10" s="299"/>
      <c r="CFY10" s="299"/>
      <c r="CFZ10" s="299"/>
      <c r="CGA10" s="299"/>
      <c r="CGB10" s="299"/>
      <c r="CGC10" s="299"/>
      <c r="CGD10" s="299"/>
      <c r="CGE10" s="299"/>
      <c r="CGF10" s="299"/>
      <c r="CGG10" s="299"/>
      <c r="CGH10" s="299"/>
      <c r="CGI10" s="299"/>
      <c r="CGJ10" s="299"/>
      <c r="CGK10" s="299"/>
      <c r="CGL10" s="299"/>
      <c r="CGM10" s="299"/>
      <c r="CGN10" s="299"/>
      <c r="CGO10" s="299"/>
      <c r="CGP10" s="299"/>
      <c r="CGQ10" s="299"/>
      <c r="CGR10" s="299"/>
      <c r="CGS10" s="299"/>
      <c r="CGT10" s="299"/>
      <c r="CGU10" s="299"/>
      <c r="CGV10" s="299"/>
      <c r="CGW10" s="299"/>
      <c r="CGX10" s="299"/>
      <c r="CGY10" s="299"/>
      <c r="CGZ10" s="299"/>
      <c r="CHA10" s="299"/>
      <c r="CHB10" s="299"/>
      <c r="CHC10" s="299"/>
      <c r="CHD10" s="299"/>
      <c r="CHE10" s="299"/>
      <c r="CHF10" s="299"/>
      <c r="CHG10" s="299"/>
      <c r="CHH10" s="299"/>
      <c r="CHI10" s="299"/>
      <c r="CHJ10" s="299"/>
      <c r="CHK10" s="299"/>
      <c r="CHL10" s="299"/>
      <c r="CHM10" s="299"/>
      <c r="CHN10" s="299"/>
      <c r="CHO10" s="299"/>
      <c r="CHP10" s="299"/>
      <c r="CHQ10" s="299"/>
      <c r="CHR10" s="299"/>
      <c r="CHS10" s="299"/>
      <c r="CHT10" s="299"/>
      <c r="CHU10" s="299"/>
      <c r="CHV10" s="299"/>
      <c r="CHW10" s="299"/>
      <c r="CHX10" s="299"/>
      <c r="CHY10" s="299"/>
      <c r="CHZ10" s="299"/>
      <c r="CIA10" s="299"/>
      <c r="CIB10" s="299"/>
      <c r="CIC10" s="299"/>
      <c r="CID10" s="299"/>
      <c r="CIE10" s="299"/>
      <c r="CIF10" s="299"/>
      <c r="CIG10" s="299"/>
      <c r="CIH10" s="299"/>
      <c r="CII10" s="299"/>
      <c r="CIJ10" s="299"/>
      <c r="CIK10" s="299"/>
      <c r="CIL10" s="299"/>
      <c r="CIM10" s="299"/>
      <c r="CIN10" s="299"/>
      <c r="CIO10" s="299"/>
      <c r="CIP10" s="299"/>
      <c r="CIQ10" s="299"/>
      <c r="CIR10" s="299"/>
      <c r="CIS10" s="299"/>
      <c r="CIT10" s="299"/>
      <c r="CIU10" s="299"/>
      <c r="CIV10" s="299"/>
      <c r="CIW10" s="299"/>
      <c r="CIX10" s="299"/>
      <c r="CIY10" s="299"/>
      <c r="CIZ10" s="299"/>
      <c r="CJA10" s="299"/>
      <c r="CJB10" s="299"/>
      <c r="CJC10" s="299"/>
      <c r="CJD10" s="299"/>
      <c r="CJE10" s="299"/>
      <c r="CJF10" s="299"/>
      <c r="CJG10" s="299"/>
      <c r="CJH10" s="299"/>
      <c r="CJI10" s="299"/>
      <c r="CJJ10" s="299"/>
      <c r="CJK10" s="299"/>
      <c r="CJL10" s="299"/>
      <c r="CJM10" s="299"/>
      <c r="CJN10" s="299"/>
      <c r="CJO10" s="299"/>
      <c r="CJP10" s="299"/>
      <c r="CJQ10" s="299"/>
      <c r="CJR10" s="299"/>
      <c r="CJS10" s="299"/>
      <c r="CJT10" s="299"/>
      <c r="CJU10" s="299"/>
      <c r="CJV10" s="299"/>
      <c r="CJW10" s="299"/>
      <c r="CJX10" s="299"/>
      <c r="CJY10" s="299"/>
      <c r="CJZ10" s="299"/>
      <c r="CKA10" s="299"/>
      <c r="CKB10" s="299"/>
      <c r="CKC10" s="299"/>
      <c r="CKD10" s="299"/>
      <c r="CKE10" s="299"/>
      <c r="CKF10" s="299"/>
      <c r="CKG10" s="299"/>
      <c r="CKH10" s="299"/>
      <c r="CKI10" s="299"/>
      <c r="CKJ10" s="299"/>
      <c r="CKK10" s="299"/>
      <c r="CKL10" s="299"/>
      <c r="CKM10" s="299"/>
      <c r="CKN10" s="299"/>
      <c r="CKO10" s="299"/>
      <c r="CKP10" s="299"/>
      <c r="CKQ10" s="299"/>
      <c r="CKR10" s="299"/>
      <c r="CKS10" s="299"/>
      <c r="CKT10" s="299"/>
      <c r="CKU10" s="299"/>
      <c r="CKV10" s="299"/>
      <c r="CKW10" s="299"/>
      <c r="CKX10" s="299"/>
      <c r="CKY10" s="299"/>
      <c r="CKZ10" s="299"/>
      <c r="CLA10" s="299"/>
      <c r="CLB10" s="299"/>
      <c r="CLC10" s="299"/>
      <c r="CLD10" s="299"/>
      <c r="CLE10" s="299"/>
      <c r="CLF10" s="299"/>
      <c r="CLG10" s="299"/>
      <c r="CLH10" s="299"/>
      <c r="CLI10" s="299"/>
      <c r="CLJ10" s="299"/>
      <c r="CLK10" s="299"/>
      <c r="CLL10" s="299"/>
      <c r="CLM10" s="299"/>
      <c r="CLN10" s="299"/>
      <c r="CLO10" s="299"/>
      <c r="CLP10" s="299"/>
      <c r="CLQ10" s="299"/>
      <c r="CLR10" s="299"/>
      <c r="CLS10" s="299"/>
      <c r="CLT10" s="299"/>
      <c r="CLU10" s="299"/>
      <c r="CLV10" s="299"/>
      <c r="CLW10" s="299"/>
      <c r="CLX10" s="299"/>
      <c r="CLY10" s="299"/>
      <c r="CLZ10" s="299"/>
      <c r="CMA10" s="299"/>
      <c r="CMB10" s="299"/>
      <c r="CMC10" s="299"/>
      <c r="CMD10" s="299"/>
      <c r="CME10" s="299"/>
      <c r="CMF10" s="299"/>
      <c r="CMG10" s="299"/>
      <c r="CMH10" s="299"/>
      <c r="CMI10" s="299"/>
      <c r="CMJ10" s="299"/>
      <c r="CMK10" s="299"/>
      <c r="CML10" s="299"/>
      <c r="CMM10" s="299"/>
      <c r="CMN10" s="299"/>
      <c r="CMO10" s="299"/>
      <c r="CMP10" s="299"/>
      <c r="CMQ10" s="299"/>
      <c r="CMR10" s="299"/>
      <c r="CMS10" s="299"/>
      <c r="CMT10" s="299"/>
      <c r="CMU10" s="299"/>
      <c r="CMV10" s="299"/>
      <c r="CMW10" s="299"/>
      <c r="CMX10" s="299"/>
      <c r="CMY10" s="299"/>
      <c r="CMZ10" s="299"/>
      <c r="CNA10" s="299"/>
      <c r="CNB10" s="299"/>
      <c r="CNC10" s="299"/>
      <c r="CND10" s="299"/>
      <c r="CNE10" s="299"/>
      <c r="CNF10" s="299"/>
      <c r="CNG10" s="299"/>
      <c r="CNH10" s="299"/>
      <c r="CNI10" s="299"/>
      <c r="CNJ10" s="299"/>
      <c r="CNK10" s="299"/>
      <c r="CNL10" s="299"/>
      <c r="CNM10" s="299"/>
      <c r="CNN10" s="299"/>
      <c r="CNO10" s="299"/>
      <c r="CNP10" s="299"/>
      <c r="CNQ10" s="299"/>
      <c r="CNR10" s="299"/>
      <c r="CNS10" s="299"/>
      <c r="CNT10" s="299"/>
      <c r="CNU10" s="299"/>
      <c r="CNV10" s="299"/>
      <c r="CNW10" s="299"/>
      <c r="CNX10" s="299"/>
      <c r="CNY10" s="299"/>
      <c r="CNZ10" s="299"/>
      <c r="COA10" s="299"/>
      <c r="COB10" s="299"/>
      <c r="COC10" s="299"/>
      <c r="COD10" s="299"/>
      <c r="COE10" s="299"/>
      <c r="COF10" s="299"/>
      <c r="COG10" s="299"/>
      <c r="COH10" s="299"/>
      <c r="COI10" s="299"/>
      <c r="COJ10" s="299"/>
      <c r="COK10" s="299"/>
      <c r="COL10" s="299"/>
      <c r="COM10" s="299"/>
      <c r="CON10" s="299"/>
      <c r="COO10" s="299"/>
      <c r="COP10" s="299"/>
      <c r="COQ10" s="299"/>
      <c r="COR10" s="299"/>
      <c r="COS10" s="299"/>
      <c r="COT10" s="299"/>
      <c r="COU10" s="299"/>
      <c r="COV10" s="299"/>
      <c r="COW10" s="299"/>
      <c r="COX10" s="299"/>
      <c r="COY10" s="299"/>
      <c r="COZ10" s="299"/>
      <c r="CPA10" s="299"/>
      <c r="CPB10" s="299"/>
      <c r="CPC10" s="299"/>
      <c r="CPD10" s="299"/>
      <c r="CPE10" s="299"/>
      <c r="CPF10" s="299"/>
      <c r="CPG10" s="299"/>
      <c r="CPH10" s="299"/>
      <c r="CPI10" s="299"/>
      <c r="CPJ10" s="299"/>
      <c r="CPK10" s="299"/>
      <c r="CPL10" s="299"/>
      <c r="CPM10" s="299"/>
      <c r="CPN10" s="299"/>
      <c r="CPO10" s="299"/>
      <c r="CPP10" s="299"/>
      <c r="CPQ10" s="299"/>
      <c r="CPR10" s="299"/>
      <c r="CPS10" s="299"/>
      <c r="CPT10" s="299"/>
      <c r="CPU10" s="299"/>
      <c r="CPV10" s="299"/>
      <c r="CPW10" s="299"/>
      <c r="CPX10" s="299"/>
      <c r="CPY10" s="299"/>
      <c r="CPZ10" s="299"/>
      <c r="CQA10" s="299"/>
      <c r="CQB10" s="299"/>
      <c r="CQC10" s="299"/>
      <c r="CQD10" s="299"/>
      <c r="CQE10" s="299"/>
      <c r="CQF10" s="299"/>
      <c r="CQG10" s="299"/>
      <c r="CQH10" s="299"/>
      <c r="CQI10" s="299"/>
      <c r="CQJ10" s="299"/>
      <c r="CQK10" s="299"/>
      <c r="CQL10" s="299"/>
      <c r="CQM10" s="299"/>
      <c r="CQN10" s="299"/>
      <c r="CQO10" s="299"/>
      <c r="CQP10" s="299"/>
      <c r="CQQ10" s="299"/>
      <c r="CQR10" s="299"/>
      <c r="CQS10" s="299"/>
      <c r="CQT10" s="299"/>
      <c r="CQU10" s="299"/>
      <c r="CQV10" s="299"/>
      <c r="CQW10" s="299"/>
      <c r="CQX10" s="299"/>
      <c r="CQY10" s="299"/>
      <c r="CQZ10" s="299"/>
      <c r="CRA10" s="299"/>
      <c r="CRB10" s="299"/>
      <c r="CRC10" s="299"/>
      <c r="CRD10" s="299"/>
      <c r="CRE10" s="299"/>
      <c r="CRF10" s="299"/>
      <c r="CRG10" s="299"/>
      <c r="CRH10" s="299"/>
      <c r="CRI10" s="299"/>
      <c r="CRJ10" s="299"/>
      <c r="CRK10" s="299"/>
      <c r="CRL10" s="299"/>
      <c r="CRM10" s="299"/>
      <c r="CRN10" s="299"/>
      <c r="CRO10" s="299"/>
      <c r="CRP10" s="299"/>
      <c r="CRQ10" s="299"/>
      <c r="CRR10" s="299"/>
      <c r="CRS10" s="299"/>
      <c r="CRT10" s="299"/>
      <c r="CRU10" s="299"/>
      <c r="CRV10" s="299"/>
      <c r="CRW10" s="299"/>
      <c r="CRX10" s="299"/>
      <c r="CRY10" s="299"/>
      <c r="CRZ10" s="299"/>
      <c r="CSA10" s="299"/>
      <c r="CSB10" s="299"/>
      <c r="CSC10" s="299"/>
      <c r="CSD10" s="299"/>
      <c r="CSE10" s="299"/>
      <c r="CSF10" s="299"/>
      <c r="CSG10" s="299"/>
      <c r="CSH10" s="299"/>
      <c r="CSI10" s="299"/>
      <c r="CSJ10" s="299"/>
      <c r="CSK10" s="299"/>
      <c r="CSL10" s="299"/>
      <c r="CSM10" s="299"/>
      <c r="CSN10" s="299"/>
      <c r="CSO10" s="299"/>
      <c r="CSP10" s="299"/>
      <c r="CSQ10" s="299"/>
      <c r="CSR10" s="299"/>
      <c r="CSS10" s="299"/>
      <c r="CST10" s="299"/>
      <c r="CSU10" s="299"/>
      <c r="CSV10" s="299"/>
      <c r="CSW10" s="299"/>
      <c r="CSX10" s="299"/>
      <c r="CSY10" s="299"/>
      <c r="CSZ10" s="299"/>
      <c r="CTA10" s="299"/>
      <c r="CTB10" s="299"/>
      <c r="CTC10" s="299"/>
      <c r="CTD10" s="299"/>
      <c r="CTE10" s="299"/>
      <c r="CTF10" s="299"/>
      <c r="CTG10" s="299"/>
      <c r="CTH10" s="299"/>
      <c r="CTI10" s="299"/>
      <c r="CTJ10" s="299"/>
      <c r="CTK10" s="299"/>
      <c r="CTL10" s="299"/>
      <c r="CTM10" s="299"/>
      <c r="CTN10" s="299"/>
      <c r="CTO10" s="299"/>
      <c r="CTP10" s="299"/>
      <c r="CTQ10" s="299"/>
      <c r="CTR10" s="299"/>
      <c r="CTS10" s="299"/>
      <c r="CTT10" s="299"/>
      <c r="CTU10" s="299"/>
      <c r="CTV10" s="299"/>
      <c r="CTW10" s="299"/>
      <c r="CTX10" s="299"/>
      <c r="CTY10" s="299"/>
      <c r="CTZ10" s="299"/>
      <c r="CUA10" s="299"/>
      <c r="CUB10" s="299"/>
      <c r="CUC10" s="299"/>
      <c r="CUD10" s="299"/>
      <c r="CUE10" s="299"/>
      <c r="CUF10" s="299"/>
      <c r="CUG10" s="299"/>
      <c r="CUH10" s="299"/>
      <c r="CUI10" s="299"/>
      <c r="CUJ10" s="299"/>
      <c r="CUK10" s="299"/>
      <c r="CUL10" s="299"/>
      <c r="CUM10" s="299"/>
      <c r="CUN10" s="299"/>
      <c r="CUO10" s="299"/>
      <c r="CUP10" s="299"/>
      <c r="CUQ10" s="299"/>
      <c r="CUR10" s="299"/>
      <c r="CUS10" s="299"/>
      <c r="CUT10" s="299"/>
      <c r="CUU10" s="299"/>
      <c r="CUV10" s="299"/>
      <c r="CUW10" s="299"/>
      <c r="CUX10" s="299"/>
      <c r="CUY10" s="299"/>
      <c r="CUZ10" s="299"/>
      <c r="CVA10" s="299"/>
      <c r="CVB10" s="299"/>
      <c r="CVC10" s="299"/>
      <c r="CVD10" s="299"/>
      <c r="CVE10" s="299"/>
      <c r="CVF10" s="299"/>
      <c r="CVG10" s="299"/>
      <c r="CVH10" s="299"/>
      <c r="CVI10" s="299"/>
      <c r="CVJ10" s="299"/>
      <c r="CVK10" s="299"/>
      <c r="CVL10" s="299"/>
      <c r="CVM10" s="299"/>
      <c r="CVN10" s="299"/>
      <c r="CVO10" s="299"/>
      <c r="CVP10" s="299"/>
      <c r="CVQ10" s="299"/>
      <c r="CVR10" s="299"/>
      <c r="CVS10" s="299"/>
      <c r="CVT10" s="299"/>
      <c r="CVU10" s="299"/>
      <c r="CVV10" s="299"/>
      <c r="CVW10" s="299"/>
      <c r="CVX10" s="299"/>
      <c r="CVY10" s="299"/>
      <c r="CVZ10" s="299"/>
      <c r="CWA10" s="299"/>
      <c r="CWB10" s="299"/>
      <c r="CWC10" s="299"/>
      <c r="CWD10" s="299"/>
      <c r="CWE10" s="299"/>
      <c r="CWF10" s="299"/>
      <c r="CWG10" s="299"/>
      <c r="CWH10" s="299"/>
      <c r="CWI10" s="299"/>
      <c r="CWJ10" s="299"/>
      <c r="CWK10" s="299"/>
      <c r="CWL10" s="299"/>
      <c r="CWM10" s="299"/>
      <c r="CWN10" s="299"/>
      <c r="CWO10" s="299"/>
      <c r="CWP10" s="299"/>
      <c r="CWQ10" s="299"/>
      <c r="CWR10" s="299"/>
      <c r="CWS10" s="299"/>
      <c r="CWT10" s="299"/>
      <c r="CWU10" s="299"/>
      <c r="CWV10" s="299"/>
      <c r="CWW10" s="299"/>
      <c r="CWX10" s="299"/>
      <c r="CWY10" s="299"/>
      <c r="CWZ10" s="299"/>
      <c r="CXA10" s="299"/>
      <c r="CXB10" s="299"/>
      <c r="CXC10" s="299"/>
      <c r="CXD10" s="299"/>
      <c r="CXE10" s="299"/>
      <c r="CXF10" s="299"/>
      <c r="CXG10" s="299"/>
      <c r="CXH10" s="299"/>
      <c r="CXI10" s="299"/>
      <c r="CXJ10" s="299"/>
      <c r="CXK10" s="299"/>
      <c r="CXL10" s="299"/>
      <c r="CXM10" s="299"/>
      <c r="CXN10" s="299"/>
      <c r="CXO10" s="299"/>
      <c r="CXP10" s="299"/>
      <c r="CXQ10" s="299"/>
      <c r="CXR10" s="299"/>
      <c r="CXS10" s="299"/>
      <c r="CXT10" s="299"/>
      <c r="CXU10" s="299"/>
      <c r="CXV10" s="299"/>
      <c r="CXW10" s="299"/>
      <c r="CXX10" s="299"/>
      <c r="CXY10" s="299"/>
      <c r="CXZ10" s="299"/>
      <c r="CYA10" s="299"/>
      <c r="CYB10" s="299"/>
      <c r="CYC10" s="299"/>
      <c r="CYD10" s="299"/>
      <c r="CYE10" s="299"/>
      <c r="CYF10" s="299"/>
      <c r="CYG10" s="299"/>
      <c r="CYH10" s="299"/>
      <c r="CYI10" s="299"/>
      <c r="CYJ10" s="299"/>
      <c r="CYK10" s="299"/>
      <c r="CYL10" s="299"/>
      <c r="CYM10" s="299"/>
      <c r="CYN10" s="299"/>
      <c r="CYO10" s="299"/>
      <c r="CYP10" s="299"/>
      <c r="CYQ10" s="299"/>
      <c r="CYR10" s="299"/>
      <c r="CYS10" s="299"/>
      <c r="CYT10" s="299"/>
      <c r="CYU10" s="299"/>
      <c r="CYV10" s="299"/>
      <c r="CYW10" s="299"/>
      <c r="CYX10" s="299"/>
      <c r="CYY10" s="299"/>
      <c r="CYZ10" s="299"/>
      <c r="CZA10" s="299"/>
      <c r="CZB10" s="299"/>
      <c r="CZC10" s="299"/>
      <c r="CZD10" s="299"/>
      <c r="CZE10" s="299"/>
      <c r="CZF10" s="299"/>
      <c r="CZG10" s="299"/>
      <c r="CZH10" s="299"/>
      <c r="CZI10" s="299"/>
      <c r="CZJ10" s="299"/>
      <c r="CZK10" s="299"/>
      <c r="CZL10" s="299"/>
      <c r="CZM10" s="299"/>
      <c r="CZN10" s="299"/>
      <c r="CZO10" s="299"/>
      <c r="CZP10" s="299"/>
      <c r="CZQ10" s="299"/>
      <c r="CZR10" s="299"/>
      <c r="CZS10" s="299"/>
      <c r="CZT10" s="299"/>
      <c r="CZU10" s="299"/>
      <c r="CZV10" s="299"/>
      <c r="CZW10" s="299"/>
      <c r="CZX10" s="299"/>
      <c r="CZY10" s="299"/>
      <c r="CZZ10" s="299"/>
      <c r="DAA10" s="299"/>
      <c r="DAB10" s="299"/>
      <c r="DAC10" s="299"/>
      <c r="DAD10" s="299"/>
      <c r="DAE10" s="299"/>
      <c r="DAF10" s="299"/>
      <c r="DAG10" s="299"/>
      <c r="DAH10" s="299"/>
      <c r="DAI10" s="299"/>
      <c r="DAJ10" s="299"/>
      <c r="DAK10" s="299"/>
      <c r="DAL10" s="299"/>
      <c r="DAM10" s="299"/>
      <c r="DAN10" s="299"/>
      <c r="DAO10" s="299"/>
      <c r="DAP10" s="299"/>
      <c r="DAQ10" s="299"/>
      <c r="DAR10" s="299"/>
      <c r="DAS10" s="299"/>
      <c r="DAT10" s="299"/>
      <c r="DAU10" s="299"/>
      <c r="DAV10" s="299"/>
      <c r="DAW10" s="299"/>
      <c r="DAX10" s="299"/>
      <c r="DAY10" s="299"/>
      <c r="DAZ10" s="299"/>
      <c r="DBA10" s="299"/>
      <c r="DBB10" s="299"/>
      <c r="DBC10" s="299"/>
      <c r="DBD10" s="299"/>
      <c r="DBE10" s="299"/>
      <c r="DBF10" s="299"/>
      <c r="DBG10" s="299"/>
      <c r="DBH10" s="299"/>
      <c r="DBI10" s="299"/>
      <c r="DBJ10" s="299"/>
      <c r="DBK10" s="299"/>
      <c r="DBL10" s="299"/>
      <c r="DBM10" s="299"/>
      <c r="DBN10" s="299"/>
      <c r="DBO10" s="299"/>
      <c r="DBP10" s="299"/>
      <c r="DBQ10" s="299"/>
      <c r="DBR10" s="299"/>
      <c r="DBS10" s="299"/>
      <c r="DBT10" s="299"/>
      <c r="DBU10" s="299"/>
      <c r="DBV10" s="299"/>
      <c r="DBW10" s="299"/>
      <c r="DBX10" s="299"/>
      <c r="DBY10" s="299"/>
      <c r="DBZ10" s="299"/>
      <c r="DCA10" s="299"/>
      <c r="DCB10" s="299"/>
      <c r="DCC10" s="299"/>
      <c r="DCD10" s="299"/>
      <c r="DCE10" s="299"/>
      <c r="DCF10" s="299"/>
      <c r="DCG10" s="299"/>
      <c r="DCH10" s="299"/>
      <c r="DCI10" s="299"/>
      <c r="DCJ10" s="299"/>
      <c r="DCK10" s="299"/>
      <c r="DCL10" s="299"/>
      <c r="DCM10" s="299"/>
      <c r="DCN10" s="299"/>
      <c r="DCO10" s="299"/>
      <c r="DCP10" s="299"/>
      <c r="DCQ10" s="299"/>
      <c r="DCR10" s="299"/>
      <c r="DCS10" s="299"/>
      <c r="DCT10" s="299"/>
      <c r="DCU10" s="299"/>
      <c r="DCV10" s="299"/>
      <c r="DCW10" s="299"/>
      <c r="DCX10" s="299"/>
      <c r="DCY10" s="299"/>
      <c r="DCZ10" s="299"/>
      <c r="DDA10" s="299"/>
      <c r="DDB10" s="299"/>
      <c r="DDC10" s="299"/>
      <c r="DDD10" s="299"/>
      <c r="DDE10" s="299"/>
      <c r="DDF10" s="299"/>
      <c r="DDG10" s="299"/>
      <c r="DDH10" s="299"/>
      <c r="DDI10" s="299"/>
      <c r="DDJ10" s="299"/>
      <c r="DDK10" s="299"/>
      <c r="DDL10" s="299"/>
      <c r="DDM10" s="299"/>
      <c r="DDN10" s="299"/>
      <c r="DDO10" s="299"/>
      <c r="DDP10" s="299"/>
      <c r="DDQ10" s="299"/>
      <c r="DDR10" s="299"/>
      <c r="DDS10" s="299"/>
      <c r="DDT10" s="299"/>
      <c r="DDU10" s="299"/>
      <c r="DDV10" s="299"/>
      <c r="DDW10" s="299"/>
      <c r="DDX10" s="299"/>
      <c r="DDY10" s="299"/>
      <c r="DDZ10" s="299"/>
      <c r="DEA10" s="299"/>
      <c r="DEB10" s="299"/>
      <c r="DEC10" s="299"/>
      <c r="DED10" s="299"/>
      <c r="DEE10" s="299"/>
      <c r="DEF10" s="299"/>
      <c r="DEG10" s="299"/>
      <c r="DEH10" s="299"/>
      <c r="DEI10" s="299"/>
      <c r="DEJ10" s="299"/>
      <c r="DEK10" s="299"/>
      <c r="DEL10" s="299"/>
      <c r="DEM10" s="299"/>
      <c r="DEN10" s="299"/>
      <c r="DEO10" s="299"/>
      <c r="DEP10" s="299"/>
      <c r="DEQ10" s="299"/>
      <c r="DER10" s="299"/>
      <c r="DES10" s="299"/>
      <c r="DET10" s="299"/>
      <c r="DEU10" s="299"/>
      <c r="DEV10" s="299"/>
      <c r="DEW10" s="299"/>
      <c r="DEX10" s="299"/>
      <c r="DEY10" s="299"/>
      <c r="DEZ10" s="299"/>
      <c r="DFA10" s="299"/>
      <c r="DFB10" s="299"/>
      <c r="DFC10" s="299"/>
      <c r="DFD10" s="299"/>
      <c r="DFE10" s="299"/>
      <c r="DFF10" s="299"/>
      <c r="DFG10" s="299"/>
      <c r="DFH10" s="299"/>
      <c r="DFI10" s="299"/>
      <c r="DFJ10" s="299"/>
      <c r="DFK10" s="299"/>
      <c r="DFL10" s="299"/>
      <c r="DFM10" s="299"/>
      <c r="DFN10" s="299"/>
      <c r="DFO10" s="299"/>
      <c r="DFP10" s="299"/>
      <c r="DFQ10" s="299"/>
      <c r="DFR10" s="299"/>
      <c r="DFS10" s="299"/>
      <c r="DFT10" s="299"/>
      <c r="DFU10" s="299"/>
      <c r="DFV10" s="299"/>
      <c r="DFW10" s="299"/>
      <c r="DFX10" s="299"/>
      <c r="DFY10" s="299"/>
      <c r="DFZ10" s="299"/>
      <c r="DGA10" s="299"/>
      <c r="DGB10" s="299"/>
      <c r="DGC10" s="299"/>
      <c r="DGD10" s="299"/>
      <c r="DGE10" s="299"/>
      <c r="DGF10" s="299"/>
      <c r="DGG10" s="299"/>
      <c r="DGH10" s="299"/>
      <c r="DGI10" s="299"/>
      <c r="DGJ10" s="299"/>
      <c r="DGK10" s="299"/>
      <c r="DGL10" s="299"/>
      <c r="DGM10" s="299"/>
      <c r="DGN10" s="299"/>
      <c r="DGO10" s="299"/>
      <c r="DGP10" s="299"/>
      <c r="DGQ10" s="299"/>
      <c r="DGR10" s="299"/>
      <c r="DGS10" s="299"/>
      <c r="DGT10" s="299"/>
      <c r="DGU10" s="299"/>
      <c r="DGV10" s="299"/>
      <c r="DGW10" s="299"/>
      <c r="DGX10" s="299"/>
      <c r="DGY10" s="299"/>
      <c r="DGZ10" s="299"/>
      <c r="DHA10" s="299"/>
      <c r="DHB10" s="299"/>
      <c r="DHC10" s="299"/>
      <c r="DHD10" s="299"/>
      <c r="DHE10" s="299"/>
      <c r="DHF10" s="299"/>
      <c r="DHG10" s="299"/>
      <c r="DHH10" s="299"/>
      <c r="DHI10" s="299"/>
      <c r="DHJ10" s="299"/>
      <c r="DHK10" s="299"/>
      <c r="DHL10" s="299"/>
      <c r="DHM10" s="299"/>
      <c r="DHN10" s="299"/>
      <c r="DHO10" s="299"/>
      <c r="DHP10" s="299"/>
      <c r="DHQ10" s="299"/>
      <c r="DHR10" s="299"/>
      <c r="DHS10" s="299"/>
      <c r="DHT10" s="299"/>
      <c r="DHU10" s="299"/>
      <c r="DHV10" s="299"/>
      <c r="DHW10" s="299"/>
      <c r="DHX10" s="299"/>
      <c r="DHY10" s="299"/>
      <c r="DHZ10" s="299"/>
      <c r="DIA10" s="299"/>
      <c r="DIB10" s="299"/>
      <c r="DIC10" s="299"/>
      <c r="DID10" s="299"/>
      <c r="DIE10" s="299"/>
      <c r="DIF10" s="299"/>
      <c r="DIG10" s="299"/>
      <c r="DIH10" s="299"/>
      <c r="DII10" s="299"/>
      <c r="DIJ10" s="299"/>
      <c r="DIK10" s="299"/>
      <c r="DIL10" s="299"/>
      <c r="DIM10" s="299"/>
      <c r="DIN10" s="299"/>
      <c r="DIO10" s="299"/>
      <c r="DIP10" s="299"/>
      <c r="DIQ10" s="299"/>
      <c r="DIR10" s="299"/>
      <c r="DIS10" s="299"/>
      <c r="DIT10" s="299"/>
      <c r="DIU10" s="299"/>
      <c r="DIV10" s="299"/>
      <c r="DIW10" s="299"/>
      <c r="DIX10" s="299"/>
      <c r="DIY10" s="299"/>
      <c r="DIZ10" s="299"/>
      <c r="DJA10" s="299"/>
      <c r="DJB10" s="299"/>
      <c r="DJC10" s="299"/>
      <c r="DJD10" s="299"/>
      <c r="DJE10" s="299"/>
      <c r="DJF10" s="299"/>
      <c r="DJG10" s="299"/>
      <c r="DJH10" s="299"/>
      <c r="DJI10" s="299"/>
      <c r="DJJ10" s="299"/>
      <c r="DJK10" s="299"/>
      <c r="DJL10" s="299"/>
      <c r="DJM10" s="299"/>
      <c r="DJN10" s="299"/>
      <c r="DJO10" s="299"/>
      <c r="DJP10" s="299"/>
      <c r="DJQ10" s="299"/>
      <c r="DJR10" s="299"/>
      <c r="DJS10" s="299"/>
      <c r="DJT10" s="299"/>
      <c r="DJU10" s="299"/>
      <c r="DJV10" s="299"/>
      <c r="DJW10" s="299"/>
      <c r="DJX10" s="299"/>
      <c r="DJY10" s="299"/>
      <c r="DJZ10" s="299"/>
      <c r="DKA10" s="299"/>
      <c r="DKB10" s="299"/>
      <c r="DKC10" s="299"/>
      <c r="DKD10" s="299"/>
      <c r="DKE10" s="299"/>
      <c r="DKF10" s="299"/>
      <c r="DKG10" s="299"/>
      <c r="DKH10" s="299"/>
      <c r="DKI10" s="299"/>
      <c r="DKJ10" s="299"/>
      <c r="DKK10" s="299"/>
      <c r="DKL10" s="299"/>
      <c r="DKM10" s="299"/>
      <c r="DKN10" s="299"/>
      <c r="DKO10" s="299"/>
      <c r="DKP10" s="299"/>
      <c r="DKQ10" s="299"/>
      <c r="DKR10" s="299"/>
      <c r="DKS10" s="299"/>
      <c r="DKT10" s="299"/>
      <c r="DKU10" s="299"/>
      <c r="DKV10" s="299"/>
      <c r="DKW10" s="299"/>
      <c r="DKX10" s="299"/>
      <c r="DKY10" s="299"/>
      <c r="DKZ10" s="299"/>
      <c r="DLA10" s="299"/>
      <c r="DLB10" s="299"/>
      <c r="DLC10" s="299"/>
      <c r="DLD10" s="299"/>
      <c r="DLE10" s="299"/>
      <c r="DLF10" s="299"/>
      <c r="DLG10" s="299"/>
      <c r="DLH10" s="299"/>
      <c r="DLI10" s="299"/>
      <c r="DLJ10" s="299"/>
      <c r="DLK10" s="299"/>
      <c r="DLL10" s="299"/>
      <c r="DLM10" s="299"/>
      <c r="DLN10" s="299"/>
      <c r="DLO10" s="299"/>
      <c r="DLP10" s="299"/>
      <c r="DLQ10" s="299"/>
      <c r="DLR10" s="299"/>
      <c r="DLS10" s="299"/>
      <c r="DLT10" s="299"/>
      <c r="DLU10" s="299"/>
      <c r="DLV10" s="299"/>
      <c r="DLW10" s="299"/>
      <c r="DLX10" s="299"/>
      <c r="DLY10" s="299"/>
      <c r="DLZ10" s="299"/>
      <c r="DMA10" s="299"/>
      <c r="DMB10" s="299"/>
      <c r="DMC10" s="299"/>
      <c r="DMD10" s="299"/>
      <c r="DME10" s="299"/>
      <c r="DMF10" s="299"/>
      <c r="DMG10" s="299"/>
      <c r="DMH10" s="299"/>
      <c r="DMI10" s="299"/>
      <c r="DMJ10" s="299"/>
      <c r="DMK10" s="299"/>
      <c r="DML10" s="299"/>
      <c r="DMM10" s="299"/>
      <c r="DMN10" s="299"/>
      <c r="DMO10" s="299"/>
      <c r="DMP10" s="299"/>
      <c r="DMQ10" s="299"/>
      <c r="DMR10" s="299"/>
      <c r="DMS10" s="299"/>
      <c r="DMT10" s="299"/>
      <c r="DMU10" s="299"/>
      <c r="DMV10" s="299"/>
      <c r="DMW10" s="299"/>
      <c r="DMX10" s="299"/>
      <c r="DMY10" s="299"/>
      <c r="DMZ10" s="299"/>
      <c r="DNA10" s="299"/>
      <c r="DNB10" s="299"/>
      <c r="DNC10" s="299"/>
      <c r="DND10" s="299"/>
      <c r="DNE10" s="299"/>
      <c r="DNF10" s="299"/>
      <c r="DNG10" s="299"/>
      <c r="DNH10" s="299"/>
      <c r="DNI10" s="299"/>
      <c r="DNJ10" s="299"/>
      <c r="DNK10" s="299"/>
      <c r="DNL10" s="299"/>
      <c r="DNM10" s="299"/>
      <c r="DNN10" s="299"/>
      <c r="DNO10" s="299"/>
      <c r="DNP10" s="299"/>
      <c r="DNQ10" s="299"/>
      <c r="DNR10" s="299"/>
      <c r="DNS10" s="299"/>
      <c r="DNT10" s="299"/>
      <c r="DNU10" s="299"/>
      <c r="DNV10" s="299"/>
      <c r="DNW10" s="299"/>
      <c r="DNX10" s="299"/>
      <c r="DNY10" s="299"/>
      <c r="DNZ10" s="299"/>
      <c r="DOA10" s="299"/>
      <c r="DOB10" s="299"/>
      <c r="DOC10" s="299"/>
      <c r="DOD10" s="299"/>
      <c r="DOE10" s="299"/>
      <c r="DOF10" s="299"/>
      <c r="DOG10" s="299"/>
      <c r="DOH10" s="299"/>
      <c r="DOI10" s="299"/>
      <c r="DOJ10" s="299"/>
      <c r="DOK10" s="299"/>
      <c r="DOL10" s="299"/>
      <c r="DOM10" s="299"/>
      <c r="DON10" s="299"/>
      <c r="DOO10" s="299"/>
      <c r="DOP10" s="299"/>
      <c r="DOQ10" s="299"/>
      <c r="DOR10" s="299"/>
      <c r="DOS10" s="299"/>
      <c r="DOT10" s="299"/>
      <c r="DOU10" s="299"/>
      <c r="DOV10" s="299"/>
      <c r="DOW10" s="299"/>
      <c r="DOX10" s="299"/>
      <c r="DOY10" s="299"/>
      <c r="DOZ10" s="299"/>
      <c r="DPA10" s="299"/>
      <c r="DPB10" s="299"/>
      <c r="DPC10" s="299"/>
      <c r="DPD10" s="299"/>
      <c r="DPE10" s="299"/>
      <c r="DPF10" s="299"/>
      <c r="DPG10" s="299"/>
      <c r="DPH10" s="299"/>
      <c r="DPI10" s="299"/>
      <c r="DPJ10" s="299"/>
      <c r="DPK10" s="299"/>
      <c r="DPL10" s="299"/>
      <c r="DPM10" s="299"/>
      <c r="DPN10" s="299"/>
      <c r="DPO10" s="299"/>
      <c r="DPP10" s="299"/>
      <c r="DPQ10" s="299"/>
      <c r="DPR10" s="299"/>
      <c r="DPS10" s="299"/>
      <c r="DPT10" s="299"/>
      <c r="DPU10" s="299"/>
      <c r="DPV10" s="299"/>
      <c r="DPW10" s="299"/>
      <c r="DPX10" s="299"/>
      <c r="DPY10" s="299"/>
      <c r="DPZ10" s="299"/>
      <c r="DQA10" s="299"/>
      <c r="DQB10" s="299"/>
      <c r="DQC10" s="299"/>
      <c r="DQD10" s="299"/>
      <c r="DQE10" s="299"/>
      <c r="DQF10" s="299"/>
      <c r="DQG10" s="299"/>
      <c r="DQH10" s="299"/>
      <c r="DQI10" s="299"/>
      <c r="DQJ10" s="299"/>
      <c r="DQK10" s="299"/>
      <c r="DQL10" s="299"/>
      <c r="DQM10" s="299"/>
      <c r="DQN10" s="299"/>
      <c r="DQO10" s="299"/>
      <c r="DQP10" s="299"/>
      <c r="DQQ10" s="299"/>
      <c r="DQR10" s="299"/>
      <c r="DQS10" s="299"/>
      <c r="DQT10" s="299"/>
      <c r="DQU10" s="299"/>
      <c r="DQV10" s="299"/>
      <c r="DQW10" s="299"/>
      <c r="DQX10" s="299"/>
      <c r="DQY10" s="299"/>
      <c r="DQZ10" s="299"/>
      <c r="DRA10" s="299"/>
      <c r="DRB10" s="299"/>
      <c r="DRC10" s="299"/>
      <c r="DRD10" s="299"/>
      <c r="DRE10" s="299"/>
      <c r="DRF10" s="299"/>
      <c r="DRG10" s="299"/>
      <c r="DRH10" s="299"/>
      <c r="DRI10" s="299"/>
      <c r="DRJ10" s="299"/>
      <c r="DRK10" s="299"/>
      <c r="DRL10" s="299"/>
      <c r="DRM10" s="299"/>
      <c r="DRN10" s="299"/>
      <c r="DRO10" s="299"/>
      <c r="DRP10" s="299"/>
      <c r="DRQ10" s="299"/>
      <c r="DRR10" s="299"/>
      <c r="DRS10" s="299"/>
      <c r="DRT10" s="299"/>
      <c r="DRU10" s="299"/>
      <c r="DRV10" s="299"/>
      <c r="DRW10" s="299"/>
      <c r="DRX10" s="299"/>
      <c r="DRY10" s="299"/>
      <c r="DRZ10" s="299"/>
      <c r="DSA10" s="299"/>
      <c r="DSB10" s="299"/>
      <c r="DSC10" s="299"/>
      <c r="DSD10" s="299"/>
      <c r="DSE10" s="299"/>
      <c r="DSF10" s="299"/>
      <c r="DSG10" s="299"/>
      <c r="DSH10" s="299"/>
      <c r="DSI10" s="299"/>
      <c r="DSJ10" s="299"/>
      <c r="DSK10" s="299"/>
      <c r="DSL10" s="299"/>
      <c r="DSM10" s="299"/>
      <c r="DSN10" s="299"/>
      <c r="DSO10" s="299"/>
      <c r="DSP10" s="299"/>
      <c r="DSQ10" s="299"/>
      <c r="DSR10" s="299"/>
      <c r="DSS10" s="299"/>
      <c r="DST10" s="299"/>
      <c r="DSU10" s="299"/>
      <c r="DSV10" s="299"/>
      <c r="DSW10" s="299"/>
      <c r="DSX10" s="299"/>
      <c r="DSY10" s="299"/>
      <c r="DSZ10" s="299"/>
      <c r="DTA10" s="299"/>
      <c r="DTB10" s="299"/>
      <c r="DTC10" s="299"/>
      <c r="DTD10" s="299"/>
      <c r="DTE10" s="299"/>
      <c r="DTF10" s="299"/>
      <c r="DTG10" s="299"/>
      <c r="DTH10" s="299"/>
      <c r="DTI10" s="299"/>
      <c r="DTJ10" s="299"/>
      <c r="DTK10" s="299"/>
      <c r="DTL10" s="299"/>
      <c r="DTM10" s="299"/>
      <c r="DTN10" s="299"/>
      <c r="DTO10" s="299"/>
      <c r="DTP10" s="299"/>
      <c r="DTQ10" s="299"/>
      <c r="DTR10" s="299"/>
      <c r="DTS10" s="299"/>
      <c r="DTT10" s="299"/>
      <c r="DTU10" s="299"/>
      <c r="DTV10" s="299"/>
      <c r="DTW10" s="299"/>
      <c r="DTX10" s="299"/>
      <c r="DTY10" s="299"/>
      <c r="DTZ10" s="299"/>
      <c r="DUA10" s="299"/>
      <c r="DUB10" s="299"/>
      <c r="DUC10" s="299"/>
      <c r="DUD10" s="299"/>
      <c r="DUE10" s="299"/>
      <c r="DUF10" s="299"/>
      <c r="DUG10" s="299"/>
      <c r="DUH10" s="299"/>
      <c r="DUI10" s="299"/>
      <c r="DUJ10" s="299"/>
      <c r="DUK10" s="299"/>
      <c r="DUL10" s="299"/>
      <c r="DUM10" s="299"/>
      <c r="DUN10" s="299"/>
      <c r="DUO10" s="299"/>
      <c r="DUP10" s="299"/>
      <c r="DUQ10" s="299"/>
      <c r="DUR10" s="299"/>
      <c r="DUS10" s="299"/>
      <c r="DUT10" s="299"/>
      <c r="DUU10" s="299"/>
      <c r="DUV10" s="299"/>
      <c r="DUW10" s="299"/>
      <c r="DUX10" s="299"/>
      <c r="DUY10" s="299"/>
      <c r="DUZ10" s="299"/>
      <c r="DVA10" s="299"/>
      <c r="DVB10" s="299"/>
      <c r="DVC10" s="299"/>
      <c r="DVD10" s="299"/>
      <c r="DVE10" s="299"/>
      <c r="DVF10" s="299"/>
      <c r="DVG10" s="299"/>
      <c r="DVH10" s="299"/>
      <c r="DVI10" s="299"/>
      <c r="DVJ10" s="299"/>
      <c r="DVK10" s="299"/>
      <c r="DVL10" s="299"/>
      <c r="DVM10" s="299"/>
      <c r="DVN10" s="299"/>
      <c r="DVO10" s="299"/>
      <c r="DVP10" s="299"/>
      <c r="DVQ10" s="299"/>
      <c r="DVR10" s="299"/>
      <c r="DVS10" s="299"/>
      <c r="DVT10" s="299"/>
      <c r="DVU10" s="299"/>
      <c r="DVV10" s="299"/>
      <c r="DVW10" s="299"/>
      <c r="DVX10" s="299"/>
      <c r="DVY10" s="299"/>
      <c r="DVZ10" s="299"/>
      <c r="DWA10" s="299"/>
      <c r="DWB10" s="299"/>
      <c r="DWC10" s="299"/>
      <c r="DWD10" s="299"/>
      <c r="DWE10" s="299"/>
      <c r="DWF10" s="299"/>
      <c r="DWG10" s="299"/>
      <c r="DWH10" s="299"/>
      <c r="DWI10" s="299"/>
      <c r="DWJ10" s="299"/>
      <c r="DWK10" s="299"/>
      <c r="DWL10" s="299"/>
      <c r="DWM10" s="299"/>
      <c r="DWN10" s="299"/>
      <c r="DWO10" s="299"/>
      <c r="DWP10" s="299"/>
      <c r="DWQ10" s="299"/>
      <c r="DWR10" s="299"/>
      <c r="DWS10" s="299"/>
      <c r="DWT10" s="299"/>
      <c r="DWU10" s="299"/>
      <c r="DWV10" s="299"/>
      <c r="DWW10" s="299"/>
      <c r="DWX10" s="299"/>
      <c r="DWY10" s="299"/>
      <c r="DWZ10" s="299"/>
      <c r="DXA10" s="299"/>
      <c r="DXB10" s="299"/>
      <c r="DXC10" s="299"/>
      <c r="DXD10" s="299"/>
      <c r="DXE10" s="299"/>
      <c r="DXF10" s="299"/>
      <c r="DXG10" s="299"/>
      <c r="DXH10" s="299"/>
      <c r="DXI10" s="299"/>
      <c r="DXJ10" s="299"/>
      <c r="DXK10" s="299"/>
      <c r="DXL10" s="299"/>
      <c r="DXM10" s="299"/>
      <c r="DXN10" s="299"/>
      <c r="DXO10" s="299"/>
      <c r="DXP10" s="299"/>
      <c r="DXQ10" s="299"/>
      <c r="DXR10" s="299"/>
      <c r="DXS10" s="299"/>
      <c r="DXT10" s="299"/>
      <c r="DXU10" s="299"/>
      <c r="DXV10" s="299"/>
      <c r="DXW10" s="299"/>
      <c r="DXX10" s="299"/>
      <c r="DXY10" s="299"/>
      <c r="DXZ10" s="299"/>
      <c r="DYA10" s="299"/>
      <c r="DYB10" s="299"/>
      <c r="DYC10" s="299"/>
      <c r="DYD10" s="299"/>
      <c r="DYE10" s="299"/>
      <c r="DYF10" s="299"/>
      <c r="DYG10" s="299"/>
      <c r="DYH10" s="299"/>
      <c r="DYI10" s="299"/>
      <c r="DYJ10" s="299"/>
      <c r="DYK10" s="299"/>
      <c r="DYL10" s="299"/>
      <c r="DYM10" s="299"/>
      <c r="DYN10" s="299"/>
      <c r="DYO10" s="299"/>
      <c r="DYP10" s="299"/>
      <c r="DYQ10" s="299"/>
      <c r="DYR10" s="299"/>
      <c r="DYS10" s="299"/>
      <c r="DYT10" s="299"/>
      <c r="DYU10" s="299"/>
      <c r="DYV10" s="299"/>
      <c r="DYW10" s="299"/>
      <c r="DYX10" s="299"/>
      <c r="DYY10" s="299"/>
      <c r="DYZ10" s="299"/>
      <c r="DZA10" s="299"/>
      <c r="DZB10" s="299"/>
      <c r="DZC10" s="299"/>
      <c r="DZD10" s="299"/>
      <c r="DZE10" s="299"/>
      <c r="DZF10" s="299"/>
      <c r="DZG10" s="299"/>
      <c r="DZH10" s="299"/>
      <c r="DZI10" s="299"/>
      <c r="DZJ10" s="299"/>
      <c r="DZK10" s="299"/>
      <c r="DZL10" s="299"/>
      <c r="DZM10" s="299"/>
      <c r="DZN10" s="299"/>
      <c r="DZO10" s="299"/>
      <c r="DZP10" s="299"/>
      <c r="DZQ10" s="299"/>
      <c r="DZR10" s="299"/>
      <c r="DZS10" s="299"/>
      <c r="DZT10" s="299"/>
      <c r="DZU10" s="299"/>
      <c r="DZV10" s="299"/>
      <c r="DZW10" s="299"/>
      <c r="DZX10" s="299"/>
      <c r="DZY10" s="299"/>
      <c r="DZZ10" s="299"/>
      <c r="EAA10" s="299"/>
      <c r="EAB10" s="299"/>
      <c r="EAC10" s="299"/>
      <c r="EAD10" s="299"/>
      <c r="EAE10" s="299"/>
      <c r="EAF10" s="299"/>
      <c r="EAG10" s="299"/>
      <c r="EAH10" s="299"/>
      <c r="EAI10" s="299"/>
      <c r="EAJ10" s="299"/>
      <c r="EAK10" s="299"/>
      <c r="EAL10" s="299"/>
      <c r="EAM10" s="299"/>
      <c r="EAN10" s="299"/>
      <c r="EAO10" s="299"/>
      <c r="EAP10" s="299"/>
      <c r="EAQ10" s="299"/>
      <c r="EAR10" s="299"/>
      <c r="EAS10" s="299"/>
      <c r="EAT10" s="299"/>
      <c r="EAU10" s="299"/>
      <c r="EAV10" s="299"/>
      <c r="EAW10" s="299"/>
      <c r="EAX10" s="299"/>
      <c r="EAY10" s="299"/>
      <c r="EAZ10" s="299"/>
      <c r="EBA10" s="299"/>
      <c r="EBB10" s="299"/>
      <c r="EBC10" s="299"/>
      <c r="EBD10" s="299"/>
      <c r="EBE10" s="299"/>
      <c r="EBF10" s="299"/>
      <c r="EBG10" s="299"/>
      <c r="EBH10" s="299"/>
      <c r="EBI10" s="299"/>
      <c r="EBJ10" s="299"/>
      <c r="EBK10" s="299"/>
      <c r="EBL10" s="299"/>
      <c r="EBM10" s="299"/>
      <c r="EBN10" s="299"/>
      <c r="EBO10" s="299"/>
      <c r="EBP10" s="299"/>
      <c r="EBQ10" s="299"/>
      <c r="EBR10" s="299"/>
      <c r="EBS10" s="299"/>
      <c r="EBT10" s="299"/>
      <c r="EBU10" s="299"/>
      <c r="EBV10" s="299"/>
      <c r="EBW10" s="299"/>
      <c r="EBX10" s="299"/>
      <c r="EBY10" s="299"/>
      <c r="EBZ10" s="299"/>
      <c r="ECA10" s="299"/>
      <c r="ECB10" s="299"/>
      <c r="ECC10" s="299"/>
      <c r="ECD10" s="299"/>
      <c r="ECE10" s="299"/>
      <c r="ECF10" s="299"/>
      <c r="ECG10" s="299"/>
      <c r="ECH10" s="299"/>
      <c r="ECI10" s="299"/>
      <c r="ECJ10" s="299"/>
      <c r="ECK10" s="299"/>
      <c r="ECL10" s="299"/>
      <c r="ECM10" s="299"/>
      <c r="ECN10" s="299"/>
      <c r="ECO10" s="299"/>
      <c r="ECP10" s="299"/>
      <c r="ECQ10" s="299"/>
      <c r="ECR10" s="299"/>
      <c r="ECS10" s="299"/>
      <c r="ECT10" s="299"/>
      <c r="ECU10" s="299"/>
      <c r="ECV10" s="299"/>
      <c r="ECW10" s="299"/>
      <c r="ECX10" s="299"/>
      <c r="ECY10" s="299"/>
      <c r="ECZ10" s="299"/>
      <c r="EDA10" s="299"/>
      <c r="EDB10" s="299"/>
      <c r="EDC10" s="299"/>
      <c r="EDD10" s="299"/>
      <c r="EDE10" s="299"/>
      <c r="EDF10" s="299"/>
      <c r="EDG10" s="299"/>
      <c r="EDH10" s="299"/>
      <c r="EDI10" s="299"/>
      <c r="EDJ10" s="299"/>
      <c r="EDK10" s="299"/>
      <c r="EDL10" s="299"/>
      <c r="EDM10" s="299"/>
      <c r="EDN10" s="299"/>
      <c r="EDO10" s="299"/>
      <c r="EDP10" s="299"/>
      <c r="EDQ10" s="299"/>
      <c r="EDR10" s="299"/>
      <c r="EDS10" s="299"/>
      <c r="EDT10" s="299"/>
      <c r="EDU10" s="299"/>
      <c r="EDV10" s="299"/>
      <c r="EDW10" s="299"/>
      <c r="EDX10" s="299"/>
      <c r="EDY10" s="299"/>
      <c r="EDZ10" s="299"/>
      <c r="EEA10" s="299"/>
      <c r="EEB10" s="299"/>
      <c r="EEC10" s="299"/>
      <c r="EED10" s="299"/>
      <c r="EEE10" s="299"/>
      <c r="EEF10" s="299"/>
      <c r="EEG10" s="299"/>
      <c r="EEH10" s="299"/>
      <c r="EEI10" s="299"/>
      <c r="EEJ10" s="299"/>
      <c r="EEK10" s="299"/>
      <c r="EEL10" s="299"/>
      <c r="EEM10" s="299"/>
      <c r="EEN10" s="299"/>
      <c r="EEO10" s="299"/>
      <c r="EEP10" s="299"/>
      <c r="EEQ10" s="299"/>
      <c r="EER10" s="299"/>
      <c r="EES10" s="299"/>
      <c r="EET10" s="299"/>
      <c r="EEU10" s="299"/>
      <c r="EEV10" s="299"/>
      <c r="EEW10" s="299"/>
      <c r="EEX10" s="299"/>
      <c r="EEY10" s="299"/>
      <c r="EEZ10" s="299"/>
      <c r="EFA10" s="299"/>
      <c r="EFB10" s="299"/>
      <c r="EFC10" s="299"/>
      <c r="EFD10" s="299"/>
      <c r="EFE10" s="299"/>
      <c r="EFF10" s="299"/>
      <c r="EFG10" s="299"/>
      <c r="EFH10" s="299"/>
      <c r="EFI10" s="299"/>
      <c r="EFJ10" s="299"/>
      <c r="EFK10" s="299"/>
      <c r="EFL10" s="299"/>
      <c r="EFM10" s="299"/>
      <c r="EFN10" s="299"/>
      <c r="EFO10" s="299"/>
      <c r="EFP10" s="299"/>
      <c r="EFQ10" s="299"/>
      <c r="EFR10" s="299"/>
      <c r="EFS10" s="299"/>
      <c r="EFT10" s="299"/>
      <c r="EFU10" s="299"/>
      <c r="EFV10" s="299"/>
      <c r="EFW10" s="299"/>
      <c r="EFX10" s="299"/>
      <c r="EFY10" s="299"/>
      <c r="EFZ10" s="299"/>
      <c r="EGA10" s="299"/>
      <c r="EGB10" s="299"/>
      <c r="EGC10" s="299"/>
      <c r="EGD10" s="299"/>
      <c r="EGE10" s="299"/>
      <c r="EGF10" s="299"/>
      <c r="EGG10" s="299"/>
      <c r="EGH10" s="299"/>
      <c r="EGI10" s="299"/>
      <c r="EGJ10" s="299"/>
      <c r="EGK10" s="299"/>
      <c r="EGL10" s="299"/>
      <c r="EGM10" s="299"/>
      <c r="EGN10" s="299"/>
      <c r="EGO10" s="299"/>
      <c r="EGP10" s="299"/>
      <c r="EGQ10" s="299"/>
      <c r="EGR10" s="299"/>
      <c r="EGS10" s="299"/>
      <c r="EGT10" s="299"/>
      <c r="EGU10" s="299"/>
      <c r="EGV10" s="299"/>
      <c r="EGW10" s="299"/>
      <c r="EGX10" s="299"/>
      <c r="EGY10" s="299"/>
      <c r="EGZ10" s="299"/>
      <c r="EHA10" s="299"/>
      <c r="EHB10" s="299"/>
      <c r="EHC10" s="299"/>
      <c r="EHD10" s="299"/>
      <c r="EHE10" s="299"/>
      <c r="EHF10" s="299"/>
      <c r="EHG10" s="299"/>
      <c r="EHH10" s="299"/>
      <c r="EHI10" s="299"/>
      <c r="EHJ10" s="299"/>
      <c r="EHK10" s="299"/>
      <c r="EHL10" s="299"/>
      <c r="EHM10" s="299"/>
      <c r="EHN10" s="299"/>
      <c r="EHO10" s="299"/>
      <c r="EHP10" s="299"/>
      <c r="EHQ10" s="299"/>
      <c r="EHR10" s="299"/>
      <c r="EHS10" s="299"/>
      <c r="EHT10" s="299"/>
      <c r="EHU10" s="299"/>
      <c r="EHV10" s="299"/>
      <c r="EHW10" s="299"/>
      <c r="EHX10" s="299"/>
      <c r="EHY10" s="299"/>
      <c r="EHZ10" s="299"/>
      <c r="EIA10" s="299"/>
      <c r="EIB10" s="299"/>
      <c r="EIC10" s="299"/>
      <c r="EID10" s="299"/>
      <c r="EIE10" s="299"/>
      <c r="EIF10" s="299"/>
      <c r="EIG10" s="299"/>
      <c r="EIH10" s="299"/>
      <c r="EII10" s="299"/>
      <c r="EIJ10" s="299"/>
      <c r="EIK10" s="299"/>
      <c r="EIL10" s="299"/>
      <c r="EIM10" s="299"/>
      <c r="EIN10" s="299"/>
      <c r="EIO10" s="299"/>
      <c r="EIP10" s="299"/>
      <c r="EIQ10" s="299"/>
      <c r="EIR10" s="299"/>
      <c r="EIS10" s="299"/>
      <c r="EIT10" s="299"/>
      <c r="EIU10" s="299"/>
      <c r="EIV10" s="299"/>
      <c r="EIW10" s="299"/>
      <c r="EIX10" s="299"/>
      <c r="EIY10" s="299"/>
      <c r="EIZ10" s="299"/>
      <c r="EJA10" s="299"/>
      <c r="EJB10" s="299"/>
      <c r="EJC10" s="299"/>
      <c r="EJD10" s="299"/>
      <c r="EJE10" s="299"/>
      <c r="EJF10" s="299"/>
      <c r="EJG10" s="299"/>
      <c r="EJH10" s="299"/>
      <c r="EJI10" s="299"/>
      <c r="EJJ10" s="299"/>
      <c r="EJK10" s="299"/>
      <c r="EJL10" s="299"/>
      <c r="EJM10" s="299"/>
      <c r="EJN10" s="299"/>
      <c r="EJO10" s="299"/>
      <c r="EJP10" s="299"/>
      <c r="EJQ10" s="299"/>
      <c r="EJR10" s="299"/>
      <c r="EJS10" s="299"/>
      <c r="EJT10" s="299"/>
      <c r="EJU10" s="299"/>
      <c r="EJV10" s="299"/>
      <c r="EJW10" s="299"/>
      <c r="EJX10" s="299"/>
      <c r="EJY10" s="299"/>
      <c r="EJZ10" s="299"/>
      <c r="EKA10" s="299"/>
      <c r="EKB10" s="299"/>
      <c r="EKC10" s="299"/>
      <c r="EKD10" s="299"/>
      <c r="EKE10" s="299"/>
      <c r="EKF10" s="299"/>
      <c r="EKG10" s="299"/>
      <c r="EKH10" s="299"/>
      <c r="EKI10" s="299"/>
      <c r="EKJ10" s="299"/>
      <c r="EKK10" s="299"/>
      <c r="EKL10" s="299"/>
      <c r="EKM10" s="299"/>
      <c r="EKN10" s="299"/>
      <c r="EKO10" s="299"/>
      <c r="EKP10" s="299"/>
      <c r="EKQ10" s="299"/>
      <c r="EKR10" s="299"/>
      <c r="EKS10" s="299"/>
      <c r="EKT10" s="299"/>
      <c r="EKU10" s="299"/>
      <c r="EKV10" s="299"/>
      <c r="EKW10" s="299"/>
      <c r="EKX10" s="299"/>
      <c r="EKY10" s="299"/>
      <c r="EKZ10" s="299"/>
      <c r="ELA10" s="299"/>
      <c r="ELB10" s="299"/>
      <c r="ELC10" s="299"/>
      <c r="ELD10" s="299"/>
      <c r="ELE10" s="299"/>
      <c r="ELF10" s="299"/>
      <c r="ELG10" s="299"/>
      <c r="ELH10" s="299"/>
      <c r="ELI10" s="299"/>
      <c r="ELJ10" s="299"/>
      <c r="ELK10" s="299"/>
      <c r="ELL10" s="299"/>
      <c r="ELM10" s="299"/>
      <c r="ELN10" s="299"/>
      <c r="ELO10" s="299"/>
      <c r="ELP10" s="299"/>
      <c r="ELQ10" s="299"/>
      <c r="ELR10" s="299"/>
      <c r="ELS10" s="299"/>
      <c r="ELT10" s="299"/>
      <c r="ELU10" s="299"/>
      <c r="ELV10" s="299"/>
      <c r="ELW10" s="299"/>
      <c r="ELX10" s="299"/>
      <c r="ELY10" s="299"/>
      <c r="ELZ10" s="299"/>
      <c r="EMA10" s="299"/>
      <c r="EMB10" s="299"/>
      <c r="EMC10" s="299"/>
      <c r="EMD10" s="299"/>
      <c r="EME10" s="299"/>
      <c r="EMF10" s="299"/>
      <c r="EMG10" s="299"/>
      <c r="EMH10" s="299"/>
      <c r="EMI10" s="299"/>
      <c r="EMJ10" s="299"/>
      <c r="EMK10" s="299"/>
      <c r="EML10" s="299"/>
      <c r="EMM10" s="299"/>
      <c r="EMN10" s="299"/>
      <c r="EMO10" s="299"/>
      <c r="EMP10" s="299"/>
      <c r="EMQ10" s="299"/>
      <c r="EMR10" s="299"/>
      <c r="EMS10" s="299"/>
      <c r="EMT10" s="299"/>
      <c r="EMU10" s="299"/>
      <c r="EMV10" s="299"/>
      <c r="EMW10" s="299"/>
      <c r="EMX10" s="299"/>
      <c r="EMY10" s="299"/>
      <c r="EMZ10" s="299"/>
      <c r="ENA10" s="299"/>
      <c r="ENB10" s="299"/>
      <c r="ENC10" s="299"/>
      <c r="END10" s="299"/>
      <c r="ENE10" s="299"/>
      <c r="ENF10" s="299"/>
      <c r="ENG10" s="299"/>
      <c r="ENH10" s="299"/>
      <c r="ENI10" s="299"/>
      <c r="ENJ10" s="299"/>
      <c r="ENK10" s="299"/>
      <c r="ENL10" s="299"/>
      <c r="ENM10" s="299"/>
      <c r="ENN10" s="299"/>
      <c r="ENO10" s="299"/>
      <c r="ENP10" s="299"/>
      <c r="ENQ10" s="299"/>
      <c r="ENR10" s="299"/>
      <c r="ENS10" s="299"/>
      <c r="ENT10" s="299"/>
      <c r="ENU10" s="299"/>
      <c r="ENV10" s="299"/>
      <c r="ENW10" s="299"/>
      <c r="ENX10" s="299"/>
      <c r="ENY10" s="299"/>
      <c r="ENZ10" s="299"/>
      <c r="EOA10" s="299"/>
      <c r="EOB10" s="299"/>
      <c r="EOC10" s="299"/>
      <c r="EOD10" s="299"/>
      <c r="EOE10" s="299"/>
      <c r="EOF10" s="299"/>
      <c r="EOG10" s="299"/>
      <c r="EOH10" s="299"/>
      <c r="EOI10" s="299"/>
      <c r="EOJ10" s="299"/>
      <c r="EOK10" s="299"/>
      <c r="EOL10" s="299"/>
      <c r="EOM10" s="299"/>
      <c r="EON10" s="299"/>
      <c r="EOO10" s="299"/>
      <c r="EOP10" s="299"/>
      <c r="EOQ10" s="299"/>
      <c r="EOR10" s="299"/>
      <c r="EOS10" s="299"/>
      <c r="EOT10" s="299"/>
      <c r="EOU10" s="299"/>
      <c r="EOV10" s="299"/>
      <c r="EOW10" s="299"/>
      <c r="EOX10" s="299"/>
      <c r="EOY10" s="299"/>
      <c r="EOZ10" s="299"/>
      <c r="EPA10" s="299"/>
      <c r="EPB10" s="299"/>
      <c r="EPC10" s="299"/>
      <c r="EPD10" s="299"/>
      <c r="EPE10" s="299"/>
      <c r="EPF10" s="299"/>
      <c r="EPG10" s="299"/>
      <c r="EPH10" s="299"/>
      <c r="EPI10" s="299"/>
      <c r="EPJ10" s="299"/>
      <c r="EPK10" s="299"/>
      <c r="EPL10" s="299"/>
      <c r="EPM10" s="299"/>
      <c r="EPN10" s="299"/>
      <c r="EPO10" s="299"/>
      <c r="EPP10" s="299"/>
      <c r="EPQ10" s="299"/>
      <c r="EPR10" s="299"/>
      <c r="EPS10" s="299"/>
      <c r="EPT10" s="299"/>
      <c r="EPU10" s="299"/>
      <c r="EPV10" s="299"/>
      <c r="EPW10" s="299"/>
      <c r="EPX10" s="299"/>
      <c r="EPY10" s="299"/>
      <c r="EPZ10" s="299"/>
      <c r="EQA10" s="299"/>
      <c r="EQB10" s="299"/>
      <c r="EQC10" s="299"/>
      <c r="EQD10" s="299"/>
      <c r="EQE10" s="299"/>
      <c r="EQF10" s="299"/>
      <c r="EQG10" s="299"/>
      <c r="EQH10" s="299"/>
      <c r="EQI10" s="299"/>
      <c r="EQJ10" s="299"/>
      <c r="EQK10" s="299"/>
      <c r="EQL10" s="299"/>
      <c r="EQM10" s="299"/>
      <c r="EQN10" s="299"/>
      <c r="EQO10" s="299"/>
      <c r="EQP10" s="299"/>
      <c r="EQQ10" s="299"/>
      <c r="EQR10" s="299"/>
      <c r="EQS10" s="299"/>
      <c r="EQT10" s="299"/>
      <c r="EQU10" s="299"/>
      <c r="EQV10" s="299"/>
      <c r="EQW10" s="299"/>
      <c r="EQX10" s="299"/>
      <c r="EQY10" s="299"/>
      <c r="EQZ10" s="299"/>
      <c r="ERA10" s="299"/>
      <c r="ERB10" s="299"/>
      <c r="ERC10" s="299"/>
      <c r="ERD10" s="299"/>
      <c r="ERE10" s="299"/>
      <c r="ERF10" s="299"/>
      <c r="ERG10" s="299"/>
      <c r="ERH10" s="299"/>
      <c r="ERI10" s="299"/>
      <c r="ERJ10" s="299"/>
      <c r="ERK10" s="299"/>
      <c r="ERL10" s="299"/>
      <c r="ERM10" s="299"/>
      <c r="ERN10" s="299"/>
      <c r="ERO10" s="299"/>
      <c r="ERP10" s="299"/>
      <c r="ERQ10" s="299"/>
      <c r="ERR10" s="299"/>
      <c r="ERS10" s="299"/>
      <c r="ERT10" s="299"/>
      <c r="ERU10" s="299"/>
      <c r="ERV10" s="299"/>
      <c r="ERW10" s="299"/>
      <c r="ERX10" s="299"/>
      <c r="ERY10" s="299"/>
      <c r="ERZ10" s="299"/>
      <c r="ESA10" s="299"/>
      <c r="ESB10" s="299"/>
      <c r="ESC10" s="299"/>
      <c r="ESD10" s="299"/>
      <c r="ESE10" s="299"/>
      <c r="ESF10" s="299"/>
      <c r="ESG10" s="299"/>
      <c r="ESH10" s="299"/>
      <c r="ESI10" s="299"/>
      <c r="ESJ10" s="299"/>
      <c r="ESK10" s="299"/>
      <c r="ESL10" s="299"/>
      <c r="ESM10" s="299"/>
      <c r="ESN10" s="299"/>
      <c r="ESO10" s="299"/>
      <c r="ESP10" s="299"/>
      <c r="ESQ10" s="299"/>
      <c r="ESR10" s="299"/>
      <c r="ESS10" s="299"/>
      <c r="EST10" s="299"/>
      <c r="ESU10" s="299"/>
      <c r="ESV10" s="299"/>
      <c r="ESW10" s="299"/>
      <c r="ESX10" s="299"/>
      <c r="ESY10" s="299"/>
      <c r="ESZ10" s="299"/>
      <c r="ETA10" s="299"/>
      <c r="ETB10" s="299"/>
      <c r="ETC10" s="299"/>
      <c r="ETD10" s="299"/>
      <c r="ETE10" s="299"/>
      <c r="ETF10" s="299"/>
      <c r="ETG10" s="299"/>
      <c r="ETH10" s="299"/>
      <c r="ETI10" s="299"/>
      <c r="ETJ10" s="299"/>
      <c r="ETK10" s="299"/>
      <c r="ETL10" s="299"/>
      <c r="ETM10" s="299"/>
      <c r="ETN10" s="299"/>
      <c r="ETO10" s="299"/>
      <c r="ETP10" s="299"/>
      <c r="ETQ10" s="299"/>
      <c r="ETR10" s="299"/>
      <c r="ETS10" s="299"/>
      <c r="ETT10" s="299"/>
      <c r="ETU10" s="299"/>
      <c r="ETV10" s="299"/>
      <c r="ETW10" s="299"/>
      <c r="ETX10" s="299"/>
      <c r="ETY10" s="299"/>
      <c r="ETZ10" s="299"/>
      <c r="EUA10" s="299"/>
      <c r="EUB10" s="299"/>
      <c r="EUC10" s="299"/>
      <c r="EUD10" s="299"/>
      <c r="EUE10" s="299"/>
      <c r="EUF10" s="299"/>
      <c r="EUG10" s="299"/>
      <c r="EUH10" s="299"/>
      <c r="EUI10" s="299"/>
      <c r="EUJ10" s="299"/>
      <c r="EUK10" s="299"/>
      <c r="EUL10" s="299"/>
      <c r="EUM10" s="299"/>
      <c r="EUN10" s="299"/>
      <c r="EUO10" s="299"/>
      <c r="EUP10" s="299"/>
      <c r="EUQ10" s="299"/>
      <c r="EUR10" s="299"/>
      <c r="EUS10" s="299"/>
      <c r="EUT10" s="299"/>
      <c r="EUU10" s="299"/>
      <c r="EUV10" s="299"/>
      <c r="EUW10" s="299"/>
      <c r="EUX10" s="299"/>
      <c r="EUY10" s="299"/>
      <c r="EUZ10" s="299"/>
      <c r="EVA10" s="299"/>
      <c r="EVB10" s="299"/>
      <c r="EVC10" s="299"/>
      <c r="EVD10" s="299"/>
      <c r="EVE10" s="299"/>
      <c r="EVF10" s="299"/>
      <c r="EVG10" s="299"/>
      <c r="EVH10" s="299"/>
      <c r="EVI10" s="299"/>
      <c r="EVJ10" s="299"/>
      <c r="EVK10" s="299"/>
      <c r="EVL10" s="299"/>
      <c r="EVM10" s="299"/>
      <c r="EVN10" s="299"/>
      <c r="EVO10" s="299"/>
      <c r="EVP10" s="299"/>
      <c r="EVQ10" s="299"/>
      <c r="EVR10" s="299"/>
      <c r="EVS10" s="299"/>
      <c r="EVT10" s="299"/>
      <c r="EVU10" s="299"/>
      <c r="EVV10" s="299"/>
      <c r="EVW10" s="299"/>
      <c r="EVX10" s="299"/>
      <c r="EVY10" s="299"/>
      <c r="EVZ10" s="299"/>
      <c r="EWA10" s="299"/>
      <c r="EWB10" s="299"/>
      <c r="EWC10" s="299"/>
      <c r="EWD10" s="299"/>
      <c r="EWE10" s="299"/>
      <c r="EWF10" s="299"/>
      <c r="EWG10" s="299"/>
      <c r="EWH10" s="299"/>
      <c r="EWI10" s="299"/>
      <c r="EWJ10" s="299"/>
      <c r="EWK10" s="299"/>
      <c r="EWL10" s="299"/>
      <c r="EWM10" s="299"/>
      <c r="EWN10" s="299"/>
      <c r="EWO10" s="299"/>
      <c r="EWP10" s="299"/>
      <c r="EWQ10" s="299"/>
      <c r="EWR10" s="299"/>
      <c r="EWS10" s="299"/>
      <c r="EWT10" s="299"/>
      <c r="EWU10" s="299"/>
      <c r="EWV10" s="299"/>
      <c r="EWW10" s="299"/>
      <c r="EWX10" s="299"/>
      <c r="EWY10" s="299"/>
      <c r="EWZ10" s="299"/>
      <c r="EXA10" s="299"/>
      <c r="EXB10" s="299"/>
      <c r="EXC10" s="299"/>
      <c r="EXD10" s="299"/>
      <c r="EXE10" s="299"/>
      <c r="EXF10" s="299"/>
      <c r="EXG10" s="299"/>
      <c r="EXH10" s="299"/>
      <c r="EXI10" s="299"/>
      <c r="EXJ10" s="299"/>
      <c r="EXK10" s="299"/>
      <c r="EXL10" s="299"/>
      <c r="EXM10" s="299"/>
      <c r="EXN10" s="299"/>
      <c r="EXO10" s="299"/>
      <c r="EXP10" s="299"/>
      <c r="EXQ10" s="299"/>
      <c r="EXR10" s="299"/>
      <c r="EXS10" s="299"/>
      <c r="EXT10" s="299"/>
      <c r="EXU10" s="299"/>
      <c r="EXV10" s="299"/>
      <c r="EXW10" s="299"/>
      <c r="EXX10" s="299"/>
      <c r="EXY10" s="299"/>
      <c r="EXZ10" s="299"/>
      <c r="EYA10" s="299"/>
      <c r="EYB10" s="299"/>
      <c r="EYC10" s="299"/>
      <c r="EYD10" s="299"/>
      <c r="EYE10" s="299"/>
      <c r="EYF10" s="299"/>
      <c r="EYG10" s="299"/>
      <c r="EYH10" s="299"/>
      <c r="EYI10" s="299"/>
      <c r="EYJ10" s="299"/>
      <c r="EYK10" s="299"/>
      <c r="EYL10" s="299"/>
      <c r="EYM10" s="299"/>
      <c r="EYN10" s="299"/>
      <c r="EYO10" s="299"/>
      <c r="EYP10" s="299"/>
      <c r="EYQ10" s="299"/>
      <c r="EYR10" s="299"/>
      <c r="EYS10" s="299"/>
      <c r="EYT10" s="299"/>
      <c r="EYU10" s="299"/>
      <c r="EYV10" s="299"/>
      <c r="EYW10" s="299"/>
      <c r="EYX10" s="299"/>
      <c r="EYY10" s="299"/>
      <c r="EYZ10" s="299"/>
      <c r="EZA10" s="299"/>
      <c r="EZB10" s="299"/>
      <c r="EZC10" s="299"/>
      <c r="EZD10" s="299"/>
      <c r="EZE10" s="299"/>
      <c r="EZF10" s="299"/>
      <c r="EZG10" s="299"/>
      <c r="EZH10" s="299"/>
      <c r="EZI10" s="299"/>
      <c r="EZJ10" s="299"/>
      <c r="EZK10" s="299"/>
      <c r="EZL10" s="299"/>
      <c r="EZM10" s="299"/>
      <c r="EZN10" s="299"/>
      <c r="EZO10" s="299"/>
      <c r="EZP10" s="299"/>
      <c r="EZQ10" s="299"/>
      <c r="EZR10" s="299"/>
      <c r="EZS10" s="299"/>
      <c r="EZT10" s="299"/>
      <c r="EZU10" s="299"/>
      <c r="EZV10" s="299"/>
      <c r="EZW10" s="299"/>
      <c r="EZX10" s="299"/>
      <c r="EZY10" s="299"/>
      <c r="EZZ10" s="299"/>
      <c r="FAA10" s="299"/>
      <c r="FAB10" s="299"/>
      <c r="FAC10" s="299"/>
      <c r="FAD10" s="299"/>
      <c r="FAE10" s="299"/>
      <c r="FAF10" s="299"/>
      <c r="FAG10" s="299"/>
      <c r="FAH10" s="299"/>
      <c r="FAI10" s="299"/>
      <c r="FAJ10" s="299"/>
      <c r="FAK10" s="299"/>
      <c r="FAL10" s="299"/>
      <c r="FAM10" s="299"/>
      <c r="FAN10" s="299"/>
      <c r="FAO10" s="299"/>
      <c r="FAP10" s="299"/>
      <c r="FAQ10" s="299"/>
      <c r="FAR10" s="299"/>
      <c r="FAS10" s="299"/>
      <c r="FAT10" s="299"/>
      <c r="FAU10" s="299"/>
      <c r="FAV10" s="299"/>
      <c r="FAW10" s="299"/>
      <c r="FAX10" s="299"/>
      <c r="FAY10" s="299"/>
      <c r="FAZ10" s="299"/>
      <c r="FBA10" s="299"/>
      <c r="FBB10" s="299"/>
      <c r="FBC10" s="299"/>
      <c r="FBD10" s="299"/>
      <c r="FBE10" s="299"/>
      <c r="FBF10" s="299"/>
      <c r="FBG10" s="299"/>
      <c r="FBH10" s="299"/>
      <c r="FBI10" s="299"/>
      <c r="FBJ10" s="299"/>
      <c r="FBK10" s="299"/>
      <c r="FBL10" s="299"/>
      <c r="FBM10" s="299"/>
      <c r="FBN10" s="299"/>
      <c r="FBO10" s="299"/>
      <c r="FBP10" s="299"/>
      <c r="FBQ10" s="299"/>
      <c r="FBR10" s="299"/>
      <c r="FBS10" s="299"/>
      <c r="FBT10" s="299"/>
      <c r="FBU10" s="299"/>
      <c r="FBV10" s="299"/>
      <c r="FBW10" s="299"/>
      <c r="FBX10" s="299"/>
      <c r="FBY10" s="299"/>
      <c r="FBZ10" s="299"/>
      <c r="FCA10" s="299"/>
      <c r="FCB10" s="299"/>
      <c r="FCC10" s="299"/>
      <c r="FCD10" s="299"/>
      <c r="FCE10" s="299"/>
      <c r="FCF10" s="299"/>
      <c r="FCG10" s="299"/>
      <c r="FCH10" s="299"/>
      <c r="FCI10" s="299"/>
      <c r="FCJ10" s="299"/>
      <c r="FCK10" s="299"/>
      <c r="FCL10" s="299"/>
      <c r="FCM10" s="299"/>
      <c r="FCN10" s="299"/>
      <c r="FCO10" s="299"/>
      <c r="FCP10" s="299"/>
      <c r="FCQ10" s="299"/>
      <c r="FCR10" s="299"/>
      <c r="FCS10" s="299"/>
      <c r="FCT10" s="299"/>
      <c r="FCU10" s="299"/>
      <c r="FCV10" s="299"/>
      <c r="FCW10" s="299"/>
      <c r="FCX10" s="299"/>
      <c r="FCY10" s="299"/>
      <c r="FCZ10" s="299"/>
      <c r="FDA10" s="299"/>
      <c r="FDB10" s="299"/>
      <c r="FDC10" s="299"/>
      <c r="FDD10" s="299"/>
      <c r="FDE10" s="299"/>
      <c r="FDF10" s="299"/>
      <c r="FDG10" s="299"/>
      <c r="FDH10" s="299"/>
      <c r="FDI10" s="299"/>
      <c r="FDJ10" s="299"/>
      <c r="FDK10" s="299"/>
      <c r="FDL10" s="299"/>
      <c r="FDM10" s="299"/>
      <c r="FDN10" s="299"/>
      <c r="FDO10" s="299"/>
      <c r="FDP10" s="299"/>
      <c r="FDQ10" s="299"/>
      <c r="FDR10" s="299"/>
      <c r="FDS10" s="299"/>
      <c r="FDT10" s="299"/>
      <c r="FDU10" s="299"/>
      <c r="FDV10" s="299"/>
      <c r="FDW10" s="299"/>
      <c r="FDX10" s="299"/>
      <c r="FDY10" s="299"/>
      <c r="FDZ10" s="299"/>
      <c r="FEA10" s="299"/>
      <c r="FEB10" s="299"/>
      <c r="FEC10" s="299"/>
      <c r="FED10" s="299"/>
      <c r="FEE10" s="299"/>
      <c r="FEF10" s="299"/>
      <c r="FEG10" s="299"/>
      <c r="FEH10" s="299"/>
      <c r="FEI10" s="299"/>
      <c r="FEJ10" s="299"/>
      <c r="FEK10" s="299"/>
      <c r="FEL10" s="299"/>
      <c r="FEM10" s="299"/>
      <c r="FEN10" s="299"/>
      <c r="FEO10" s="299"/>
      <c r="FEP10" s="299"/>
      <c r="FEQ10" s="299"/>
      <c r="FER10" s="299"/>
      <c r="FES10" s="299"/>
      <c r="FET10" s="299"/>
      <c r="FEU10" s="299"/>
      <c r="FEV10" s="299"/>
      <c r="FEW10" s="299"/>
      <c r="FEX10" s="299"/>
      <c r="FEY10" s="299"/>
      <c r="FEZ10" s="299"/>
      <c r="FFA10" s="299"/>
      <c r="FFB10" s="299"/>
      <c r="FFC10" s="299"/>
      <c r="FFD10" s="299"/>
      <c r="FFE10" s="299"/>
      <c r="FFF10" s="299"/>
      <c r="FFG10" s="299"/>
      <c r="FFH10" s="299"/>
      <c r="FFI10" s="299"/>
      <c r="FFJ10" s="299"/>
      <c r="FFK10" s="299"/>
      <c r="FFL10" s="299"/>
      <c r="FFM10" s="299"/>
      <c r="FFN10" s="299"/>
      <c r="FFO10" s="299"/>
      <c r="FFP10" s="299"/>
      <c r="FFQ10" s="299"/>
      <c r="FFR10" s="299"/>
      <c r="FFS10" s="299"/>
      <c r="FFT10" s="299"/>
      <c r="FFU10" s="299"/>
      <c r="FFV10" s="299"/>
      <c r="FFW10" s="299"/>
      <c r="FFX10" s="299"/>
      <c r="FFY10" s="299"/>
      <c r="FFZ10" s="299"/>
      <c r="FGA10" s="299"/>
      <c r="FGB10" s="299"/>
      <c r="FGC10" s="299"/>
      <c r="FGD10" s="299"/>
      <c r="FGE10" s="299"/>
      <c r="FGF10" s="299"/>
      <c r="FGG10" s="299"/>
      <c r="FGH10" s="299"/>
      <c r="FGI10" s="299"/>
      <c r="FGJ10" s="299"/>
      <c r="FGK10" s="299"/>
      <c r="FGL10" s="299"/>
      <c r="FGM10" s="299"/>
      <c r="FGN10" s="299"/>
      <c r="FGO10" s="299"/>
      <c r="FGP10" s="299"/>
      <c r="FGQ10" s="299"/>
      <c r="FGR10" s="299"/>
      <c r="FGS10" s="299"/>
      <c r="FGT10" s="299"/>
      <c r="FGU10" s="299"/>
      <c r="FGV10" s="299"/>
      <c r="FGW10" s="299"/>
      <c r="FGX10" s="299"/>
      <c r="FGY10" s="299"/>
      <c r="FGZ10" s="299"/>
      <c r="FHA10" s="299"/>
      <c r="FHB10" s="299"/>
      <c r="FHC10" s="299"/>
      <c r="FHD10" s="299"/>
      <c r="FHE10" s="299"/>
      <c r="FHF10" s="299"/>
      <c r="FHG10" s="299"/>
      <c r="FHH10" s="299"/>
      <c r="FHI10" s="299"/>
      <c r="FHJ10" s="299"/>
      <c r="FHK10" s="299"/>
      <c r="FHL10" s="299"/>
      <c r="FHM10" s="299"/>
      <c r="FHN10" s="299"/>
      <c r="FHO10" s="299"/>
      <c r="FHP10" s="299"/>
      <c r="FHQ10" s="299"/>
      <c r="FHR10" s="299"/>
      <c r="FHS10" s="299"/>
      <c r="FHT10" s="299"/>
      <c r="FHU10" s="299"/>
      <c r="FHV10" s="299"/>
      <c r="FHW10" s="299"/>
      <c r="FHX10" s="299"/>
      <c r="FHY10" s="299"/>
      <c r="FHZ10" s="299"/>
      <c r="FIA10" s="299"/>
      <c r="FIB10" s="299"/>
      <c r="FIC10" s="299"/>
      <c r="FID10" s="299"/>
      <c r="FIE10" s="299"/>
      <c r="FIF10" s="299"/>
      <c r="FIG10" s="299"/>
      <c r="FIH10" s="299"/>
      <c r="FII10" s="299"/>
      <c r="FIJ10" s="299"/>
      <c r="FIK10" s="299"/>
      <c r="FIL10" s="299"/>
      <c r="FIM10" s="299"/>
      <c r="FIN10" s="299"/>
      <c r="FIO10" s="299"/>
      <c r="FIP10" s="299"/>
      <c r="FIQ10" s="299"/>
      <c r="FIR10" s="299"/>
      <c r="FIS10" s="299"/>
      <c r="FIT10" s="299"/>
      <c r="FIU10" s="299"/>
      <c r="FIV10" s="299"/>
      <c r="FIW10" s="299"/>
      <c r="FIX10" s="299"/>
      <c r="FIY10" s="299"/>
      <c r="FIZ10" s="299"/>
      <c r="FJA10" s="299"/>
      <c r="FJB10" s="299"/>
      <c r="FJC10" s="299"/>
      <c r="FJD10" s="299"/>
      <c r="FJE10" s="299"/>
      <c r="FJF10" s="299"/>
      <c r="FJG10" s="299"/>
      <c r="FJH10" s="299"/>
      <c r="FJI10" s="299"/>
      <c r="FJJ10" s="299"/>
      <c r="FJK10" s="299"/>
      <c r="FJL10" s="299"/>
      <c r="FJM10" s="299"/>
      <c r="FJN10" s="299"/>
      <c r="FJO10" s="299"/>
      <c r="FJP10" s="299"/>
      <c r="FJQ10" s="299"/>
      <c r="FJR10" s="299"/>
      <c r="FJS10" s="299"/>
      <c r="FJT10" s="299"/>
      <c r="FJU10" s="299"/>
      <c r="FJV10" s="299"/>
      <c r="FJW10" s="299"/>
      <c r="FJX10" s="299"/>
      <c r="FJY10" s="299"/>
      <c r="FJZ10" s="299"/>
      <c r="FKA10" s="299"/>
      <c r="FKB10" s="299"/>
      <c r="FKC10" s="299"/>
      <c r="FKD10" s="299"/>
      <c r="FKE10" s="299"/>
      <c r="FKF10" s="299"/>
      <c r="FKG10" s="299"/>
      <c r="FKH10" s="299"/>
      <c r="FKI10" s="299"/>
      <c r="FKJ10" s="299"/>
      <c r="FKK10" s="299"/>
      <c r="FKL10" s="299"/>
      <c r="FKM10" s="299"/>
      <c r="FKN10" s="299"/>
      <c r="FKO10" s="299"/>
      <c r="FKP10" s="299"/>
      <c r="FKQ10" s="299"/>
      <c r="FKR10" s="299"/>
      <c r="FKS10" s="299"/>
      <c r="FKT10" s="299"/>
      <c r="FKU10" s="299"/>
      <c r="FKV10" s="299"/>
      <c r="FKW10" s="299"/>
      <c r="FKX10" s="299"/>
      <c r="FKY10" s="299"/>
      <c r="FKZ10" s="299"/>
      <c r="FLA10" s="299"/>
      <c r="FLB10" s="299"/>
      <c r="FLC10" s="299"/>
      <c r="FLD10" s="299"/>
      <c r="FLE10" s="299"/>
      <c r="FLF10" s="299"/>
      <c r="FLG10" s="299"/>
      <c r="FLH10" s="299"/>
      <c r="FLI10" s="299"/>
      <c r="FLJ10" s="299"/>
      <c r="FLK10" s="299"/>
      <c r="FLL10" s="299"/>
      <c r="FLM10" s="299"/>
      <c r="FLN10" s="299"/>
      <c r="FLO10" s="299"/>
      <c r="FLP10" s="299"/>
      <c r="FLQ10" s="299"/>
      <c r="FLR10" s="299"/>
      <c r="FLS10" s="299"/>
      <c r="FLT10" s="299"/>
      <c r="FLU10" s="299"/>
      <c r="FLV10" s="299"/>
      <c r="FLW10" s="299"/>
      <c r="FLX10" s="299"/>
      <c r="FLY10" s="299"/>
      <c r="FLZ10" s="299"/>
      <c r="FMA10" s="299"/>
      <c r="FMB10" s="299"/>
      <c r="FMC10" s="299"/>
      <c r="FMD10" s="299"/>
      <c r="FME10" s="299"/>
      <c r="FMF10" s="299"/>
      <c r="FMG10" s="299"/>
      <c r="FMH10" s="299"/>
      <c r="FMI10" s="299"/>
      <c r="FMJ10" s="299"/>
      <c r="FMK10" s="299"/>
      <c r="FML10" s="299"/>
      <c r="FMM10" s="299"/>
      <c r="FMN10" s="299"/>
      <c r="FMO10" s="299"/>
      <c r="FMP10" s="299"/>
      <c r="FMQ10" s="299"/>
      <c r="FMR10" s="299"/>
      <c r="FMS10" s="299"/>
      <c r="FMT10" s="299"/>
      <c r="FMU10" s="299"/>
      <c r="FMV10" s="299"/>
      <c r="FMW10" s="299"/>
      <c r="FMX10" s="299"/>
      <c r="FMY10" s="299"/>
      <c r="FMZ10" s="299"/>
      <c r="FNA10" s="299"/>
      <c r="FNB10" s="299"/>
      <c r="FNC10" s="299"/>
      <c r="FND10" s="299"/>
      <c r="FNE10" s="299"/>
      <c r="FNF10" s="299"/>
      <c r="FNG10" s="299"/>
      <c r="FNH10" s="299"/>
      <c r="FNI10" s="299"/>
      <c r="FNJ10" s="299"/>
      <c r="FNK10" s="299"/>
      <c r="FNL10" s="299"/>
      <c r="FNM10" s="299"/>
      <c r="FNN10" s="299"/>
      <c r="FNO10" s="299"/>
      <c r="FNP10" s="299"/>
      <c r="FNQ10" s="299"/>
      <c r="FNR10" s="299"/>
      <c r="FNS10" s="299"/>
      <c r="FNT10" s="299"/>
      <c r="FNU10" s="299"/>
      <c r="FNV10" s="299"/>
      <c r="FNW10" s="299"/>
      <c r="FNX10" s="299"/>
      <c r="FNY10" s="299"/>
      <c r="FNZ10" s="299"/>
      <c r="FOA10" s="299"/>
      <c r="FOB10" s="299"/>
      <c r="FOC10" s="299"/>
      <c r="FOD10" s="299"/>
      <c r="FOE10" s="299"/>
      <c r="FOF10" s="299"/>
      <c r="FOG10" s="299"/>
      <c r="FOH10" s="299"/>
      <c r="FOI10" s="299"/>
      <c r="FOJ10" s="299"/>
      <c r="FOK10" s="299"/>
      <c r="FOL10" s="299"/>
      <c r="FOM10" s="299"/>
      <c r="FON10" s="299"/>
      <c r="FOO10" s="299"/>
      <c r="FOP10" s="299"/>
      <c r="FOQ10" s="299"/>
      <c r="FOR10" s="299"/>
      <c r="FOS10" s="299"/>
      <c r="FOT10" s="299"/>
      <c r="FOU10" s="299"/>
      <c r="FOV10" s="299"/>
      <c r="FOW10" s="299"/>
      <c r="FOX10" s="299"/>
      <c r="FOY10" s="299"/>
      <c r="FOZ10" s="299"/>
      <c r="FPA10" s="299"/>
      <c r="FPB10" s="299"/>
      <c r="FPC10" s="299"/>
      <c r="FPD10" s="299"/>
      <c r="FPE10" s="299"/>
      <c r="FPF10" s="299"/>
      <c r="FPG10" s="299"/>
      <c r="FPH10" s="299"/>
      <c r="FPI10" s="299"/>
      <c r="FPJ10" s="299"/>
      <c r="FPK10" s="299"/>
      <c r="FPL10" s="299"/>
      <c r="FPM10" s="299"/>
      <c r="FPN10" s="299"/>
      <c r="FPO10" s="299"/>
      <c r="FPP10" s="299"/>
      <c r="FPQ10" s="299"/>
      <c r="FPR10" s="299"/>
      <c r="FPS10" s="299"/>
      <c r="FPT10" s="299"/>
      <c r="FPU10" s="299"/>
      <c r="FPV10" s="299"/>
      <c r="FPW10" s="299"/>
      <c r="FPX10" s="299"/>
      <c r="FPY10" s="299"/>
      <c r="FPZ10" s="299"/>
      <c r="FQA10" s="299"/>
      <c r="FQB10" s="299"/>
      <c r="FQC10" s="299"/>
      <c r="FQD10" s="299"/>
      <c r="FQE10" s="299"/>
      <c r="FQF10" s="299"/>
      <c r="FQG10" s="299"/>
      <c r="FQH10" s="299"/>
      <c r="FQI10" s="299"/>
      <c r="FQJ10" s="299"/>
      <c r="FQK10" s="299"/>
      <c r="FQL10" s="299"/>
      <c r="FQM10" s="299"/>
      <c r="FQN10" s="299"/>
      <c r="FQO10" s="299"/>
      <c r="FQP10" s="299"/>
      <c r="FQQ10" s="299"/>
      <c r="FQR10" s="299"/>
      <c r="FQS10" s="299"/>
      <c r="FQT10" s="299"/>
      <c r="FQU10" s="299"/>
      <c r="FQV10" s="299"/>
      <c r="FQW10" s="299"/>
      <c r="FQX10" s="299"/>
      <c r="FQY10" s="299"/>
      <c r="FQZ10" s="299"/>
      <c r="FRA10" s="299"/>
      <c r="FRB10" s="299"/>
      <c r="FRC10" s="299"/>
      <c r="FRD10" s="299"/>
      <c r="FRE10" s="299"/>
      <c r="FRF10" s="299"/>
      <c r="FRG10" s="299"/>
      <c r="FRH10" s="299"/>
      <c r="FRI10" s="299"/>
      <c r="FRJ10" s="299"/>
      <c r="FRK10" s="299"/>
      <c r="FRL10" s="299"/>
      <c r="FRM10" s="299"/>
      <c r="FRN10" s="299"/>
      <c r="FRO10" s="299"/>
      <c r="FRP10" s="299"/>
      <c r="FRQ10" s="299"/>
      <c r="FRR10" s="299"/>
      <c r="FRS10" s="299"/>
      <c r="FRT10" s="299"/>
      <c r="FRU10" s="299"/>
      <c r="FRV10" s="299"/>
      <c r="FRW10" s="299"/>
      <c r="FRX10" s="299"/>
      <c r="FRY10" s="299"/>
      <c r="FRZ10" s="299"/>
      <c r="FSA10" s="299"/>
      <c r="FSB10" s="299"/>
      <c r="FSC10" s="299"/>
      <c r="FSD10" s="299"/>
      <c r="FSE10" s="299"/>
      <c r="FSF10" s="299"/>
      <c r="FSG10" s="299"/>
      <c r="FSH10" s="299"/>
      <c r="FSI10" s="299"/>
      <c r="FSJ10" s="299"/>
      <c r="FSK10" s="299"/>
      <c r="FSL10" s="299"/>
      <c r="FSM10" s="299"/>
      <c r="FSN10" s="299"/>
      <c r="FSO10" s="299"/>
      <c r="FSP10" s="299"/>
      <c r="FSQ10" s="299"/>
      <c r="FSR10" s="299"/>
      <c r="FSS10" s="299"/>
      <c r="FST10" s="299"/>
      <c r="FSU10" s="299"/>
      <c r="FSV10" s="299"/>
      <c r="FSW10" s="299"/>
      <c r="FSX10" s="299"/>
      <c r="FSY10" s="299"/>
      <c r="FSZ10" s="299"/>
      <c r="FTA10" s="299"/>
      <c r="FTB10" s="299"/>
      <c r="FTC10" s="299"/>
      <c r="FTD10" s="299"/>
      <c r="FTE10" s="299"/>
      <c r="FTF10" s="299"/>
      <c r="FTG10" s="299"/>
      <c r="FTH10" s="299"/>
      <c r="FTI10" s="299"/>
      <c r="FTJ10" s="299"/>
      <c r="FTK10" s="299"/>
      <c r="FTL10" s="299"/>
      <c r="FTM10" s="299"/>
      <c r="FTN10" s="299"/>
      <c r="FTO10" s="299"/>
      <c r="FTP10" s="299"/>
      <c r="FTQ10" s="299"/>
      <c r="FTR10" s="299"/>
      <c r="FTS10" s="299"/>
      <c r="FTT10" s="299"/>
      <c r="FTU10" s="299"/>
      <c r="FTV10" s="299"/>
      <c r="FTW10" s="299"/>
      <c r="FTX10" s="299"/>
      <c r="FTY10" s="299"/>
      <c r="FTZ10" s="299"/>
      <c r="FUA10" s="299"/>
      <c r="FUB10" s="299"/>
      <c r="FUC10" s="299"/>
      <c r="FUD10" s="299"/>
      <c r="FUE10" s="299"/>
      <c r="FUF10" s="299"/>
      <c r="FUG10" s="299"/>
      <c r="FUH10" s="299"/>
      <c r="FUI10" s="299"/>
      <c r="FUJ10" s="299"/>
      <c r="FUK10" s="299"/>
      <c r="FUL10" s="299"/>
      <c r="FUM10" s="299"/>
      <c r="FUN10" s="299"/>
      <c r="FUO10" s="299"/>
      <c r="FUP10" s="299"/>
      <c r="FUQ10" s="299"/>
      <c r="FUR10" s="299"/>
      <c r="FUS10" s="299"/>
      <c r="FUT10" s="299"/>
      <c r="FUU10" s="299"/>
      <c r="FUV10" s="299"/>
      <c r="FUW10" s="299"/>
      <c r="FUX10" s="299"/>
      <c r="FUY10" s="299"/>
      <c r="FUZ10" s="299"/>
      <c r="FVA10" s="299"/>
      <c r="FVB10" s="299"/>
      <c r="FVC10" s="299"/>
      <c r="FVD10" s="299"/>
      <c r="FVE10" s="299"/>
      <c r="FVF10" s="299"/>
      <c r="FVG10" s="299"/>
      <c r="FVH10" s="299"/>
      <c r="FVI10" s="299"/>
      <c r="FVJ10" s="299"/>
      <c r="FVK10" s="299"/>
      <c r="FVL10" s="299"/>
      <c r="FVM10" s="299"/>
      <c r="FVN10" s="299"/>
      <c r="FVO10" s="299"/>
      <c r="FVP10" s="299"/>
      <c r="FVQ10" s="299"/>
      <c r="FVR10" s="299"/>
      <c r="FVS10" s="299"/>
      <c r="FVT10" s="299"/>
      <c r="FVU10" s="299"/>
      <c r="FVV10" s="299"/>
      <c r="FVW10" s="299"/>
      <c r="FVX10" s="299"/>
      <c r="FVY10" s="299"/>
      <c r="FVZ10" s="299"/>
      <c r="FWA10" s="299"/>
      <c r="FWB10" s="299"/>
      <c r="FWC10" s="299"/>
      <c r="FWD10" s="299"/>
      <c r="FWE10" s="299"/>
      <c r="FWF10" s="299"/>
      <c r="FWG10" s="299"/>
      <c r="FWH10" s="299"/>
      <c r="FWI10" s="299"/>
      <c r="FWJ10" s="299"/>
      <c r="FWK10" s="299"/>
      <c r="FWL10" s="299"/>
      <c r="FWM10" s="299"/>
      <c r="FWN10" s="299"/>
      <c r="FWO10" s="299"/>
      <c r="FWP10" s="299"/>
      <c r="FWQ10" s="299"/>
      <c r="FWR10" s="299"/>
      <c r="FWS10" s="299"/>
      <c r="FWT10" s="299"/>
      <c r="FWU10" s="299"/>
      <c r="FWV10" s="299"/>
      <c r="FWW10" s="299"/>
      <c r="FWX10" s="299"/>
      <c r="FWY10" s="299"/>
      <c r="FWZ10" s="299"/>
      <c r="FXA10" s="299"/>
      <c r="FXB10" s="299"/>
      <c r="FXC10" s="299"/>
      <c r="FXD10" s="299"/>
      <c r="FXE10" s="299"/>
      <c r="FXF10" s="299"/>
      <c r="FXG10" s="299"/>
      <c r="FXH10" s="299"/>
      <c r="FXI10" s="299"/>
      <c r="FXJ10" s="299"/>
      <c r="FXK10" s="299"/>
      <c r="FXL10" s="299"/>
      <c r="FXM10" s="299"/>
      <c r="FXN10" s="299"/>
      <c r="FXO10" s="299"/>
      <c r="FXP10" s="299"/>
      <c r="FXQ10" s="299"/>
      <c r="FXR10" s="299"/>
      <c r="FXS10" s="299"/>
      <c r="FXT10" s="299"/>
      <c r="FXU10" s="299"/>
      <c r="FXV10" s="299"/>
      <c r="FXW10" s="299"/>
      <c r="FXX10" s="299"/>
      <c r="FXY10" s="299"/>
      <c r="FXZ10" s="299"/>
      <c r="FYA10" s="299"/>
      <c r="FYB10" s="299"/>
      <c r="FYC10" s="299"/>
      <c r="FYD10" s="299"/>
      <c r="FYE10" s="299"/>
      <c r="FYF10" s="299"/>
      <c r="FYG10" s="299"/>
      <c r="FYH10" s="299"/>
      <c r="FYI10" s="299"/>
      <c r="FYJ10" s="299"/>
      <c r="FYK10" s="299"/>
      <c r="FYL10" s="299"/>
      <c r="FYM10" s="299"/>
      <c r="FYN10" s="299"/>
      <c r="FYO10" s="299"/>
      <c r="FYP10" s="299"/>
      <c r="FYQ10" s="299"/>
      <c r="FYR10" s="299"/>
      <c r="FYS10" s="299"/>
      <c r="FYT10" s="299"/>
      <c r="FYU10" s="299"/>
      <c r="FYV10" s="299"/>
      <c r="FYW10" s="299"/>
      <c r="FYX10" s="299"/>
      <c r="FYY10" s="299"/>
      <c r="FYZ10" s="299"/>
      <c r="FZA10" s="299"/>
      <c r="FZB10" s="299"/>
      <c r="FZC10" s="299"/>
      <c r="FZD10" s="299"/>
      <c r="FZE10" s="299"/>
      <c r="FZF10" s="299"/>
      <c r="FZG10" s="299"/>
      <c r="FZH10" s="299"/>
      <c r="FZI10" s="299"/>
      <c r="FZJ10" s="299"/>
      <c r="FZK10" s="299"/>
      <c r="FZL10" s="299"/>
      <c r="FZM10" s="299"/>
      <c r="FZN10" s="299"/>
      <c r="FZO10" s="299"/>
      <c r="FZP10" s="299"/>
      <c r="FZQ10" s="299"/>
      <c r="FZR10" s="299"/>
      <c r="FZS10" s="299"/>
      <c r="FZT10" s="299"/>
      <c r="FZU10" s="299"/>
      <c r="FZV10" s="299"/>
      <c r="FZW10" s="299"/>
      <c r="FZX10" s="299"/>
      <c r="FZY10" s="299"/>
      <c r="FZZ10" s="299"/>
      <c r="GAA10" s="299"/>
      <c r="GAB10" s="299"/>
      <c r="GAC10" s="299"/>
      <c r="GAD10" s="299"/>
      <c r="GAE10" s="299"/>
      <c r="GAF10" s="299"/>
      <c r="GAG10" s="299"/>
      <c r="GAH10" s="299"/>
      <c r="GAI10" s="299"/>
      <c r="GAJ10" s="299"/>
      <c r="GAK10" s="299"/>
      <c r="GAL10" s="299"/>
      <c r="GAM10" s="299"/>
      <c r="GAN10" s="299"/>
      <c r="GAO10" s="299"/>
      <c r="GAP10" s="299"/>
      <c r="GAQ10" s="299"/>
      <c r="GAR10" s="299"/>
      <c r="GAS10" s="299"/>
      <c r="GAT10" s="299"/>
      <c r="GAU10" s="299"/>
      <c r="GAV10" s="299"/>
      <c r="GAW10" s="299"/>
      <c r="GAX10" s="299"/>
      <c r="GAY10" s="299"/>
      <c r="GAZ10" s="299"/>
      <c r="GBA10" s="299"/>
      <c r="GBB10" s="299"/>
      <c r="GBC10" s="299"/>
      <c r="GBD10" s="299"/>
      <c r="GBE10" s="299"/>
      <c r="GBF10" s="299"/>
      <c r="GBG10" s="299"/>
      <c r="GBH10" s="299"/>
      <c r="GBI10" s="299"/>
      <c r="GBJ10" s="299"/>
      <c r="GBK10" s="299"/>
      <c r="GBL10" s="299"/>
      <c r="GBM10" s="299"/>
      <c r="GBN10" s="299"/>
      <c r="GBO10" s="299"/>
      <c r="GBP10" s="299"/>
      <c r="GBQ10" s="299"/>
      <c r="GBR10" s="299"/>
      <c r="GBS10" s="299"/>
      <c r="GBT10" s="299"/>
      <c r="GBU10" s="299"/>
      <c r="GBV10" s="299"/>
      <c r="GBW10" s="299"/>
      <c r="GBX10" s="299"/>
      <c r="GBY10" s="299"/>
      <c r="GBZ10" s="299"/>
      <c r="GCA10" s="299"/>
      <c r="GCB10" s="299"/>
      <c r="GCC10" s="299"/>
      <c r="GCD10" s="299"/>
      <c r="GCE10" s="299"/>
      <c r="GCF10" s="299"/>
      <c r="GCG10" s="299"/>
      <c r="GCH10" s="299"/>
      <c r="GCI10" s="299"/>
      <c r="GCJ10" s="299"/>
      <c r="GCK10" s="299"/>
      <c r="GCL10" s="299"/>
      <c r="GCM10" s="299"/>
      <c r="GCN10" s="299"/>
      <c r="GCO10" s="299"/>
      <c r="GCP10" s="299"/>
      <c r="GCQ10" s="299"/>
      <c r="GCR10" s="299"/>
      <c r="GCS10" s="299"/>
      <c r="GCT10" s="299"/>
      <c r="GCU10" s="299"/>
      <c r="GCV10" s="299"/>
      <c r="GCW10" s="299"/>
      <c r="GCX10" s="299"/>
      <c r="GCY10" s="299"/>
      <c r="GCZ10" s="299"/>
      <c r="GDA10" s="299"/>
      <c r="GDB10" s="299"/>
      <c r="GDC10" s="299"/>
      <c r="GDD10" s="299"/>
      <c r="GDE10" s="299"/>
      <c r="GDF10" s="299"/>
      <c r="GDG10" s="299"/>
      <c r="GDH10" s="299"/>
      <c r="GDI10" s="299"/>
      <c r="GDJ10" s="299"/>
      <c r="GDK10" s="299"/>
      <c r="GDL10" s="299"/>
      <c r="GDM10" s="299"/>
      <c r="GDN10" s="299"/>
      <c r="GDO10" s="299"/>
      <c r="GDP10" s="299"/>
      <c r="GDQ10" s="299"/>
      <c r="GDR10" s="299"/>
      <c r="GDS10" s="299"/>
      <c r="GDT10" s="299"/>
      <c r="GDU10" s="299"/>
      <c r="GDV10" s="299"/>
      <c r="GDW10" s="299"/>
      <c r="GDX10" s="299"/>
      <c r="GDY10" s="299"/>
      <c r="GDZ10" s="299"/>
      <c r="GEA10" s="299"/>
      <c r="GEB10" s="299"/>
      <c r="GEC10" s="299"/>
      <c r="GED10" s="299"/>
      <c r="GEE10" s="299"/>
      <c r="GEF10" s="299"/>
      <c r="GEG10" s="299"/>
      <c r="GEH10" s="299"/>
      <c r="GEI10" s="299"/>
      <c r="GEJ10" s="299"/>
      <c r="GEK10" s="299"/>
      <c r="GEL10" s="299"/>
      <c r="GEM10" s="299"/>
      <c r="GEN10" s="299"/>
      <c r="GEO10" s="299"/>
      <c r="GEP10" s="299"/>
      <c r="GEQ10" s="299"/>
      <c r="GER10" s="299"/>
      <c r="GES10" s="299"/>
      <c r="GET10" s="299"/>
      <c r="GEU10" s="299"/>
      <c r="GEV10" s="299"/>
      <c r="GEW10" s="299"/>
      <c r="GEX10" s="299"/>
      <c r="GEY10" s="299"/>
      <c r="GEZ10" s="299"/>
      <c r="GFA10" s="299"/>
      <c r="GFB10" s="299"/>
      <c r="GFC10" s="299"/>
      <c r="GFD10" s="299"/>
      <c r="GFE10" s="299"/>
      <c r="GFF10" s="299"/>
      <c r="GFG10" s="299"/>
      <c r="GFH10" s="299"/>
      <c r="GFI10" s="299"/>
      <c r="GFJ10" s="299"/>
      <c r="GFK10" s="299"/>
      <c r="GFL10" s="299"/>
      <c r="GFM10" s="299"/>
      <c r="GFN10" s="299"/>
      <c r="GFO10" s="299"/>
      <c r="GFP10" s="299"/>
      <c r="GFQ10" s="299"/>
      <c r="GFR10" s="299"/>
      <c r="GFS10" s="299"/>
      <c r="GFT10" s="299"/>
      <c r="GFU10" s="299"/>
      <c r="GFV10" s="299"/>
      <c r="GFW10" s="299"/>
      <c r="GFX10" s="299"/>
      <c r="GFY10" s="299"/>
      <c r="GFZ10" s="299"/>
      <c r="GGA10" s="299"/>
      <c r="GGB10" s="299"/>
      <c r="GGC10" s="299"/>
      <c r="GGD10" s="299"/>
      <c r="GGE10" s="299"/>
      <c r="GGF10" s="299"/>
      <c r="GGG10" s="299"/>
      <c r="GGH10" s="299"/>
      <c r="GGI10" s="299"/>
      <c r="GGJ10" s="299"/>
      <c r="GGK10" s="299"/>
      <c r="GGL10" s="299"/>
      <c r="GGM10" s="299"/>
      <c r="GGN10" s="299"/>
      <c r="GGO10" s="299"/>
      <c r="GGP10" s="299"/>
      <c r="GGQ10" s="299"/>
      <c r="GGR10" s="299"/>
      <c r="GGS10" s="299"/>
      <c r="GGT10" s="299"/>
      <c r="GGU10" s="299"/>
      <c r="GGV10" s="299"/>
      <c r="GGW10" s="299"/>
      <c r="GGX10" s="299"/>
      <c r="GGY10" s="299"/>
      <c r="GGZ10" s="299"/>
      <c r="GHA10" s="299"/>
      <c r="GHB10" s="299"/>
      <c r="GHC10" s="299"/>
      <c r="GHD10" s="299"/>
      <c r="GHE10" s="299"/>
      <c r="GHF10" s="299"/>
      <c r="GHG10" s="299"/>
      <c r="GHH10" s="299"/>
      <c r="GHI10" s="299"/>
      <c r="GHJ10" s="299"/>
      <c r="GHK10" s="299"/>
      <c r="GHL10" s="299"/>
      <c r="GHM10" s="299"/>
      <c r="GHN10" s="299"/>
      <c r="GHO10" s="299"/>
      <c r="GHP10" s="299"/>
      <c r="GHQ10" s="299"/>
      <c r="GHR10" s="299"/>
      <c r="GHS10" s="299"/>
      <c r="GHT10" s="299"/>
      <c r="GHU10" s="299"/>
      <c r="GHV10" s="299"/>
      <c r="GHW10" s="299"/>
      <c r="GHX10" s="299"/>
      <c r="GHY10" s="299"/>
      <c r="GHZ10" s="299"/>
      <c r="GIA10" s="299"/>
      <c r="GIB10" s="299"/>
      <c r="GIC10" s="299"/>
      <c r="GID10" s="299"/>
      <c r="GIE10" s="299"/>
      <c r="GIF10" s="299"/>
      <c r="GIG10" s="299"/>
      <c r="GIH10" s="299"/>
      <c r="GII10" s="299"/>
      <c r="GIJ10" s="299"/>
      <c r="GIK10" s="299"/>
      <c r="GIL10" s="299"/>
      <c r="GIM10" s="299"/>
      <c r="GIN10" s="299"/>
      <c r="GIO10" s="299"/>
      <c r="GIP10" s="299"/>
      <c r="GIQ10" s="299"/>
      <c r="GIR10" s="299"/>
      <c r="GIS10" s="299"/>
      <c r="GIT10" s="299"/>
      <c r="GIU10" s="299"/>
      <c r="GIV10" s="299"/>
      <c r="GIW10" s="299"/>
      <c r="GIX10" s="299"/>
      <c r="GIY10" s="299"/>
      <c r="GIZ10" s="299"/>
      <c r="GJA10" s="299"/>
      <c r="GJB10" s="299"/>
      <c r="GJC10" s="299"/>
      <c r="GJD10" s="299"/>
      <c r="GJE10" s="299"/>
      <c r="GJF10" s="299"/>
      <c r="GJG10" s="299"/>
      <c r="GJH10" s="299"/>
      <c r="GJI10" s="299"/>
      <c r="GJJ10" s="299"/>
      <c r="GJK10" s="299"/>
      <c r="GJL10" s="299"/>
      <c r="GJM10" s="299"/>
      <c r="GJN10" s="299"/>
      <c r="GJO10" s="299"/>
      <c r="GJP10" s="299"/>
      <c r="GJQ10" s="299"/>
      <c r="GJR10" s="299"/>
      <c r="GJS10" s="299"/>
      <c r="GJT10" s="299"/>
      <c r="GJU10" s="299"/>
      <c r="GJV10" s="299"/>
      <c r="GJW10" s="299"/>
      <c r="GJX10" s="299"/>
      <c r="GJY10" s="299"/>
      <c r="GJZ10" s="299"/>
      <c r="GKA10" s="299"/>
      <c r="GKB10" s="299"/>
      <c r="GKC10" s="299"/>
      <c r="GKD10" s="299"/>
      <c r="GKE10" s="299"/>
      <c r="GKF10" s="299"/>
      <c r="GKG10" s="299"/>
      <c r="GKH10" s="299"/>
      <c r="GKI10" s="299"/>
      <c r="GKJ10" s="299"/>
      <c r="GKK10" s="299"/>
      <c r="GKL10" s="299"/>
      <c r="GKM10" s="299"/>
      <c r="GKN10" s="299"/>
      <c r="GKO10" s="299"/>
      <c r="GKP10" s="299"/>
      <c r="GKQ10" s="299"/>
      <c r="GKR10" s="299"/>
      <c r="GKS10" s="299"/>
      <c r="GKT10" s="299"/>
      <c r="GKU10" s="299"/>
      <c r="GKV10" s="299"/>
      <c r="GKW10" s="299"/>
      <c r="GKX10" s="299"/>
      <c r="GKY10" s="299"/>
      <c r="GKZ10" s="299"/>
      <c r="GLA10" s="299"/>
      <c r="GLB10" s="299"/>
      <c r="GLC10" s="299"/>
      <c r="GLD10" s="299"/>
      <c r="GLE10" s="299"/>
      <c r="GLF10" s="299"/>
      <c r="GLG10" s="299"/>
      <c r="GLH10" s="299"/>
      <c r="GLI10" s="299"/>
      <c r="GLJ10" s="299"/>
      <c r="GLK10" s="299"/>
      <c r="GLL10" s="299"/>
      <c r="GLM10" s="299"/>
      <c r="GLN10" s="299"/>
      <c r="GLO10" s="299"/>
      <c r="GLP10" s="299"/>
      <c r="GLQ10" s="299"/>
      <c r="GLR10" s="299"/>
      <c r="GLS10" s="299"/>
      <c r="GLT10" s="299"/>
      <c r="GLU10" s="299"/>
      <c r="GLV10" s="299"/>
      <c r="GLW10" s="299"/>
      <c r="GLX10" s="299"/>
      <c r="GLY10" s="299"/>
      <c r="GLZ10" s="299"/>
      <c r="GMA10" s="299"/>
      <c r="GMB10" s="299"/>
      <c r="GMC10" s="299"/>
      <c r="GMD10" s="299"/>
      <c r="GME10" s="299"/>
      <c r="GMF10" s="299"/>
      <c r="GMG10" s="299"/>
      <c r="GMH10" s="299"/>
      <c r="GMI10" s="299"/>
      <c r="GMJ10" s="299"/>
      <c r="GMK10" s="299"/>
      <c r="GML10" s="299"/>
      <c r="GMM10" s="299"/>
      <c r="GMN10" s="299"/>
      <c r="GMO10" s="299"/>
      <c r="GMP10" s="299"/>
      <c r="GMQ10" s="299"/>
      <c r="GMR10" s="299"/>
      <c r="GMS10" s="299"/>
      <c r="GMT10" s="299"/>
      <c r="GMU10" s="299"/>
      <c r="GMV10" s="299"/>
      <c r="GMW10" s="299"/>
      <c r="GMX10" s="299"/>
      <c r="GMY10" s="299"/>
      <c r="GMZ10" s="299"/>
      <c r="GNA10" s="299"/>
      <c r="GNB10" s="299"/>
      <c r="GNC10" s="299"/>
      <c r="GND10" s="299"/>
      <c r="GNE10" s="299"/>
      <c r="GNF10" s="299"/>
      <c r="GNG10" s="299"/>
      <c r="GNH10" s="299"/>
      <c r="GNI10" s="299"/>
      <c r="GNJ10" s="299"/>
      <c r="GNK10" s="299"/>
      <c r="GNL10" s="299"/>
      <c r="GNM10" s="299"/>
      <c r="GNN10" s="299"/>
      <c r="GNO10" s="299"/>
      <c r="GNP10" s="299"/>
      <c r="GNQ10" s="299"/>
      <c r="GNR10" s="299"/>
      <c r="GNS10" s="299"/>
      <c r="GNT10" s="299"/>
      <c r="GNU10" s="299"/>
      <c r="GNV10" s="299"/>
      <c r="GNW10" s="299"/>
      <c r="GNX10" s="299"/>
      <c r="GNY10" s="299"/>
      <c r="GNZ10" s="299"/>
      <c r="GOA10" s="299"/>
      <c r="GOB10" s="299"/>
      <c r="GOC10" s="299"/>
      <c r="GOD10" s="299"/>
      <c r="GOE10" s="299"/>
      <c r="GOF10" s="299"/>
      <c r="GOG10" s="299"/>
      <c r="GOH10" s="299"/>
      <c r="GOI10" s="299"/>
      <c r="GOJ10" s="299"/>
      <c r="GOK10" s="299"/>
      <c r="GOL10" s="299"/>
      <c r="GOM10" s="299"/>
      <c r="GON10" s="299"/>
      <c r="GOO10" s="299"/>
      <c r="GOP10" s="299"/>
      <c r="GOQ10" s="299"/>
      <c r="GOR10" s="299"/>
      <c r="GOS10" s="299"/>
      <c r="GOT10" s="299"/>
      <c r="GOU10" s="299"/>
      <c r="GOV10" s="299"/>
      <c r="GOW10" s="299"/>
      <c r="GOX10" s="299"/>
      <c r="GOY10" s="299"/>
      <c r="GOZ10" s="299"/>
      <c r="GPA10" s="299"/>
      <c r="GPB10" s="299"/>
      <c r="GPC10" s="299"/>
      <c r="GPD10" s="299"/>
      <c r="GPE10" s="299"/>
      <c r="GPF10" s="299"/>
      <c r="GPG10" s="299"/>
      <c r="GPH10" s="299"/>
      <c r="GPI10" s="299"/>
      <c r="GPJ10" s="299"/>
      <c r="GPK10" s="299"/>
      <c r="GPL10" s="299"/>
      <c r="GPM10" s="299"/>
      <c r="GPN10" s="299"/>
      <c r="GPO10" s="299"/>
      <c r="GPP10" s="299"/>
      <c r="GPQ10" s="299"/>
      <c r="GPR10" s="299"/>
      <c r="GPS10" s="299"/>
      <c r="GPT10" s="299"/>
      <c r="GPU10" s="299"/>
      <c r="GPV10" s="299"/>
      <c r="GPW10" s="299"/>
      <c r="GPX10" s="299"/>
      <c r="GPY10" s="299"/>
      <c r="GPZ10" s="299"/>
      <c r="GQA10" s="299"/>
      <c r="GQB10" s="299"/>
      <c r="GQC10" s="299"/>
      <c r="GQD10" s="299"/>
      <c r="GQE10" s="299"/>
      <c r="GQF10" s="299"/>
      <c r="GQG10" s="299"/>
      <c r="GQH10" s="299"/>
      <c r="GQI10" s="299"/>
      <c r="GQJ10" s="299"/>
      <c r="GQK10" s="299"/>
      <c r="GQL10" s="299"/>
      <c r="GQM10" s="299"/>
      <c r="GQN10" s="299"/>
      <c r="GQO10" s="299"/>
      <c r="GQP10" s="299"/>
      <c r="GQQ10" s="299"/>
      <c r="GQR10" s="299"/>
      <c r="GQS10" s="299"/>
      <c r="GQT10" s="299"/>
      <c r="GQU10" s="299"/>
      <c r="GQV10" s="299"/>
      <c r="GQW10" s="299"/>
      <c r="GQX10" s="299"/>
      <c r="GQY10" s="299"/>
      <c r="GQZ10" s="299"/>
      <c r="GRA10" s="299"/>
      <c r="GRB10" s="299"/>
      <c r="GRC10" s="299"/>
      <c r="GRD10" s="299"/>
      <c r="GRE10" s="299"/>
      <c r="GRF10" s="299"/>
      <c r="GRG10" s="299"/>
      <c r="GRH10" s="299"/>
      <c r="GRI10" s="299"/>
      <c r="GRJ10" s="299"/>
      <c r="GRK10" s="299"/>
      <c r="GRL10" s="299"/>
      <c r="GRM10" s="299"/>
      <c r="GRN10" s="299"/>
      <c r="GRO10" s="299"/>
      <c r="GRP10" s="299"/>
      <c r="GRQ10" s="299"/>
      <c r="GRR10" s="299"/>
      <c r="GRS10" s="299"/>
      <c r="GRT10" s="299"/>
      <c r="GRU10" s="299"/>
      <c r="GRV10" s="299"/>
      <c r="GRW10" s="299"/>
      <c r="GRX10" s="299"/>
      <c r="GRY10" s="299"/>
      <c r="GRZ10" s="299"/>
      <c r="GSA10" s="299"/>
      <c r="GSB10" s="299"/>
      <c r="GSC10" s="299"/>
      <c r="GSD10" s="299"/>
      <c r="GSE10" s="299"/>
      <c r="GSF10" s="299"/>
      <c r="GSG10" s="299"/>
      <c r="GSH10" s="299"/>
      <c r="GSI10" s="299"/>
      <c r="GSJ10" s="299"/>
      <c r="GSK10" s="299"/>
      <c r="GSL10" s="299"/>
      <c r="GSM10" s="299"/>
      <c r="GSN10" s="299"/>
      <c r="GSO10" s="299"/>
      <c r="GSP10" s="299"/>
      <c r="GSQ10" s="299"/>
      <c r="GSR10" s="299"/>
      <c r="GSS10" s="299"/>
      <c r="GST10" s="299"/>
      <c r="GSU10" s="299"/>
      <c r="GSV10" s="299"/>
      <c r="GSW10" s="299"/>
      <c r="GSX10" s="299"/>
      <c r="GSY10" s="299"/>
      <c r="GSZ10" s="299"/>
      <c r="GTA10" s="299"/>
      <c r="GTB10" s="299"/>
      <c r="GTC10" s="299"/>
      <c r="GTD10" s="299"/>
      <c r="GTE10" s="299"/>
      <c r="GTF10" s="299"/>
      <c r="GTG10" s="299"/>
      <c r="GTH10" s="299"/>
      <c r="GTI10" s="299"/>
      <c r="GTJ10" s="299"/>
      <c r="GTK10" s="299"/>
      <c r="GTL10" s="299"/>
      <c r="GTM10" s="299"/>
      <c r="GTN10" s="299"/>
      <c r="GTO10" s="299"/>
      <c r="GTP10" s="299"/>
      <c r="GTQ10" s="299"/>
      <c r="GTR10" s="299"/>
      <c r="GTS10" s="299"/>
      <c r="GTT10" s="299"/>
      <c r="GTU10" s="299"/>
      <c r="GTV10" s="299"/>
      <c r="GTW10" s="299"/>
      <c r="GTX10" s="299"/>
      <c r="GTY10" s="299"/>
      <c r="GTZ10" s="299"/>
      <c r="GUA10" s="299"/>
      <c r="GUB10" s="299"/>
      <c r="GUC10" s="299"/>
      <c r="GUD10" s="299"/>
      <c r="GUE10" s="299"/>
      <c r="GUF10" s="299"/>
      <c r="GUG10" s="299"/>
      <c r="GUH10" s="299"/>
      <c r="GUI10" s="299"/>
      <c r="GUJ10" s="299"/>
      <c r="GUK10" s="299"/>
      <c r="GUL10" s="299"/>
      <c r="GUM10" s="299"/>
      <c r="GUN10" s="299"/>
      <c r="GUO10" s="299"/>
      <c r="GUP10" s="299"/>
      <c r="GUQ10" s="299"/>
      <c r="GUR10" s="299"/>
      <c r="GUS10" s="299"/>
      <c r="GUT10" s="299"/>
      <c r="GUU10" s="299"/>
      <c r="GUV10" s="299"/>
      <c r="GUW10" s="299"/>
      <c r="GUX10" s="299"/>
      <c r="GUY10" s="299"/>
      <c r="GUZ10" s="299"/>
      <c r="GVA10" s="299"/>
      <c r="GVB10" s="299"/>
      <c r="GVC10" s="299"/>
      <c r="GVD10" s="299"/>
      <c r="GVE10" s="299"/>
      <c r="GVF10" s="299"/>
      <c r="GVG10" s="299"/>
      <c r="GVH10" s="299"/>
      <c r="GVI10" s="299"/>
      <c r="GVJ10" s="299"/>
      <c r="GVK10" s="299"/>
      <c r="GVL10" s="299"/>
      <c r="GVM10" s="299"/>
      <c r="GVN10" s="299"/>
      <c r="GVO10" s="299"/>
      <c r="GVP10" s="299"/>
      <c r="GVQ10" s="299"/>
      <c r="GVR10" s="299"/>
      <c r="GVS10" s="299"/>
      <c r="GVT10" s="299"/>
      <c r="GVU10" s="299"/>
      <c r="GVV10" s="299"/>
      <c r="GVW10" s="299"/>
      <c r="GVX10" s="299"/>
      <c r="GVY10" s="299"/>
      <c r="GVZ10" s="299"/>
      <c r="GWA10" s="299"/>
      <c r="GWB10" s="299"/>
      <c r="GWC10" s="299"/>
      <c r="GWD10" s="299"/>
      <c r="GWE10" s="299"/>
      <c r="GWF10" s="299"/>
      <c r="GWG10" s="299"/>
      <c r="GWH10" s="299"/>
      <c r="GWI10" s="299"/>
      <c r="GWJ10" s="299"/>
      <c r="GWK10" s="299"/>
      <c r="GWL10" s="299"/>
      <c r="GWM10" s="299"/>
      <c r="GWN10" s="299"/>
      <c r="GWO10" s="299"/>
      <c r="GWP10" s="299"/>
      <c r="GWQ10" s="299"/>
      <c r="GWR10" s="299"/>
      <c r="GWS10" s="299"/>
      <c r="GWT10" s="299"/>
      <c r="GWU10" s="299"/>
      <c r="GWV10" s="299"/>
      <c r="GWW10" s="299"/>
      <c r="GWX10" s="299"/>
      <c r="GWY10" s="299"/>
      <c r="GWZ10" s="299"/>
      <c r="GXA10" s="299"/>
      <c r="GXB10" s="299"/>
      <c r="GXC10" s="299"/>
      <c r="GXD10" s="299"/>
      <c r="GXE10" s="299"/>
      <c r="GXF10" s="299"/>
      <c r="GXG10" s="299"/>
      <c r="GXH10" s="299"/>
      <c r="GXI10" s="299"/>
      <c r="GXJ10" s="299"/>
      <c r="GXK10" s="299"/>
      <c r="GXL10" s="299"/>
      <c r="GXM10" s="299"/>
      <c r="GXN10" s="299"/>
      <c r="GXO10" s="299"/>
      <c r="GXP10" s="299"/>
      <c r="GXQ10" s="299"/>
      <c r="GXR10" s="299"/>
      <c r="GXS10" s="299"/>
      <c r="GXT10" s="299"/>
      <c r="GXU10" s="299"/>
      <c r="GXV10" s="299"/>
      <c r="GXW10" s="299"/>
      <c r="GXX10" s="299"/>
      <c r="GXY10" s="299"/>
      <c r="GXZ10" s="299"/>
      <c r="GYA10" s="299"/>
      <c r="GYB10" s="299"/>
      <c r="GYC10" s="299"/>
      <c r="GYD10" s="299"/>
      <c r="GYE10" s="299"/>
      <c r="GYF10" s="299"/>
      <c r="GYG10" s="299"/>
      <c r="GYH10" s="299"/>
      <c r="GYI10" s="299"/>
      <c r="GYJ10" s="299"/>
      <c r="GYK10" s="299"/>
      <c r="GYL10" s="299"/>
      <c r="GYM10" s="299"/>
      <c r="GYN10" s="299"/>
      <c r="GYO10" s="299"/>
      <c r="GYP10" s="299"/>
      <c r="GYQ10" s="299"/>
      <c r="GYR10" s="299"/>
      <c r="GYS10" s="299"/>
      <c r="GYT10" s="299"/>
      <c r="GYU10" s="299"/>
      <c r="GYV10" s="299"/>
      <c r="GYW10" s="299"/>
      <c r="GYX10" s="299"/>
      <c r="GYY10" s="299"/>
      <c r="GYZ10" s="299"/>
      <c r="GZA10" s="299"/>
      <c r="GZB10" s="299"/>
      <c r="GZC10" s="299"/>
      <c r="GZD10" s="299"/>
      <c r="GZE10" s="299"/>
      <c r="GZF10" s="299"/>
      <c r="GZG10" s="299"/>
      <c r="GZH10" s="299"/>
      <c r="GZI10" s="299"/>
      <c r="GZJ10" s="299"/>
      <c r="GZK10" s="299"/>
      <c r="GZL10" s="299"/>
      <c r="GZM10" s="299"/>
      <c r="GZN10" s="299"/>
      <c r="GZO10" s="299"/>
      <c r="GZP10" s="299"/>
      <c r="GZQ10" s="299"/>
      <c r="GZR10" s="299"/>
      <c r="GZS10" s="299"/>
      <c r="GZT10" s="299"/>
      <c r="GZU10" s="299"/>
      <c r="GZV10" s="299"/>
      <c r="GZW10" s="299"/>
      <c r="GZX10" s="299"/>
      <c r="GZY10" s="299"/>
      <c r="GZZ10" s="299"/>
      <c r="HAA10" s="299"/>
      <c r="HAB10" s="299"/>
      <c r="HAC10" s="299"/>
      <c r="HAD10" s="299"/>
      <c r="HAE10" s="299"/>
      <c r="HAF10" s="299"/>
      <c r="HAG10" s="299"/>
      <c r="HAH10" s="299"/>
      <c r="HAI10" s="299"/>
      <c r="HAJ10" s="299"/>
      <c r="HAK10" s="299"/>
      <c r="HAL10" s="299"/>
      <c r="HAM10" s="299"/>
      <c r="HAN10" s="299"/>
      <c r="HAO10" s="299"/>
      <c r="HAP10" s="299"/>
      <c r="HAQ10" s="299"/>
      <c r="HAR10" s="299"/>
      <c r="HAS10" s="299"/>
      <c r="HAT10" s="299"/>
      <c r="HAU10" s="299"/>
      <c r="HAV10" s="299"/>
      <c r="HAW10" s="299"/>
      <c r="HAX10" s="299"/>
      <c r="HAY10" s="299"/>
      <c r="HAZ10" s="299"/>
      <c r="HBA10" s="299"/>
      <c r="HBB10" s="299"/>
      <c r="HBC10" s="299"/>
      <c r="HBD10" s="299"/>
      <c r="HBE10" s="299"/>
      <c r="HBF10" s="299"/>
      <c r="HBG10" s="299"/>
      <c r="HBH10" s="299"/>
      <c r="HBI10" s="299"/>
      <c r="HBJ10" s="299"/>
      <c r="HBK10" s="299"/>
      <c r="HBL10" s="299"/>
      <c r="HBM10" s="299"/>
      <c r="HBN10" s="299"/>
      <c r="HBO10" s="299"/>
      <c r="HBP10" s="299"/>
      <c r="HBQ10" s="299"/>
      <c r="HBR10" s="299"/>
      <c r="HBS10" s="299"/>
      <c r="HBT10" s="299"/>
      <c r="HBU10" s="299"/>
      <c r="HBV10" s="299"/>
      <c r="HBW10" s="299"/>
      <c r="HBX10" s="299"/>
      <c r="HBY10" s="299"/>
      <c r="HBZ10" s="299"/>
      <c r="HCA10" s="299"/>
      <c r="HCB10" s="299"/>
      <c r="HCC10" s="299"/>
      <c r="HCD10" s="299"/>
      <c r="HCE10" s="299"/>
      <c r="HCF10" s="299"/>
      <c r="HCG10" s="299"/>
      <c r="HCH10" s="299"/>
      <c r="HCI10" s="299"/>
      <c r="HCJ10" s="299"/>
      <c r="HCK10" s="299"/>
      <c r="HCL10" s="299"/>
      <c r="HCM10" s="299"/>
      <c r="HCN10" s="299"/>
      <c r="HCO10" s="299"/>
      <c r="HCP10" s="299"/>
      <c r="HCQ10" s="299"/>
      <c r="HCR10" s="299"/>
      <c r="HCS10" s="299"/>
      <c r="HCT10" s="299"/>
      <c r="HCU10" s="299"/>
      <c r="HCV10" s="299"/>
      <c r="HCW10" s="299"/>
      <c r="HCX10" s="299"/>
      <c r="HCY10" s="299"/>
      <c r="HCZ10" s="299"/>
      <c r="HDA10" s="299"/>
      <c r="HDB10" s="299"/>
      <c r="HDC10" s="299"/>
      <c r="HDD10" s="299"/>
      <c r="HDE10" s="299"/>
      <c r="HDF10" s="299"/>
      <c r="HDG10" s="299"/>
      <c r="HDH10" s="299"/>
      <c r="HDI10" s="299"/>
      <c r="HDJ10" s="299"/>
      <c r="HDK10" s="299"/>
      <c r="HDL10" s="299"/>
      <c r="HDM10" s="299"/>
      <c r="HDN10" s="299"/>
      <c r="HDO10" s="299"/>
      <c r="HDP10" s="299"/>
      <c r="HDQ10" s="299"/>
      <c r="HDR10" s="299"/>
      <c r="HDS10" s="299"/>
      <c r="HDT10" s="299"/>
      <c r="HDU10" s="299"/>
      <c r="HDV10" s="299"/>
      <c r="HDW10" s="299"/>
      <c r="HDX10" s="299"/>
      <c r="HDY10" s="299"/>
      <c r="HDZ10" s="299"/>
      <c r="HEA10" s="299"/>
      <c r="HEB10" s="299"/>
      <c r="HEC10" s="299"/>
      <c r="HED10" s="299"/>
      <c r="HEE10" s="299"/>
      <c r="HEF10" s="299"/>
      <c r="HEG10" s="299"/>
      <c r="HEH10" s="299"/>
      <c r="HEI10" s="299"/>
      <c r="HEJ10" s="299"/>
      <c r="HEK10" s="299"/>
      <c r="HEL10" s="299"/>
      <c r="HEM10" s="299"/>
      <c r="HEN10" s="299"/>
      <c r="HEO10" s="299"/>
      <c r="HEP10" s="299"/>
      <c r="HEQ10" s="299"/>
      <c r="HER10" s="299"/>
      <c r="HES10" s="299"/>
      <c r="HET10" s="299"/>
      <c r="HEU10" s="299"/>
      <c r="HEV10" s="299"/>
      <c r="HEW10" s="299"/>
      <c r="HEX10" s="299"/>
      <c r="HEY10" s="299"/>
      <c r="HEZ10" s="299"/>
      <c r="HFA10" s="299"/>
      <c r="HFB10" s="299"/>
      <c r="HFC10" s="299"/>
      <c r="HFD10" s="299"/>
      <c r="HFE10" s="299"/>
      <c r="HFF10" s="299"/>
      <c r="HFG10" s="299"/>
      <c r="HFH10" s="299"/>
      <c r="HFI10" s="299"/>
      <c r="HFJ10" s="299"/>
      <c r="HFK10" s="299"/>
      <c r="HFL10" s="299"/>
      <c r="HFM10" s="299"/>
      <c r="HFN10" s="299"/>
      <c r="HFO10" s="299"/>
      <c r="HFP10" s="299"/>
      <c r="HFQ10" s="299"/>
      <c r="HFR10" s="299"/>
      <c r="HFS10" s="299"/>
      <c r="HFT10" s="299"/>
      <c r="HFU10" s="299"/>
      <c r="HFV10" s="299"/>
      <c r="HFW10" s="299"/>
      <c r="HFX10" s="299"/>
      <c r="HFY10" s="299"/>
      <c r="HFZ10" s="299"/>
      <c r="HGA10" s="299"/>
      <c r="HGB10" s="299"/>
      <c r="HGC10" s="299"/>
      <c r="HGD10" s="299"/>
      <c r="HGE10" s="299"/>
      <c r="HGF10" s="299"/>
      <c r="HGG10" s="299"/>
      <c r="HGH10" s="299"/>
      <c r="HGI10" s="299"/>
      <c r="HGJ10" s="299"/>
      <c r="HGK10" s="299"/>
      <c r="HGL10" s="299"/>
      <c r="HGM10" s="299"/>
      <c r="HGN10" s="299"/>
      <c r="HGO10" s="299"/>
      <c r="HGP10" s="299"/>
      <c r="HGQ10" s="299"/>
      <c r="HGR10" s="299"/>
      <c r="HGS10" s="299"/>
      <c r="HGT10" s="299"/>
      <c r="HGU10" s="299"/>
      <c r="HGV10" s="299"/>
      <c r="HGW10" s="299"/>
      <c r="HGX10" s="299"/>
      <c r="HGY10" s="299"/>
      <c r="HGZ10" s="299"/>
      <c r="HHA10" s="299"/>
      <c r="HHB10" s="299"/>
      <c r="HHC10" s="299"/>
      <c r="HHD10" s="299"/>
      <c r="HHE10" s="299"/>
      <c r="HHF10" s="299"/>
      <c r="HHG10" s="299"/>
      <c r="HHH10" s="299"/>
      <c r="HHI10" s="299"/>
      <c r="HHJ10" s="299"/>
      <c r="HHK10" s="299"/>
      <c r="HHL10" s="299"/>
      <c r="HHM10" s="299"/>
      <c r="HHN10" s="299"/>
      <c r="HHO10" s="299"/>
      <c r="HHP10" s="299"/>
      <c r="HHQ10" s="299"/>
      <c r="HHR10" s="299"/>
      <c r="HHS10" s="299"/>
      <c r="HHT10" s="299"/>
      <c r="HHU10" s="299"/>
      <c r="HHV10" s="299"/>
      <c r="HHW10" s="299"/>
      <c r="HHX10" s="299"/>
      <c r="HHY10" s="299"/>
      <c r="HHZ10" s="299"/>
      <c r="HIA10" s="299"/>
      <c r="HIB10" s="299"/>
      <c r="HIC10" s="299"/>
      <c r="HID10" s="299"/>
      <c r="HIE10" s="299"/>
      <c r="HIF10" s="299"/>
      <c r="HIG10" s="299"/>
      <c r="HIH10" s="299"/>
      <c r="HII10" s="299"/>
      <c r="HIJ10" s="299"/>
      <c r="HIK10" s="299"/>
      <c r="HIL10" s="299"/>
      <c r="HIM10" s="299"/>
      <c r="HIN10" s="299"/>
      <c r="HIO10" s="299"/>
      <c r="HIP10" s="299"/>
      <c r="HIQ10" s="299"/>
      <c r="HIR10" s="299"/>
      <c r="HIS10" s="299"/>
      <c r="HIT10" s="299"/>
      <c r="HIU10" s="299"/>
      <c r="HIV10" s="299"/>
      <c r="HIW10" s="299"/>
      <c r="HIX10" s="299"/>
      <c r="HIY10" s="299"/>
      <c r="HIZ10" s="299"/>
      <c r="HJA10" s="299"/>
      <c r="HJB10" s="299"/>
      <c r="HJC10" s="299"/>
      <c r="HJD10" s="299"/>
      <c r="HJE10" s="299"/>
      <c r="HJF10" s="299"/>
      <c r="HJG10" s="299"/>
      <c r="HJH10" s="299"/>
      <c r="HJI10" s="299"/>
      <c r="HJJ10" s="299"/>
      <c r="HJK10" s="299"/>
      <c r="HJL10" s="299"/>
      <c r="HJM10" s="299"/>
      <c r="HJN10" s="299"/>
      <c r="HJO10" s="299"/>
      <c r="HJP10" s="299"/>
      <c r="HJQ10" s="299"/>
      <c r="HJR10" s="299"/>
      <c r="HJS10" s="299"/>
      <c r="HJT10" s="299"/>
      <c r="HJU10" s="299"/>
      <c r="HJV10" s="299"/>
      <c r="HJW10" s="299"/>
      <c r="HJX10" s="299"/>
      <c r="HJY10" s="299"/>
      <c r="HJZ10" s="299"/>
      <c r="HKA10" s="299"/>
      <c r="HKB10" s="299"/>
      <c r="HKC10" s="299"/>
      <c r="HKD10" s="299"/>
      <c r="HKE10" s="299"/>
      <c r="HKF10" s="299"/>
      <c r="HKG10" s="299"/>
      <c r="HKH10" s="299"/>
      <c r="HKI10" s="299"/>
      <c r="HKJ10" s="299"/>
      <c r="HKK10" s="299"/>
      <c r="HKL10" s="299"/>
      <c r="HKM10" s="299"/>
      <c r="HKN10" s="299"/>
      <c r="HKO10" s="299"/>
      <c r="HKP10" s="299"/>
      <c r="HKQ10" s="299"/>
      <c r="HKR10" s="299"/>
      <c r="HKS10" s="299"/>
      <c r="HKT10" s="299"/>
      <c r="HKU10" s="299"/>
      <c r="HKV10" s="299"/>
      <c r="HKW10" s="299"/>
      <c r="HKX10" s="299"/>
      <c r="HKY10" s="299"/>
      <c r="HKZ10" s="299"/>
      <c r="HLA10" s="299"/>
      <c r="HLB10" s="299"/>
      <c r="HLC10" s="299"/>
      <c r="HLD10" s="299"/>
      <c r="HLE10" s="299"/>
      <c r="HLF10" s="299"/>
      <c r="HLG10" s="299"/>
      <c r="HLH10" s="299"/>
      <c r="HLI10" s="299"/>
      <c r="HLJ10" s="299"/>
      <c r="HLK10" s="299"/>
      <c r="HLL10" s="299"/>
      <c r="HLM10" s="299"/>
      <c r="HLN10" s="299"/>
      <c r="HLO10" s="299"/>
      <c r="HLP10" s="299"/>
      <c r="HLQ10" s="299"/>
      <c r="HLR10" s="299"/>
      <c r="HLS10" s="299"/>
      <c r="HLT10" s="299"/>
      <c r="HLU10" s="299"/>
      <c r="HLV10" s="299"/>
      <c r="HLW10" s="299"/>
      <c r="HLX10" s="299"/>
      <c r="HLY10" s="299"/>
      <c r="HLZ10" s="299"/>
      <c r="HMA10" s="299"/>
      <c r="HMB10" s="299"/>
      <c r="HMC10" s="299"/>
      <c r="HMD10" s="299"/>
      <c r="HME10" s="299"/>
      <c r="HMF10" s="299"/>
      <c r="HMG10" s="299"/>
      <c r="HMH10" s="299"/>
      <c r="HMI10" s="299"/>
      <c r="HMJ10" s="299"/>
      <c r="HMK10" s="299"/>
      <c r="HML10" s="299"/>
      <c r="HMM10" s="299"/>
      <c r="HMN10" s="299"/>
      <c r="HMO10" s="299"/>
      <c r="HMP10" s="299"/>
      <c r="HMQ10" s="299"/>
      <c r="HMR10" s="299"/>
      <c r="HMS10" s="299"/>
      <c r="HMT10" s="299"/>
      <c r="HMU10" s="299"/>
      <c r="HMV10" s="299"/>
      <c r="HMW10" s="299"/>
      <c r="HMX10" s="299"/>
      <c r="HMY10" s="299"/>
      <c r="HMZ10" s="299"/>
      <c r="HNA10" s="299"/>
      <c r="HNB10" s="299"/>
      <c r="HNC10" s="299"/>
      <c r="HND10" s="299"/>
      <c r="HNE10" s="299"/>
      <c r="HNF10" s="299"/>
      <c r="HNG10" s="299"/>
      <c r="HNH10" s="299"/>
      <c r="HNI10" s="299"/>
      <c r="HNJ10" s="299"/>
      <c r="HNK10" s="299"/>
      <c r="HNL10" s="299"/>
      <c r="HNM10" s="299"/>
      <c r="HNN10" s="299"/>
      <c r="HNO10" s="299"/>
      <c r="HNP10" s="299"/>
      <c r="HNQ10" s="299"/>
      <c r="HNR10" s="299"/>
      <c r="HNS10" s="299"/>
      <c r="HNT10" s="299"/>
      <c r="HNU10" s="299"/>
      <c r="HNV10" s="299"/>
      <c r="HNW10" s="299"/>
      <c r="HNX10" s="299"/>
      <c r="HNY10" s="299"/>
      <c r="HNZ10" s="299"/>
      <c r="HOA10" s="299"/>
      <c r="HOB10" s="299"/>
      <c r="HOC10" s="299"/>
      <c r="HOD10" s="299"/>
      <c r="HOE10" s="299"/>
      <c r="HOF10" s="299"/>
      <c r="HOG10" s="299"/>
      <c r="HOH10" s="299"/>
      <c r="HOI10" s="299"/>
      <c r="HOJ10" s="299"/>
      <c r="HOK10" s="299"/>
      <c r="HOL10" s="299"/>
      <c r="HOM10" s="299"/>
      <c r="HON10" s="299"/>
      <c r="HOO10" s="299"/>
      <c r="HOP10" s="299"/>
      <c r="HOQ10" s="299"/>
      <c r="HOR10" s="299"/>
      <c r="HOS10" s="299"/>
      <c r="HOT10" s="299"/>
      <c r="HOU10" s="299"/>
      <c r="HOV10" s="299"/>
      <c r="HOW10" s="299"/>
      <c r="HOX10" s="299"/>
      <c r="HOY10" s="299"/>
      <c r="HOZ10" s="299"/>
      <c r="HPA10" s="299"/>
      <c r="HPB10" s="299"/>
      <c r="HPC10" s="299"/>
      <c r="HPD10" s="299"/>
      <c r="HPE10" s="299"/>
      <c r="HPF10" s="299"/>
      <c r="HPG10" s="299"/>
      <c r="HPH10" s="299"/>
      <c r="HPI10" s="299"/>
      <c r="HPJ10" s="299"/>
      <c r="HPK10" s="299"/>
      <c r="HPL10" s="299"/>
      <c r="HPM10" s="299"/>
      <c r="HPN10" s="299"/>
      <c r="HPO10" s="299"/>
      <c r="HPP10" s="299"/>
      <c r="HPQ10" s="299"/>
      <c r="HPR10" s="299"/>
      <c r="HPS10" s="299"/>
      <c r="HPT10" s="299"/>
      <c r="HPU10" s="299"/>
      <c r="HPV10" s="299"/>
      <c r="HPW10" s="299"/>
      <c r="HPX10" s="299"/>
      <c r="HPY10" s="299"/>
      <c r="HPZ10" s="299"/>
      <c r="HQA10" s="299"/>
      <c r="HQB10" s="299"/>
      <c r="HQC10" s="299"/>
      <c r="HQD10" s="299"/>
      <c r="HQE10" s="299"/>
      <c r="HQF10" s="299"/>
      <c r="HQG10" s="299"/>
      <c r="HQH10" s="299"/>
      <c r="HQI10" s="299"/>
      <c r="HQJ10" s="299"/>
      <c r="HQK10" s="299"/>
      <c r="HQL10" s="299"/>
      <c r="HQM10" s="299"/>
      <c r="HQN10" s="299"/>
      <c r="HQO10" s="299"/>
      <c r="HQP10" s="299"/>
      <c r="HQQ10" s="299"/>
      <c r="HQR10" s="299"/>
      <c r="HQS10" s="299"/>
      <c r="HQT10" s="299"/>
      <c r="HQU10" s="299"/>
      <c r="HQV10" s="299"/>
      <c r="HQW10" s="299"/>
      <c r="HQX10" s="299"/>
      <c r="HQY10" s="299"/>
      <c r="HQZ10" s="299"/>
      <c r="HRA10" s="299"/>
      <c r="HRB10" s="299"/>
      <c r="HRC10" s="299"/>
      <c r="HRD10" s="299"/>
      <c r="HRE10" s="299"/>
      <c r="HRF10" s="299"/>
      <c r="HRG10" s="299"/>
      <c r="HRH10" s="299"/>
      <c r="HRI10" s="299"/>
      <c r="HRJ10" s="299"/>
      <c r="HRK10" s="299"/>
      <c r="HRL10" s="299"/>
      <c r="HRM10" s="299"/>
      <c r="HRN10" s="299"/>
      <c r="HRO10" s="299"/>
      <c r="HRP10" s="299"/>
      <c r="HRQ10" s="299"/>
      <c r="HRR10" s="299"/>
      <c r="HRS10" s="299"/>
      <c r="HRT10" s="299"/>
      <c r="HRU10" s="299"/>
      <c r="HRV10" s="299"/>
      <c r="HRW10" s="299"/>
      <c r="HRX10" s="299"/>
      <c r="HRY10" s="299"/>
      <c r="HRZ10" s="299"/>
      <c r="HSA10" s="299"/>
      <c r="HSB10" s="299"/>
      <c r="HSC10" s="299"/>
      <c r="HSD10" s="299"/>
      <c r="HSE10" s="299"/>
      <c r="HSF10" s="299"/>
      <c r="HSG10" s="299"/>
      <c r="HSH10" s="299"/>
      <c r="HSI10" s="299"/>
      <c r="HSJ10" s="299"/>
      <c r="HSK10" s="299"/>
      <c r="HSL10" s="299"/>
      <c r="HSM10" s="299"/>
      <c r="HSN10" s="299"/>
      <c r="HSO10" s="299"/>
      <c r="HSP10" s="299"/>
      <c r="HSQ10" s="299"/>
      <c r="HSR10" s="299"/>
      <c r="HSS10" s="299"/>
      <c r="HST10" s="299"/>
      <c r="HSU10" s="299"/>
      <c r="HSV10" s="299"/>
      <c r="HSW10" s="299"/>
      <c r="HSX10" s="299"/>
      <c r="HSY10" s="299"/>
      <c r="HSZ10" s="299"/>
      <c r="HTA10" s="299"/>
      <c r="HTB10" s="299"/>
      <c r="HTC10" s="299"/>
      <c r="HTD10" s="299"/>
      <c r="HTE10" s="299"/>
      <c r="HTF10" s="299"/>
      <c r="HTG10" s="299"/>
      <c r="HTH10" s="299"/>
      <c r="HTI10" s="299"/>
      <c r="HTJ10" s="299"/>
      <c r="HTK10" s="299"/>
      <c r="HTL10" s="299"/>
      <c r="HTM10" s="299"/>
      <c r="HTN10" s="299"/>
      <c r="HTO10" s="299"/>
      <c r="HTP10" s="299"/>
      <c r="HTQ10" s="299"/>
      <c r="HTR10" s="299"/>
      <c r="HTS10" s="299"/>
      <c r="HTT10" s="299"/>
      <c r="HTU10" s="299"/>
      <c r="HTV10" s="299"/>
      <c r="HTW10" s="299"/>
      <c r="HTX10" s="299"/>
      <c r="HTY10" s="299"/>
      <c r="HTZ10" s="299"/>
      <c r="HUA10" s="299"/>
      <c r="HUB10" s="299"/>
      <c r="HUC10" s="299"/>
      <c r="HUD10" s="299"/>
      <c r="HUE10" s="299"/>
      <c r="HUF10" s="299"/>
      <c r="HUG10" s="299"/>
      <c r="HUH10" s="299"/>
      <c r="HUI10" s="299"/>
      <c r="HUJ10" s="299"/>
      <c r="HUK10" s="299"/>
      <c r="HUL10" s="299"/>
      <c r="HUM10" s="299"/>
      <c r="HUN10" s="299"/>
      <c r="HUO10" s="299"/>
      <c r="HUP10" s="299"/>
      <c r="HUQ10" s="299"/>
      <c r="HUR10" s="299"/>
      <c r="HUS10" s="299"/>
      <c r="HUT10" s="299"/>
      <c r="HUU10" s="299"/>
      <c r="HUV10" s="299"/>
      <c r="HUW10" s="299"/>
      <c r="HUX10" s="299"/>
      <c r="HUY10" s="299"/>
      <c r="HUZ10" s="299"/>
      <c r="HVA10" s="299"/>
      <c r="HVB10" s="299"/>
      <c r="HVC10" s="299"/>
      <c r="HVD10" s="299"/>
      <c r="HVE10" s="299"/>
      <c r="HVF10" s="299"/>
      <c r="HVG10" s="299"/>
      <c r="HVH10" s="299"/>
      <c r="HVI10" s="299"/>
      <c r="HVJ10" s="299"/>
      <c r="HVK10" s="299"/>
      <c r="HVL10" s="299"/>
      <c r="HVM10" s="299"/>
      <c r="HVN10" s="299"/>
      <c r="HVO10" s="299"/>
      <c r="HVP10" s="299"/>
      <c r="HVQ10" s="299"/>
      <c r="HVR10" s="299"/>
      <c r="HVS10" s="299"/>
      <c r="HVT10" s="299"/>
      <c r="HVU10" s="299"/>
      <c r="HVV10" s="299"/>
      <c r="HVW10" s="299"/>
      <c r="HVX10" s="299"/>
      <c r="HVY10" s="299"/>
      <c r="HVZ10" s="299"/>
      <c r="HWA10" s="299"/>
      <c r="HWB10" s="299"/>
      <c r="HWC10" s="299"/>
      <c r="HWD10" s="299"/>
      <c r="HWE10" s="299"/>
      <c r="HWF10" s="299"/>
      <c r="HWG10" s="299"/>
      <c r="HWH10" s="299"/>
      <c r="HWI10" s="299"/>
      <c r="HWJ10" s="299"/>
      <c r="HWK10" s="299"/>
      <c r="HWL10" s="299"/>
      <c r="HWM10" s="299"/>
      <c r="HWN10" s="299"/>
      <c r="HWO10" s="299"/>
      <c r="HWP10" s="299"/>
      <c r="HWQ10" s="299"/>
      <c r="HWR10" s="299"/>
      <c r="HWS10" s="299"/>
      <c r="HWT10" s="299"/>
      <c r="HWU10" s="299"/>
      <c r="HWV10" s="299"/>
      <c r="HWW10" s="299"/>
      <c r="HWX10" s="299"/>
      <c r="HWY10" s="299"/>
      <c r="HWZ10" s="299"/>
      <c r="HXA10" s="299"/>
      <c r="HXB10" s="299"/>
      <c r="HXC10" s="299"/>
      <c r="HXD10" s="299"/>
      <c r="HXE10" s="299"/>
      <c r="HXF10" s="299"/>
      <c r="HXG10" s="299"/>
      <c r="HXH10" s="299"/>
      <c r="HXI10" s="299"/>
      <c r="HXJ10" s="299"/>
      <c r="HXK10" s="299"/>
      <c r="HXL10" s="299"/>
      <c r="HXM10" s="299"/>
      <c r="HXN10" s="299"/>
      <c r="HXO10" s="299"/>
      <c r="HXP10" s="299"/>
      <c r="HXQ10" s="299"/>
      <c r="HXR10" s="299"/>
      <c r="HXS10" s="299"/>
      <c r="HXT10" s="299"/>
      <c r="HXU10" s="299"/>
      <c r="HXV10" s="299"/>
      <c r="HXW10" s="299"/>
      <c r="HXX10" s="299"/>
      <c r="HXY10" s="299"/>
      <c r="HXZ10" s="299"/>
      <c r="HYA10" s="299"/>
      <c r="HYB10" s="299"/>
      <c r="HYC10" s="299"/>
      <c r="HYD10" s="299"/>
      <c r="HYE10" s="299"/>
      <c r="HYF10" s="299"/>
      <c r="HYG10" s="299"/>
      <c r="HYH10" s="299"/>
      <c r="HYI10" s="299"/>
      <c r="HYJ10" s="299"/>
      <c r="HYK10" s="299"/>
      <c r="HYL10" s="299"/>
      <c r="HYM10" s="299"/>
      <c r="HYN10" s="299"/>
      <c r="HYO10" s="299"/>
      <c r="HYP10" s="299"/>
      <c r="HYQ10" s="299"/>
      <c r="HYR10" s="299"/>
      <c r="HYS10" s="299"/>
      <c r="HYT10" s="299"/>
      <c r="HYU10" s="299"/>
      <c r="HYV10" s="299"/>
      <c r="HYW10" s="299"/>
      <c r="HYX10" s="299"/>
      <c r="HYY10" s="299"/>
      <c r="HYZ10" s="299"/>
      <c r="HZA10" s="299"/>
      <c r="HZB10" s="299"/>
      <c r="HZC10" s="299"/>
      <c r="HZD10" s="299"/>
      <c r="HZE10" s="299"/>
      <c r="HZF10" s="299"/>
      <c r="HZG10" s="299"/>
      <c r="HZH10" s="299"/>
      <c r="HZI10" s="299"/>
      <c r="HZJ10" s="299"/>
      <c r="HZK10" s="299"/>
      <c r="HZL10" s="299"/>
      <c r="HZM10" s="299"/>
      <c r="HZN10" s="299"/>
      <c r="HZO10" s="299"/>
      <c r="HZP10" s="299"/>
      <c r="HZQ10" s="299"/>
      <c r="HZR10" s="299"/>
      <c r="HZS10" s="299"/>
      <c r="HZT10" s="299"/>
      <c r="HZU10" s="299"/>
      <c r="HZV10" s="299"/>
      <c r="HZW10" s="299"/>
      <c r="HZX10" s="299"/>
      <c r="HZY10" s="299"/>
      <c r="HZZ10" s="299"/>
      <c r="IAA10" s="299"/>
      <c r="IAB10" s="299"/>
      <c r="IAC10" s="299"/>
      <c r="IAD10" s="299"/>
      <c r="IAE10" s="299"/>
      <c r="IAF10" s="299"/>
      <c r="IAG10" s="299"/>
      <c r="IAH10" s="299"/>
      <c r="IAI10" s="299"/>
      <c r="IAJ10" s="299"/>
      <c r="IAK10" s="299"/>
      <c r="IAL10" s="299"/>
      <c r="IAM10" s="299"/>
      <c r="IAN10" s="299"/>
      <c r="IAO10" s="299"/>
      <c r="IAP10" s="299"/>
      <c r="IAQ10" s="299"/>
      <c r="IAR10" s="299"/>
      <c r="IAS10" s="299"/>
      <c r="IAT10" s="299"/>
      <c r="IAU10" s="299"/>
      <c r="IAV10" s="299"/>
      <c r="IAW10" s="299"/>
      <c r="IAX10" s="299"/>
      <c r="IAY10" s="299"/>
      <c r="IAZ10" s="299"/>
      <c r="IBA10" s="299"/>
      <c r="IBB10" s="299"/>
      <c r="IBC10" s="299"/>
      <c r="IBD10" s="299"/>
      <c r="IBE10" s="299"/>
      <c r="IBF10" s="299"/>
      <c r="IBG10" s="299"/>
      <c r="IBH10" s="299"/>
      <c r="IBI10" s="299"/>
      <c r="IBJ10" s="299"/>
      <c r="IBK10" s="299"/>
      <c r="IBL10" s="299"/>
      <c r="IBM10" s="299"/>
      <c r="IBN10" s="299"/>
      <c r="IBO10" s="299"/>
      <c r="IBP10" s="299"/>
      <c r="IBQ10" s="299"/>
      <c r="IBR10" s="299"/>
      <c r="IBS10" s="299"/>
      <c r="IBT10" s="299"/>
      <c r="IBU10" s="299"/>
      <c r="IBV10" s="299"/>
      <c r="IBW10" s="299"/>
      <c r="IBX10" s="299"/>
      <c r="IBY10" s="299"/>
      <c r="IBZ10" s="299"/>
      <c r="ICA10" s="299"/>
      <c r="ICB10" s="299"/>
      <c r="ICC10" s="299"/>
      <c r="ICD10" s="299"/>
      <c r="ICE10" s="299"/>
      <c r="ICF10" s="299"/>
      <c r="ICG10" s="299"/>
      <c r="ICH10" s="299"/>
      <c r="ICI10" s="299"/>
      <c r="ICJ10" s="299"/>
      <c r="ICK10" s="299"/>
      <c r="ICL10" s="299"/>
      <c r="ICM10" s="299"/>
      <c r="ICN10" s="299"/>
      <c r="ICO10" s="299"/>
      <c r="ICP10" s="299"/>
      <c r="ICQ10" s="299"/>
      <c r="ICR10" s="299"/>
      <c r="ICS10" s="299"/>
      <c r="ICT10" s="299"/>
      <c r="ICU10" s="299"/>
      <c r="ICV10" s="299"/>
      <c r="ICW10" s="299"/>
      <c r="ICX10" s="299"/>
      <c r="ICY10" s="299"/>
      <c r="ICZ10" s="299"/>
      <c r="IDA10" s="299"/>
      <c r="IDB10" s="299"/>
      <c r="IDC10" s="299"/>
      <c r="IDD10" s="299"/>
      <c r="IDE10" s="299"/>
      <c r="IDF10" s="299"/>
      <c r="IDG10" s="299"/>
      <c r="IDH10" s="299"/>
      <c r="IDI10" s="299"/>
      <c r="IDJ10" s="299"/>
      <c r="IDK10" s="299"/>
      <c r="IDL10" s="299"/>
      <c r="IDM10" s="299"/>
      <c r="IDN10" s="299"/>
      <c r="IDO10" s="299"/>
      <c r="IDP10" s="299"/>
      <c r="IDQ10" s="299"/>
      <c r="IDR10" s="299"/>
      <c r="IDS10" s="299"/>
      <c r="IDT10" s="299"/>
      <c r="IDU10" s="299"/>
      <c r="IDV10" s="299"/>
      <c r="IDW10" s="299"/>
      <c r="IDX10" s="299"/>
      <c r="IDY10" s="299"/>
      <c r="IDZ10" s="299"/>
      <c r="IEA10" s="299"/>
      <c r="IEB10" s="299"/>
      <c r="IEC10" s="299"/>
      <c r="IED10" s="299"/>
      <c r="IEE10" s="299"/>
      <c r="IEF10" s="299"/>
      <c r="IEG10" s="299"/>
      <c r="IEH10" s="299"/>
      <c r="IEI10" s="299"/>
      <c r="IEJ10" s="299"/>
      <c r="IEK10" s="299"/>
      <c r="IEL10" s="299"/>
      <c r="IEM10" s="299"/>
      <c r="IEN10" s="299"/>
      <c r="IEO10" s="299"/>
      <c r="IEP10" s="299"/>
      <c r="IEQ10" s="299"/>
      <c r="IER10" s="299"/>
      <c r="IES10" s="299"/>
      <c r="IET10" s="299"/>
      <c r="IEU10" s="299"/>
      <c r="IEV10" s="299"/>
      <c r="IEW10" s="299"/>
      <c r="IEX10" s="299"/>
      <c r="IEY10" s="299"/>
      <c r="IEZ10" s="299"/>
      <c r="IFA10" s="299"/>
      <c r="IFB10" s="299"/>
      <c r="IFC10" s="299"/>
      <c r="IFD10" s="299"/>
      <c r="IFE10" s="299"/>
      <c r="IFF10" s="299"/>
      <c r="IFG10" s="299"/>
      <c r="IFH10" s="299"/>
      <c r="IFI10" s="299"/>
      <c r="IFJ10" s="299"/>
      <c r="IFK10" s="299"/>
      <c r="IFL10" s="299"/>
      <c r="IFM10" s="299"/>
      <c r="IFN10" s="299"/>
      <c r="IFO10" s="299"/>
      <c r="IFP10" s="299"/>
      <c r="IFQ10" s="299"/>
      <c r="IFR10" s="299"/>
      <c r="IFS10" s="299"/>
      <c r="IFT10" s="299"/>
      <c r="IFU10" s="299"/>
      <c r="IFV10" s="299"/>
      <c r="IFW10" s="299"/>
      <c r="IFX10" s="299"/>
      <c r="IFY10" s="299"/>
      <c r="IFZ10" s="299"/>
      <c r="IGA10" s="299"/>
      <c r="IGB10" s="299"/>
      <c r="IGC10" s="299"/>
      <c r="IGD10" s="299"/>
      <c r="IGE10" s="299"/>
      <c r="IGF10" s="299"/>
      <c r="IGG10" s="299"/>
      <c r="IGH10" s="299"/>
      <c r="IGI10" s="299"/>
      <c r="IGJ10" s="299"/>
      <c r="IGK10" s="299"/>
      <c r="IGL10" s="299"/>
      <c r="IGM10" s="299"/>
      <c r="IGN10" s="299"/>
      <c r="IGO10" s="299"/>
      <c r="IGP10" s="299"/>
      <c r="IGQ10" s="299"/>
      <c r="IGR10" s="299"/>
      <c r="IGS10" s="299"/>
      <c r="IGT10" s="299"/>
      <c r="IGU10" s="299"/>
      <c r="IGV10" s="299"/>
      <c r="IGW10" s="299"/>
      <c r="IGX10" s="299"/>
      <c r="IGY10" s="299"/>
      <c r="IGZ10" s="299"/>
      <c r="IHA10" s="299"/>
      <c r="IHB10" s="299"/>
      <c r="IHC10" s="299"/>
      <c r="IHD10" s="299"/>
      <c r="IHE10" s="299"/>
      <c r="IHF10" s="299"/>
      <c r="IHG10" s="299"/>
      <c r="IHH10" s="299"/>
      <c r="IHI10" s="299"/>
      <c r="IHJ10" s="299"/>
      <c r="IHK10" s="299"/>
      <c r="IHL10" s="299"/>
      <c r="IHM10" s="299"/>
      <c r="IHN10" s="299"/>
      <c r="IHO10" s="299"/>
      <c r="IHP10" s="299"/>
      <c r="IHQ10" s="299"/>
      <c r="IHR10" s="299"/>
      <c r="IHS10" s="299"/>
      <c r="IHT10" s="299"/>
      <c r="IHU10" s="299"/>
      <c r="IHV10" s="299"/>
      <c r="IHW10" s="299"/>
      <c r="IHX10" s="299"/>
      <c r="IHY10" s="299"/>
      <c r="IHZ10" s="299"/>
      <c r="IIA10" s="299"/>
      <c r="IIB10" s="299"/>
      <c r="IIC10" s="299"/>
      <c r="IID10" s="299"/>
      <c r="IIE10" s="299"/>
      <c r="IIF10" s="299"/>
      <c r="IIG10" s="299"/>
      <c r="IIH10" s="299"/>
      <c r="III10" s="299"/>
      <c r="IIJ10" s="299"/>
      <c r="IIK10" s="299"/>
      <c r="IIL10" s="299"/>
      <c r="IIM10" s="299"/>
      <c r="IIN10" s="299"/>
      <c r="IIO10" s="299"/>
      <c r="IIP10" s="299"/>
      <c r="IIQ10" s="299"/>
      <c r="IIR10" s="299"/>
      <c r="IIS10" s="299"/>
      <c r="IIT10" s="299"/>
      <c r="IIU10" s="299"/>
      <c r="IIV10" s="299"/>
      <c r="IIW10" s="299"/>
      <c r="IIX10" s="299"/>
      <c r="IIY10" s="299"/>
      <c r="IIZ10" s="299"/>
      <c r="IJA10" s="299"/>
      <c r="IJB10" s="299"/>
      <c r="IJC10" s="299"/>
      <c r="IJD10" s="299"/>
      <c r="IJE10" s="299"/>
      <c r="IJF10" s="299"/>
      <c r="IJG10" s="299"/>
      <c r="IJH10" s="299"/>
      <c r="IJI10" s="299"/>
      <c r="IJJ10" s="299"/>
      <c r="IJK10" s="299"/>
      <c r="IJL10" s="299"/>
      <c r="IJM10" s="299"/>
      <c r="IJN10" s="299"/>
      <c r="IJO10" s="299"/>
      <c r="IJP10" s="299"/>
      <c r="IJQ10" s="299"/>
      <c r="IJR10" s="299"/>
      <c r="IJS10" s="299"/>
      <c r="IJT10" s="299"/>
      <c r="IJU10" s="299"/>
      <c r="IJV10" s="299"/>
      <c r="IJW10" s="299"/>
      <c r="IJX10" s="299"/>
      <c r="IJY10" s="299"/>
      <c r="IJZ10" s="299"/>
      <c r="IKA10" s="299"/>
      <c r="IKB10" s="299"/>
      <c r="IKC10" s="299"/>
      <c r="IKD10" s="299"/>
      <c r="IKE10" s="299"/>
      <c r="IKF10" s="299"/>
      <c r="IKG10" s="299"/>
      <c r="IKH10" s="299"/>
      <c r="IKI10" s="299"/>
      <c r="IKJ10" s="299"/>
      <c r="IKK10" s="299"/>
      <c r="IKL10" s="299"/>
      <c r="IKM10" s="299"/>
      <c r="IKN10" s="299"/>
      <c r="IKO10" s="299"/>
      <c r="IKP10" s="299"/>
      <c r="IKQ10" s="299"/>
      <c r="IKR10" s="299"/>
      <c r="IKS10" s="299"/>
      <c r="IKT10" s="299"/>
      <c r="IKU10" s="299"/>
      <c r="IKV10" s="299"/>
      <c r="IKW10" s="299"/>
      <c r="IKX10" s="299"/>
      <c r="IKY10" s="299"/>
      <c r="IKZ10" s="299"/>
      <c r="ILA10" s="299"/>
      <c r="ILB10" s="299"/>
      <c r="ILC10" s="299"/>
      <c r="ILD10" s="299"/>
      <c r="ILE10" s="299"/>
      <c r="ILF10" s="299"/>
      <c r="ILG10" s="299"/>
      <c r="ILH10" s="299"/>
      <c r="ILI10" s="299"/>
      <c r="ILJ10" s="299"/>
      <c r="ILK10" s="299"/>
      <c r="ILL10" s="299"/>
      <c r="ILM10" s="299"/>
      <c r="ILN10" s="299"/>
      <c r="ILO10" s="299"/>
      <c r="ILP10" s="299"/>
      <c r="ILQ10" s="299"/>
      <c r="ILR10" s="299"/>
      <c r="ILS10" s="299"/>
      <c r="ILT10" s="299"/>
      <c r="ILU10" s="299"/>
      <c r="ILV10" s="299"/>
      <c r="ILW10" s="299"/>
      <c r="ILX10" s="299"/>
      <c r="ILY10" s="299"/>
      <c r="ILZ10" s="299"/>
      <c r="IMA10" s="299"/>
      <c r="IMB10" s="299"/>
      <c r="IMC10" s="299"/>
      <c r="IMD10" s="299"/>
      <c r="IME10" s="299"/>
      <c r="IMF10" s="299"/>
      <c r="IMG10" s="299"/>
      <c r="IMH10" s="299"/>
      <c r="IMI10" s="299"/>
      <c r="IMJ10" s="299"/>
      <c r="IMK10" s="299"/>
      <c r="IML10" s="299"/>
      <c r="IMM10" s="299"/>
      <c r="IMN10" s="299"/>
      <c r="IMO10" s="299"/>
      <c r="IMP10" s="299"/>
      <c r="IMQ10" s="299"/>
      <c r="IMR10" s="299"/>
      <c r="IMS10" s="299"/>
      <c r="IMT10" s="299"/>
      <c r="IMU10" s="299"/>
      <c r="IMV10" s="299"/>
      <c r="IMW10" s="299"/>
      <c r="IMX10" s="299"/>
      <c r="IMY10" s="299"/>
      <c r="IMZ10" s="299"/>
      <c r="INA10" s="299"/>
      <c r="INB10" s="299"/>
      <c r="INC10" s="299"/>
      <c r="IND10" s="299"/>
      <c r="INE10" s="299"/>
      <c r="INF10" s="299"/>
      <c r="ING10" s="299"/>
      <c r="INH10" s="299"/>
      <c r="INI10" s="299"/>
      <c r="INJ10" s="299"/>
      <c r="INK10" s="299"/>
      <c r="INL10" s="299"/>
      <c r="INM10" s="299"/>
      <c r="INN10" s="299"/>
      <c r="INO10" s="299"/>
      <c r="INP10" s="299"/>
      <c r="INQ10" s="299"/>
      <c r="INR10" s="299"/>
      <c r="INS10" s="299"/>
      <c r="INT10" s="299"/>
      <c r="INU10" s="299"/>
      <c r="INV10" s="299"/>
      <c r="INW10" s="299"/>
      <c r="INX10" s="299"/>
      <c r="INY10" s="299"/>
      <c r="INZ10" s="299"/>
      <c r="IOA10" s="299"/>
      <c r="IOB10" s="299"/>
      <c r="IOC10" s="299"/>
      <c r="IOD10" s="299"/>
      <c r="IOE10" s="299"/>
      <c r="IOF10" s="299"/>
      <c r="IOG10" s="299"/>
      <c r="IOH10" s="299"/>
      <c r="IOI10" s="299"/>
      <c r="IOJ10" s="299"/>
      <c r="IOK10" s="299"/>
      <c r="IOL10" s="299"/>
      <c r="IOM10" s="299"/>
      <c r="ION10" s="299"/>
      <c r="IOO10" s="299"/>
      <c r="IOP10" s="299"/>
      <c r="IOQ10" s="299"/>
      <c r="IOR10" s="299"/>
      <c r="IOS10" s="299"/>
      <c r="IOT10" s="299"/>
      <c r="IOU10" s="299"/>
      <c r="IOV10" s="299"/>
      <c r="IOW10" s="299"/>
      <c r="IOX10" s="299"/>
      <c r="IOY10" s="299"/>
      <c r="IOZ10" s="299"/>
      <c r="IPA10" s="299"/>
      <c r="IPB10" s="299"/>
      <c r="IPC10" s="299"/>
      <c r="IPD10" s="299"/>
      <c r="IPE10" s="299"/>
      <c r="IPF10" s="299"/>
      <c r="IPG10" s="299"/>
      <c r="IPH10" s="299"/>
      <c r="IPI10" s="299"/>
      <c r="IPJ10" s="299"/>
      <c r="IPK10" s="299"/>
      <c r="IPL10" s="299"/>
      <c r="IPM10" s="299"/>
      <c r="IPN10" s="299"/>
      <c r="IPO10" s="299"/>
      <c r="IPP10" s="299"/>
      <c r="IPQ10" s="299"/>
      <c r="IPR10" s="299"/>
      <c r="IPS10" s="299"/>
      <c r="IPT10" s="299"/>
      <c r="IPU10" s="299"/>
      <c r="IPV10" s="299"/>
      <c r="IPW10" s="299"/>
      <c r="IPX10" s="299"/>
      <c r="IPY10" s="299"/>
      <c r="IPZ10" s="299"/>
      <c r="IQA10" s="299"/>
      <c r="IQB10" s="299"/>
      <c r="IQC10" s="299"/>
      <c r="IQD10" s="299"/>
      <c r="IQE10" s="299"/>
      <c r="IQF10" s="299"/>
      <c r="IQG10" s="299"/>
      <c r="IQH10" s="299"/>
      <c r="IQI10" s="299"/>
      <c r="IQJ10" s="299"/>
      <c r="IQK10" s="299"/>
      <c r="IQL10" s="299"/>
      <c r="IQM10" s="299"/>
      <c r="IQN10" s="299"/>
      <c r="IQO10" s="299"/>
      <c r="IQP10" s="299"/>
      <c r="IQQ10" s="299"/>
      <c r="IQR10" s="299"/>
      <c r="IQS10" s="299"/>
      <c r="IQT10" s="299"/>
      <c r="IQU10" s="299"/>
      <c r="IQV10" s="299"/>
      <c r="IQW10" s="299"/>
      <c r="IQX10" s="299"/>
      <c r="IQY10" s="299"/>
      <c r="IQZ10" s="299"/>
      <c r="IRA10" s="299"/>
      <c r="IRB10" s="299"/>
      <c r="IRC10" s="299"/>
      <c r="IRD10" s="299"/>
      <c r="IRE10" s="299"/>
      <c r="IRF10" s="299"/>
      <c r="IRG10" s="299"/>
      <c r="IRH10" s="299"/>
      <c r="IRI10" s="299"/>
      <c r="IRJ10" s="299"/>
      <c r="IRK10" s="299"/>
      <c r="IRL10" s="299"/>
      <c r="IRM10" s="299"/>
      <c r="IRN10" s="299"/>
      <c r="IRO10" s="299"/>
      <c r="IRP10" s="299"/>
      <c r="IRQ10" s="299"/>
      <c r="IRR10" s="299"/>
      <c r="IRS10" s="299"/>
      <c r="IRT10" s="299"/>
      <c r="IRU10" s="299"/>
      <c r="IRV10" s="299"/>
      <c r="IRW10" s="299"/>
      <c r="IRX10" s="299"/>
      <c r="IRY10" s="299"/>
      <c r="IRZ10" s="299"/>
      <c r="ISA10" s="299"/>
      <c r="ISB10" s="299"/>
      <c r="ISC10" s="299"/>
      <c r="ISD10" s="299"/>
      <c r="ISE10" s="299"/>
      <c r="ISF10" s="299"/>
      <c r="ISG10" s="299"/>
      <c r="ISH10" s="299"/>
      <c r="ISI10" s="299"/>
      <c r="ISJ10" s="299"/>
      <c r="ISK10" s="299"/>
      <c r="ISL10" s="299"/>
      <c r="ISM10" s="299"/>
      <c r="ISN10" s="299"/>
      <c r="ISO10" s="299"/>
      <c r="ISP10" s="299"/>
      <c r="ISQ10" s="299"/>
      <c r="ISR10" s="299"/>
      <c r="ISS10" s="299"/>
      <c r="IST10" s="299"/>
      <c r="ISU10" s="299"/>
      <c r="ISV10" s="299"/>
      <c r="ISW10" s="299"/>
      <c r="ISX10" s="299"/>
      <c r="ISY10" s="299"/>
      <c r="ISZ10" s="299"/>
      <c r="ITA10" s="299"/>
      <c r="ITB10" s="299"/>
      <c r="ITC10" s="299"/>
      <c r="ITD10" s="299"/>
      <c r="ITE10" s="299"/>
      <c r="ITF10" s="299"/>
      <c r="ITG10" s="299"/>
      <c r="ITH10" s="299"/>
      <c r="ITI10" s="299"/>
      <c r="ITJ10" s="299"/>
      <c r="ITK10" s="299"/>
      <c r="ITL10" s="299"/>
      <c r="ITM10" s="299"/>
      <c r="ITN10" s="299"/>
      <c r="ITO10" s="299"/>
      <c r="ITP10" s="299"/>
      <c r="ITQ10" s="299"/>
      <c r="ITR10" s="299"/>
      <c r="ITS10" s="299"/>
      <c r="ITT10" s="299"/>
      <c r="ITU10" s="299"/>
      <c r="ITV10" s="299"/>
      <c r="ITW10" s="299"/>
      <c r="ITX10" s="299"/>
      <c r="ITY10" s="299"/>
      <c r="ITZ10" s="299"/>
      <c r="IUA10" s="299"/>
      <c r="IUB10" s="299"/>
      <c r="IUC10" s="299"/>
      <c r="IUD10" s="299"/>
      <c r="IUE10" s="299"/>
      <c r="IUF10" s="299"/>
      <c r="IUG10" s="299"/>
      <c r="IUH10" s="299"/>
      <c r="IUI10" s="299"/>
      <c r="IUJ10" s="299"/>
      <c r="IUK10" s="299"/>
      <c r="IUL10" s="299"/>
      <c r="IUM10" s="299"/>
      <c r="IUN10" s="299"/>
      <c r="IUO10" s="299"/>
      <c r="IUP10" s="299"/>
      <c r="IUQ10" s="299"/>
      <c r="IUR10" s="299"/>
      <c r="IUS10" s="299"/>
      <c r="IUT10" s="299"/>
      <c r="IUU10" s="299"/>
      <c r="IUV10" s="299"/>
      <c r="IUW10" s="299"/>
      <c r="IUX10" s="299"/>
      <c r="IUY10" s="299"/>
      <c r="IUZ10" s="299"/>
      <c r="IVA10" s="299"/>
      <c r="IVB10" s="299"/>
      <c r="IVC10" s="299"/>
      <c r="IVD10" s="299"/>
      <c r="IVE10" s="299"/>
      <c r="IVF10" s="299"/>
      <c r="IVG10" s="299"/>
      <c r="IVH10" s="299"/>
      <c r="IVI10" s="299"/>
      <c r="IVJ10" s="299"/>
      <c r="IVK10" s="299"/>
      <c r="IVL10" s="299"/>
      <c r="IVM10" s="299"/>
      <c r="IVN10" s="299"/>
      <c r="IVO10" s="299"/>
      <c r="IVP10" s="299"/>
      <c r="IVQ10" s="299"/>
      <c r="IVR10" s="299"/>
      <c r="IVS10" s="299"/>
      <c r="IVT10" s="299"/>
      <c r="IVU10" s="299"/>
      <c r="IVV10" s="299"/>
      <c r="IVW10" s="299"/>
      <c r="IVX10" s="299"/>
      <c r="IVY10" s="299"/>
      <c r="IVZ10" s="299"/>
      <c r="IWA10" s="299"/>
      <c r="IWB10" s="299"/>
      <c r="IWC10" s="299"/>
      <c r="IWD10" s="299"/>
      <c r="IWE10" s="299"/>
      <c r="IWF10" s="299"/>
      <c r="IWG10" s="299"/>
      <c r="IWH10" s="299"/>
      <c r="IWI10" s="299"/>
      <c r="IWJ10" s="299"/>
      <c r="IWK10" s="299"/>
      <c r="IWL10" s="299"/>
      <c r="IWM10" s="299"/>
      <c r="IWN10" s="299"/>
      <c r="IWO10" s="299"/>
      <c r="IWP10" s="299"/>
      <c r="IWQ10" s="299"/>
      <c r="IWR10" s="299"/>
      <c r="IWS10" s="299"/>
      <c r="IWT10" s="299"/>
      <c r="IWU10" s="299"/>
      <c r="IWV10" s="299"/>
      <c r="IWW10" s="299"/>
      <c r="IWX10" s="299"/>
      <c r="IWY10" s="299"/>
      <c r="IWZ10" s="299"/>
      <c r="IXA10" s="299"/>
      <c r="IXB10" s="299"/>
      <c r="IXC10" s="299"/>
      <c r="IXD10" s="299"/>
      <c r="IXE10" s="299"/>
      <c r="IXF10" s="299"/>
      <c r="IXG10" s="299"/>
      <c r="IXH10" s="299"/>
      <c r="IXI10" s="299"/>
      <c r="IXJ10" s="299"/>
      <c r="IXK10" s="299"/>
      <c r="IXL10" s="299"/>
      <c r="IXM10" s="299"/>
      <c r="IXN10" s="299"/>
      <c r="IXO10" s="299"/>
      <c r="IXP10" s="299"/>
      <c r="IXQ10" s="299"/>
      <c r="IXR10" s="299"/>
      <c r="IXS10" s="299"/>
      <c r="IXT10" s="299"/>
      <c r="IXU10" s="299"/>
      <c r="IXV10" s="299"/>
      <c r="IXW10" s="299"/>
      <c r="IXX10" s="299"/>
      <c r="IXY10" s="299"/>
      <c r="IXZ10" s="299"/>
      <c r="IYA10" s="299"/>
      <c r="IYB10" s="299"/>
      <c r="IYC10" s="299"/>
      <c r="IYD10" s="299"/>
      <c r="IYE10" s="299"/>
      <c r="IYF10" s="299"/>
      <c r="IYG10" s="299"/>
      <c r="IYH10" s="299"/>
      <c r="IYI10" s="299"/>
      <c r="IYJ10" s="299"/>
      <c r="IYK10" s="299"/>
      <c r="IYL10" s="299"/>
      <c r="IYM10" s="299"/>
      <c r="IYN10" s="299"/>
      <c r="IYO10" s="299"/>
      <c r="IYP10" s="299"/>
      <c r="IYQ10" s="299"/>
      <c r="IYR10" s="299"/>
      <c r="IYS10" s="299"/>
      <c r="IYT10" s="299"/>
      <c r="IYU10" s="299"/>
      <c r="IYV10" s="299"/>
      <c r="IYW10" s="299"/>
      <c r="IYX10" s="299"/>
      <c r="IYY10" s="299"/>
      <c r="IYZ10" s="299"/>
      <c r="IZA10" s="299"/>
      <c r="IZB10" s="299"/>
      <c r="IZC10" s="299"/>
      <c r="IZD10" s="299"/>
      <c r="IZE10" s="299"/>
      <c r="IZF10" s="299"/>
      <c r="IZG10" s="299"/>
      <c r="IZH10" s="299"/>
      <c r="IZI10" s="299"/>
      <c r="IZJ10" s="299"/>
      <c r="IZK10" s="299"/>
      <c r="IZL10" s="299"/>
      <c r="IZM10" s="299"/>
      <c r="IZN10" s="299"/>
      <c r="IZO10" s="299"/>
      <c r="IZP10" s="299"/>
      <c r="IZQ10" s="299"/>
      <c r="IZR10" s="299"/>
      <c r="IZS10" s="299"/>
      <c r="IZT10" s="299"/>
      <c r="IZU10" s="299"/>
      <c r="IZV10" s="299"/>
      <c r="IZW10" s="299"/>
      <c r="IZX10" s="299"/>
      <c r="IZY10" s="299"/>
      <c r="IZZ10" s="299"/>
      <c r="JAA10" s="299"/>
      <c r="JAB10" s="299"/>
      <c r="JAC10" s="299"/>
      <c r="JAD10" s="299"/>
      <c r="JAE10" s="299"/>
      <c r="JAF10" s="299"/>
      <c r="JAG10" s="299"/>
      <c r="JAH10" s="299"/>
      <c r="JAI10" s="299"/>
      <c r="JAJ10" s="299"/>
      <c r="JAK10" s="299"/>
      <c r="JAL10" s="299"/>
      <c r="JAM10" s="299"/>
      <c r="JAN10" s="299"/>
      <c r="JAO10" s="299"/>
      <c r="JAP10" s="299"/>
      <c r="JAQ10" s="299"/>
      <c r="JAR10" s="299"/>
      <c r="JAS10" s="299"/>
      <c r="JAT10" s="299"/>
      <c r="JAU10" s="299"/>
      <c r="JAV10" s="299"/>
      <c r="JAW10" s="299"/>
      <c r="JAX10" s="299"/>
      <c r="JAY10" s="299"/>
      <c r="JAZ10" s="299"/>
      <c r="JBA10" s="299"/>
      <c r="JBB10" s="299"/>
      <c r="JBC10" s="299"/>
      <c r="JBD10" s="299"/>
      <c r="JBE10" s="299"/>
      <c r="JBF10" s="299"/>
      <c r="JBG10" s="299"/>
      <c r="JBH10" s="299"/>
      <c r="JBI10" s="299"/>
      <c r="JBJ10" s="299"/>
      <c r="JBK10" s="299"/>
      <c r="JBL10" s="299"/>
      <c r="JBM10" s="299"/>
      <c r="JBN10" s="299"/>
      <c r="JBO10" s="299"/>
      <c r="JBP10" s="299"/>
      <c r="JBQ10" s="299"/>
      <c r="JBR10" s="299"/>
      <c r="JBS10" s="299"/>
      <c r="JBT10" s="299"/>
      <c r="JBU10" s="299"/>
      <c r="JBV10" s="299"/>
      <c r="JBW10" s="299"/>
      <c r="JBX10" s="299"/>
      <c r="JBY10" s="299"/>
      <c r="JBZ10" s="299"/>
      <c r="JCA10" s="299"/>
      <c r="JCB10" s="299"/>
      <c r="JCC10" s="299"/>
      <c r="JCD10" s="299"/>
      <c r="JCE10" s="299"/>
      <c r="JCF10" s="299"/>
      <c r="JCG10" s="299"/>
      <c r="JCH10" s="299"/>
      <c r="JCI10" s="299"/>
      <c r="JCJ10" s="299"/>
      <c r="JCK10" s="299"/>
      <c r="JCL10" s="299"/>
      <c r="JCM10" s="299"/>
      <c r="JCN10" s="299"/>
      <c r="JCO10" s="299"/>
      <c r="JCP10" s="299"/>
      <c r="JCQ10" s="299"/>
      <c r="JCR10" s="299"/>
      <c r="JCS10" s="299"/>
      <c r="JCT10" s="299"/>
      <c r="JCU10" s="299"/>
      <c r="JCV10" s="299"/>
      <c r="JCW10" s="299"/>
      <c r="JCX10" s="299"/>
      <c r="JCY10" s="299"/>
      <c r="JCZ10" s="299"/>
      <c r="JDA10" s="299"/>
      <c r="JDB10" s="299"/>
      <c r="JDC10" s="299"/>
      <c r="JDD10" s="299"/>
      <c r="JDE10" s="299"/>
      <c r="JDF10" s="299"/>
      <c r="JDG10" s="299"/>
      <c r="JDH10" s="299"/>
      <c r="JDI10" s="299"/>
      <c r="JDJ10" s="299"/>
      <c r="JDK10" s="299"/>
      <c r="JDL10" s="299"/>
      <c r="JDM10" s="299"/>
      <c r="JDN10" s="299"/>
      <c r="JDO10" s="299"/>
      <c r="JDP10" s="299"/>
      <c r="JDQ10" s="299"/>
      <c r="JDR10" s="299"/>
      <c r="JDS10" s="299"/>
      <c r="JDT10" s="299"/>
      <c r="JDU10" s="299"/>
      <c r="JDV10" s="299"/>
      <c r="JDW10" s="299"/>
      <c r="JDX10" s="299"/>
      <c r="JDY10" s="299"/>
      <c r="JDZ10" s="299"/>
      <c r="JEA10" s="299"/>
      <c r="JEB10" s="299"/>
      <c r="JEC10" s="299"/>
      <c r="JED10" s="299"/>
      <c r="JEE10" s="299"/>
      <c r="JEF10" s="299"/>
      <c r="JEG10" s="299"/>
      <c r="JEH10" s="299"/>
      <c r="JEI10" s="299"/>
      <c r="JEJ10" s="299"/>
      <c r="JEK10" s="299"/>
      <c r="JEL10" s="299"/>
      <c r="JEM10" s="299"/>
      <c r="JEN10" s="299"/>
      <c r="JEO10" s="299"/>
      <c r="JEP10" s="299"/>
      <c r="JEQ10" s="299"/>
      <c r="JER10" s="299"/>
      <c r="JES10" s="299"/>
      <c r="JET10" s="299"/>
      <c r="JEU10" s="299"/>
      <c r="JEV10" s="299"/>
      <c r="JEW10" s="299"/>
      <c r="JEX10" s="299"/>
      <c r="JEY10" s="299"/>
      <c r="JEZ10" s="299"/>
      <c r="JFA10" s="299"/>
      <c r="JFB10" s="299"/>
      <c r="JFC10" s="299"/>
      <c r="JFD10" s="299"/>
      <c r="JFE10" s="299"/>
      <c r="JFF10" s="299"/>
      <c r="JFG10" s="299"/>
      <c r="JFH10" s="299"/>
      <c r="JFI10" s="299"/>
      <c r="JFJ10" s="299"/>
      <c r="JFK10" s="299"/>
      <c r="JFL10" s="299"/>
      <c r="JFM10" s="299"/>
      <c r="JFN10" s="299"/>
      <c r="JFO10" s="299"/>
      <c r="JFP10" s="299"/>
      <c r="JFQ10" s="299"/>
      <c r="JFR10" s="299"/>
      <c r="JFS10" s="299"/>
      <c r="JFT10" s="299"/>
      <c r="JFU10" s="299"/>
      <c r="JFV10" s="299"/>
      <c r="JFW10" s="299"/>
      <c r="JFX10" s="299"/>
      <c r="JFY10" s="299"/>
      <c r="JFZ10" s="299"/>
      <c r="JGA10" s="299"/>
      <c r="JGB10" s="299"/>
      <c r="JGC10" s="299"/>
      <c r="JGD10" s="299"/>
      <c r="JGE10" s="299"/>
      <c r="JGF10" s="299"/>
      <c r="JGG10" s="299"/>
      <c r="JGH10" s="299"/>
      <c r="JGI10" s="299"/>
      <c r="JGJ10" s="299"/>
      <c r="JGK10" s="299"/>
      <c r="JGL10" s="299"/>
      <c r="JGM10" s="299"/>
      <c r="JGN10" s="299"/>
      <c r="JGO10" s="299"/>
      <c r="JGP10" s="299"/>
      <c r="JGQ10" s="299"/>
      <c r="JGR10" s="299"/>
      <c r="JGS10" s="299"/>
      <c r="JGT10" s="299"/>
      <c r="JGU10" s="299"/>
      <c r="JGV10" s="299"/>
      <c r="JGW10" s="299"/>
      <c r="JGX10" s="299"/>
      <c r="JGY10" s="299"/>
      <c r="JGZ10" s="299"/>
      <c r="JHA10" s="299"/>
      <c r="JHB10" s="299"/>
      <c r="JHC10" s="299"/>
      <c r="JHD10" s="299"/>
      <c r="JHE10" s="299"/>
      <c r="JHF10" s="299"/>
      <c r="JHG10" s="299"/>
      <c r="JHH10" s="299"/>
      <c r="JHI10" s="299"/>
      <c r="JHJ10" s="299"/>
      <c r="JHK10" s="299"/>
      <c r="JHL10" s="299"/>
      <c r="JHM10" s="299"/>
      <c r="JHN10" s="299"/>
      <c r="JHO10" s="299"/>
      <c r="JHP10" s="299"/>
      <c r="JHQ10" s="299"/>
      <c r="JHR10" s="299"/>
      <c r="JHS10" s="299"/>
      <c r="JHT10" s="299"/>
      <c r="JHU10" s="299"/>
      <c r="JHV10" s="299"/>
      <c r="JHW10" s="299"/>
      <c r="JHX10" s="299"/>
      <c r="JHY10" s="299"/>
      <c r="JHZ10" s="299"/>
      <c r="JIA10" s="299"/>
      <c r="JIB10" s="299"/>
      <c r="JIC10" s="299"/>
      <c r="JID10" s="299"/>
      <c r="JIE10" s="299"/>
      <c r="JIF10" s="299"/>
      <c r="JIG10" s="299"/>
      <c r="JIH10" s="299"/>
      <c r="JII10" s="299"/>
      <c r="JIJ10" s="299"/>
      <c r="JIK10" s="299"/>
      <c r="JIL10" s="299"/>
      <c r="JIM10" s="299"/>
      <c r="JIN10" s="299"/>
      <c r="JIO10" s="299"/>
      <c r="JIP10" s="299"/>
      <c r="JIQ10" s="299"/>
      <c r="JIR10" s="299"/>
      <c r="JIS10" s="299"/>
      <c r="JIT10" s="299"/>
      <c r="JIU10" s="299"/>
      <c r="JIV10" s="299"/>
      <c r="JIW10" s="299"/>
      <c r="JIX10" s="299"/>
      <c r="JIY10" s="299"/>
      <c r="JIZ10" s="299"/>
      <c r="JJA10" s="299"/>
      <c r="JJB10" s="299"/>
      <c r="JJC10" s="299"/>
      <c r="JJD10" s="299"/>
      <c r="JJE10" s="299"/>
      <c r="JJF10" s="299"/>
      <c r="JJG10" s="299"/>
      <c r="JJH10" s="299"/>
      <c r="JJI10" s="299"/>
      <c r="JJJ10" s="299"/>
      <c r="JJK10" s="299"/>
      <c r="JJL10" s="299"/>
      <c r="JJM10" s="299"/>
      <c r="JJN10" s="299"/>
      <c r="JJO10" s="299"/>
      <c r="JJP10" s="299"/>
      <c r="JJQ10" s="299"/>
      <c r="JJR10" s="299"/>
      <c r="JJS10" s="299"/>
      <c r="JJT10" s="299"/>
      <c r="JJU10" s="299"/>
      <c r="JJV10" s="299"/>
      <c r="JJW10" s="299"/>
      <c r="JJX10" s="299"/>
      <c r="JJY10" s="299"/>
      <c r="JJZ10" s="299"/>
      <c r="JKA10" s="299"/>
      <c r="JKB10" s="299"/>
      <c r="JKC10" s="299"/>
      <c r="JKD10" s="299"/>
      <c r="JKE10" s="299"/>
      <c r="JKF10" s="299"/>
      <c r="JKG10" s="299"/>
      <c r="JKH10" s="299"/>
      <c r="JKI10" s="299"/>
      <c r="JKJ10" s="299"/>
      <c r="JKK10" s="299"/>
      <c r="JKL10" s="299"/>
      <c r="JKM10" s="299"/>
      <c r="JKN10" s="299"/>
      <c r="JKO10" s="299"/>
      <c r="JKP10" s="299"/>
      <c r="JKQ10" s="299"/>
      <c r="JKR10" s="299"/>
      <c r="JKS10" s="299"/>
      <c r="JKT10" s="299"/>
      <c r="JKU10" s="299"/>
      <c r="JKV10" s="299"/>
      <c r="JKW10" s="299"/>
      <c r="JKX10" s="299"/>
      <c r="JKY10" s="299"/>
      <c r="JKZ10" s="299"/>
      <c r="JLA10" s="299"/>
      <c r="JLB10" s="299"/>
      <c r="JLC10" s="299"/>
      <c r="JLD10" s="299"/>
      <c r="JLE10" s="299"/>
      <c r="JLF10" s="299"/>
      <c r="JLG10" s="299"/>
      <c r="JLH10" s="299"/>
      <c r="JLI10" s="299"/>
      <c r="JLJ10" s="299"/>
      <c r="JLK10" s="299"/>
      <c r="JLL10" s="299"/>
      <c r="JLM10" s="299"/>
      <c r="JLN10" s="299"/>
      <c r="JLO10" s="299"/>
      <c r="JLP10" s="299"/>
      <c r="JLQ10" s="299"/>
      <c r="JLR10" s="299"/>
      <c r="JLS10" s="299"/>
      <c r="JLT10" s="299"/>
      <c r="JLU10" s="299"/>
      <c r="JLV10" s="299"/>
      <c r="JLW10" s="299"/>
      <c r="JLX10" s="299"/>
      <c r="JLY10" s="299"/>
      <c r="JLZ10" s="299"/>
      <c r="JMA10" s="299"/>
      <c r="JMB10" s="299"/>
      <c r="JMC10" s="299"/>
      <c r="JMD10" s="299"/>
      <c r="JME10" s="299"/>
      <c r="JMF10" s="299"/>
      <c r="JMG10" s="299"/>
      <c r="JMH10" s="299"/>
      <c r="JMI10" s="299"/>
      <c r="JMJ10" s="299"/>
      <c r="JMK10" s="299"/>
      <c r="JML10" s="299"/>
      <c r="JMM10" s="299"/>
      <c r="JMN10" s="299"/>
      <c r="JMO10" s="299"/>
      <c r="JMP10" s="299"/>
      <c r="JMQ10" s="299"/>
      <c r="JMR10" s="299"/>
      <c r="JMS10" s="299"/>
      <c r="JMT10" s="299"/>
      <c r="JMU10" s="299"/>
      <c r="JMV10" s="299"/>
      <c r="JMW10" s="299"/>
      <c r="JMX10" s="299"/>
      <c r="JMY10" s="299"/>
      <c r="JMZ10" s="299"/>
      <c r="JNA10" s="299"/>
      <c r="JNB10" s="299"/>
      <c r="JNC10" s="299"/>
      <c r="JND10" s="299"/>
      <c r="JNE10" s="299"/>
      <c r="JNF10" s="299"/>
      <c r="JNG10" s="299"/>
      <c r="JNH10" s="299"/>
      <c r="JNI10" s="299"/>
      <c r="JNJ10" s="299"/>
      <c r="JNK10" s="299"/>
      <c r="JNL10" s="299"/>
      <c r="JNM10" s="299"/>
      <c r="JNN10" s="299"/>
      <c r="JNO10" s="299"/>
      <c r="JNP10" s="299"/>
      <c r="JNQ10" s="299"/>
      <c r="JNR10" s="299"/>
      <c r="JNS10" s="299"/>
      <c r="JNT10" s="299"/>
      <c r="JNU10" s="299"/>
      <c r="JNV10" s="299"/>
      <c r="JNW10" s="299"/>
      <c r="JNX10" s="299"/>
      <c r="JNY10" s="299"/>
      <c r="JNZ10" s="299"/>
      <c r="JOA10" s="299"/>
      <c r="JOB10" s="299"/>
      <c r="JOC10" s="299"/>
      <c r="JOD10" s="299"/>
      <c r="JOE10" s="299"/>
      <c r="JOF10" s="299"/>
      <c r="JOG10" s="299"/>
      <c r="JOH10" s="299"/>
      <c r="JOI10" s="299"/>
      <c r="JOJ10" s="299"/>
      <c r="JOK10" s="299"/>
      <c r="JOL10" s="299"/>
      <c r="JOM10" s="299"/>
      <c r="JON10" s="299"/>
      <c r="JOO10" s="299"/>
      <c r="JOP10" s="299"/>
      <c r="JOQ10" s="299"/>
      <c r="JOR10" s="299"/>
      <c r="JOS10" s="299"/>
      <c r="JOT10" s="299"/>
      <c r="JOU10" s="299"/>
      <c r="JOV10" s="299"/>
      <c r="JOW10" s="299"/>
      <c r="JOX10" s="299"/>
      <c r="JOY10" s="299"/>
      <c r="JOZ10" s="299"/>
      <c r="JPA10" s="299"/>
      <c r="JPB10" s="299"/>
      <c r="JPC10" s="299"/>
      <c r="JPD10" s="299"/>
      <c r="JPE10" s="299"/>
      <c r="JPF10" s="299"/>
      <c r="JPG10" s="299"/>
      <c r="JPH10" s="299"/>
      <c r="JPI10" s="299"/>
      <c r="JPJ10" s="299"/>
      <c r="JPK10" s="299"/>
      <c r="JPL10" s="299"/>
      <c r="JPM10" s="299"/>
      <c r="JPN10" s="299"/>
      <c r="JPO10" s="299"/>
      <c r="JPP10" s="299"/>
      <c r="JPQ10" s="299"/>
      <c r="JPR10" s="299"/>
      <c r="JPS10" s="299"/>
      <c r="JPT10" s="299"/>
      <c r="JPU10" s="299"/>
      <c r="JPV10" s="299"/>
      <c r="JPW10" s="299"/>
      <c r="JPX10" s="299"/>
      <c r="JPY10" s="299"/>
      <c r="JPZ10" s="299"/>
      <c r="JQA10" s="299"/>
      <c r="JQB10" s="299"/>
      <c r="JQC10" s="299"/>
      <c r="JQD10" s="299"/>
      <c r="JQE10" s="299"/>
      <c r="JQF10" s="299"/>
      <c r="JQG10" s="299"/>
      <c r="JQH10" s="299"/>
      <c r="JQI10" s="299"/>
      <c r="JQJ10" s="299"/>
      <c r="JQK10" s="299"/>
      <c r="JQL10" s="299"/>
      <c r="JQM10" s="299"/>
      <c r="JQN10" s="299"/>
      <c r="JQO10" s="299"/>
      <c r="JQP10" s="299"/>
      <c r="JQQ10" s="299"/>
      <c r="JQR10" s="299"/>
      <c r="JQS10" s="299"/>
      <c r="JQT10" s="299"/>
      <c r="JQU10" s="299"/>
      <c r="JQV10" s="299"/>
      <c r="JQW10" s="299"/>
      <c r="JQX10" s="299"/>
      <c r="JQY10" s="299"/>
      <c r="JQZ10" s="299"/>
      <c r="JRA10" s="299"/>
      <c r="JRB10" s="299"/>
      <c r="JRC10" s="299"/>
      <c r="JRD10" s="299"/>
      <c r="JRE10" s="299"/>
      <c r="JRF10" s="299"/>
      <c r="JRG10" s="299"/>
      <c r="JRH10" s="299"/>
      <c r="JRI10" s="299"/>
      <c r="JRJ10" s="299"/>
      <c r="JRK10" s="299"/>
      <c r="JRL10" s="299"/>
      <c r="JRM10" s="299"/>
      <c r="JRN10" s="299"/>
      <c r="JRO10" s="299"/>
      <c r="JRP10" s="299"/>
      <c r="JRQ10" s="299"/>
      <c r="JRR10" s="299"/>
      <c r="JRS10" s="299"/>
      <c r="JRT10" s="299"/>
      <c r="JRU10" s="299"/>
      <c r="JRV10" s="299"/>
      <c r="JRW10" s="299"/>
      <c r="JRX10" s="299"/>
      <c r="JRY10" s="299"/>
      <c r="JRZ10" s="299"/>
      <c r="JSA10" s="299"/>
      <c r="JSB10" s="299"/>
      <c r="JSC10" s="299"/>
      <c r="JSD10" s="299"/>
      <c r="JSE10" s="299"/>
      <c r="JSF10" s="299"/>
      <c r="JSG10" s="299"/>
      <c r="JSH10" s="299"/>
      <c r="JSI10" s="299"/>
      <c r="JSJ10" s="299"/>
      <c r="JSK10" s="299"/>
      <c r="JSL10" s="299"/>
      <c r="JSM10" s="299"/>
      <c r="JSN10" s="299"/>
      <c r="JSO10" s="299"/>
      <c r="JSP10" s="299"/>
      <c r="JSQ10" s="299"/>
      <c r="JSR10" s="299"/>
      <c r="JSS10" s="299"/>
      <c r="JST10" s="299"/>
      <c r="JSU10" s="299"/>
      <c r="JSV10" s="299"/>
      <c r="JSW10" s="299"/>
      <c r="JSX10" s="299"/>
      <c r="JSY10" s="299"/>
      <c r="JSZ10" s="299"/>
      <c r="JTA10" s="299"/>
      <c r="JTB10" s="299"/>
      <c r="JTC10" s="299"/>
      <c r="JTD10" s="299"/>
      <c r="JTE10" s="299"/>
      <c r="JTF10" s="299"/>
      <c r="JTG10" s="299"/>
      <c r="JTH10" s="299"/>
      <c r="JTI10" s="299"/>
      <c r="JTJ10" s="299"/>
      <c r="JTK10" s="299"/>
      <c r="JTL10" s="299"/>
      <c r="JTM10" s="299"/>
      <c r="JTN10" s="299"/>
      <c r="JTO10" s="299"/>
      <c r="JTP10" s="299"/>
      <c r="JTQ10" s="299"/>
      <c r="JTR10" s="299"/>
      <c r="JTS10" s="299"/>
      <c r="JTT10" s="299"/>
      <c r="JTU10" s="299"/>
      <c r="JTV10" s="299"/>
      <c r="JTW10" s="299"/>
      <c r="JTX10" s="299"/>
      <c r="JTY10" s="299"/>
      <c r="JTZ10" s="299"/>
      <c r="JUA10" s="299"/>
      <c r="JUB10" s="299"/>
      <c r="JUC10" s="299"/>
      <c r="JUD10" s="299"/>
      <c r="JUE10" s="299"/>
      <c r="JUF10" s="299"/>
      <c r="JUG10" s="299"/>
      <c r="JUH10" s="299"/>
      <c r="JUI10" s="299"/>
      <c r="JUJ10" s="299"/>
      <c r="JUK10" s="299"/>
      <c r="JUL10" s="299"/>
      <c r="JUM10" s="299"/>
      <c r="JUN10" s="299"/>
      <c r="JUO10" s="299"/>
      <c r="JUP10" s="299"/>
      <c r="JUQ10" s="299"/>
      <c r="JUR10" s="299"/>
      <c r="JUS10" s="299"/>
      <c r="JUT10" s="299"/>
      <c r="JUU10" s="299"/>
      <c r="JUV10" s="299"/>
      <c r="JUW10" s="299"/>
      <c r="JUX10" s="299"/>
      <c r="JUY10" s="299"/>
      <c r="JUZ10" s="299"/>
      <c r="JVA10" s="299"/>
      <c r="JVB10" s="299"/>
      <c r="JVC10" s="299"/>
      <c r="JVD10" s="299"/>
      <c r="JVE10" s="299"/>
      <c r="JVF10" s="299"/>
      <c r="JVG10" s="299"/>
      <c r="JVH10" s="299"/>
      <c r="JVI10" s="299"/>
      <c r="JVJ10" s="299"/>
      <c r="JVK10" s="299"/>
      <c r="JVL10" s="299"/>
      <c r="JVM10" s="299"/>
      <c r="JVN10" s="299"/>
      <c r="JVO10" s="299"/>
      <c r="JVP10" s="299"/>
      <c r="JVQ10" s="299"/>
      <c r="JVR10" s="299"/>
      <c r="JVS10" s="299"/>
      <c r="JVT10" s="299"/>
      <c r="JVU10" s="299"/>
      <c r="JVV10" s="299"/>
      <c r="JVW10" s="299"/>
      <c r="JVX10" s="299"/>
      <c r="JVY10" s="299"/>
      <c r="JVZ10" s="299"/>
      <c r="JWA10" s="299"/>
      <c r="JWB10" s="299"/>
      <c r="JWC10" s="299"/>
      <c r="JWD10" s="299"/>
      <c r="JWE10" s="299"/>
      <c r="JWF10" s="299"/>
      <c r="JWG10" s="299"/>
      <c r="JWH10" s="299"/>
      <c r="JWI10" s="299"/>
      <c r="JWJ10" s="299"/>
      <c r="JWK10" s="299"/>
      <c r="JWL10" s="299"/>
      <c r="JWM10" s="299"/>
      <c r="JWN10" s="299"/>
      <c r="JWO10" s="299"/>
      <c r="JWP10" s="299"/>
      <c r="JWQ10" s="299"/>
      <c r="JWR10" s="299"/>
      <c r="JWS10" s="299"/>
      <c r="JWT10" s="299"/>
      <c r="JWU10" s="299"/>
      <c r="JWV10" s="299"/>
      <c r="JWW10" s="299"/>
      <c r="JWX10" s="299"/>
      <c r="JWY10" s="299"/>
      <c r="JWZ10" s="299"/>
      <c r="JXA10" s="299"/>
      <c r="JXB10" s="299"/>
      <c r="JXC10" s="299"/>
      <c r="JXD10" s="299"/>
      <c r="JXE10" s="299"/>
      <c r="JXF10" s="299"/>
      <c r="JXG10" s="299"/>
      <c r="JXH10" s="299"/>
      <c r="JXI10" s="299"/>
      <c r="JXJ10" s="299"/>
      <c r="JXK10" s="299"/>
      <c r="JXL10" s="299"/>
      <c r="JXM10" s="299"/>
      <c r="JXN10" s="299"/>
      <c r="JXO10" s="299"/>
      <c r="JXP10" s="299"/>
      <c r="JXQ10" s="299"/>
      <c r="JXR10" s="299"/>
      <c r="JXS10" s="299"/>
      <c r="JXT10" s="299"/>
      <c r="JXU10" s="299"/>
      <c r="JXV10" s="299"/>
      <c r="JXW10" s="299"/>
      <c r="JXX10" s="299"/>
      <c r="JXY10" s="299"/>
      <c r="JXZ10" s="299"/>
      <c r="JYA10" s="299"/>
      <c r="JYB10" s="299"/>
      <c r="JYC10" s="299"/>
      <c r="JYD10" s="299"/>
      <c r="JYE10" s="299"/>
      <c r="JYF10" s="299"/>
      <c r="JYG10" s="299"/>
      <c r="JYH10" s="299"/>
      <c r="JYI10" s="299"/>
      <c r="JYJ10" s="299"/>
      <c r="JYK10" s="299"/>
      <c r="JYL10" s="299"/>
      <c r="JYM10" s="299"/>
      <c r="JYN10" s="299"/>
      <c r="JYO10" s="299"/>
      <c r="JYP10" s="299"/>
      <c r="JYQ10" s="299"/>
      <c r="JYR10" s="299"/>
      <c r="JYS10" s="299"/>
      <c r="JYT10" s="299"/>
      <c r="JYU10" s="299"/>
      <c r="JYV10" s="299"/>
      <c r="JYW10" s="299"/>
      <c r="JYX10" s="299"/>
      <c r="JYY10" s="299"/>
      <c r="JYZ10" s="299"/>
      <c r="JZA10" s="299"/>
      <c r="JZB10" s="299"/>
      <c r="JZC10" s="299"/>
      <c r="JZD10" s="299"/>
      <c r="JZE10" s="299"/>
      <c r="JZF10" s="299"/>
      <c r="JZG10" s="299"/>
      <c r="JZH10" s="299"/>
      <c r="JZI10" s="299"/>
      <c r="JZJ10" s="299"/>
      <c r="JZK10" s="299"/>
      <c r="JZL10" s="299"/>
      <c r="JZM10" s="299"/>
      <c r="JZN10" s="299"/>
      <c r="JZO10" s="299"/>
      <c r="JZP10" s="299"/>
      <c r="JZQ10" s="299"/>
      <c r="JZR10" s="299"/>
      <c r="JZS10" s="299"/>
      <c r="JZT10" s="299"/>
      <c r="JZU10" s="299"/>
      <c r="JZV10" s="299"/>
      <c r="JZW10" s="299"/>
      <c r="JZX10" s="299"/>
      <c r="JZY10" s="299"/>
      <c r="JZZ10" s="299"/>
      <c r="KAA10" s="299"/>
      <c r="KAB10" s="299"/>
      <c r="KAC10" s="299"/>
      <c r="KAD10" s="299"/>
      <c r="KAE10" s="299"/>
      <c r="KAF10" s="299"/>
      <c r="KAG10" s="299"/>
      <c r="KAH10" s="299"/>
      <c r="KAI10" s="299"/>
      <c r="KAJ10" s="299"/>
      <c r="KAK10" s="299"/>
      <c r="KAL10" s="299"/>
      <c r="KAM10" s="299"/>
      <c r="KAN10" s="299"/>
      <c r="KAO10" s="299"/>
      <c r="KAP10" s="299"/>
      <c r="KAQ10" s="299"/>
      <c r="KAR10" s="299"/>
      <c r="KAS10" s="299"/>
      <c r="KAT10" s="299"/>
      <c r="KAU10" s="299"/>
      <c r="KAV10" s="299"/>
      <c r="KAW10" s="299"/>
      <c r="KAX10" s="299"/>
      <c r="KAY10" s="299"/>
      <c r="KAZ10" s="299"/>
      <c r="KBA10" s="299"/>
      <c r="KBB10" s="299"/>
      <c r="KBC10" s="299"/>
      <c r="KBD10" s="299"/>
      <c r="KBE10" s="299"/>
      <c r="KBF10" s="299"/>
      <c r="KBG10" s="299"/>
      <c r="KBH10" s="299"/>
      <c r="KBI10" s="299"/>
      <c r="KBJ10" s="299"/>
      <c r="KBK10" s="299"/>
      <c r="KBL10" s="299"/>
      <c r="KBM10" s="299"/>
      <c r="KBN10" s="299"/>
      <c r="KBO10" s="299"/>
      <c r="KBP10" s="299"/>
      <c r="KBQ10" s="299"/>
      <c r="KBR10" s="299"/>
      <c r="KBS10" s="299"/>
      <c r="KBT10" s="299"/>
      <c r="KBU10" s="299"/>
      <c r="KBV10" s="299"/>
      <c r="KBW10" s="299"/>
      <c r="KBX10" s="299"/>
      <c r="KBY10" s="299"/>
      <c r="KBZ10" s="299"/>
      <c r="KCA10" s="299"/>
      <c r="KCB10" s="299"/>
      <c r="KCC10" s="299"/>
      <c r="KCD10" s="299"/>
      <c r="KCE10" s="299"/>
      <c r="KCF10" s="299"/>
      <c r="KCG10" s="299"/>
      <c r="KCH10" s="299"/>
      <c r="KCI10" s="299"/>
      <c r="KCJ10" s="299"/>
      <c r="KCK10" s="299"/>
      <c r="KCL10" s="299"/>
      <c r="KCM10" s="299"/>
      <c r="KCN10" s="299"/>
      <c r="KCO10" s="299"/>
      <c r="KCP10" s="299"/>
      <c r="KCQ10" s="299"/>
      <c r="KCR10" s="299"/>
      <c r="KCS10" s="299"/>
      <c r="KCT10" s="299"/>
      <c r="KCU10" s="299"/>
      <c r="KCV10" s="299"/>
      <c r="KCW10" s="299"/>
      <c r="KCX10" s="299"/>
      <c r="KCY10" s="299"/>
      <c r="KCZ10" s="299"/>
      <c r="KDA10" s="299"/>
      <c r="KDB10" s="299"/>
      <c r="KDC10" s="299"/>
      <c r="KDD10" s="299"/>
      <c r="KDE10" s="299"/>
      <c r="KDF10" s="299"/>
      <c r="KDG10" s="299"/>
      <c r="KDH10" s="299"/>
      <c r="KDI10" s="299"/>
      <c r="KDJ10" s="299"/>
      <c r="KDK10" s="299"/>
      <c r="KDL10" s="299"/>
      <c r="KDM10" s="299"/>
      <c r="KDN10" s="299"/>
      <c r="KDO10" s="299"/>
      <c r="KDP10" s="299"/>
      <c r="KDQ10" s="299"/>
      <c r="KDR10" s="299"/>
      <c r="KDS10" s="299"/>
      <c r="KDT10" s="299"/>
      <c r="KDU10" s="299"/>
      <c r="KDV10" s="299"/>
      <c r="KDW10" s="299"/>
      <c r="KDX10" s="299"/>
      <c r="KDY10" s="299"/>
      <c r="KDZ10" s="299"/>
      <c r="KEA10" s="299"/>
      <c r="KEB10" s="299"/>
      <c r="KEC10" s="299"/>
      <c r="KED10" s="299"/>
      <c r="KEE10" s="299"/>
      <c r="KEF10" s="299"/>
      <c r="KEG10" s="299"/>
      <c r="KEH10" s="299"/>
      <c r="KEI10" s="299"/>
      <c r="KEJ10" s="299"/>
      <c r="KEK10" s="299"/>
      <c r="KEL10" s="299"/>
      <c r="KEM10" s="299"/>
      <c r="KEN10" s="299"/>
      <c r="KEO10" s="299"/>
      <c r="KEP10" s="299"/>
      <c r="KEQ10" s="299"/>
      <c r="KER10" s="299"/>
      <c r="KES10" s="299"/>
      <c r="KET10" s="299"/>
      <c r="KEU10" s="299"/>
      <c r="KEV10" s="299"/>
      <c r="KEW10" s="299"/>
      <c r="KEX10" s="299"/>
      <c r="KEY10" s="299"/>
      <c r="KEZ10" s="299"/>
      <c r="KFA10" s="299"/>
      <c r="KFB10" s="299"/>
      <c r="KFC10" s="299"/>
      <c r="KFD10" s="299"/>
      <c r="KFE10" s="299"/>
      <c r="KFF10" s="299"/>
      <c r="KFG10" s="299"/>
      <c r="KFH10" s="299"/>
      <c r="KFI10" s="299"/>
      <c r="KFJ10" s="299"/>
      <c r="KFK10" s="299"/>
      <c r="KFL10" s="299"/>
      <c r="KFM10" s="299"/>
      <c r="KFN10" s="299"/>
      <c r="KFO10" s="299"/>
      <c r="KFP10" s="299"/>
      <c r="KFQ10" s="299"/>
      <c r="KFR10" s="299"/>
      <c r="KFS10" s="299"/>
      <c r="KFT10" s="299"/>
      <c r="KFU10" s="299"/>
      <c r="KFV10" s="299"/>
      <c r="KFW10" s="299"/>
      <c r="KFX10" s="299"/>
      <c r="KFY10" s="299"/>
      <c r="KFZ10" s="299"/>
      <c r="KGA10" s="299"/>
      <c r="KGB10" s="299"/>
      <c r="KGC10" s="299"/>
      <c r="KGD10" s="299"/>
      <c r="KGE10" s="299"/>
      <c r="KGF10" s="299"/>
      <c r="KGG10" s="299"/>
      <c r="KGH10" s="299"/>
      <c r="KGI10" s="299"/>
      <c r="KGJ10" s="299"/>
      <c r="KGK10" s="299"/>
      <c r="KGL10" s="299"/>
      <c r="KGM10" s="299"/>
      <c r="KGN10" s="299"/>
      <c r="KGO10" s="299"/>
      <c r="KGP10" s="299"/>
      <c r="KGQ10" s="299"/>
      <c r="KGR10" s="299"/>
      <c r="KGS10" s="299"/>
      <c r="KGT10" s="299"/>
      <c r="KGU10" s="299"/>
      <c r="KGV10" s="299"/>
      <c r="KGW10" s="299"/>
      <c r="KGX10" s="299"/>
      <c r="KGY10" s="299"/>
      <c r="KGZ10" s="299"/>
      <c r="KHA10" s="299"/>
      <c r="KHB10" s="299"/>
      <c r="KHC10" s="299"/>
      <c r="KHD10" s="299"/>
      <c r="KHE10" s="299"/>
      <c r="KHF10" s="299"/>
      <c r="KHG10" s="299"/>
      <c r="KHH10" s="299"/>
      <c r="KHI10" s="299"/>
      <c r="KHJ10" s="299"/>
      <c r="KHK10" s="299"/>
      <c r="KHL10" s="299"/>
      <c r="KHM10" s="299"/>
      <c r="KHN10" s="299"/>
      <c r="KHO10" s="299"/>
      <c r="KHP10" s="299"/>
      <c r="KHQ10" s="299"/>
      <c r="KHR10" s="299"/>
      <c r="KHS10" s="299"/>
      <c r="KHT10" s="299"/>
      <c r="KHU10" s="299"/>
      <c r="KHV10" s="299"/>
      <c r="KHW10" s="299"/>
      <c r="KHX10" s="299"/>
      <c r="KHY10" s="299"/>
      <c r="KHZ10" s="299"/>
      <c r="KIA10" s="299"/>
      <c r="KIB10" s="299"/>
      <c r="KIC10" s="299"/>
      <c r="KID10" s="299"/>
      <c r="KIE10" s="299"/>
      <c r="KIF10" s="299"/>
      <c r="KIG10" s="299"/>
      <c r="KIH10" s="299"/>
      <c r="KII10" s="299"/>
      <c r="KIJ10" s="299"/>
      <c r="KIK10" s="299"/>
      <c r="KIL10" s="299"/>
      <c r="KIM10" s="299"/>
      <c r="KIN10" s="299"/>
      <c r="KIO10" s="299"/>
      <c r="KIP10" s="299"/>
      <c r="KIQ10" s="299"/>
      <c r="KIR10" s="299"/>
      <c r="KIS10" s="299"/>
      <c r="KIT10" s="299"/>
      <c r="KIU10" s="299"/>
      <c r="KIV10" s="299"/>
      <c r="KIW10" s="299"/>
      <c r="KIX10" s="299"/>
      <c r="KIY10" s="299"/>
      <c r="KIZ10" s="299"/>
      <c r="KJA10" s="299"/>
      <c r="KJB10" s="299"/>
      <c r="KJC10" s="299"/>
      <c r="KJD10" s="299"/>
      <c r="KJE10" s="299"/>
      <c r="KJF10" s="299"/>
      <c r="KJG10" s="299"/>
      <c r="KJH10" s="299"/>
      <c r="KJI10" s="299"/>
      <c r="KJJ10" s="299"/>
      <c r="KJK10" s="299"/>
      <c r="KJL10" s="299"/>
      <c r="KJM10" s="299"/>
      <c r="KJN10" s="299"/>
      <c r="KJO10" s="299"/>
      <c r="KJP10" s="299"/>
      <c r="KJQ10" s="299"/>
      <c r="KJR10" s="299"/>
      <c r="KJS10" s="299"/>
      <c r="KJT10" s="299"/>
      <c r="KJU10" s="299"/>
      <c r="KJV10" s="299"/>
      <c r="KJW10" s="299"/>
      <c r="KJX10" s="299"/>
      <c r="KJY10" s="299"/>
      <c r="KJZ10" s="299"/>
      <c r="KKA10" s="299"/>
      <c r="KKB10" s="299"/>
      <c r="KKC10" s="299"/>
      <c r="KKD10" s="299"/>
      <c r="KKE10" s="299"/>
      <c r="KKF10" s="299"/>
      <c r="KKG10" s="299"/>
      <c r="KKH10" s="299"/>
      <c r="KKI10" s="299"/>
      <c r="KKJ10" s="299"/>
      <c r="KKK10" s="299"/>
      <c r="KKL10" s="299"/>
      <c r="KKM10" s="299"/>
      <c r="KKN10" s="299"/>
      <c r="KKO10" s="299"/>
      <c r="KKP10" s="299"/>
      <c r="KKQ10" s="299"/>
      <c r="KKR10" s="299"/>
      <c r="KKS10" s="299"/>
      <c r="KKT10" s="299"/>
      <c r="KKU10" s="299"/>
      <c r="KKV10" s="299"/>
      <c r="KKW10" s="299"/>
      <c r="KKX10" s="299"/>
      <c r="KKY10" s="299"/>
      <c r="KKZ10" s="299"/>
      <c r="KLA10" s="299"/>
      <c r="KLB10" s="299"/>
      <c r="KLC10" s="299"/>
      <c r="KLD10" s="299"/>
      <c r="KLE10" s="299"/>
      <c r="KLF10" s="299"/>
      <c r="KLG10" s="299"/>
      <c r="KLH10" s="299"/>
      <c r="KLI10" s="299"/>
      <c r="KLJ10" s="299"/>
      <c r="KLK10" s="299"/>
      <c r="KLL10" s="299"/>
      <c r="KLM10" s="299"/>
      <c r="KLN10" s="299"/>
      <c r="KLO10" s="299"/>
      <c r="KLP10" s="299"/>
      <c r="KLQ10" s="299"/>
      <c r="KLR10" s="299"/>
      <c r="KLS10" s="299"/>
      <c r="KLT10" s="299"/>
      <c r="KLU10" s="299"/>
      <c r="KLV10" s="299"/>
      <c r="KLW10" s="299"/>
      <c r="KLX10" s="299"/>
      <c r="KLY10" s="299"/>
      <c r="KLZ10" s="299"/>
      <c r="KMA10" s="299"/>
      <c r="KMB10" s="299"/>
      <c r="KMC10" s="299"/>
      <c r="KMD10" s="299"/>
      <c r="KME10" s="299"/>
      <c r="KMF10" s="299"/>
      <c r="KMG10" s="299"/>
      <c r="KMH10" s="299"/>
      <c r="KMI10" s="299"/>
      <c r="KMJ10" s="299"/>
      <c r="KMK10" s="299"/>
      <c r="KML10" s="299"/>
      <c r="KMM10" s="299"/>
      <c r="KMN10" s="299"/>
      <c r="KMO10" s="299"/>
      <c r="KMP10" s="299"/>
      <c r="KMQ10" s="299"/>
      <c r="KMR10" s="299"/>
      <c r="KMS10" s="299"/>
      <c r="KMT10" s="299"/>
      <c r="KMU10" s="299"/>
      <c r="KMV10" s="299"/>
      <c r="KMW10" s="299"/>
      <c r="KMX10" s="299"/>
      <c r="KMY10" s="299"/>
      <c r="KMZ10" s="299"/>
      <c r="KNA10" s="299"/>
      <c r="KNB10" s="299"/>
      <c r="KNC10" s="299"/>
      <c r="KND10" s="299"/>
      <c r="KNE10" s="299"/>
      <c r="KNF10" s="299"/>
      <c r="KNG10" s="299"/>
      <c r="KNH10" s="299"/>
      <c r="KNI10" s="299"/>
      <c r="KNJ10" s="299"/>
      <c r="KNK10" s="299"/>
      <c r="KNL10" s="299"/>
      <c r="KNM10" s="299"/>
      <c r="KNN10" s="299"/>
      <c r="KNO10" s="299"/>
      <c r="KNP10" s="299"/>
      <c r="KNQ10" s="299"/>
      <c r="KNR10" s="299"/>
      <c r="KNS10" s="299"/>
      <c r="KNT10" s="299"/>
      <c r="KNU10" s="299"/>
      <c r="KNV10" s="299"/>
      <c r="KNW10" s="299"/>
      <c r="KNX10" s="299"/>
      <c r="KNY10" s="299"/>
      <c r="KNZ10" s="299"/>
      <c r="KOA10" s="299"/>
      <c r="KOB10" s="299"/>
      <c r="KOC10" s="299"/>
      <c r="KOD10" s="299"/>
      <c r="KOE10" s="299"/>
      <c r="KOF10" s="299"/>
      <c r="KOG10" s="299"/>
      <c r="KOH10" s="299"/>
      <c r="KOI10" s="299"/>
      <c r="KOJ10" s="299"/>
      <c r="KOK10" s="299"/>
      <c r="KOL10" s="299"/>
      <c r="KOM10" s="299"/>
      <c r="KON10" s="299"/>
      <c r="KOO10" s="299"/>
      <c r="KOP10" s="299"/>
      <c r="KOQ10" s="299"/>
      <c r="KOR10" s="299"/>
      <c r="KOS10" s="299"/>
      <c r="KOT10" s="299"/>
      <c r="KOU10" s="299"/>
      <c r="KOV10" s="299"/>
      <c r="KOW10" s="299"/>
      <c r="KOX10" s="299"/>
      <c r="KOY10" s="299"/>
      <c r="KOZ10" s="299"/>
      <c r="KPA10" s="299"/>
      <c r="KPB10" s="299"/>
      <c r="KPC10" s="299"/>
      <c r="KPD10" s="299"/>
      <c r="KPE10" s="299"/>
      <c r="KPF10" s="299"/>
      <c r="KPG10" s="299"/>
      <c r="KPH10" s="299"/>
      <c r="KPI10" s="299"/>
      <c r="KPJ10" s="299"/>
      <c r="KPK10" s="299"/>
      <c r="KPL10" s="299"/>
      <c r="KPM10" s="299"/>
      <c r="KPN10" s="299"/>
      <c r="KPO10" s="299"/>
      <c r="KPP10" s="299"/>
      <c r="KPQ10" s="299"/>
      <c r="KPR10" s="299"/>
      <c r="KPS10" s="299"/>
      <c r="KPT10" s="299"/>
      <c r="KPU10" s="299"/>
      <c r="KPV10" s="299"/>
      <c r="KPW10" s="299"/>
      <c r="KPX10" s="299"/>
      <c r="KPY10" s="299"/>
      <c r="KPZ10" s="299"/>
      <c r="KQA10" s="299"/>
      <c r="KQB10" s="299"/>
      <c r="KQC10" s="299"/>
      <c r="KQD10" s="299"/>
      <c r="KQE10" s="299"/>
      <c r="KQF10" s="299"/>
      <c r="KQG10" s="299"/>
      <c r="KQH10" s="299"/>
      <c r="KQI10" s="299"/>
      <c r="KQJ10" s="299"/>
      <c r="KQK10" s="299"/>
      <c r="KQL10" s="299"/>
      <c r="KQM10" s="299"/>
      <c r="KQN10" s="299"/>
      <c r="KQO10" s="299"/>
      <c r="KQP10" s="299"/>
      <c r="KQQ10" s="299"/>
      <c r="KQR10" s="299"/>
      <c r="KQS10" s="299"/>
      <c r="KQT10" s="299"/>
      <c r="KQU10" s="299"/>
      <c r="KQV10" s="299"/>
      <c r="KQW10" s="299"/>
      <c r="KQX10" s="299"/>
      <c r="KQY10" s="299"/>
      <c r="KQZ10" s="299"/>
      <c r="KRA10" s="299"/>
      <c r="KRB10" s="299"/>
      <c r="KRC10" s="299"/>
      <c r="KRD10" s="299"/>
      <c r="KRE10" s="299"/>
      <c r="KRF10" s="299"/>
      <c r="KRG10" s="299"/>
      <c r="KRH10" s="299"/>
      <c r="KRI10" s="299"/>
      <c r="KRJ10" s="299"/>
      <c r="KRK10" s="299"/>
      <c r="KRL10" s="299"/>
      <c r="KRM10" s="299"/>
      <c r="KRN10" s="299"/>
      <c r="KRO10" s="299"/>
      <c r="KRP10" s="299"/>
      <c r="KRQ10" s="299"/>
      <c r="KRR10" s="299"/>
      <c r="KRS10" s="299"/>
      <c r="KRT10" s="299"/>
      <c r="KRU10" s="299"/>
      <c r="KRV10" s="299"/>
      <c r="KRW10" s="299"/>
      <c r="KRX10" s="299"/>
      <c r="KRY10" s="299"/>
      <c r="KRZ10" s="299"/>
      <c r="KSA10" s="299"/>
      <c r="KSB10" s="299"/>
      <c r="KSC10" s="299"/>
      <c r="KSD10" s="299"/>
      <c r="KSE10" s="299"/>
      <c r="KSF10" s="299"/>
      <c r="KSG10" s="299"/>
      <c r="KSH10" s="299"/>
      <c r="KSI10" s="299"/>
      <c r="KSJ10" s="299"/>
      <c r="KSK10" s="299"/>
      <c r="KSL10" s="299"/>
      <c r="KSM10" s="299"/>
      <c r="KSN10" s="299"/>
      <c r="KSO10" s="299"/>
      <c r="KSP10" s="299"/>
      <c r="KSQ10" s="299"/>
      <c r="KSR10" s="299"/>
      <c r="KSS10" s="299"/>
      <c r="KST10" s="299"/>
      <c r="KSU10" s="299"/>
      <c r="KSV10" s="299"/>
      <c r="KSW10" s="299"/>
      <c r="KSX10" s="299"/>
      <c r="KSY10" s="299"/>
      <c r="KSZ10" s="299"/>
      <c r="KTA10" s="299"/>
      <c r="KTB10" s="299"/>
      <c r="KTC10" s="299"/>
      <c r="KTD10" s="299"/>
      <c r="KTE10" s="299"/>
      <c r="KTF10" s="299"/>
      <c r="KTG10" s="299"/>
      <c r="KTH10" s="299"/>
      <c r="KTI10" s="299"/>
      <c r="KTJ10" s="299"/>
      <c r="KTK10" s="299"/>
      <c r="KTL10" s="299"/>
      <c r="KTM10" s="299"/>
      <c r="KTN10" s="299"/>
      <c r="KTO10" s="299"/>
      <c r="KTP10" s="299"/>
      <c r="KTQ10" s="299"/>
      <c r="KTR10" s="299"/>
      <c r="KTS10" s="299"/>
      <c r="KTT10" s="299"/>
      <c r="KTU10" s="299"/>
      <c r="KTV10" s="299"/>
      <c r="KTW10" s="299"/>
      <c r="KTX10" s="299"/>
      <c r="KTY10" s="299"/>
      <c r="KTZ10" s="299"/>
      <c r="KUA10" s="299"/>
      <c r="KUB10" s="299"/>
      <c r="KUC10" s="299"/>
      <c r="KUD10" s="299"/>
      <c r="KUE10" s="299"/>
      <c r="KUF10" s="299"/>
      <c r="KUG10" s="299"/>
      <c r="KUH10" s="299"/>
      <c r="KUI10" s="299"/>
      <c r="KUJ10" s="299"/>
      <c r="KUK10" s="299"/>
      <c r="KUL10" s="299"/>
      <c r="KUM10" s="299"/>
      <c r="KUN10" s="299"/>
      <c r="KUO10" s="299"/>
      <c r="KUP10" s="299"/>
      <c r="KUQ10" s="299"/>
      <c r="KUR10" s="299"/>
      <c r="KUS10" s="299"/>
      <c r="KUT10" s="299"/>
      <c r="KUU10" s="299"/>
      <c r="KUV10" s="299"/>
      <c r="KUW10" s="299"/>
      <c r="KUX10" s="299"/>
      <c r="KUY10" s="299"/>
      <c r="KUZ10" s="299"/>
      <c r="KVA10" s="299"/>
      <c r="KVB10" s="299"/>
      <c r="KVC10" s="299"/>
      <c r="KVD10" s="299"/>
      <c r="KVE10" s="299"/>
      <c r="KVF10" s="299"/>
      <c r="KVG10" s="299"/>
      <c r="KVH10" s="299"/>
      <c r="KVI10" s="299"/>
      <c r="KVJ10" s="299"/>
      <c r="KVK10" s="299"/>
      <c r="KVL10" s="299"/>
      <c r="KVM10" s="299"/>
      <c r="KVN10" s="299"/>
      <c r="KVO10" s="299"/>
      <c r="KVP10" s="299"/>
      <c r="KVQ10" s="299"/>
      <c r="KVR10" s="299"/>
      <c r="KVS10" s="299"/>
      <c r="KVT10" s="299"/>
      <c r="KVU10" s="299"/>
      <c r="KVV10" s="299"/>
      <c r="KVW10" s="299"/>
      <c r="KVX10" s="299"/>
      <c r="KVY10" s="299"/>
      <c r="KVZ10" s="299"/>
      <c r="KWA10" s="299"/>
      <c r="KWB10" s="299"/>
      <c r="KWC10" s="299"/>
      <c r="KWD10" s="299"/>
      <c r="KWE10" s="299"/>
      <c r="KWF10" s="299"/>
      <c r="KWG10" s="299"/>
      <c r="KWH10" s="299"/>
      <c r="KWI10" s="299"/>
      <c r="KWJ10" s="299"/>
      <c r="KWK10" s="299"/>
      <c r="KWL10" s="299"/>
      <c r="KWM10" s="299"/>
      <c r="KWN10" s="299"/>
      <c r="KWO10" s="299"/>
      <c r="KWP10" s="299"/>
      <c r="KWQ10" s="299"/>
      <c r="KWR10" s="299"/>
      <c r="KWS10" s="299"/>
      <c r="KWT10" s="299"/>
      <c r="KWU10" s="299"/>
      <c r="KWV10" s="299"/>
      <c r="KWW10" s="299"/>
      <c r="KWX10" s="299"/>
      <c r="KWY10" s="299"/>
      <c r="KWZ10" s="299"/>
      <c r="KXA10" s="299"/>
      <c r="KXB10" s="299"/>
      <c r="KXC10" s="299"/>
      <c r="KXD10" s="299"/>
      <c r="KXE10" s="299"/>
      <c r="KXF10" s="299"/>
      <c r="KXG10" s="299"/>
      <c r="KXH10" s="299"/>
      <c r="KXI10" s="299"/>
      <c r="KXJ10" s="299"/>
      <c r="KXK10" s="299"/>
      <c r="KXL10" s="299"/>
      <c r="KXM10" s="299"/>
      <c r="KXN10" s="299"/>
      <c r="KXO10" s="299"/>
      <c r="KXP10" s="299"/>
      <c r="KXQ10" s="299"/>
      <c r="KXR10" s="299"/>
      <c r="KXS10" s="299"/>
      <c r="KXT10" s="299"/>
      <c r="KXU10" s="299"/>
      <c r="KXV10" s="299"/>
      <c r="KXW10" s="299"/>
      <c r="KXX10" s="299"/>
      <c r="KXY10" s="299"/>
      <c r="KXZ10" s="299"/>
      <c r="KYA10" s="299"/>
      <c r="KYB10" s="299"/>
      <c r="KYC10" s="299"/>
      <c r="KYD10" s="299"/>
      <c r="KYE10" s="299"/>
      <c r="KYF10" s="299"/>
      <c r="KYG10" s="299"/>
      <c r="KYH10" s="299"/>
      <c r="KYI10" s="299"/>
      <c r="KYJ10" s="299"/>
      <c r="KYK10" s="299"/>
      <c r="KYL10" s="299"/>
      <c r="KYM10" s="299"/>
      <c r="KYN10" s="299"/>
      <c r="KYO10" s="299"/>
      <c r="KYP10" s="299"/>
      <c r="KYQ10" s="299"/>
      <c r="KYR10" s="299"/>
      <c r="KYS10" s="299"/>
      <c r="KYT10" s="299"/>
      <c r="KYU10" s="299"/>
      <c r="KYV10" s="299"/>
      <c r="KYW10" s="299"/>
      <c r="KYX10" s="299"/>
      <c r="KYY10" s="299"/>
      <c r="KYZ10" s="299"/>
      <c r="KZA10" s="299"/>
      <c r="KZB10" s="299"/>
      <c r="KZC10" s="299"/>
      <c r="KZD10" s="299"/>
      <c r="KZE10" s="299"/>
      <c r="KZF10" s="299"/>
      <c r="KZG10" s="299"/>
      <c r="KZH10" s="299"/>
      <c r="KZI10" s="299"/>
      <c r="KZJ10" s="299"/>
      <c r="KZK10" s="299"/>
      <c r="KZL10" s="299"/>
      <c r="KZM10" s="299"/>
      <c r="KZN10" s="299"/>
      <c r="KZO10" s="299"/>
      <c r="KZP10" s="299"/>
      <c r="KZQ10" s="299"/>
      <c r="KZR10" s="299"/>
      <c r="KZS10" s="299"/>
      <c r="KZT10" s="299"/>
      <c r="KZU10" s="299"/>
      <c r="KZV10" s="299"/>
      <c r="KZW10" s="299"/>
      <c r="KZX10" s="299"/>
      <c r="KZY10" s="299"/>
      <c r="KZZ10" s="299"/>
      <c r="LAA10" s="299"/>
      <c r="LAB10" s="299"/>
      <c r="LAC10" s="299"/>
      <c r="LAD10" s="299"/>
      <c r="LAE10" s="299"/>
      <c r="LAF10" s="299"/>
      <c r="LAG10" s="299"/>
      <c r="LAH10" s="299"/>
      <c r="LAI10" s="299"/>
      <c r="LAJ10" s="299"/>
      <c r="LAK10" s="299"/>
      <c r="LAL10" s="299"/>
      <c r="LAM10" s="299"/>
      <c r="LAN10" s="299"/>
      <c r="LAO10" s="299"/>
      <c r="LAP10" s="299"/>
      <c r="LAQ10" s="299"/>
      <c r="LAR10" s="299"/>
      <c r="LAS10" s="299"/>
      <c r="LAT10" s="299"/>
      <c r="LAU10" s="299"/>
      <c r="LAV10" s="299"/>
      <c r="LAW10" s="299"/>
      <c r="LAX10" s="299"/>
      <c r="LAY10" s="299"/>
      <c r="LAZ10" s="299"/>
      <c r="LBA10" s="299"/>
      <c r="LBB10" s="299"/>
      <c r="LBC10" s="299"/>
      <c r="LBD10" s="299"/>
      <c r="LBE10" s="299"/>
      <c r="LBF10" s="299"/>
      <c r="LBG10" s="299"/>
      <c r="LBH10" s="299"/>
      <c r="LBI10" s="299"/>
      <c r="LBJ10" s="299"/>
      <c r="LBK10" s="299"/>
      <c r="LBL10" s="299"/>
      <c r="LBM10" s="299"/>
      <c r="LBN10" s="299"/>
      <c r="LBO10" s="299"/>
      <c r="LBP10" s="299"/>
      <c r="LBQ10" s="299"/>
      <c r="LBR10" s="299"/>
      <c r="LBS10" s="299"/>
      <c r="LBT10" s="299"/>
      <c r="LBU10" s="299"/>
      <c r="LBV10" s="299"/>
      <c r="LBW10" s="299"/>
      <c r="LBX10" s="299"/>
      <c r="LBY10" s="299"/>
      <c r="LBZ10" s="299"/>
      <c r="LCA10" s="299"/>
      <c r="LCB10" s="299"/>
      <c r="LCC10" s="299"/>
      <c r="LCD10" s="299"/>
      <c r="LCE10" s="299"/>
      <c r="LCF10" s="299"/>
      <c r="LCG10" s="299"/>
      <c r="LCH10" s="299"/>
      <c r="LCI10" s="299"/>
      <c r="LCJ10" s="299"/>
      <c r="LCK10" s="299"/>
      <c r="LCL10" s="299"/>
      <c r="LCM10" s="299"/>
      <c r="LCN10" s="299"/>
      <c r="LCO10" s="299"/>
      <c r="LCP10" s="299"/>
      <c r="LCQ10" s="299"/>
      <c r="LCR10" s="299"/>
      <c r="LCS10" s="299"/>
      <c r="LCT10" s="299"/>
      <c r="LCU10" s="299"/>
      <c r="LCV10" s="299"/>
      <c r="LCW10" s="299"/>
      <c r="LCX10" s="299"/>
      <c r="LCY10" s="299"/>
      <c r="LCZ10" s="299"/>
      <c r="LDA10" s="299"/>
      <c r="LDB10" s="299"/>
      <c r="LDC10" s="299"/>
      <c r="LDD10" s="299"/>
      <c r="LDE10" s="299"/>
      <c r="LDF10" s="299"/>
      <c r="LDG10" s="299"/>
      <c r="LDH10" s="299"/>
      <c r="LDI10" s="299"/>
      <c r="LDJ10" s="299"/>
      <c r="LDK10" s="299"/>
      <c r="LDL10" s="299"/>
      <c r="LDM10" s="299"/>
      <c r="LDN10" s="299"/>
      <c r="LDO10" s="299"/>
      <c r="LDP10" s="299"/>
      <c r="LDQ10" s="299"/>
      <c r="LDR10" s="299"/>
      <c r="LDS10" s="299"/>
      <c r="LDT10" s="299"/>
      <c r="LDU10" s="299"/>
      <c r="LDV10" s="299"/>
      <c r="LDW10" s="299"/>
      <c r="LDX10" s="299"/>
      <c r="LDY10" s="299"/>
      <c r="LDZ10" s="299"/>
      <c r="LEA10" s="299"/>
      <c r="LEB10" s="299"/>
      <c r="LEC10" s="299"/>
      <c r="LED10" s="299"/>
      <c r="LEE10" s="299"/>
      <c r="LEF10" s="299"/>
      <c r="LEG10" s="299"/>
      <c r="LEH10" s="299"/>
      <c r="LEI10" s="299"/>
      <c r="LEJ10" s="299"/>
      <c r="LEK10" s="299"/>
      <c r="LEL10" s="299"/>
      <c r="LEM10" s="299"/>
      <c r="LEN10" s="299"/>
      <c r="LEO10" s="299"/>
      <c r="LEP10" s="299"/>
      <c r="LEQ10" s="299"/>
      <c r="LER10" s="299"/>
      <c r="LES10" s="299"/>
      <c r="LET10" s="299"/>
      <c r="LEU10" s="299"/>
      <c r="LEV10" s="299"/>
      <c r="LEW10" s="299"/>
      <c r="LEX10" s="299"/>
      <c r="LEY10" s="299"/>
      <c r="LEZ10" s="299"/>
      <c r="LFA10" s="299"/>
      <c r="LFB10" s="299"/>
      <c r="LFC10" s="299"/>
      <c r="LFD10" s="299"/>
      <c r="LFE10" s="299"/>
      <c r="LFF10" s="299"/>
      <c r="LFG10" s="299"/>
      <c r="LFH10" s="299"/>
      <c r="LFI10" s="299"/>
      <c r="LFJ10" s="299"/>
      <c r="LFK10" s="299"/>
      <c r="LFL10" s="299"/>
      <c r="LFM10" s="299"/>
      <c r="LFN10" s="299"/>
      <c r="LFO10" s="299"/>
      <c r="LFP10" s="299"/>
      <c r="LFQ10" s="299"/>
      <c r="LFR10" s="299"/>
      <c r="LFS10" s="299"/>
      <c r="LFT10" s="299"/>
      <c r="LFU10" s="299"/>
      <c r="LFV10" s="299"/>
      <c r="LFW10" s="299"/>
      <c r="LFX10" s="299"/>
      <c r="LFY10" s="299"/>
      <c r="LFZ10" s="299"/>
      <c r="LGA10" s="299"/>
      <c r="LGB10" s="299"/>
      <c r="LGC10" s="299"/>
      <c r="LGD10" s="299"/>
      <c r="LGE10" s="299"/>
      <c r="LGF10" s="299"/>
      <c r="LGG10" s="299"/>
      <c r="LGH10" s="299"/>
      <c r="LGI10" s="299"/>
      <c r="LGJ10" s="299"/>
      <c r="LGK10" s="299"/>
      <c r="LGL10" s="299"/>
      <c r="LGM10" s="299"/>
      <c r="LGN10" s="299"/>
      <c r="LGO10" s="299"/>
      <c r="LGP10" s="299"/>
      <c r="LGQ10" s="299"/>
      <c r="LGR10" s="299"/>
      <c r="LGS10" s="299"/>
      <c r="LGT10" s="299"/>
      <c r="LGU10" s="299"/>
      <c r="LGV10" s="299"/>
      <c r="LGW10" s="299"/>
      <c r="LGX10" s="299"/>
      <c r="LGY10" s="299"/>
      <c r="LGZ10" s="299"/>
      <c r="LHA10" s="299"/>
      <c r="LHB10" s="299"/>
      <c r="LHC10" s="299"/>
      <c r="LHD10" s="299"/>
      <c r="LHE10" s="299"/>
      <c r="LHF10" s="299"/>
      <c r="LHG10" s="299"/>
      <c r="LHH10" s="299"/>
      <c r="LHI10" s="299"/>
      <c r="LHJ10" s="299"/>
      <c r="LHK10" s="299"/>
      <c r="LHL10" s="299"/>
      <c r="LHM10" s="299"/>
      <c r="LHN10" s="299"/>
      <c r="LHO10" s="299"/>
      <c r="LHP10" s="299"/>
      <c r="LHQ10" s="299"/>
      <c r="LHR10" s="299"/>
      <c r="LHS10" s="299"/>
      <c r="LHT10" s="299"/>
      <c r="LHU10" s="299"/>
      <c r="LHV10" s="299"/>
      <c r="LHW10" s="299"/>
      <c r="LHX10" s="299"/>
      <c r="LHY10" s="299"/>
      <c r="LHZ10" s="299"/>
      <c r="LIA10" s="299"/>
      <c r="LIB10" s="299"/>
      <c r="LIC10" s="299"/>
      <c r="LID10" s="299"/>
      <c r="LIE10" s="299"/>
      <c r="LIF10" s="299"/>
      <c r="LIG10" s="299"/>
      <c r="LIH10" s="299"/>
      <c r="LII10" s="299"/>
      <c r="LIJ10" s="299"/>
      <c r="LIK10" s="299"/>
      <c r="LIL10" s="299"/>
      <c r="LIM10" s="299"/>
      <c r="LIN10" s="299"/>
      <c r="LIO10" s="299"/>
      <c r="LIP10" s="299"/>
      <c r="LIQ10" s="299"/>
      <c r="LIR10" s="299"/>
      <c r="LIS10" s="299"/>
      <c r="LIT10" s="299"/>
      <c r="LIU10" s="299"/>
      <c r="LIV10" s="299"/>
      <c r="LIW10" s="299"/>
      <c r="LIX10" s="299"/>
      <c r="LIY10" s="299"/>
      <c r="LIZ10" s="299"/>
      <c r="LJA10" s="299"/>
      <c r="LJB10" s="299"/>
      <c r="LJC10" s="299"/>
      <c r="LJD10" s="299"/>
      <c r="LJE10" s="299"/>
      <c r="LJF10" s="299"/>
      <c r="LJG10" s="299"/>
      <c r="LJH10" s="299"/>
      <c r="LJI10" s="299"/>
      <c r="LJJ10" s="299"/>
      <c r="LJK10" s="299"/>
      <c r="LJL10" s="299"/>
      <c r="LJM10" s="299"/>
      <c r="LJN10" s="299"/>
      <c r="LJO10" s="299"/>
      <c r="LJP10" s="299"/>
      <c r="LJQ10" s="299"/>
      <c r="LJR10" s="299"/>
      <c r="LJS10" s="299"/>
      <c r="LJT10" s="299"/>
      <c r="LJU10" s="299"/>
      <c r="LJV10" s="299"/>
      <c r="LJW10" s="299"/>
      <c r="LJX10" s="299"/>
      <c r="LJY10" s="299"/>
      <c r="LJZ10" s="299"/>
      <c r="LKA10" s="299"/>
      <c r="LKB10" s="299"/>
      <c r="LKC10" s="299"/>
      <c r="LKD10" s="299"/>
      <c r="LKE10" s="299"/>
      <c r="LKF10" s="299"/>
      <c r="LKG10" s="299"/>
      <c r="LKH10" s="299"/>
      <c r="LKI10" s="299"/>
      <c r="LKJ10" s="299"/>
      <c r="LKK10" s="299"/>
      <c r="LKL10" s="299"/>
      <c r="LKM10" s="299"/>
      <c r="LKN10" s="299"/>
      <c r="LKO10" s="299"/>
      <c r="LKP10" s="299"/>
      <c r="LKQ10" s="299"/>
      <c r="LKR10" s="299"/>
      <c r="LKS10" s="299"/>
      <c r="LKT10" s="299"/>
      <c r="LKU10" s="299"/>
      <c r="LKV10" s="299"/>
      <c r="LKW10" s="299"/>
      <c r="LKX10" s="299"/>
      <c r="LKY10" s="299"/>
      <c r="LKZ10" s="299"/>
      <c r="LLA10" s="299"/>
      <c r="LLB10" s="299"/>
      <c r="LLC10" s="299"/>
      <c r="LLD10" s="299"/>
      <c r="LLE10" s="299"/>
      <c r="LLF10" s="299"/>
      <c r="LLG10" s="299"/>
      <c r="LLH10" s="299"/>
      <c r="LLI10" s="299"/>
      <c r="LLJ10" s="299"/>
      <c r="LLK10" s="299"/>
      <c r="LLL10" s="299"/>
      <c r="LLM10" s="299"/>
      <c r="LLN10" s="299"/>
      <c r="LLO10" s="299"/>
      <c r="LLP10" s="299"/>
      <c r="LLQ10" s="299"/>
      <c r="LLR10" s="299"/>
      <c r="LLS10" s="299"/>
      <c r="LLT10" s="299"/>
      <c r="LLU10" s="299"/>
      <c r="LLV10" s="299"/>
      <c r="LLW10" s="299"/>
      <c r="LLX10" s="299"/>
      <c r="LLY10" s="299"/>
      <c r="LLZ10" s="299"/>
      <c r="LMA10" s="299"/>
      <c r="LMB10" s="299"/>
      <c r="LMC10" s="299"/>
      <c r="LMD10" s="299"/>
      <c r="LME10" s="299"/>
      <c r="LMF10" s="299"/>
      <c r="LMG10" s="299"/>
      <c r="LMH10" s="299"/>
      <c r="LMI10" s="299"/>
      <c r="LMJ10" s="299"/>
      <c r="LMK10" s="299"/>
      <c r="LML10" s="299"/>
      <c r="LMM10" s="299"/>
      <c r="LMN10" s="299"/>
      <c r="LMO10" s="299"/>
      <c r="LMP10" s="299"/>
      <c r="LMQ10" s="299"/>
      <c r="LMR10" s="299"/>
      <c r="LMS10" s="299"/>
      <c r="LMT10" s="299"/>
      <c r="LMU10" s="299"/>
      <c r="LMV10" s="299"/>
      <c r="LMW10" s="299"/>
      <c r="LMX10" s="299"/>
      <c r="LMY10" s="299"/>
      <c r="LMZ10" s="299"/>
      <c r="LNA10" s="299"/>
      <c r="LNB10" s="299"/>
      <c r="LNC10" s="299"/>
      <c r="LND10" s="299"/>
      <c r="LNE10" s="299"/>
      <c r="LNF10" s="299"/>
      <c r="LNG10" s="299"/>
      <c r="LNH10" s="299"/>
      <c r="LNI10" s="299"/>
      <c r="LNJ10" s="299"/>
      <c r="LNK10" s="299"/>
      <c r="LNL10" s="299"/>
      <c r="LNM10" s="299"/>
      <c r="LNN10" s="299"/>
      <c r="LNO10" s="299"/>
      <c r="LNP10" s="299"/>
      <c r="LNQ10" s="299"/>
      <c r="LNR10" s="299"/>
      <c r="LNS10" s="299"/>
      <c r="LNT10" s="299"/>
      <c r="LNU10" s="299"/>
      <c r="LNV10" s="299"/>
      <c r="LNW10" s="299"/>
      <c r="LNX10" s="299"/>
      <c r="LNY10" s="299"/>
      <c r="LNZ10" s="299"/>
      <c r="LOA10" s="299"/>
      <c r="LOB10" s="299"/>
      <c r="LOC10" s="299"/>
      <c r="LOD10" s="299"/>
      <c r="LOE10" s="299"/>
      <c r="LOF10" s="299"/>
      <c r="LOG10" s="299"/>
      <c r="LOH10" s="299"/>
      <c r="LOI10" s="299"/>
      <c r="LOJ10" s="299"/>
      <c r="LOK10" s="299"/>
      <c r="LOL10" s="299"/>
      <c r="LOM10" s="299"/>
      <c r="LON10" s="299"/>
      <c r="LOO10" s="299"/>
      <c r="LOP10" s="299"/>
      <c r="LOQ10" s="299"/>
      <c r="LOR10" s="299"/>
      <c r="LOS10" s="299"/>
      <c r="LOT10" s="299"/>
      <c r="LOU10" s="299"/>
      <c r="LOV10" s="299"/>
      <c r="LOW10" s="299"/>
      <c r="LOX10" s="299"/>
      <c r="LOY10" s="299"/>
      <c r="LOZ10" s="299"/>
      <c r="LPA10" s="299"/>
      <c r="LPB10" s="299"/>
      <c r="LPC10" s="299"/>
      <c r="LPD10" s="299"/>
      <c r="LPE10" s="299"/>
      <c r="LPF10" s="299"/>
      <c r="LPG10" s="299"/>
      <c r="LPH10" s="299"/>
      <c r="LPI10" s="299"/>
      <c r="LPJ10" s="299"/>
      <c r="LPK10" s="299"/>
      <c r="LPL10" s="299"/>
      <c r="LPM10" s="299"/>
      <c r="LPN10" s="299"/>
      <c r="LPO10" s="299"/>
      <c r="LPP10" s="299"/>
      <c r="LPQ10" s="299"/>
      <c r="LPR10" s="299"/>
      <c r="LPS10" s="299"/>
      <c r="LPT10" s="299"/>
      <c r="LPU10" s="299"/>
      <c r="LPV10" s="299"/>
      <c r="LPW10" s="299"/>
      <c r="LPX10" s="299"/>
      <c r="LPY10" s="299"/>
      <c r="LPZ10" s="299"/>
      <c r="LQA10" s="299"/>
      <c r="LQB10" s="299"/>
      <c r="LQC10" s="299"/>
      <c r="LQD10" s="299"/>
      <c r="LQE10" s="299"/>
      <c r="LQF10" s="299"/>
      <c r="LQG10" s="299"/>
      <c r="LQH10" s="299"/>
      <c r="LQI10" s="299"/>
      <c r="LQJ10" s="299"/>
      <c r="LQK10" s="299"/>
      <c r="LQL10" s="299"/>
      <c r="LQM10" s="299"/>
      <c r="LQN10" s="299"/>
      <c r="LQO10" s="299"/>
      <c r="LQP10" s="299"/>
      <c r="LQQ10" s="299"/>
      <c r="LQR10" s="299"/>
      <c r="LQS10" s="299"/>
      <c r="LQT10" s="299"/>
      <c r="LQU10" s="299"/>
      <c r="LQV10" s="299"/>
      <c r="LQW10" s="299"/>
      <c r="LQX10" s="299"/>
      <c r="LQY10" s="299"/>
      <c r="LQZ10" s="299"/>
      <c r="LRA10" s="299"/>
      <c r="LRB10" s="299"/>
      <c r="LRC10" s="299"/>
      <c r="LRD10" s="299"/>
      <c r="LRE10" s="299"/>
      <c r="LRF10" s="299"/>
      <c r="LRG10" s="299"/>
      <c r="LRH10" s="299"/>
      <c r="LRI10" s="299"/>
      <c r="LRJ10" s="299"/>
      <c r="LRK10" s="299"/>
      <c r="LRL10" s="299"/>
      <c r="LRM10" s="299"/>
      <c r="LRN10" s="299"/>
      <c r="LRO10" s="299"/>
      <c r="LRP10" s="299"/>
      <c r="LRQ10" s="299"/>
      <c r="LRR10" s="299"/>
      <c r="LRS10" s="299"/>
      <c r="LRT10" s="299"/>
      <c r="LRU10" s="299"/>
      <c r="LRV10" s="299"/>
      <c r="LRW10" s="299"/>
      <c r="LRX10" s="299"/>
      <c r="LRY10" s="299"/>
      <c r="LRZ10" s="299"/>
      <c r="LSA10" s="299"/>
      <c r="LSB10" s="299"/>
      <c r="LSC10" s="299"/>
      <c r="LSD10" s="299"/>
      <c r="LSE10" s="299"/>
      <c r="LSF10" s="299"/>
      <c r="LSG10" s="299"/>
      <c r="LSH10" s="299"/>
      <c r="LSI10" s="299"/>
      <c r="LSJ10" s="299"/>
      <c r="LSK10" s="299"/>
      <c r="LSL10" s="299"/>
      <c r="LSM10" s="299"/>
      <c r="LSN10" s="299"/>
      <c r="LSO10" s="299"/>
      <c r="LSP10" s="299"/>
      <c r="LSQ10" s="299"/>
      <c r="LSR10" s="299"/>
      <c r="LSS10" s="299"/>
      <c r="LST10" s="299"/>
      <c r="LSU10" s="299"/>
      <c r="LSV10" s="299"/>
      <c r="LSW10" s="299"/>
      <c r="LSX10" s="299"/>
      <c r="LSY10" s="299"/>
      <c r="LSZ10" s="299"/>
      <c r="LTA10" s="299"/>
      <c r="LTB10" s="299"/>
      <c r="LTC10" s="299"/>
      <c r="LTD10" s="299"/>
      <c r="LTE10" s="299"/>
      <c r="LTF10" s="299"/>
      <c r="LTG10" s="299"/>
      <c r="LTH10" s="299"/>
      <c r="LTI10" s="299"/>
      <c r="LTJ10" s="299"/>
      <c r="LTK10" s="299"/>
      <c r="LTL10" s="299"/>
      <c r="LTM10" s="299"/>
      <c r="LTN10" s="299"/>
      <c r="LTO10" s="299"/>
      <c r="LTP10" s="299"/>
      <c r="LTQ10" s="299"/>
      <c r="LTR10" s="299"/>
      <c r="LTS10" s="299"/>
      <c r="LTT10" s="299"/>
      <c r="LTU10" s="299"/>
      <c r="LTV10" s="299"/>
      <c r="LTW10" s="299"/>
      <c r="LTX10" s="299"/>
      <c r="LTY10" s="299"/>
      <c r="LTZ10" s="299"/>
      <c r="LUA10" s="299"/>
      <c r="LUB10" s="299"/>
      <c r="LUC10" s="299"/>
      <c r="LUD10" s="299"/>
      <c r="LUE10" s="299"/>
      <c r="LUF10" s="299"/>
      <c r="LUG10" s="299"/>
      <c r="LUH10" s="299"/>
      <c r="LUI10" s="299"/>
      <c r="LUJ10" s="299"/>
      <c r="LUK10" s="299"/>
      <c r="LUL10" s="299"/>
      <c r="LUM10" s="299"/>
      <c r="LUN10" s="299"/>
      <c r="LUO10" s="299"/>
      <c r="LUP10" s="299"/>
      <c r="LUQ10" s="299"/>
      <c r="LUR10" s="299"/>
      <c r="LUS10" s="299"/>
      <c r="LUT10" s="299"/>
      <c r="LUU10" s="299"/>
      <c r="LUV10" s="299"/>
      <c r="LUW10" s="299"/>
      <c r="LUX10" s="299"/>
      <c r="LUY10" s="299"/>
      <c r="LUZ10" s="299"/>
      <c r="LVA10" s="299"/>
      <c r="LVB10" s="299"/>
      <c r="LVC10" s="299"/>
      <c r="LVD10" s="299"/>
      <c r="LVE10" s="299"/>
      <c r="LVF10" s="299"/>
      <c r="LVG10" s="299"/>
      <c r="LVH10" s="299"/>
      <c r="LVI10" s="299"/>
      <c r="LVJ10" s="299"/>
      <c r="LVK10" s="299"/>
      <c r="LVL10" s="299"/>
      <c r="LVM10" s="299"/>
      <c r="LVN10" s="299"/>
      <c r="LVO10" s="299"/>
      <c r="LVP10" s="299"/>
      <c r="LVQ10" s="299"/>
      <c r="LVR10" s="299"/>
      <c r="LVS10" s="299"/>
      <c r="LVT10" s="299"/>
      <c r="LVU10" s="299"/>
      <c r="LVV10" s="299"/>
      <c r="LVW10" s="299"/>
      <c r="LVX10" s="299"/>
      <c r="LVY10" s="299"/>
      <c r="LVZ10" s="299"/>
      <c r="LWA10" s="299"/>
      <c r="LWB10" s="299"/>
      <c r="LWC10" s="299"/>
      <c r="LWD10" s="299"/>
      <c r="LWE10" s="299"/>
      <c r="LWF10" s="299"/>
      <c r="LWG10" s="299"/>
      <c r="LWH10" s="299"/>
      <c r="LWI10" s="299"/>
      <c r="LWJ10" s="299"/>
      <c r="LWK10" s="299"/>
      <c r="LWL10" s="299"/>
      <c r="LWM10" s="299"/>
      <c r="LWN10" s="299"/>
      <c r="LWO10" s="299"/>
      <c r="LWP10" s="299"/>
      <c r="LWQ10" s="299"/>
      <c r="LWR10" s="299"/>
      <c r="LWS10" s="299"/>
      <c r="LWT10" s="299"/>
      <c r="LWU10" s="299"/>
      <c r="LWV10" s="299"/>
      <c r="LWW10" s="299"/>
      <c r="LWX10" s="299"/>
      <c r="LWY10" s="299"/>
      <c r="LWZ10" s="299"/>
      <c r="LXA10" s="299"/>
      <c r="LXB10" s="299"/>
      <c r="LXC10" s="299"/>
      <c r="LXD10" s="299"/>
      <c r="LXE10" s="299"/>
      <c r="LXF10" s="299"/>
      <c r="LXG10" s="299"/>
      <c r="LXH10" s="299"/>
      <c r="LXI10" s="299"/>
      <c r="LXJ10" s="299"/>
      <c r="LXK10" s="299"/>
      <c r="LXL10" s="299"/>
      <c r="LXM10" s="299"/>
      <c r="LXN10" s="299"/>
      <c r="LXO10" s="299"/>
      <c r="LXP10" s="299"/>
      <c r="LXQ10" s="299"/>
      <c r="LXR10" s="299"/>
      <c r="LXS10" s="299"/>
      <c r="LXT10" s="299"/>
      <c r="LXU10" s="299"/>
      <c r="LXV10" s="299"/>
      <c r="LXW10" s="299"/>
      <c r="LXX10" s="299"/>
      <c r="LXY10" s="299"/>
      <c r="LXZ10" s="299"/>
      <c r="LYA10" s="299"/>
      <c r="LYB10" s="299"/>
      <c r="LYC10" s="299"/>
      <c r="LYD10" s="299"/>
      <c r="LYE10" s="299"/>
      <c r="LYF10" s="299"/>
      <c r="LYG10" s="299"/>
      <c r="LYH10" s="299"/>
      <c r="LYI10" s="299"/>
      <c r="LYJ10" s="299"/>
      <c r="LYK10" s="299"/>
      <c r="LYL10" s="299"/>
      <c r="LYM10" s="299"/>
      <c r="LYN10" s="299"/>
      <c r="LYO10" s="299"/>
      <c r="LYP10" s="299"/>
      <c r="LYQ10" s="299"/>
      <c r="LYR10" s="299"/>
      <c r="LYS10" s="299"/>
      <c r="LYT10" s="299"/>
      <c r="LYU10" s="299"/>
      <c r="LYV10" s="299"/>
      <c r="LYW10" s="299"/>
      <c r="LYX10" s="299"/>
      <c r="LYY10" s="299"/>
      <c r="LYZ10" s="299"/>
      <c r="LZA10" s="299"/>
      <c r="LZB10" s="299"/>
      <c r="LZC10" s="299"/>
      <c r="LZD10" s="299"/>
      <c r="LZE10" s="299"/>
      <c r="LZF10" s="299"/>
      <c r="LZG10" s="299"/>
      <c r="LZH10" s="299"/>
      <c r="LZI10" s="299"/>
      <c r="LZJ10" s="299"/>
      <c r="LZK10" s="299"/>
      <c r="LZL10" s="299"/>
      <c r="LZM10" s="299"/>
      <c r="LZN10" s="299"/>
      <c r="LZO10" s="299"/>
      <c r="LZP10" s="299"/>
      <c r="LZQ10" s="299"/>
      <c r="LZR10" s="299"/>
      <c r="LZS10" s="299"/>
      <c r="LZT10" s="299"/>
      <c r="LZU10" s="299"/>
      <c r="LZV10" s="299"/>
      <c r="LZW10" s="299"/>
      <c r="LZX10" s="299"/>
      <c r="LZY10" s="299"/>
      <c r="LZZ10" s="299"/>
      <c r="MAA10" s="299"/>
      <c r="MAB10" s="299"/>
      <c r="MAC10" s="299"/>
      <c r="MAD10" s="299"/>
      <c r="MAE10" s="299"/>
      <c r="MAF10" s="299"/>
      <c r="MAG10" s="299"/>
      <c r="MAH10" s="299"/>
      <c r="MAI10" s="299"/>
      <c r="MAJ10" s="299"/>
      <c r="MAK10" s="299"/>
      <c r="MAL10" s="299"/>
      <c r="MAM10" s="299"/>
      <c r="MAN10" s="299"/>
      <c r="MAO10" s="299"/>
      <c r="MAP10" s="299"/>
      <c r="MAQ10" s="299"/>
      <c r="MAR10" s="299"/>
      <c r="MAS10" s="299"/>
      <c r="MAT10" s="299"/>
      <c r="MAU10" s="299"/>
      <c r="MAV10" s="299"/>
      <c r="MAW10" s="299"/>
      <c r="MAX10" s="299"/>
      <c r="MAY10" s="299"/>
      <c r="MAZ10" s="299"/>
      <c r="MBA10" s="299"/>
      <c r="MBB10" s="299"/>
      <c r="MBC10" s="299"/>
      <c r="MBD10" s="299"/>
      <c r="MBE10" s="299"/>
      <c r="MBF10" s="299"/>
      <c r="MBG10" s="299"/>
      <c r="MBH10" s="299"/>
      <c r="MBI10" s="299"/>
      <c r="MBJ10" s="299"/>
      <c r="MBK10" s="299"/>
      <c r="MBL10" s="299"/>
      <c r="MBM10" s="299"/>
      <c r="MBN10" s="299"/>
      <c r="MBO10" s="299"/>
      <c r="MBP10" s="299"/>
      <c r="MBQ10" s="299"/>
      <c r="MBR10" s="299"/>
      <c r="MBS10" s="299"/>
      <c r="MBT10" s="299"/>
      <c r="MBU10" s="299"/>
      <c r="MBV10" s="299"/>
      <c r="MBW10" s="299"/>
      <c r="MBX10" s="299"/>
      <c r="MBY10" s="299"/>
      <c r="MBZ10" s="299"/>
      <c r="MCA10" s="299"/>
      <c r="MCB10" s="299"/>
      <c r="MCC10" s="299"/>
      <c r="MCD10" s="299"/>
      <c r="MCE10" s="299"/>
      <c r="MCF10" s="299"/>
      <c r="MCG10" s="299"/>
      <c r="MCH10" s="299"/>
      <c r="MCI10" s="299"/>
      <c r="MCJ10" s="299"/>
      <c r="MCK10" s="299"/>
      <c r="MCL10" s="299"/>
      <c r="MCM10" s="299"/>
      <c r="MCN10" s="299"/>
      <c r="MCO10" s="299"/>
      <c r="MCP10" s="299"/>
      <c r="MCQ10" s="299"/>
      <c r="MCR10" s="299"/>
      <c r="MCS10" s="299"/>
      <c r="MCT10" s="299"/>
      <c r="MCU10" s="299"/>
      <c r="MCV10" s="299"/>
      <c r="MCW10" s="299"/>
      <c r="MCX10" s="299"/>
      <c r="MCY10" s="299"/>
      <c r="MCZ10" s="299"/>
      <c r="MDA10" s="299"/>
      <c r="MDB10" s="299"/>
      <c r="MDC10" s="299"/>
      <c r="MDD10" s="299"/>
      <c r="MDE10" s="299"/>
      <c r="MDF10" s="299"/>
      <c r="MDG10" s="299"/>
      <c r="MDH10" s="299"/>
      <c r="MDI10" s="299"/>
      <c r="MDJ10" s="299"/>
      <c r="MDK10" s="299"/>
      <c r="MDL10" s="299"/>
      <c r="MDM10" s="299"/>
      <c r="MDN10" s="299"/>
      <c r="MDO10" s="299"/>
      <c r="MDP10" s="299"/>
      <c r="MDQ10" s="299"/>
      <c r="MDR10" s="299"/>
      <c r="MDS10" s="299"/>
      <c r="MDT10" s="299"/>
      <c r="MDU10" s="299"/>
      <c r="MDV10" s="299"/>
      <c r="MDW10" s="299"/>
      <c r="MDX10" s="299"/>
      <c r="MDY10" s="299"/>
      <c r="MDZ10" s="299"/>
      <c r="MEA10" s="299"/>
      <c r="MEB10" s="299"/>
      <c r="MEC10" s="299"/>
      <c r="MED10" s="299"/>
      <c r="MEE10" s="299"/>
      <c r="MEF10" s="299"/>
      <c r="MEG10" s="299"/>
      <c r="MEH10" s="299"/>
      <c r="MEI10" s="299"/>
      <c r="MEJ10" s="299"/>
      <c r="MEK10" s="299"/>
      <c r="MEL10" s="299"/>
      <c r="MEM10" s="299"/>
      <c r="MEN10" s="299"/>
      <c r="MEO10" s="299"/>
      <c r="MEP10" s="299"/>
      <c r="MEQ10" s="299"/>
      <c r="MER10" s="299"/>
      <c r="MES10" s="299"/>
      <c r="MET10" s="299"/>
      <c r="MEU10" s="299"/>
      <c r="MEV10" s="299"/>
      <c r="MEW10" s="299"/>
      <c r="MEX10" s="299"/>
      <c r="MEY10" s="299"/>
      <c r="MEZ10" s="299"/>
      <c r="MFA10" s="299"/>
      <c r="MFB10" s="299"/>
      <c r="MFC10" s="299"/>
      <c r="MFD10" s="299"/>
      <c r="MFE10" s="299"/>
      <c r="MFF10" s="299"/>
      <c r="MFG10" s="299"/>
      <c r="MFH10" s="299"/>
      <c r="MFI10" s="299"/>
      <c r="MFJ10" s="299"/>
      <c r="MFK10" s="299"/>
      <c r="MFL10" s="299"/>
      <c r="MFM10" s="299"/>
      <c r="MFN10" s="299"/>
      <c r="MFO10" s="299"/>
      <c r="MFP10" s="299"/>
      <c r="MFQ10" s="299"/>
      <c r="MFR10" s="299"/>
      <c r="MFS10" s="299"/>
      <c r="MFT10" s="299"/>
      <c r="MFU10" s="299"/>
      <c r="MFV10" s="299"/>
      <c r="MFW10" s="299"/>
      <c r="MFX10" s="299"/>
      <c r="MFY10" s="299"/>
      <c r="MFZ10" s="299"/>
      <c r="MGA10" s="299"/>
      <c r="MGB10" s="299"/>
      <c r="MGC10" s="299"/>
      <c r="MGD10" s="299"/>
      <c r="MGE10" s="299"/>
      <c r="MGF10" s="299"/>
      <c r="MGG10" s="299"/>
      <c r="MGH10" s="299"/>
      <c r="MGI10" s="299"/>
      <c r="MGJ10" s="299"/>
      <c r="MGK10" s="299"/>
      <c r="MGL10" s="299"/>
      <c r="MGM10" s="299"/>
      <c r="MGN10" s="299"/>
      <c r="MGO10" s="299"/>
      <c r="MGP10" s="299"/>
      <c r="MGQ10" s="299"/>
      <c r="MGR10" s="299"/>
      <c r="MGS10" s="299"/>
      <c r="MGT10" s="299"/>
      <c r="MGU10" s="299"/>
      <c r="MGV10" s="299"/>
      <c r="MGW10" s="299"/>
      <c r="MGX10" s="299"/>
      <c r="MGY10" s="299"/>
      <c r="MGZ10" s="299"/>
      <c r="MHA10" s="299"/>
      <c r="MHB10" s="299"/>
      <c r="MHC10" s="299"/>
      <c r="MHD10" s="299"/>
      <c r="MHE10" s="299"/>
      <c r="MHF10" s="299"/>
      <c r="MHG10" s="299"/>
      <c r="MHH10" s="299"/>
      <c r="MHI10" s="299"/>
      <c r="MHJ10" s="299"/>
      <c r="MHK10" s="299"/>
      <c r="MHL10" s="299"/>
      <c r="MHM10" s="299"/>
      <c r="MHN10" s="299"/>
      <c r="MHO10" s="299"/>
      <c r="MHP10" s="299"/>
      <c r="MHQ10" s="299"/>
      <c r="MHR10" s="299"/>
      <c r="MHS10" s="299"/>
      <c r="MHT10" s="299"/>
      <c r="MHU10" s="299"/>
      <c r="MHV10" s="299"/>
      <c r="MHW10" s="299"/>
      <c r="MHX10" s="299"/>
      <c r="MHY10" s="299"/>
      <c r="MHZ10" s="299"/>
      <c r="MIA10" s="299"/>
      <c r="MIB10" s="299"/>
      <c r="MIC10" s="299"/>
      <c r="MID10" s="299"/>
      <c r="MIE10" s="299"/>
      <c r="MIF10" s="299"/>
      <c r="MIG10" s="299"/>
      <c r="MIH10" s="299"/>
      <c r="MII10" s="299"/>
      <c r="MIJ10" s="299"/>
      <c r="MIK10" s="299"/>
      <c r="MIL10" s="299"/>
      <c r="MIM10" s="299"/>
      <c r="MIN10" s="299"/>
      <c r="MIO10" s="299"/>
      <c r="MIP10" s="299"/>
      <c r="MIQ10" s="299"/>
      <c r="MIR10" s="299"/>
      <c r="MIS10" s="299"/>
      <c r="MIT10" s="299"/>
      <c r="MIU10" s="299"/>
      <c r="MIV10" s="299"/>
      <c r="MIW10" s="299"/>
      <c r="MIX10" s="299"/>
      <c r="MIY10" s="299"/>
      <c r="MIZ10" s="299"/>
      <c r="MJA10" s="299"/>
      <c r="MJB10" s="299"/>
      <c r="MJC10" s="299"/>
      <c r="MJD10" s="299"/>
      <c r="MJE10" s="299"/>
      <c r="MJF10" s="299"/>
      <c r="MJG10" s="299"/>
      <c r="MJH10" s="299"/>
      <c r="MJI10" s="299"/>
      <c r="MJJ10" s="299"/>
      <c r="MJK10" s="299"/>
      <c r="MJL10" s="299"/>
      <c r="MJM10" s="299"/>
      <c r="MJN10" s="299"/>
      <c r="MJO10" s="299"/>
      <c r="MJP10" s="299"/>
      <c r="MJQ10" s="299"/>
      <c r="MJR10" s="299"/>
      <c r="MJS10" s="299"/>
      <c r="MJT10" s="299"/>
      <c r="MJU10" s="299"/>
      <c r="MJV10" s="299"/>
      <c r="MJW10" s="299"/>
      <c r="MJX10" s="299"/>
      <c r="MJY10" s="299"/>
      <c r="MJZ10" s="299"/>
      <c r="MKA10" s="299"/>
      <c r="MKB10" s="299"/>
      <c r="MKC10" s="299"/>
      <c r="MKD10" s="299"/>
      <c r="MKE10" s="299"/>
      <c r="MKF10" s="299"/>
      <c r="MKG10" s="299"/>
      <c r="MKH10" s="299"/>
      <c r="MKI10" s="299"/>
      <c r="MKJ10" s="299"/>
      <c r="MKK10" s="299"/>
      <c r="MKL10" s="299"/>
      <c r="MKM10" s="299"/>
      <c r="MKN10" s="299"/>
      <c r="MKO10" s="299"/>
      <c r="MKP10" s="299"/>
      <c r="MKQ10" s="299"/>
      <c r="MKR10" s="299"/>
      <c r="MKS10" s="299"/>
      <c r="MKT10" s="299"/>
      <c r="MKU10" s="299"/>
      <c r="MKV10" s="299"/>
      <c r="MKW10" s="299"/>
      <c r="MKX10" s="299"/>
      <c r="MKY10" s="299"/>
      <c r="MKZ10" s="299"/>
      <c r="MLA10" s="299"/>
      <c r="MLB10" s="299"/>
      <c r="MLC10" s="299"/>
      <c r="MLD10" s="299"/>
      <c r="MLE10" s="299"/>
      <c r="MLF10" s="299"/>
      <c r="MLG10" s="299"/>
      <c r="MLH10" s="299"/>
      <c r="MLI10" s="299"/>
      <c r="MLJ10" s="299"/>
      <c r="MLK10" s="299"/>
      <c r="MLL10" s="299"/>
      <c r="MLM10" s="299"/>
      <c r="MLN10" s="299"/>
      <c r="MLO10" s="299"/>
      <c r="MLP10" s="299"/>
      <c r="MLQ10" s="299"/>
      <c r="MLR10" s="299"/>
      <c r="MLS10" s="299"/>
      <c r="MLT10" s="299"/>
      <c r="MLU10" s="299"/>
      <c r="MLV10" s="299"/>
      <c r="MLW10" s="299"/>
      <c r="MLX10" s="299"/>
      <c r="MLY10" s="299"/>
      <c r="MLZ10" s="299"/>
      <c r="MMA10" s="299"/>
      <c r="MMB10" s="299"/>
      <c r="MMC10" s="299"/>
      <c r="MMD10" s="299"/>
      <c r="MME10" s="299"/>
      <c r="MMF10" s="299"/>
      <c r="MMG10" s="299"/>
      <c r="MMH10" s="299"/>
      <c r="MMI10" s="299"/>
      <c r="MMJ10" s="299"/>
      <c r="MMK10" s="299"/>
      <c r="MML10" s="299"/>
      <c r="MMM10" s="299"/>
      <c r="MMN10" s="299"/>
      <c r="MMO10" s="299"/>
      <c r="MMP10" s="299"/>
      <c r="MMQ10" s="299"/>
      <c r="MMR10" s="299"/>
      <c r="MMS10" s="299"/>
      <c r="MMT10" s="299"/>
      <c r="MMU10" s="299"/>
      <c r="MMV10" s="299"/>
      <c r="MMW10" s="299"/>
      <c r="MMX10" s="299"/>
      <c r="MMY10" s="299"/>
      <c r="MMZ10" s="299"/>
      <c r="MNA10" s="299"/>
      <c r="MNB10" s="299"/>
      <c r="MNC10" s="299"/>
      <c r="MND10" s="299"/>
      <c r="MNE10" s="299"/>
      <c r="MNF10" s="299"/>
      <c r="MNG10" s="299"/>
      <c r="MNH10" s="299"/>
      <c r="MNI10" s="299"/>
      <c r="MNJ10" s="299"/>
      <c r="MNK10" s="299"/>
      <c r="MNL10" s="299"/>
      <c r="MNM10" s="299"/>
      <c r="MNN10" s="299"/>
      <c r="MNO10" s="299"/>
      <c r="MNP10" s="299"/>
      <c r="MNQ10" s="299"/>
      <c r="MNR10" s="299"/>
      <c r="MNS10" s="299"/>
      <c r="MNT10" s="299"/>
      <c r="MNU10" s="299"/>
      <c r="MNV10" s="299"/>
      <c r="MNW10" s="299"/>
      <c r="MNX10" s="299"/>
      <c r="MNY10" s="299"/>
      <c r="MNZ10" s="299"/>
      <c r="MOA10" s="299"/>
      <c r="MOB10" s="299"/>
      <c r="MOC10" s="299"/>
      <c r="MOD10" s="299"/>
      <c r="MOE10" s="299"/>
      <c r="MOF10" s="299"/>
      <c r="MOG10" s="299"/>
      <c r="MOH10" s="299"/>
      <c r="MOI10" s="299"/>
      <c r="MOJ10" s="299"/>
      <c r="MOK10" s="299"/>
      <c r="MOL10" s="299"/>
      <c r="MOM10" s="299"/>
      <c r="MON10" s="299"/>
      <c r="MOO10" s="299"/>
      <c r="MOP10" s="299"/>
      <c r="MOQ10" s="299"/>
      <c r="MOR10" s="299"/>
      <c r="MOS10" s="299"/>
      <c r="MOT10" s="299"/>
      <c r="MOU10" s="299"/>
      <c r="MOV10" s="299"/>
      <c r="MOW10" s="299"/>
      <c r="MOX10" s="299"/>
      <c r="MOY10" s="299"/>
      <c r="MOZ10" s="299"/>
      <c r="MPA10" s="299"/>
      <c r="MPB10" s="299"/>
      <c r="MPC10" s="299"/>
      <c r="MPD10" s="299"/>
      <c r="MPE10" s="299"/>
      <c r="MPF10" s="299"/>
      <c r="MPG10" s="299"/>
      <c r="MPH10" s="299"/>
      <c r="MPI10" s="299"/>
      <c r="MPJ10" s="299"/>
      <c r="MPK10" s="299"/>
      <c r="MPL10" s="299"/>
      <c r="MPM10" s="299"/>
      <c r="MPN10" s="299"/>
      <c r="MPO10" s="299"/>
      <c r="MPP10" s="299"/>
      <c r="MPQ10" s="299"/>
      <c r="MPR10" s="299"/>
      <c r="MPS10" s="299"/>
      <c r="MPT10" s="299"/>
      <c r="MPU10" s="299"/>
      <c r="MPV10" s="299"/>
      <c r="MPW10" s="299"/>
      <c r="MPX10" s="299"/>
      <c r="MPY10" s="299"/>
      <c r="MPZ10" s="299"/>
      <c r="MQA10" s="299"/>
      <c r="MQB10" s="299"/>
      <c r="MQC10" s="299"/>
      <c r="MQD10" s="299"/>
      <c r="MQE10" s="299"/>
      <c r="MQF10" s="299"/>
      <c r="MQG10" s="299"/>
      <c r="MQH10" s="299"/>
      <c r="MQI10" s="299"/>
      <c r="MQJ10" s="299"/>
      <c r="MQK10" s="299"/>
      <c r="MQL10" s="299"/>
      <c r="MQM10" s="299"/>
      <c r="MQN10" s="299"/>
      <c r="MQO10" s="299"/>
      <c r="MQP10" s="299"/>
      <c r="MQQ10" s="299"/>
      <c r="MQR10" s="299"/>
      <c r="MQS10" s="299"/>
      <c r="MQT10" s="299"/>
      <c r="MQU10" s="299"/>
      <c r="MQV10" s="299"/>
      <c r="MQW10" s="299"/>
      <c r="MQX10" s="299"/>
      <c r="MQY10" s="299"/>
      <c r="MQZ10" s="299"/>
      <c r="MRA10" s="299"/>
      <c r="MRB10" s="299"/>
      <c r="MRC10" s="299"/>
      <c r="MRD10" s="299"/>
      <c r="MRE10" s="299"/>
      <c r="MRF10" s="299"/>
      <c r="MRG10" s="299"/>
      <c r="MRH10" s="299"/>
      <c r="MRI10" s="299"/>
      <c r="MRJ10" s="299"/>
      <c r="MRK10" s="299"/>
      <c r="MRL10" s="299"/>
      <c r="MRM10" s="299"/>
      <c r="MRN10" s="299"/>
      <c r="MRO10" s="299"/>
      <c r="MRP10" s="299"/>
      <c r="MRQ10" s="299"/>
      <c r="MRR10" s="299"/>
      <c r="MRS10" s="299"/>
      <c r="MRT10" s="299"/>
      <c r="MRU10" s="299"/>
      <c r="MRV10" s="299"/>
      <c r="MRW10" s="299"/>
      <c r="MRX10" s="299"/>
      <c r="MRY10" s="299"/>
      <c r="MRZ10" s="299"/>
      <c r="MSA10" s="299"/>
      <c r="MSB10" s="299"/>
      <c r="MSC10" s="299"/>
      <c r="MSD10" s="299"/>
      <c r="MSE10" s="299"/>
      <c r="MSF10" s="299"/>
      <c r="MSG10" s="299"/>
      <c r="MSH10" s="299"/>
      <c r="MSI10" s="299"/>
      <c r="MSJ10" s="299"/>
      <c r="MSK10" s="299"/>
      <c r="MSL10" s="299"/>
      <c r="MSM10" s="299"/>
      <c r="MSN10" s="299"/>
      <c r="MSO10" s="299"/>
      <c r="MSP10" s="299"/>
      <c r="MSQ10" s="299"/>
      <c r="MSR10" s="299"/>
      <c r="MSS10" s="299"/>
      <c r="MST10" s="299"/>
      <c r="MSU10" s="299"/>
      <c r="MSV10" s="299"/>
      <c r="MSW10" s="299"/>
      <c r="MSX10" s="299"/>
      <c r="MSY10" s="299"/>
      <c r="MSZ10" s="299"/>
      <c r="MTA10" s="299"/>
      <c r="MTB10" s="299"/>
      <c r="MTC10" s="299"/>
      <c r="MTD10" s="299"/>
      <c r="MTE10" s="299"/>
      <c r="MTF10" s="299"/>
      <c r="MTG10" s="299"/>
      <c r="MTH10" s="299"/>
      <c r="MTI10" s="299"/>
      <c r="MTJ10" s="299"/>
      <c r="MTK10" s="299"/>
      <c r="MTL10" s="299"/>
      <c r="MTM10" s="299"/>
      <c r="MTN10" s="299"/>
      <c r="MTO10" s="299"/>
      <c r="MTP10" s="299"/>
      <c r="MTQ10" s="299"/>
      <c r="MTR10" s="299"/>
      <c r="MTS10" s="299"/>
      <c r="MTT10" s="299"/>
      <c r="MTU10" s="299"/>
      <c r="MTV10" s="299"/>
      <c r="MTW10" s="299"/>
      <c r="MTX10" s="299"/>
      <c r="MTY10" s="299"/>
      <c r="MTZ10" s="299"/>
      <c r="MUA10" s="299"/>
      <c r="MUB10" s="299"/>
      <c r="MUC10" s="299"/>
      <c r="MUD10" s="299"/>
      <c r="MUE10" s="299"/>
      <c r="MUF10" s="299"/>
      <c r="MUG10" s="299"/>
      <c r="MUH10" s="299"/>
      <c r="MUI10" s="299"/>
      <c r="MUJ10" s="299"/>
      <c r="MUK10" s="299"/>
      <c r="MUL10" s="299"/>
      <c r="MUM10" s="299"/>
      <c r="MUN10" s="299"/>
      <c r="MUO10" s="299"/>
      <c r="MUP10" s="299"/>
      <c r="MUQ10" s="299"/>
      <c r="MUR10" s="299"/>
      <c r="MUS10" s="299"/>
      <c r="MUT10" s="299"/>
      <c r="MUU10" s="299"/>
      <c r="MUV10" s="299"/>
      <c r="MUW10" s="299"/>
      <c r="MUX10" s="299"/>
      <c r="MUY10" s="299"/>
      <c r="MUZ10" s="299"/>
      <c r="MVA10" s="299"/>
      <c r="MVB10" s="299"/>
      <c r="MVC10" s="299"/>
      <c r="MVD10" s="299"/>
      <c r="MVE10" s="299"/>
      <c r="MVF10" s="299"/>
      <c r="MVG10" s="299"/>
      <c r="MVH10" s="299"/>
      <c r="MVI10" s="299"/>
      <c r="MVJ10" s="299"/>
      <c r="MVK10" s="299"/>
      <c r="MVL10" s="299"/>
      <c r="MVM10" s="299"/>
      <c r="MVN10" s="299"/>
      <c r="MVO10" s="299"/>
      <c r="MVP10" s="299"/>
      <c r="MVQ10" s="299"/>
      <c r="MVR10" s="299"/>
      <c r="MVS10" s="299"/>
      <c r="MVT10" s="299"/>
      <c r="MVU10" s="299"/>
      <c r="MVV10" s="299"/>
      <c r="MVW10" s="299"/>
      <c r="MVX10" s="299"/>
      <c r="MVY10" s="299"/>
      <c r="MVZ10" s="299"/>
      <c r="MWA10" s="299"/>
      <c r="MWB10" s="299"/>
      <c r="MWC10" s="299"/>
      <c r="MWD10" s="299"/>
      <c r="MWE10" s="299"/>
      <c r="MWF10" s="299"/>
      <c r="MWG10" s="299"/>
      <c r="MWH10" s="299"/>
      <c r="MWI10" s="299"/>
      <c r="MWJ10" s="299"/>
      <c r="MWK10" s="299"/>
      <c r="MWL10" s="299"/>
      <c r="MWM10" s="299"/>
      <c r="MWN10" s="299"/>
      <c r="MWO10" s="299"/>
      <c r="MWP10" s="299"/>
      <c r="MWQ10" s="299"/>
      <c r="MWR10" s="299"/>
      <c r="MWS10" s="299"/>
      <c r="MWT10" s="299"/>
      <c r="MWU10" s="299"/>
      <c r="MWV10" s="299"/>
      <c r="MWW10" s="299"/>
      <c r="MWX10" s="299"/>
      <c r="MWY10" s="299"/>
      <c r="MWZ10" s="299"/>
      <c r="MXA10" s="299"/>
      <c r="MXB10" s="299"/>
      <c r="MXC10" s="299"/>
      <c r="MXD10" s="299"/>
      <c r="MXE10" s="299"/>
      <c r="MXF10" s="299"/>
      <c r="MXG10" s="299"/>
      <c r="MXH10" s="299"/>
      <c r="MXI10" s="299"/>
      <c r="MXJ10" s="299"/>
      <c r="MXK10" s="299"/>
      <c r="MXL10" s="299"/>
      <c r="MXM10" s="299"/>
      <c r="MXN10" s="299"/>
      <c r="MXO10" s="299"/>
      <c r="MXP10" s="299"/>
      <c r="MXQ10" s="299"/>
      <c r="MXR10" s="299"/>
      <c r="MXS10" s="299"/>
      <c r="MXT10" s="299"/>
      <c r="MXU10" s="299"/>
      <c r="MXV10" s="299"/>
      <c r="MXW10" s="299"/>
      <c r="MXX10" s="299"/>
      <c r="MXY10" s="299"/>
      <c r="MXZ10" s="299"/>
      <c r="MYA10" s="299"/>
      <c r="MYB10" s="299"/>
      <c r="MYC10" s="299"/>
      <c r="MYD10" s="299"/>
      <c r="MYE10" s="299"/>
      <c r="MYF10" s="299"/>
      <c r="MYG10" s="299"/>
      <c r="MYH10" s="299"/>
      <c r="MYI10" s="299"/>
      <c r="MYJ10" s="299"/>
      <c r="MYK10" s="299"/>
      <c r="MYL10" s="299"/>
      <c r="MYM10" s="299"/>
      <c r="MYN10" s="299"/>
      <c r="MYO10" s="299"/>
      <c r="MYP10" s="299"/>
      <c r="MYQ10" s="299"/>
      <c r="MYR10" s="299"/>
      <c r="MYS10" s="299"/>
      <c r="MYT10" s="299"/>
      <c r="MYU10" s="299"/>
      <c r="MYV10" s="299"/>
      <c r="MYW10" s="299"/>
      <c r="MYX10" s="299"/>
      <c r="MYY10" s="299"/>
      <c r="MYZ10" s="299"/>
      <c r="MZA10" s="299"/>
      <c r="MZB10" s="299"/>
      <c r="MZC10" s="299"/>
      <c r="MZD10" s="299"/>
      <c r="MZE10" s="299"/>
      <c r="MZF10" s="299"/>
      <c r="MZG10" s="299"/>
      <c r="MZH10" s="299"/>
      <c r="MZI10" s="299"/>
      <c r="MZJ10" s="299"/>
      <c r="MZK10" s="299"/>
      <c r="MZL10" s="299"/>
      <c r="MZM10" s="299"/>
      <c r="MZN10" s="299"/>
      <c r="MZO10" s="299"/>
      <c r="MZP10" s="299"/>
      <c r="MZQ10" s="299"/>
      <c r="MZR10" s="299"/>
      <c r="MZS10" s="299"/>
      <c r="MZT10" s="299"/>
      <c r="MZU10" s="299"/>
      <c r="MZV10" s="299"/>
      <c r="MZW10" s="299"/>
      <c r="MZX10" s="299"/>
      <c r="MZY10" s="299"/>
      <c r="MZZ10" s="299"/>
      <c r="NAA10" s="299"/>
      <c r="NAB10" s="299"/>
      <c r="NAC10" s="299"/>
      <c r="NAD10" s="299"/>
      <c r="NAE10" s="299"/>
      <c r="NAF10" s="299"/>
      <c r="NAG10" s="299"/>
      <c r="NAH10" s="299"/>
      <c r="NAI10" s="299"/>
      <c r="NAJ10" s="299"/>
      <c r="NAK10" s="299"/>
      <c r="NAL10" s="299"/>
      <c r="NAM10" s="299"/>
      <c r="NAN10" s="299"/>
      <c r="NAO10" s="299"/>
      <c r="NAP10" s="299"/>
      <c r="NAQ10" s="299"/>
      <c r="NAR10" s="299"/>
      <c r="NAS10" s="299"/>
      <c r="NAT10" s="299"/>
      <c r="NAU10" s="299"/>
      <c r="NAV10" s="299"/>
      <c r="NAW10" s="299"/>
      <c r="NAX10" s="299"/>
      <c r="NAY10" s="299"/>
      <c r="NAZ10" s="299"/>
      <c r="NBA10" s="299"/>
      <c r="NBB10" s="299"/>
      <c r="NBC10" s="299"/>
      <c r="NBD10" s="299"/>
      <c r="NBE10" s="299"/>
      <c r="NBF10" s="299"/>
      <c r="NBG10" s="299"/>
      <c r="NBH10" s="299"/>
      <c r="NBI10" s="299"/>
      <c r="NBJ10" s="299"/>
      <c r="NBK10" s="299"/>
      <c r="NBL10" s="299"/>
      <c r="NBM10" s="299"/>
      <c r="NBN10" s="299"/>
      <c r="NBO10" s="299"/>
      <c r="NBP10" s="299"/>
      <c r="NBQ10" s="299"/>
      <c r="NBR10" s="299"/>
      <c r="NBS10" s="299"/>
      <c r="NBT10" s="299"/>
      <c r="NBU10" s="299"/>
      <c r="NBV10" s="299"/>
      <c r="NBW10" s="299"/>
      <c r="NBX10" s="299"/>
      <c r="NBY10" s="299"/>
      <c r="NBZ10" s="299"/>
      <c r="NCA10" s="299"/>
      <c r="NCB10" s="299"/>
      <c r="NCC10" s="299"/>
      <c r="NCD10" s="299"/>
      <c r="NCE10" s="299"/>
      <c r="NCF10" s="299"/>
      <c r="NCG10" s="299"/>
      <c r="NCH10" s="299"/>
      <c r="NCI10" s="299"/>
      <c r="NCJ10" s="299"/>
      <c r="NCK10" s="299"/>
      <c r="NCL10" s="299"/>
      <c r="NCM10" s="299"/>
      <c r="NCN10" s="299"/>
      <c r="NCO10" s="299"/>
      <c r="NCP10" s="299"/>
      <c r="NCQ10" s="299"/>
      <c r="NCR10" s="299"/>
      <c r="NCS10" s="299"/>
      <c r="NCT10" s="299"/>
      <c r="NCU10" s="299"/>
      <c r="NCV10" s="299"/>
      <c r="NCW10" s="299"/>
      <c r="NCX10" s="299"/>
      <c r="NCY10" s="299"/>
      <c r="NCZ10" s="299"/>
      <c r="NDA10" s="299"/>
      <c r="NDB10" s="299"/>
      <c r="NDC10" s="299"/>
      <c r="NDD10" s="299"/>
      <c r="NDE10" s="299"/>
      <c r="NDF10" s="299"/>
      <c r="NDG10" s="299"/>
      <c r="NDH10" s="299"/>
      <c r="NDI10" s="299"/>
      <c r="NDJ10" s="299"/>
      <c r="NDK10" s="299"/>
      <c r="NDL10" s="299"/>
      <c r="NDM10" s="299"/>
      <c r="NDN10" s="299"/>
      <c r="NDO10" s="299"/>
      <c r="NDP10" s="299"/>
      <c r="NDQ10" s="299"/>
      <c r="NDR10" s="299"/>
      <c r="NDS10" s="299"/>
      <c r="NDT10" s="299"/>
      <c r="NDU10" s="299"/>
      <c r="NDV10" s="299"/>
      <c r="NDW10" s="299"/>
      <c r="NDX10" s="299"/>
      <c r="NDY10" s="299"/>
      <c r="NDZ10" s="299"/>
      <c r="NEA10" s="299"/>
      <c r="NEB10" s="299"/>
      <c r="NEC10" s="299"/>
      <c r="NED10" s="299"/>
      <c r="NEE10" s="299"/>
      <c r="NEF10" s="299"/>
      <c r="NEG10" s="299"/>
      <c r="NEH10" s="299"/>
      <c r="NEI10" s="299"/>
      <c r="NEJ10" s="299"/>
      <c r="NEK10" s="299"/>
      <c r="NEL10" s="299"/>
      <c r="NEM10" s="299"/>
      <c r="NEN10" s="299"/>
      <c r="NEO10" s="299"/>
      <c r="NEP10" s="299"/>
      <c r="NEQ10" s="299"/>
      <c r="NER10" s="299"/>
      <c r="NES10" s="299"/>
      <c r="NET10" s="299"/>
      <c r="NEU10" s="299"/>
      <c r="NEV10" s="299"/>
      <c r="NEW10" s="299"/>
      <c r="NEX10" s="299"/>
      <c r="NEY10" s="299"/>
      <c r="NEZ10" s="299"/>
      <c r="NFA10" s="299"/>
      <c r="NFB10" s="299"/>
      <c r="NFC10" s="299"/>
      <c r="NFD10" s="299"/>
      <c r="NFE10" s="299"/>
      <c r="NFF10" s="299"/>
      <c r="NFG10" s="299"/>
      <c r="NFH10" s="299"/>
      <c r="NFI10" s="299"/>
      <c r="NFJ10" s="299"/>
      <c r="NFK10" s="299"/>
      <c r="NFL10" s="299"/>
      <c r="NFM10" s="299"/>
      <c r="NFN10" s="299"/>
      <c r="NFO10" s="299"/>
      <c r="NFP10" s="299"/>
      <c r="NFQ10" s="299"/>
      <c r="NFR10" s="299"/>
      <c r="NFS10" s="299"/>
      <c r="NFT10" s="299"/>
      <c r="NFU10" s="299"/>
      <c r="NFV10" s="299"/>
      <c r="NFW10" s="299"/>
      <c r="NFX10" s="299"/>
      <c r="NFY10" s="299"/>
      <c r="NFZ10" s="299"/>
      <c r="NGA10" s="299"/>
      <c r="NGB10" s="299"/>
      <c r="NGC10" s="299"/>
      <c r="NGD10" s="299"/>
      <c r="NGE10" s="299"/>
      <c r="NGF10" s="299"/>
      <c r="NGG10" s="299"/>
      <c r="NGH10" s="299"/>
      <c r="NGI10" s="299"/>
      <c r="NGJ10" s="299"/>
      <c r="NGK10" s="299"/>
      <c r="NGL10" s="299"/>
      <c r="NGM10" s="299"/>
      <c r="NGN10" s="299"/>
      <c r="NGO10" s="299"/>
      <c r="NGP10" s="299"/>
      <c r="NGQ10" s="299"/>
      <c r="NGR10" s="299"/>
      <c r="NGS10" s="299"/>
      <c r="NGT10" s="299"/>
      <c r="NGU10" s="299"/>
      <c r="NGV10" s="299"/>
      <c r="NGW10" s="299"/>
      <c r="NGX10" s="299"/>
      <c r="NGY10" s="299"/>
      <c r="NGZ10" s="299"/>
      <c r="NHA10" s="299"/>
      <c r="NHB10" s="299"/>
      <c r="NHC10" s="299"/>
      <c r="NHD10" s="299"/>
      <c r="NHE10" s="299"/>
      <c r="NHF10" s="299"/>
      <c r="NHG10" s="299"/>
      <c r="NHH10" s="299"/>
      <c r="NHI10" s="299"/>
      <c r="NHJ10" s="299"/>
      <c r="NHK10" s="299"/>
      <c r="NHL10" s="299"/>
      <c r="NHM10" s="299"/>
      <c r="NHN10" s="299"/>
      <c r="NHO10" s="299"/>
      <c r="NHP10" s="299"/>
      <c r="NHQ10" s="299"/>
      <c r="NHR10" s="299"/>
      <c r="NHS10" s="299"/>
      <c r="NHT10" s="299"/>
      <c r="NHU10" s="299"/>
      <c r="NHV10" s="299"/>
      <c r="NHW10" s="299"/>
      <c r="NHX10" s="299"/>
      <c r="NHY10" s="299"/>
      <c r="NHZ10" s="299"/>
      <c r="NIA10" s="299"/>
      <c r="NIB10" s="299"/>
      <c r="NIC10" s="299"/>
      <c r="NID10" s="299"/>
      <c r="NIE10" s="299"/>
      <c r="NIF10" s="299"/>
      <c r="NIG10" s="299"/>
      <c r="NIH10" s="299"/>
      <c r="NII10" s="299"/>
      <c r="NIJ10" s="299"/>
      <c r="NIK10" s="299"/>
      <c r="NIL10" s="299"/>
      <c r="NIM10" s="299"/>
      <c r="NIN10" s="299"/>
      <c r="NIO10" s="299"/>
      <c r="NIP10" s="299"/>
      <c r="NIQ10" s="299"/>
      <c r="NIR10" s="299"/>
      <c r="NIS10" s="299"/>
      <c r="NIT10" s="299"/>
      <c r="NIU10" s="299"/>
      <c r="NIV10" s="299"/>
      <c r="NIW10" s="299"/>
      <c r="NIX10" s="299"/>
      <c r="NIY10" s="299"/>
      <c r="NIZ10" s="299"/>
      <c r="NJA10" s="299"/>
      <c r="NJB10" s="299"/>
      <c r="NJC10" s="299"/>
      <c r="NJD10" s="299"/>
      <c r="NJE10" s="299"/>
      <c r="NJF10" s="299"/>
      <c r="NJG10" s="299"/>
      <c r="NJH10" s="299"/>
      <c r="NJI10" s="299"/>
      <c r="NJJ10" s="299"/>
      <c r="NJK10" s="299"/>
      <c r="NJL10" s="299"/>
      <c r="NJM10" s="299"/>
      <c r="NJN10" s="299"/>
      <c r="NJO10" s="299"/>
      <c r="NJP10" s="299"/>
      <c r="NJQ10" s="299"/>
      <c r="NJR10" s="299"/>
      <c r="NJS10" s="299"/>
      <c r="NJT10" s="299"/>
      <c r="NJU10" s="299"/>
      <c r="NJV10" s="299"/>
      <c r="NJW10" s="299"/>
      <c r="NJX10" s="299"/>
      <c r="NJY10" s="299"/>
      <c r="NJZ10" s="299"/>
      <c r="NKA10" s="299"/>
      <c r="NKB10" s="299"/>
      <c r="NKC10" s="299"/>
      <c r="NKD10" s="299"/>
      <c r="NKE10" s="299"/>
      <c r="NKF10" s="299"/>
      <c r="NKG10" s="299"/>
      <c r="NKH10" s="299"/>
      <c r="NKI10" s="299"/>
      <c r="NKJ10" s="299"/>
      <c r="NKK10" s="299"/>
      <c r="NKL10" s="299"/>
      <c r="NKM10" s="299"/>
      <c r="NKN10" s="299"/>
      <c r="NKO10" s="299"/>
      <c r="NKP10" s="299"/>
      <c r="NKQ10" s="299"/>
      <c r="NKR10" s="299"/>
      <c r="NKS10" s="299"/>
      <c r="NKT10" s="299"/>
      <c r="NKU10" s="299"/>
      <c r="NKV10" s="299"/>
      <c r="NKW10" s="299"/>
      <c r="NKX10" s="299"/>
      <c r="NKY10" s="299"/>
      <c r="NKZ10" s="299"/>
      <c r="NLA10" s="299"/>
      <c r="NLB10" s="299"/>
      <c r="NLC10" s="299"/>
      <c r="NLD10" s="299"/>
      <c r="NLE10" s="299"/>
      <c r="NLF10" s="299"/>
      <c r="NLG10" s="299"/>
      <c r="NLH10" s="299"/>
      <c r="NLI10" s="299"/>
      <c r="NLJ10" s="299"/>
      <c r="NLK10" s="299"/>
      <c r="NLL10" s="299"/>
      <c r="NLM10" s="299"/>
      <c r="NLN10" s="299"/>
      <c r="NLO10" s="299"/>
      <c r="NLP10" s="299"/>
      <c r="NLQ10" s="299"/>
      <c r="NLR10" s="299"/>
      <c r="NLS10" s="299"/>
      <c r="NLT10" s="299"/>
      <c r="NLU10" s="299"/>
      <c r="NLV10" s="299"/>
      <c r="NLW10" s="299"/>
      <c r="NLX10" s="299"/>
      <c r="NLY10" s="299"/>
      <c r="NLZ10" s="299"/>
      <c r="NMA10" s="299"/>
      <c r="NMB10" s="299"/>
      <c r="NMC10" s="299"/>
      <c r="NMD10" s="299"/>
      <c r="NME10" s="299"/>
      <c r="NMF10" s="299"/>
      <c r="NMG10" s="299"/>
      <c r="NMH10" s="299"/>
      <c r="NMI10" s="299"/>
      <c r="NMJ10" s="299"/>
      <c r="NMK10" s="299"/>
      <c r="NML10" s="299"/>
      <c r="NMM10" s="299"/>
      <c r="NMN10" s="299"/>
      <c r="NMO10" s="299"/>
      <c r="NMP10" s="299"/>
      <c r="NMQ10" s="299"/>
      <c r="NMR10" s="299"/>
      <c r="NMS10" s="299"/>
      <c r="NMT10" s="299"/>
      <c r="NMU10" s="299"/>
      <c r="NMV10" s="299"/>
      <c r="NMW10" s="299"/>
      <c r="NMX10" s="299"/>
      <c r="NMY10" s="299"/>
      <c r="NMZ10" s="299"/>
      <c r="NNA10" s="299"/>
      <c r="NNB10" s="299"/>
      <c r="NNC10" s="299"/>
      <c r="NND10" s="299"/>
      <c r="NNE10" s="299"/>
      <c r="NNF10" s="299"/>
      <c r="NNG10" s="299"/>
      <c r="NNH10" s="299"/>
      <c r="NNI10" s="299"/>
      <c r="NNJ10" s="299"/>
      <c r="NNK10" s="299"/>
      <c r="NNL10" s="299"/>
      <c r="NNM10" s="299"/>
      <c r="NNN10" s="299"/>
      <c r="NNO10" s="299"/>
      <c r="NNP10" s="299"/>
      <c r="NNQ10" s="299"/>
      <c r="NNR10" s="299"/>
      <c r="NNS10" s="299"/>
      <c r="NNT10" s="299"/>
      <c r="NNU10" s="299"/>
      <c r="NNV10" s="299"/>
      <c r="NNW10" s="299"/>
      <c r="NNX10" s="299"/>
      <c r="NNY10" s="299"/>
      <c r="NNZ10" s="299"/>
      <c r="NOA10" s="299"/>
      <c r="NOB10" s="299"/>
      <c r="NOC10" s="299"/>
      <c r="NOD10" s="299"/>
      <c r="NOE10" s="299"/>
      <c r="NOF10" s="299"/>
      <c r="NOG10" s="299"/>
      <c r="NOH10" s="299"/>
      <c r="NOI10" s="299"/>
      <c r="NOJ10" s="299"/>
      <c r="NOK10" s="299"/>
      <c r="NOL10" s="299"/>
      <c r="NOM10" s="299"/>
      <c r="NON10" s="299"/>
      <c r="NOO10" s="299"/>
      <c r="NOP10" s="299"/>
      <c r="NOQ10" s="299"/>
      <c r="NOR10" s="299"/>
      <c r="NOS10" s="299"/>
      <c r="NOT10" s="299"/>
      <c r="NOU10" s="299"/>
      <c r="NOV10" s="299"/>
      <c r="NOW10" s="299"/>
      <c r="NOX10" s="299"/>
      <c r="NOY10" s="299"/>
      <c r="NOZ10" s="299"/>
      <c r="NPA10" s="299"/>
      <c r="NPB10" s="299"/>
      <c r="NPC10" s="299"/>
      <c r="NPD10" s="299"/>
      <c r="NPE10" s="299"/>
      <c r="NPF10" s="299"/>
      <c r="NPG10" s="299"/>
      <c r="NPH10" s="299"/>
      <c r="NPI10" s="299"/>
      <c r="NPJ10" s="299"/>
      <c r="NPK10" s="299"/>
      <c r="NPL10" s="299"/>
      <c r="NPM10" s="299"/>
      <c r="NPN10" s="299"/>
      <c r="NPO10" s="299"/>
      <c r="NPP10" s="299"/>
      <c r="NPQ10" s="299"/>
      <c r="NPR10" s="299"/>
      <c r="NPS10" s="299"/>
      <c r="NPT10" s="299"/>
      <c r="NPU10" s="299"/>
      <c r="NPV10" s="299"/>
      <c r="NPW10" s="299"/>
      <c r="NPX10" s="299"/>
      <c r="NPY10" s="299"/>
      <c r="NPZ10" s="299"/>
      <c r="NQA10" s="299"/>
      <c r="NQB10" s="299"/>
      <c r="NQC10" s="299"/>
      <c r="NQD10" s="299"/>
      <c r="NQE10" s="299"/>
      <c r="NQF10" s="299"/>
      <c r="NQG10" s="299"/>
      <c r="NQH10" s="299"/>
      <c r="NQI10" s="299"/>
      <c r="NQJ10" s="299"/>
      <c r="NQK10" s="299"/>
      <c r="NQL10" s="299"/>
      <c r="NQM10" s="299"/>
      <c r="NQN10" s="299"/>
      <c r="NQO10" s="299"/>
      <c r="NQP10" s="299"/>
      <c r="NQQ10" s="299"/>
      <c r="NQR10" s="299"/>
      <c r="NQS10" s="299"/>
      <c r="NQT10" s="299"/>
      <c r="NQU10" s="299"/>
      <c r="NQV10" s="299"/>
      <c r="NQW10" s="299"/>
      <c r="NQX10" s="299"/>
      <c r="NQY10" s="299"/>
      <c r="NQZ10" s="299"/>
      <c r="NRA10" s="299"/>
      <c r="NRB10" s="299"/>
      <c r="NRC10" s="299"/>
      <c r="NRD10" s="299"/>
      <c r="NRE10" s="299"/>
      <c r="NRF10" s="299"/>
      <c r="NRG10" s="299"/>
      <c r="NRH10" s="299"/>
      <c r="NRI10" s="299"/>
      <c r="NRJ10" s="299"/>
      <c r="NRK10" s="299"/>
      <c r="NRL10" s="299"/>
      <c r="NRM10" s="299"/>
      <c r="NRN10" s="299"/>
      <c r="NRO10" s="299"/>
      <c r="NRP10" s="299"/>
      <c r="NRQ10" s="299"/>
      <c r="NRR10" s="299"/>
      <c r="NRS10" s="299"/>
      <c r="NRT10" s="299"/>
      <c r="NRU10" s="299"/>
      <c r="NRV10" s="299"/>
      <c r="NRW10" s="299"/>
      <c r="NRX10" s="299"/>
      <c r="NRY10" s="299"/>
      <c r="NRZ10" s="299"/>
      <c r="NSA10" s="299"/>
      <c r="NSB10" s="299"/>
      <c r="NSC10" s="299"/>
      <c r="NSD10" s="299"/>
      <c r="NSE10" s="299"/>
      <c r="NSF10" s="299"/>
      <c r="NSG10" s="299"/>
      <c r="NSH10" s="299"/>
      <c r="NSI10" s="299"/>
      <c r="NSJ10" s="299"/>
      <c r="NSK10" s="299"/>
      <c r="NSL10" s="299"/>
      <c r="NSM10" s="299"/>
      <c r="NSN10" s="299"/>
      <c r="NSO10" s="299"/>
      <c r="NSP10" s="299"/>
      <c r="NSQ10" s="299"/>
      <c r="NSR10" s="299"/>
      <c r="NSS10" s="299"/>
      <c r="NST10" s="299"/>
      <c r="NSU10" s="299"/>
      <c r="NSV10" s="299"/>
      <c r="NSW10" s="299"/>
      <c r="NSX10" s="299"/>
      <c r="NSY10" s="299"/>
      <c r="NSZ10" s="299"/>
      <c r="NTA10" s="299"/>
      <c r="NTB10" s="299"/>
      <c r="NTC10" s="299"/>
      <c r="NTD10" s="299"/>
      <c r="NTE10" s="299"/>
      <c r="NTF10" s="299"/>
      <c r="NTG10" s="299"/>
      <c r="NTH10" s="299"/>
      <c r="NTI10" s="299"/>
      <c r="NTJ10" s="299"/>
      <c r="NTK10" s="299"/>
      <c r="NTL10" s="299"/>
      <c r="NTM10" s="299"/>
      <c r="NTN10" s="299"/>
      <c r="NTO10" s="299"/>
      <c r="NTP10" s="299"/>
      <c r="NTQ10" s="299"/>
      <c r="NTR10" s="299"/>
      <c r="NTS10" s="299"/>
      <c r="NTT10" s="299"/>
      <c r="NTU10" s="299"/>
      <c r="NTV10" s="299"/>
      <c r="NTW10" s="299"/>
      <c r="NTX10" s="299"/>
      <c r="NTY10" s="299"/>
      <c r="NTZ10" s="299"/>
      <c r="NUA10" s="299"/>
      <c r="NUB10" s="299"/>
      <c r="NUC10" s="299"/>
      <c r="NUD10" s="299"/>
      <c r="NUE10" s="299"/>
      <c r="NUF10" s="299"/>
      <c r="NUG10" s="299"/>
      <c r="NUH10" s="299"/>
      <c r="NUI10" s="299"/>
      <c r="NUJ10" s="299"/>
      <c r="NUK10" s="299"/>
      <c r="NUL10" s="299"/>
      <c r="NUM10" s="299"/>
      <c r="NUN10" s="299"/>
      <c r="NUO10" s="299"/>
      <c r="NUP10" s="299"/>
      <c r="NUQ10" s="299"/>
      <c r="NUR10" s="299"/>
      <c r="NUS10" s="299"/>
      <c r="NUT10" s="299"/>
      <c r="NUU10" s="299"/>
      <c r="NUV10" s="299"/>
      <c r="NUW10" s="299"/>
      <c r="NUX10" s="299"/>
      <c r="NUY10" s="299"/>
      <c r="NUZ10" s="299"/>
      <c r="NVA10" s="299"/>
      <c r="NVB10" s="299"/>
      <c r="NVC10" s="299"/>
      <c r="NVD10" s="299"/>
      <c r="NVE10" s="299"/>
      <c r="NVF10" s="299"/>
      <c r="NVG10" s="299"/>
      <c r="NVH10" s="299"/>
      <c r="NVI10" s="299"/>
      <c r="NVJ10" s="299"/>
      <c r="NVK10" s="299"/>
      <c r="NVL10" s="299"/>
      <c r="NVM10" s="299"/>
      <c r="NVN10" s="299"/>
      <c r="NVO10" s="299"/>
      <c r="NVP10" s="299"/>
      <c r="NVQ10" s="299"/>
      <c r="NVR10" s="299"/>
      <c r="NVS10" s="299"/>
      <c r="NVT10" s="299"/>
      <c r="NVU10" s="299"/>
      <c r="NVV10" s="299"/>
      <c r="NVW10" s="299"/>
      <c r="NVX10" s="299"/>
      <c r="NVY10" s="299"/>
      <c r="NVZ10" s="299"/>
      <c r="NWA10" s="299"/>
      <c r="NWB10" s="299"/>
      <c r="NWC10" s="299"/>
      <c r="NWD10" s="299"/>
      <c r="NWE10" s="299"/>
      <c r="NWF10" s="299"/>
      <c r="NWG10" s="299"/>
      <c r="NWH10" s="299"/>
      <c r="NWI10" s="299"/>
      <c r="NWJ10" s="299"/>
      <c r="NWK10" s="299"/>
      <c r="NWL10" s="299"/>
      <c r="NWM10" s="299"/>
      <c r="NWN10" s="299"/>
      <c r="NWO10" s="299"/>
      <c r="NWP10" s="299"/>
      <c r="NWQ10" s="299"/>
      <c r="NWR10" s="299"/>
      <c r="NWS10" s="299"/>
      <c r="NWT10" s="299"/>
      <c r="NWU10" s="299"/>
      <c r="NWV10" s="299"/>
      <c r="NWW10" s="299"/>
      <c r="NWX10" s="299"/>
      <c r="NWY10" s="299"/>
      <c r="NWZ10" s="299"/>
      <c r="NXA10" s="299"/>
      <c r="NXB10" s="299"/>
      <c r="NXC10" s="299"/>
      <c r="NXD10" s="299"/>
      <c r="NXE10" s="299"/>
      <c r="NXF10" s="299"/>
      <c r="NXG10" s="299"/>
      <c r="NXH10" s="299"/>
      <c r="NXI10" s="299"/>
      <c r="NXJ10" s="299"/>
      <c r="NXK10" s="299"/>
      <c r="NXL10" s="299"/>
      <c r="NXM10" s="299"/>
      <c r="NXN10" s="299"/>
      <c r="NXO10" s="299"/>
      <c r="NXP10" s="299"/>
      <c r="NXQ10" s="299"/>
      <c r="NXR10" s="299"/>
      <c r="NXS10" s="299"/>
      <c r="NXT10" s="299"/>
      <c r="NXU10" s="299"/>
      <c r="NXV10" s="299"/>
      <c r="NXW10" s="299"/>
      <c r="NXX10" s="299"/>
      <c r="NXY10" s="299"/>
      <c r="NXZ10" s="299"/>
      <c r="NYA10" s="299"/>
      <c r="NYB10" s="299"/>
      <c r="NYC10" s="299"/>
      <c r="NYD10" s="299"/>
      <c r="NYE10" s="299"/>
      <c r="NYF10" s="299"/>
      <c r="NYG10" s="299"/>
      <c r="NYH10" s="299"/>
      <c r="NYI10" s="299"/>
      <c r="NYJ10" s="299"/>
      <c r="NYK10" s="299"/>
      <c r="NYL10" s="299"/>
      <c r="NYM10" s="299"/>
      <c r="NYN10" s="299"/>
      <c r="NYO10" s="299"/>
      <c r="NYP10" s="299"/>
      <c r="NYQ10" s="299"/>
      <c r="NYR10" s="299"/>
      <c r="NYS10" s="299"/>
      <c r="NYT10" s="299"/>
      <c r="NYU10" s="299"/>
      <c r="NYV10" s="299"/>
      <c r="NYW10" s="299"/>
      <c r="NYX10" s="299"/>
      <c r="NYY10" s="299"/>
      <c r="NYZ10" s="299"/>
      <c r="NZA10" s="299"/>
      <c r="NZB10" s="299"/>
      <c r="NZC10" s="299"/>
      <c r="NZD10" s="299"/>
      <c r="NZE10" s="299"/>
      <c r="NZF10" s="299"/>
      <c r="NZG10" s="299"/>
      <c r="NZH10" s="299"/>
      <c r="NZI10" s="299"/>
      <c r="NZJ10" s="299"/>
      <c r="NZK10" s="299"/>
      <c r="NZL10" s="299"/>
      <c r="NZM10" s="299"/>
      <c r="NZN10" s="299"/>
      <c r="NZO10" s="299"/>
      <c r="NZP10" s="299"/>
      <c r="NZQ10" s="299"/>
      <c r="NZR10" s="299"/>
      <c r="NZS10" s="299"/>
      <c r="NZT10" s="299"/>
      <c r="NZU10" s="299"/>
      <c r="NZV10" s="299"/>
      <c r="NZW10" s="299"/>
      <c r="NZX10" s="299"/>
      <c r="NZY10" s="299"/>
      <c r="NZZ10" s="299"/>
      <c r="OAA10" s="299"/>
      <c r="OAB10" s="299"/>
      <c r="OAC10" s="299"/>
      <c r="OAD10" s="299"/>
      <c r="OAE10" s="299"/>
      <c r="OAF10" s="299"/>
      <c r="OAG10" s="299"/>
      <c r="OAH10" s="299"/>
      <c r="OAI10" s="299"/>
      <c r="OAJ10" s="299"/>
      <c r="OAK10" s="299"/>
      <c r="OAL10" s="299"/>
      <c r="OAM10" s="299"/>
      <c r="OAN10" s="299"/>
      <c r="OAO10" s="299"/>
      <c r="OAP10" s="299"/>
      <c r="OAQ10" s="299"/>
      <c r="OAR10" s="299"/>
      <c r="OAS10" s="299"/>
      <c r="OAT10" s="299"/>
      <c r="OAU10" s="299"/>
      <c r="OAV10" s="299"/>
      <c r="OAW10" s="299"/>
      <c r="OAX10" s="299"/>
      <c r="OAY10" s="299"/>
      <c r="OAZ10" s="299"/>
      <c r="OBA10" s="299"/>
      <c r="OBB10" s="299"/>
      <c r="OBC10" s="299"/>
      <c r="OBD10" s="299"/>
      <c r="OBE10" s="299"/>
      <c r="OBF10" s="299"/>
      <c r="OBG10" s="299"/>
      <c r="OBH10" s="299"/>
      <c r="OBI10" s="299"/>
      <c r="OBJ10" s="299"/>
      <c r="OBK10" s="299"/>
      <c r="OBL10" s="299"/>
      <c r="OBM10" s="299"/>
      <c r="OBN10" s="299"/>
      <c r="OBO10" s="299"/>
      <c r="OBP10" s="299"/>
      <c r="OBQ10" s="299"/>
      <c r="OBR10" s="299"/>
      <c r="OBS10" s="299"/>
      <c r="OBT10" s="299"/>
      <c r="OBU10" s="299"/>
      <c r="OBV10" s="299"/>
      <c r="OBW10" s="299"/>
      <c r="OBX10" s="299"/>
      <c r="OBY10" s="299"/>
      <c r="OBZ10" s="299"/>
      <c r="OCA10" s="299"/>
      <c r="OCB10" s="299"/>
      <c r="OCC10" s="299"/>
      <c r="OCD10" s="299"/>
      <c r="OCE10" s="299"/>
      <c r="OCF10" s="299"/>
      <c r="OCG10" s="299"/>
      <c r="OCH10" s="299"/>
      <c r="OCI10" s="299"/>
      <c r="OCJ10" s="299"/>
      <c r="OCK10" s="299"/>
      <c r="OCL10" s="299"/>
      <c r="OCM10" s="299"/>
      <c r="OCN10" s="299"/>
      <c r="OCO10" s="299"/>
      <c r="OCP10" s="299"/>
      <c r="OCQ10" s="299"/>
      <c r="OCR10" s="299"/>
      <c r="OCS10" s="299"/>
      <c r="OCT10" s="299"/>
      <c r="OCU10" s="299"/>
      <c r="OCV10" s="299"/>
      <c r="OCW10" s="299"/>
      <c r="OCX10" s="299"/>
      <c r="OCY10" s="299"/>
      <c r="OCZ10" s="299"/>
      <c r="ODA10" s="299"/>
      <c r="ODB10" s="299"/>
      <c r="ODC10" s="299"/>
      <c r="ODD10" s="299"/>
      <c r="ODE10" s="299"/>
      <c r="ODF10" s="299"/>
      <c r="ODG10" s="299"/>
      <c r="ODH10" s="299"/>
      <c r="ODI10" s="299"/>
      <c r="ODJ10" s="299"/>
      <c r="ODK10" s="299"/>
      <c r="ODL10" s="299"/>
      <c r="ODM10" s="299"/>
      <c r="ODN10" s="299"/>
      <c r="ODO10" s="299"/>
      <c r="ODP10" s="299"/>
      <c r="ODQ10" s="299"/>
      <c r="ODR10" s="299"/>
      <c r="ODS10" s="299"/>
      <c r="ODT10" s="299"/>
      <c r="ODU10" s="299"/>
      <c r="ODV10" s="299"/>
      <c r="ODW10" s="299"/>
      <c r="ODX10" s="299"/>
      <c r="ODY10" s="299"/>
      <c r="ODZ10" s="299"/>
      <c r="OEA10" s="299"/>
      <c r="OEB10" s="299"/>
      <c r="OEC10" s="299"/>
      <c r="OED10" s="299"/>
      <c r="OEE10" s="299"/>
      <c r="OEF10" s="299"/>
      <c r="OEG10" s="299"/>
      <c r="OEH10" s="299"/>
      <c r="OEI10" s="299"/>
      <c r="OEJ10" s="299"/>
      <c r="OEK10" s="299"/>
      <c r="OEL10" s="299"/>
      <c r="OEM10" s="299"/>
      <c r="OEN10" s="299"/>
      <c r="OEO10" s="299"/>
      <c r="OEP10" s="299"/>
      <c r="OEQ10" s="299"/>
      <c r="OER10" s="299"/>
      <c r="OES10" s="299"/>
      <c r="OET10" s="299"/>
      <c r="OEU10" s="299"/>
      <c r="OEV10" s="299"/>
      <c r="OEW10" s="299"/>
      <c r="OEX10" s="299"/>
      <c r="OEY10" s="299"/>
      <c r="OEZ10" s="299"/>
      <c r="OFA10" s="299"/>
      <c r="OFB10" s="299"/>
      <c r="OFC10" s="299"/>
      <c r="OFD10" s="299"/>
      <c r="OFE10" s="299"/>
      <c r="OFF10" s="299"/>
      <c r="OFG10" s="299"/>
      <c r="OFH10" s="299"/>
      <c r="OFI10" s="299"/>
      <c r="OFJ10" s="299"/>
      <c r="OFK10" s="299"/>
      <c r="OFL10" s="299"/>
      <c r="OFM10" s="299"/>
      <c r="OFN10" s="299"/>
      <c r="OFO10" s="299"/>
      <c r="OFP10" s="299"/>
      <c r="OFQ10" s="299"/>
      <c r="OFR10" s="299"/>
      <c r="OFS10" s="299"/>
      <c r="OFT10" s="299"/>
      <c r="OFU10" s="299"/>
      <c r="OFV10" s="299"/>
      <c r="OFW10" s="299"/>
      <c r="OFX10" s="299"/>
      <c r="OFY10" s="299"/>
      <c r="OFZ10" s="299"/>
      <c r="OGA10" s="299"/>
      <c r="OGB10" s="299"/>
      <c r="OGC10" s="299"/>
      <c r="OGD10" s="299"/>
      <c r="OGE10" s="299"/>
      <c r="OGF10" s="299"/>
      <c r="OGG10" s="299"/>
      <c r="OGH10" s="299"/>
      <c r="OGI10" s="299"/>
      <c r="OGJ10" s="299"/>
      <c r="OGK10" s="299"/>
      <c r="OGL10" s="299"/>
      <c r="OGM10" s="299"/>
      <c r="OGN10" s="299"/>
      <c r="OGO10" s="299"/>
      <c r="OGP10" s="299"/>
      <c r="OGQ10" s="299"/>
      <c r="OGR10" s="299"/>
      <c r="OGS10" s="299"/>
      <c r="OGT10" s="299"/>
      <c r="OGU10" s="299"/>
      <c r="OGV10" s="299"/>
      <c r="OGW10" s="299"/>
      <c r="OGX10" s="299"/>
      <c r="OGY10" s="299"/>
      <c r="OGZ10" s="299"/>
      <c r="OHA10" s="299"/>
      <c r="OHB10" s="299"/>
      <c r="OHC10" s="299"/>
      <c r="OHD10" s="299"/>
      <c r="OHE10" s="299"/>
      <c r="OHF10" s="299"/>
      <c r="OHG10" s="299"/>
      <c r="OHH10" s="299"/>
      <c r="OHI10" s="299"/>
      <c r="OHJ10" s="299"/>
      <c r="OHK10" s="299"/>
      <c r="OHL10" s="299"/>
      <c r="OHM10" s="299"/>
      <c r="OHN10" s="299"/>
      <c r="OHO10" s="299"/>
      <c r="OHP10" s="299"/>
      <c r="OHQ10" s="299"/>
      <c r="OHR10" s="299"/>
      <c r="OHS10" s="299"/>
      <c r="OHT10" s="299"/>
      <c r="OHU10" s="299"/>
      <c r="OHV10" s="299"/>
      <c r="OHW10" s="299"/>
      <c r="OHX10" s="299"/>
      <c r="OHY10" s="299"/>
      <c r="OHZ10" s="299"/>
      <c r="OIA10" s="299"/>
      <c r="OIB10" s="299"/>
      <c r="OIC10" s="299"/>
      <c r="OID10" s="299"/>
      <c r="OIE10" s="299"/>
      <c r="OIF10" s="299"/>
      <c r="OIG10" s="299"/>
      <c r="OIH10" s="299"/>
      <c r="OII10" s="299"/>
      <c r="OIJ10" s="299"/>
      <c r="OIK10" s="299"/>
      <c r="OIL10" s="299"/>
      <c r="OIM10" s="299"/>
      <c r="OIN10" s="299"/>
      <c r="OIO10" s="299"/>
      <c r="OIP10" s="299"/>
      <c r="OIQ10" s="299"/>
      <c r="OIR10" s="299"/>
      <c r="OIS10" s="299"/>
      <c r="OIT10" s="299"/>
      <c r="OIU10" s="299"/>
      <c r="OIV10" s="299"/>
      <c r="OIW10" s="299"/>
      <c r="OIX10" s="299"/>
      <c r="OIY10" s="299"/>
      <c r="OIZ10" s="299"/>
      <c r="OJA10" s="299"/>
      <c r="OJB10" s="299"/>
      <c r="OJC10" s="299"/>
      <c r="OJD10" s="299"/>
      <c r="OJE10" s="299"/>
      <c r="OJF10" s="299"/>
      <c r="OJG10" s="299"/>
      <c r="OJH10" s="299"/>
      <c r="OJI10" s="299"/>
      <c r="OJJ10" s="299"/>
      <c r="OJK10" s="299"/>
      <c r="OJL10" s="299"/>
      <c r="OJM10" s="299"/>
      <c r="OJN10" s="299"/>
      <c r="OJO10" s="299"/>
      <c r="OJP10" s="299"/>
      <c r="OJQ10" s="299"/>
      <c r="OJR10" s="299"/>
      <c r="OJS10" s="299"/>
      <c r="OJT10" s="299"/>
      <c r="OJU10" s="299"/>
      <c r="OJV10" s="299"/>
      <c r="OJW10" s="299"/>
      <c r="OJX10" s="299"/>
      <c r="OJY10" s="299"/>
      <c r="OJZ10" s="299"/>
      <c r="OKA10" s="299"/>
      <c r="OKB10" s="299"/>
      <c r="OKC10" s="299"/>
      <c r="OKD10" s="299"/>
      <c r="OKE10" s="299"/>
      <c r="OKF10" s="299"/>
      <c r="OKG10" s="299"/>
      <c r="OKH10" s="299"/>
      <c r="OKI10" s="299"/>
      <c r="OKJ10" s="299"/>
      <c r="OKK10" s="299"/>
      <c r="OKL10" s="299"/>
      <c r="OKM10" s="299"/>
      <c r="OKN10" s="299"/>
      <c r="OKO10" s="299"/>
      <c r="OKP10" s="299"/>
      <c r="OKQ10" s="299"/>
      <c r="OKR10" s="299"/>
      <c r="OKS10" s="299"/>
      <c r="OKT10" s="299"/>
      <c r="OKU10" s="299"/>
      <c r="OKV10" s="299"/>
      <c r="OKW10" s="299"/>
      <c r="OKX10" s="299"/>
      <c r="OKY10" s="299"/>
      <c r="OKZ10" s="299"/>
      <c r="OLA10" s="299"/>
      <c r="OLB10" s="299"/>
      <c r="OLC10" s="299"/>
      <c r="OLD10" s="299"/>
      <c r="OLE10" s="299"/>
      <c r="OLF10" s="299"/>
      <c r="OLG10" s="299"/>
      <c r="OLH10" s="299"/>
      <c r="OLI10" s="299"/>
      <c r="OLJ10" s="299"/>
      <c r="OLK10" s="299"/>
      <c r="OLL10" s="299"/>
      <c r="OLM10" s="299"/>
      <c r="OLN10" s="299"/>
      <c r="OLO10" s="299"/>
      <c r="OLP10" s="299"/>
      <c r="OLQ10" s="299"/>
      <c r="OLR10" s="299"/>
      <c r="OLS10" s="299"/>
      <c r="OLT10" s="299"/>
      <c r="OLU10" s="299"/>
      <c r="OLV10" s="299"/>
      <c r="OLW10" s="299"/>
      <c r="OLX10" s="299"/>
      <c r="OLY10" s="299"/>
      <c r="OLZ10" s="299"/>
      <c r="OMA10" s="299"/>
      <c r="OMB10" s="299"/>
      <c r="OMC10" s="299"/>
      <c r="OMD10" s="299"/>
      <c r="OME10" s="299"/>
      <c r="OMF10" s="299"/>
      <c r="OMG10" s="299"/>
      <c r="OMH10" s="299"/>
      <c r="OMI10" s="299"/>
      <c r="OMJ10" s="299"/>
      <c r="OMK10" s="299"/>
      <c r="OML10" s="299"/>
      <c r="OMM10" s="299"/>
      <c r="OMN10" s="299"/>
      <c r="OMO10" s="299"/>
      <c r="OMP10" s="299"/>
      <c r="OMQ10" s="299"/>
      <c r="OMR10" s="299"/>
      <c r="OMS10" s="299"/>
      <c r="OMT10" s="299"/>
      <c r="OMU10" s="299"/>
      <c r="OMV10" s="299"/>
      <c r="OMW10" s="299"/>
      <c r="OMX10" s="299"/>
      <c r="OMY10" s="299"/>
      <c r="OMZ10" s="299"/>
      <c r="ONA10" s="299"/>
      <c r="ONB10" s="299"/>
      <c r="ONC10" s="299"/>
      <c r="OND10" s="299"/>
      <c r="ONE10" s="299"/>
      <c r="ONF10" s="299"/>
      <c r="ONG10" s="299"/>
      <c r="ONH10" s="299"/>
      <c r="ONI10" s="299"/>
      <c r="ONJ10" s="299"/>
      <c r="ONK10" s="299"/>
      <c r="ONL10" s="299"/>
      <c r="ONM10" s="299"/>
      <c r="ONN10" s="299"/>
      <c r="ONO10" s="299"/>
      <c r="ONP10" s="299"/>
      <c r="ONQ10" s="299"/>
      <c r="ONR10" s="299"/>
      <c r="ONS10" s="299"/>
      <c r="ONT10" s="299"/>
      <c r="ONU10" s="299"/>
      <c r="ONV10" s="299"/>
      <c r="ONW10" s="299"/>
      <c r="ONX10" s="299"/>
      <c r="ONY10" s="299"/>
      <c r="ONZ10" s="299"/>
      <c r="OOA10" s="299"/>
      <c r="OOB10" s="299"/>
      <c r="OOC10" s="299"/>
      <c r="OOD10" s="299"/>
      <c r="OOE10" s="299"/>
      <c r="OOF10" s="299"/>
      <c r="OOG10" s="299"/>
      <c r="OOH10" s="299"/>
      <c r="OOI10" s="299"/>
      <c r="OOJ10" s="299"/>
      <c r="OOK10" s="299"/>
      <c r="OOL10" s="299"/>
      <c r="OOM10" s="299"/>
      <c r="OON10" s="299"/>
      <c r="OOO10" s="299"/>
      <c r="OOP10" s="299"/>
      <c r="OOQ10" s="299"/>
      <c r="OOR10" s="299"/>
      <c r="OOS10" s="299"/>
      <c r="OOT10" s="299"/>
      <c r="OOU10" s="299"/>
      <c r="OOV10" s="299"/>
      <c r="OOW10" s="299"/>
      <c r="OOX10" s="299"/>
      <c r="OOY10" s="299"/>
      <c r="OOZ10" s="299"/>
      <c r="OPA10" s="299"/>
      <c r="OPB10" s="299"/>
      <c r="OPC10" s="299"/>
      <c r="OPD10" s="299"/>
      <c r="OPE10" s="299"/>
      <c r="OPF10" s="299"/>
      <c r="OPG10" s="299"/>
      <c r="OPH10" s="299"/>
      <c r="OPI10" s="299"/>
      <c r="OPJ10" s="299"/>
      <c r="OPK10" s="299"/>
      <c r="OPL10" s="299"/>
      <c r="OPM10" s="299"/>
      <c r="OPN10" s="299"/>
      <c r="OPO10" s="299"/>
      <c r="OPP10" s="299"/>
      <c r="OPQ10" s="299"/>
      <c r="OPR10" s="299"/>
      <c r="OPS10" s="299"/>
      <c r="OPT10" s="299"/>
      <c r="OPU10" s="299"/>
      <c r="OPV10" s="299"/>
      <c r="OPW10" s="299"/>
      <c r="OPX10" s="299"/>
      <c r="OPY10" s="299"/>
      <c r="OPZ10" s="299"/>
      <c r="OQA10" s="299"/>
      <c r="OQB10" s="299"/>
      <c r="OQC10" s="299"/>
      <c r="OQD10" s="299"/>
      <c r="OQE10" s="299"/>
      <c r="OQF10" s="299"/>
      <c r="OQG10" s="299"/>
      <c r="OQH10" s="299"/>
      <c r="OQI10" s="299"/>
      <c r="OQJ10" s="299"/>
      <c r="OQK10" s="299"/>
      <c r="OQL10" s="299"/>
      <c r="OQM10" s="299"/>
      <c r="OQN10" s="299"/>
      <c r="OQO10" s="299"/>
      <c r="OQP10" s="299"/>
      <c r="OQQ10" s="299"/>
      <c r="OQR10" s="299"/>
      <c r="OQS10" s="299"/>
      <c r="OQT10" s="299"/>
      <c r="OQU10" s="299"/>
      <c r="OQV10" s="299"/>
      <c r="OQW10" s="299"/>
      <c r="OQX10" s="299"/>
      <c r="OQY10" s="299"/>
      <c r="OQZ10" s="299"/>
      <c r="ORA10" s="299"/>
      <c r="ORB10" s="299"/>
      <c r="ORC10" s="299"/>
      <c r="ORD10" s="299"/>
      <c r="ORE10" s="299"/>
      <c r="ORF10" s="299"/>
      <c r="ORG10" s="299"/>
      <c r="ORH10" s="299"/>
      <c r="ORI10" s="299"/>
      <c r="ORJ10" s="299"/>
      <c r="ORK10" s="299"/>
      <c r="ORL10" s="299"/>
      <c r="ORM10" s="299"/>
      <c r="ORN10" s="299"/>
      <c r="ORO10" s="299"/>
      <c r="ORP10" s="299"/>
      <c r="ORQ10" s="299"/>
      <c r="ORR10" s="299"/>
      <c r="ORS10" s="299"/>
      <c r="ORT10" s="299"/>
      <c r="ORU10" s="299"/>
      <c r="ORV10" s="299"/>
      <c r="ORW10" s="299"/>
      <c r="ORX10" s="299"/>
      <c r="ORY10" s="299"/>
      <c r="ORZ10" s="299"/>
      <c r="OSA10" s="299"/>
      <c r="OSB10" s="299"/>
      <c r="OSC10" s="299"/>
      <c r="OSD10" s="299"/>
      <c r="OSE10" s="299"/>
      <c r="OSF10" s="299"/>
      <c r="OSG10" s="299"/>
      <c r="OSH10" s="299"/>
      <c r="OSI10" s="299"/>
      <c r="OSJ10" s="299"/>
      <c r="OSK10" s="299"/>
      <c r="OSL10" s="299"/>
      <c r="OSM10" s="299"/>
      <c r="OSN10" s="299"/>
      <c r="OSO10" s="299"/>
      <c r="OSP10" s="299"/>
      <c r="OSQ10" s="299"/>
      <c r="OSR10" s="299"/>
      <c r="OSS10" s="299"/>
      <c r="OST10" s="299"/>
      <c r="OSU10" s="299"/>
      <c r="OSV10" s="299"/>
      <c r="OSW10" s="299"/>
      <c r="OSX10" s="299"/>
      <c r="OSY10" s="299"/>
      <c r="OSZ10" s="299"/>
      <c r="OTA10" s="299"/>
      <c r="OTB10" s="299"/>
      <c r="OTC10" s="299"/>
      <c r="OTD10" s="299"/>
      <c r="OTE10" s="299"/>
      <c r="OTF10" s="299"/>
      <c r="OTG10" s="299"/>
      <c r="OTH10" s="299"/>
      <c r="OTI10" s="299"/>
      <c r="OTJ10" s="299"/>
      <c r="OTK10" s="299"/>
      <c r="OTL10" s="299"/>
      <c r="OTM10" s="299"/>
      <c r="OTN10" s="299"/>
      <c r="OTO10" s="299"/>
      <c r="OTP10" s="299"/>
      <c r="OTQ10" s="299"/>
      <c r="OTR10" s="299"/>
      <c r="OTS10" s="299"/>
      <c r="OTT10" s="299"/>
      <c r="OTU10" s="299"/>
      <c r="OTV10" s="299"/>
      <c r="OTW10" s="299"/>
      <c r="OTX10" s="299"/>
      <c r="OTY10" s="299"/>
      <c r="OTZ10" s="299"/>
      <c r="OUA10" s="299"/>
      <c r="OUB10" s="299"/>
      <c r="OUC10" s="299"/>
      <c r="OUD10" s="299"/>
      <c r="OUE10" s="299"/>
      <c r="OUF10" s="299"/>
      <c r="OUG10" s="299"/>
      <c r="OUH10" s="299"/>
      <c r="OUI10" s="299"/>
      <c r="OUJ10" s="299"/>
      <c r="OUK10" s="299"/>
      <c r="OUL10" s="299"/>
      <c r="OUM10" s="299"/>
      <c r="OUN10" s="299"/>
      <c r="OUO10" s="299"/>
      <c r="OUP10" s="299"/>
      <c r="OUQ10" s="299"/>
      <c r="OUR10" s="299"/>
      <c r="OUS10" s="299"/>
      <c r="OUT10" s="299"/>
      <c r="OUU10" s="299"/>
      <c r="OUV10" s="299"/>
      <c r="OUW10" s="299"/>
      <c r="OUX10" s="299"/>
      <c r="OUY10" s="299"/>
      <c r="OUZ10" s="299"/>
      <c r="OVA10" s="299"/>
      <c r="OVB10" s="299"/>
      <c r="OVC10" s="299"/>
      <c r="OVD10" s="299"/>
      <c r="OVE10" s="299"/>
      <c r="OVF10" s="299"/>
      <c r="OVG10" s="299"/>
      <c r="OVH10" s="299"/>
      <c r="OVI10" s="299"/>
      <c r="OVJ10" s="299"/>
      <c r="OVK10" s="299"/>
      <c r="OVL10" s="299"/>
      <c r="OVM10" s="299"/>
      <c r="OVN10" s="299"/>
      <c r="OVO10" s="299"/>
      <c r="OVP10" s="299"/>
      <c r="OVQ10" s="299"/>
      <c r="OVR10" s="299"/>
      <c r="OVS10" s="299"/>
      <c r="OVT10" s="299"/>
      <c r="OVU10" s="299"/>
      <c r="OVV10" s="299"/>
      <c r="OVW10" s="299"/>
      <c r="OVX10" s="299"/>
      <c r="OVY10" s="299"/>
      <c r="OVZ10" s="299"/>
      <c r="OWA10" s="299"/>
      <c r="OWB10" s="299"/>
      <c r="OWC10" s="299"/>
      <c r="OWD10" s="299"/>
      <c r="OWE10" s="299"/>
      <c r="OWF10" s="299"/>
      <c r="OWG10" s="299"/>
      <c r="OWH10" s="299"/>
      <c r="OWI10" s="299"/>
      <c r="OWJ10" s="299"/>
      <c r="OWK10" s="299"/>
      <c r="OWL10" s="299"/>
      <c r="OWM10" s="299"/>
      <c r="OWN10" s="299"/>
      <c r="OWO10" s="299"/>
      <c r="OWP10" s="299"/>
      <c r="OWQ10" s="299"/>
      <c r="OWR10" s="299"/>
      <c r="OWS10" s="299"/>
      <c r="OWT10" s="299"/>
      <c r="OWU10" s="299"/>
      <c r="OWV10" s="299"/>
      <c r="OWW10" s="299"/>
      <c r="OWX10" s="299"/>
      <c r="OWY10" s="299"/>
      <c r="OWZ10" s="299"/>
      <c r="OXA10" s="299"/>
      <c r="OXB10" s="299"/>
      <c r="OXC10" s="299"/>
      <c r="OXD10" s="299"/>
      <c r="OXE10" s="299"/>
      <c r="OXF10" s="299"/>
      <c r="OXG10" s="299"/>
      <c r="OXH10" s="299"/>
      <c r="OXI10" s="299"/>
      <c r="OXJ10" s="299"/>
      <c r="OXK10" s="299"/>
      <c r="OXL10" s="299"/>
      <c r="OXM10" s="299"/>
      <c r="OXN10" s="299"/>
      <c r="OXO10" s="299"/>
      <c r="OXP10" s="299"/>
      <c r="OXQ10" s="299"/>
      <c r="OXR10" s="299"/>
      <c r="OXS10" s="299"/>
      <c r="OXT10" s="299"/>
      <c r="OXU10" s="299"/>
      <c r="OXV10" s="299"/>
      <c r="OXW10" s="299"/>
      <c r="OXX10" s="299"/>
      <c r="OXY10" s="299"/>
      <c r="OXZ10" s="299"/>
      <c r="OYA10" s="299"/>
      <c r="OYB10" s="299"/>
      <c r="OYC10" s="299"/>
      <c r="OYD10" s="299"/>
      <c r="OYE10" s="299"/>
      <c r="OYF10" s="299"/>
      <c r="OYG10" s="299"/>
      <c r="OYH10" s="299"/>
      <c r="OYI10" s="299"/>
      <c r="OYJ10" s="299"/>
      <c r="OYK10" s="299"/>
      <c r="OYL10" s="299"/>
      <c r="OYM10" s="299"/>
      <c r="OYN10" s="299"/>
      <c r="OYO10" s="299"/>
      <c r="OYP10" s="299"/>
      <c r="OYQ10" s="299"/>
      <c r="OYR10" s="299"/>
      <c r="OYS10" s="299"/>
      <c r="OYT10" s="299"/>
      <c r="OYU10" s="299"/>
      <c r="OYV10" s="299"/>
      <c r="OYW10" s="299"/>
      <c r="OYX10" s="299"/>
      <c r="OYY10" s="299"/>
      <c r="OYZ10" s="299"/>
      <c r="OZA10" s="299"/>
      <c r="OZB10" s="299"/>
      <c r="OZC10" s="299"/>
      <c r="OZD10" s="299"/>
      <c r="OZE10" s="299"/>
      <c r="OZF10" s="299"/>
      <c r="OZG10" s="299"/>
      <c r="OZH10" s="299"/>
      <c r="OZI10" s="299"/>
      <c r="OZJ10" s="299"/>
      <c r="OZK10" s="299"/>
      <c r="OZL10" s="299"/>
      <c r="OZM10" s="299"/>
      <c r="OZN10" s="299"/>
      <c r="OZO10" s="299"/>
      <c r="OZP10" s="299"/>
      <c r="OZQ10" s="299"/>
      <c r="OZR10" s="299"/>
      <c r="OZS10" s="299"/>
      <c r="OZT10" s="299"/>
      <c r="OZU10" s="299"/>
      <c r="OZV10" s="299"/>
      <c r="OZW10" s="299"/>
      <c r="OZX10" s="299"/>
      <c r="OZY10" s="299"/>
      <c r="OZZ10" s="299"/>
      <c r="PAA10" s="299"/>
      <c r="PAB10" s="299"/>
      <c r="PAC10" s="299"/>
      <c r="PAD10" s="299"/>
      <c r="PAE10" s="299"/>
      <c r="PAF10" s="299"/>
      <c r="PAG10" s="299"/>
      <c r="PAH10" s="299"/>
      <c r="PAI10" s="299"/>
      <c r="PAJ10" s="299"/>
      <c r="PAK10" s="299"/>
      <c r="PAL10" s="299"/>
      <c r="PAM10" s="299"/>
      <c r="PAN10" s="299"/>
      <c r="PAO10" s="299"/>
      <c r="PAP10" s="299"/>
      <c r="PAQ10" s="299"/>
      <c r="PAR10" s="299"/>
      <c r="PAS10" s="299"/>
      <c r="PAT10" s="299"/>
      <c r="PAU10" s="299"/>
      <c r="PAV10" s="299"/>
      <c r="PAW10" s="299"/>
      <c r="PAX10" s="299"/>
      <c r="PAY10" s="299"/>
      <c r="PAZ10" s="299"/>
      <c r="PBA10" s="299"/>
      <c r="PBB10" s="299"/>
      <c r="PBC10" s="299"/>
      <c r="PBD10" s="299"/>
      <c r="PBE10" s="299"/>
      <c r="PBF10" s="299"/>
      <c r="PBG10" s="299"/>
      <c r="PBH10" s="299"/>
      <c r="PBI10" s="299"/>
      <c r="PBJ10" s="299"/>
      <c r="PBK10" s="299"/>
      <c r="PBL10" s="299"/>
      <c r="PBM10" s="299"/>
      <c r="PBN10" s="299"/>
      <c r="PBO10" s="299"/>
      <c r="PBP10" s="299"/>
      <c r="PBQ10" s="299"/>
      <c r="PBR10" s="299"/>
      <c r="PBS10" s="299"/>
      <c r="PBT10" s="299"/>
      <c r="PBU10" s="299"/>
      <c r="PBV10" s="299"/>
      <c r="PBW10" s="299"/>
      <c r="PBX10" s="299"/>
      <c r="PBY10" s="299"/>
      <c r="PBZ10" s="299"/>
      <c r="PCA10" s="299"/>
      <c r="PCB10" s="299"/>
      <c r="PCC10" s="299"/>
      <c r="PCD10" s="299"/>
      <c r="PCE10" s="299"/>
      <c r="PCF10" s="299"/>
      <c r="PCG10" s="299"/>
      <c r="PCH10" s="299"/>
      <c r="PCI10" s="299"/>
      <c r="PCJ10" s="299"/>
      <c r="PCK10" s="299"/>
      <c r="PCL10" s="299"/>
      <c r="PCM10" s="299"/>
      <c r="PCN10" s="299"/>
      <c r="PCO10" s="299"/>
      <c r="PCP10" s="299"/>
      <c r="PCQ10" s="299"/>
      <c r="PCR10" s="299"/>
      <c r="PCS10" s="299"/>
      <c r="PCT10" s="299"/>
      <c r="PCU10" s="299"/>
      <c r="PCV10" s="299"/>
      <c r="PCW10" s="299"/>
      <c r="PCX10" s="299"/>
      <c r="PCY10" s="299"/>
      <c r="PCZ10" s="299"/>
      <c r="PDA10" s="299"/>
      <c r="PDB10" s="299"/>
      <c r="PDC10" s="299"/>
      <c r="PDD10" s="299"/>
      <c r="PDE10" s="299"/>
      <c r="PDF10" s="299"/>
      <c r="PDG10" s="299"/>
      <c r="PDH10" s="299"/>
      <c r="PDI10" s="299"/>
      <c r="PDJ10" s="299"/>
      <c r="PDK10" s="299"/>
      <c r="PDL10" s="299"/>
      <c r="PDM10" s="299"/>
      <c r="PDN10" s="299"/>
      <c r="PDO10" s="299"/>
      <c r="PDP10" s="299"/>
      <c r="PDQ10" s="299"/>
      <c r="PDR10" s="299"/>
      <c r="PDS10" s="299"/>
      <c r="PDT10" s="299"/>
      <c r="PDU10" s="299"/>
      <c r="PDV10" s="299"/>
      <c r="PDW10" s="299"/>
      <c r="PDX10" s="299"/>
      <c r="PDY10" s="299"/>
      <c r="PDZ10" s="299"/>
      <c r="PEA10" s="299"/>
      <c r="PEB10" s="299"/>
      <c r="PEC10" s="299"/>
      <c r="PED10" s="299"/>
      <c r="PEE10" s="299"/>
      <c r="PEF10" s="299"/>
      <c r="PEG10" s="299"/>
      <c r="PEH10" s="299"/>
      <c r="PEI10" s="299"/>
      <c r="PEJ10" s="299"/>
      <c r="PEK10" s="299"/>
      <c r="PEL10" s="299"/>
      <c r="PEM10" s="299"/>
      <c r="PEN10" s="299"/>
      <c r="PEO10" s="299"/>
      <c r="PEP10" s="299"/>
      <c r="PEQ10" s="299"/>
      <c r="PER10" s="299"/>
      <c r="PES10" s="299"/>
      <c r="PET10" s="299"/>
      <c r="PEU10" s="299"/>
      <c r="PEV10" s="299"/>
      <c r="PEW10" s="299"/>
      <c r="PEX10" s="299"/>
      <c r="PEY10" s="299"/>
      <c r="PEZ10" s="299"/>
      <c r="PFA10" s="299"/>
      <c r="PFB10" s="299"/>
      <c r="PFC10" s="299"/>
      <c r="PFD10" s="299"/>
      <c r="PFE10" s="299"/>
      <c r="PFF10" s="299"/>
      <c r="PFG10" s="299"/>
      <c r="PFH10" s="299"/>
      <c r="PFI10" s="299"/>
      <c r="PFJ10" s="299"/>
      <c r="PFK10" s="299"/>
      <c r="PFL10" s="299"/>
      <c r="PFM10" s="299"/>
      <c r="PFN10" s="299"/>
      <c r="PFO10" s="299"/>
      <c r="PFP10" s="299"/>
      <c r="PFQ10" s="299"/>
      <c r="PFR10" s="299"/>
      <c r="PFS10" s="299"/>
      <c r="PFT10" s="299"/>
      <c r="PFU10" s="299"/>
      <c r="PFV10" s="299"/>
      <c r="PFW10" s="299"/>
      <c r="PFX10" s="299"/>
      <c r="PFY10" s="299"/>
      <c r="PFZ10" s="299"/>
      <c r="PGA10" s="299"/>
      <c r="PGB10" s="299"/>
      <c r="PGC10" s="299"/>
      <c r="PGD10" s="299"/>
      <c r="PGE10" s="299"/>
      <c r="PGF10" s="299"/>
      <c r="PGG10" s="299"/>
      <c r="PGH10" s="299"/>
      <c r="PGI10" s="299"/>
      <c r="PGJ10" s="299"/>
      <c r="PGK10" s="299"/>
      <c r="PGL10" s="299"/>
      <c r="PGM10" s="299"/>
      <c r="PGN10" s="299"/>
      <c r="PGO10" s="299"/>
      <c r="PGP10" s="299"/>
      <c r="PGQ10" s="299"/>
      <c r="PGR10" s="299"/>
      <c r="PGS10" s="299"/>
      <c r="PGT10" s="299"/>
      <c r="PGU10" s="299"/>
      <c r="PGV10" s="299"/>
      <c r="PGW10" s="299"/>
      <c r="PGX10" s="299"/>
      <c r="PGY10" s="299"/>
      <c r="PGZ10" s="299"/>
      <c r="PHA10" s="299"/>
      <c r="PHB10" s="299"/>
      <c r="PHC10" s="299"/>
      <c r="PHD10" s="299"/>
      <c r="PHE10" s="299"/>
      <c r="PHF10" s="299"/>
      <c r="PHG10" s="299"/>
      <c r="PHH10" s="299"/>
      <c r="PHI10" s="299"/>
      <c r="PHJ10" s="299"/>
      <c r="PHK10" s="299"/>
      <c r="PHL10" s="299"/>
      <c r="PHM10" s="299"/>
      <c r="PHN10" s="299"/>
      <c r="PHO10" s="299"/>
      <c r="PHP10" s="299"/>
      <c r="PHQ10" s="299"/>
      <c r="PHR10" s="299"/>
      <c r="PHS10" s="299"/>
      <c r="PHT10" s="299"/>
      <c r="PHU10" s="299"/>
      <c r="PHV10" s="299"/>
      <c r="PHW10" s="299"/>
      <c r="PHX10" s="299"/>
      <c r="PHY10" s="299"/>
      <c r="PHZ10" s="299"/>
      <c r="PIA10" s="299"/>
      <c r="PIB10" s="299"/>
      <c r="PIC10" s="299"/>
      <c r="PID10" s="299"/>
      <c r="PIE10" s="299"/>
      <c r="PIF10" s="299"/>
      <c r="PIG10" s="299"/>
      <c r="PIH10" s="299"/>
      <c r="PII10" s="299"/>
      <c r="PIJ10" s="299"/>
      <c r="PIK10" s="299"/>
      <c r="PIL10" s="299"/>
      <c r="PIM10" s="299"/>
      <c r="PIN10" s="299"/>
      <c r="PIO10" s="299"/>
      <c r="PIP10" s="299"/>
      <c r="PIQ10" s="299"/>
      <c r="PIR10" s="299"/>
      <c r="PIS10" s="299"/>
      <c r="PIT10" s="299"/>
      <c r="PIU10" s="299"/>
      <c r="PIV10" s="299"/>
      <c r="PIW10" s="299"/>
      <c r="PIX10" s="299"/>
      <c r="PIY10" s="299"/>
      <c r="PIZ10" s="299"/>
      <c r="PJA10" s="299"/>
      <c r="PJB10" s="299"/>
      <c r="PJC10" s="299"/>
      <c r="PJD10" s="299"/>
      <c r="PJE10" s="299"/>
      <c r="PJF10" s="299"/>
      <c r="PJG10" s="299"/>
      <c r="PJH10" s="299"/>
      <c r="PJI10" s="299"/>
      <c r="PJJ10" s="299"/>
      <c r="PJK10" s="299"/>
      <c r="PJL10" s="299"/>
      <c r="PJM10" s="299"/>
      <c r="PJN10" s="299"/>
      <c r="PJO10" s="299"/>
      <c r="PJP10" s="299"/>
      <c r="PJQ10" s="299"/>
      <c r="PJR10" s="299"/>
      <c r="PJS10" s="299"/>
      <c r="PJT10" s="299"/>
      <c r="PJU10" s="299"/>
      <c r="PJV10" s="299"/>
      <c r="PJW10" s="299"/>
      <c r="PJX10" s="299"/>
      <c r="PJY10" s="299"/>
      <c r="PJZ10" s="299"/>
      <c r="PKA10" s="299"/>
      <c r="PKB10" s="299"/>
      <c r="PKC10" s="299"/>
      <c r="PKD10" s="299"/>
      <c r="PKE10" s="299"/>
      <c r="PKF10" s="299"/>
      <c r="PKG10" s="299"/>
      <c r="PKH10" s="299"/>
      <c r="PKI10" s="299"/>
      <c r="PKJ10" s="299"/>
      <c r="PKK10" s="299"/>
      <c r="PKL10" s="299"/>
      <c r="PKM10" s="299"/>
      <c r="PKN10" s="299"/>
      <c r="PKO10" s="299"/>
      <c r="PKP10" s="299"/>
      <c r="PKQ10" s="299"/>
      <c r="PKR10" s="299"/>
      <c r="PKS10" s="299"/>
      <c r="PKT10" s="299"/>
      <c r="PKU10" s="299"/>
      <c r="PKV10" s="299"/>
      <c r="PKW10" s="299"/>
      <c r="PKX10" s="299"/>
      <c r="PKY10" s="299"/>
      <c r="PKZ10" s="299"/>
      <c r="PLA10" s="299"/>
      <c r="PLB10" s="299"/>
      <c r="PLC10" s="299"/>
      <c r="PLD10" s="299"/>
      <c r="PLE10" s="299"/>
      <c r="PLF10" s="299"/>
      <c r="PLG10" s="299"/>
      <c r="PLH10" s="299"/>
      <c r="PLI10" s="299"/>
      <c r="PLJ10" s="299"/>
      <c r="PLK10" s="299"/>
      <c r="PLL10" s="299"/>
      <c r="PLM10" s="299"/>
      <c r="PLN10" s="299"/>
      <c r="PLO10" s="299"/>
      <c r="PLP10" s="299"/>
      <c r="PLQ10" s="299"/>
      <c r="PLR10" s="299"/>
      <c r="PLS10" s="299"/>
      <c r="PLT10" s="299"/>
      <c r="PLU10" s="299"/>
      <c r="PLV10" s="299"/>
      <c r="PLW10" s="299"/>
      <c r="PLX10" s="299"/>
      <c r="PLY10" s="299"/>
      <c r="PLZ10" s="299"/>
      <c r="PMA10" s="299"/>
      <c r="PMB10" s="299"/>
      <c r="PMC10" s="299"/>
      <c r="PMD10" s="299"/>
      <c r="PME10" s="299"/>
      <c r="PMF10" s="299"/>
      <c r="PMG10" s="299"/>
      <c r="PMH10" s="299"/>
      <c r="PMI10" s="299"/>
      <c r="PMJ10" s="299"/>
      <c r="PMK10" s="299"/>
      <c r="PML10" s="299"/>
      <c r="PMM10" s="299"/>
      <c r="PMN10" s="299"/>
      <c r="PMO10" s="299"/>
      <c r="PMP10" s="299"/>
      <c r="PMQ10" s="299"/>
      <c r="PMR10" s="299"/>
      <c r="PMS10" s="299"/>
      <c r="PMT10" s="299"/>
      <c r="PMU10" s="299"/>
      <c r="PMV10" s="299"/>
      <c r="PMW10" s="299"/>
      <c r="PMX10" s="299"/>
      <c r="PMY10" s="299"/>
      <c r="PMZ10" s="299"/>
      <c r="PNA10" s="299"/>
      <c r="PNB10" s="299"/>
      <c r="PNC10" s="299"/>
      <c r="PND10" s="299"/>
      <c r="PNE10" s="299"/>
      <c r="PNF10" s="299"/>
      <c r="PNG10" s="299"/>
      <c r="PNH10" s="299"/>
      <c r="PNI10" s="299"/>
      <c r="PNJ10" s="299"/>
      <c r="PNK10" s="299"/>
      <c r="PNL10" s="299"/>
      <c r="PNM10" s="299"/>
      <c r="PNN10" s="299"/>
      <c r="PNO10" s="299"/>
      <c r="PNP10" s="299"/>
      <c r="PNQ10" s="299"/>
      <c r="PNR10" s="299"/>
      <c r="PNS10" s="299"/>
      <c r="PNT10" s="299"/>
      <c r="PNU10" s="299"/>
      <c r="PNV10" s="299"/>
      <c r="PNW10" s="299"/>
      <c r="PNX10" s="299"/>
      <c r="PNY10" s="299"/>
      <c r="PNZ10" s="299"/>
      <c r="POA10" s="299"/>
      <c r="POB10" s="299"/>
      <c r="POC10" s="299"/>
      <c r="POD10" s="299"/>
      <c r="POE10" s="299"/>
      <c r="POF10" s="299"/>
      <c r="POG10" s="299"/>
      <c r="POH10" s="299"/>
      <c r="POI10" s="299"/>
      <c r="POJ10" s="299"/>
      <c r="POK10" s="299"/>
      <c r="POL10" s="299"/>
      <c r="POM10" s="299"/>
      <c r="PON10" s="299"/>
      <c r="POO10" s="299"/>
      <c r="POP10" s="299"/>
      <c r="POQ10" s="299"/>
      <c r="POR10" s="299"/>
      <c r="POS10" s="299"/>
      <c r="POT10" s="299"/>
      <c r="POU10" s="299"/>
      <c r="POV10" s="299"/>
      <c r="POW10" s="299"/>
      <c r="POX10" s="299"/>
      <c r="POY10" s="299"/>
      <c r="POZ10" s="299"/>
      <c r="PPA10" s="299"/>
      <c r="PPB10" s="299"/>
      <c r="PPC10" s="299"/>
      <c r="PPD10" s="299"/>
      <c r="PPE10" s="299"/>
      <c r="PPF10" s="299"/>
      <c r="PPG10" s="299"/>
      <c r="PPH10" s="299"/>
      <c r="PPI10" s="299"/>
      <c r="PPJ10" s="299"/>
      <c r="PPK10" s="299"/>
      <c r="PPL10" s="299"/>
      <c r="PPM10" s="299"/>
      <c r="PPN10" s="299"/>
      <c r="PPO10" s="299"/>
      <c r="PPP10" s="299"/>
      <c r="PPQ10" s="299"/>
      <c r="PPR10" s="299"/>
      <c r="PPS10" s="299"/>
      <c r="PPT10" s="299"/>
      <c r="PPU10" s="299"/>
      <c r="PPV10" s="299"/>
      <c r="PPW10" s="299"/>
      <c r="PPX10" s="299"/>
      <c r="PPY10" s="299"/>
      <c r="PPZ10" s="299"/>
      <c r="PQA10" s="299"/>
      <c r="PQB10" s="299"/>
      <c r="PQC10" s="299"/>
      <c r="PQD10" s="299"/>
      <c r="PQE10" s="299"/>
      <c r="PQF10" s="299"/>
      <c r="PQG10" s="299"/>
      <c r="PQH10" s="299"/>
      <c r="PQI10" s="299"/>
      <c r="PQJ10" s="299"/>
      <c r="PQK10" s="299"/>
      <c r="PQL10" s="299"/>
      <c r="PQM10" s="299"/>
      <c r="PQN10" s="299"/>
      <c r="PQO10" s="299"/>
      <c r="PQP10" s="299"/>
      <c r="PQQ10" s="299"/>
      <c r="PQR10" s="299"/>
      <c r="PQS10" s="299"/>
      <c r="PQT10" s="299"/>
      <c r="PQU10" s="299"/>
      <c r="PQV10" s="299"/>
      <c r="PQW10" s="299"/>
      <c r="PQX10" s="299"/>
      <c r="PQY10" s="299"/>
      <c r="PQZ10" s="299"/>
      <c r="PRA10" s="299"/>
      <c r="PRB10" s="299"/>
      <c r="PRC10" s="299"/>
      <c r="PRD10" s="299"/>
      <c r="PRE10" s="299"/>
      <c r="PRF10" s="299"/>
      <c r="PRG10" s="299"/>
      <c r="PRH10" s="299"/>
      <c r="PRI10" s="299"/>
      <c r="PRJ10" s="299"/>
      <c r="PRK10" s="299"/>
      <c r="PRL10" s="299"/>
      <c r="PRM10" s="299"/>
      <c r="PRN10" s="299"/>
      <c r="PRO10" s="299"/>
      <c r="PRP10" s="299"/>
      <c r="PRQ10" s="299"/>
      <c r="PRR10" s="299"/>
      <c r="PRS10" s="299"/>
      <c r="PRT10" s="299"/>
      <c r="PRU10" s="299"/>
      <c r="PRV10" s="299"/>
      <c r="PRW10" s="299"/>
      <c r="PRX10" s="299"/>
      <c r="PRY10" s="299"/>
      <c r="PRZ10" s="299"/>
      <c r="PSA10" s="299"/>
      <c r="PSB10" s="299"/>
      <c r="PSC10" s="299"/>
      <c r="PSD10" s="299"/>
      <c r="PSE10" s="299"/>
      <c r="PSF10" s="299"/>
      <c r="PSG10" s="299"/>
      <c r="PSH10" s="299"/>
      <c r="PSI10" s="299"/>
      <c r="PSJ10" s="299"/>
      <c r="PSK10" s="299"/>
      <c r="PSL10" s="299"/>
      <c r="PSM10" s="299"/>
      <c r="PSN10" s="299"/>
      <c r="PSO10" s="299"/>
      <c r="PSP10" s="299"/>
      <c r="PSQ10" s="299"/>
      <c r="PSR10" s="299"/>
      <c r="PSS10" s="299"/>
      <c r="PST10" s="299"/>
      <c r="PSU10" s="299"/>
      <c r="PSV10" s="299"/>
      <c r="PSW10" s="299"/>
      <c r="PSX10" s="299"/>
      <c r="PSY10" s="299"/>
      <c r="PSZ10" s="299"/>
      <c r="PTA10" s="299"/>
      <c r="PTB10" s="299"/>
      <c r="PTC10" s="299"/>
      <c r="PTD10" s="299"/>
      <c r="PTE10" s="299"/>
      <c r="PTF10" s="299"/>
      <c r="PTG10" s="299"/>
      <c r="PTH10" s="299"/>
      <c r="PTI10" s="299"/>
      <c r="PTJ10" s="299"/>
      <c r="PTK10" s="299"/>
      <c r="PTL10" s="299"/>
      <c r="PTM10" s="299"/>
      <c r="PTN10" s="299"/>
      <c r="PTO10" s="299"/>
      <c r="PTP10" s="299"/>
      <c r="PTQ10" s="299"/>
      <c r="PTR10" s="299"/>
      <c r="PTS10" s="299"/>
      <c r="PTT10" s="299"/>
      <c r="PTU10" s="299"/>
      <c r="PTV10" s="299"/>
      <c r="PTW10" s="299"/>
      <c r="PTX10" s="299"/>
      <c r="PTY10" s="299"/>
      <c r="PTZ10" s="299"/>
      <c r="PUA10" s="299"/>
      <c r="PUB10" s="299"/>
      <c r="PUC10" s="299"/>
      <c r="PUD10" s="299"/>
      <c r="PUE10" s="299"/>
      <c r="PUF10" s="299"/>
      <c r="PUG10" s="299"/>
      <c r="PUH10" s="299"/>
      <c r="PUI10" s="299"/>
      <c r="PUJ10" s="299"/>
      <c r="PUK10" s="299"/>
      <c r="PUL10" s="299"/>
      <c r="PUM10" s="299"/>
      <c r="PUN10" s="299"/>
      <c r="PUO10" s="299"/>
      <c r="PUP10" s="299"/>
      <c r="PUQ10" s="299"/>
      <c r="PUR10" s="299"/>
      <c r="PUS10" s="299"/>
      <c r="PUT10" s="299"/>
      <c r="PUU10" s="299"/>
      <c r="PUV10" s="299"/>
      <c r="PUW10" s="299"/>
      <c r="PUX10" s="299"/>
      <c r="PUY10" s="299"/>
      <c r="PUZ10" s="299"/>
      <c r="PVA10" s="299"/>
      <c r="PVB10" s="299"/>
      <c r="PVC10" s="299"/>
      <c r="PVD10" s="299"/>
      <c r="PVE10" s="299"/>
      <c r="PVF10" s="299"/>
      <c r="PVG10" s="299"/>
      <c r="PVH10" s="299"/>
      <c r="PVI10" s="299"/>
      <c r="PVJ10" s="299"/>
      <c r="PVK10" s="299"/>
      <c r="PVL10" s="299"/>
      <c r="PVM10" s="299"/>
      <c r="PVN10" s="299"/>
      <c r="PVO10" s="299"/>
      <c r="PVP10" s="299"/>
      <c r="PVQ10" s="299"/>
      <c r="PVR10" s="299"/>
      <c r="PVS10" s="299"/>
      <c r="PVT10" s="299"/>
      <c r="PVU10" s="299"/>
      <c r="PVV10" s="299"/>
      <c r="PVW10" s="299"/>
      <c r="PVX10" s="299"/>
      <c r="PVY10" s="299"/>
      <c r="PVZ10" s="299"/>
      <c r="PWA10" s="299"/>
      <c r="PWB10" s="299"/>
      <c r="PWC10" s="299"/>
      <c r="PWD10" s="299"/>
      <c r="PWE10" s="299"/>
      <c r="PWF10" s="299"/>
      <c r="PWG10" s="299"/>
      <c r="PWH10" s="299"/>
      <c r="PWI10" s="299"/>
      <c r="PWJ10" s="299"/>
      <c r="PWK10" s="299"/>
      <c r="PWL10" s="299"/>
      <c r="PWM10" s="299"/>
      <c r="PWN10" s="299"/>
      <c r="PWO10" s="299"/>
      <c r="PWP10" s="299"/>
      <c r="PWQ10" s="299"/>
      <c r="PWR10" s="299"/>
      <c r="PWS10" s="299"/>
      <c r="PWT10" s="299"/>
      <c r="PWU10" s="299"/>
      <c r="PWV10" s="299"/>
      <c r="PWW10" s="299"/>
      <c r="PWX10" s="299"/>
      <c r="PWY10" s="299"/>
      <c r="PWZ10" s="299"/>
      <c r="PXA10" s="299"/>
      <c r="PXB10" s="299"/>
      <c r="PXC10" s="299"/>
      <c r="PXD10" s="299"/>
      <c r="PXE10" s="299"/>
      <c r="PXF10" s="299"/>
      <c r="PXG10" s="299"/>
      <c r="PXH10" s="299"/>
      <c r="PXI10" s="299"/>
      <c r="PXJ10" s="299"/>
      <c r="PXK10" s="299"/>
      <c r="PXL10" s="299"/>
      <c r="PXM10" s="299"/>
      <c r="PXN10" s="299"/>
      <c r="PXO10" s="299"/>
      <c r="PXP10" s="299"/>
      <c r="PXQ10" s="299"/>
      <c r="PXR10" s="299"/>
      <c r="PXS10" s="299"/>
      <c r="PXT10" s="299"/>
      <c r="PXU10" s="299"/>
      <c r="PXV10" s="299"/>
      <c r="PXW10" s="299"/>
      <c r="PXX10" s="299"/>
      <c r="PXY10" s="299"/>
      <c r="PXZ10" s="299"/>
      <c r="PYA10" s="299"/>
      <c r="PYB10" s="299"/>
      <c r="PYC10" s="299"/>
      <c r="PYD10" s="299"/>
      <c r="PYE10" s="299"/>
      <c r="PYF10" s="299"/>
      <c r="PYG10" s="299"/>
      <c r="PYH10" s="299"/>
      <c r="PYI10" s="299"/>
      <c r="PYJ10" s="299"/>
      <c r="PYK10" s="299"/>
      <c r="PYL10" s="299"/>
      <c r="PYM10" s="299"/>
      <c r="PYN10" s="299"/>
      <c r="PYO10" s="299"/>
      <c r="PYP10" s="299"/>
      <c r="PYQ10" s="299"/>
      <c r="PYR10" s="299"/>
      <c r="PYS10" s="299"/>
      <c r="PYT10" s="299"/>
      <c r="PYU10" s="299"/>
      <c r="PYV10" s="299"/>
      <c r="PYW10" s="299"/>
      <c r="PYX10" s="299"/>
      <c r="PYY10" s="299"/>
      <c r="PYZ10" s="299"/>
      <c r="PZA10" s="299"/>
      <c r="PZB10" s="299"/>
      <c r="PZC10" s="299"/>
      <c r="PZD10" s="299"/>
      <c r="PZE10" s="299"/>
      <c r="PZF10" s="299"/>
      <c r="PZG10" s="299"/>
      <c r="PZH10" s="299"/>
      <c r="PZI10" s="299"/>
      <c r="PZJ10" s="299"/>
      <c r="PZK10" s="299"/>
      <c r="PZL10" s="299"/>
      <c r="PZM10" s="299"/>
      <c r="PZN10" s="299"/>
      <c r="PZO10" s="299"/>
      <c r="PZP10" s="299"/>
      <c r="PZQ10" s="299"/>
      <c r="PZR10" s="299"/>
      <c r="PZS10" s="299"/>
      <c r="PZT10" s="299"/>
      <c r="PZU10" s="299"/>
      <c r="PZV10" s="299"/>
      <c r="PZW10" s="299"/>
      <c r="PZX10" s="299"/>
      <c r="PZY10" s="299"/>
      <c r="PZZ10" s="299"/>
      <c r="QAA10" s="299"/>
      <c r="QAB10" s="299"/>
      <c r="QAC10" s="299"/>
      <c r="QAD10" s="299"/>
      <c r="QAE10" s="299"/>
      <c r="QAF10" s="299"/>
      <c r="QAG10" s="299"/>
      <c r="QAH10" s="299"/>
      <c r="QAI10" s="299"/>
      <c r="QAJ10" s="299"/>
      <c r="QAK10" s="299"/>
      <c r="QAL10" s="299"/>
      <c r="QAM10" s="299"/>
      <c r="QAN10" s="299"/>
      <c r="QAO10" s="299"/>
      <c r="QAP10" s="299"/>
      <c r="QAQ10" s="299"/>
      <c r="QAR10" s="299"/>
      <c r="QAS10" s="299"/>
      <c r="QAT10" s="299"/>
      <c r="QAU10" s="299"/>
      <c r="QAV10" s="299"/>
      <c r="QAW10" s="299"/>
      <c r="QAX10" s="299"/>
      <c r="QAY10" s="299"/>
      <c r="QAZ10" s="299"/>
      <c r="QBA10" s="299"/>
      <c r="QBB10" s="299"/>
      <c r="QBC10" s="299"/>
      <c r="QBD10" s="299"/>
      <c r="QBE10" s="299"/>
      <c r="QBF10" s="299"/>
      <c r="QBG10" s="299"/>
      <c r="QBH10" s="299"/>
      <c r="QBI10" s="299"/>
      <c r="QBJ10" s="299"/>
      <c r="QBK10" s="299"/>
      <c r="QBL10" s="299"/>
      <c r="QBM10" s="299"/>
      <c r="QBN10" s="299"/>
      <c r="QBO10" s="299"/>
      <c r="QBP10" s="299"/>
      <c r="QBQ10" s="299"/>
      <c r="QBR10" s="299"/>
      <c r="QBS10" s="299"/>
      <c r="QBT10" s="299"/>
      <c r="QBU10" s="299"/>
      <c r="QBV10" s="299"/>
      <c r="QBW10" s="299"/>
      <c r="QBX10" s="299"/>
      <c r="QBY10" s="299"/>
      <c r="QBZ10" s="299"/>
      <c r="QCA10" s="299"/>
      <c r="QCB10" s="299"/>
      <c r="QCC10" s="299"/>
      <c r="QCD10" s="299"/>
      <c r="QCE10" s="299"/>
      <c r="QCF10" s="299"/>
      <c r="QCG10" s="299"/>
      <c r="QCH10" s="299"/>
      <c r="QCI10" s="299"/>
      <c r="QCJ10" s="299"/>
      <c r="QCK10" s="299"/>
      <c r="QCL10" s="299"/>
      <c r="QCM10" s="299"/>
      <c r="QCN10" s="299"/>
      <c r="QCO10" s="299"/>
      <c r="QCP10" s="299"/>
      <c r="QCQ10" s="299"/>
      <c r="QCR10" s="299"/>
      <c r="QCS10" s="299"/>
      <c r="QCT10" s="299"/>
      <c r="QCU10" s="299"/>
      <c r="QCV10" s="299"/>
      <c r="QCW10" s="299"/>
      <c r="QCX10" s="299"/>
      <c r="QCY10" s="299"/>
      <c r="QCZ10" s="299"/>
      <c r="QDA10" s="299"/>
      <c r="QDB10" s="299"/>
      <c r="QDC10" s="299"/>
      <c r="QDD10" s="299"/>
      <c r="QDE10" s="299"/>
      <c r="QDF10" s="299"/>
      <c r="QDG10" s="299"/>
      <c r="QDH10" s="299"/>
      <c r="QDI10" s="299"/>
      <c r="QDJ10" s="299"/>
      <c r="QDK10" s="299"/>
      <c r="QDL10" s="299"/>
      <c r="QDM10" s="299"/>
      <c r="QDN10" s="299"/>
      <c r="QDO10" s="299"/>
      <c r="QDP10" s="299"/>
      <c r="QDQ10" s="299"/>
      <c r="QDR10" s="299"/>
      <c r="QDS10" s="299"/>
      <c r="QDT10" s="299"/>
      <c r="QDU10" s="299"/>
      <c r="QDV10" s="299"/>
      <c r="QDW10" s="299"/>
      <c r="QDX10" s="299"/>
      <c r="QDY10" s="299"/>
      <c r="QDZ10" s="299"/>
      <c r="QEA10" s="299"/>
      <c r="QEB10" s="299"/>
      <c r="QEC10" s="299"/>
      <c r="QED10" s="299"/>
      <c r="QEE10" s="299"/>
      <c r="QEF10" s="299"/>
      <c r="QEG10" s="299"/>
      <c r="QEH10" s="299"/>
      <c r="QEI10" s="299"/>
      <c r="QEJ10" s="299"/>
      <c r="QEK10" s="299"/>
      <c r="QEL10" s="299"/>
      <c r="QEM10" s="299"/>
      <c r="QEN10" s="299"/>
      <c r="QEO10" s="299"/>
      <c r="QEP10" s="299"/>
      <c r="QEQ10" s="299"/>
      <c r="QER10" s="299"/>
      <c r="QES10" s="299"/>
      <c r="QET10" s="299"/>
      <c r="QEU10" s="299"/>
      <c r="QEV10" s="299"/>
      <c r="QEW10" s="299"/>
      <c r="QEX10" s="299"/>
      <c r="QEY10" s="299"/>
      <c r="QEZ10" s="299"/>
      <c r="QFA10" s="299"/>
      <c r="QFB10" s="299"/>
      <c r="QFC10" s="299"/>
      <c r="QFD10" s="299"/>
      <c r="QFE10" s="299"/>
      <c r="QFF10" s="299"/>
      <c r="QFG10" s="299"/>
      <c r="QFH10" s="299"/>
      <c r="QFI10" s="299"/>
      <c r="QFJ10" s="299"/>
      <c r="QFK10" s="299"/>
      <c r="QFL10" s="299"/>
      <c r="QFM10" s="299"/>
      <c r="QFN10" s="299"/>
      <c r="QFO10" s="299"/>
      <c r="QFP10" s="299"/>
      <c r="QFQ10" s="299"/>
      <c r="QFR10" s="299"/>
      <c r="QFS10" s="299"/>
      <c r="QFT10" s="299"/>
      <c r="QFU10" s="299"/>
      <c r="QFV10" s="299"/>
      <c r="QFW10" s="299"/>
      <c r="QFX10" s="299"/>
      <c r="QFY10" s="299"/>
      <c r="QFZ10" s="299"/>
      <c r="QGA10" s="299"/>
      <c r="QGB10" s="299"/>
      <c r="QGC10" s="299"/>
      <c r="QGD10" s="299"/>
      <c r="QGE10" s="299"/>
      <c r="QGF10" s="299"/>
      <c r="QGG10" s="299"/>
      <c r="QGH10" s="299"/>
      <c r="QGI10" s="299"/>
      <c r="QGJ10" s="299"/>
      <c r="QGK10" s="299"/>
      <c r="QGL10" s="299"/>
      <c r="QGM10" s="299"/>
      <c r="QGN10" s="299"/>
      <c r="QGO10" s="299"/>
      <c r="QGP10" s="299"/>
      <c r="QGQ10" s="299"/>
      <c r="QGR10" s="299"/>
      <c r="QGS10" s="299"/>
      <c r="QGT10" s="299"/>
      <c r="QGU10" s="299"/>
      <c r="QGV10" s="299"/>
      <c r="QGW10" s="299"/>
      <c r="QGX10" s="299"/>
      <c r="QGY10" s="299"/>
      <c r="QGZ10" s="299"/>
      <c r="QHA10" s="299"/>
      <c r="QHB10" s="299"/>
      <c r="QHC10" s="299"/>
      <c r="QHD10" s="299"/>
      <c r="QHE10" s="299"/>
      <c r="QHF10" s="299"/>
      <c r="QHG10" s="299"/>
      <c r="QHH10" s="299"/>
      <c r="QHI10" s="299"/>
      <c r="QHJ10" s="299"/>
      <c r="QHK10" s="299"/>
      <c r="QHL10" s="299"/>
      <c r="QHM10" s="299"/>
      <c r="QHN10" s="299"/>
      <c r="QHO10" s="299"/>
      <c r="QHP10" s="299"/>
      <c r="QHQ10" s="299"/>
      <c r="QHR10" s="299"/>
      <c r="QHS10" s="299"/>
      <c r="QHT10" s="299"/>
      <c r="QHU10" s="299"/>
      <c r="QHV10" s="299"/>
      <c r="QHW10" s="299"/>
      <c r="QHX10" s="299"/>
      <c r="QHY10" s="299"/>
      <c r="QHZ10" s="299"/>
      <c r="QIA10" s="299"/>
      <c r="QIB10" s="299"/>
      <c r="QIC10" s="299"/>
      <c r="QID10" s="299"/>
      <c r="QIE10" s="299"/>
      <c r="QIF10" s="299"/>
      <c r="QIG10" s="299"/>
      <c r="QIH10" s="299"/>
      <c r="QII10" s="299"/>
      <c r="QIJ10" s="299"/>
      <c r="QIK10" s="299"/>
      <c r="QIL10" s="299"/>
      <c r="QIM10" s="299"/>
      <c r="QIN10" s="299"/>
      <c r="QIO10" s="299"/>
      <c r="QIP10" s="299"/>
      <c r="QIQ10" s="299"/>
      <c r="QIR10" s="299"/>
      <c r="QIS10" s="299"/>
      <c r="QIT10" s="299"/>
      <c r="QIU10" s="299"/>
      <c r="QIV10" s="299"/>
      <c r="QIW10" s="299"/>
      <c r="QIX10" s="299"/>
      <c r="QIY10" s="299"/>
      <c r="QIZ10" s="299"/>
      <c r="QJA10" s="299"/>
      <c r="QJB10" s="299"/>
      <c r="QJC10" s="299"/>
      <c r="QJD10" s="299"/>
      <c r="QJE10" s="299"/>
      <c r="QJF10" s="299"/>
      <c r="QJG10" s="299"/>
      <c r="QJH10" s="299"/>
      <c r="QJI10" s="299"/>
      <c r="QJJ10" s="299"/>
      <c r="QJK10" s="299"/>
      <c r="QJL10" s="299"/>
      <c r="QJM10" s="299"/>
      <c r="QJN10" s="299"/>
      <c r="QJO10" s="299"/>
      <c r="QJP10" s="299"/>
      <c r="QJQ10" s="299"/>
      <c r="QJR10" s="299"/>
      <c r="QJS10" s="299"/>
      <c r="QJT10" s="299"/>
      <c r="QJU10" s="299"/>
      <c r="QJV10" s="299"/>
      <c r="QJW10" s="299"/>
      <c r="QJX10" s="299"/>
      <c r="QJY10" s="299"/>
      <c r="QJZ10" s="299"/>
      <c r="QKA10" s="299"/>
      <c r="QKB10" s="299"/>
      <c r="QKC10" s="299"/>
      <c r="QKD10" s="299"/>
      <c r="QKE10" s="299"/>
      <c r="QKF10" s="299"/>
      <c r="QKG10" s="299"/>
      <c r="QKH10" s="299"/>
      <c r="QKI10" s="299"/>
      <c r="QKJ10" s="299"/>
      <c r="QKK10" s="299"/>
      <c r="QKL10" s="299"/>
      <c r="QKM10" s="299"/>
      <c r="QKN10" s="299"/>
      <c r="QKO10" s="299"/>
      <c r="QKP10" s="299"/>
      <c r="QKQ10" s="299"/>
      <c r="QKR10" s="299"/>
      <c r="QKS10" s="299"/>
      <c r="QKT10" s="299"/>
      <c r="QKU10" s="299"/>
      <c r="QKV10" s="299"/>
      <c r="QKW10" s="299"/>
      <c r="QKX10" s="299"/>
      <c r="QKY10" s="299"/>
      <c r="QKZ10" s="299"/>
      <c r="QLA10" s="299"/>
      <c r="QLB10" s="299"/>
      <c r="QLC10" s="299"/>
      <c r="QLD10" s="299"/>
      <c r="QLE10" s="299"/>
      <c r="QLF10" s="299"/>
      <c r="QLG10" s="299"/>
      <c r="QLH10" s="299"/>
      <c r="QLI10" s="299"/>
      <c r="QLJ10" s="299"/>
      <c r="QLK10" s="299"/>
      <c r="QLL10" s="299"/>
      <c r="QLM10" s="299"/>
      <c r="QLN10" s="299"/>
      <c r="QLO10" s="299"/>
      <c r="QLP10" s="299"/>
      <c r="QLQ10" s="299"/>
      <c r="QLR10" s="299"/>
      <c r="QLS10" s="299"/>
      <c r="QLT10" s="299"/>
      <c r="QLU10" s="299"/>
      <c r="QLV10" s="299"/>
      <c r="QLW10" s="299"/>
      <c r="QLX10" s="299"/>
      <c r="QLY10" s="299"/>
      <c r="QLZ10" s="299"/>
      <c r="QMA10" s="299"/>
      <c r="QMB10" s="299"/>
      <c r="QMC10" s="299"/>
      <c r="QMD10" s="299"/>
      <c r="QME10" s="299"/>
      <c r="QMF10" s="299"/>
      <c r="QMG10" s="299"/>
      <c r="QMH10" s="299"/>
      <c r="QMI10" s="299"/>
      <c r="QMJ10" s="299"/>
      <c r="QMK10" s="299"/>
      <c r="QML10" s="299"/>
      <c r="QMM10" s="299"/>
      <c r="QMN10" s="299"/>
      <c r="QMO10" s="299"/>
      <c r="QMP10" s="299"/>
      <c r="QMQ10" s="299"/>
      <c r="QMR10" s="299"/>
      <c r="QMS10" s="299"/>
      <c r="QMT10" s="299"/>
      <c r="QMU10" s="299"/>
      <c r="QMV10" s="299"/>
      <c r="QMW10" s="299"/>
      <c r="QMX10" s="299"/>
      <c r="QMY10" s="299"/>
      <c r="QMZ10" s="299"/>
      <c r="QNA10" s="299"/>
      <c r="QNB10" s="299"/>
      <c r="QNC10" s="299"/>
      <c r="QND10" s="299"/>
      <c r="QNE10" s="299"/>
      <c r="QNF10" s="299"/>
      <c r="QNG10" s="299"/>
      <c r="QNH10" s="299"/>
      <c r="QNI10" s="299"/>
      <c r="QNJ10" s="299"/>
      <c r="QNK10" s="299"/>
      <c r="QNL10" s="299"/>
      <c r="QNM10" s="299"/>
      <c r="QNN10" s="299"/>
      <c r="QNO10" s="299"/>
      <c r="QNP10" s="299"/>
      <c r="QNQ10" s="299"/>
      <c r="QNR10" s="299"/>
      <c r="QNS10" s="299"/>
      <c r="QNT10" s="299"/>
      <c r="QNU10" s="299"/>
      <c r="QNV10" s="299"/>
      <c r="QNW10" s="299"/>
      <c r="QNX10" s="299"/>
      <c r="QNY10" s="299"/>
      <c r="QNZ10" s="299"/>
      <c r="QOA10" s="299"/>
      <c r="QOB10" s="299"/>
      <c r="QOC10" s="299"/>
      <c r="QOD10" s="299"/>
      <c r="QOE10" s="299"/>
      <c r="QOF10" s="299"/>
      <c r="QOG10" s="299"/>
      <c r="QOH10" s="299"/>
      <c r="QOI10" s="299"/>
      <c r="QOJ10" s="299"/>
      <c r="QOK10" s="299"/>
      <c r="QOL10" s="299"/>
      <c r="QOM10" s="299"/>
      <c r="QON10" s="299"/>
      <c r="QOO10" s="299"/>
      <c r="QOP10" s="299"/>
      <c r="QOQ10" s="299"/>
      <c r="QOR10" s="299"/>
      <c r="QOS10" s="299"/>
      <c r="QOT10" s="299"/>
      <c r="QOU10" s="299"/>
      <c r="QOV10" s="299"/>
      <c r="QOW10" s="299"/>
      <c r="QOX10" s="299"/>
      <c r="QOY10" s="299"/>
      <c r="QOZ10" s="299"/>
      <c r="QPA10" s="299"/>
      <c r="QPB10" s="299"/>
      <c r="QPC10" s="299"/>
      <c r="QPD10" s="299"/>
      <c r="QPE10" s="299"/>
      <c r="QPF10" s="299"/>
      <c r="QPG10" s="299"/>
      <c r="QPH10" s="299"/>
      <c r="QPI10" s="299"/>
      <c r="QPJ10" s="299"/>
      <c r="QPK10" s="299"/>
      <c r="QPL10" s="299"/>
      <c r="QPM10" s="299"/>
      <c r="QPN10" s="299"/>
      <c r="QPO10" s="299"/>
      <c r="QPP10" s="299"/>
      <c r="QPQ10" s="299"/>
      <c r="QPR10" s="299"/>
      <c r="QPS10" s="299"/>
      <c r="QPT10" s="299"/>
      <c r="QPU10" s="299"/>
      <c r="QPV10" s="299"/>
      <c r="QPW10" s="299"/>
      <c r="QPX10" s="299"/>
      <c r="QPY10" s="299"/>
      <c r="QPZ10" s="299"/>
      <c r="QQA10" s="299"/>
      <c r="QQB10" s="299"/>
      <c r="QQC10" s="299"/>
      <c r="QQD10" s="299"/>
      <c r="QQE10" s="299"/>
      <c r="QQF10" s="299"/>
      <c r="QQG10" s="299"/>
      <c r="QQH10" s="299"/>
      <c r="QQI10" s="299"/>
      <c r="QQJ10" s="299"/>
      <c r="QQK10" s="299"/>
      <c r="QQL10" s="299"/>
      <c r="QQM10" s="299"/>
      <c r="QQN10" s="299"/>
      <c r="QQO10" s="299"/>
      <c r="QQP10" s="299"/>
      <c r="QQQ10" s="299"/>
      <c r="QQR10" s="299"/>
      <c r="QQS10" s="299"/>
      <c r="QQT10" s="299"/>
      <c r="QQU10" s="299"/>
      <c r="QQV10" s="299"/>
      <c r="QQW10" s="299"/>
      <c r="QQX10" s="299"/>
      <c r="QQY10" s="299"/>
      <c r="QQZ10" s="299"/>
      <c r="QRA10" s="299"/>
      <c r="QRB10" s="299"/>
      <c r="QRC10" s="299"/>
      <c r="QRD10" s="299"/>
      <c r="QRE10" s="299"/>
      <c r="QRF10" s="299"/>
      <c r="QRG10" s="299"/>
      <c r="QRH10" s="299"/>
      <c r="QRI10" s="299"/>
      <c r="QRJ10" s="299"/>
      <c r="QRK10" s="299"/>
      <c r="QRL10" s="299"/>
      <c r="QRM10" s="299"/>
      <c r="QRN10" s="299"/>
      <c r="QRO10" s="299"/>
      <c r="QRP10" s="299"/>
      <c r="QRQ10" s="299"/>
      <c r="QRR10" s="299"/>
      <c r="QRS10" s="299"/>
      <c r="QRT10" s="299"/>
      <c r="QRU10" s="299"/>
      <c r="QRV10" s="299"/>
      <c r="QRW10" s="299"/>
      <c r="QRX10" s="299"/>
      <c r="QRY10" s="299"/>
      <c r="QRZ10" s="299"/>
      <c r="QSA10" s="299"/>
      <c r="QSB10" s="299"/>
      <c r="QSC10" s="299"/>
      <c r="QSD10" s="299"/>
      <c r="QSE10" s="299"/>
      <c r="QSF10" s="299"/>
      <c r="QSG10" s="299"/>
      <c r="QSH10" s="299"/>
      <c r="QSI10" s="299"/>
      <c r="QSJ10" s="299"/>
      <c r="QSK10" s="299"/>
      <c r="QSL10" s="299"/>
      <c r="QSM10" s="299"/>
      <c r="QSN10" s="299"/>
      <c r="QSO10" s="299"/>
      <c r="QSP10" s="299"/>
      <c r="QSQ10" s="299"/>
      <c r="QSR10" s="299"/>
      <c r="QSS10" s="299"/>
      <c r="QST10" s="299"/>
      <c r="QSU10" s="299"/>
      <c r="QSV10" s="299"/>
      <c r="QSW10" s="299"/>
      <c r="QSX10" s="299"/>
      <c r="QSY10" s="299"/>
      <c r="QSZ10" s="299"/>
      <c r="QTA10" s="299"/>
      <c r="QTB10" s="299"/>
      <c r="QTC10" s="299"/>
      <c r="QTD10" s="299"/>
      <c r="QTE10" s="299"/>
      <c r="QTF10" s="299"/>
      <c r="QTG10" s="299"/>
      <c r="QTH10" s="299"/>
      <c r="QTI10" s="299"/>
      <c r="QTJ10" s="299"/>
      <c r="QTK10" s="299"/>
      <c r="QTL10" s="299"/>
      <c r="QTM10" s="299"/>
      <c r="QTN10" s="299"/>
      <c r="QTO10" s="299"/>
      <c r="QTP10" s="299"/>
      <c r="QTQ10" s="299"/>
      <c r="QTR10" s="299"/>
      <c r="QTS10" s="299"/>
      <c r="QTT10" s="299"/>
      <c r="QTU10" s="299"/>
      <c r="QTV10" s="299"/>
      <c r="QTW10" s="299"/>
      <c r="QTX10" s="299"/>
      <c r="QTY10" s="299"/>
      <c r="QTZ10" s="299"/>
      <c r="QUA10" s="299"/>
      <c r="QUB10" s="299"/>
      <c r="QUC10" s="299"/>
      <c r="QUD10" s="299"/>
      <c r="QUE10" s="299"/>
      <c r="QUF10" s="299"/>
      <c r="QUG10" s="299"/>
      <c r="QUH10" s="299"/>
      <c r="QUI10" s="299"/>
      <c r="QUJ10" s="299"/>
      <c r="QUK10" s="299"/>
      <c r="QUL10" s="299"/>
      <c r="QUM10" s="299"/>
      <c r="QUN10" s="299"/>
      <c r="QUO10" s="299"/>
      <c r="QUP10" s="299"/>
      <c r="QUQ10" s="299"/>
      <c r="QUR10" s="299"/>
      <c r="QUS10" s="299"/>
      <c r="QUT10" s="299"/>
      <c r="QUU10" s="299"/>
      <c r="QUV10" s="299"/>
      <c r="QUW10" s="299"/>
      <c r="QUX10" s="299"/>
      <c r="QUY10" s="299"/>
      <c r="QUZ10" s="299"/>
      <c r="QVA10" s="299"/>
      <c r="QVB10" s="299"/>
      <c r="QVC10" s="299"/>
      <c r="QVD10" s="299"/>
      <c r="QVE10" s="299"/>
      <c r="QVF10" s="299"/>
      <c r="QVG10" s="299"/>
      <c r="QVH10" s="299"/>
      <c r="QVI10" s="299"/>
      <c r="QVJ10" s="299"/>
      <c r="QVK10" s="299"/>
      <c r="QVL10" s="299"/>
      <c r="QVM10" s="299"/>
      <c r="QVN10" s="299"/>
      <c r="QVO10" s="299"/>
      <c r="QVP10" s="299"/>
      <c r="QVQ10" s="299"/>
      <c r="QVR10" s="299"/>
      <c r="QVS10" s="299"/>
      <c r="QVT10" s="299"/>
      <c r="QVU10" s="299"/>
      <c r="QVV10" s="299"/>
      <c r="QVW10" s="299"/>
      <c r="QVX10" s="299"/>
      <c r="QVY10" s="299"/>
      <c r="QVZ10" s="299"/>
      <c r="QWA10" s="299"/>
      <c r="QWB10" s="299"/>
      <c r="QWC10" s="299"/>
      <c r="QWD10" s="299"/>
      <c r="QWE10" s="299"/>
      <c r="QWF10" s="299"/>
      <c r="QWG10" s="299"/>
      <c r="QWH10" s="299"/>
      <c r="QWI10" s="299"/>
      <c r="QWJ10" s="299"/>
      <c r="QWK10" s="299"/>
      <c r="QWL10" s="299"/>
      <c r="QWM10" s="299"/>
      <c r="QWN10" s="299"/>
      <c r="QWO10" s="299"/>
      <c r="QWP10" s="299"/>
      <c r="QWQ10" s="299"/>
      <c r="QWR10" s="299"/>
      <c r="QWS10" s="299"/>
      <c r="QWT10" s="299"/>
      <c r="QWU10" s="299"/>
      <c r="QWV10" s="299"/>
      <c r="QWW10" s="299"/>
      <c r="QWX10" s="299"/>
      <c r="QWY10" s="299"/>
      <c r="QWZ10" s="299"/>
      <c r="QXA10" s="299"/>
      <c r="QXB10" s="299"/>
      <c r="QXC10" s="299"/>
      <c r="QXD10" s="299"/>
      <c r="QXE10" s="299"/>
      <c r="QXF10" s="299"/>
      <c r="QXG10" s="299"/>
      <c r="QXH10" s="299"/>
      <c r="QXI10" s="299"/>
      <c r="QXJ10" s="299"/>
      <c r="QXK10" s="299"/>
      <c r="QXL10" s="299"/>
      <c r="QXM10" s="299"/>
      <c r="QXN10" s="299"/>
      <c r="QXO10" s="299"/>
      <c r="QXP10" s="299"/>
      <c r="QXQ10" s="299"/>
      <c r="QXR10" s="299"/>
      <c r="QXS10" s="299"/>
      <c r="QXT10" s="299"/>
      <c r="QXU10" s="299"/>
      <c r="QXV10" s="299"/>
      <c r="QXW10" s="299"/>
      <c r="QXX10" s="299"/>
      <c r="QXY10" s="299"/>
      <c r="QXZ10" s="299"/>
      <c r="QYA10" s="299"/>
      <c r="QYB10" s="299"/>
      <c r="QYC10" s="299"/>
      <c r="QYD10" s="299"/>
      <c r="QYE10" s="299"/>
      <c r="QYF10" s="299"/>
      <c r="QYG10" s="299"/>
      <c r="QYH10" s="299"/>
      <c r="QYI10" s="299"/>
      <c r="QYJ10" s="299"/>
      <c r="QYK10" s="299"/>
      <c r="QYL10" s="299"/>
      <c r="QYM10" s="299"/>
      <c r="QYN10" s="299"/>
      <c r="QYO10" s="299"/>
      <c r="QYP10" s="299"/>
      <c r="QYQ10" s="299"/>
      <c r="QYR10" s="299"/>
      <c r="QYS10" s="299"/>
      <c r="QYT10" s="299"/>
      <c r="QYU10" s="299"/>
      <c r="QYV10" s="299"/>
      <c r="QYW10" s="299"/>
      <c r="QYX10" s="299"/>
      <c r="QYY10" s="299"/>
      <c r="QYZ10" s="299"/>
      <c r="QZA10" s="299"/>
      <c r="QZB10" s="299"/>
      <c r="QZC10" s="299"/>
      <c r="QZD10" s="299"/>
      <c r="QZE10" s="299"/>
      <c r="QZF10" s="299"/>
      <c r="QZG10" s="299"/>
      <c r="QZH10" s="299"/>
      <c r="QZI10" s="299"/>
      <c r="QZJ10" s="299"/>
      <c r="QZK10" s="299"/>
      <c r="QZL10" s="299"/>
      <c r="QZM10" s="299"/>
      <c r="QZN10" s="299"/>
      <c r="QZO10" s="299"/>
      <c r="QZP10" s="299"/>
      <c r="QZQ10" s="299"/>
      <c r="QZR10" s="299"/>
      <c r="QZS10" s="299"/>
      <c r="QZT10" s="299"/>
      <c r="QZU10" s="299"/>
      <c r="QZV10" s="299"/>
      <c r="QZW10" s="299"/>
      <c r="QZX10" s="299"/>
      <c r="QZY10" s="299"/>
      <c r="QZZ10" s="299"/>
      <c r="RAA10" s="299"/>
      <c r="RAB10" s="299"/>
      <c r="RAC10" s="299"/>
      <c r="RAD10" s="299"/>
      <c r="RAE10" s="299"/>
      <c r="RAF10" s="299"/>
      <c r="RAG10" s="299"/>
      <c r="RAH10" s="299"/>
      <c r="RAI10" s="299"/>
      <c r="RAJ10" s="299"/>
      <c r="RAK10" s="299"/>
      <c r="RAL10" s="299"/>
      <c r="RAM10" s="299"/>
      <c r="RAN10" s="299"/>
      <c r="RAO10" s="299"/>
      <c r="RAP10" s="299"/>
      <c r="RAQ10" s="299"/>
      <c r="RAR10" s="299"/>
      <c r="RAS10" s="299"/>
      <c r="RAT10" s="299"/>
      <c r="RAU10" s="299"/>
      <c r="RAV10" s="299"/>
      <c r="RAW10" s="299"/>
      <c r="RAX10" s="299"/>
      <c r="RAY10" s="299"/>
      <c r="RAZ10" s="299"/>
      <c r="RBA10" s="299"/>
      <c r="RBB10" s="299"/>
      <c r="RBC10" s="299"/>
      <c r="RBD10" s="299"/>
      <c r="RBE10" s="299"/>
      <c r="RBF10" s="299"/>
      <c r="RBG10" s="299"/>
      <c r="RBH10" s="299"/>
      <c r="RBI10" s="299"/>
      <c r="RBJ10" s="299"/>
      <c r="RBK10" s="299"/>
      <c r="RBL10" s="299"/>
      <c r="RBM10" s="299"/>
      <c r="RBN10" s="299"/>
      <c r="RBO10" s="299"/>
      <c r="RBP10" s="299"/>
      <c r="RBQ10" s="299"/>
      <c r="RBR10" s="299"/>
      <c r="RBS10" s="299"/>
      <c r="RBT10" s="299"/>
      <c r="RBU10" s="299"/>
      <c r="RBV10" s="299"/>
      <c r="RBW10" s="299"/>
      <c r="RBX10" s="299"/>
      <c r="RBY10" s="299"/>
      <c r="RBZ10" s="299"/>
      <c r="RCA10" s="299"/>
      <c r="RCB10" s="299"/>
      <c r="RCC10" s="299"/>
      <c r="RCD10" s="299"/>
      <c r="RCE10" s="299"/>
      <c r="RCF10" s="299"/>
      <c r="RCG10" s="299"/>
      <c r="RCH10" s="299"/>
      <c r="RCI10" s="299"/>
      <c r="RCJ10" s="299"/>
      <c r="RCK10" s="299"/>
      <c r="RCL10" s="299"/>
      <c r="RCM10" s="299"/>
      <c r="RCN10" s="299"/>
      <c r="RCO10" s="299"/>
      <c r="RCP10" s="299"/>
      <c r="RCQ10" s="299"/>
      <c r="RCR10" s="299"/>
      <c r="RCS10" s="299"/>
      <c r="RCT10" s="299"/>
      <c r="RCU10" s="299"/>
      <c r="RCV10" s="299"/>
      <c r="RCW10" s="299"/>
      <c r="RCX10" s="299"/>
      <c r="RCY10" s="299"/>
      <c r="RCZ10" s="299"/>
      <c r="RDA10" s="299"/>
      <c r="RDB10" s="299"/>
      <c r="RDC10" s="299"/>
      <c r="RDD10" s="299"/>
      <c r="RDE10" s="299"/>
      <c r="RDF10" s="299"/>
      <c r="RDG10" s="299"/>
      <c r="RDH10" s="299"/>
      <c r="RDI10" s="299"/>
      <c r="RDJ10" s="299"/>
      <c r="RDK10" s="299"/>
      <c r="RDL10" s="299"/>
      <c r="RDM10" s="299"/>
      <c r="RDN10" s="299"/>
      <c r="RDO10" s="299"/>
      <c r="RDP10" s="299"/>
      <c r="RDQ10" s="299"/>
      <c r="RDR10" s="299"/>
      <c r="RDS10" s="299"/>
      <c r="RDT10" s="299"/>
      <c r="RDU10" s="299"/>
      <c r="RDV10" s="299"/>
      <c r="RDW10" s="299"/>
      <c r="RDX10" s="299"/>
      <c r="RDY10" s="299"/>
      <c r="RDZ10" s="299"/>
      <c r="REA10" s="299"/>
      <c r="REB10" s="299"/>
      <c r="REC10" s="299"/>
      <c r="RED10" s="299"/>
      <c r="REE10" s="299"/>
      <c r="REF10" s="299"/>
      <c r="REG10" s="299"/>
      <c r="REH10" s="299"/>
      <c r="REI10" s="299"/>
      <c r="REJ10" s="299"/>
      <c r="REK10" s="299"/>
      <c r="REL10" s="299"/>
      <c r="REM10" s="299"/>
      <c r="REN10" s="299"/>
      <c r="REO10" s="299"/>
      <c r="REP10" s="299"/>
      <c r="REQ10" s="299"/>
      <c r="RER10" s="299"/>
      <c r="RES10" s="299"/>
      <c r="RET10" s="299"/>
      <c r="REU10" s="299"/>
      <c r="REV10" s="299"/>
      <c r="REW10" s="299"/>
      <c r="REX10" s="299"/>
      <c r="REY10" s="299"/>
      <c r="REZ10" s="299"/>
      <c r="RFA10" s="299"/>
      <c r="RFB10" s="299"/>
      <c r="RFC10" s="299"/>
      <c r="RFD10" s="299"/>
      <c r="RFE10" s="299"/>
      <c r="RFF10" s="299"/>
      <c r="RFG10" s="299"/>
      <c r="RFH10" s="299"/>
      <c r="RFI10" s="299"/>
      <c r="RFJ10" s="299"/>
      <c r="RFK10" s="299"/>
      <c r="RFL10" s="299"/>
      <c r="RFM10" s="299"/>
      <c r="RFN10" s="299"/>
      <c r="RFO10" s="299"/>
      <c r="RFP10" s="299"/>
      <c r="RFQ10" s="299"/>
      <c r="RFR10" s="299"/>
      <c r="RFS10" s="299"/>
      <c r="RFT10" s="299"/>
      <c r="RFU10" s="299"/>
      <c r="RFV10" s="299"/>
      <c r="RFW10" s="299"/>
      <c r="RFX10" s="299"/>
      <c r="RFY10" s="299"/>
      <c r="RFZ10" s="299"/>
      <c r="RGA10" s="299"/>
      <c r="RGB10" s="299"/>
      <c r="RGC10" s="299"/>
      <c r="RGD10" s="299"/>
      <c r="RGE10" s="299"/>
      <c r="RGF10" s="299"/>
      <c r="RGG10" s="299"/>
      <c r="RGH10" s="299"/>
      <c r="RGI10" s="299"/>
      <c r="RGJ10" s="299"/>
      <c r="RGK10" s="299"/>
      <c r="RGL10" s="299"/>
      <c r="RGM10" s="299"/>
      <c r="RGN10" s="299"/>
      <c r="RGO10" s="299"/>
      <c r="RGP10" s="299"/>
      <c r="RGQ10" s="299"/>
      <c r="RGR10" s="299"/>
      <c r="RGS10" s="299"/>
      <c r="RGT10" s="299"/>
      <c r="RGU10" s="299"/>
      <c r="RGV10" s="299"/>
      <c r="RGW10" s="299"/>
      <c r="RGX10" s="299"/>
      <c r="RGY10" s="299"/>
      <c r="RGZ10" s="299"/>
      <c r="RHA10" s="299"/>
      <c r="RHB10" s="299"/>
      <c r="RHC10" s="299"/>
      <c r="RHD10" s="299"/>
      <c r="RHE10" s="299"/>
      <c r="RHF10" s="299"/>
      <c r="RHG10" s="299"/>
      <c r="RHH10" s="299"/>
      <c r="RHI10" s="299"/>
      <c r="RHJ10" s="299"/>
      <c r="RHK10" s="299"/>
      <c r="RHL10" s="299"/>
      <c r="RHM10" s="299"/>
      <c r="RHN10" s="299"/>
      <c r="RHO10" s="299"/>
      <c r="RHP10" s="299"/>
      <c r="RHQ10" s="299"/>
      <c r="RHR10" s="299"/>
      <c r="RHS10" s="299"/>
      <c r="RHT10" s="299"/>
      <c r="RHU10" s="299"/>
      <c r="RHV10" s="299"/>
      <c r="RHW10" s="299"/>
      <c r="RHX10" s="299"/>
      <c r="RHY10" s="299"/>
      <c r="RHZ10" s="299"/>
      <c r="RIA10" s="299"/>
      <c r="RIB10" s="299"/>
      <c r="RIC10" s="299"/>
      <c r="RID10" s="299"/>
      <c r="RIE10" s="299"/>
      <c r="RIF10" s="299"/>
      <c r="RIG10" s="299"/>
      <c r="RIH10" s="299"/>
      <c r="RII10" s="299"/>
      <c r="RIJ10" s="299"/>
      <c r="RIK10" s="299"/>
      <c r="RIL10" s="299"/>
      <c r="RIM10" s="299"/>
      <c r="RIN10" s="299"/>
      <c r="RIO10" s="299"/>
      <c r="RIP10" s="299"/>
      <c r="RIQ10" s="299"/>
      <c r="RIR10" s="299"/>
      <c r="RIS10" s="299"/>
      <c r="RIT10" s="299"/>
      <c r="RIU10" s="299"/>
      <c r="RIV10" s="299"/>
      <c r="RIW10" s="299"/>
      <c r="RIX10" s="299"/>
      <c r="RIY10" s="299"/>
      <c r="RIZ10" s="299"/>
      <c r="RJA10" s="299"/>
      <c r="RJB10" s="299"/>
      <c r="RJC10" s="299"/>
      <c r="RJD10" s="299"/>
      <c r="RJE10" s="299"/>
      <c r="RJF10" s="299"/>
      <c r="RJG10" s="299"/>
      <c r="RJH10" s="299"/>
      <c r="RJI10" s="299"/>
      <c r="RJJ10" s="299"/>
      <c r="RJK10" s="299"/>
      <c r="RJL10" s="299"/>
      <c r="RJM10" s="299"/>
      <c r="RJN10" s="299"/>
      <c r="RJO10" s="299"/>
      <c r="RJP10" s="299"/>
      <c r="RJQ10" s="299"/>
      <c r="RJR10" s="299"/>
      <c r="RJS10" s="299"/>
      <c r="RJT10" s="299"/>
      <c r="RJU10" s="299"/>
      <c r="RJV10" s="299"/>
      <c r="RJW10" s="299"/>
      <c r="RJX10" s="299"/>
      <c r="RJY10" s="299"/>
      <c r="RJZ10" s="299"/>
      <c r="RKA10" s="299"/>
      <c r="RKB10" s="299"/>
      <c r="RKC10" s="299"/>
      <c r="RKD10" s="299"/>
      <c r="RKE10" s="299"/>
      <c r="RKF10" s="299"/>
      <c r="RKG10" s="299"/>
      <c r="RKH10" s="299"/>
      <c r="RKI10" s="299"/>
      <c r="RKJ10" s="299"/>
      <c r="RKK10" s="299"/>
      <c r="RKL10" s="299"/>
      <c r="RKM10" s="299"/>
      <c r="RKN10" s="299"/>
      <c r="RKO10" s="299"/>
      <c r="RKP10" s="299"/>
      <c r="RKQ10" s="299"/>
      <c r="RKR10" s="299"/>
      <c r="RKS10" s="299"/>
      <c r="RKT10" s="299"/>
      <c r="RKU10" s="299"/>
      <c r="RKV10" s="299"/>
      <c r="RKW10" s="299"/>
      <c r="RKX10" s="299"/>
      <c r="RKY10" s="299"/>
      <c r="RKZ10" s="299"/>
      <c r="RLA10" s="299"/>
      <c r="RLB10" s="299"/>
      <c r="RLC10" s="299"/>
      <c r="RLD10" s="299"/>
      <c r="RLE10" s="299"/>
      <c r="RLF10" s="299"/>
      <c r="RLG10" s="299"/>
      <c r="RLH10" s="299"/>
      <c r="RLI10" s="299"/>
      <c r="RLJ10" s="299"/>
      <c r="RLK10" s="299"/>
      <c r="RLL10" s="299"/>
      <c r="RLM10" s="299"/>
      <c r="RLN10" s="299"/>
      <c r="RLO10" s="299"/>
      <c r="RLP10" s="299"/>
      <c r="RLQ10" s="299"/>
      <c r="RLR10" s="299"/>
      <c r="RLS10" s="299"/>
      <c r="RLT10" s="299"/>
      <c r="RLU10" s="299"/>
      <c r="RLV10" s="299"/>
      <c r="RLW10" s="299"/>
      <c r="RLX10" s="299"/>
      <c r="RLY10" s="299"/>
      <c r="RLZ10" s="299"/>
      <c r="RMA10" s="299"/>
      <c r="RMB10" s="299"/>
      <c r="RMC10" s="299"/>
      <c r="RMD10" s="299"/>
      <c r="RME10" s="299"/>
      <c r="RMF10" s="299"/>
      <c r="RMG10" s="299"/>
      <c r="RMH10" s="299"/>
      <c r="RMI10" s="299"/>
      <c r="RMJ10" s="299"/>
      <c r="RMK10" s="299"/>
      <c r="RML10" s="299"/>
      <c r="RMM10" s="299"/>
      <c r="RMN10" s="299"/>
      <c r="RMO10" s="299"/>
      <c r="RMP10" s="299"/>
      <c r="RMQ10" s="299"/>
      <c r="RMR10" s="299"/>
      <c r="RMS10" s="299"/>
      <c r="RMT10" s="299"/>
      <c r="RMU10" s="299"/>
      <c r="RMV10" s="299"/>
      <c r="RMW10" s="299"/>
      <c r="RMX10" s="299"/>
      <c r="RMY10" s="299"/>
      <c r="RMZ10" s="299"/>
      <c r="RNA10" s="299"/>
      <c r="RNB10" s="299"/>
      <c r="RNC10" s="299"/>
      <c r="RND10" s="299"/>
      <c r="RNE10" s="299"/>
      <c r="RNF10" s="299"/>
      <c r="RNG10" s="299"/>
      <c r="RNH10" s="299"/>
      <c r="RNI10" s="299"/>
      <c r="RNJ10" s="299"/>
      <c r="RNK10" s="299"/>
      <c r="RNL10" s="299"/>
      <c r="RNM10" s="299"/>
      <c r="RNN10" s="299"/>
      <c r="RNO10" s="299"/>
      <c r="RNP10" s="299"/>
      <c r="RNQ10" s="299"/>
      <c r="RNR10" s="299"/>
      <c r="RNS10" s="299"/>
      <c r="RNT10" s="299"/>
      <c r="RNU10" s="299"/>
      <c r="RNV10" s="299"/>
      <c r="RNW10" s="299"/>
      <c r="RNX10" s="299"/>
      <c r="RNY10" s="299"/>
      <c r="RNZ10" s="299"/>
      <c r="ROA10" s="299"/>
      <c r="ROB10" s="299"/>
      <c r="ROC10" s="299"/>
      <c r="ROD10" s="299"/>
      <c r="ROE10" s="299"/>
      <c r="ROF10" s="299"/>
      <c r="ROG10" s="299"/>
      <c r="ROH10" s="299"/>
      <c r="ROI10" s="299"/>
      <c r="ROJ10" s="299"/>
      <c r="ROK10" s="299"/>
      <c r="ROL10" s="299"/>
      <c r="ROM10" s="299"/>
      <c r="RON10" s="299"/>
      <c r="ROO10" s="299"/>
      <c r="ROP10" s="299"/>
      <c r="ROQ10" s="299"/>
      <c r="ROR10" s="299"/>
      <c r="ROS10" s="299"/>
      <c r="ROT10" s="299"/>
      <c r="ROU10" s="299"/>
      <c r="ROV10" s="299"/>
      <c r="ROW10" s="299"/>
      <c r="ROX10" s="299"/>
      <c r="ROY10" s="299"/>
      <c r="ROZ10" s="299"/>
      <c r="RPA10" s="299"/>
      <c r="RPB10" s="299"/>
      <c r="RPC10" s="299"/>
      <c r="RPD10" s="299"/>
      <c r="RPE10" s="299"/>
      <c r="RPF10" s="299"/>
      <c r="RPG10" s="299"/>
      <c r="RPH10" s="299"/>
      <c r="RPI10" s="299"/>
      <c r="RPJ10" s="299"/>
      <c r="RPK10" s="299"/>
      <c r="RPL10" s="299"/>
      <c r="RPM10" s="299"/>
      <c r="RPN10" s="299"/>
      <c r="RPO10" s="299"/>
      <c r="RPP10" s="299"/>
      <c r="RPQ10" s="299"/>
      <c r="RPR10" s="299"/>
      <c r="RPS10" s="299"/>
      <c r="RPT10" s="299"/>
      <c r="RPU10" s="299"/>
      <c r="RPV10" s="299"/>
      <c r="RPW10" s="299"/>
      <c r="RPX10" s="299"/>
      <c r="RPY10" s="299"/>
      <c r="RPZ10" s="299"/>
      <c r="RQA10" s="299"/>
      <c r="RQB10" s="299"/>
      <c r="RQC10" s="299"/>
      <c r="RQD10" s="299"/>
      <c r="RQE10" s="299"/>
      <c r="RQF10" s="299"/>
      <c r="RQG10" s="299"/>
      <c r="RQH10" s="299"/>
      <c r="RQI10" s="299"/>
      <c r="RQJ10" s="299"/>
      <c r="RQK10" s="299"/>
      <c r="RQL10" s="299"/>
      <c r="RQM10" s="299"/>
      <c r="RQN10" s="299"/>
      <c r="RQO10" s="299"/>
      <c r="RQP10" s="299"/>
      <c r="RQQ10" s="299"/>
      <c r="RQR10" s="299"/>
      <c r="RQS10" s="299"/>
      <c r="RQT10" s="299"/>
      <c r="RQU10" s="299"/>
      <c r="RQV10" s="299"/>
      <c r="RQW10" s="299"/>
      <c r="RQX10" s="299"/>
      <c r="RQY10" s="299"/>
      <c r="RQZ10" s="299"/>
      <c r="RRA10" s="299"/>
      <c r="RRB10" s="299"/>
      <c r="RRC10" s="299"/>
      <c r="RRD10" s="299"/>
      <c r="RRE10" s="299"/>
      <c r="RRF10" s="299"/>
      <c r="RRG10" s="299"/>
      <c r="RRH10" s="299"/>
      <c r="RRI10" s="299"/>
      <c r="RRJ10" s="299"/>
      <c r="RRK10" s="299"/>
      <c r="RRL10" s="299"/>
      <c r="RRM10" s="299"/>
      <c r="RRN10" s="299"/>
      <c r="RRO10" s="299"/>
      <c r="RRP10" s="299"/>
      <c r="RRQ10" s="299"/>
      <c r="RRR10" s="299"/>
      <c r="RRS10" s="299"/>
      <c r="RRT10" s="299"/>
      <c r="RRU10" s="299"/>
      <c r="RRV10" s="299"/>
      <c r="RRW10" s="299"/>
      <c r="RRX10" s="299"/>
      <c r="RRY10" s="299"/>
      <c r="RRZ10" s="299"/>
      <c r="RSA10" s="299"/>
      <c r="RSB10" s="299"/>
      <c r="RSC10" s="299"/>
      <c r="RSD10" s="299"/>
      <c r="RSE10" s="299"/>
      <c r="RSF10" s="299"/>
      <c r="RSG10" s="299"/>
      <c r="RSH10" s="299"/>
      <c r="RSI10" s="299"/>
      <c r="RSJ10" s="299"/>
      <c r="RSK10" s="299"/>
      <c r="RSL10" s="299"/>
      <c r="RSM10" s="299"/>
      <c r="RSN10" s="299"/>
      <c r="RSO10" s="299"/>
      <c r="RSP10" s="299"/>
      <c r="RSQ10" s="299"/>
      <c r="RSR10" s="299"/>
      <c r="RSS10" s="299"/>
      <c r="RST10" s="299"/>
      <c r="RSU10" s="299"/>
      <c r="RSV10" s="299"/>
      <c r="RSW10" s="299"/>
      <c r="RSX10" s="299"/>
      <c r="RSY10" s="299"/>
      <c r="RSZ10" s="299"/>
      <c r="RTA10" s="299"/>
      <c r="RTB10" s="299"/>
      <c r="RTC10" s="299"/>
      <c r="RTD10" s="299"/>
      <c r="RTE10" s="299"/>
      <c r="RTF10" s="299"/>
      <c r="RTG10" s="299"/>
      <c r="RTH10" s="299"/>
      <c r="RTI10" s="299"/>
      <c r="RTJ10" s="299"/>
      <c r="RTK10" s="299"/>
      <c r="RTL10" s="299"/>
      <c r="RTM10" s="299"/>
      <c r="RTN10" s="299"/>
      <c r="RTO10" s="299"/>
      <c r="RTP10" s="299"/>
      <c r="RTQ10" s="299"/>
      <c r="RTR10" s="299"/>
      <c r="RTS10" s="299"/>
      <c r="RTT10" s="299"/>
      <c r="RTU10" s="299"/>
      <c r="RTV10" s="299"/>
      <c r="RTW10" s="299"/>
      <c r="RTX10" s="299"/>
      <c r="RTY10" s="299"/>
      <c r="RTZ10" s="299"/>
      <c r="RUA10" s="299"/>
      <c r="RUB10" s="299"/>
      <c r="RUC10" s="299"/>
      <c r="RUD10" s="299"/>
      <c r="RUE10" s="299"/>
      <c r="RUF10" s="299"/>
      <c r="RUG10" s="299"/>
      <c r="RUH10" s="299"/>
      <c r="RUI10" s="299"/>
      <c r="RUJ10" s="299"/>
      <c r="RUK10" s="299"/>
      <c r="RUL10" s="299"/>
      <c r="RUM10" s="299"/>
      <c r="RUN10" s="299"/>
      <c r="RUO10" s="299"/>
      <c r="RUP10" s="299"/>
      <c r="RUQ10" s="299"/>
      <c r="RUR10" s="299"/>
      <c r="RUS10" s="299"/>
      <c r="RUT10" s="299"/>
      <c r="RUU10" s="299"/>
      <c r="RUV10" s="299"/>
      <c r="RUW10" s="299"/>
      <c r="RUX10" s="299"/>
      <c r="RUY10" s="299"/>
      <c r="RUZ10" s="299"/>
      <c r="RVA10" s="299"/>
      <c r="RVB10" s="299"/>
      <c r="RVC10" s="299"/>
      <c r="RVD10" s="299"/>
      <c r="RVE10" s="299"/>
      <c r="RVF10" s="299"/>
      <c r="RVG10" s="299"/>
      <c r="RVH10" s="299"/>
      <c r="RVI10" s="299"/>
      <c r="RVJ10" s="299"/>
      <c r="RVK10" s="299"/>
      <c r="RVL10" s="299"/>
      <c r="RVM10" s="299"/>
      <c r="RVN10" s="299"/>
      <c r="RVO10" s="299"/>
      <c r="RVP10" s="299"/>
      <c r="RVQ10" s="299"/>
      <c r="RVR10" s="299"/>
      <c r="RVS10" s="299"/>
      <c r="RVT10" s="299"/>
      <c r="RVU10" s="299"/>
      <c r="RVV10" s="299"/>
      <c r="RVW10" s="299"/>
      <c r="RVX10" s="299"/>
      <c r="RVY10" s="299"/>
      <c r="RVZ10" s="299"/>
      <c r="RWA10" s="299"/>
      <c r="RWB10" s="299"/>
      <c r="RWC10" s="299"/>
      <c r="RWD10" s="299"/>
      <c r="RWE10" s="299"/>
      <c r="RWF10" s="299"/>
      <c r="RWG10" s="299"/>
      <c r="RWH10" s="299"/>
      <c r="RWI10" s="299"/>
      <c r="RWJ10" s="299"/>
      <c r="RWK10" s="299"/>
      <c r="RWL10" s="299"/>
      <c r="RWM10" s="299"/>
      <c r="RWN10" s="299"/>
      <c r="RWO10" s="299"/>
      <c r="RWP10" s="299"/>
      <c r="RWQ10" s="299"/>
      <c r="RWR10" s="299"/>
      <c r="RWS10" s="299"/>
      <c r="RWT10" s="299"/>
      <c r="RWU10" s="299"/>
      <c r="RWV10" s="299"/>
      <c r="RWW10" s="299"/>
      <c r="RWX10" s="299"/>
      <c r="RWY10" s="299"/>
      <c r="RWZ10" s="299"/>
      <c r="RXA10" s="299"/>
      <c r="RXB10" s="299"/>
      <c r="RXC10" s="299"/>
      <c r="RXD10" s="299"/>
      <c r="RXE10" s="299"/>
      <c r="RXF10" s="299"/>
      <c r="RXG10" s="299"/>
      <c r="RXH10" s="299"/>
      <c r="RXI10" s="299"/>
      <c r="RXJ10" s="299"/>
      <c r="RXK10" s="299"/>
      <c r="RXL10" s="299"/>
      <c r="RXM10" s="299"/>
      <c r="RXN10" s="299"/>
      <c r="RXO10" s="299"/>
      <c r="RXP10" s="299"/>
      <c r="RXQ10" s="299"/>
      <c r="RXR10" s="299"/>
      <c r="RXS10" s="299"/>
      <c r="RXT10" s="299"/>
      <c r="RXU10" s="299"/>
      <c r="RXV10" s="299"/>
      <c r="RXW10" s="299"/>
      <c r="RXX10" s="299"/>
      <c r="RXY10" s="299"/>
      <c r="RXZ10" s="299"/>
      <c r="RYA10" s="299"/>
      <c r="RYB10" s="299"/>
      <c r="RYC10" s="299"/>
      <c r="RYD10" s="299"/>
      <c r="RYE10" s="299"/>
      <c r="RYF10" s="299"/>
      <c r="RYG10" s="299"/>
      <c r="RYH10" s="299"/>
      <c r="RYI10" s="299"/>
      <c r="RYJ10" s="299"/>
      <c r="RYK10" s="299"/>
      <c r="RYL10" s="299"/>
      <c r="RYM10" s="299"/>
      <c r="RYN10" s="299"/>
      <c r="RYO10" s="299"/>
      <c r="RYP10" s="299"/>
      <c r="RYQ10" s="299"/>
      <c r="RYR10" s="299"/>
      <c r="RYS10" s="299"/>
      <c r="RYT10" s="299"/>
      <c r="RYU10" s="299"/>
      <c r="RYV10" s="299"/>
      <c r="RYW10" s="299"/>
      <c r="RYX10" s="299"/>
      <c r="RYY10" s="299"/>
      <c r="RYZ10" s="299"/>
      <c r="RZA10" s="299"/>
      <c r="RZB10" s="299"/>
      <c r="RZC10" s="299"/>
      <c r="RZD10" s="299"/>
      <c r="RZE10" s="299"/>
      <c r="RZF10" s="299"/>
      <c r="RZG10" s="299"/>
      <c r="RZH10" s="299"/>
      <c r="RZI10" s="299"/>
      <c r="RZJ10" s="299"/>
      <c r="RZK10" s="299"/>
      <c r="RZL10" s="299"/>
      <c r="RZM10" s="299"/>
      <c r="RZN10" s="299"/>
      <c r="RZO10" s="299"/>
      <c r="RZP10" s="299"/>
      <c r="RZQ10" s="299"/>
      <c r="RZR10" s="299"/>
      <c r="RZS10" s="299"/>
      <c r="RZT10" s="299"/>
      <c r="RZU10" s="299"/>
      <c r="RZV10" s="299"/>
      <c r="RZW10" s="299"/>
      <c r="RZX10" s="299"/>
      <c r="RZY10" s="299"/>
      <c r="RZZ10" s="299"/>
      <c r="SAA10" s="299"/>
      <c r="SAB10" s="299"/>
      <c r="SAC10" s="299"/>
      <c r="SAD10" s="299"/>
      <c r="SAE10" s="299"/>
      <c r="SAF10" s="299"/>
      <c r="SAG10" s="299"/>
      <c r="SAH10" s="299"/>
      <c r="SAI10" s="299"/>
      <c r="SAJ10" s="299"/>
      <c r="SAK10" s="299"/>
      <c r="SAL10" s="299"/>
      <c r="SAM10" s="299"/>
      <c r="SAN10" s="299"/>
      <c r="SAO10" s="299"/>
      <c r="SAP10" s="299"/>
      <c r="SAQ10" s="299"/>
      <c r="SAR10" s="299"/>
      <c r="SAS10" s="299"/>
      <c r="SAT10" s="299"/>
      <c r="SAU10" s="299"/>
      <c r="SAV10" s="299"/>
      <c r="SAW10" s="299"/>
      <c r="SAX10" s="299"/>
      <c r="SAY10" s="299"/>
      <c r="SAZ10" s="299"/>
      <c r="SBA10" s="299"/>
      <c r="SBB10" s="299"/>
      <c r="SBC10" s="299"/>
      <c r="SBD10" s="299"/>
      <c r="SBE10" s="299"/>
      <c r="SBF10" s="299"/>
      <c r="SBG10" s="299"/>
      <c r="SBH10" s="299"/>
      <c r="SBI10" s="299"/>
      <c r="SBJ10" s="299"/>
      <c r="SBK10" s="299"/>
      <c r="SBL10" s="299"/>
      <c r="SBM10" s="299"/>
      <c r="SBN10" s="299"/>
      <c r="SBO10" s="299"/>
      <c r="SBP10" s="299"/>
      <c r="SBQ10" s="299"/>
      <c r="SBR10" s="299"/>
      <c r="SBS10" s="299"/>
      <c r="SBT10" s="299"/>
      <c r="SBU10" s="299"/>
      <c r="SBV10" s="299"/>
      <c r="SBW10" s="299"/>
      <c r="SBX10" s="299"/>
      <c r="SBY10" s="299"/>
      <c r="SBZ10" s="299"/>
      <c r="SCA10" s="299"/>
      <c r="SCB10" s="299"/>
      <c r="SCC10" s="299"/>
      <c r="SCD10" s="299"/>
      <c r="SCE10" s="299"/>
      <c r="SCF10" s="299"/>
      <c r="SCG10" s="299"/>
      <c r="SCH10" s="299"/>
      <c r="SCI10" s="299"/>
      <c r="SCJ10" s="299"/>
      <c r="SCK10" s="299"/>
      <c r="SCL10" s="299"/>
      <c r="SCM10" s="299"/>
      <c r="SCN10" s="299"/>
      <c r="SCO10" s="299"/>
      <c r="SCP10" s="299"/>
      <c r="SCQ10" s="299"/>
      <c r="SCR10" s="299"/>
      <c r="SCS10" s="299"/>
      <c r="SCT10" s="299"/>
      <c r="SCU10" s="299"/>
      <c r="SCV10" s="299"/>
      <c r="SCW10" s="299"/>
      <c r="SCX10" s="299"/>
      <c r="SCY10" s="299"/>
      <c r="SCZ10" s="299"/>
      <c r="SDA10" s="299"/>
      <c r="SDB10" s="299"/>
      <c r="SDC10" s="299"/>
      <c r="SDD10" s="299"/>
      <c r="SDE10" s="299"/>
      <c r="SDF10" s="299"/>
      <c r="SDG10" s="299"/>
      <c r="SDH10" s="299"/>
      <c r="SDI10" s="299"/>
      <c r="SDJ10" s="299"/>
      <c r="SDK10" s="299"/>
      <c r="SDL10" s="299"/>
      <c r="SDM10" s="299"/>
      <c r="SDN10" s="299"/>
      <c r="SDO10" s="299"/>
      <c r="SDP10" s="299"/>
      <c r="SDQ10" s="299"/>
      <c r="SDR10" s="299"/>
      <c r="SDS10" s="299"/>
      <c r="SDT10" s="299"/>
      <c r="SDU10" s="299"/>
      <c r="SDV10" s="299"/>
      <c r="SDW10" s="299"/>
      <c r="SDX10" s="299"/>
      <c r="SDY10" s="299"/>
      <c r="SDZ10" s="299"/>
      <c r="SEA10" s="299"/>
      <c r="SEB10" s="299"/>
      <c r="SEC10" s="299"/>
      <c r="SED10" s="299"/>
      <c r="SEE10" s="299"/>
      <c r="SEF10" s="299"/>
      <c r="SEG10" s="299"/>
      <c r="SEH10" s="299"/>
      <c r="SEI10" s="299"/>
      <c r="SEJ10" s="299"/>
      <c r="SEK10" s="299"/>
      <c r="SEL10" s="299"/>
      <c r="SEM10" s="299"/>
      <c r="SEN10" s="299"/>
      <c r="SEO10" s="299"/>
      <c r="SEP10" s="299"/>
      <c r="SEQ10" s="299"/>
      <c r="SER10" s="299"/>
      <c r="SES10" s="299"/>
      <c r="SET10" s="299"/>
      <c r="SEU10" s="299"/>
      <c r="SEV10" s="299"/>
      <c r="SEW10" s="299"/>
      <c r="SEX10" s="299"/>
      <c r="SEY10" s="299"/>
      <c r="SEZ10" s="299"/>
      <c r="SFA10" s="299"/>
      <c r="SFB10" s="299"/>
      <c r="SFC10" s="299"/>
      <c r="SFD10" s="299"/>
      <c r="SFE10" s="299"/>
      <c r="SFF10" s="299"/>
      <c r="SFG10" s="299"/>
      <c r="SFH10" s="299"/>
      <c r="SFI10" s="299"/>
      <c r="SFJ10" s="299"/>
      <c r="SFK10" s="299"/>
      <c r="SFL10" s="299"/>
      <c r="SFM10" s="299"/>
      <c r="SFN10" s="299"/>
      <c r="SFO10" s="299"/>
      <c r="SFP10" s="299"/>
      <c r="SFQ10" s="299"/>
      <c r="SFR10" s="299"/>
      <c r="SFS10" s="299"/>
      <c r="SFT10" s="299"/>
      <c r="SFU10" s="299"/>
      <c r="SFV10" s="299"/>
      <c r="SFW10" s="299"/>
      <c r="SFX10" s="299"/>
      <c r="SFY10" s="299"/>
      <c r="SFZ10" s="299"/>
      <c r="SGA10" s="299"/>
      <c r="SGB10" s="299"/>
      <c r="SGC10" s="299"/>
      <c r="SGD10" s="299"/>
      <c r="SGE10" s="299"/>
      <c r="SGF10" s="299"/>
      <c r="SGG10" s="299"/>
      <c r="SGH10" s="299"/>
      <c r="SGI10" s="299"/>
      <c r="SGJ10" s="299"/>
      <c r="SGK10" s="299"/>
      <c r="SGL10" s="299"/>
      <c r="SGM10" s="299"/>
      <c r="SGN10" s="299"/>
      <c r="SGO10" s="299"/>
      <c r="SGP10" s="299"/>
      <c r="SGQ10" s="299"/>
      <c r="SGR10" s="299"/>
      <c r="SGS10" s="299"/>
      <c r="SGT10" s="299"/>
      <c r="SGU10" s="299"/>
      <c r="SGV10" s="299"/>
      <c r="SGW10" s="299"/>
      <c r="SGX10" s="299"/>
      <c r="SGY10" s="299"/>
      <c r="SGZ10" s="299"/>
      <c r="SHA10" s="299"/>
      <c r="SHB10" s="299"/>
      <c r="SHC10" s="299"/>
      <c r="SHD10" s="299"/>
      <c r="SHE10" s="299"/>
      <c r="SHF10" s="299"/>
      <c r="SHG10" s="299"/>
      <c r="SHH10" s="299"/>
      <c r="SHI10" s="299"/>
      <c r="SHJ10" s="299"/>
      <c r="SHK10" s="299"/>
      <c r="SHL10" s="299"/>
      <c r="SHM10" s="299"/>
      <c r="SHN10" s="299"/>
      <c r="SHO10" s="299"/>
      <c r="SHP10" s="299"/>
      <c r="SHQ10" s="299"/>
      <c r="SHR10" s="299"/>
      <c r="SHS10" s="299"/>
      <c r="SHT10" s="299"/>
      <c r="SHU10" s="299"/>
      <c r="SHV10" s="299"/>
      <c r="SHW10" s="299"/>
      <c r="SHX10" s="299"/>
      <c r="SHY10" s="299"/>
      <c r="SHZ10" s="299"/>
      <c r="SIA10" s="299"/>
      <c r="SIB10" s="299"/>
      <c r="SIC10" s="299"/>
      <c r="SID10" s="299"/>
      <c r="SIE10" s="299"/>
      <c r="SIF10" s="299"/>
      <c r="SIG10" s="299"/>
      <c r="SIH10" s="299"/>
      <c r="SII10" s="299"/>
      <c r="SIJ10" s="299"/>
      <c r="SIK10" s="299"/>
      <c r="SIL10" s="299"/>
      <c r="SIM10" s="299"/>
      <c r="SIN10" s="299"/>
      <c r="SIO10" s="299"/>
      <c r="SIP10" s="299"/>
      <c r="SIQ10" s="299"/>
      <c r="SIR10" s="299"/>
      <c r="SIS10" s="299"/>
      <c r="SIT10" s="299"/>
      <c r="SIU10" s="299"/>
      <c r="SIV10" s="299"/>
      <c r="SIW10" s="299"/>
      <c r="SIX10" s="299"/>
      <c r="SIY10" s="299"/>
      <c r="SIZ10" s="299"/>
      <c r="SJA10" s="299"/>
      <c r="SJB10" s="299"/>
      <c r="SJC10" s="299"/>
      <c r="SJD10" s="299"/>
      <c r="SJE10" s="299"/>
      <c r="SJF10" s="299"/>
      <c r="SJG10" s="299"/>
      <c r="SJH10" s="299"/>
      <c r="SJI10" s="299"/>
      <c r="SJJ10" s="299"/>
      <c r="SJK10" s="299"/>
      <c r="SJL10" s="299"/>
      <c r="SJM10" s="299"/>
      <c r="SJN10" s="299"/>
      <c r="SJO10" s="299"/>
      <c r="SJP10" s="299"/>
      <c r="SJQ10" s="299"/>
      <c r="SJR10" s="299"/>
      <c r="SJS10" s="299"/>
      <c r="SJT10" s="299"/>
      <c r="SJU10" s="299"/>
      <c r="SJV10" s="299"/>
      <c r="SJW10" s="299"/>
      <c r="SJX10" s="299"/>
      <c r="SJY10" s="299"/>
      <c r="SJZ10" s="299"/>
      <c r="SKA10" s="299"/>
      <c r="SKB10" s="299"/>
      <c r="SKC10" s="299"/>
      <c r="SKD10" s="299"/>
      <c r="SKE10" s="299"/>
      <c r="SKF10" s="299"/>
      <c r="SKG10" s="299"/>
      <c r="SKH10" s="299"/>
      <c r="SKI10" s="299"/>
      <c r="SKJ10" s="299"/>
      <c r="SKK10" s="299"/>
      <c r="SKL10" s="299"/>
      <c r="SKM10" s="299"/>
      <c r="SKN10" s="299"/>
      <c r="SKO10" s="299"/>
      <c r="SKP10" s="299"/>
      <c r="SKQ10" s="299"/>
      <c r="SKR10" s="299"/>
      <c r="SKS10" s="299"/>
      <c r="SKT10" s="299"/>
      <c r="SKU10" s="299"/>
      <c r="SKV10" s="299"/>
      <c r="SKW10" s="299"/>
      <c r="SKX10" s="299"/>
      <c r="SKY10" s="299"/>
      <c r="SKZ10" s="299"/>
      <c r="SLA10" s="299"/>
      <c r="SLB10" s="299"/>
      <c r="SLC10" s="299"/>
      <c r="SLD10" s="299"/>
      <c r="SLE10" s="299"/>
      <c r="SLF10" s="299"/>
      <c r="SLG10" s="299"/>
      <c r="SLH10" s="299"/>
      <c r="SLI10" s="299"/>
      <c r="SLJ10" s="299"/>
      <c r="SLK10" s="299"/>
      <c r="SLL10" s="299"/>
      <c r="SLM10" s="299"/>
      <c r="SLN10" s="299"/>
      <c r="SLO10" s="299"/>
      <c r="SLP10" s="299"/>
      <c r="SLQ10" s="299"/>
      <c r="SLR10" s="299"/>
      <c r="SLS10" s="299"/>
      <c r="SLT10" s="299"/>
      <c r="SLU10" s="299"/>
      <c r="SLV10" s="299"/>
      <c r="SLW10" s="299"/>
      <c r="SLX10" s="299"/>
      <c r="SLY10" s="299"/>
      <c r="SLZ10" s="299"/>
      <c r="SMA10" s="299"/>
      <c r="SMB10" s="299"/>
      <c r="SMC10" s="299"/>
      <c r="SMD10" s="299"/>
      <c r="SME10" s="299"/>
      <c r="SMF10" s="299"/>
      <c r="SMG10" s="299"/>
      <c r="SMH10" s="299"/>
      <c r="SMI10" s="299"/>
      <c r="SMJ10" s="299"/>
      <c r="SMK10" s="299"/>
      <c r="SML10" s="299"/>
      <c r="SMM10" s="299"/>
      <c r="SMN10" s="299"/>
      <c r="SMO10" s="299"/>
      <c r="SMP10" s="299"/>
      <c r="SMQ10" s="299"/>
      <c r="SMR10" s="299"/>
      <c r="SMS10" s="299"/>
      <c r="SMT10" s="299"/>
      <c r="SMU10" s="299"/>
      <c r="SMV10" s="299"/>
      <c r="SMW10" s="299"/>
      <c r="SMX10" s="299"/>
      <c r="SMY10" s="299"/>
      <c r="SMZ10" s="299"/>
      <c r="SNA10" s="299"/>
      <c r="SNB10" s="299"/>
      <c r="SNC10" s="299"/>
      <c r="SND10" s="299"/>
      <c r="SNE10" s="299"/>
      <c r="SNF10" s="299"/>
      <c r="SNG10" s="299"/>
      <c r="SNH10" s="299"/>
      <c r="SNI10" s="299"/>
      <c r="SNJ10" s="299"/>
      <c r="SNK10" s="299"/>
      <c r="SNL10" s="299"/>
      <c r="SNM10" s="299"/>
      <c r="SNN10" s="299"/>
      <c r="SNO10" s="299"/>
      <c r="SNP10" s="299"/>
      <c r="SNQ10" s="299"/>
      <c r="SNR10" s="299"/>
      <c r="SNS10" s="299"/>
      <c r="SNT10" s="299"/>
      <c r="SNU10" s="299"/>
      <c r="SNV10" s="299"/>
      <c r="SNW10" s="299"/>
      <c r="SNX10" s="299"/>
      <c r="SNY10" s="299"/>
      <c r="SNZ10" s="299"/>
      <c r="SOA10" s="299"/>
      <c r="SOB10" s="299"/>
      <c r="SOC10" s="299"/>
      <c r="SOD10" s="299"/>
      <c r="SOE10" s="299"/>
      <c r="SOF10" s="299"/>
      <c r="SOG10" s="299"/>
      <c r="SOH10" s="299"/>
      <c r="SOI10" s="299"/>
      <c r="SOJ10" s="299"/>
      <c r="SOK10" s="299"/>
      <c r="SOL10" s="299"/>
      <c r="SOM10" s="299"/>
      <c r="SON10" s="299"/>
      <c r="SOO10" s="299"/>
      <c r="SOP10" s="299"/>
      <c r="SOQ10" s="299"/>
      <c r="SOR10" s="299"/>
      <c r="SOS10" s="299"/>
      <c r="SOT10" s="299"/>
      <c r="SOU10" s="299"/>
      <c r="SOV10" s="299"/>
      <c r="SOW10" s="299"/>
      <c r="SOX10" s="299"/>
      <c r="SOY10" s="299"/>
      <c r="SOZ10" s="299"/>
      <c r="SPA10" s="299"/>
      <c r="SPB10" s="299"/>
      <c r="SPC10" s="299"/>
      <c r="SPD10" s="299"/>
      <c r="SPE10" s="299"/>
      <c r="SPF10" s="299"/>
      <c r="SPG10" s="299"/>
      <c r="SPH10" s="299"/>
      <c r="SPI10" s="299"/>
      <c r="SPJ10" s="299"/>
      <c r="SPK10" s="299"/>
      <c r="SPL10" s="299"/>
      <c r="SPM10" s="299"/>
      <c r="SPN10" s="299"/>
      <c r="SPO10" s="299"/>
      <c r="SPP10" s="299"/>
      <c r="SPQ10" s="299"/>
      <c r="SPR10" s="299"/>
      <c r="SPS10" s="299"/>
      <c r="SPT10" s="299"/>
      <c r="SPU10" s="299"/>
      <c r="SPV10" s="299"/>
      <c r="SPW10" s="299"/>
      <c r="SPX10" s="299"/>
      <c r="SPY10" s="299"/>
      <c r="SPZ10" s="299"/>
      <c r="SQA10" s="299"/>
      <c r="SQB10" s="299"/>
      <c r="SQC10" s="299"/>
      <c r="SQD10" s="299"/>
      <c r="SQE10" s="299"/>
      <c r="SQF10" s="299"/>
      <c r="SQG10" s="299"/>
      <c r="SQH10" s="299"/>
      <c r="SQI10" s="299"/>
      <c r="SQJ10" s="299"/>
      <c r="SQK10" s="299"/>
      <c r="SQL10" s="299"/>
      <c r="SQM10" s="299"/>
      <c r="SQN10" s="299"/>
      <c r="SQO10" s="299"/>
      <c r="SQP10" s="299"/>
      <c r="SQQ10" s="299"/>
      <c r="SQR10" s="299"/>
      <c r="SQS10" s="299"/>
      <c r="SQT10" s="299"/>
      <c r="SQU10" s="299"/>
      <c r="SQV10" s="299"/>
      <c r="SQW10" s="299"/>
      <c r="SQX10" s="299"/>
      <c r="SQY10" s="299"/>
      <c r="SQZ10" s="299"/>
      <c r="SRA10" s="299"/>
      <c r="SRB10" s="299"/>
      <c r="SRC10" s="299"/>
      <c r="SRD10" s="299"/>
      <c r="SRE10" s="299"/>
      <c r="SRF10" s="299"/>
      <c r="SRG10" s="299"/>
      <c r="SRH10" s="299"/>
      <c r="SRI10" s="299"/>
      <c r="SRJ10" s="299"/>
      <c r="SRK10" s="299"/>
      <c r="SRL10" s="299"/>
      <c r="SRM10" s="299"/>
      <c r="SRN10" s="299"/>
      <c r="SRO10" s="299"/>
      <c r="SRP10" s="299"/>
      <c r="SRQ10" s="299"/>
      <c r="SRR10" s="299"/>
      <c r="SRS10" s="299"/>
      <c r="SRT10" s="299"/>
      <c r="SRU10" s="299"/>
      <c r="SRV10" s="299"/>
      <c r="SRW10" s="299"/>
      <c r="SRX10" s="299"/>
      <c r="SRY10" s="299"/>
      <c r="SRZ10" s="299"/>
      <c r="SSA10" s="299"/>
      <c r="SSB10" s="299"/>
      <c r="SSC10" s="299"/>
      <c r="SSD10" s="299"/>
      <c r="SSE10" s="299"/>
      <c r="SSF10" s="299"/>
      <c r="SSG10" s="299"/>
      <c r="SSH10" s="299"/>
      <c r="SSI10" s="299"/>
      <c r="SSJ10" s="299"/>
      <c r="SSK10" s="299"/>
      <c r="SSL10" s="299"/>
      <c r="SSM10" s="299"/>
      <c r="SSN10" s="299"/>
      <c r="SSO10" s="299"/>
      <c r="SSP10" s="299"/>
      <c r="SSQ10" s="299"/>
      <c r="SSR10" s="299"/>
      <c r="SSS10" s="299"/>
      <c r="SST10" s="299"/>
      <c r="SSU10" s="299"/>
      <c r="SSV10" s="299"/>
      <c r="SSW10" s="299"/>
      <c r="SSX10" s="299"/>
      <c r="SSY10" s="299"/>
      <c r="SSZ10" s="299"/>
      <c r="STA10" s="299"/>
      <c r="STB10" s="299"/>
      <c r="STC10" s="299"/>
      <c r="STD10" s="299"/>
      <c r="STE10" s="299"/>
      <c r="STF10" s="299"/>
      <c r="STG10" s="299"/>
      <c r="STH10" s="299"/>
      <c r="STI10" s="299"/>
      <c r="STJ10" s="299"/>
      <c r="STK10" s="299"/>
      <c r="STL10" s="299"/>
      <c r="STM10" s="299"/>
      <c r="STN10" s="299"/>
      <c r="STO10" s="299"/>
      <c r="STP10" s="299"/>
      <c r="STQ10" s="299"/>
      <c r="STR10" s="299"/>
      <c r="STS10" s="299"/>
      <c r="STT10" s="299"/>
      <c r="STU10" s="299"/>
      <c r="STV10" s="299"/>
      <c r="STW10" s="299"/>
      <c r="STX10" s="299"/>
      <c r="STY10" s="299"/>
      <c r="STZ10" s="299"/>
      <c r="SUA10" s="299"/>
      <c r="SUB10" s="299"/>
      <c r="SUC10" s="299"/>
      <c r="SUD10" s="299"/>
      <c r="SUE10" s="299"/>
      <c r="SUF10" s="299"/>
      <c r="SUG10" s="299"/>
      <c r="SUH10" s="299"/>
      <c r="SUI10" s="299"/>
      <c r="SUJ10" s="299"/>
      <c r="SUK10" s="299"/>
      <c r="SUL10" s="299"/>
      <c r="SUM10" s="299"/>
      <c r="SUN10" s="299"/>
      <c r="SUO10" s="299"/>
      <c r="SUP10" s="299"/>
      <c r="SUQ10" s="299"/>
      <c r="SUR10" s="299"/>
      <c r="SUS10" s="299"/>
      <c r="SUT10" s="299"/>
      <c r="SUU10" s="299"/>
      <c r="SUV10" s="299"/>
      <c r="SUW10" s="299"/>
      <c r="SUX10" s="299"/>
      <c r="SUY10" s="299"/>
      <c r="SUZ10" s="299"/>
      <c r="SVA10" s="299"/>
      <c r="SVB10" s="299"/>
      <c r="SVC10" s="299"/>
      <c r="SVD10" s="299"/>
      <c r="SVE10" s="299"/>
      <c r="SVF10" s="299"/>
      <c r="SVG10" s="299"/>
      <c r="SVH10" s="299"/>
      <c r="SVI10" s="299"/>
      <c r="SVJ10" s="299"/>
      <c r="SVK10" s="299"/>
      <c r="SVL10" s="299"/>
      <c r="SVM10" s="299"/>
      <c r="SVN10" s="299"/>
      <c r="SVO10" s="299"/>
      <c r="SVP10" s="299"/>
      <c r="SVQ10" s="299"/>
      <c r="SVR10" s="299"/>
      <c r="SVS10" s="299"/>
      <c r="SVT10" s="299"/>
      <c r="SVU10" s="299"/>
      <c r="SVV10" s="299"/>
      <c r="SVW10" s="299"/>
      <c r="SVX10" s="299"/>
      <c r="SVY10" s="299"/>
      <c r="SVZ10" s="299"/>
      <c r="SWA10" s="299"/>
      <c r="SWB10" s="299"/>
      <c r="SWC10" s="299"/>
      <c r="SWD10" s="299"/>
      <c r="SWE10" s="299"/>
      <c r="SWF10" s="299"/>
      <c r="SWG10" s="299"/>
      <c r="SWH10" s="299"/>
      <c r="SWI10" s="299"/>
      <c r="SWJ10" s="299"/>
      <c r="SWK10" s="299"/>
      <c r="SWL10" s="299"/>
      <c r="SWM10" s="299"/>
      <c r="SWN10" s="299"/>
      <c r="SWO10" s="299"/>
      <c r="SWP10" s="299"/>
      <c r="SWQ10" s="299"/>
      <c r="SWR10" s="299"/>
      <c r="SWS10" s="299"/>
      <c r="SWT10" s="299"/>
      <c r="SWU10" s="299"/>
      <c r="SWV10" s="299"/>
      <c r="SWW10" s="299"/>
      <c r="SWX10" s="299"/>
      <c r="SWY10" s="299"/>
      <c r="SWZ10" s="299"/>
      <c r="SXA10" s="299"/>
      <c r="SXB10" s="299"/>
      <c r="SXC10" s="299"/>
      <c r="SXD10" s="299"/>
      <c r="SXE10" s="299"/>
      <c r="SXF10" s="299"/>
      <c r="SXG10" s="299"/>
      <c r="SXH10" s="299"/>
      <c r="SXI10" s="299"/>
      <c r="SXJ10" s="299"/>
      <c r="SXK10" s="299"/>
      <c r="SXL10" s="299"/>
      <c r="SXM10" s="299"/>
      <c r="SXN10" s="299"/>
      <c r="SXO10" s="299"/>
      <c r="SXP10" s="299"/>
      <c r="SXQ10" s="299"/>
      <c r="SXR10" s="299"/>
      <c r="SXS10" s="299"/>
      <c r="SXT10" s="299"/>
      <c r="SXU10" s="299"/>
      <c r="SXV10" s="299"/>
      <c r="SXW10" s="299"/>
      <c r="SXX10" s="299"/>
      <c r="SXY10" s="299"/>
      <c r="SXZ10" s="299"/>
      <c r="SYA10" s="299"/>
      <c r="SYB10" s="299"/>
      <c r="SYC10" s="299"/>
      <c r="SYD10" s="299"/>
      <c r="SYE10" s="299"/>
      <c r="SYF10" s="299"/>
      <c r="SYG10" s="299"/>
      <c r="SYH10" s="299"/>
      <c r="SYI10" s="299"/>
      <c r="SYJ10" s="299"/>
      <c r="SYK10" s="299"/>
      <c r="SYL10" s="299"/>
      <c r="SYM10" s="299"/>
      <c r="SYN10" s="299"/>
      <c r="SYO10" s="299"/>
      <c r="SYP10" s="299"/>
      <c r="SYQ10" s="299"/>
      <c r="SYR10" s="299"/>
      <c r="SYS10" s="299"/>
      <c r="SYT10" s="299"/>
      <c r="SYU10" s="299"/>
      <c r="SYV10" s="299"/>
      <c r="SYW10" s="299"/>
      <c r="SYX10" s="299"/>
      <c r="SYY10" s="299"/>
      <c r="SYZ10" s="299"/>
      <c r="SZA10" s="299"/>
      <c r="SZB10" s="299"/>
      <c r="SZC10" s="299"/>
      <c r="SZD10" s="299"/>
      <c r="SZE10" s="299"/>
      <c r="SZF10" s="299"/>
      <c r="SZG10" s="299"/>
      <c r="SZH10" s="299"/>
      <c r="SZI10" s="299"/>
      <c r="SZJ10" s="299"/>
      <c r="SZK10" s="299"/>
      <c r="SZL10" s="299"/>
      <c r="SZM10" s="299"/>
      <c r="SZN10" s="299"/>
      <c r="SZO10" s="299"/>
      <c r="SZP10" s="299"/>
      <c r="SZQ10" s="299"/>
      <c r="SZR10" s="299"/>
      <c r="SZS10" s="299"/>
      <c r="SZT10" s="299"/>
      <c r="SZU10" s="299"/>
      <c r="SZV10" s="299"/>
      <c r="SZW10" s="299"/>
      <c r="SZX10" s="299"/>
      <c r="SZY10" s="299"/>
      <c r="SZZ10" s="299"/>
      <c r="TAA10" s="299"/>
      <c r="TAB10" s="299"/>
      <c r="TAC10" s="299"/>
      <c r="TAD10" s="299"/>
      <c r="TAE10" s="299"/>
      <c r="TAF10" s="299"/>
      <c r="TAG10" s="299"/>
      <c r="TAH10" s="299"/>
      <c r="TAI10" s="299"/>
      <c r="TAJ10" s="299"/>
      <c r="TAK10" s="299"/>
      <c r="TAL10" s="299"/>
      <c r="TAM10" s="299"/>
      <c r="TAN10" s="299"/>
      <c r="TAO10" s="299"/>
      <c r="TAP10" s="299"/>
      <c r="TAQ10" s="299"/>
      <c r="TAR10" s="299"/>
      <c r="TAS10" s="299"/>
      <c r="TAT10" s="299"/>
      <c r="TAU10" s="299"/>
      <c r="TAV10" s="299"/>
      <c r="TAW10" s="299"/>
      <c r="TAX10" s="299"/>
      <c r="TAY10" s="299"/>
      <c r="TAZ10" s="299"/>
      <c r="TBA10" s="299"/>
      <c r="TBB10" s="299"/>
      <c r="TBC10" s="299"/>
      <c r="TBD10" s="299"/>
      <c r="TBE10" s="299"/>
      <c r="TBF10" s="299"/>
      <c r="TBG10" s="299"/>
      <c r="TBH10" s="299"/>
      <c r="TBI10" s="299"/>
      <c r="TBJ10" s="299"/>
      <c r="TBK10" s="299"/>
      <c r="TBL10" s="299"/>
      <c r="TBM10" s="299"/>
      <c r="TBN10" s="299"/>
      <c r="TBO10" s="299"/>
      <c r="TBP10" s="299"/>
      <c r="TBQ10" s="299"/>
      <c r="TBR10" s="299"/>
      <c r="TBS10" s="299"/>
      <c r="TBT10" s="299"/>
      <c r="TBU10" s="299"/>
      <c r="TBV10" s="299"/>
      <c r="TBW10" s="299"/>
      <c r="TBX10" s="299"/>
      <c r="TBY10" s="299"/>
      <c r="TBZ10" s="299"/>
      <c r="TCA10" s="299"/>
      <c r="TCB10" s="299"/>
      <c r="TCC10" s="299"/>
      <c r="TCD10" s="299"/>
      <c r="TCE10" s="299"/>
      <c r="TCF10" s="299"/>
      <c r="TCG10" s="299"/>
      <c r="TCH10" s="299"/>
      <c r="TCI10" s="299"/>
      <c r="TCJ10" s="299"/>
      <c r="TCK10" s="299"/>
      <c r="TCL10" s="299"/>
      <c r="TCM10" s="299"/>
      <c r="TCN10" s="299"/>
      <c r="TCO10" s="299"/>
      <c r="TCP10" s="299"/>
      <c r="TCQ10" s="299"/>
      <c r="TCR10" s="299"/>
      <c r="TCS10" s="299"/>
      <c r="TCT10" s="299"/>
      <c r="TCU10" s="299"/>
      <c r="TCV10" s="299"/>
      <c r="TCW10" s="299"/>
      <c r="TCX10" s="299"/>
      <c r="TCY10" s="299"/>
      <c r="TCZ10" s="299"/>
      <c r="TDA10" s="299"/>
      <c r="TDB10" s="299"/>
      <c r="TDC10" s="299"/>
      <c r="TDD10" s="299"/>
      <c r="TDE10" s="299"/>
      <c r="TDF10" s="299"/>
      <c r="TDG10" s="299"/>
      <c r="TDH10" s="299"/>
      <c r="TDI10" s="299"/>
      <c r="TDJ10" s="299"/>
      <c r="TDK10" s="299"/>
      <c r="TDL10" s="299"/>
      <c r="TDM10" s="299"/>
      <c r="TDN10" s="299"/>
      <c r="TDO10" s="299"/>
      <c r="TDP10" s="299"/>
      <c r="TDQ10" s="299"/>
      <c r="TDR10" s="299"/>
      <c r="TDS10" s="299"/>
      <c r="TDT10" s="299"/>
      <c r="TDU10" s="299"/>
      <c r="TDV10" s="299"/>
      <c r="TDW10" s="299"/>
      <c r="TDX10" s="299"/>
      <c r="TDY10" s="299"/>
      <c r="TDZ10" s="299"/>
      <c r="TEA10" s="299"/>
      <c r="TEB10" s="299"/>
      <c r="TEC10" s="299"/>
      <c r="TED10" s="299"/>
      <c r="TEE10" s="299"/>
      <c r="TEF10" s="299"/>
      <c r="TEG10" s="299"/>
      <c r="TEH10" s="299"/>
      <c r="TEI10" s="299"/>
      <c r="TEJ10" s="299"/>
      <c r="TEK10" s="299"/>
      <c r="TEL10" s="299"/>
      <c r="TEM10" s="299"/>
      <c r="TEN10" s="299"/>
      <c r="TEO10" s="299"/>
      <c r="TEP10" s="299"/>
      <c r="TEQ10" s="299"/>
      <c r="TER10" s="299"/>
      <c r="TES10" s="299"/>
      <c r="TET10" s="299"/>
      <c r="TEU10" s="299"/>
      <c r="TEV10" s="299"/>
      <c r="TEW10" s="299"/>
      <c r="TEX10" s="299"/>
      <c r="TEY10" s="299"/>
      <c r="TEZ10" s="299"/>
      <c r="TFA10" s="299"/>
      <c r="TFB10" s="299"/>
      <c r="TFC10" s="299"/>
      <c r="TFD10" s="299"/>
      <c r="TFE10" s="299"/>
      <c r="TFF10" s="299"/>
      <c r="TFG10" s="299"/>
      <c r="TFH10" s="299"/>
      <c r="TFI10" s="299"/>
      <c r="TFJ10" s="299"/>
      <c r="TFK10" s="299"/>
      <c r="TFL10" s="299"/>
      <c r="TFM10" s="299"/>
      <c r="TFN10" s="299"/>
      <c r="TFO10" s="299"/>
      <c r="TFP10" s="299"/>
      <c r="TFQ10" s="299"/>
      <c r="TFR10" s="299"/>
      <c r="TFS10" s="299"/>
      <c r="TFT10" s="299"/>
      <c r="TFU10" s="299"/>
      <c r="TFV10" s="299"/>
      <c r="TFW10" s="299"/>
      <c r="TFX10" s="299"/>
      <c r="TFY10" s="299"/>
      <c r="TFZ10" s="299"/>
      <c r="TGA10" s="299"/>
      <c r="TGB10" s="299"/>
      <c r="TGC10" s="299"/>
      <c r="TGD10" s="299"/>
      <c r="TGE10" s="299"/>
      <c r="TGF10" s="299"/>
      <c r="TGG10" s="299"/>
      <c r="TGH10" s="299"/>
      <c r="TGI10" s="299"/>
      <c r="TGJ10" s="299"/>
      <c r="TGK10" s="299"/>
      <c r="TGL10" s="299"/>
      <c r="TGM10" s="299"/>
      <c r="TGN10" s="299"/>
      <c r="TGO10" s="299"/>
      <c r="TGP10" s="299"/>
      <c r="TGQ10" s="299"/>
      <c r="TGR10" s="299"/>
      <c r="TGS10" s="299"/>
      <c r="TGT10" s="299"/>
      <c r="TGU10" s="299"/>
      <c r="TGV10" s="299"/>
      <c r="TGW10" s="299"/>
      <c r="TGX10" s="299"/>
      <c r="TGY10" s="299"/>
      <c r="TGZ10" s="299"/>
      <c r="THA10" s="299"/>
      <c r="THB10" s="299"/>
      <c r="THC10" s="299"/>
      <c r="THD10" s="299"/>
      <c r="THE10" s="299"/>
      <c r="THF10" s="299"/>
      <c r="THG10" s="299"/>
      <c r="THH10" s="299"/>
      <c r="THI10" s="299"/>
      <c r="THJ10" s="299"/>
      <c r="THK10" s="299"/>
      <c r="THL10" s="299"/>
      <c r="THM10" s="299"/>
      <c r="THN10" s="299"/>
      <c r="THO10" s="299"/>
      <c r="THP10" s="299"/>
      <c r="THQ10" s="299"/>
      <c r="THR10" s="299"/>
      <c r="THS10" s="299"/>
      <c r="THT10" s="299"/>
      <c r="THU10" s="299"/>
      <c r="THV10" s="299"/>
      <c r="THW10" s="299"/>
      <c r="THX10" s="299"/>
      <c r="THY10" s="299"/>
      <c r="THZ10" s="299"/>
      <c r="TIA10" s="299"/>
      <c r="TIB10" s="299"/>
      <c r="TIC10" s="299"/>
      <c r="TID10" s="299"/>
      <c r="TIE10" s="299"/>
      <c r="TIF10" s="299"/>
      <c r="TIG10" s="299"/>
      <c r="TIH10" s="299"/>
      <c r="TII10" s="299"/>
      <c r="TIJ10" s="299"/>
      <c r="TIK10" s="299"/>
      <c r="TIL10" s="299"/>
      <c r="TIM10" s="299"/>
      <c r="TIN10" s="299"/>
      <c r="TIO10" s="299"/>
      <c r="TIP10" s="299"/>
      <c r="TIQ10" s="299"/>
      <c r="TIR10" s="299"/>
      <c r="TIS10" s="299"/>
      <c r="TIT10" s="299"/>
      <c r="TIU10" s="299"/>
      <c r="TIV10" s="299"/>
      <c r="TIW10" s="299"/>
      <c r="TIX10" s="299"/>
      <c r="TIY10" s="299"/>
      <c r="TIZ10" s="299"/>
      <c r="TJA10" s="299"/>
      <c r="TJB10" s="299"/>
      <c r="TJC10" s="299"/>
      <c r="TJD10" s="299"/>
      <c r="TJE10" s="299"/>
      <c r="TJF10" s="299"/>
      <c r="TJG10" s="299"/>
      <c r="TJH10" s="299"/>
      <c r="TJI10" s="299"/>
      <c r="TJJ10" s="299"/>
      <c r="TJK10" s="299"/>
      <c r="TJL10" s="299"/>
      <c r="TJM10" s="299"/>
      <c r="TJN10" s="299"/>
      <c r="TJO10" s="299"/>
      <c r="TJP10" s="299"/>
      <c r="TJQ10" s="299"/>
      <c r="TJR10" s="299"/>
      <c r="TJS10" s="299"/>
      <c r="TJT10" s="299"/>
      <c r="TJU10" s="299"/>
      <c r="TJV10" s="299"/>
      <c r="TJW10" s="299"/>
      <c r="TJX10" s="299"/>
      <c r="TJY10" s="299"/>
      <c r="TJZ10" s="299"/>
      <c r="TKA10" s="299"/>
      <c r="TKB10" s="299"/>
      <c r="TKC10" s="299"/>
      <c r="TKD10" s="299"/>
      <c r="TKE10" s="299"/>
      <c r="TKF10" s="299"/>
      <c r="TKG10" s="299"/>
      <c r="TKH10" s="299"/>
      <c r="TKI10" s="299"/>
      <c r="TKJ10" s="299"/>
      <c r="TKK10" s="299"/>
      <c r="TKL10" s="299"/>
      <c r="TKM10" s="299"/>
      <c r="TKN10" s="299"/>
      <c r="TKO10" s="299"/>
      <c r="TKP10" s="299"/>
      <c r="TKQ10" s="299"/>
      <c r="TKR10" s="299"/>
      <c r="TKS10" s="299"/>
      <c r="TKT10" s="299"/>
      <c r="TKU10" s="299"/>
      <c r="TKV10" s="299"/>
      <c r="TKW10" s="299"/>
      <c r="TKX10" s="299"/>
      <c r="TKY10" s="299"/>
      <c r="TKZ10" s="299"/>
      <c r="TLA10" s="299"/>
      <c r="TLB10" s="299"/>
      <c r="TLC10" s="299"/>
      <c r="TLD10" s="299"/>
      <c r="TLE10" s="299"/>
      <c r="TLF10" s="299"/>
      <c r="TLG10" s="299"/>
      <c r="TLH10" s="299"/>
      <c r="TLI10" s="299"/>
      <c r="TLJ10" s="299"/>
      <c r="TLK10" s="299"/>
      <c r="TLL10" s="299"/>
      <c r="TLM10" s="299"/>
      <c r="TLN10" s="299"/>
      <c r="TLO10" s="299"/>
      <c r="TLP10" s="299"/>
      <c r="TLQ10" s="299"/>
      <c r="TLR10" s="299"/>
      <c r="TLS10" s="299"/>
      <c r="TLT10" s="299"/>
      <c r="TLU10" s="299"/>
      <c r="TLV10" s="299"/>
      <c r="TLW10" s="299"/>
      <c r="TLX10" s="299"/>
      <c r="TLY10" s="299"/>
      <c r="TLZ10" s="299"/>
      <c r="TMA10" s="299"/>
      <c r="TMB10" s="299"/>
      <c r="TMC10" s="299"/>
      <c r="TMD10" s="299"/>
      <c r="TME10" s="299"/>
      <c r="TMF10" s="299"/>
      <c r="TMG10" s="299"/>
      <c r="TMH10" s="299"/>
      <c r="TMI10" s="299"/>
      <c r="TMJ10" s="299"/>
      <c r="TMK10" s="299"/>
      <c r="TML10" s="299"/>
      <c r="TMM10" s="299"/>
      <c r="TMN10" s="299"/>
      <c r="TMO10" s="299"/>
      <c r="TMP10" s="299"/>
      <c r="TMQ10" s="299"/>
      <c r="TMR10" s="299"/>
      <c r="TMS10" s="299"/>
      <c r="TMT10" s="299"/>
      <c r="TMU10" s="299"/>
      <c r="TMV10" s="299"/>
      <c r="TMW10" s="299"/>
      <c r="TMX10" s="299"/>
      <c r="TMY10" s="299"/>
      <c r="TMZ10" s="299"/>
      <c r="TNA10" s="299"/>
      <c r="TNB10" s="299"/>
      <c r="TNC10" s="299"/>
      <c r="TND10" s="299"/>
      <c r="TNE10" s="299"/>
      <c r="TNF10" s="299"/>
      <c r="TNG10" s="299"/>
      <c r="TNH10" s="299"/>
      <c r="TNI10" s="299"/>
      <c r="TNJ10" s="299"/>
      <c r="TNK10" s="299"/>
      <c r="TNL10" s="299"/>
      <c r="TNM10" s="299"/>
      <c r="TNN10" s="299"/>
      <c r="TNO10" s="299"/>
      <c r="TNP10" s="299"/>
      <c r="TNQ10" s="299"/>
      <c r="TNR10" s="299"/>
      <c r="TNS10" s="299"/>
      <c r="TNT10" s="299"/>
      <c r="TNU10" s="299"/>
      <c r="TNV10" s="299"/>
      <c r="TNW10" s="299"/>
      <c r="TNX10" s="299"/>
      <c r="TNY10" s="299"/>
      <c r="TNZ10" s="299"/>
      <c r="TOA10" s="299"/>
      <c r="TOB10" s="299"/>
      <c r="TOC10" s="299"/>
      <c r="TOD10" s="299"/>
      <c r="TOE10" s="299"/>
      <c r="TOF10" s="299"/>
      <c r="TOG10" s="299"/>
      <c r="TOH10" s="299"/>
      <c r="TOI10" s="299"/>
      <c r="TOJ10" s="299"/>
      <c r="TOK10" s="299"/>
      <c r="TOL10" s="299"/>
      <c r="TOM10" s="299"/>
      <c r="TON10" s="299"/>
      <c r="TOO10" s="299"/>
      <c r="TOP10" s="299"/>
      <c r="TOQ10" s="299"/>
      <c r="TOR10" s="299"/>
      <c r="TOS10" s="299"/>
      <c r="TOT10" s="299"/>
      <c r="TOU10" s="299"/>
      <c r="TOV10" s="299"/>
      <c r="TOW10" s="299"/>
      <c r="TOX10" s="299"/>
      <c r="TOY10" s="299"/>
      <c r="TOZ10" s="299"/>
      <c r="TPA10" s="299"/>
      <c r="TPB10" s="299"/>
      <c r="TPC10" s="299"/>
      <c r="TPD10" s="299"/>
      <c r="TPE10" s="299"/>
      <c r="TPF10" s="299"/>
      <c r="TPG10" s="299"/>
      <c r="TPH10" s="299"/>
      <c r="TPI10" s="299"/>
      <c r="TPJ10" s="299"/>
      <c r="TPK10" s="299"/>
      <c r="TPL10" s="299"/>
      <c r="TPM10" s="299"/>
      <c r="TPN10" s="299"/>
      <c r="TPO10" s="299"/>
      <c r="TPP10" s="299"/>
      <c r="TPQ10" s="299"/>
      <c r="TPR10" s="299"/>
      <c r="TPS10" s="299"/>
      <c r="TPT10" s="299"/>
      <c r="TPU10" s="299"/>
      <c r="TPV10" s="299"/>
      <c r="TPW10" s="299"/>
      <c r="TPX10" s="299"/>
      <c r="TPY10" s="299"/>
      <c r="TPZ10" s="299"/>
      <c r="TQA10" s="299"/>
      <c r="TQB10" s="299"/>
      <c r="TQC10" s="299"/>
      <c r="TQD10" s="299"/>
      <c r="TQE10" s="299"/>
      <c r="TQF10" s="299"/>
      <c r="TQG10" s="299"/>
      <c r="TQH10" s="299"/>
      <c r="TQI10" s="299"/>
      <c r="TQJ10" s="299"/>
      <c r="TQK10" s="299"/>
      <c r="TQL10" s="299"/>
      <c r="TQM10" s="299"/>
      <c r="TQN10" s="299"/>
      <c r="TQO10" s="299"/>
      <c r="TQP10" s="299"/>
      <c r="TQQ10" s="299"/>
      <c r="TQR10" s="299"/>
      <c r="TQS10" s="299"/>
      <c r="TQT10" s="299"/>
      <c r="TQU10" s="299"/>
      <c r="TQV10" s="299"/>
      <c r="TQW10" s="299"/>
      <c r="TQX10" s="299"/>
      <c r="TQY10" s="299"/>
      <c r="TQZ10" s="299"/>
      <c r="TRA10" s="299"/>
      <c r="TRB10" s="299"/>
      <c r="TRC10" s="299"/>
      <c r="TRD10" s="299"/>
      <c r="TRE10" s="299"/>
      <c r="TRF10" s="299"/>
      <c r="TRG10" s="299"/>
      <c r="TRH10" s="299"/>
      <c r="TRI10" s="299"/>
      <c r="TRJ10" s="299"/>
      <c r="TRK10" s="299"/>
      <c r="TRL10" s="299"/>
      <c r="TRM10" s="299"/>
      <c r="TRN10" s="299"/>
      <c r="TRO10" s="299"/>
      <c r="TRP10" s="299"/>
      <c r="TRQ10" s="299"/>
      <c r="TRR10" s="299"/>
      <c r="TRS10" s="299"/>
      <c r="TRT10" s="299"/>
      <c r="TRU10" s="299"/>
      <c r="TRV10" s="299"/>
      <c r="TRW10" s="299"/>
      <c r="TRX10" s="299"/>
      <c r="TRY10" s="299"/>
      <c r="TRZ10" s="299"/>
      <c r="TSA10" s="299"/>
      <c r="TSB10" s="299"/>
      <c r="TSC10" s="299"/>
      <c r="TSD10" s="299"/>
      <c r="TSE10" s="299"/>
      <c r="TSF10" s="299"/>
      <c r="TSG10" s="299"/>
      <c r="TSH10" s="299"/>
      <c r="TSI10" s="299"/>
      <c r="TSJ10" s="299"/>
      <c r="TSK10" s="299"/>
      <c r="TSL10" s="299"/>
      <c r="TSM10" s="299"/>
      <c r="TSN10" s="299"/>
      <c r="TSO10" s="299"/>
      <c r="TSP10" s="299"/>
      <c r="TSQ10" s="299"/>
      <c r="TSR10" s="299"/>
      <c r="TSS10" s="299"/>
      <c r="TST10" s="299"/>
      <c r="TSU10" s="299"/>
      <c r="TSV10" s="299"/>
      <c r="TSW10" s="299"/>
      <c r="TSX10" s="299"/>
      <c r="TSY10" s="299"/>
      <c r="TSZ10" s="299"/>
      <c r="TTA10" s="299"/>
      <c r="TTB10" s="299"/>
      <c r="TTC10" s="299"/>
      <c r="TTD10" s="299"/>
      <c r="TTE10" s="299"/>
      <c r="TTF10" s="299"/>
      <c r="TTG10" s="299"/>
      <c r="TTH10" s="299"/>
      <c r="TTI10" s="299"/>
      <c r="TTJ10" s="299"/>
      <c r="TTK10" s="299"/>
      <c r="TTL10" s="299"/>
      <c r="TTM10" s="299"/>
      <c r="TTN10" s="299"/>
      <c r="TTO10" s="299"/>
      <c r="TTP10" s="299"/>
      <c r="TTQ10" s="299"/>
      <c r="TTR10" s="299"/>
      <c r="TTS10" s="299"/>
      <c r="TTT10" s="299"/>
      <c r="TTU10" s="299"/>
      <c r="TTV10" s="299"/>
      <c r="TTW10" s="299"/>
      <c r="TTX10" s="299"/>
      <c r="TTY10" s="299"/>
      <c r="TTZ10" s="299"/>
      <c r="TUA10" s="299"/>
      <c r="TUB10" s="299"/>
      <c r="TUC10" s="299"/>
      <c r="TUD10" s="299"/>
      <c r="TUE10" s="299"/>
      <c r="TUF10" s="299"/>
      <c r="TUG10" s="299"/>
      <c r="TUH10" s="299"/>
      <c r="TUI10" s="299"/>
      <c r="TUJ10" s="299"/>
      <c r="TUK10" s="299"/>
      <c r="TUL10" s="299"/>
      <c r="TUM10" s="299"/>
      <c r="TUN10" s="299"/>
      <c r="TUO10" s="299"/>
      <c r="TUP10" s="299"/>
      <c r="TUQ10" s="299"/>
      <c r="TUR10" s="299"/>
      <c r="TUS10" s="299"/>
      <c r="TUT10" s="299"/>
      <c r="TUU10" s="299"/>
      <c r="TUV10" s="299"/>
      <c r="TUW10" s="299"/>
      <c r="TUX10" s="299"/>
      <c r="TUY10" s="299"/>
      <c r="TUZ10" s="299"/>
      <c r="TVA10" s="299"/>
      <c r="TVB10" s="299"/>
      <c r="TVC10" s="299"/>
      <c r="TVD10" s="299"/>
      <c r="TVE10" s="299"/>
      <c r="TVF10" s="299"/>
      <c r="TVG10" s="299"/>
      <c r="TVH10" s="299"/>
      <c r="TVI10" s="299"/>
      <c r="TVJ10" s="299"/>
      <c r="TVK10" s="299"/>
      <c r="TVL10" s="299"/>
      <c r="TVM10" s="299"/>
      <c r="TVN10" s="299"/>
      <c r="TVO10" s="299"/>
      <c r="TVP10" s="299"/>
      <c r="TVQ10" s="299"/>
      <c r="TVR10" s="299"/>
      <c r="TVS10" s="299"/>
      <c r="TVT10" s="299"/>
      <c r="TVU10" s="299"/>
      <c r="TVV10" s="299"/>
      <c r="TVW10" s="299"/>
      <c r="TVX10" s="299"/>
      <c r="TVY10" s="299"/>
      <c r="TVZ10" s="299"/>
      <c r="TWA10" s="299"/>
      <c r="TWB10" s="299"/>
      <c r="TWC10" s="299"/>
      <c r="TWD10" s="299"/>
      <c r="TWE10" s="299"/>
      <c r="TWF10" s="299"/>
      <c r="TWG10" s="299"/>
      <c r="TWH10" s="299"/>
      <c r="TWI10" s="299"/>
      <c r="TWJ10" s="299"/>
      <c r="TWK10" s="299"/>
      <c r="TWL10" s="299"/>
      <c r="TWM10" s="299"/>
      <c r="TWN10" s="299"/>
      <c r="TWO10" s="299"/>
      <c r="TWP10" s="299"/>
      <c r="TWQ10" s="299"/>
      <c r="TWR10" s="299"/>
      <c r="TWS10" s="299"/>
      <c r="TWT10" s="299"/>
      <c r="TWU10" s="299"/>
      <c r="TWV10" s="299"/>
      <c r="TWW10" s="299"/>
      <c r="TWX10" s="299"/>
      <c r="TWY10" s="299"/>
      <c r="TWZ10" s="299"/>
      <c r="TXA10" s="299"/>
      <c r="TXB10" s="299"/>
      <c r="TXC10" s="299"/>
      <c r="TXD10" s="299"/>
      <c r="TXE10" s="299"/>
      <c r="TXF10" s="299"/>
      <c r="TXG10" s="299"/>
      <c r="TXH10" s="299"/>
      <c r="TXI10" s="299"/>
      <c r="TXJ10" s="299"/>
      <c r="TXK10" s="299"/>
      <c r="TXL10" s="299"/>
      <c r="TXM10" s="299"/>
      <c r="TXN10" s="299"/>
      <c r="TXO10" s="299"/>
      <c r="TXP10" s="299"/>
      <c r="TXQ10" s="299"/>
      <c r="TXR10" s="299"/>
      <c r="TXS10" s="299"/>
      <c r="TXT10" s="299"/>
      <c r="TXU10" s="299"/>
      <c r="TXV10" s="299"/>
      <c r="TXW10" s="299"/>
      <c r="TXX10" s="299"/>
      <c r="TXY10" s="299"/>
      <c r="TXZ10" s="299"/>
      <c r="TYA10" s="299"/>
      <c r="TYB10" s="299"/>
      <c r="TYC10" s="299"/>
      <c r="TYD10" s="299"/>
      <c r="TYE10" s="299"/>
      <c r="TYF10" s="299"/>
      <c r="TYG10" s="299"/>
      <c r="TYH10" s="299"/>
      <c r="TYI10" s="299"/>
      <c r="TYJ10" s="299"/>
      <c r="TYK10" s="299"/>
      <c r="TYL10" s="299"/>
      <c r="TYM10" s="299"/>
      <c r="TYN10" s="299"/>
      <c r="TYO10" s="299"/>
      <c r="TYP10" s="299"/>
      <c r="TYQ10" s="299"/>
      <c r="TYR10" s="299"/>
      <c r="TYS10" s="299"/>
      <c r="TYT10" s="299"/>
      <c r="TYU10" s="299"/>
      <c r="TYV10" s="299"/>
      <c r="TYW10" s="299"/>
      <c r="TYX10" s="299"/>
      <c r="TYY10" s="299"/>
      <c r="TYZ10" s="299"/>
      <c r="TZA10" s="299"/>
      <c r="TZB10" s="299"/>
      <c r="TZC10" s="299"/>
      <c r="TZD10" s="299"/>
      <c r="TZE10" s="299"/>
      <c r="TZF10" s="299"/>
      <c r="TZG10" s="299"/>
      <c r="TZH10" s="299"/>
      <c r="TZI10" s="299"/>
      <c r="TZJ10" s="299"/>
      <c r="TZK10" s="299"/>
      <c r="TZL10" s="299"/>
      <c r="TZM10" s="299"/>
      <c r="TZN10" s="299"/>
      <c r="TZO10" s="299"/>
      <c r="TZP10" s="299"/>
      <c r="TZQ10" s="299"/>
      <c r="TZR10" s="299"/>
      <c r="TZS10" s="299"/>
      <c r="TZT10" s="299"/>
      <c r="TZU10" s="299"/>
      <c r="TZV10" s="299"/>
      <c r="TZW10" s="299"/>
      <c r="TZX10" s="299"/>
      <c r="TZY10" s="299"/>
      <c r="TZZ10" s="299"/>
      <c r="UAA10" s="299"/>
      <c r="UAB10" s="299"/>
      <c r="UAC10" s="299"/>
      <c r="UAD10" s="299"/>
      <c r="UAE10" s="299"/>
      <c r="UAF10" s="299"/>
      <c r="UAG10" s="299"/>
      <c r="UAH10" s="299"/>
      <c r="UAI10" s="299"/>
      <c r="UAJ10" s="299"/>
      <c r="UAK10" s="299"/>
      <c r="UAL10" s="299"/>
      <c r="UAM10" s="299"/>
      <c r="UAN10" s="299"/>
      <c r="UAO10" s="299"/>
      <c r="UAP10" s="299"/>
      <c r="UAQ10" s="299"/>
      <c r="UAR10" s="299"/>
      <c r="UAS10" s="299"/>
      <c r="UAT10" s="299"/>
      <c r="UAU10" s="299"/>
      <c r="UAV10" s="299"/>
      <c r="UAW10" s="299"/>
      <c r="UAX10" s="299"/>
      <c r="UAY10" s="299"/>
      <c r="UAZ10" s="299"/>
      <c r="UBA10" s="299"/>
      <c r="UBB10" s="299"/>
      <c r="UBC10" s="299"/>
      <c r="UBD10" s="299"/>
      <c r="UBE10" s="299"/>
      <c r="UBF10" s="299"/>
      <c r="UBG10" s="299"/>
      <c r="UBH10" s="299"/>
      <c r="UBI10" s="299"/>
      <c r="UBJ10" s="299"/>
      <c r="UBK10" s="299"/>
      <c r="UBL10" s="299"/>
      <c r="UBM10" s="299"/>
      <c r="UBN10" s="299"/>
      <c r="UBO10" s="299"/>
      <c r="UBP10" s="299"/>
      <c r="UBQ10" s="299"/>
      <c r="UBR10" s="299"/>
      <c r="UBS10" s="299"/>
      <c r="UBT10" s="299"/>
      <c r="UBU10" s="299"/>
      <c r="UBV10" s="299"/>
      <c r="UBW10" s="299"/>
      <c r="UBX10" s="299"/>
      <c r="UBY10" s="299"/>
      <c r="UBZ10" s="299"/>
      <c r="UCA10" s="299"/>
      <c r="UCB10" s="299"/>
      <c r="UCC10" s="299"/>
      <c r="UCD10" s="299"/>
      <c r="UCE10" s="299"/>
      <c r="UCF10" s="299"/>
      <c r="UCG10" s="299"/>
      <c r="UCH10" s="299"/>
      <c r="UCI10" s="299"/>
      <c r="UCJ10" s="299"/>
      <c r="UCK10" s="299"/>
      <c r="UCL10" s="299"/>
      <c r="UCM10" s="299"/>
      <c r="UCN10" s="299"/>
      <c r="UCO10" s="299"/>
      <c r="UCP10" s="299"/>
      <c r="UCQ10" s="299"/>
      <c r="UCR10" s="299"/>
      <c r="UCS10" s="299"/>
      <c r="UCT10" s="299"/>
      <c r="UCU10" s="299"/>
      <c r="UCV10" s="299"/>
      <c r="UCW10" s="299"/>
      <c r="UCX10" s="299"/>
      <c r="UCY10" s="299"/>
      <c r="UCZ10" s="299"/>
      <c r="UDA10" s="299"/>
      <c r="UDB10" s="299"/>
      <c r="UDC10" s="299"/>
      <c r="UDD10" s="299"/>
      <c r="UDE10" s="299"/>
      <c r="UDF10" s="299"/>
      <c r="UDG10" s="299"/>
      <c r="UDH10" s="299"/>
      <c r="UDI10" s="299"/>
      <c r="UDJ10" s="299"/>
      <c r="UDK10" s="299"/>
      <c r="UDL10" s="299"/>
      <c r="UDM10" s="299"/>
      <c r="UDN10" s="299"/>
      <c r="UDO10" s="299"/>
      <c r="UDP10" s="299"/>
      <c r="UDQ10" s="299"/>
      <c r="UDR10" s="299"/>
      <c r="UDS10" s="299"/>
      <c r="UDT10" s="299"/>
      <c r="UDU10" s="299"/>
      <c r="UDV10" s="299"/>
      <c r="UDW10" s="299"/>
      <c r="UDX10" s="299"/>
      <c r="UDY10" s="299"/>
      <c r="UDZ10" s="299"/>
      <c r="UEA10" s="299"/>
      <c r="UEB10" s="299"/>
      <c r="UEC10" s="299"/>
      <c r="UED10" s="299"/>
      <c r="UEE10" s="299"/>
      <c r="UEF10" s="299"/>
      <c r="UEG10" s="299"/>
      <c r="UEH10" s="299"/>
      <c r="UEI10" s="299"/>
      <c r="UEJ10" s="299"/>
      <c r="UEK10" s="299"/>
      <c r="UEL10" s="299"/>
      <c r="UEM10" s="299"/>
      <c r="UEN10" s="299"/>
      <c r="UEO10" s="299"/>
      <c r="UEP10" s="299"/>
      <c r="UEQ10" s="299"/>
      <c r="UER10" s="299"/>
      <c r="UES10" s="299"/>
      <c r="UET10" s="299"/>
      <c r="UEU10" s="299"/>
      <c r="UEV10" s="299"/>
      <c r="UEW10" s="299"/>
      <c r="UEX10" s="299"/>
      <c r="UEY10" s="299"/>
      <c r="UEZ10" s="299"/>
      <c r="UFA10" s="299"/>
      <c r="UFB10" s="299"/>
      <c r="UFC10" s="299"/>
      <c r="UFD10" s="299"/>
      <c r="UFE10" s="299"/>
      <c r="UFF10" s="299"/>
      <c r="UFG10" s="299"/>
      <c r="UFH10" s="299"/>
      <c r="UFI10" s="299"/>
      <c r="UFJ10" s="299"/>
      <c r="UFK10" s="299"/>
      <c r="UFL10" s="299"/>
      <c r="UFM10" s="299"/>
      <c r="UFN10" s="299"/>
      <c r="UFO10" s="299"/>
      <c r="UFP10" s="299"/>
      <c r="UFQ10" s="299"/>
      <c r="UFR10" s="299"/>
      <c r="UFS10" s="299"/>
      <c r="UFT10" s="299"/>
      <c r="UFU10" s="299"/>
      <c r="UFV10" s="299"/>
      <c r="UFW10" s="299"/>
      <c r="UFX10" s="299"/>
      <c r="UFY10" s="299"/>
      <c r="UFZ10" s="299"/>
      <c r="UGA10" s="299"/>
      <c r="UGB10" s="299"/>
      <c r="UGC10" s="299"/>
      <c r="UGD10" s="299"/>
      <c r="UGE10" s="299"/>
      <c r="UGF10" s="299"/>
      <c r="UGG10" s="299"/>
      <c r="UGH10" s="299"/>
      <c r="UGI10" s="299"/>
      <c r="UGJ10" s="299"/>
      <c r="UGK10" s="299"/>
      <c r="UGL10" s="299"/>
      <c r="UGM10" s="299"/>
      <c r="UGN10" s="299"/>
      <c r="UGO10" s="299"/>
      <c r="UGP10" s="299"/>
      <c r="UGQ10" s="299"/>
      <c r="UGR10" s="299"/>
      <c r="UGS10" s="299"/>
      <c r="UGT10" s="299"/>
      <c r="UGU10" s="299"/>
      <c r="UGV10" s="299"/>
      <c r="UGW10" s="299"/>
      <c r="UGX10" s="299"/>
      <c r="UGY10" s="299"/>
      <c r="UGZ10" s="299"/>
      <c r="UHA10" s="299"/>
      <c r="UHB10" s="299"/>
      <c r="UHC10" s="299"/>
      <c r="UHD10" s="299"/>
      <c r="UHE10" s="299"/>
      <c r="UHF10" s="299"/>
      <c r="UHG10" s="299"/>
      <c r="UHH10" s="299"/>
      <c r="UHI10" s="299"/>
      <c r="UHJ10" s="299"/>
      <c r="UHK10" s="299"/>
      <c r="UHL10" s="299"/>
      <c r="UHM10" s="299"/>
      <c r="UHN10" s="299"/>
      <c r="UHO10" s="299"/>
      <c r="UHP10" s="299"/>
      <c r="UHQ10" s="299"/>
      <c r="UHR10" s="299"/>
      <c r="UHS10" s="299"/>
      <c r="UHT10" s="299"/>
      <c r="UHU10" s="299"/>
      <c r="UHV10" s="299"/>
      <c r="UHW10" s="299"/>
      <c r="UHX10" s="299"/>
      <c r="UHY10" s="299"/>
      <c r="UHZ10" s="299"/>
      <c r="UIA10" s="299"/>
      <c r="UIB10" s="299"/>
      <c r="UIC10" s="299"/>
      <c r="UID10" s="299"/>
      <c r="UIE10" s="299"/>
      <c r="UIF10" s="299"/>
      <c r="UIG10" s="299"/>
      <c r="UIH10" s="299"/>
      <c r="UII10" s="299"/>
      <c r="UIJ10" s="299"/>
      <c r="UIK10" s="299"/>
      <c r="UIL10" s="299"/>
      <c r="UIM10" s="299"/>
      <c r="UIN10" s="299"/>
      <c r="UIO10" s="299"/>
      <c r="UIP10" s="299"/>
      <c r="UIQ10" s="299"/>
      <c r="UIR10" s="299"/>
      <c r="UIS10" s="299"/>
      <c r="UIT10" s="299"/>
      <c r="UIU10" s="299"/>
      <c r="UIV10" s="299"/>
      <c r="UIW10" s="299"/>
      <c r="UIX10" s="299"/>
      <c r="UIY10" s="299"/>
      <c r="UIZ10" s="299"/>
      <c r="UJA10" s="299"/>
      <c r="UJB10" s="299"/>
      <c r="UJC10" s="299"/>
      <c r="UJD10" s="299"/>
      <c r="UJE10" s="299"/>
      <c r="UJF10" s="299"/>
      <c r="UJG10" s="299"/>
      <c r="UJH10" s="299"/>
      <c r="UJI10" s="299"/>
      <c r="UJJ10" s="299"/>
      <c r="UJK10" s="299"/>
      <c r="UJL10" s="299"/>
      <c r="UJM10" s="299"/>
      <c r="UJN10" s="299"/>
      <c r="UJO10" s="299"/>
      <c r="UJP10" s="299"/>
      <c r="UJQ10" s="299"/>
      <c r="UJR10" s="299"/>
      <c r="UJS10" s="299"/>
      <c r="UJT10" s="299"/>
      <c r="UJU10" s="299"/>
      <c r="UJV10" s="299"/>
      <c r="UJW10" s="299"/>
      <c r="UJX10" s="299"/>
      <c r="UJY10" s="299"/>
      <c r="UJZ10" s="299"/>
      <c r="UKA10" s="299"/>
      <c r="UKB10" s="299"/>
      <c r="UKC10" s="299"/>
      <c r="UKD10" s="299"/>
      <c r="UKE10" s="299"/>
      <c r="UKF10" s="299"/>
      <c r="UKG10" s="299"/>
      <c r="UKH10" s="299"/>
      <c r="UKI10" s="299"/>
      <c r="UKJ10" s="299"/>
      <c r="UKK10" s="299"/>
      <c r="UKL10" s="299"/>
      <c r="UKM10" s="299"/>
      <c r="UKN10" s="299"/>
      <c r="UKO10" s="299"/>
      <c r="UKP10" s="299"/>
      <c r="UKQ10" s="299"/>
      <c r="UKR10" s="299"/>
      <c r="UKS10" s="299"/>
      <c r="UKT10" s="299"/>
      <c r="UKU10" s="299"/>
      <c r="UKV10" s="299"/>
      <c r="UKW10" s="299"/>
      <c r="UKX10" s="299"/>
      <c r="UKY10" s="299"/>
      <c r="UKZ10" s="299"/>
      <c r="ULA10" s="299"/>
      <c r="ULB10" s="299"/>
      <c r="ULC10" s="299"/>
      <c r="ULD10" s="299"/>
      <c r="ULE10" s="299"/>
      <c r="ULF10" s="299"/>
      <c r="ULG10" s="299"/>
      <c r="ULH10" s="299"/>
      <c r="ULI10" s="299"/>
      <c r="ULJ10" s="299"/>
      <c r="ULK10" s="299"/>
      <c r="ULL10" s="299"/>
      <c r="ULM10" s="299"/>
      <c r="ULN10" s="299"/>
      <c r="ULO10" s="299"/>
      <c r="ULP10" s="299"/>
      <c r="ULQ10" s="299"/>
      <c r="ULR10" s="299"/>
      <c r="ULS10" s="299"/>
      <c r="ULT10" s="299"/>
      <c r="ULU10" s="299"/>
      <c r="ULV10" s="299"/>
      <c r="ULW10" s="299"/>
      <c r="ULX10" s="299"/>
      <c r="ULY10" s="299"/>
      <c r="ULZ10" s="299"/>
      <c r="UMA10" s="299"/>
      <c r="UMB10" s="299"/>
      <c r="UMC10" s="299"/>
      <c r="UMD10" s="299"/>
      <c r="UME10" s="299"/>
      <c r="UMF10" s="299"/>
      <c r="UMG10" s="299"/>
      <c r="UMH10" s="299"/>
      <c r="UMI10" s="299"/>
      <c r="UMJ10" s="299"/>
      <c r="UMK10" s="299"/>
      <c r="UML10" s="299"/>
      <c r="UMM10" s="299"/>
      <c r="UMN10" s="299"/>
      <c r="UMO10" s="299"/>
      <c r="UMP10" s="299"/>
      <c r="UMQ10" s="299"/>
      <c r="UMR10" s="299"/>
      <c r="UMS10" s="299"/>
      <c r="UMT10" s="299"/>
      <c r="UMU10" s="299"/>
      <c r="UMV10" s="299"/>
      <c r="UMW10" s="299"/>
      <c r="UMX10" s="299"/>
      <c r="UMY10" s="299"/>
      <c r="UMZ10" s="299"/>
      <c r="UNA10" s="299"/>
      <c r="UNB10" s="299"/>
      <c r="UNC10" s="299"/>
      <c r="UND10" s="299"/>
      <c r="UNE10" s="299"/>
      <c r="UNF10" s="299"/>
      <c r="UNG10" s="299"/>
      <c r="UNH10" s="299"/>
      <c r="UNI10" s="299"/>
      <c r="UNJ10" s="299"/>
      <c r="UNK10" s="299"/>
      <c r="UNL10" s="299"/>
      <c r="UNM10" s="299"/>
      <c r="UNN10" s="299"/>
      <c r="UNO10" s="299"/>
      <c r="UNP10" s="299"/>
      <c r="UNQ10" s="299"/>
      <c r="UNR10" s="299"/>
      <c r="UNS10" s="299"/>
      <c r="UNT10" s="299"/>
      <c r="UNU10" s="299"/>
      <c r="UNV10" s="299"/>
      <c r="UNW10" s="299"/>
      <c r="UNX10" s="299"/>
      <c r="UNY10" s="299"/>
      <c r="UNZ10" s="299"/>
      <c r="UOA10" s="299"/>
      <c r="UOB10" s="299"/>
      <c r="UOC10" s="299"/>
      <c r="UOD10" s="299"/>
      <c r="UOE10" s="299"/>
      <c r="UOF10" s="299"/>
      <c r="UOG10" s="299"/>
      <c r="UOH10" s="299"/>
      <c r="UOI10" s="299"/>
      <c r="UOJ10" s="299"/>
      <c r="UOK10" s="299"/>
      <c r="UOL10" s="299"/>
      <c r="UOM10" s="299"/>
      <c r="UON10" s="299"/>
      <c r="UOO10" s="299"/>
      <c r="UOP10" s="299"/>
      <c r="UOQ10" s="299"/>
      <c r="UOR10" s="299"/>
      <c r="UOS10" s="299"/>
      <c r="UOT10" s="299"/>
      <c r="UOU10" s="299"/>
      <c r="UOV10" s="299"/>
      <c r="UOW10" s="299"/>
      <c r="UOX10" s="299"/>
      <c r="UOY10" s="299"/>
      <c r="UOZ10" s="299"/>
      <c r="UPA10" s="299"/>
      <c r="UPB10" s="299"/>
      <c r="UPC10" s="299"/>
      <c r="UPD10" s="299"/>
      <c r="UPE10" s="299"/>
      <c r="UPF10" s="299"/>
      <c r="UPG10" s="299"/>
      <c r="UPH10" s="299"/>
      <c r="UPI10" s="299"/>
      <c r="UPJ10" s="299"/>
      <c r="UPK10" s="299"/>
      <c r="UPL10" s="299"/>
      <c r="UPM10" s="299"/>
      <c r="UPN10" s="299"/>
      <c r="UPO10" s="299"/>
      <c r="UPP10" s="299"/>
      <c r="UPQ10" s="299"/>
      <c r="UPR10" s="299"/>
      <c r="UPS10" s="299"/>
      <c r="UPT10" s="299"/>
      <c r="UPU10" s="299"/>
      <c r="UPV10" s="299"/>
      <c r="UPW10" s="299"/>
      <c r="UPX10" s="299"/>
      <c r="UPY10" s="299"/>
      <c r="UPZ10" s="299"/>
      <c r="UQA10" s="299"/>
      <c r="UQB10" s="299"/>
      <c r="UQC10" s="299"/>
      <c r="UQD10" s="299"/>
      <c r="UQE10" s="299"/>
      <c r="UQF10" s="299"/>
      <c r="UQG10" s="299"/>
      <c r="UQH10" s="299"/>
      <c r="UQI10" s="299"/>
      <c r="UQJ10" s="299"/>
      <c r="UQK10" s="299"/>
      <c r="UQL10" s="299"/>
      <c r="UQM10" s="299"/>
      <c r="UQN10" s="299"/>
      <c r="UQO10" s="299"/>
      <c r="UQP10" s="299"/>
      <c r="UQQ10" s="299"/>
      <c r="UQR10" s="299"/>
      <c r="UQS10" s="299"/>
      <c r="UQT10" s="299"/>
      <c r="UQU10" s="299"/>
      <c r="UQV10" s="299"/>
      <c r="UQW10" s="299"/>
      <c r="UQX10" s="299"/>
      <c r="UQY10" s="299"/>
      <c r="UQZ10" s="299"/>
      <c r="URA10" s="299"/>
      <c r="URB10" s="299"/>
      <c r="URC10" s="299"/>
      <c r="URD10" s="299"/>
      <c r="URE10" s="299"/>
      <c r="URF10" s="299"/>
      <c r="URG10" s="299"/>
      <c r="URH10" s="299"/>
      <c r="URI10" s="299"/>
      <c r="URJ10" s="299"/>
      <c r="URK10" s="299"/>
      <c r="URL10" s="299"/>
      <c r="URM10" s="299"/>
      <c r="URN10" s="299"/>
      <c r="URO10" s="299"/>
      <c r="URP10" s="299"/>
      <c r="URQ10" s="299"/>
      <c r="URR10" s="299"/>
      <c r="URS10" s="299"/>
      <c r="URT10" s="299"/>
      <c r="URU10" s="299"/>
      <c r="URV10" s="299"/>
      <c r="URW10" s="299"/>
      <c r="URX10" s="299"/>
      <c r="URY10" s="299"/>
      <c r="URZ10" s="299"/>
      <c r="USA10" s="299"/>
      <c r="USB10" s="299"/>
      <c r="USC10" s="299"/>
      <c r="USD10" s="299"/>
      <c r="USE10" s="299"/>
      <c r="USF10" s="299"/>
      <c r="USG10" s="299"/>
      <c r="USH10" s="299"/>
      <c r="USI10" s="299"/>
      <c r="USJ10" s="299"/>
      <c r="USK10" s="299"/>
      <c r="USL10" s="299"/>
      <c r="USM10" s="299"/>
      <c r="USN10" s="299"/>
      <c r="USO10" s="299"/>
      <c r="USP10" s="299"/>
      <c r="USQ10" s="299"/>
      <c r="USR10" s="299"/>
      <c r="USS10" s="299"/>
      <c r="UST10" s="299"/>
      <c r="USU10" s="299"/>
      <c r="USV10" s="299"/>
      <c r="USW10" s="299"/>
      <c r="USX10" s="299"/>
      <c r="USY10" s="299"/>
      <c r="USZ10" s="299"/>
      <c r="UTA10" s="299"/>
      <c r="UTB10" s="299"/>
      <c r="UTC10" s="299"/>
      <c r="UTD10" s="299"/>
      <c r="UTE10" s="299"/>
      <c r="UTF10" s="299"/>
      <c r="UTG10" s="299"/>
      <c r="UTH10" s="299"/>
      <c r="UTI10" s="299"/>
      <c r="UTJ10" s="299"/>
      <c r="UTK10" s="299"/>
      <c r="UTL10" s="299"/>
      <c r="UTM10" s="299"/>
      <c r="UTN10" s="299"/>
      <c r="UTO10" s="299"/>
      <c r="UTP10" s="299"/>
      <c r="UTQ10" s="299"/>
      <c r="UTR10" s="299"/>
      <c r="UTS10" s="299"/>
      <c r="UTT10" s="299"/>
      <c r="UTU10" s="299"/>
      <c r="UTV10" s="299"/>
      <c r="UTW10" s="299"/>
      <c r="UTX10" s="299"/>
      <c r="UTY10" s="299"/>
      <c r="UTZ10" s="299"/>
      <c r="UUA10" s="299"/>
      <c r="UUB10" s="299"/>
      <c r="UUC10" s="299"/>
      <c r="UUD10" s="299"/>
      <c r="UUE10" s="299"/>
      <c r="UUF10" s="299"/>
      <c r="UUG10" s="299"/>
      <c r="UUH10" s="299"/>
      <c r="UUI10" s="299"/>
      <c r="UUJ10" s="299"/>
      <c r="UUK10" s="299"/>
      <c r="UUL10" s="299"/>
      <c r="UUM10" s="299"/>
      <c r="UUN10" s="299"/>
      <c r="UUO10" s="299"/>
      <c r="UUP10" s="299"/>
      <c r="UUQ10" s="299"/>
      <c r="UUR10" s="299"/>
      <c r="UUS10" s="299"/>
      <c r="UUT10" s="299"/>
      <c r="UUU10" s="299"/>
      <c r="UUV10" s="299"/>
      <c r="UUW10" s="299"/>
      <c r="UUX10" s="299"/>
      <c r="UUY10" s="299"/>
      <c r="UUZ10" s="299"/>
      <c r="UVA10" s="299"/>
      <c r="UVB10" s="299"/>
      <c r="UVC10" s="299"/>
      <c r="UVD10" s="299"/>
      <c r="UVE10" s="299"/>
      <c r="UVF10" s="299"/>
      <c r="UVG10" s="299"/>
      <c r="UVH10" s="299"/>
      <c r="UVI10" s="299"/>
      <c r="UVJ10" s="299"/>
      <c r="UVK10" s="299"/>
      <c r="UVL10" s="299"/>
      <c r="UVM10" s="299"/>
      <c r="UVN10" s="299"/>
      <c r="UVO10" s="299"/>
      <c r="UVP10" s="299"/>
      <c r="UVQ10" s="299"/>
      <c r="UVR10" s="299"/>
      <c r="UVS10" s="299"/>
      <c r="UVT10" s="299"/>
      <c r="UVU10" s="299"/>
      <c r="UVV10" s="299"/>
      <c r="UVW10" s="299"/>
      <c r="UVX10" s="299"/>
      <c r="UVY10" s="299"/>
      <c r="UVZ10" s="299"/>
      <c r="UWA10" s="299"/>
      <c r="UWB10" s="299"/>
      <c r="UWC10" s="299"/>
      <c r="UWD10" s="299"/>
      <c r="UWE10" s="299"/>
      <c r="UWF10" s="299"/>
      <c r="UWG10" s="299"/>
      <c r="UWH10" s="299"/>
      <c r="UWI10" s="299"/>
      <c r="UWJ10" s="299"/>
      <c r="UWK10" s="299"/>
      <c r="UWL10" s="299"/>
      <c r="UWM10" s="299"/>
      <c r="UWN10" s="299"/>
      <c r="UWO10" s="299"/>
      <c r="UWP10" s="299"/>
      <c r="UWQ10" s="299"/>
      <c r="UWR10" s="299"/>
      <c r="UWS10" s="299"/>
      <c r="UWT10" s="299"/>
      <c r="UWU10" s="299"/>
      <c r="UWV10" s="299"/>
      <c r="UWW10" s="299"/>
      <c r="UWX10" s="299"/>
      <c r="UWY10" s="299"/>
      <c r="UWZ10" s="299"/>
      <c r="UXA10" s="299"/>
      <c r="UXB10" s="299"/>
      <c r="UXC10" s="299"/>
      <c r="UXD10" s="299"/>
      <c r="UXE10" s="299"/>
      <c r="UXF10" s="299"/>
      <c r="UXG10" s="299"/>
      <c r="UXH10" s="299"/>
      <c r="UXI10" s="299"/>
      <c r="UXJ10" s="299"/>
      <c r="UXK10" s="299"/>
      <c r="UXL10" s="299"/>
      <c r="UXM10" s="299"/>
      <c r="UXN10" s="299"/>
      <c r="UXO10" s="299"/>
      <c r="UXP10" s="299"/>
      <c r="UXQ10" s="299"/>
      <c r="UXR10" s="299"/>
      <c r="UXS10" s="299"/>
      <c r="UXT10" s="299"/>
      <c r="UXU10" s="299"/>
      <c r="UXV10" s="299"/>
      <c r="UXW10" s="299"/>
      <c r="UXX10" s="299"/>
      <c r="UXY10" s="299"/>
      <c r="UXZ10" s="299"/>
      <c r="UYA10" s="299"/>
      <c r="UYB10" s="299"/>
      <c r="UYC10" s="299"/>
      <c r="UYD10" s="299"/>
      <c r="UYE10" s="299"/>
      <c r="UYF10" s="299"/>
      <c r="UYG10" s="299"/>
      <c r="UYH10" s="299"/>
      <c r="UYI10" s="299"/>
      <c r="UYJ10" s="299"/>
      <c r="UYK10" s="299"/>
      <c r="UYL10" s="299"/>
      <c r="UYM10" s="299"/>
      <c r="UYN10" s="299"/>
      <c r="UYO10" s="299"/>
      <c r="UYP10" s="299"/>
      <c r="UYQ10" s="299"/>
      <c r="UYR10" s="299"/>
      <c r="UYS10" s="299"/>
      <c r="UYT10" s="299"/>
      <c r="UYU10" s="299"/>
      <c r="UYV10" s="299"/>
      <c r="UYW10" s="299"/>
      <c r="UYX10" s="299"/>
      <c r="UYY10" s="299"/>
      <c r="UYZ10" s="299"/>
      <c r="UZA10" s="299"/>
      <c r="UZB10" s="299"/>
      <c r="UZC10" s="299"/>
      <c r="UZD10" s="299"/>
      <c r="UZE10" s="299"/>
      <c r="UZF10" s="299"/>
      <c r="UZG10" s="299"/>
      <c r="UZH10" s="299"/>
      <c r="UZI10" s="299"/>
      <c r="UZJ10" s="299"/>
      <c r="UZK10" s="299"/>
      <c r="UZL10" s="299"/>
      <c r="UZM10" s="299"/>
      <c r="UZN10" s="299"/>
      <c r="UZO10" s="299"/>
      <c r="UZP10" s="299"/>
      <c r="UZQ10" s="299"/>
      <c r="UZR10" s="299"/>
      <c r="UZS10" s="299"/>
      <c r="UZT10" s="299"/>
      <c r="UZU10" s="299"/>
      <c r="UZV10" s="299"/>
      <c r="UZW10" s="299"/>
      <c r="UZX10" s="299"/>
      <c r="UZY10" s="299"/>
      <c r="UZZ10" s="299"/>
      <c r="VAA10" s="299"/>
      <c r="VAB10" s="299"/>
      <c r="VAC10" s="299"/>
      <c r="VAD10" s="299"/>
      <c r="VAE10" s="299"/>
      <c r="VAF10" s="299"/>
      <c r="VAG10" s="299"/>
      <c r="VAH10" s="299"/>
      <c r="VAI10" s="299"/>
      <c r="VAJ10" s="299"/>
      <c r="VAK10" s="299"/>
      <c r="VAL10" s="299"/>
      <c r="VAM10" s="299"/>
      <c r="VAN10" s="299"/>
      <c r="VAO10" s="299"/>
      <c r="VAP10" s="299"/>
      <c r="VAQ10" s="299"/>
      <c r="VAR10" s="299"/>
      <c r="VAS10" s="299"/>
      <c r="VAT10" s="299"/>
      <c r="VAU10" s="299"/>
      <c r="VAV10" s="299"/>
      <c r="VAW10" s="299"/>
      <c r="VAX10" s="299"/>
      <c r="VAY10" s="299"/>
      <c r="VAZ10" s="299"/>
      <c r="VBA10" s="299"/>
      <c r="VBB10" s="299"/>
      <c r="VBC10" s="299"/>
      <c r="VBD10" s="299"/>
      <c r="VBE10" s="299"/>
      <c r="VBF10" s="299"/>
      <c r="VBG10" s="299"/>
      <c r="VBH10" s="299"/>
      <c r="VBI10" s="299"/>
      <c r="VBJ10" s="299"/>
      <c r="VBK10" s="299"/>
      <c r="VBL10" s="299"/>
      <c r="VBM10" s="299"/>
      <c r="VBN10" s="299"/>
      <c r="VBO10" s="299"/>
      <c r="VBP10" s="299"/>
      <c r="VBQ10" s="299"/>
      <c r="VBR10" s="299"/>
      <c r="VBS10" s="299"/>
      <c r="VBT10" s="299"/>
      <c r="VBU10" s="299"/>
      <c r="VBV10" s="299"/>
      <c r="VBW10" s="299"/>
      <c r="VBX10" s="299"/>
      <c r="VBY10" s="299"/>
      <c r="VBZ10" s="299"/>
      <c r="VCA10" s="299"/>
      <c r="VCB10" s="299"/>
      <c r="VCC10" s="299"/>
      <c r="VCD10" s="299"/>
      <c r="VCE10" s="299"/>
      <c r="VCF10" s="299"/>
      <c r="VCG10" s="299"/>
      <c r="VCH10" s="299"/>
      <c r="VCI10" s="299"/>
      <c r="VCJ10" s="299"/>
      <c r="VCK10" s="299"/>
      <c r="VCL10" s="299"/>
      <c r="VCM10" s="299"/>
      <c r="VCN10" s="299"/>
      <c r="VCO10" s="299"/>
      <c r="VCP10" s="299"/>
      <c r="VCQ10" s="299"/>
      <c r="VCR10" s="299"/>
      <c r="VCS10" s="299"/>
      <c r="VCT10" s="299"/>
      <c r="VCU10" s="299"/>
      <c r="VCV10" s="299"/>
      <c r="VCW10" s="299"/>
      <c r="VCX10" s="299"/>
      <c r="VCY10" s="299"/>
      <c r="VCZ10" s="299"/>
      <c r="VDA10" s="299"/>
      <c r="VDB10" s="299"/>
      <c r="VDC10" s="299"/>
      <c r="VDD10" s="299"/>
      <c r="VDE10" s="299"/>
      <c r="VDF10" s="299"/>
      <c r="VDG10" s="299"/>
      <c r="VDH10" s="299"/>
      <c r="VDI10" s="299"/>
      <c r="VDJ10" s="299"/>
      <c r="VDK10" s="299"/>
      <c r="VDL10" s="299"/>
      <c r="VDM10" s="299"/>
      <c r="VDN10" s="299"/>
      <c r="VDO10" s="299"/>
      <c r="VDP10" s="299"/>
      <c r="VDQ10" s="299"/>
      <c r="VDR10" s="299"/>
      <c r="VDS10" s="299"/>
      <c r="VDT10" s="299"/>
      <c r="VDU10" s="299"/>
      <c r="VDV10" s="299"/>
      <c r="VDW10" s="299"/>
      <c r="VDX10" s="299"/>
      <c r="VDY10" s="299"/>
      <c r="VDZ10" s="299"/>
      <c r="VEA10" s="299"/>
      <c r="VEB10" s="299"/>
      <c r="VEC10" s="299"/>
      <c r="VED10" s="299"/>
      <c r="VEE10" s="299"/>
      <c r="VEF10" s="299"/>
      <c r="VEG10" s="299"/>
      <c r="VEH10" s="299"/>
      <c r="VEI10" s="299"/>
      <c r="VEJ10" s="299"/>
      <c r="VEK10" s="299"/>
      <c r="VEL10" s="299"/>
      <c r="VEM10" s="299"/>
      <c r="VEN10" s="299"/>
      <c r="VEO10" s="299"/>
      <c r="VEP10" s="299"/>
      <c r="VEQ10" s="299"/>
      <c r="VER10" s="299"/>
      <c r="VES10" s="299"/>
      <c r="VET10" s="299"/>
      <c r="VEU10" s="299"/>
      <c r="VEV10" s="299"/>
      <c r="VEW10" s="299"/>
      <c r="VEX10" s="299"/>
      <c r="VEY10" s="299"/>
      <c r="VEZ10" s="299"/>
      <c r="VFA10" s="299"/>
      <c r="VFB10" s="299"/>
      <c r="VFC10" s="299"/>
      <c r="VFD10" s="299"/>
      <c r="VFE10" s="299"/>
      <c r="VFF10" s="299"/>
      <c r="VFG10" s="299"/>
      <c r="VFH10" s="299"/>
      <c r="VFI10" s="299"/>
      <c r="VFJ10" s="299"/>
      <c r="VFK10" s="299"/>
      <c r="VFL10" s="299"/>
      <c r="VFM10" s="299"/>
      <c r="VFN10" s="299"/>
      <c r="VFO10" s="299"/>
      <c r="VFP10" s="299"/>
      <c r="VFQ10" s="299"/>
      <c r="VFR10" s="299"/>
      <c r="VFS10" s="299"/>
      <c r="VFT10" s="299"/>
      <c r="VFU10" s="299"/>
      <c r="VFV10" s="299"/>
      <c r="VFW10" s="299"/>
      <c r="VFX10" s="299"/>
      <c r="VFY10" s="299"/>
      <c r="VFZ10" s="299"/>
      <c r="VGA10" s="299"/>
      <c r="VGB10" s="299"/>
      <c r="VGC10" s="299"/>
      <c r="VGD10" s="299"/>
      <c r="VGE10" s="299"/>
      <c r="VGF10" s="299"/>
      <c r="VGG10" s="299"/>
      <c r="VGH10" s="299"/>
      <c r="VGI10" s="299"/>
      <c r="VGJ10" s="299"/>
      <c r="VGK10" s="299"/>
      <c r="VGL10" s="299"/>
      <c r="VGM10" s="299"/>
      <c r="VGN10" s="299"/>
      <c r="VGO10" s="299"/>
      <c r="VGP10" s="299"/>
      <c r="VGQ10" s="299"/>
      <c r="VGR10" s="299"/>
      <c r="VGS10" s="299"/>
      <c r="VGT10" s="299"/>
      <c r="VGU10" s="299"/>
      <c r="VGV10" s="299"/>
      <c r="VGW10" s="299"/>
      <c r="VGX10" s="299"/>
      <c r="VGY10" s="299"/>
      <c r="VGZ10" s="299"/>
      <c r="VHA10" s="299"/>
      <c r="VHB10" s="299"/>
      <c r="VHC10" s="299"/>
      <c r="VHD10" s="299"/>
      <c r="VHE10" s="299"/>
      <c r="VHF10" s="299"/>
      <c r="VHG10" s="299"/>
      <c r="VHH10" s="299"/>
      <c r="VHI10" s="299"/>
      <c r="VHJ10" s="299"/>
      <c r="VHK10" s="299"/>
      <c r="VHL10" s="299"/>
      <c r="VHM10" s="299"/>
      <c r="VHN10" s="299"/>
      <c r="VHO10" s="299"/>
      <c r="VHP10" s="299"/>
      <c r="VHQ10" s="299"/>
      <c r="VHR10" s="299"/>
      <c r="VHS10" s="299"/>
      <c r="VHT10" s="299"/>
      <c r="VHU10" s="299"/>
      <c r="VHV10" s="299"/>
      <c r="VHW10" s="299"/>
      <c r="VHX10" s="299"/>
      <c r="VHY10" s="299"/>
      <c r="VHZ10" s="299"/>
      <c r="VIA10" s="299"/>
      <c r="VIB10" s="299"/>
      <c r="VIC10" s="299"/>
      <c r="VID10" s="299"/>
      <c r="VIE10" s="299"/>
      <c r="VIF10" s="299"/>
      <c r="VIG10" s="299"/>
      <c r="VIH10" s="299"/>
      <c r="VII10" s="299"/>
      <c r="VIJ10" s="299"/>
      <c r="VIK10" s="299"/>
      <c r="VIL10" s="299"/>
      <c r="VIM10" s="299"/>
      <c r="VIN10" s="299"/>
      <c r="VIO10" s="299"/>
      <c r="VIP10" s="299"/>
      <c r="VIQ10" s="299"/>
      <c r="VIR10" s="299"/>
      <c r="VIS10" s="299"/>
      <c r="VIT10" s="299"/>
      <c r="VIU10" s="299"/>
      <c r="VIV10" s="299"/>
      <c r="VIW10" s="299"/>
      <c r="VIX10" s="299"/>
      <c r="VIY10" s="299"/>
      <c r="VIZ10" s="299"/>
      <c r="VJA10" s="299"/>
      <c r="VJB10" s="299"/>
      <c r="VJC10" s="299"/>
      <c r="VJD10" s="299"/>
      <c r="VJE10" s="299"/>
      <c r="VJF10" s="299"/>
      <c r="VJG10" s="299"/>
      <c r="VJH10" s="299"/>
      <c r="VJI10" s="299"/>
      <c r="VJJ10" s="299"/>
      <c r="VJK10" s="299"/>
      <c r="VJL10" s="299"/>
      <c r="VJM10" s="299"/>
      <c r="VJN10" s="299"/>
      <c r="VJO10" s="299"/>
      <c r="VJP10" s="299"/>
      <c r="VJQ10" s="299"/>
      <c r="VJR10" s="299"/>
      <c r="VJS10" s="299"/>
      <c r="VJT10" s="299"/>
      <c r="VJU10" s="299"/>
      <c r="VJV10" s="299"/>
      <c r="VJW10" s="299"/>
      <c r="VJX10" s="299"/>
      <c r="VJY10" s="299"/>
      <c r="VJZ10" s="299"/>
      <c r="VKA10" s="299"/>
      <c r="VKB10" s="299"/>
      <c r="VKC10" s="299"/>
      <c r="VKD10" s="299"/>
      <c r="VKE10" s="299"/>
      <c r="VKF10" s="299"/>
      <c r="VKG10" s="299"/>
      <c r="VKH10" s="299"/>
      <c r="VKI10" s="299"/>
      <c r="VKJ10" s="299"/>
      <c r="VKK10" s="299"/>
      <c r="VKL10" s="299"/>
      <c r="VKM10" s="299"/>
      <c r="VKN10" s="299"/>
      <c r="VKO10" s="299"/>
      <c r="VKP10" s="299"/>
      <c r="VKQ10" s="299"/>
      <c r="VKR10" s="299"/>
      <c r="VKS10" s="299"/>
      <c r="VKT10" s="299"/>
      <c r="VKU10" s="299"/>
      <c r="VKV10" s="299"/>
      <c r="VKW10" s="299"/>
      <c r="VKX10" s="299"/>
      <c r="VKY10" s="299"/>
      <c r="VKZ10" s="299"/>
      <c r="VLA10" s="299"/>
      <c r="VLB10" s="299"/>
      <c r="VLC10" s="299"/>
      <c r="VLD10" s="299"/>
      <c r="VLE10" s="299"/>
      <c r="VLF10" s="299"/>
      <c r="VLG10" s="299"/>
      <c r="VLH10" s="299"/>
      <c r="VLI10" s="299"/>
      <c r="VLJ10" s="299"/>
      <c r="VLK10" s="299"/>
      <c r="VLL10" s="299"/>
      <c r="VLM10" s="299"/>
      <c r="VLN10" s="299"/>
      <c r="VLO10" s="299"/>
      <c r="VLP10" s="299"/>
      <c r="VLQ10" s="299"/>
      <c r="VLR10" s="299"/>
      <c r="VLS10" s="299"/>
      <c r="VLT10" s="299"/>
      <c r="VLU10" s="299"/>
      <c r="VLV10" s="299"/>
      <c r="VLW10" s="299"/>
      <c r="VLX10" s="299"/>
      <c r="VLY10" s="299"/>
      <c r="VLZ10" s="299"/>
      <c r="VMA10" s="299"/>
      <c r="VMB10" s="299"/>
      <c r="VMC10" s="299"/>
      <c r="VMD10" s="299"/>
      <c r="VME10" s="299"/>
      <c r="VMF10" s="299"/>
      <c r="VMG10" s="299"/>
      <c r="VMH10" s="299"/>
      <c r="VMI10" s="299"/>
      <c r="VMJ10" s="299"/>
      <c r="VMK10" s="299"/>
      <c r="VML10" s="299"/>
      <c r="VMM10" s="299"/>
      <c r="VMN10" s="299"/>
      <c r="VMO10" s="299"/>
      <c r="VMP10" s="299"/>
      <c r="VMQ10" s="299"/>
      <c r="VMR10" s="299"/>
      <c r="VMS10" s="299"/>
      <c r="VMT10" s="299"/>
      <c r="VMU10" s="299"/>
      <c r="VMV10" s="299"/>
      <c r="VMW10" s="299"/>
      <c r="VMX10" s="299"/>
      <c r="VMY10" s="299"/>
      <c r="VMZ10" s="299"/>
      <c r="VNA10" s="299"/>
      <c r="VNB10" s="299"/>
      <c r="VNC10" s="299"/>
      <c r="VND10" s="299"/>
      <c r="VNE10" s="299"/>
      <c r="VNF10" s="299"/>
      <c r="VNG10" s="299"/>
      <c r="VNH10" s="299"/>
      <c r="VNI10" s="299"/>
      <c r="VNJ10" s="299"/>
      <c r="VNK10" s="299"/>
      <c r="VNL10" s="299"/>
      <c r="VNM10" s="299"/>
      <c r="VNN10" s="299"/>
      <c r="VNO10" s="299"/>
      <c r="VNP10" s="299"/>
      <c r="VNQ10" s="299"/>
      <c r="VNR10" s="299"/>
      <c r="VNS10" s="299"/>
      <c r="VNT10" s="299"/>
      <c r="VNU10" s="299"/>
      <c r="VNV10" s="299"/>
      <c r="VNW10" s="299"/>
      <c r="VNX10" s="299"/>
      <c r="VNY10" s="299"/>
      <c r="VNZ10" s="299"/>
      <c r="VOA10" s="299"/>
      <c r="VOB10" s="299"/>
      <c r="VOC10" s="299"/>
      <c r="VOD10" s="299"/>
      <c r="VOE10" s="299"/>
      <c r="VOF10" s="299"/>
      <c r="VOG10" s="299"/>
      <c r="VOH10" s="299"/>
      <c r="VOI10" s="299"/>
      <c r="VOJ10" s="299"/>
      <c r="VOK10" s="299"/>
      <c r="VOL10" s="299"/>
      <c r="VOM10" s="299"/>
      <c r="VON10" s="299"/>
      <c r="VOO10" s="299"/>
      <c r="VOP10" s="299"/>
      <c r="VOQ10" s="299"/>
      <c r="VOR10" s="299"/>
      <c r="VOS10" s="299"/>
      <c r="VOT10" s="299"/>
      <c r="VOU10" s="299"/>
      <c r="VOV10" s="299"/>
      <c r="VOW10" s="299"/>
      <c r="VOX10" s="299"/>
      <c r="VOY10" s="299"/>
      <c r="VOZ10" s="299"/>
      <c r="VPA10" s="299"/>
      <c r="VPB10" s="299"/>
      <c r="VPC10" s="299"/>
      <c r="VPD10" s="299"/>
      <c r="VPE10" s="299"/>
      <c r="VPF10" s="299"/>
      <c r="VPG10" s="299"/>
      <c r="VPH10" s="299"/>
      <c r="VPI10" s="299"/>
      <c r="VPJ10" s="299"/>
      <c r="VPK10" s="299"/>
      <c r="VPL10" s="299"/>
      <c r="VPM10" s="299"/>
      <c r="VPN10" s="299"/>
      <c r="VPO10" s="299"/>
      <c r="VPP10" s="299"/>
      <c r="VPQ10" s="299"/>
      <c r="VPR10" s="299"/>
      <c r="VPS10" s="299"/>
      <c r="VPT10" s="299"/>
      <c r="VPU10" s="299"/>
      <c r="VPV10" s="299"/>
      <c r="VPW10" s="299"/>
      <c r="VPX10" s="299"/>
      <c r="VPY10" s="299"/>
      <c r="VPZ10" s="299"/>
      <c r="VQA10" s="299"/>
      <c r="VQB10" s="299"/>
      <c r="VQC10" s="299"/>
      <c r="VQD10" s="299"/>
      <c r="VQE10" s="299"/>
      <c r="VQF10" s="299"/>
      <c r="VQG10" s="299"/>
      <c r="VQH10" s="299"/>
      <c r="VQI10" s="299"/>
      <c r="VQJ10" s="299"/>
      <c r="VQK10" s="299"/>
      <c r="VQL10" s="299"/>
      <c r="VQM10" s="299"/>
      <c r="VQN10" s="299"/>
      <c r="VQO10" s="299"/>
      <c r="VQP10" s="299"/>
      <c r="VQQ10" s="299"/>
      <c r="VQR10" s="299"/>
      <c r="VQS10" s="299"/>
      <c r="VQT10" s="299"/>
      <c r="VQU10" s="299"/>
      <c r="VQV10" s="299"/>
      <c r="VQW10" s="299"/>
      <c r="VQX10" s="299"/>
      <c r="VQY10" s="299"/>
      <c r="VQZ10" s="299"/>
      <c r="VRA10" s="299"/>
      <c r="VRB10" s="299"/>
      <c r="VRC10" s="299"/>
      <c r="VRD10" s="299"/>
      <c r="VRE10" s="299"/>
      <c r="VRF10" s="299"/>
      <c r="VRG10" s="299"/>
      <c r="VRH10" s="299"/>
      <c r="VRI10" s="299"/>
      <c r="VRJ10" s="299"/>
      <c r="VRK10" s="299"/>
      <c r="VRL10" s="299"/>
      <c r="VRM10" s="299"/>
      <c r="VRN10" s="299"/>
      <c r="VRO10" s="299"/>
      <c r="VRP10" s="299"/>
      <c r="VRQ10" s="299"/>
      <c r="VRR10" s="299"/>
      <c r="VRS10" s="299"/>
      <c r="VRT10" s="299"/>
      <c r="VRU10" s="299"/>
      <c r="VRV10" s="299"/>
      <c r="VRW10" s="299"/>
      <c r="VRX10" s="299"/>
      <c r="VRY10" s="299"/>
      <c r="VRZ10" s="299"/>
      <c r="VSA10" s="299"/>
      <c r="VSB10" s="299"/>
      <c r="VSC10" s="299"/>
      <c r="VSD10" s="299"/>
      <c r="VSE10" s="299"/>
      <c r="VSF10" s="299"/>
      <c r="VSG10" s="299"/>
      <c r="VSH10" s="299"/>
      <c r="VSI10" s="299"/>
      <c r="VSJ10" s="299"/>
      <c r="VSK10" s="299"/>
      <c r="VSL10" s="299"/>
      <c r="VSM10" s="299"/>
      <c r="VSN10" s="299"/>
      <c r="VSO10" s="299"/>
      <c r="VSP10" s="299"/>
      <c r="VSQ10" s="299"/>
      <c r="VSR10" s="299"/>
      <c r="VSS10" s="299"/>
      <c r="VST10" s="299"/>
      <c r="VSU10" s="299"/>
      <c r="VSV10" s="299"/>
      <c r="VSW10" s="299"/>
      <c r="VSX10" s="299"/>
      <c r="VSY10" s="299"/>
      <c r="VSZ10" s="299"/>
      <c r="VTA10" s="299"/>
      <c r="VTB10" s="299"/>
      <c r="VTC10" s="299"/>
      <c r="VTD10" s="299"/>
      <c r="VTE10" s="299"/>
      <c r="VTF10" s="299"/>
      <c r="VTG10" s="299"/>
      <c r="VTH10" s="299"/>
      <c r="VTI10" s="299"/>
      <c r="VTJ10" s="299"/>
      <c r="VTK10" s="299"/>
      <c r="VTL10" s="299"/>
      <c r="VTM10" s="299"/>
      <c r="VTN10" s="299"/>
      <c r="VTO10" s="299"/>
      <c r="VTP10" s="299"/>
      <c r="VTQ10" s="299"/>
      <c r="VTR10" s="299"/>
      <c r="VTS10" s="299"/>
      <c r="VTT10" s="299"/>
      <c r="VTU10" s="299"/>
      <c r="VTV10" s="299"/>
      <c r="VTW10" s="299"/>
      <c r="VTX10" s="299"/>
      <c r="VTY10" s="299"/>
      <c r="VTZ10" s="299"/>
      <c r="VUA10" s="299"/>
      <c r="VUB10" s="299"/>
      <c r="VUC10" s="299"/>
      <c r="VUD10" s="299"/>
      <c r="VUE10" s="299"/>
      <c r="VUF10" s="299"/>
      <c r="VUG10" s="299"/>
      <c r="VUH10" s="299"/>
      <c r="VUI10" s="299"/>
      <c r="VUJ10" s="299"/>
      <c r="VUK10" s="299"/>
      <c r="VUL10" s="299"/>
      <c r="VUM10" s="299"/>
      <c r="VUN10" s="299"/>
      <c r="VUO10" s="299"/>
      <c r="VUP10" s="299"/>
      <c r="VUQ10" s="299"/>
      <c r="VUR10" s="299"/>
      <c r="VUS10" s="299"/>
      <c r="VUT10" s="299"/>
      <c r="VUU10" s="299"/>
      <c r="VUV10" s="299"/>
      <c r="VUW10" s="299"/>
      <c r="VUX10" s="299"/>
      <c r="VUY10" s="299"/>
      <c r="VUZ10" s="299"/>
      <c r="VVA10" s="299"/>
      <c r="VVB10" s="299"/>
      <c r="VVC10" s="299"/>
      <c r="VVD10" s="299"/>
      <c r="VVE10" s="299"/>
      <c r="VVF10" s="299"/>
      <c r="VVG10" s="299"/>
      <c r="VVH10" s="299"/>
      <c r="VVI10" s="299"/>
      <c r="VVJ10" s="299"/>
      <c r="VVK10" s="299"/>
      <c r="VVL10" s="299"/>
      <c r="VVM10" s="299"/>
      <c r="VVN10" s="299"/>
      <c r="VVO10" s="299"/>
      <c r="VVP10" s="299"/>
      <c r="VVQ10" s="299"/>
      <c r="VVR10" s="299"/>
      <c r="VVS10" s="299"/>
      <c r="VVT10" s="299"/>
      <c r="VVU10" s="299"/>
      <c r="VVV10" s="299"/>
      <c r="VVW10" s="299"/>
      <c r="VVX10" s="299"/>
      <c r="VVY10" s="299"/>
      <c r="VVZ10" s="299"/>
      <c r="VWA10" s="299"/>
      <c r="VWB10" s="299"/>
      <c r="VWC10" s="299"/>
      <c r="VWD10" s="299"/>
      <c r="VWE10" s="299"/>
      <c r="VWF10" s="299"/>
      <c r="VWG10" s="299"/>
      <c r="VWH10" s="299"/>
      <c r="VWI10" s="299"/>
      <c r="VWJ10" s="299"/>
      <c r="VWK10" s="299"/>
      <c r="VWL10" s="299"/>
      <c r="VWM10" s="299"/>
      <c r="VWN10" s="299"/>
      <c r="VWO10" s="299"/>
      <c r="VWP10" s="299"/>
      <c r="VWQ10" s="299"/>
      <c r="VWR10" s="299"/>
      <c r="VWS10" s="299"/>
      <c r="VWT10" s="299"/>
      <c r="VWU10" s="299"/>
      <c r="VWV10" s="299"/>
      <c r="VWW10" s="299"/>
      <c r="VWX10" s="299"/>
      <c r="VWY10" s="299"/>
      <c r="VWZ10" s="299"/>
      <c r="VXA10" s="299"/>
      <c r="VXB10" s="299"/>
      <c r="VXC10" s="299"/>
      <c r="VXD10" s="299"/>
      <c r="VXE10" s="299"/>
      <c r="VXF10" s="299"/>
      <c r="VXG10" s="299"/>
      <c r="VXH10" s="299"/>
      <c r="VXI10" s="299"/>
      <c r="VXJ10" s="299"/>
      <c r="VXK10" s="299"/>
      <c r="VXL10" s="299"/>
      <c r="VXM10" s="299"/>
      <c r="VXN10" s="299"/>
      <c r="VXO10" s="299"/>
      <c r="VXP10" s="299"/>
      <c r="VXQ10" s="299"/>
      <c r="VXR10" s="299"/>
      <c r="VXS10" s="299"/>
      <c r="VXT10" s="299"/>
      <c r="VXU10" s="299"/>
      <c r="VXV10" s="299"/>
      <c r="VXW10" s="299"/>
      <c r="VXX10" s="299"/>
      <c r="VXY10" s="299"/>
      <c r="VXZ10" s="299"/>
      <c r="VYA10" s="299"/>
      <c r="VYB10" s="299"/>
      <c r="VYC10" s="299"/>
      <c r="VYD10" s="299"/>
      <c r="VYE10" s="299"/>
      <c r="VYF10" s="299"/>
      <c r="VYG10" s="299"/>
      <c r="VYH10" s="299"/>
      <c r="VYI10" s="299"/>
      <c r="VYJ10" s="299"/>
      <c r="VYK10" s="299"/>
      <c r="VYL10" s="299"/>
      <c r="VYM10" s="299"/>
      <c r="VYN10" s="299"/>
      <c r="VYO10" s="299"/>
      <c r="VYP10" s="299"/>
      <c r="VYQ10" s="299"/>
      <c r="VYR10" s="299"/>
      <c r="VYS10" s="299"/>
      <c r="VYT10" s="299"/>
      <c r="VYU10" s="299"/>
      <c r="VYV10" s="299"/>
      <c r="VYW10" s="299"/>
      <c r="VYX10" s="299"/>
      <c r="VYY10" s="299"/>
      <c r="VYZ10" s="299"/>
      <c r="VZA10" s="299"/>
      <c r="VZB10" s="299"/>
      <c r="VZC10" s="299"/>
      <c r="VZD10" s="299"/>
      <c r="VZE10" s="299"/>
      <c r="VZF10" s="299"/>
      <c r="VZG10" s="299"/>
      <c r="VZH10" s="299"/>
      <c r="VZI10" s="299"/>
      <c r="VZJ10" s="299"/>
      <c r="VZK10" s="299"/>
      <c r="VZL10" s="299"/>
      <c r="VZM10" s="299"/>
      <c r="VZN10" s="299"/>
      <c r="VZO10" s="299"/>
      <c r="VZP10" s="299"/>
      <c r="VZQ10" s="299"/>
      <c r="VZR10" s="299"/>
      <c r="VZS10" s="299"/>
      <c r="VZT10" s="299"/>
      <c r="VZU10" s="299"/>
      <c r="VZV10" s="299"/>
      <c r="VZW10" s="299"/>
      <c r="VZX10" s="299"/>
      <c r="VZY10" s="299"/>
      <c r="VZZ10" s="299"/>
      <c r="WAA10" s="299"/>
      <c r="WAB10" s="299"/>
      <c r="WAC10" s="299"/>
      <c r="WAD10" s="299"/>
      <c r="WAE10" s="299"/>
      <c r="WAF10" s="299"/>
      <c r="WAG10" s="299"/>
      <c r="WAH10" s="299"/>
      <c r="WAI10" s="299"/>
      <c r="WAJ10" s="299"/>
      <c r="WAK10" s="299"/>
      <c r="WAL10" s="299"/>
      <c r="WAM10" s="299"/>
      <c r="WAN10" s="299"/>
      <c r="WAO10" s="299"/>
      <c r="WAP10" s="299"/>
      <c r="WAQ10" s="299"/>
      <c r="WAR10" s="299"/>
      <c r="WAS10" s="299"/>
      <c r="WAT10" s="299"/>
      <c r="WAU10" s="299"/>
      <c r="WAV10" s="299"/>
      <c r="WAW10" s="299"/>
      <c r="WAX10" s="299"/>
      <c r="WAY10" s="299"/>
      <c r="WAZ10" s="299"/>
      <c r="WBA10" s="299"/>
      <c r="WBB10" s="299"/>
      <c r="WBC10" s="299"/>
      <c r="WBD10" s="299"/>
      <c r="WBE10" s="299"/>
      <c r="WBF10" s="299"/>
      <c r="WBG10" s="299"/>
      <c r="WBH10" s="299"/>
      <c r="WBI10" s="299"/>
      <c r="WBJ10" s="299"/>
      <c r="WBK10" s="299"/>
      <c r="WBL10" s="299"/>
      <c r="WBM10" s="299"/>
      <c r="WBN10" s="299"/>
      <c r="WBO10" s="299"/>
      <c r="WBP10" s="299"/>
      <c r="WBQ10" s="299"/>
      <c r="WBR10" s="299"/>
      <c r="WBS10" s="299"/>
      <c r="WBT10" s="299"/>
      <c r="WBU10" s="299"/>
      <c r="WBV10" s="299"/>
      <c r="WBW10" s="299"/>
      <c r="WBX10" s="299"/>
      <c r="WBY10" s="299"/>
      <c r="WBZ10" s="299"/>
      <c r="WCA10" s="299"/>
      <c r="WCB10" s="299"/>
      <c r="WCC10" s="299"/>
      <c r="WCD10" s="299"/>
      <c r="WCE10" s="299"/>
      <c r="WCF10" s="299"/>
      <c r="WCG10" s="299"/>
      <c r="WCH10" s="299"/>
      <c r="WCI10" s="299"/>
      <c r="WCJ10" s="299"/>
      <c r="WCK10" s="299"/>
      <c r="WCL10" s="299"/>
      <c r="WCM10" s="299"/>
      <c r="WCN10" s="299"/>
      <c r="WCO10" s="299"/>
      <c r="WCP10" s="299"/>
      <c r="WCQ10" s="299"/>
      <c r="WCR10" s="299"/>
      <c r="WCS10" s="299"/>
      <c r="WCT10" s="299"/>
      <c r="WCU10" s="299"/>
      <c r="WCV10" s="299"/>
      <c r="WCW10" s="299"/>
      <c r="WCX10" s="299"/>
      <c r="WCY10" s="299"/>
      <c r="WCZ10" s="299"/>
      <c r="WDA10" s="299"/>
      <c r="WDB10" s="299"/>
      <c r="WDC10" s="299"/>
      <c r="WDD10" s="299"/>
      <c r="WDE10" s="299"/>
      <c r="WDF10" s="299"/>
      <c r="WDG10" s="299"/>
      <c r="WDH10" s="299"/>
      <c r="WDI10" s="299"/>
      <c r="WDJ10" s="299"/>
      <c r="WDK10" s="299"/>
      <c r="WDL10" s="299"/>
      <c r="WDM10" s="299"/>
      <c r="WDN10" s="299"/>
      <c r="WDO10" s="299"/>
      <c r="WDP10" s="299"/>
      <c r="WDQ10" s="299"/>
      <c r="WDR10" s="299"/>
      <c r="WDS10" s="299"/>
      <c r="WDT10" s="299"/>
      <c r="WDU10" s="299"/>
      <c r="WDV10" s="299"/>
      <c r="WDW10" s="299"/>
      <c r="WDX10" s="299"/>
      <c r="WDY10" s="299"/>
      <c r="WDZ10" s="299"/>
      <c r="WEA10" s="299"/>
      <c r="WEB10" s="299"/>
      <c r="WEC10" s="299"/>
      <c r="WED10" s="299"/>
      <c r="WEE10" s="299"/>
      <c r="WEF10" s="299"/>
      <c r="WEG10" s="299"/>
      <c r="WEH10" s="299"/>
      <c r="WEI10" s="299"/>
      <c r="WEJ10" s="299"/>
      <c r="WEK10" s="299"/>
      <c r="WEL10" s="299"/>
      <c r="WEM10" s="299"/>
      <c r="WEN10" s="299"/>
      <c r="WEO10" s="299"/>
      <c r="WEP10" s="299"/>
      <c r="WEQ10" s="299"/>
      <c r="WER10" s="299"/>
      <c r="WES10" s="299"/>
      <c r="WET10" s="299"/>
      <c r="WEU10" s="299"/>
      <c r="WEV10" s="299"/>
      <c r="WEW10" s="299"/>
      <c r="WEX10" s="299"/>
      <c r="WEY10" s="299"/>
      <c r="WEZ10" s="299"/>
      <c r="WFA10" s="299"/>
      <c r="WFB10" s="299"/>
      <c r="WFC10" s="299"/>
      <c r="WFD10" s="299"/>
      <c r="WFE10" s="299"/>
      <c r="WFF10" s="299"/>
      <c r="WFG10" s="299"/>
      <c r="WFH10" s="299"/>
      <c r="WFI10" s="299"/>
      <c r="WFJ10" s="299"/>
      <c r="WFK10" s="299"/>
      <c r="WFL10" s="299"/>
      <c r="WFM10" s="299"/>
      <c r="WFN10" s="299"/>
      <c r="WFO10" s="299"/>
      <c r="WFP10" s="299"/>
      <c r="WFQ10" s="299"/>
      <c r="WFR10" s="299"/>
      <c r="WFS10" s="299"/>
      <c r="WFT10" s="299"/>
      <c r="WFU10" s="299"/>
      <c r="WFV10" s="299"/>
      <c r="WFW10" s="299"/>
      <c r="WFX10" s="299"/>
      <c r="WFY10" s="299"/>
      <c r="WFZ10" s="299"/>
      <c r="WGA10" s="299"/>
      <c r="WGB10" s="299"/>
      <c r="WGC10" s="299"/>
      <c r="WGD10" s="299"/>
      <c r="WGE10" s="299"/>
      <c r="WGF10" s="299"/>
      <c r="WGG10" s="299"/>
      <c r="WGH10" s="299"/>
      <c r="WGI10" s="299"/>
      <c r="WGJ10" s="299"/>
      <c r="WGK10" s="299"/>
      <c r="WGL10" s="299"/>
      <c r="WGM10" s="299"/>
      <c r="WGN10" s="299"/>
      <c r="WGO10" s="299"/>
      <c r="WGP10" s="299"/>
      <c r="WGQ10" s="299"/>
      <c r="WGR10" s="299"/>
      <c r="WGS10" s="299"/>
      <c r="WGT10" s="299"/>
      <c r="WGU10" s="299"/>
      <c r="WGV10" s="299"/>
      <c r="WGW10" s="299"/>
      <c r="WGX10" s="299"/>
      <c r="WGY10" s="299"/>
      <c r="WGZ10" s="299"/>
      <c r="WHA10" s="299"/>
      <c r="WHB10" s="299"/>
      <c r="WHC10" s="299"/>
      <c r="WHD10" s="299"/>
      <c r="WHE10" s="299"/>
      <c r="WHF10" s="299"/>
      <c r="WHG10" s="299"/>
      <c r="WHH10" s="299"/>
      <c r="WHI10" s="299"/>
      <c r="WHJ10" s="299"/>
      <c r="WHK10" s="299"/>
      <c r="WHL10" s="299"/>
      <c r="WHM10" s="299"/>
      <c r="WHN10" s="299"/>
      <c r="WHO10" s="299"/>
      <c r="WHP10" s="299"/>
      <c r="WHQ10" s="299"/>
      <c r="WHR10" s="299"/>
      <c r="WHS10" s="299"/>
      <c r="WHT10" s="299"/>
      <c r="WHU10" s="299"/>
      <c r="WHV10" s="299"/>
      <c r="WHW10" s="299"/>
      <c r="WHX10" s="299"/>
      <c r="WHY10" s="299"/>
      <c r="WHZ10" s="299"/>
      <c r="WIA10" s="299"/>
      <c r="WIB10" s="299"/>
      <c r="WIC10" s="299"/>
      <c r="WID10" s="299"/>
      <c r="WIE10" s="299"/>
      <c r="WIF10" s="299"/>
      <c r="WIG10" s="299"/>
      <c r="WIH10" s="299"/>
      <c r="WII10" s="299"/>
      <c r="WIJ10" s="299"/>
      <c r="WIK10" s="299"/>
      <c r="WIL10" s="299"/>
      <c r="WIM10" s="299"/>
      <c r="WIN10" s="299"/>
      <c r="WIO10" s="299"/>
      <c r="WIP10" s="299"/>
      <c r="WIQ10" s="299"/>
      <c r="WIR10" s="299"/>
      <c r="WIS10" s="299"/>
      <c r="WIT10" s="299"/>
      <c r="WIU10" s="299"/>
      <c r="WIV10" s="299"/>
      <c r="WIW10" s="299"/>
      <c r="WIX10" s="299"/>
      <c r="WIY10" s="299"/>
      <c r="WIZ10" s="299"/>
      <c r="WJA10" s="299"/>
      <c r="WJB10" s="299"/>
      <c r="WJC10" s="299"/>
      <c r="WJD10" s="299"/>
      <c r="WJE10" s="299"/>
      <c r="WJF10" s="299"/>
      <c r="WJG10" s="299"/>
      <c r="WJH10" s="299"/>
      <c r="WJI10" s="299"/>
      <c r="WJJ10" s="299"/>
      <c r="WJK10" s="299"/>
      <c r="WJL10" s="299"/>
      <c r="WJM10" s="299"/>
      <c r="WJN10" s="299"/>
      <c r="WJO10" s="299"/>
      <c r="WJP10" s="299"/>
      <c r="WJQ10" s="299"/>
      <c r="WJR10" s="299"/>
      <c r="WJS10" s="299"/>
      <c r="WJT10" s="299"/>
      <c r="WJU10" s="299"/>
      <c r="WJV10" s="299"/>
      <c r="WJW10" s="299"/>
      <c r="WJX10" s="299"/>
      <c r="WJY10" s="299"/>
      <c r="WJZ10" s="299"/>
      <c r="WKA10" s="299"/>
      <c r="WKB10" s="299"/>
      <c r="WKC10" s="299"/>
      <c r="WKD10" s="299"/>
      <c r="WKE10" s="299"/>
      <c r="WKF10" s="299"/>
      <c r="WKG10" s="299"/>
      <c r="WKH10" s="299"/>
      <c r="WKI10" s="299"/>
      <c r="WKJ10" s="299"/>
      <c r="WKK10" s="299"/>
      <c r="WKL10" s="299"/>
      <c r="WKM10" s="299"/>
      <c r="WKN10" s="299"/>
      <c r="WKO10" s="299"/>
      <c r="WKP10" s="299"/>
      <c r="WKQ10" s="299"/>
      <c r="WKR10" s="299"/>
      <c r="WKS10" s="299"/>
      <c r="WKT10" s="299"/>
      <c r="WKU10" s="299"/>
      <c r="WKV10" s="299"/>
      <c r="WKW10" s="299"/>
      <c r="WKX10" s="299"/>
      <c r="WKY10" s="299"/>
      <c r="WKZ10" s="299"/>
      <c r="WLA10" s="299"/>
      <c r="WLB10" s="299"/>
      <c r="WLC10" s="299"/>
      <c r="WLD10" s="299"/>
      <c r="WLE10" s="299"/>
      <c r="WLF10" s="299"/>
      <c r="WLG10" s="299"/>
      <c r="WLH10" s="299"/>
      <c r="WLI10" s="299"/>
      <c r="WLJ10" s="299"/>
      <c r="WLK10" s="299"/>
      <c r="WLL10" s="299"/>
      <c r="WLM10" s="299"/>
      <c r="WLN10" s="299"/>
      <c r="WLO10" s="299"/>
      <c r="WLP10" s="299"/>
      <c r="WLQ10" s="299"/>
      <c r="WLR10" s="299"/>
      <c r="WLS10" s="299"/>
      <c r="WLT10" s="299"/>
      <c r="WLU10" s="299"/>
      <c r="WLV10" s="299"/>
      <c r="WLW10" s="299"/>
      <c r="WLX10" s="299"/>
      <c r="WLY10" s="299"/>
      <c r="WLZ10" s="299"/>
      <c r="WMA10" s="299"/>
      <c r="WMB10" s="299"/>
      <c r="WMC10" s="299"/>
      <c r="WMD10" s="299"/>
      <c r="WME10" s="299"/>
      <c r="WMF10" s="299"/>
      <c r="WMG10" s="299"/>
      <c r="WMH10" s="299"/>
      <c r="WMI10" s="299"/>
      <c r="WMJ10" s="299"/>
      <c r="WMK10" s="299"/>
      <c r="WML10" s="299"/>
      <c r="WMM10" s="299"/>
      <c r="WMN10" s="299"/>
      <c r="WMO10" s="299"/>
      <c r="WMP10" s="299"/>
      <c r="WMQ10" s="299"/>
      <c r="WMR10" s="299"/>
      <c r="WMS10" s="299"/>
      <c r="WMT10" s="299"/>
      <c r="WMU10" s="299"/>
      <c r="WMV10" s="299"/>
      <c r="WMW10" s="299"/>
      <c r="WMX10" s="299"/>
      <c r="WMY10" s="299"/>
      <c r="WMZ10" s="299"/>
      <c r="WNA10" s="299"/>
      <c r="WNB10" s="299"/>
      <c r="WNC10" s="299"/>
      <c r="WND10" s="299"/>
      <c r="WNE10" s="299"/>
      <c r="WNF10" s="299"/>
      <c r="WNG10" s="299"/>
      <c r="WNH10" s="299"/>
      <c r="WNI10" s="299"/>
      <c r="WNJ10" s="299"/>
      <c r="WNK10" s="299"/>
      <c r="WNL10" s="299"/>
      <c r="WNM10" s="299"/>
      <c r="WNN10" s="299"/>
      <c r="WNO10" s="299"/>
      <c r="WNP10" s="299"/>
      <c r="WNQ10" s="299"/>
      <c r="WNR10" s="299"/>
      <c r="WNS10" s="299"/>
      <c r="WNT10" s="299"/>
      <c r="WNU10" s="299"/>
      <c r="WNV10" s="299"/>
      <c r="WNW10" s="299"/>
      <c r="WNX10" s="299"/>
      <c r="WNY10" s="299"/>
      <c r="WNZ10" s="299"/>
      <c r="WOA10" s="299"/>
      <c r="WOB10" s="299"/>
      <c r="WOC10" s="299"/>
      <c r="WOD10" s="299"/>
      <c r="WOE10" s="299"/>
      <c r="WOF10" s="299"/>
      <c r="WOG10" s="299"/>
      <c r="WOH10" s="299"/>
      <c r="WOI10" s="299"/>
      <c r="WOJ10" s="299"/>
      <c r="WOK10" s="299"/>
      <c r="WOL10" s="299"/>
      <c r="WOM10" s="299"/>
      <c r="WON10" s="299"/>
      <c r="WOO10" s="299"/>
      <c r="WOP10" s="299"/>
      <c r="WOQ10" s="299"/>
      <c r="WOR10" s="299"/>
      <c r="WOS10" s="299"/>
      <c r="WOT10" s="299"/>
      <c r="WOU10" s="299"/>
      <c r="WOV10" s="299"/>
      <c r="WOW10" s="299"/>
      <c r="WOX10" s="299"/>
      <c r="WOY10" s="299"/>
      <c r="WOZ10" s="299"/>
      <c r="WPA10" s="299"/>
      <c r="WPB10" s="299"/>
      <c r="WPC10" s="299"/>
      <c r="WPD10" s="299"/>
      <c r="WPE10" s="299"/>
      <c r="WPF10" s="299"/>
      <c r="WPG10" s="299"/>
      <c r="WPH10" s="299"/>
      <c r="WPI10" s="299"/>
      <c r="WPJ10" s="299"/>
      <c r="WPK10" s="299"/>
      <c r="WPL10" s="299"/>
      <c r="WPM10" s="299"/>
      <c r="WPN10" s="299"/>
      <c r="WPO10" s="299"/>
      <c r="WPP10" s="299"/>
      <c r="WPQ10" s="299"/>
      <c r="WPR10" s="299"/>
      <c r="WPS10" s="299"/>
      <c r="WPT10" s="299"/>
      <c r="WPU10" s="299"/>
      <c r="WPV10" s="299"/>
      <c r="WPW10" s="299"/>
      <c r="WPX10" s="299"/>
      <c r="WPY10" s="299"/>
      <c r="WPZ10" s="299"/>
      <c r="WQA10" s="299"/>
      <c r="WQB10" s="299"/>
      <c r="WQC10" s="299"/>
      <c r="WQD10" s="299"/>
      <c r="WQE10" s="299"/>
      <c r="WQF10" s="299"/>
      <c r="WQG10" s="299"/>
      <c r="WQH10" s="299"/>
      <c r="WQI10" s="299"/>
      <c r="WQJ10" s="299"/>
      <c r="WQK10" s="299"/>
      <c r="WQL10" s="299"/>
      <c r="WQM10" s="299"/>
      <c r="WQN10" s="299"/>
      <c r="WQO10" s="299"/>
      <c r="WQP10" s="299"/>
      <c r="WQQ10" s="299"/>
      <c r="WQR10" s="299"/>
      <c r="WQS10" s="299"/>
      <c r="WQT10" s="299"/>
      <c r="WQU10" s="299"/>
      <c r="WQV10" s="299"/>
      <c r="WQW10" s="299"/>
      <c r="WQX10" s="299"/>
      <c r="WQY10" s="299"/>
      <c r="WQZ10" s="299"/>
      <c r="WRA10" s="299"/>
      <c r="WRB10" s="299"/>
      <c r="WRC10" s="299"/>
      <c r="WRD10" s="299"/>
      <c r="WRE10" s="299"/>
      <c r="WRF10" s="299"/>
      <c r="WRG10" s="299"/>
      <c r="WRH10" s="299"/>
      <c r="WRI10" s="299"/>
      <c r="WRJ10" s="299"/>
      <c r="WRK10" s="299"/>
      <c r="WRL10" s="299"/>
      <c r="WRM10" s="299"/>
      <c r="WRN10" s="299"/>
      <c r="WRO10" s="299"/>
      <c r="WRP10" s="299"/>
      <c r="WRQ10" s="299"/>
      <c r="WRR10" s="299"/>
      <c r="WRS10" s="299"/>
      <c r="WRT10" s="299"/>
      <c r="WRU10" s="299"/>
      <c r="WRV10" s="299"/>
      <c r="WRW10" s="299"/>
      <c r="WRX10" s="299"/>
      <c r="WRY10" s="299"/>
      <c r="WRZ10" s="299"/>
      <c r="WSA10" s="299"/>
      <c r="WSB10" s="299"/>
      <c r="WSC10" s="299"/>
      <c r="WSD10" s="299"/>
      <c r="WSE10" s="299"/>
      <c r="WSF10" s="299"/>
      <c r="WSG10" s="299"/>
      <c r="WSH10" s="299"/>
      <c r="WSI10" s="299"/>
      <c r="WSJ10" s="299"/>
      <c r="WSK10" s="299"/>
      <c r="WSL10" s="299"/>
      <c r="WSM10" s="299"/>
      <c r="WSN10" s="299"/>
      <c r="WSO10" s="299"/>
      <c r="WSP10" s="299"/>
      <c r="WSQ10" s="299"/>
      <c r="WSR10" s="299"/>
      <c r="WSS10" s="299"/>
      <c r="WST10" s="299"/>
      <c r="WSU10" s="299"/>
      <c r="WSV10" s="299"/>
      <c r="WSW10" s="299"/>
      <c r="WSX10" s="299"/>
      <c r="WSY10" s="299"/>
      <c r="WSZ10" s="299"/>
      <c r="WTA10" s="299"/>
      <c r="WTB10" s="299"/>
      <c r="WTC10" s="299"/>
      <c r="WTD10" s="299"/>
      <c r="WTE10" s="299"/>
      <c r="WTF10" s="299"/>
      <c r="WTG10" s="299"/>
      <c r="WTH10" s="299"/>
      <c r="WTI10" s="299"/>
      <c r="WTJ10" s="299"/>
      <c r="WTK10" s="299"/>
      <c r="WTL10" s="299"/>
      <c r="WTM10" s="299"/>
      <c r="WTN10" s="299"/>
      <c r="WTO10" s="299"/>
      <c r="WTP10" s="299"/>
      <c r="WTQ10" s="299"/>
      <c r="WTR10" s="299"/>
      <c r="WTS10" s="299"/>
      <c r="WTT10" s="299"/>
      <c r="WTU10" s="299"/>
      <c r="WTV10" s="299"/>
      <c r="WTW10" s="299"/>
      <c r="WTX10" s="299"/>
      <c r="WTY10" s="299"/>
      <c r="WTZ10" s="299"/>
      <c r="WUA10" s="299"/>
      <c r="WUB10" s="299"/>
      <c r="WUC10" s="299"/>
      <c r="WUD10" s="299"/>
      <c r="WUE10" s="299"/>
      <c r="WUF10" s="299"/>
      <c r="WUG10" s="299"/>
      <c r="WUH10" s="299"/>
      <c r="WUI10" s="299"/>
      <c r="WUJ10" s="299"/>
      <c r="WUK10" s="299"/>
      <c r="WUL10" s="299"/>
      <c r="WUM10" s="299"/>
      <c r="WUN10" s="299"/>
      <c r="WUO10" s="299"/>
      <c r="WUP10" s="299"/>
      <c r="WUQ10" s="299"/>
      <c r="WUR10" s="299"/>
      <c r="WUS10" s="299"/>
      <c r="WUT10" s="299"/>
      <c r="WUU10" s="299"/>
      <c r="WUV10" s="299"/>
      <c r="WUW10" s="299"/>
      <c r="WUX10" s="299"/>
      <c r="WUY10" s="299"/>
      <c r="WUZ10" s="299"/>
      <c r="WVA10" s="299"/>
      <c r="WVB10" s="299"/>
      <c r="WVC10" s="299"/>
      <c r="WVD10" s="299"/>
      <c r="WVE10" s="299"/>
      <c r="WVF10" s="299"/>
      <c r="WVG10" s="299"/>
      <c r="WVH10" s="299"/>
      <c r="WVI10" s="299"/>
      <c r="WVJ10" s="299"/>
      <c r="WVK10" s="299"/>
      <c r="WVL10" s="299"/>
      <c r="WVM10" s="299"/>
      <c r="WVN10" s="299"/>
      <c r="WVO10" s="299"/>
      <c r="WVP10" s="299"/>
      <c r="WVQ10" s="299"/>
      <c r="WVR10" s="299"/>
      <c r="WVS10" s="299"/>
      <c r="WVT10" s="299"/>
      <c r="WVU10" s="299"/>
      <c r="WVV10" s="299"/>
      <c r="WVW10" s="299"/>
      <c r="WVX10" s="299"/>
      <c r="WVY10" s="299"/>
      <c r="WVZ10" s="299"/>
      <c r="WWA10" s="299"/>
      <c r="WWB10" s="299"/>
      <c r="WWC10" s="299"/>
      <c r="WWD10" s="299"/>
      <c r="WWE10" s="299"/>
      <c r="WWF10" s="299"/>
      <c r="WWG10" s="299"/>
      <c r="WWH10" s="299"/>
      <c r="WWI10" s="299"/>
      <c r="WWJ10" s="299"/>
      <c r="WWK10" s="299"/>
      <c r="WWL10" s="299"/>
      <c r="WWM10" s="299"/>
      <c r="WWN10" s="299"/>
      <c r="WWO10" s="299"/>
      <c r="WWP10" s="299"/>
      <c r="WWQ10" s="299"/>
      <c r="WWR10" s="299"/>
      <c r="WWS10" s="299"/>
      <c r="WWT10" s="299"/>
      <c r="WWU10" s="299"/>
      <c r="WWV10" s="299"/>
      <c r="WWW10" s="299"/>
      <c r="WWX10" s="299"/>
      <c r="WWY10" s="299"/>
      <c r="WWZ10" s="299"/>
      <c r="WXA10" s="299"/>
      <c r="WXB10" s="299"/>
      <c r="WXC10" s="299"/>
      <c r="WXD10" s="299"/>
      <c r="WXE10" s="299"/>
      <c r="WXF10" s="299"/>
      <c r="WXG10" s="299"/>
      <c r="WXH10" s="299"/>
      <c r="WXI10" s="299"/>
      <c r="WXJ10" s="299"/>
      <c r="WXK10" s="299"/>
      <c r="WXL10" s="299"/>
      <c r="WXM10" s="299"/>
      <c r="WXN10" s="299"/>
      <c r="WXO10" s="299"/>
      <c r="WXP10" s="299"/>
      <c r="WXQ10" s="299"/>
      <c r="WXR10" s="299"/>
      <c r="WXS10" s="299"/>
      <c r="WXT10" s="299"/>
      <c r="WXU10" s="299"/>
      <c r="WXV10" s="299"/>
      <c r="WXW10" s="299"/>
      <c r="WXX10" s="299"/>
      <c r="WXY10" s="299"/>
      <c r="WXZ10" s="299"/>
      <c r="WYA10" s="299"/>
      <c r="WYB10" s="299"/>
      <c r="WYC10" s="299"/>
      <c r="WYD10" s="299"/>
      <c r="WYE10" s="299"/>
      <c r="WYF10" s="299"/>
      <c r="WYG10" s="299"/>
      <c r="WYH10" s="299"/>
      <c r="WYI10" s="299"/>
      <c r="WYJ10" s="299"/>
      <c r="WYK10" s="299"/>
      <c r="WYL10" s="299"/>
      <c r="WYM10" s="299"/>
      <c r="WYN10" s="299"/>
      <c r="WYO10" s="299"/>
      <c r="WYP10" s="299"/>
      <c r="WYQ10" s="299"/>
      <c r="WYR10" s="299"/>
      <c r="WYS10" s="299"/>
      <c r="WYT10" s="299"/>
      <c r="WYU10" s="299"/>
      <c r="WYV10" s="299"/>
      <c r="WYW10" s="299"/>
      <c r="WYX10" s="299"/>
      <c r="WYY10" s="299"/>
      <c r="WYZ10" s="299"/>
      <c r="WZA10" s="299"/>
      <c r="WZB10" s="299"/>
      <c r="WZC10" s="299"/>
      <c r="WZD10" s="299"/>
      <c r="WZE10" s="299"/>
      <c r="WZF10" s="299"/>
      <c r="WZG10" s="299"/>
      <c r="WZH10" s="299"/>
      <c r="WZI10" s="299"/>
      <c r="WZJ10" s="299"/>
      <c r="WZK10" s="299"/>
      <c r="WZL10" s="299"/>
      <c r="WZM10" s="299"/>
      <c r="WZN10" s="299"/>
      <c r="WZO10" s="299"/>
      <c r="WZP10" s="299"/>
      <c r="WZQ10" s="299"/>
      <c r="WZR10" s="299"/>
      <c r="WZS10" s="299"/>
      <c r="WZT10" s="299"/>
      <c r="WZU10" s="299"/>
      <c r="WZV10" s="299"/>
      <c r="WZW10" s="299"/>
      <c r="WZX10" s="299"/>
      <c r="WZY10" s="299"/>
      <c r="WZZ10" s="299"/>
      <c r="XAA10" s="299"/>
      <c r="XAB10" s="299"/>
      <c r="XAC10" s="299"/>
      <c r="XAD10" s="299"/>
      <c r="XAE10" s="299"/>
      <c r="XAF10" s="299"/>
      <c r="XAG10" s="299"/>
      <c r="XAH10" s="299"/>
      <c r="XAI10" s="299"/>
      <c r="XAJ10" s="299"/>
      <c r="XAK10" s="299"/>
      <c r="XAL10" s="299"/>
      <c r="XAM10" s="299"/>
      <c r="XAN10" s="299"/>
      <c r="XAO10" s="299"/>
      <c r="XAP10" s="299"/>
      <c r="XAQ10" s="299"/>
      <c r="XAR10" s="299"/>
      <c r="XAS10" s="299"/>
      <c r="XAT10" s="299"/>
      <c r="XAU10" s="299"/>
      <c r="XAV10" s="299"/>
      <c r="XAW10" s="299"/>
      <c r="XAX10" s="299"/>
      <c r="XAY10" s="299"/>
      <c r="XAZ10" s="299"/>
      <c r="XBA10" s="299"/>
      <c r="XBB10" s="299"/>
      <c r="XBC10" s="299"/>
      <c r="XBD10" s="299"/>
      <c r="XBE10" s="299"/>
      <c r="XBF10" s="299"/>
      <c r="XBG10" s="299"/>
      <c r="XBH10" s="299"/>
      <c r="XBI10" s="299"/>
      <c r="XBJ10" s="299"/>
      <c r="XBK10" s="299"/>
      <c r="XBL10" s="299"/>
      <c r="XBM10" s="299"/>
      <c r="XBN10" s="299"/>
      <c r="XBO10" s="299"/>
      <c r="XBP10" s="299"/>
      <c r="XBQ10" s="299"/>
      <c r="XBR10" s="299"/>
      <c r="XBS10" s="299"/>
      <c r="XBT10" s="299"/>
      <c r="XBU10" s="299"/>
      <c r="XBV10" s="299"/>
      <c r="XBW10" s="299"/>
      <c r="XBX10" s="299"/>
      <c r="XBY10" s="299"/>
      <c r="XBZ10" s="299"/>
      <c r="XCA10" s="299"/>
      <c r="XCB10" s="299"/>
      <c r="XCC10" s="299"/>
      <c r="XCD10" s="299"/>
      <c r="XCE10" s="299"/>
      <c r="XCF10" s="299"/>
      <c r="XCG10" s="299"/>
      <c r="XCH10" s="299"/>
      <c r="XCI10" s="299"/>
      <c r="XCJ10" s="299"/>
      <c r="XCK10" s="299"/>
      <c r="XCL10" s="299"/>
      <c r="XCM10" s="299"/>
      <c r="XCN10" s="299"/>
      <c r="XCO10" s="299"/>
      <c r="XCP10" s="299"/>
      <c r="XCQ10" s="299"/>
      <c r="XCR10" s="299"/>
      <c r="XCS10" s="299"/>
      <c r="XCT10" s="299"/>
      <c r="XCU10" s="299"/>
      <c r="XCV10" s="299"/>
      <c r="XCW10" s="299"/>
      <c r="XCX10" s="299"/>
      <c r="XCY10" s="299"/>
      <c r="XCZ10" s="299"/>
      <c r="XDA10" s="299"/>
      <c r="XDB10" s="299"/>
      <c r="XDC10" s="299"/>
      <c r="XDD10" s="299"/>
      <c r="XDE10" s="299"/>
      <c r="XDF10" s="299"/>
      <c r="XDG10" s="299"/>
      <c r="XDH10" s="299"/>
      <c r="XDI10" s="299"/>
      <c r="XDJ10" s="299"/>
      <c r="XDK10" s="299"/>
      <c r="XDL10" s="299"/>
      <c r="XDM10" s="299"/>
      <c r="XDN10" s="299"/>
      <c r="XDO10" s="299"/>
      <c r="XDP10" s="299"/>
      <c r="XDQ10" s="299"/>
      <c r="XDR10" s="299"/>
      <c r="XDS10" s="299"/>
      <c r="XDT10" s="299"/>
      <c r="XDU10" s="299"/>
      <c r="XDV10" s="299"/>
      <c r="XDW10" s="299"/>
      <c r="XDX10" s="299"/>
      <c r="XDY10" s="299"/>
      <c r="XDZ10" s="299"/>
      <c r="XEA10" s="299"/>
      <c r="XEB10" s="299"/>
      <c r="XEC10" s="299"/>
      <c r="XED10" s="299"/>
      <c r="XEE10" s="299"/>
      <c r="XEF10" s="299"/>
      <c r="XEG10" s="299"/>
      <c r="XEH10" s="299"/>
      <c r="XEI10" s="299"/>
      <c r="XEJ10" s="299"/>
      <c r="XEK10" s="299"/>
      <c r="XEL10" s="299"/>
      <c r="XEM10" s="299"/>
      <c r="XEN10" s="299"/>
      <c r="XEO10" s="299"/>
      <c r="XEP10" s="299"/>
      <c r="XEQ10" s="299"/>
      <c r="XER10" s="299"/>
      <c r="XES10" s="299"/>
      <c r="XET10" s="299"/>
      <c r="XEU10" s="299"/>
      <c r="XEV10" s="299"/>
      <c r="XEW10" s="299"/>
      <c r="XEX10" s="299"/>
      <c r="XEY10" s="299"/>
      <c r="XEZ10" s="299"/>
      <c r="XFA10" s="299"/>
      <c r="XFB10" s="299"/>
      <c r="XFC10" s="299"/>
      <c r="XFD10" s="299"/>
    </row>
    <row r="11" spans="1:16384" s="306" customFormat="1" ht="15" x14ac:dyDescent="0.25">
      <c r="A11" s="299" t="s">
        <v>389</v>
      </c>
      <c r="B11" s="299"/>
      <c r="C11" s="299"/>
      <c r="D11" s="299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299"/>
      <c r="Z11" s="299"/>
      <c r="AA11" s="299"/>
      <c r="AB11" s="299"/>
      <c r="AC11" s="299"/>
      <c r="AD11" s="299"/>
      <c r="AE11" s="299"/>
      <c r="AF11" s="299"/>
      <c r="AI11" s="302"/>
    </row>
    <row r="12" spans="1:16384" s="302" customFormat="1" ht="14.25" x14ac:dyDescent="0.25">
      <c r="A12" s="6"/>
      <c r="B12" s="6"/>
      <c r="C12" s="6"/>
      <c r="D12" s="6"/>
      <c r="E12" s="6"/>
      <c r="F12" s="10"/>
      <c r="G12" s="6"/>
      <c r="H12" s="6"/>
      <c r="I12" s="301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5"/>
      <c r="AI12" s="5"/>
      <c r="AJ12" s="5"/>
      <c r="AK12" s="300"/>
      <c r="AL12" s="6"/>
      <c r="AM12" s="6"/>
      <c r="AN12" s="6"/>
      <c r="AO12" s="6"/>
      <c r="AP12" s="6"/>
      <c r="AQ12" s="6"/>
      <c r="AR12" s="6"/>
      <c r="AS12" s="6"/>
      <c r="AT12" s="6"/>
    </row>
    <row r="13" spans="1:16384" s="308" customFormat="1" ht="15.75" customHeight="1" thickBot="1" x14ac:dyDescent="0.3">
      <c r="A13" s="307" t="s">
        <v>386</v>
      </c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7"/>
      <c r="S13" s="307"/>
      <c r="T13" s="307"/>
      <c r="U13" s="307"/>
      <c r="V13" s="307"/>
      <c r="W13" s="307"/>
      <c r="X13" s="307"/>
      <c r="Y13" s="307"/>
      <c r="Z13" s="307"/>
      <c r="AA13" s="307"/>
      <c r="AB13" s="307"/>
      <c r="AC13" s="307"/>
      <c r="AD13" s="307"/>
      <c r="AE13" s="307"/>
      <c r="AF13" s="307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07"/>
      <c r="AS13" s="307"/>
      <c r="AT13" s="307"/>
      <c r="AU13" s="307"/>
      <c r="AV13" s="307"/>
      <c r="AW13" s="307"/>
      <c r="AX13" s="307"/>
      <c r="AY13" s="307"/>
      <c r="AZ13" s="307"/>
      <c r="BA13" s="307"/>
      <c r="BB13" s="307"/>
      <c r="BC13" s="307"/>
      <c r="BD13" s="307"/>
      <c r="BE13" s="307"/>
      <c r="BF13" s="307"/>
      <c r="BG13" s="307"/>
      <c r="BH13" s="307"/>
      <c r="BI13" s="307"/>
      <c r="BJ13" s="307"/>
      <c r="BK13" s="307"/>
      <c r="BL13" s="307"/>
      <c r="BM13" s="307"/>
      <c r="BN13" s="307"/>
      <c r="BO13" s="307"/>
      <c r="BP13" s="307"/>
      <c r="BQ13" s="307"/>
      <c r="BR13" s="307"/>
      <c r="BS13" s="307"/>
      <c r="BT13" s="307"/>
      <c r="BU13" s="307"/>
      <c r="BV13" s="307"/>
      <c r="BW13" s="307"/>
      <c r="BX13" s="307"/>
      <c r="BY13" s="307"/>
      <c r="BZ13" s="307"/>
      <c r="CA13" s="307"/>
      <c r="CB13" s="307"/>
      <c r="CC13" s="307"/>
      <c r="CD13" s="307"/>
      <c r="CE13" s="307"/>
      <c r="CF13" s="307"/>
      <c r="CG13" s="307"/>
      <c r="CH13" s="307"/>
      <c r="CI13" s="307"/>
      <c r="CJ13" s="307"/>
      <c r="CK13" s="307"/>
      <c r="CL13" s="307"/>
      <c r="CM13" s="307"/>
      <c r="CN13" s="307"/>
      <c r="CO13" s="307"/>
      <c r="CP13" s="307"/>
      <c r="CQ13" s="307"/>
      <c r="CR13" s="307"/>
      <c r="CS13" s="307"/>
      <c r="CT13" s="307"/>
      <c r="CU13" s="307"/>
      <c r="CV13" s="307"/>
      <c r="CW13" s="307"/>
      <c r="CX13" s="307"/>
      <c r="CY13" s="307"/>
      <c r="CZ13" s="307"/>
      <c r="DA13" s="307"/>
      <c r="DB13" s="307"/>
      <c r="DC13" s="307"/>
      <c r="DD13" s="307"/>
      <c r="DE13" s="307"/>
      <c r="DF13" s="307"/>
      <c r="DG13" s="307"/>
      <c r="DH13" s="307"/>
      <c r="DI13" s="307"/>
      <c r="DJ13" s="307"/>
      <c r="DK13" s="307"/>
      <c r="DL13" s="307"/>
      <c r="DM13" s="307"/>
      <c r="DN13" s="307"/>
      <c r="DO13" s="307"/>
      <c r="DP13" s="307"/>
      <c r="DQ13" s="307"/>
      <c r="DR13" s="307"/>
      <c r="DS13" s="307"/>
      <c r="DT13" s="307"/>
      <c r="DU13" s="307"/>
      <c r="DV13" s="307"/>
      <c r="DW13" s="307"/>
      <c r="DX13" s="307"/>
      <c r="DY13" s="307"/>
      <c r="DZ13" s="307"/>
      <c r="EA13" s="307"/>
      <c r="EB13" s="307"/>
      <c r="EC13" s="307"/>
      <c r="ED13" s="307"/>
      <c r="EE13" s="307"/>
      <c r="EF13" s="307"/>
      <c r="EG13" s="307"/>
      <c r="EH13" s="307"/>
      <c r="EI13" s="307"/>
      <c r="EJ13" s="307"/>
      <c r="EK13" s="307"/>
      <c r="EL13" s="307"/>
      <c r="EM13" s="307"/>
      <c r="EN13" s="307"/>
      <c r="EO13" s="307"/>
      <c r="EP13" s="307"/>
      <c r="EQ13" s="307"/>
      <c r="ER13" s="307"/>
      <c r="ES13" s="307"/>
      <c r="ET13" s="307"/>
      <c r="EU13" s="307"/>
      <c r="EV13" s="307"/>
      <c r="EW13" s="307"/>
      <c r="EX13" s="307"/>
      <c r="EY13" s="307"/>
      <c r="EZ13" s="307"/>
      <c r="FA13" s="307"/>
      <c r="FB13" s="307"/>
      <c r="FC13" s="307"/>
      <c r="FD13" s="307"/>
      <c r="FE13" s="307"/>
      <c r="FF13" s="307"/>
      <c r="FG13" s="307"/>
      <c r="FH13" s="307"/>
      <c r="FI13" s="307"/>
      <c r="FJ13" s="307"/>
      <c r="FK13" s="307"/>
      <c r="FL13" s="307"/>
      <c r="FM13" s="307"/>
      <c r="FN13" s="307"/>
      <c r="FO13" s="307"/>
      <c r="FP13" s="307"/>
      <c r="FQ13" s="307"/>
      <c r="FR13" s="307"/>
      <c r="FS13" s="307"/>
      <c r="FT13" s="307"/>
      <c r="FU13" s="307"/>
      <c r="FV13" s="307"/>
      <c r="FW13" s="307"/>
      <c r="FX13" s="307"/>
      <c r="FY13" s="307"/>
      <c r="FZ13" s="307"/>
      <c r="GA13" s="307"/>
      <c r="GB13" s="307"/>
      <c r="GC13" s="307"/>
      <c r="GD13" s="307"/>
      <c r="GE13" s="307"/>
      <c r="GF13" s="307"/>
      <c r="GG13" s="307"/>
      <c r="GH13" s="307"/>
      <c r="GI13" s="307"/>
      <c r="GJ13" s="307"/>
      <c r="GK13" s="307"/>
      <c r="GL13" s="307"/>
      <c r="GM13" s="307"/>
      <c r="GN13" s="307"/>
      <c r="GO13" s="307"/>
      <c r="GP13" s="307"/>
      <c r="GQ13" s="307"/>
      <c r="GR13" s="307"/>
      <c r="GS13" s="307"/>
      <c r="GT13" s="307"/>
      <c r="GU13" s="307"/>
      <c r="GV13" s="307"/>
      <c r="GW13" s="307"/>
      <c r="GX13" s="307"/>
      <c r="GY13" s="307"/>
      <c r="GZ13" s="307"/>
      <c r="HA13" s="307"/>
      <c r="HB13" s="307"/>
      <c r="HC13" s="307"/>
      <c r="HD13" s="307"/>
      <c r="HE13" s="307"/>
      <c r="HF13" s="307"/>
      <c r="HG13" s="307"/>
      <c r="HH13" s="307"/>
      <c r="HI13" s="307"/>
      <c r="HJ13" s="307"/>
      <c r="HK13" s="307"/>
      <c r="HL13" s="307"/>
      <c r="HM13" s="307"/>
      <c r="HN13" s="307"/>
      <c r="HO13" s="307"/>
      <c r="HP13" s="307"/>
      <c r="HQ13" s="307"/>
      <c r="HR13" s="307"/>
      <c r="HS13" s="307"/>
      <c r="HT13" s="307"/>
      <c r="HU13" s="307"/>
      <c r="HV13" s="307"/>
      <c r="HW13" s="307"/>
      <c r="HX13" s="307"/>
      <c r="HY13" s="307"/>
      <c r="HZ13" s="307"/>
      <c r="IA13" s="307"/>
      <c r="IB13" s="307"/>
      <c r="IC13" s="307"/>
      <c r="ID13" s="307"/>
      <c r="IE13" s="307"/>
      <c r="IF13" s="307"/>
      <c r="IG13" s="307"/>
      <c r="IH13" s="307"/>
      <c r="II13" s="307"/>
      <c r="IJ13" s="307"/>
      <c r="IK13" s="307"/>
      <c r="IL13" s="307"/>
      <c r="IM13" s="307"/>
      <c r="IN13" s="307"/>
      <c r="IO13" s="307"/>
      <c r="IP13" s="307"/>
      <c r="IQ13" s="307"/>
      <c r="IR13" s="307"/>
      <c r="IS13" s="307"/>
      <c r="IT13" s="307"/>
      <c r="IU13" s="307"/>
      <c r="IV13" s="307"/>
      <c r="IW13" s="307"/>
      <c r="IX13" s="307"/>
      <c r="IY13" s="307"/>
      <c r="IZ13" s="307"/>
      <c r="JA13" s="307"/>
      <c r="JB13" s="307"/>
      <c r="JC13" s="307"/>
      <c r="JD13" s="307"/>
      <c r="JE13" s="307"/>
      <c r="JF13" s="307"/>
      <c r="JG13" s="307"/>
      <c r="JH13" s="307"/>
      <c r="JI13" s="307"/>
      <c r="JJ13" s="307"/>
      <c r="JK13" s="307"/>
      <c r="JL13" s="307"/>
      <c r="JM13" s="307"/>
      <c r="JN13" s="307"/>
      <c r="JO13" s="307"/>
      <c r="JP13" s="307"/>
      <c r="JQ13" s="307"/>
      <c r="JR13" s="307"/>
      <c r="JS13" s="307"/>
      <c r="JT13" s="307"/>
      <c r="JU13" s="307"/>
      <c r="JV13" s="307"/>
      <c r="JW13" s="307"/>
      <c r="JX13" s="307"/>
      <c r="JY13" s="307"/>
      <c r="JZ13" s="307"/>
      <c r="KA13" s="307"/>
      <c r="KB13" s="307"/>
      <c r="KC13" s="307"/>
      <c r="KD13" s="307"/>
      <c r="KE13" s="307"/>
      <c r="KF13" s="307"/>
      <c r="KG13" s="307"/>
      <c r="KH13" s="307"/>
      <c r="KI13" s="307"/>
      <c r="KJ13" s="307"/>
      <c r="KK13" s="307"/>
      <c r="KL13" s="307"/>
      <c r="KM13" s="307"/>
      <c r="KN13" s="307"/>
      <c r="KO13" s="307"/>
      <c r="KP13" s="307"/>
      <c r="KQ13" s="307"/>
      <c r="KR13" s="307"/>
      <c r="KS13" s="307"/>
      <c r="KT13" s="307"/>
      <c r="KU13" s="307"/>
      <c r="KV13" s="307"/>
      <c r="KW13" s="307"/>
      <c r="KX13" s="307"/>
      <c r="KY13" s="307"/>
      <c r="KZ13" s="307"/>
      <c r="LA13" s="307"/>
      <c r="LB13" s="307"/>
      <c r="LC13" s="307"/>
      <c r="LD13" s="307"/>
      <c r="LE13" s="307"/>
      <c r="LF13" s="307"/>
      <c r="LG13" s="307"/>
      <c r="LH13" s="307"/>
      <c r="LI13" s="307"/>
      <c r="LJ13" s="307"/>
      <c r="LK13" s="307"/>
      <c r="LL13" s="307"/>
      <c r="LM13" s="307"/>
      <c r="LN13" s="307"/>
      <c r="LO13" s="307"/>
      <c r="LP13" s="307"/>
      <c r="LQ13" s="307"/>
      <c r="LR13" s="307"/>
      <c r="LS13" s="307"/>
      <c r="LT13" s="307"/>
      <c r="LU13" s="307"/>
      <c r="LV13" s="307"/>
      <c r="LW13" s="307"/>
      <c r="LX13" s="307"/>
      <c r="LY13" s="307"/>
      <c r="LZ13" s="307"/>
      <c r="MA13" s="307"/>
      <c r="MB13" s="307"/>
      <c r="MC13" s="307"/>
      <c r="MD13" s="307"/>
      <c r="ME13" s="307"/>
      <c r="MF13" s="307"/>
      <c r="MG13" s="307"/>
      <c r="MH13" s="307"/>
      <c r="MI13" s="307"/>
      <c r="MJ13" s="307"/>
      <c r="MK13" s="307"/>
      <c r="ML13" s="307"/>
      <c r="MM13" s="307"/>
      <c r="MN13" s="307"/>
      <c r="MO13" s="307"/>
      <c r="MP13" s="307"/>
      <c r="MQ13" s="307"/>
      <c r="MR13" s="307"/>
      <c r="MS13" s="307"/>
      <c r="MT13" s="307"/>
      <c r="MU13" s="307"/>
      <c r="MV13" s="307"/>
      <c r="MW13" s="307"/>
      <c r="MX13" s="307"/>
      <c r="MY13" s="307"/>
      <c r="MZ13" s="307"/>
      <c r="NA13" s="307"/>
      <c r="NB13" s="307"/>
      <c r="NC13" s="307"/>
      <c r="ND13" s="307"/>
      <c r="NE13" s="307"/>
      <c r="NF13" s="307"/>
      <c r="NG13" s="307"/>
      <c r="NH13" s="307"/>
      <c r="NI13" s="307"/>
      <c r="NJ13" s="307"/>
      <c r="NK13" s="307"/>
      <c r="NL13" s="307"/>
      <c r="NM13" s="307"/>
      <c r="NN13" s="307"/>
      <c r="NO13" s="307"/>
      <c r="NP13" s="307"/>
      <c r="NQ13" s="307"/>
      <c r="NR13" s="307"/>
      <c r="NS13" s="307"/>
      <c r="NT13" s="307"/>
      <c r="NU13" s="307"/>
      <c r="NV13" s="307"/>
      <c r="NW13" s="307"/>
      <c r="NX13" s="307"/>
      <c r="NY13" s="307"/>
      <c r="NZ13" s="307"/>
      <c r="OA13" s="307"/>
      <c r="OB13" s="307"/>
      <c r="OC13" s="307"/>
      <c r="OD13" s="307"/>
      <c r="OE13" s="307"/>
      <c r="OF13" s="307"/>
      <c r="OG13" s="307"/>
      <c r="OH13" s="307"/>
      <c r="OI13" s="307"/>
      <c r="OJ13" s="307"/>
      <c r="OK13" s="307"/>
      <c r="OL13" s="307"/>
      <c r="OM13" s="307"/>
      <c r="ON13" s="307"/>
      <c r="OO13" s="307"/>
      <c r="OP13" s="307"/>
      <c r="OQ13" s="307"/>
      <c r="OR13" s="307"/>
      <c r="OS13" s="307"/>
      <c r="OT13" s="307"/>
      <c r="OU13" s="307"/>
      <c r="OV13" s="307"/>
      <c r="OW13" s="307"/>
      <c r="OX13" s="307"/>
      <c r="OY13" s="307"/>
      <c r="OZ13" s="307"/>
      <c r="PA13" s="307"/>
      <c r="PB13" s="307"/>
      <c r="PC13" s="307"/>
      <c r="PD13" s="307"/>
      <c r="PE13" s="307"/>
      <c r="PF13" s="307"/>
      <c r="PG13" s="307"/>
      <c r="PH13" s="307"/>
      <c r="PI13" s="307"/>
      <c r="PJ13" s="307"/>
      <c r="PK13" s="307"/>
      <c r="PL13" s="307"/>
      <c r="PM13" s="307"/>
      <c r="PN13" s="307"/>
      <c r="PO13" s="307"/>
      <c r="PP13" s="307"/>
      <c r="PQ13" s="307"/>
      <c r="PR13" s="307"/>
      <c r="PS13" s="307"/>
      <c r="PT13" s="307"/>
      <c r="PU13" s="307"/>
      <c r="PV13" s="307"/>
      <c r="PW13" s="307"/>
      <c r="PX13" s="307"/>
      <c r="PY13" s="307"/>
      <c r="PZ13" s="307"/>
      <c r="QA13" s="307"/>
      <c r="QB13" s="307"/>
      <c r="QC13" s="307"/>
      <c r="QD13" s="307"/>
      <c r="QE13" s="307"/>
      <c r="QF13" s="307"/>
      <c r="QG13" s="307"/>
      <c r="QH13" s="307"/>
      <c r="QI13" s="307"/>
      <c r="QJ13" s="307"/>
      <c r="QK13" s="307"/>
      <c r="QL13" s="307"/>
      <c r="QM13" s="307"/>
      <c r="QN13" s="307"/>
      <c r="QO13" s="307"/>
      <c r="QP13" s="307"/>
      <c r="QQ13" s="307"/>
      <c r="QR13" s="307"/>
      <c r="QS13" s="307"/>
      <c r="QT13" s="307"/>
      <c r="QU13" s="307"/>
      <c r="QV13" s="307"/>
      <c r="QW13" s="307"/>
      <c r="QX13" s="307"/>
      <c r="QY13" s="307"/>
      <c r="QZ13" s="307"/>
      <c r="RA13" s="307"/>
      <c r="RB13" s="307"/>
      <c r="RC13" s="307"/>
      <c r="RD13" s="307"/>
      <c r="RE13" s="307"/>
      <c r="RF13" s="307"/>
      <c r="RG13" s="307"/>
      <c r="RH13" s="307"/>
      <c r="RI13" s="307"/>
      <c r="RJ13" s="307"/>
      <c r="RK13" s="307"/>
      <c r="RL13" s="307"/>
      <c r="RM13" s="307"/>
      <c r="RN13" s="307"/>
      <c r="RO13" s="307"/>
      <c r="RP13" s="307"/>
      <c r="RQ13" s="307"/>
      <c r="RR13" s="307"/>
      <c r="RS13" s="307"/>
      <c r="RT13" s="307"/>
      <c r="RU13" s="307"/>
      <c r="RV13" s="307"/>
      <c r="RW13" s="307"/>
      <c r="RX13" s="307"/>
      <c r="RY13" s="307"/>
      <c r="RZ13" s="307"/>
      <c r="SA13" s="307"/>
      <c r="SB13" s="307"/>
      <c r="SC13" s="307"/>
      <c r="SD13" s="307"/>
      <c r="SE13" s="307"/>
      <c r="SF13" s="307"/>
      <c r="SG13" s="307"/>
      <c r="SH13" s="307"/>
      <c r="SI13" s="307"/>
      <c r="SJ13" s="307"/>
      <c r="SK13" s="307"/>
      <c r="SL13" s="307"/>
      <c r="SM13" s="307"/>
      <c r="SN13" s="307"/>
      <c r="SO13" s="307"/>
      <c r="SP13" s="307"/>
      <c r="SQ13" s="307"/>
      <c r="SR13" s="307"/>
      <c r="SS13" s="307"/>
      <c r="ST13" s="307"/>
      <c r="SU13" s="307"/>
      <c r="SV13" s="307"/>
      <c r="SW13" s="307"/>
      <c r="SX13" s="307"/>
      <c r="SY13" s="307"/>
      <c r="SZ13" s="307"/>
      <c r="TA13" s="307"/>
      <c r="TB13" s="307"/>
      <c r="TC13" s="307"/>
      <c r="TD13" s="307"/>
      <c r="TE13" s="307"/>
      <c r="TF13" s="307"/>
      <c r="TG13" s="307"/>
      <c r="TH13" s="307"/>
      <c r="TI13" s="307"/>
      <c r="TJ13" s="307"/>
      <c r="TK13" s="307"/>
      <c r="TL13" s="307"/>
      <c r="TM13" s="307"/>
      <c r="TN13" s="307"/>
      <c r="TO13" s="307"/>
      <c r="TP13" s="307"/>
      <c r="TQ13" s="307"/>
      <c r="TR13" s="307"/>
      <c r="TS13" s="307"/>
      <c r="TT13" s="307"/>
      <c r="TU13" s="307"/>
      <c r="TV13" s="307"/>
      <c r="TW13" s="307"/>
      <c r="TX13" s="307"/>
      <c r="TY13" s="307"/>
      <c r="TZ13" s="307"/>
      <c r="UA13" s="307"/>
      <c r="UB13" s="307"/>
      <c r="UC13" s="307"/>
      <c r="UD13" s="307"/>
      <c r="UE13" s="307"/>
      <c r="UF13" s="307"/>
      <c r="UG13" s="307"/>
      <c r="UH13" s="307"/>
      <c r="UI13" s="307"/>
      <c r="UJ13" s="307"/>
      <c r="UK13" s="307"/>
      <c r="UL13" s="307"/>
      <c r="UM13" s="307"/>
      <c r="UN13" s="307"/>
      <c r="UO13" s="307"/>
      <c r="UP13" s="307"/>
      <c r="UQ13" s="307"/>
      <c r="UR13" s="307"/>
      <c r="US13" s="307"/>
      <c r="UT13" s="307"/>
      <c r="UU13" s="307"/>
      <c r="UV13" s="307"/>
      <c r="UW13" s="307"/>
      <c r="UX13" s="307"/>
      <c r="UY13" s="307"/>
      <c r="UZ13" s="307"/>
      <c r="VA13" s="307"/>
      <c r="VB13" s="307"/>
      <c r="VC13" s="307"/>
      <c r="VD13" s="307"/>
      <c r="VE13" s="307"/>
      <c r="VF13" s="307"/>
      <c r="VG13" s="307"/>
      <c r="VH13" s="307"/>
      <c r="VI13" s="307"/>
      <c r="VJ13" s="307"/>
      <c r="VK13" s="307"/>
      <c r="VL13" s="307"/>
      <c r="VM13" s="307"/>
      <c r="VN13" s="307"/>
      <c r="VO13" s="307"/>
      <c r="VP13" s="307"/>
      <c r="VQ13" s="307"/>
      <c r="VR13" s="307"/>
      <c r="VS13" s="307"/>
      <c r="VT13" s="307"/>
      <c r="VU13" s="307"/>
      <c r="VV13" s="307"/>
      <c r="VW13" s="307"/>
      <c r="VX13" s="307"/>
      <c r="VY13" s="307"/>
      <c r="VZ13" s="307"/>
      <c r="WA13" s="307"/>
      <c r="WB13" s="307"/>
      <c r="WC13" s="307"/>
      <c r="WD13" s="307"/>
      <c r="WE13" s="307"/>
      <c r="WF13" s="307"/>
      <c r="WG13" s="307"/>
      <c r="WH13" s="307"/>
      <c r="WI13" s="307"/>
      <c r="WJ13" s="307"/>
      <c r="WK13" s="307"/>
      <c r="WL13" s="307"/>
      <c r="WM13" s="307"/>
      <c r="WN13" s="307"/>
      <c r="WO13" s="307"/>
      <c r="WP13" s="307"/>
      <c r="WQ13" s="307"/>
      <c r="WR13" s="307"/>
      <c r="WS13" s="307"/>
      <c r="WT13" s="307"/>
      <c r="WU13" s="307"/>
      <c r="WV13" s="307"/>
      <c r="WW13" s="307"/>
      <c r="WX13" s="307"/>
      <c r="WY13" s="307"/>
      <c r="WZ13" s="307"/>
      <c r="XA13" s="307"/>
      <c r="XB13" s="307"/>
      <c r="XC13" s="307"/>
      <c r="XD13" s="307"/>
      <c r="XE13" s="307"/>
      <c r="XF13" s="307"/>
      <c r="XG13" s="307"/>
      <c r="XH13" s="307"/>
      <c r="XI13" s="307"/>
      <c r="XJ13" s="307"/>
      <c r="XK13" s="307"/>
      <c r="XL13" s="307"/>
      <c r="XM13" s="307"/>
      <c r="XN13" s="307"/>
      <c r="XO13" s="307"/>
      <c r="XP13" s="307"/>
      <c r="XQ13" s="307"/>
      <c r="XR13" s="307"/>
      <c r="XS13" s="307"/>
      <c r="XT13" s="307"/>
      <c r="XU13" s="307"/>
      <c r="XV13" s="307"/>
      <c r="XW13" s="307"/>
      <c r="XX13" s="307"/>
      <c r="XY13" s="307"/>
      <c r="XZ13" s="307"/>
      <c r="YA13" s="307"/>
      <c r="YB13" s="307"/>
      <c r="YC13" s="307"/>
      <c r="YD13" s="307"/>
      <c r="YE13" s="307"/>
      <c r="YF13" s="307"/>
      <c r="YG13" s="307"/>
      <c r="YH13" s="307"/>
      <c r="YI13" s="307"/>
      <c r="YJ13" s="307"/>
      <c r="YK13" s="307"/>
      <c r="YL13" s="307"/>
      <c r="YM13" s="307"/>
      <c r="YN13" s="307"/>
      <c r="YO13" s="307"/>
      <c r="YP13" s="307"/>
      <c r="YQ13" s="307"/>
      <c r="YR13" s="307"/>
      <c r="YS13" s="307"/>
      <c r="YT13" s="307"/>
      <c r="YU13" s="307"/>
      <c r="YV13" s="307"/>
      <c r="YW13" s="307"/>
      <c r="YX13" s="307"/>
      <c r="YY13" s="307"/>
      <c r="YZ13" s="307"/>
      <c r="ZA13" s="307"/>
      <c r="ZB13" s="307"/>
      <c r="ZC13" s="307"/>
      <c r="ZD13" s="307"/>
      <c r="ZE13" s="307"/>
      <c r="ZF13" s="307"/>
      <c r="ZG13" s="307"/>
      <c r="ZH13" s="307"/>
      <c r="ZI13" s="307"/>
      <c r="ZJ13" s="307"/>
      <c r="ZK13" s="307"/>
      <c r="ZL13" s="307"/>
      <c r="ZM13" s="307"/>
      <c r="ZN13" s="307"/>
      <c r="ZO13" s="307"/>
      <c r="ZP13" s="307"/>
      <c r="ZQ13" s="307"/>
      <c r="ZR13" s="307"/>
      <c r="ZS13" s="307"/>
      <c r="ZT13" s="307"/>
      <c r="ZU13" s="307"/>
      <c r="ZV13" s="307"/>
      <c r="ZW13" s="307"/>
      <c r="ZX13" s="307"/>
      <c r="ZY13" s="307"/>
      <c r="ZZ13" s="307"/>
      <c r="AAA13" s="307"/>
      <c r="AAB13" s="307"/>
      <c r="AAC13" s="307"/>
      <c r="AAD13" s="307"/>
      <c r="AAE13" s="307"/>
      <c r="AAF13" s="307"/>
      <c r="AAG13" s="307"/>
      <c r="AAH13" s="307"/>
      <c r="AAI13" s="307"/>
      <c r="AAJ13" s="307"/>
      <c r="AAK13" s="307"/>
      <c r="AAL13" s="307"/>
      <c r="AAM13" s="307"/>
      <c r="AAN13" s="307"/>
      <c r="AAO13" s="307"/>
      <c r="AAP13" s="307"/>
      <c r="AAQ13" s="307"/>
      <c r="AAR13" s="307"/>
      <c r="AAS13" s="307"/>
      <c r="AAT13" s="307"/>
      <c r="AAU13" s="307"/>
      <c r="AAV13" s="307"/>
      <c r="AAW13" s="307"/>
      <c r="AAX13" s="307"/>
      <c r="AAY13" s="307"/>
      <c r="AAZ13" s="307"/>
      <c r="ABA13" s="307"/>
      <c r="ABB13" s="307"/>
      <c r="ABC13" s="307"/>
      <c r="ABD13" s="307"/>
      <c r="ABE13" s="307"/>
      <c r="ABF13" s="307"/>
      <c r="ABG13" s="307"/>
      <c r="ABH13" s="307"/>
      <c r="ABI13" s="307"/>
      <c r="ABJ13" s="307"/>
      <c r="ABK13" s="307"/>
      <c r="ABL13" s="307"/>
      <c r="ABM13" s="307"/>
      <c r="ABN13" s="307"/>
      <c r="ABO13" s="307"/>
      <c r="ABP13" s="307"/>
      <c r="ABQ13" s="307"/>
      <c r="ABR13" s="307"/>
      <c r="ABS13" s="307"/>
      <c r="ABT13" s="307"/>
      <c r="ABU13" s="307"/>
      <c r="ABV13" s="307"/>
      <c r="ABW13" s="307"/>
      <c r="ABX13" s="307"/>
      <c r="ABY13" s="307"/>
      <c r="ABZ13" s="307"/>
      <c r="ACA13" s="307"/>
      <c r="ACB13" s="307"/>
      <c r="ACC13" s="307"/>
      <c r="ACD13" s="307"/>
      <c r="ACE13" s="307"/>
      <c r="ACF13" s="307"/>
      <c r="ACG13" s="307"/>
      <c r="ACH13" s="307"/>
      <c r="ACI13" s="307"/>
      <c r="ACJ13" s="307"/>
      <c r="ACK13" s="307"/>
      <c r="ACL13" s="307"/>
      <c r="ACM13" s="307"/>
      <c r="ACN13" s="307"/>
      <c r="ACO13" s="307"/>
      <c r="ACP13" s="307"/>
      <c r="ACQ13" s="307"/>
      <c r="ACR13" s="307"/>
      <c r="ACS13" s="307"/>
      <c r="ACT13" s="307"/>
      <c r="ACU13" s="307"/>
      <c r="ACV13" s="307"/>
      <c r="ACW13" s="307"/>
      <c r="ACX13" s="307"/>
      <c r="ACY13" s="307"/>
      <c r="ACZ13" s="307"/>
      <c r="ADA13" s="307"/>
      <c r="ADB13" s="307"/>
      <c r="ADC13" s="307"/>
      <c r="ADD13" s="307"/>
      <c r="ADE13" s="307"/>
      <c r="ADF13" s="307"/>
      <c r="ADG13" s="307"/>
      <c r="ADH13" s="307"/>
      <c r="ADI13" s="307"/>
      <c r="ADJ13" s="307"/>
      <c r="ADK13" s="307"/>
      <c r="ADL13" s="307"/>
      <c r="ADM13" s="307"/>
      <c r="ADN13" s="307"/>
      <c r="ADO13" s="307"/>
      <c r="ADP13" s="307"/>
      <c r="ADQ13" s="307"/>
      <c r="ADR13" s="307"/>
      <c r="ADS13" s="307"/>
      <c r="ADT13" s="307"/>
      <c r="ADU13" s="307"/>
      <c r="ADV13" s="307"/>
      <c r="ADW13" s="307"/>
      <c r="ADX13" s="307"/>
      <c r="ADY13" s="307"/>
      <c r="ADZ13" s="307"/>
      <c r="AEA13" s="307"/>
      <c r="AEB13" s="307"/>
      <c r="AEC13" s="307"/>
      <c r="AED13" s="307"/>
      <c r="AEE13" s="307"/>
      <c r="AEF13" s="307"/>
      <c r="AEG13" s="307"/>
      <c r="AEH13" s="307"/>
      <c r="AEI13" s="307"/>
      <c r="AEJ13" s="307"/>
      <c r="AEK13" s="307"/>
      <c r="AEL13" s="307"/>
      <c r="AEM13" s="307"/>
      <c r="AEN13" s="307"/>
      <c r="AEO13" s="307"/>
      <c r="AEP13" s="307"/>
      <c r="AEQ13" s="307"/>
      <c r="AER13" s="307"/>
      <c r="AES13" s="307"/>
      <c r="AET13" s="307"/>
      <c r="AEU13" s="307"/>
      <c r="AEV13" s="307"/>
      <c r="AEW13" s="307"/>
      <c r="AEX13" s="307"/>
      <c r="AEY13" s="307"/>
      <c r="AEZ13" s="307"/>
      <c r="AFA13" s="307"/>
      <c r="AFB13" s="307"/>
      <c r="AFC13" s="307"/>
      <c r="AFD13" s="307"/>
      <c r="AFE13" s="307"/>
      <c r="AFF13" s="307"/>
      <c r="AFG13" s="307"/>
      <c r="AFH13" s="307"/>
      <c r="AFI13" s="307"/>
      <c r="AFJ13" s="307"/>
      <c r="AFK13" s="307"/>
      <c r="AFL13" s="307"/>
      <c r="AFM13" s="307"/>
      <c r="AFN13" s="307"/>
      <c r="AFO13" s="307"/>
      <c r="AFP13" s="307"/>
      <c r="AFQ13" s="307"/>
      <c r="AFR13" s="307"/>
      <c r="AFS13" s="307"/>
      <c r="AFT13" s="307"/>
      <c r="AFU13" s="307"/>
      <c r="AFV13" s="307"/>
      <c r="AFW13" s="307"/>
      <c r="AFX13" s="307"/>
      <c r="AFY13" s="307"/>
      <c r="AFZ13" s="307"/>
      <c r="AGA13" s="307"/>
      <c r="AGB13" s="307"/>
      <c r="AGC13" s="307"/>
      <c r="AGD13" s="307"/>
      <c r="AGE13" s="307"/>
      <c r="AGF13" s="307"/>
      <c r="AGG13" s="307"/>
      <c r="AGH13" s="307"/>
      <c r="AGI13" s="307"/>
      <c r="AGJ13" s="307"/>
      <c r="AGK13" s="307"/>
      <c r="AGL13" s="307"/>
      <c r="AGM13" s="307"/>
      <c r="AGN13" s="307"/>
      <c r="AGO13" s="307"/>
      <c r="AGP13" s="307"/>
      <c r="AGQ13" s="307"/>
      <c r="AGR13" s="307"/>
      <c r="AGS13" s="307"/>
      <c r="AGT13" s="307"/>
      <c r="AGU13" s="307"/>
      <c r="AGV13" s="307"/>
      <c r="AGW13" s="307"/>
      <c r="AGX13" s="307"/>
      <c r="AGY13" s="307"/>
      <c r="AGZ13" s="307"/>
      <c r="AHA13" s="307"/>
      <c r="AHB13" s="307"/>
      <c r="AHC13" s="307"/>
      <c r="AHD13" s="307"/>
      <c r="AHE13" s="307"/>
      <c r="AHF13" s="307"/>
      <c r="AHG13" s="307"/>
      <c r="AHH13" s="307"/>
      <c r="AHI13" s="307"/>
      <c r="AHJ13" s="307"/>
      <c r="AHK13" s="307"/>
      <c r="AHL13" s="307"/>
      <c r="AHM13" s="307"/>
      <c r="AHN13" s="307"/>
      <c r="AHO13" s="307"/>
      <c r="AHP13" s="307"/>
      <c r="AHQ13" s="307"/>
      <c r="AHR13" s="307"/>
      <c r="AHS13" s="307"/>
      <c r="AHT13" s="307"/>
      <c r="AHU13" s="307"/>
      <c r="AHV13" s="307"/>
      <c r="AHW13" s="307"/>
      <c r="AHX13" s="307"/>
      <c r="AHY13" s="307"/>
      <c r="AHZ13" s="307"/>
      <c r="AIA13" s="307"/>
      <c r="AIB13" s="307"/>
      <c r="AIC13" s="307"/>
      <c r="AID13" s="307"/>
      <c r="AIE13" s="307"/>
      <c r="AIF13" s="307"/>
      <c r="AIG13" s="307"/>
      <c r="AIH13" s="307"/>
      <c r="AII13" s="307"/>
      <c r="AIJ13" s="307"/>
      <c r="AIK13" s="307"/>
      <c r="AIL13" s="307"/>
      <c r="AIM13" s="307"/>
      <c r="AIN13" s="307"/>
      <c r="AIO13" s="307"/>
      <c r="AIP13" s="307"/>
      <c r="AIQ13" s="307"/>
      <c r="AIR13" s="307"/>
      <c r="AIS13" s="307"/>
      <c r="AIT13" s="307"/>
      <c r="AIU13" s="307"/>
      <c r="AIV13" s="307"/>
      <c r="AIW13" s="307"/>
      <c r="AIX13" s="307"/>
      <c r="AIY13" s="307"/>
      <c r="AIZ13" s="307"/>
      <c r="AJA13" s="307"/>
      <c r="AJB13" s="307"/>
      <c r="AJC13" s="307"/>
      <c r="AJD13" s="307"/>
      <c r="AJE13" s="307"/>
      <c r="AJF13" s="307"/>
      <c r="AJG13" s="307"/>
      <c r="AJH13" s="307"/>
      <c r="AJI13" s="307"/>
      <c r="AJJ13" s="307"/>
      <c r="AJK13" s="307"/>
      <c r="AJL13" s="307"/>
      <c r="AJM13" s="307"/>
      <c r="AJN13" s="307"/>
      <c r="AJO13" s="307"/>
      <c r="AJP13" s="307"/>
      <c r="AJQ13" s="307"/>
      <c r="AJR13" s="307"/>
      <c r="AJS13" s="307"/>
      <c r="AJT13" s="307"/>
      <c r="AJU13" s="307"/>
      <c r="AJV13" s="307"/>
      <c r="AJW13" s="307"/>
      <c r="AJX13" s="307"/>
      <c r="AJY13" s="307"/>
      <c r="AJZ13" s="307"/>
      <c r="AKA13" s="307"/>
      <c r="AKB13" s="307"/>
      <c r="AKC13" s="307"/>
      <c r="AKD13" s="307"/>
      <c r="AKE13" s="307"/>
      <c r="AKF13" s="307"/>
      <c r="AKG13" s="307"/>
      <c r="AKH13" s="307"/>
      <c r="AKI13" s="307"/>
      <c r="AKJ13" s="307"/>
      <c r="AKK13" s="307"/>
      <c r="AKL13" s="307"/>
      <c r="AKM13" s="307"/>
      <c r="AKN13" s="307"/>
      <c r="AKO13" s="307"/>
      <c r="AKP13" s="307"/>
      <c r="AKQ13" s="307"/>
      <c r="AKR13" s="307"/>
      <c r="AKS13" s="307"/>
      <c r="AKT13" s="307"/>
      <c r="AKU13" s="307"/>
      <c r="AKV13" s="307"/>
      <c r="AKW13" s="307"/>
      <c r="AKX13" s="307"/>
      <c r="AKY13" s="307"/>
      <c r="AKZ13" s="307"/>
      <c r="ALA13" s="307"/>
      <c r="ALB13" s="307"/>
      <c r="ALC13" s="307"/>
      <c r="ALD13" s="307"/>
      <c r="ALE13" s="307"/>
      <c r="ALF13" s="307"/>
      <c r="ALG13" s="307"/>
      <c r="ALH13" s="307"/>
      <c r="ALI13" s="307"/>
      <c r="ALJ13" s="307"/>
      <c r="ALK13" s="307"/>
      <c r="ALL13" s="307"/>
      <c r="ALM13" s="307"/>
      <c r="ALN13" s="307"/>
      <c r="ALO13" s="307"/>
      <c r="ALP13" s="307"/>
      <c r="ALQ13" s="307"/>
      <c r="ALR13" s="307"/>
      <c r="ALS13" s="307"/>
      <c r="ALT13" s="307"/>
      <c r="ALU13" s="307"/>
      <c r="ALV13" s="307"/>
      <c r="ALW13" s="307"/>
      <c r="ALX13" s="307"/>
      <c r="ALY13" s="307"/>
      <c r="ALZ13" s="307"/>
      <c r="AMA13" s="307"/>
      <c r="AMB13" s="307"/>
      <c r="AMC13" s="307"/>
      <c r="AMD13" s="307"/>
      <c r="AME13" s="307"/>
      <c r="AMF13" s="307"/>
      <c r="AMG13" s="307"/>
      <c r="AMH13" s="307"/>
      <c r="AMI13" s="307"/>
      <c r="AMJ13" s="307"/>
      <c r="AMK13" s="307"/>
      <c r="AML13" s="307"/>
      <c r="AMM13" s="307"/>
      <c r="AMN13" s="307"/>
      <c r="AMO13" s="307"/>
      <c r="AMP13" s="307"/>
      <c r="AMQ13" s="307"/>
      <c r="AMR13" s="307"/>
      <c r="AMS13" s="307"/>
      <c r="AMT13" s="307"/>
      <c r="AMU13" s="307"/>
      <c r="AMV13" s="307"/>
      <c r="AMW13" s="307"/>
      <c r="AMX13" s="307"/>
      <c r="AMY13" s="307"/>
      <c r="AMZ13" s="307"/>
      <c r="ANA13" s="307"/>
      <c r="ANB13" s="307"/>
      <c r="ANC13" s="307"/>
      <c r="AND13" s="307"/>
      <c r="ANE13" s="307"/>
      <c r="ANF13" s="307"/>
      <c r="ANG13" s="307"/>
      <c r="ANH13" s="307"/>
      <c r="ANI13" s="307"/>
      <c r="ANJ13" s="307"/>
      <c r="ANK13" s="307"/>
      <c r="ANL13" s="307"/>
      <c r="ANM13" s="307"/>
      <c r="ANN13" s="307"/>
      <c r="ANO13" s="307"/>
      <c r="ANP13" s="307"/>
      <c r="ANQ13" s="307"/>
      <c r="ANR13" s="307"/>
      <c r="ANS13" s="307"/>
      <c r="ANT13" s="307"/>
      <c r="ANU13" s="307"/>
      <c r="ANV13" s="307"/>
      <c r="ANW13" s="307"/>
      <c r="ANX13" s="307"/>
      <c r="ANY13" s="307"/>
      <c r="ANZ13" s="307"/>
      <c r="AOA13" s="307"/>
      <c r="AOB13" s="307"/>
      <c r="AOC13" s="307"/>
      <c r="AOD13" s="307"/>
      <c r="AOE13" s="307"/>
      <c r="AOF13" s="307"/>
      <c r="AOG13" s="307"/>
      <c r="AOH13" s="307"/>
      <c r="AOI13" s="307"/>
      <c r="AOJ13" s="307"/>
      <c r="AOK13" s="307"/>
      <c r="AOL13" s="307"/>
      <c r="AOM13" s="307"/>
      <c r="AON13" s="307"/>
      <c r="AOO13" s="307"/>
      <c r="AOP13" s="307"/>
      <c r="AOQ13" s="307"/>
      <c r="AOR13" s="307"/>
      <c r="AOS13" s="307"/>
      <c r="AOT13" s="307"/>
      <c r="AOU13" s="307"/>
      <c r="AOV13" s="307"/>
      <c r="AOW13" s="307"/>
      <c r="AOX13" s="307"/>
      <c r="AOY13" s="307"/>
      <c r="AOZ13" s="307"/>
      <c r="APA13" s="307"/>
      <c r="APB13" s="307"/>
      <c r="APC13" s="307"/>
      <c r="APD13" s="307"/>
      <c r="APE13" s="307"/>
      <c r="APF13" s="307"/>
      <c r="APG13" s="307"/>
      <c r="APH13" s="307"/>
      <c r="API13" s="307"/>
      <c r="APJ13" s="307"/>
      <c r="APK13" s="307"/>
      <c r="APL13" s="307"/>
      <c r="APM13" s="307"/>
      <c r="APN13" s="307"/>
      <c r="APO13" s="307"/>
      <c r="APP13" s="307"/>
      <c r="APQ13" s="307"/>
      <c r="APR13" s="307"/>
      <c r="APS13" s="307"/>
      <c r="APT13" s="307"/>
      <c r="APU13" s="307"/>
      <c r="APV13" s="307"/>
      <c r="APW13" s="307"/>
      <c r="APX13" s="307"/>
      <c r="APY13" s="307"/>
      <c r="APZ13" s="307"/>
      <c r="AQA13" s="307"/>
      <c r="AQB13" s="307"/>
      <c r="AQC13" s="307"/>
      <c r="AQD13" s="307"/>
      <c r="AQE13" s="307"/>
      <c r="AQF13" s="307"/>
      <c r="AQG13" s="307"/>
      <c r="AQH13" s="307"/>
      <c r="AQI13" s="307"/>
      <c r="AQJ13" s="307"/>
      <c r="AQK13" s="307"/>
      <c r="AQL13" s="307"/>
      <c r="AQM13" s="307"/>
      <c r="AQN13" s="307"/>
      <c r="AQO13" s="307"/>
      <c r="AQP13" s="307"/>
      <c r="AQQ13" s="307"/>
      <c r="AQR13" s="307"/>
      <c r="AQS13" s="307"/>
      <c r="AQT13" s="307"/>
      <c r="AQU13" s="307"/>
      <c r="AQV13" s="307"/>
      <c r="AQW13" s="307"/>
      <c r="AQX13" s="307"/>
      <c r="AQY13" s="307"/>
      <c r="AQZ13" s="307"/>
      <c r="ARA13" s="307"/>
      <c r="ARB13" s="307"/>
      <c r="ARC13" s="307"/>
      <c r="ARD13" s="307"/>
      <c r="ARE13" s="307"/>
      <c r="ARF13" s="307"/>
      <c r="ARG13" s="307"/>
      <c r="ARH13" s="307"/>
      <c r="ARI13" s="307"/>
      <c r="ARJ13" s="307"/>
      <c r="ARK13" s="307"/>
      <c r="ARL13" s="307"/>
      <c r="ARM13" s="307"/>
      <c r="ARN13" s="307"/>
      <c r="ARO13" s="307"/>
      <c r="ARP13" s="307"/>
      <c r="ARQ13" s="307"/>
      <c r="ARR13" s="307"/>
      <c r="ARS13" s="307"/>
      <c r="ART13" s="307"/>
      <c r="ARU13" s="307"/>
      <c r="ARV13" s="307"/>
      <c r="ARW13" s="307"/>
      <c r="ARX13" s="307"/>
      <c r="ARY13" s="307"/>
      <c r="ARZ13" s="307"/>
      <c r="ASA13" s="307"/>
      <c r="ASB13" s="307"/>
      <c r="ASC13" s="307"/>
      <c r="ASD13" s="307"/>
      <c r="ASE13" s="307"/>
      <c r="ASF13" s="307"/>
      <c r="ASG13" s="307"/>
      <c r="ASH13" s="307"/>
      <c r="ASI13" s="307"/>
      <c r="ASJ13" s="307"/>
      <c r="ASK13" s="307"/>
      <c r="ASL13" s="307"/>
      <c r="ASM13" s="307"/>
      <c r="ASN13" s="307"/>
      <c r="ASO13" s="307"/>
      <c r="ASP13" s="307"/>
      <c r="ASQ13" s="307"/>
      <c r="ASR13" s="307"/>
      <c r="ASS13" s="307"/>
      <c r="AST13" s="307"/>
      <c r="ASU13" s="307"/>
      <c r="ASV13" s="307"/>
      <c r="ASW13" s="307"/>
      <c r="ASX13" s="307"/>
      <c r="ASY13" s="307"/>
      <c r="ASZ13" s="307"/>
      <c r="ATA13" s="307"/>
      <c r="ATB13" s="307"/>
      <c r="ATC13" s="307"/>
      <c r="ATD13" s="307"/>
      <c r="ATE13" s="307"/>
      <c r="ATF13" s="307"/>
      <c r="ATG13" s="307"/>
      <c r="ATH13" s="307"/>
      <c r="ATI13" s="307"/>
      <c r="ATJ13" s="307"/>
      <c r="ATK13" s="307"/>
      <c r="ATL13" s="307"/>
      <c r="ATM13" s="307"/>
      <c r="ATN13" s="307"/>
      <c r="ATO13" s="307"/>
      <c r="ATP13" s="307"/>
      <c r="ATQ13" s="307"/>
      <c r="ATR13" s="307"/>
      <c r="ATS13" s="307"/>
      <c r="ATT13" s="307"/>
      <c r="ATU13" s="307"/>
      <c r="ATV13" s="307"/>
      <c r="ATW13" s="307"/>
      <c r="ATX13" s="307"/>
      <c r="ATY13" s="307"/>
      <c r="ATZ13" s="307"/>
      <c r="AUA13" s="307"/>
      <c r="AUB13" s="307"/>
      <c r="AUC13" s="307"/>
      <c r="AUD13" s="307"/>
      <c r="AUE13" s="307"/>
      <c r="AUF13" s="307"/>
      <c r="AUG13" s="307"/>
      <c r="AUH13" s="307"/>
      <c r="AUI13" s="307"/>
      <c r="AUJ13" s="307"/>
      <c r="AUK13" s="307"/>
      <c r="AUL13" s="307"/>
      <c r="AUM13" s="307"/>
      <c r="AUN13" s="307"/>
      <c r="AUO13" s="307"/>
      <c r="AUP13" s="307"/>
      <c r="AUQ13" s="307"/>
      <c r="AUR13" s="307"/>
      <c r="AUS13" s="307"/>
      <c r="AUT13" s="307"/>
      <c r="AUU13" s="307"/>
      <c r="AUV13" s="307"/>
      <c r="AUW13" s="307"/>
      <c r="AUX13" s="307"/>
      <c r="AUY13" s="307"/>
      <c r="AUZ13" s="307"/>
      <c r="AVA13" s="307"/>
      <c r="AVB13" s="307"/>
      <c r="AVC13" s="307"/>
      <c r="AVD13" s="307"/>
      <c r="AVE13" s="307"/>
      <c r="AVF13" s="307"/>
      <c r="AVG13" s="307"/>
      <c r="AVH13" s="307"/>
      <c r="AVI13" s="307"/>
      <c r="AVJ13" s="307"/>
      <c r="AVK13" s="307"/>
      <c r="AVL13" s="307"/>
      <c r="AVM13" s="307"/>
      <c r="AVN13" s="307"/>
      <c r="AVO13" s="307"/>
      <c r="AVP13" s="307"/>
      <c r="AVQ13" s="307"/>
      <c r="AVR13" s="307"/>
      <c r="AVS13" s="307"/>
      <c r="AVT13" s="307"/>
      <c r="AVU13" s="307"/>
      <c r="AVV13" s="307"/>
      <c r="AVW13" s="307"/>
      <c r="AVX13" s="307"/>
      <c r="AVY13" s="307"/>
      <c r="AVZ13" s="307"/>
      <c r="AWA13" s="307"/>
      <c r="AWB13" s="307"/>
      <c r="AWC13" s="307"/>
      <c r="AWD13" s="307"/>
      <c r="AWE13" s="307"/>
      <c r="AWF13" s="307"/>
      <c r="AWG13" s="307"/>
      <c r="AWH13" s="307"/>
      <c r="AWI13" s="307"/>
      <c r="AWJ13" s="307"/>
      <c r="AWK13" s="307"/>
      <c r="AWL13" s="307"/>
      <c r="AWM13" s="307"/>
      <c r="AWN13" s="307"/>
      <c r="AWO13" s="307"/>
      <c r="AWP13" s="307"/>
      <c r="AWQ13" s="307"/>
      <c r="AWR13" s="307"/>
      <c r="AWS13" s="307"/>
      <c r="AWT13" s="307"/>
      <c r="AWU13" s="307"/>
      <c r="AWV13" s="307"/>
      <c r="AWW13" s="307"/>
      <c r="AWX13" s="307"/>
      <c r="AWY13" s="307"/>
      <c r="AWZ13" s="307"/>
      <c r="AXA13" s="307"/>
      <c r="AXB13" s="307"/>
      <c r="AXC13" s="307"/>
      <c r="AXD13" s="307"/>
      <c r="AXE13" s="307"/>
      <c r="AXF13" s="307"/>
      <c r="AXG13" s="307"/>
      <c r="AXH13" s="307"/>
      <c r="AXI13" s="307"/>
      <c r="AXJ13" s="307"/>
      <c r="AXK13" s="307"/>
      <c r="AXL13" s="307"/>
      <c r="AXM13" s="307"/>
      <c r="AXN13" s="307"/>
      <c r="AXO13" s="307"/>
      <c r="AXP13" s="307"/>
      <c r="AXQ13" s="307"/>
      <c r="AXR13" s="307"/>
      <c r="AXS13" s="307"/>
      <c r="AXT13" s="307"/>
      <c r="AXU13" s="307"/>
      <c r="AXV13" s="307"/>
      <c r="AXW13" s="307"/>
      <c r="AXX13" s="307"/>
      <c r="AXY13" s="307"/>
      <c r="AXZ13" s="307"/>
      <c r="AYA13" s="307"/>
      <c r="AYB13" s="307"/>
      <c r="AYC13" s="307"/>
      <c r="AYD13" s="307"/>
      <c r="AYE13" s="307"/>
      <c r="AYF13" s="307"/>
      <c r="AYG13" s="307"/>
      <c r="AYH13" s="307"/>
      <c r="AYI13" s="307"/>
      <c r="AYJ13" s="307"/>
      <c r="AYK13" s="307"/>
      <c r="AYL13" s="307"/>
      <c r="AYM13" s="307"/>
      <c r="AYN13" s="307"/>
      <c r="AYO13" s="307"/>
      <c r="AYP13" s="307"/>
      <c r="AYQ13" s="307"/>
      <c r="AYR13" s="307"/>
      <c r="AYS13" s="307"/>
      <c r="AYT13" s="307"/>
      <c r="AYU13" s="307"/>
      <c r="AYV13" s="307"/>
      <c r="AYW13" s="307"/>
      <c r="AYX13" s="307"/>
      <c r="AYY13" s="307"/>
      <c r="AYZ13" s="307"/>
      <c r="AZA13" s="307"/>
      <c r="AZB13" s="307"/>
      <c r="AZC13" s="307"/>
      <c r="AZD13" s="307"/>
      <c r="AZE13" s="307"/>
      <c r="AZF13" s="307"/>
      <c r="AZG13" s="307"/>
      <c r="AZH13" s="307"/>
      <c r="AZI13" s="307"/>
      <c r="AZJ13" s="307"/>
      <c r="AZK13" s="307"/>
      <c r="AZL13" s="307"/>
      <c r="AZM13" s="307"/>
      <c r="AZN13" s="307"/>
      <c r="AZO13" s="307"/>
      <c r="AZP13" s="307"/>
      <c r="AZQ13" s="307"/>
      <c r="AZR13" s="307"/>
      <c r="AZS13" s="307"/>
      <c r="AZT13" s="307"/>
      <c r="AZU13" s="307"/>
      <c r="AZV13" s="307"/>
      <c r="AZW13" s="307"/>
      <c r="AZX13" s="307"/>
      <c r="AZY13" s="307"/>
      <c r="AZZ13" s="307"/>
      <c r="BAA13" s="307"/>
      <c r="BAB13" s="307"/>
      <c r="BAC13" s="307"/>
      <c r="BAD13" s="307"/>
      <c r="BAE13" s="307"/>
      <c r="BAF13" s="307"/>
      <c r="BAG13" s="307"/>
      <c r="BAH13" s="307"/>
      <c r="BAI13" s="307"/>
      <c r="BAJ13" s="307"/>
      <c r="BAK13" s="307"/>
      <c r="BAL13" s="307"/>
      <c r="BAM13" s="307"/>
      <c r="BAN13" s="307"/>
      <c r="BAO13" s="307"/>
      <c r="BAP13" s="307"/>
      <c r="BAQ13" s="307"/>
      <c r="BAR13" s="307"/>
      <c r="BAS13" s="307"/>
      <c r="BAT13" s="307"/>
      <c r="BAU13" s="307"/>
      <c r="BAV13" s="307"/>
      <c r="BAW13" s="307"/>
      <c r="BAX13" s="307"/>
      <c r="BAY13" s="307"/>
      <c r="BAZ13" s="307"/>
      <c r="BBA13" s="307"/>
      <c r="BBB13" s="307"/>
      <c r="BBC13" s="307"/>
      <c r="BBD13" s="307"/>
      <c r="BBE13" s="307"/>
      <c r="BBF13" s="307"/>
      <c r="BBG13" s="307"/>
      <c r="BBH13" s="307"/>
      <c r="BBI13" s="307"/>
      <c r="BBJ13" s="307"/>
      <c r="BBK13" s="307"/>
      <c r="BBL13" s="307"/>
      <c r="BBM13" s="307"/>
      <c r="BBN13" s="307"/>
      <c r="BBO13" s="307"/>
      <c r="BBP13" s="307"/>
      <c r="BBQ13" s="307"/>
      <c r="BBR13" s="307"/>
      <c r="BBS13" s="307"/>
      <c r="BBT13" s="307"/>
      <c r="BBU13" s="307"/>
      <c r="BBV13" s="307"/>
      <c r="BBW13" s="307"/>
      <c r="BBX13" s="307"/>
      <c r="BBY13" s="307"/>
      <c r="BBZ13" s="307"/>
      <c r="BCA13" s="307"/>
      <c r="BCB13" s="307"/>
      <c r="BCC13" s="307"/>
      <c r="BCD13" s="307"/>
      <c r="BCE13" s="307"/>
      <c r="BCF13" s="307"/>
      <c r="BCG13" s="307"/>
      <c r="BCH13" s="307"/>
      <c r="BCI13" s="307"/>
      <c r="BCJ13" s="307"/>
      <c r="BCK13" s="307"/>
      <c r="BCL13" s="307"/>
      <c r="BCM13" s="307"/>
      <c r="BCN13" s="307"/>
      <c r="BCO13" s="307"/>
      <c r="BCP13" s="307"/>
      <c r="BCQ13" s="307"/>
      <c r="BCR13" s="307"/>
      <c r="BCS13" s="307"/>
      <c r="BCT13" s="307"/>
      <c r="BCU13" s="307"/>
      <c r="BCV13" s="307"/>
      <c r="BCW13" s="307"/>
      <c r="BCX13" s="307"/>
      <c r="BCY13" s="307"/>
      <c r="BCZ13" s="307"/>
      <c r="BDA13" s="307"/>
      <c r="BDB13" s="307"/>
      <c r="BDC13" s="307"/>
      <c r="BDD13" s="307"/>
      <c r="BDE13" s="307"/>
      <c r="BDF13" s="307"/>
      <c r="BDG13" s="307"/>
      <c r="BDH13" s="307"/>
      <c r="BDI13" s="307"/>
      <c r="BDJ13" s="307"/>
      <c r="BDK13" s="307"/>
      <c r="BDL13" s="307"/>
      <c r="BDM13" s="307"/>
      <c r="BDN13" s="307"/>
      <c r="BDO13" s="307"/>
      <c r="BDP13" s="307"/>
      <c r="BDQ13" s="307"/>
      <c r="BDR13" s="307"/>
      <c r="BDS13" s="307"/>
      <c r="BDT13" s="307"/>
      <c r="BDU13" s="307"/>
      <c r="BDV13" s="307"/>
      <c r="BDW13" s="307"/>
      <c r="BDX13" s="307"/>
      <c r="BDY13" s="307"/>
      <c r="BDZ13" s="307"/>
      <c r="BEA13" s="307"/>
      <c r="BEB13" s="307"/>
      <c r="BEC13" s="307"/>
      <c r="BED13" s="307"/>
      <c r="BEE13" s="307"/>
      <c r="BEF13" s="307"/>
      <c r="BEG13" s="307"/>
      <c r="BEH13" s="307"/>
      <c r="BEI13" s="307"/>
      <c r="BEJ13" s="307"/>
      <c r="BEK13" s="307"/>
      <c r="BEL13" s="307"/>
      <c r="BEM13" s="307"/>
      <c r="BEN13" s="307"/>
      <c r="BEO13" s="307"/>
      <c r="BEP13" s="307"/>
      <c r="BEQ13" s="307"/>
      <c r="BER13" s="307"/>
      <c r="BES13" s="307"/>
      <c r="BET13" s="307"/>
      <c r="BEU13" s="307"/>
      <c r="BEV13" s="307"/>
      <c r="BEW13" s="307"/>
      <c r="BEX13" s="307"/>
      <c r="BEY13" s="307"/>
      <c r="BEZ13" s="307"/>
      <c r="BFA13" s="307"/>
      <c r="BFB13" s="307"/>
      <c r="BFC13" s="307"/>
      <c r="BFD13" s="307"/>
      <c r="BFE13" s="307"/>
      <c r="BFF13" s="307"/>
      <c r="BFG13" s="307"/>
      <c r="BFH13" s="307"/>
      <c r="BFI13" s="307"/>
      <c r="BFJ13" s="307"/>
      <c r="BFK13" s="307"/>
      <c r="BFL13" s="307"/>
      <c r="BFM13" s="307"/>
      <c r="BFN13" s="307"/>
      <c r="BFO13" s="307"/>
      <c r="BFP13" s="307"/>
      <c r="BFQ13" s="307"/>
      <c r="BFR13" s="307"/>
      <c r="BFS13" s="307"/>
      <c r="BFT13" s="307"/>
      <c r="BFU13" s="307"/>
      <c r="BFV13" s="307"/>
      <c r="BFW13" s="307"/>
      <c r="BFX13" s="307"/>
      <c r="BFY13" s="307"/>
      <c r="BFZ13" s="307"/>
      <c r="BGA13" s="307"/>
      <c r="BGB13" s="307"/>
      <c r="BGC13" s="307"/>
      <c r="BGD13" s="307"/>
      <c r="BGE13" s="307"/>
      <c r="BGF13" s="307"/>
      <c r="BGG13" s="307"/>
      <c r="BGH13" s="307"/>
      <c r="BGI13" s="307"/>
      <c r="BGJ13" s="307"/>
      <c r="BGK13" s="307"/>
      <c r="BGL13" s="307"/>
      <c r="BGM13" s="307"/>
      <c r="BGN13" s="307"/>
      <c r="BGO13" s="307"/>
      <c r="BGP13" s="307"/>
      <c r="BGQ13" s="307"/>
      <c r="BGR13" s="307"/>
      <c r="BGS13" s="307"/>
      <c r="BGT13" s="307"/>
      <c r="BGU13" s="307"/>
      <c r="BGV13" s="307"/>
      <c r="BGW13" s="307"/>
      <c r="BGX13" s="307"/>
      <c r="BGY13" s="307"/>
      <c r="BGZ13" s="307"/>
      <c r="BHA13" s="307"/>
      <c r="BHB13" s="307"/>
      <c r="BHC13" s="307"/>
      <c r="BHD13" s="307"/>
      <c r="BHE13" s="307"/>
      <c r="BHF13" s="307"/>
      <c r="BHG13" s="307"/>
      <c r="BHH13" s="307"/>
      <c r="BHI13" s="307"/>
      <c r="BHJ13" s="307"/>
      <c r="BHK13" s="307"/>
      <c r="BHL13" s="307"/>
      <c r="BHM13" s="307"/>
      <c r="BHN13" s="307"/>
      <c r="BHO13" s="307"/>
      <c r="BHP13" s="307"/>
      <c r="BHQ13" s="307"/>
      <c r="BHR13" s="307"/>
      <c r="BHS13" s="307"/>
      <c r="BHT13" s="307"/>
      <c r="BHU13" s="307"/>
      <c r="BHV13" s="307"/>
      <c r="BHW13" s="307"/>
      <c r="BHX13" s="307"/>
      <c r="BHY13" s="307"/>
      <c r="BHZ13" s="307"/>
      <c r="BIA13" s="307"/>
      <c r="BIB13" s="307"/>
      <c r="BIC13" s="307"/>
      <c r="BID13" s="307"/>
      <c r="BIE13" s="307"/>
      <c r="BIF13" s="307"/>
      <c r="BIG13" s="307"/>
      <c r="BIH13" s="307"/>
      <c r="BII13" s="307"/>
      <c r="BIJ13" s="307"/>
      <c r="BIK13" s="307"/>
      <c r="BIL13" s="307"/>
      <c r="BIM13" s="307"/>
      <c r="BIN13" s="307"/>
      <c r="BIO13" s="307"/>
      <c r="BIP13" s="307"/>
      <c r="BIQ13" s="307"/>
      <c r="BIR13" s="307"/>
      <c r="BIS13" s="307"/>
      <c r="BIT13" s="307"/>
      <c r="BIU13" s="307"/>
      <c r="BIV13" s="307"/>
      <c r="BIW13" s="307"/>
      <c r="BIX13" s="307"/>
      <c r="BIY13" s="307"/>
      <c r="BIZ13" s="307"/>
      <c r="BJA13" s="307"/>
      <c r="BJB13" s="307"/>
      <c r="BJC13" s="307"/>
      <c r="BJD13" s="307"/>
      <c r="BJE13" s="307"/>
      <c r="BJF13" s="307"/>
      <c r="BJG13" s="307"/>
      <c r="BJH13" s="307"/>
      <c r="BJI13" s="307"/>
      <c r="BJJ13" s="307"/>
      <c r="BJK13" s="307"/>
      <c r="BJL13" s="307"/>
      <c r="BJM13" s="307"/>
      <c r="BJN13" s="307"/>
      <c r="BJO13" s="307"/>
      <c r="BJP13" s="307"/>
      <c r="BJQ13" s="307"/>
      <c r="BJR13" s="307"/>
      <c r="BJS13" s="307"/>
      <c r="BJT13" s="307"/>
      <c r="BJU13" s="307"/>
      <c r="BJV13" s="307"/>
      <c r="BJW13" s="307"/>
      <c r="BJX13" s="307"/>
      <c r="BJY13" s="307"/>
      <c r="BJZ13" s="307"/>
      <c r="BKA13" s="307"/>
      <c r="BKB13" s="307"/>
      <c r="BKC13" s="307"/>
      <c r="BKD13" s="307"/>
      <c r="BKE13" s="307"/>
      <c r="BKF13" s="307"/>
      <c r="BKG13" s="307"/>
      <c r="BKH13" s="307"/>
      <c r="BKI13" s="307"/>
      <c r="BKJ13" s="307"/>
      <c r="BKK13" s="307"/>
      <c r="BKL13" s="307"/>
      <c r="BKM13" s="307"/>
      <c r="BKN13" s="307"/>
      <c r="BKO13" s="307"/>
      <c r="BKP13" s="307"/>
      <c r="BKQ13" s="307"/>
      <c r="BKR13" s="307"/>
      <c r="BKS13" s="307"/>
      <c r="BKT13" s="307"/>
      <c r="BKU13" s="307"/>
      <c r="BKV13" s="307"/>
      <c r="BKW13" s="307"/>
      <c r="BKX13" s="307"/>
      <c r="BKY13" s="307"/>
      <c r="BKZ13" s="307"/>
      <c r="BLA13" s="307"/>
      <c r="BLB13" s="307"/>
      <c r="BLC13" s="307"/>
      <c r="BLD13" s="307"/>
      <c r="BLE13" s="307"/>
      <c r="BLF13" s="307"/>
      <c r="BLG13" s="307"/>
      <c r="BLH13" s="307"/>
      <c r="BLI13" s="307"/>
      <c r="BLJ13" s="307"/>
      <c r="BLK13" s="307"/>
      <c r="BLL13" s="307"/>
      <c r="BLM13" s="307"/>
      <c r="BLN13" s="307"/>
      <c r="BLO13" s="307"/>
      <c r="BLP13" s="307"/>
      <c r="BLQ13" s="307"/>
      <c r="BLR13" s="307"/>
      <c r="BLS13" s="307"/>
      <c r="BLT13" s="307"/>
      <c r="BLU13" s="307"/>
      <c r="BLV13" s="307"/>
      <c r="BLW13" s="307"/>
      <c r="BLX13" s="307"/>
      <c r="BLY13" s="307"/>
      <c r="BLZ13" s="307"/>
      <c r="BMA13" s="307"/>
      <c r="BMB13" s="307"/>
      <c r="BMC13" s="307"/>
      <c r="BMD13" s="307"/>
      <c r="BME13" s="307"/>
      <c r="BMF13" s="307"/>
      <c r="BMG13" s="307"/>
      <c r="BMH13" s="307"/>
      <c r="BMI13" s="307"/>
      <c r="BMJ13" s="307"/>
      <c r="BMK13" s="307"/>
      <c r="BML13" s="307"/>
      <c r="BMM13" s="307"/>
      <c r="BMN13" s="307"/>
      <c r="BMO13" s="307"/>
      <c r="BMP13" s="307"/>
      <c r="BMQ13" s="307"/>
      <c r="BMR13" s="307"/>
      <c r="BMS13" s="307"/>
      <c r="BMT13" s="307"/>
      <c r="BMU13" s="307"/>
      <c r="BMV13" s="307"/>
      <c r="BMW13" s="307"/>
      <c r="BMX13" s="307"/>
      <c r="BMY13" s="307"/>
      <c r="BMZ13" s="307"/>
      <c r="BNA13" s="307"/>
      <c r="BNB13" s="307"/>
      <c r="BNC13" s="307"/>
      <c r="BND13" s="307"/>
      <c r="BNE13" s="307"/>
      <c r="BNF13" s="307"/>
      <c r="BNG13" s="307"/>
      <c r="BNH13" s="307"/>
      <c r="BNI13" s="307"/>
      <c r="BNJ13" s="307"/>
      <c r="BNK13" s="307"/>
      <c r="BNL13" s="307"/>
      <c r="BNM13" s="307"/>
      <c r="BNN13" s="307"/>
      <c r="BNO13" s="307"/>
      <c r="BNP13" s="307"/>
      <c r="BNQ13" s="307"/>
      <c r="BNR13" s="307"/>
      <c r="BNS13" s="307"/>
      <c r="BNT13" s="307"/>
      <c r="BNU13" s="307"/>
      <c r="BNV13" s="307"/>
      <c r="BNW13" s="307"/>
      <c r="BNX13" s="307"/>
      <c r="BNY13" s="307"/>
      <c r="BNZ13" s="307"/>
      <c r="BOA13" s="307"/>
      <c r="BOB13" s="307"/>
      <c r="BOC13" s="307"/>
      <c r="BOD13" s="307"/>
      <c r="BOE13" s="307"/>
      <c r="BOF13" s="307"/>
      <c r="BOG13" s="307"/>
      <c r="BOH13" s="307"/>
      <c r="BOI13" s="307"/>
      <c r="BOJ13" s="307"/>
      <c r="BOK13" s="307"/>
      <c r="BOL13" s="307"/>
      <c r="BOM13" s="307"/>
      <c r="BON13" s="307"/>
      <c r="BOO13" s="307"/>
      <c r="BOP13" s="307"/>
      <c r="BOQ13" s="307"/>
      <c r="BOR13" s="307"/>
      <c r="BOS13" s="307"/>
      <c r="BOT13" s="307"/>
      <c r="BOU13" s="307"/>
      <c r="BOV13" s="307"/>
      <c r="BOW13" s="307"/>
      <c r="BOX13" s="307"/>
      <c r="BOY13" s="307"/>
      <c r="BOZ13" s="307"/>
      <c r="BPA13" s="307"/>
      <c r="BPB13" s="307"/>
      <c r="BPC13" s="307"/>
      <c r="BPD13" s="307"/>
      <c r="BPE13" s="307"/>
      <c r="BPF13" s="307"/>
      <c r="BPG13" s="307"/>
      <c r="BPH13" s="307"/>
      <c r="BPI13" s="307"/>
      <c r="BPJ13" s="307"/>
      <c r="BPK13" s="307"/>
      <c r="BPL13" s="307"/>
      <c r="BPM13" s="307"/>
      <c r="BPN13" s="307"/>
      <c r="BPO13" s="307"/>
      <c r="BPP13" s="307"/>
      <c r="BPQ13" s="307"/>
      <c r="BPR13" s="307"/>
      <c r="BPS13" s="307"/>
      <c r="BPT13" s="307"/>
      <c r="BPU13" s="307"/>
      <c r="BPV13" s="307"/>
      <c r="BPW13" s="307"/>
      <c r="BPX13" s="307"/>
      <c r="BPY13" s="307"/>
      <c r="BPZ13" s="307"/>
      <c r="BQA13" s="307"/>
      <c r="BQB13" s="307"/>
      <c r="BQC13" s="307"/>
      <c r="BQD13" s="307"/>
      <c r="BQE13" s="307"/>
      <c r="BQF13" s="307"/>
      <c r="BQG13" s="307"/>
      <c r="BQH13" s="307"/>
      <c r="BQI13" s="307"/>
      <c r="BQJ13" s="307"/>
      <c r="BQK13" s="307"/>
      <c r="BQL13" s="307"/>
      <c r="BQM13" s="307"/>
      <c r="BQN13" s="307"/>
      <c r="BQO13" s="307"/>
      <c r="BQP13" s="307"/>
      <c r="BQQ13" s="307"/>
      <c r="BQR13" s="307"/>
      <c r="BQS13" s="307"/>
      <c r="BQT13" s="307"/>
      <c r="BQU13" s="307"/>
      <c r="BQV13" s="307"/>
      <c r="BQW13" s="307"/>
      <c r="BQX13" s="307"/>
      <c r="BQY13" s="307"/>
      <c r="BQZ13" s="307"/>
      <c r="BRA13" s="307"/>
      <c r="BRB13" s="307"/>
      <c r="BRC13" s="307"/>
      <c r="BRD13" s="307"/>
      <c r="BRE13" s="307"/>
      <c r="BRF13" s="307"/>
      <c r="BRG13" s="307"/>
      <c r="BRH13" s="307"/>
      <c r="BRI13" s="307"/>
      <c r="BRJ13" s="307"/>
      <c r="BRK13" s="307"/>
      <c r="BRL13" s="307"/>
      <c r="BRM13" s="307"/>
      <c r="BRN13" s="307"/>
      <c r="BRO13" s="307"/>
      <c r="BRP13" s="307"/>
      <c r="BRQ13" s="307"/>
      <c r="BRR13" s="307"/>
      <c r="BRS13" s="307"/>
      <c r="BRT13" s="307"/>
      <c r="BRU13" s="307"/>
      <c r="BRV13" s="307"/>
      <c r="BRW13" s="307"/>
      <c r="BRX13" s="307"/>
      <c r="BRY13" s="307"/>
      <c r="BRZ13" s="307"/>
      <c r="BSA13" s="307"/>
      <c r="BSB13" s="307"/>
      <c r="BSC13" s="307"/>
      <c r="BSD13" s="307"/>
      <c r="BSE13" s="307"/>
      <c r="BSF13" s="307"/>
      <c r="BSG13" s="307"/>
      <c r="BSH13" s="307"/>
      <c r="BSI13" s="307"/>
      <c r="BSJ13" s="307"/>
      <c r="BSK13" s="307"/>
      <c r="BSL13" s="307"/>
      <c r="BSM13" s="307"/>
      <c r="BSN13" s="307"/>
      <c r="BSO13" s="307"/>
      <c r="BSP13" s="307"/>
      <c r="BSQ13" s="307"/>
      <c r="BSR13" s="307"/>
      <c r="BSS13" s="307"/>
      <c r="BST13" s="307"/>
      <c r="BSU13" s="307"/>
      <c r="BSV13" s="307"/>
      <c r="BSW13" s="307"/>
      <c r="BSX13" s="307"/>
      <c r="BSY13" s="307"/>
      <c r="BSZ13" s="307"/>
      <c r="BTA13" s="307"/>
      <c r="BTB13" s="307"/>
      <c r="BTC13" s="307"/>
      <c r="BTD13" s="307"/>
      <c r="BTE13" s="307"/>
      <c r="BTF13" s="307"/>
      <c r="BTG13" s="307"/>
      <c r="BTH13" s="307"/>
      <c r="BTI13" s="307"/>
      <c r="BTJ13" s="307"/>
      <c r="BTK13" s="307"/>
      <c r="BTL13" s="307"/>
      <c r="BTM13" s="307"/>
      <c r="BTN13" s="307"/>
      <c r="BTO13" s="307"/>
      <c r="BTP13" s="307"/>
      <c r="BTQ13" s="307"/>
      <c r="BTR13" s="307"/>
      <c r="BTS13" s="307"/>
      <c r="BTT13" s="307"/>
      <c r="BTU13" s="307"/>
      <c r="BTV13" s="307"/>
      <c r="BTW13" s="307"/>
      <c r="BTX13" s="307"/>
      <c r="BTY13" s="307"/>
      <c r="BTZ13" s="307"/>
      <c r="BUA13" s="307"/>
      <c r="BUB13" s="307"/>
      <c r="BUC13" s="307"/>
      <c r="BUD13" s="307"/>
      <c r="BUE13" s="307"/>
      <c r="BUF13" s="307"/>
      <c r="BUG13" s="307"/>
      <c r="BUH13" s="307"/>
      <c r="BUI13" s="307"/>
      <c r="BUJ13" s="307"/>
      <c r="BUK13" s="307"/>
      <c r="BUL13" s="307"/>
      <c r="BUM13" s="307"/>
      <c r="BUN13" s="307"/>
      <c r="BUO13" s="307"/>
      <c r="BUP13" s="307"/>
      <c r="BUQ13" s="307"/>
      <c r="BUR13" s="307"/>
      <c r="BUS13" s="307"/>
      <c r="BUT13" s="307"/>
      <c r="BUU13" s="307"/>
      <c r="BUV13" s="307"/>
      <c r="BUW13" s="307"/>
      <c r="BUX13" s="307"/>
      <c r="BUY13" s="307"/>
      <c r="BUZ13" s="307"/>
      <c r="BVA13" s="307"/>
      <c r="BVB13" s="307"/>
      <c r="BVC13" s="307"/>
      <c r="BVD13" s="307"/>
      <c r="BVE13" s="307"/>
      <c r="BVF13" s="307"/>
      <c r="BVG13" s="307"/>
      <c r="BVH13" s="307"/>
      <c r="BVI13" s="307"/>
      <c r="BVJ13" s="307"/>
      <c r="BVK13" s="307"/>
      <c r="BVL13" s="307"/>
      <c r="BVM13" s="307"/>
      <c r="BVN13" s="307"/>
      <c r="BVO13" s="307"/>
      <c r="BVP13" s="307"/>
      <c r="BVQ13" s="307"/>
      <c r="BVR13" s="307"/>
      <c r="BVS13" s="307"/>
      <c r="BVT13" s="307"/>
      <c r="BVU13" s="307"/>
      <c r="BVV13" s="307"/>
      <c r="BVW13" s="307"/>
      <c r="BVX13" s="307"/>
      <c r="BVY13" s="307"/>
      <c r="BVZ13" s="307"/>
      <c r="BWA13" s="307"/>
      <c r="BWB13" s="307"/>
      <c r="BWC13" s="307"/>
      <c r="BWD13" s="307"/>
      <c r="BWE13" s="307"/>
      <c r="BWF13" s="307"/>
      <c r="BWG13" s="307"/>
      <c r="BWH13" s="307"/>
      <c r="BWI13" s="307"/>
      <c r="BWJ13" s="307"/>
      <c r="BWK13" s="307"/>
      <c r="BWL13" s="307"/>
      <c r="BWM13" s="307"/>
      <c r="BWN13" s="307"/>
      <c r="BWO13" s="307"/>
      <c r="BWP13" s="307"/>
      <c r="BWQ13" s="307"/>
      <c r="BWR13" s="307"/>
      <c r="BWS13" s="307"/>
      <c r="BWT13" s="307"/>
      <c r="BWU13" s="307"/>
      <c r="BWV13" s="307"/>
      <c r="BWW13" s="307"/>
      <c r="BWX13" s="307"/>
      <c r="BWY13" s="307"/>
      <c r="BWZ13" s="307"/>
      <c r="BXA13" s="307"/>
      <c r="BXB13" s="307"/>
      <c r="BXC13" s="307"/>
      <c r="BXD13" s="307"/>
      <c r="BXE13" s="307"/>
      <c r="BXF13" s="307"/>
      <c r="BXG13" s="307"/>
      <c r="BXH13" s="307"/>
      <c r="BXI13" s="307"/>
      <c r="BXJ13" s="307"/>
      <c r="BXK13" s="307"/>
      <c r="BXL13" s="307"/>
      <c r="BXM13" s="307"/>
      <c r="BXN13" s="307"/>
      <c r="BXO13" s="307"/>
      <c r="BXP13" s="307"/>
      <c r="BXQ13" s="307"/>
      <c r="BXR13" s="307"/>
      <c r="BXS13" s="307"/>
      <c r="BXT13" s="307"/>
      <c r="BXU13" s="307"/>
      <c r="BXV13" s="307"/>
      <c r="BXW13" s="307"/>
      <c r="BXX13" s="307"/>
      <c r="BXY13" s="307"/>
      <c r="BXZ13" s="307"/>
      <c r="BYA13" s="307"/>
      <c r="BYB13" s="307"/>
      <c r="BYC13" s="307"/>
      <c r="BYD13" s="307"/>
      <c r="BYE13" s="307"/>
      <c r="BYF13" s="307"/>
      <c r="BYG13" s="307"/>
      <c r="BYH13" s="307"/>
      <c r="BYI13" s="307"/>
      <c r="BYJ13" s="307"/>
      <c r="BYK13" s="307"/>
      <c r="BYL13" s="307"/>
      <c r="BYM13" s="307"/>
      <c r="BYN13" s="307"/>
      <c r="BYO13" s="307"/>
      <c r="BYP13" s="307"/>
      <c r="BYQ13" s="307"/>
      <c r="BYR13" s="307"/>
      <c r="BYS13" s="307"/>
      <c r="BYT13" s="307"/>
      <c r="BYU13" s="307"/>
      <c r="BYV13" s="307"/>
      <c r="BYW13" s="307"/>
      <c r="BYX13" s="307"/>
      <c r="BYY13" s="307"/>
      <c r="BYZ13" s="307"/>
      <c r="BZA13" s="307"/>
      <c r="BZB13" s="307"/>
      <c r="BZC13" s="307"/>
      <c r="BZD13" s="307"/>
      <c r="BZE13" s="307"/>
      <c r="BZF13" s="307"/>
      <c r="BZG13" s="307"/>
      <c r="BZH13" s="307"/>
      <c r="BZI13" s="307"/>
      <c r="BZJ13" s="307"/>
      <c r="BZK13" s="307"/>
      <c r="BZL13" s="307"/>
      <c r="BZM13" s="307"/>
      <c r="BZN13" s="307"/>
      <c r="BZO13" s="307"/>
      <c r="BZP13" s="307"/>
      <c r="BZQ13" s="307"/>
      <c r="BZR13" s="307"/>
      <c r="BZS13" s="307"/>
      <c r="BZT13" s="307"/>
      <c r="BZU13" s="307"/>
      <c r="BZV13" s="307"/>
      <c r="BZW13" s="307"/>
      <c r="BZX13" s="307"/>
      <c r="BZY13" s="307"/>
      <c r="BZZ13" s="307"/>
      <c r="CAA13" s="307"/>
      <c r="CAB13" s="307"/>
      <c r="CAC13" s="307"/>
      <c r="CAD13" s="307"/>
      <c r="CAE13" s="307"/>
      <c r="CAF13" s="307"/>
      <c r="CAG13" s="307"/>
      <c r="CAH13" s="307"/>
      <c r="CAI13" s="307"/>
      <c r="CAJ13" s="307"/>
      <c r="CAK13" s="307"/>
      <c r="CAL13" s="307"/>
      <c r="CAM13" s="307"/>
      <c r="CAN13" s="307"/>
      <c r="CAO13" s="307"/>
      <c r="CAP13" s="307"/>
      <c r="CAQ13" s="307"/>
      <c r="CAR13" s="307"/>
      <c r="CAS13" s="307"/>
      <c r="CAT13" s="307"/>
      <c r="CAU13" s="307"/>
      <c r="CAV13" s="307"/>
      <c r="CAW13" s="307"/>
      <c r="CAX13" s="307"/>
      <c r="CAY13" s="307"/>
      <c r="CAZ13" s="307"/>
      <c r="CBA13" s="307"/>
      <c r="CBB13" s="307"/>
      <c r="CBC13" s="307"/>
      <c r="CBD13" s="307"/>
      <c r="CBE13" s="307"/>
      <c r="CBF13" s="307"/>
      <c r="CBG13" s="307"/>
      <c r="CBH13" s="307"/>
      <c r="CBI13" s="307"/>
      <c r="CBJ13" s="307"/>
      <c r="CBK13" s="307"/>
      <c r="CBL13" s="307"/>
      <c r="CBM13" s="307"/>
      <c r="CBN13" s="307"/>
      <c r="CBO13" s="307"/>
      <c r="CBP13" s="307"/>
      <c r="CBQ13" s="307"/>
      <c r="CBR13" s="307"/>
      <c r="CBS13" s="307"/>
      <c r="CBT13" s="307"/>
      <c r="CBU13" s="307"/>
      <c r="CBV13" s="307"/>
      <c r="CBW13" s="307"/>
      <c r="CBX13" s="307"/>
      <c r="CBY13" s="307"/>
      <c r="CBZ13" s="307"/>
      <c r="CCA13" s="307"/>
      <c r="CCB13" s="307"/>
      <c r="CCC13" s="307"/>
      <c r="CCD13" s="307"/>
      <c r="CCE13" s="307"/>
      <c r="CCF13" s="307"/>
      <c r="CCG13" s="307"/>
      <c r="CCH13" s="307"/>
      <c r="CCI13" s="307"/>
      <c r="CCJ13" s="307"/>
      <c r="CCK13" s="307"/>
      <c r="CCL13" s="307"/>
      <c r="CCM13" s="307"/>
      <c r="CCN13" s="307"/>
      <c r="CCO13" s="307"/>
      <c r="CCP13" s="307"/>
      <c r="CCQ13" s="307"/>
      <c r="CCR13" s="307"/>
      <c r="CCS13" s="307"/>
      <c r="CCT13" s="307"/>
      <c r="CCU13" s="307"/>
      <c r="CCV13" s="307"/>
      <c r="CCW13" s="307"/>
      <c r="CCX13" s="307"/>
      <c r="CCY13" s="307"/>
      <c r="CCZ13" s="307"/>
      <c r="CDA13" s="307"/>
      <c r="CDB13" s="307"/>
      <c r="CDC13" s="307"/>
      <c r="CDD13" s="307"/>
      <c r="CDE13" s="307"/>
      <c r="CDF13" s="307"/>
      <c r="CDG13" s="307"/>
      <c r="CDH13" s="307"/>
      <c r="CDI13" s="307"/>
      <c r="CDJ13" s="307"/>
      <c r="CDK13" s="307"/>
      <c r="CDL13" s="307"/>
      <c r="CDM13" s="307"/>
      <c r="CDN13" s="307"/>
      <c r="CDO13" s="307"/>
      <c r="CDP13" s="307"/>
      <c r="CDQ13" s="307"/>
      <c r="CDR13" s="307"/>
      <c r="CDS13" s="307"/>
      <c r="CDT13" s="307"/>
      <c r="CDU13" s="307"/>
      <c r="CDV13" s="307"/>
      <c r="CDW13" s="307"/>
      <c r="CDX13" s="307"/>
      <c r="CDY13" s="307"/>
      <c r="CDZ13" s="307"/>
      <c r="CEA13" s="307"/>
      <c r="CEB13" s="307"/>
      <c r="CEC13" s="307"/>
      <c r="CED13" s="307"/>
      <c r="CEE13" s="307"/>
      <c r="CEF13" s="307"/>
      <c r="CEG13" s="307"/>
      <c r="CEH13" s="307"/>
      <c r="CEI13" s="307"/>
      <c r="CEJ13" s="307"/>
      <c r="CEK13" s="307"/>
      <c r="CEL13" s="307"/>
      <c r="CEM13" s="307"/>
      <c r="CEN13" s="307"/>
      <c r="CEO13" s="307"/>
      <c r="CEP13" s="307"/>
      <c r="CEQ13" s="307"/>
      <c r="CER13" s="307"/>
      <c r="CES13" s="307"/>
      <c r="CET13" s="307"/>
      <c r="CEU13" s="307"/>
      <c r="CEV13" s="307"/>
      <c r="CEW13" s="307"/>
      <c r="CEX13" s="307"/>
      <c r="CEY13" s="307"/>
      <c r="CEZ13" s="307"/>
      <c r="CFA13" s="307"/>
      <c r="CFB13" s="307"/>
      <c r="CFC13" s="307"/>
      <c r="CFD13" s="307"/>
      <c r="CFE13" s="307"/>
      <c r="CFF13" s="307"/>
      <c r="CFG13" s="307"/>
      <c r="CFH13" s="307"/>
      <c r="CFI13" s="307"/>
      <c r="CFJ13" s="307"/>
      <c r="CFK13" s="307"/>
      <c r="CFL13" s="307"/>
      <c r="CFM13" s="307"/>
      <c r="CFN13" s="307"/>
      <c r="CFO13" s="307"/>
      <c r="CFP13" s="307"/>
      <c r="CFQ13" s="307"/>
      <c r="CFR13" s="307"/>
      <c r="CFS13" s="307"/>
      <c r="CFT13" s="307"/>
      <c r="CFU13" s="307"/>
      <c r="CFV13" s="307"/>
      <c r="CFW13" s="307"/>
      <c r="CFX13" s="307"/>
      <c r="CFY13" s="307"/>
      <c r="CFZ13" s="307"/>
      <c r="CGA13" s="307"/>
      <c r="CGB13" s="307"/>
      <c r="CGC13" s="307"/>
      <c r="CGD13" s="307"/>
      <c r="CGE13" s="307"/>
      <c r="CGF13" s="307"/>
      <c r="CGG13" s="307"/>
      <c r="CGH13" s="307"/>
      <c r="CGI13" s="307"/>
      <c r="CGJ13" s="307"/>
      <c r="CGK13" s="307"/>
      <c r="CGL13" s="307"/>
      <c r="CGM13" s="307"/>
      <c r="CGN13" s="307"/>
      <c r="CGO13" s="307"/>
      <c r="CGP13" s="307"/>
      <c r="CGQ13" s="307"/>
      <c r="CGR13" s="307"/>
      <c r="CGS13" s="307"/>
      <c r="CGT13" s="307"/>
      <c r="CGU13" s="307"/>
      <c r="CGV13" s="307"/>
      <c r="CGW13" s="307"/>
      <c r="CGX13" s="307"/>
      <c r="CGY13" s="307"/>
      <c r="CGZ13" s="307"/>
      <c r="CHA13" s="307"/>
      <c r="CHB13" s="307"/>
      <c r="CHC13" s="307"/>
      <c r="CHD13" s="307"/>
      <c r="CHE13" s="307"/>
      <c r="CHF13" s="307"/>
      <c r="CHG13" s="307"/>
      <c r="CHH13" s="307"/>
      <c r="CHI13" s="307"/>
      <c r="CHJ13" s="307"/>
      <c r="CHK13" s="307"/>
      <c r="CHL13" s="307"/>
      <c r="CHM13" s="307"/>
      <c r="CHN13" s="307"/>
      <c r="CHO13" s="307"/>
      <c r="CHP13" s="307"/>
      <c r="CHQ13" s="307"/>
      <c r="CHR13" s="307"/>
      <c r="CHS13" s="307"/>
      <c r="CHT13" s="307"/>
      <c r="CHU13" s="307"/>
      <c r="CHV13" s="307"/>
      <c r="CHW13" s="307"/>
      <c r="CHX13" s="307"/>
      <c r="CHY13" s="307"/>
      <c r="CHZ13" s="307"/>
      <c r="CIA13" s="307"/>
      <c r="CIB13" s="307"/>
      <c r="CIC13" s="307"/>
      <c r="CID13" s="307"/>
      <c r="CIE13" s="307"/>
      <c r="CIF13" s="307"/>
      <c r="CIG13" s="307"/>
      <c r="CIH13" s="307"/>
      <c r="CII13" s="307"/>
      <c r="CIJ13" s="307"/>
      <c r="CIK13" s="307"/>
      <c r="CIL13" s="307"/>
      <c r="CIM13" s="307"/>
      <c r="CIN13" s="307"/>
      <c r="CIO13" s="307"/>
      <c r="CIP13" s="307"/>
      <c r="CIQ13" s="307"/>
      <c r="CIR13" s="307"/>
      <c r="CIS13" s="307"/>
      <c r="CIT13" s="307"/>
      <c r="CIU13" s="307"/>
      <c r="CIV13" s="307"/>
      <c r="CIW13" s="307"/>
      <c r="CIX13" s="307"/>
      <c r="CIY13" s="307"/>
      <c r="CIZ13" s="307"/>
      <c r="CJA13" s="307"/>
      <c r="CJB13" s="307"/>
      <c r="CJC13" s="307"/>
      <c r="CJD13" s="307"/>
      <c r="CJE13" s="307"/>
      <c r="CJF13" s="307"/>
      <c r="CJG13" s="307"/>
      <c r="CJH13" s="307"/>
      <c r="CJI13" s="307"/>
      <c r="CJJ13" s="307"/>
      <c r="CJK13" s="307"/>
      <c r="CJL13" s="307"/>
      <c r="CJM13" s="307"/>
      <c r="CJN13" s="307"/>
      <c r="CJO13" s="307"/>
      <c r="CJP13" s="307"/>
      <c r="CJQ13" s="307"/>
      <c r="CJR13" s="307"/>
      <c r="CJS13" s="307"/>
      <c r="CJT13" s="307"/>
      <c r="CJU13" s="307"/>
      <c r="CJV13" s="307"/>
      <c r="CJW13" s="307"/>
      <c r="CJX13" s="307"/>
      <c r="CJY13" s="307"/>
      <c r="CJZ13" s="307"/>
      <c r="CKA13" s="307"/>
      <c r="CKB13" s="307"/>
      <c r="CKC13" s="307"/>
      <c r="CKD13" s="307"/>
      <c r="CKE13" s="307"/>
      <c r="CKF13" s="307"/>
      <c r="CKG13" s="307"/>
      <c r="CKH13" s="307"/>
      <c r="CKI13" s="307"/>
      <c r="CKJ13" s="307"/>
      <c r="CKK13" s="307"/>
      <c r="CKL13" s="307"/>
      <c r="CKM13" s="307"/>
      <c r="CKN13" s="307"/>
      <c r="CKO13" s="307"/>
      <c r="CKP13" s="307"/>
      <c r="CKQ13" s="307"/>
      <c r="CKR13" s="307"/>
      <c r="CKS13" s="307"/>
      <c r="CKT13" s="307"/>
      <c r="CKU13" s="307"/>
      <c r="CKV13" s="307"/>
      <c r="CKW13" s="307"/>
      <c r="CKX13" s="307"/>
      <c r="CKY13" s="307"/>
      <c r="CKZ13" s="307"/>
      <c r="CLA13" s="307"/>
      <c r="CLB13" s="307"/>
      <c r="CLC13" s="307"/>
      <c r="CLD13" s="307"/>
      <c r="CLE13" s="307"/>
      <c r="CLF13" s="307"/>
      <c r="CLG13" s="307"/>
      <c r="CLH13" s="307"/>
      <c r="CLI13" s="307"/>
      <c r="CLJ13" s="307"/>
      <c r="CLK13" s="307"/>
      <c r="CLL13" s="307"/>
      <c r="CLM13" s="307"/>
      <c r="CLN13" s="307"/>
      <c r="CLO13" s="307"/>
      <c r="CLP13" s="307"/>
      <c r="CLQ13" s="307"/>
      <c r="CLR13" s="307"/>
      <c r="CLS13" s="307"/>
      <c r="CLT13" s="307"/>
      <c r="CLU13" s="307"/>
      <c r="CLV13" s="307"/>
      <c r="CLW13" s="307"/>
      <c r="CLX13" s="307"/>
      <c r="CLY13" s="307"/>
      <c r="CLZ13" s="307"/>
      <c r="CMA13" s="307"/>
      <c r="CMB13" s="307"/>
      <c r="CMC13" s="307"/>
      <c r="CMD13" s="307"/>
      <c r="CME13" s="307"/>
      <c r="CMF13" s="307"/>
      <c r="CMG13" s="307"/>
      <c r="CMH13" s="307"/>
      <c r="CMI13" s="307"/>
      <c r="CMJ13" s="307"/>
      <c r="CMK13" s="307"/>
      <c r="CML13" s="307"/>
      <c r="CMM13" s="307"/>
      <c r="CMN13" s="307"/>
      <c r="CMO13" s="307"/>
      <c r="CMP13" s="307"/>
      <c r="CMQ13" s="307"/>
      <c r="CMR13" s="307"/>
      <c r="CMS13" s="307"/>
      <c r="CMT13" s="307"/>
      <c r="CMU13" s="307"/>
      <c r="CMV13" s="307"/>
      <c r="CMW13" s="307"/>
      <c r="CMX13" s="307"/>
      <c r="CMY13" s="307"/>
      <c r="CMZ13" s="307"/>
      <c r="CNA13" s="307"/>
      <c r="CNB13" s="307"/>
      <c r="CNC13" s="307"/>
      <c r="CND13" s="307"/>
      <c r="CNE13" s="307"/>
      <c r="CNF13" s="307"/>
      <c r="CNG13" s="307"/>
      <c r="CNH13" s="307"/>
      <c r="CNI13" s="307"/>
      <c r="CNJ13" s="307"/>
      <c r="CNK13" s="307"/>
      <c r="CNL13" s="307"/>
      <c r="CNM13" s="307"/>
      <c r="CNN13" s="307"/>
      <c r="CNO13" s="307"/>
      <c r="CNP13" s="307"/>
      <c r="CNQ13" s="307"/>
      <c r="CNR13" s="307"/>
      <c r="CNS13" s="307"/>
      <c r="CNT13" s="307"/>
      <c r="CNU13" s="307"/>
      <c r="CNV13" s="307"/>
      <c r="CNW13" s="307"/>
      <c r="CNX13" s="307"/>
      <c r="CNY13" s="307"/>
      <c r="CNZ13" s="307"/>
      <c r="COA13" s="307"/>
      <c r="COB13" s="307"/>
      <c r="COC13" s="307"/>
      <c r="COD13" s="307"/>
      <c r="COE13" s="307"/>
      <c r="COF13" s="307"/>
      <c r="COG13" s="307"/>
      <c r="COH13" s="307"/>
      <c r="COI13" s="307"/>
      <c r="COJ13" s="307"/>
      <c r="COK13" s="307"/>
      <c r="COL13" s="307"/>
      <c r="COM13" s="307"/>
      <c r="CON13" s="307"/>
      <c r="COO13" s="307"/>
      <c r="COP13" s="307"/>
      <c r="COQ13" s="307"/>
      <c r="COR13" s="307"/>
      <c r="COS13" s="307"/>
      <c r="COT13" s="307"/>
      <c r="COU13" s="307"/>
      <c r="COV13" s="307"/>
      <c r="COW13" s="307"/>
      <c r="COX13" s="307"/>
      <c r="COY13" s="307"/>
      <c r="COZ13" s="307"/>
      <c r="CPA13" s="307"/>
      <c r="CPB13" s="307"/>
      <c r="CPC13" s="307"/>
      <c r="CPD13" s="307"/>
      <c r="CPE13" s="307"/>
      <c r="CPF13" s="307"/>
      <c r="CPG13" s="307"/>
      <c r="CPH13" s="307"/>
      <c r="CPI13" s="307"/>
      <c r="CPJ13" s="307"/>
      <c r="CPK13" s="307"/>
      <c r="CPL13" s="307"/>
      <c r="CPM13" s="307"/>
      <c r="CPN13" s="307"/>
      <c r="CPO13" s="307"/>
      <c r="CPP13" s="307"/>
      <c r="CPQ13" s="307"/>
      <c r="CPR13" s="307"/>
      <c r="CPS13" s="307"/>
      <c r="CPT13" s="307"/>
      <c r="CPU13" s="307"/>
      <c r="CPV13" s="307"/>
      <c r="CPW13" s="307"/>
      <c r="CPX13" s="307"/>
      <c r="CPY13" s="307"/>
      <c r="CPZ13" s="307"/>
      <c r="CQA13" s="307"/>
      <c r="CQB13" s="307"/>
      <c r="CQC13" s="307"/>
      <c r="CQD13" s="307"/>
      <c r="CQE13" s="307"/>
      <c r="CQF13" s="307"/>
      <c r="CQG13" s="307"/>
      <c r="CQH13" s="307"/>
      <c r="CQI13" s="307"/>
      <c r="CQJ13" s="307"/>
      <c r="CQK13" s="307"/>
      <c r="CQL13" s="307"/>
      <c r="CQM13" s="307"/>
      <c r="CQN13" s="307"/>
      <c r="CQO13" s="307"/>
      <c r="CQP13" s="307"/>
      <c r="CQQ13" s="307"/>
      <c r="CQR13" s="307"/>
      <c r="CQS13" s="307"/>
      <c r="CQT13" s="307"/>
      <c r="CQU13" s="307"/>
      <c r="CQV13" s="307"/>
      <c r="CQW13" s="307"/>
      <c r="CQX13" s="307"/>
      <c r="CQY13" s="307"/>
      <c r="CQZ13" s="307"/>
      <c r="CRA13" s="307"/>
      <c r="CRB13" s="307"/>
      <c r="CRC13" s="307"/>
      <c r="CRD13" s="307"/>
      <c r="CRE13" s="307"/>
      <c r="CRF13" s="307"/>
      <c r="CRG13" s="307"/>
      <c r="CRH13" s="307"/>
      <c r="CRI13" s="307"/>
      <c r="CRJ13" s="307"/>
      <c r="CRK13" s="307"/>
      <c r="CRL13" s="307"/>
      <c r="CRM13" s="307"/>
      <c r="CRN13" s="307"/>
      <c r="CRO13" s="307"/>
      <c r="CRP13" s="307"/>
      <c r="CRQ13" s="307"/>
      <c r="CRR13" s="307"/>
      <c r="CRS13" s="307"/>
      <c r="CRT13" s="307"/>
      <c r="CRU13" s="307"/>
      <c r="CRV13" s="307"/>
      <c r="CRW13" s="307"/>
      <c r="CRX13" s="307"/>
      <c r="CRY13" s="307"/>
      <c r="CRZ13" s="307"/>
      <c r="CSA13" s="307"/>
      <c r="CSB13" s="307"/>
      <c r="CSC13" s="307"/>
      <c r="CSD13" s="307"/>
      <c r="CSE13" s="307"/>
      <c r="CSF13" s="307"/>
      <c r="CSG13" s="307"/>
      <c r="CSH13" s="307"/>
      <c r="CSI13" s="307"/>
      <c r="CSJ13" s="307"/>
      <c r="CSK13" s="307"/>
      <c r="CSL13" s="307"/>
      <c r="CSM13" s="307"/>
      <c r="CSN13" s="307"/>
      <c r="CSO13" s="307"/>
      <c r="CSP13" s="307"/>
      <c r="CSQ13" s="307"/>
      <c r="CSR13" s="307"/>
      <c r="CSS13" s="307"/>
      <c r="CST13" s="307"/>
      <c r="CSU13" s="307"/>
      <c r="CSV13" s="307"/>
      <c r="CSW13" s="307"/>
      <c r="CSX13" s="307"/>
      <c r="CSY13" s="307"/>
      <c r="CSZ13" s="307"/>
      <c r="CTA13" s="307"/>
      <c r="CTB13" s="307"/>
      <c r="CTC13" s="307"/>
      <c r="CTD13" s="307"/>
      <c r="CTE13" s="307"/>
      <c r="CTF13" s="307"/>
      <c r="CTG13" s="307"/>
      <c r="CTH13" s="307"/>
      <c r="CTI13" s="307"/>
      <c r="CTJ13" s="307"/>
      <c r="CTK13" s="307"/>
      <c r="CTL13" s="307"/>
      <c r="CTM13" s="307"/>
      <c r="CTN13" s="307"/>
      <c r="CTO13" s="307"/>
      <c r="CTP13" s="307"/>
      <c r="CTQ13" s="307"/>
      <c r="CTR13" s="307"/>
      <c r="CTS13" s="307"/>
      <c r="CTT13" s="307"/>
      <c r="CTU13" s="307"/>
      <c r="CTV13" s="307"/>
      <c r="CTW13" s="307"/>
      <c r="CTX13" s="307"/>
      <c r="CTY13" s="307"/>
      <c r="CTZ13" s="307"/>
      <c r="CUA13" s="307"/>
      <c r="CUB13" s="307"/>
      <c r="CUC13" s="307"/>
      <c r="CUD13" s="307"/>
      <c r="CUE13" s="307"/>
      <c r="CUF13" s="307"/>
      <c r="CUG13" s="307"/>
      <c r="CUH13" s="307"/>
      <c r="CUI13" s="307"/>
      <c r="CUJ13" s="307"/>
      <c r="CUK13" s="307"/>
      <c r="CUL13" s="307"/>
      <c r="CUM13" s="307"/>
      <c r="CUN13" s="307"/>
      <c r="CUO13" s="307"/>
      <c r="CUP13" s="307"/>
      <c r="CUQ13" s="307"/>
      <c r="CUR13" s="307"/>
      <c r="CUS13" s="307"/>
      <c r="CUT13" s="307"/>
      <c r="CUU13" s="307"/>
      <c r="CUV13" s="307"/>
      <c r="CUW13" s="307"/>
      <c r="CUX13" s="307"/>
      <c r="CUY13" s="307"/>
      <c r="CUZ13" s="307"/>
      <c r="CVA13" s="307"/>
      <c r="CVB13" s="307"/>
      <c r="CVC13" s="307"/>
      <c r="CVD13" s="307"/>
      <c r="CVE13" s="307"/>
      <c r="CVF13" s="307"/>
      <c r="CVG13" s="307"/>
      <c r="CVH13" s="307"/>
      <c r="CVI13" s="307"/>
      <c r="CVJ13" s="307"/>
      <c r="CVK13" s="307"/>
      <c r="CVL13" s="307"/>
      <c r="CVM13" s="307"/>
      <c r="CVN13" s="307"/>
      <c r="CVO13" s="307"/>
      <c r="CVP13" s="307"/>
      <c r="CVQ13" s="307"/>
      <c r="CVR13" s="307"/>
      <c r="CVS13" s="307"/>
      <c r="CVT13" s="307"/>
      <c r="CVU13" s="307"/>
      <c r="CVV13" s="307"/>
      <c r="CVW13" s="307"/>
      <c r="CVX13" s="307"/>
      <c r="CVY13" s="307"/>
      <c r="CVZ13" s="307"/>
      <c r="CWA13" s="307"/>
      <c r="CWB13" s="307"/>
      <c r="CWC13" s="307"/>
      <c r="CWD13" s="307"/>
      <c r="CWE13" s="307"/>
      <c r="CWF13" s="307"/>
      <c r="CWG13" s="307"/>
      <c r="CWH13" s="307"/>
      <c r="CWI13" s="307"/>
      <c r="CWJ13" s="307"/>
      <c r="CWK13" s="307"/>
      <c r="CWL13" s="307"/>
      <c r="CWM13" s="307"/>
      <c r="CWN13" s="307"/>
      <c r="CWO13" s="307"/>
      <c r="CWP13" s="307"/>
      <c r="CWQ13" s="307"/>
      <c r="CWR13" s="307"/>
      <c r="CWS13" s="307"/>
      <c r="CWT13" s="307"/>
      <c r="CWU13" s="307"/>
      <c r="CWV13" s="307"/>
      <c r="CWW13" s="307"/>
      <c r="CWX13" s="307"/>
      <c r="CWY13" s="307"/>
      <c r="CWZ13" s="307"/>
      <c r="CXA13" s="307"/>
      <c r="CXB13" s="307"/>
      <c r="CXC13" s="307"/>
      <c r="CXD13" s="307"/>
      <c r="CXE13" s="307"/>
      <c r="CXF13" s="307"/>
      <c r="CXG13" s="307"/>
      <c r="CXH13" s="307"/>
      <c r="CXI13" s="307"/>
      <c r="CXJ13" s="307"/>
      <c r="CXK13" s="307"/>
      <c r="CXL13" s="307"/>
      <c r="CXM13" s="307"/>
      <c r="CXN13" s="307"/>
      <c r="CXO13" s="307"/>
      <c r="CXP13" s="307"/>
      <c r="CXQ13" s="307"/>
      <c r="CXR13" s="307"/>
      <c r="CXS13" s="307"/>
      <c r="CXT13" s="307"/>
      <c r="CXU13" s="307"/>
      <c r="CXV13" s="307"/>
      <c r="CXW13" s="307"/>
      <c r="CXX13" s="307"/>
      <c r="CXY13" s="307"/>
      <c r="CXZ13" s="307"/>
      <c r="CYA13" s="307"/>
      <c r="CYB13" s="307"/>
      <c r="CYC13" s="307"/>
      <c r="CYD13" s="307"/>
      <c r="CYE13" s="307"/>
      <c r="CYF13" s="307"/>
      <c r="CYG13" s="307"/>
      <c r="CYH13" s="307"/>
      <c r="CYI13" s="307"/>
      <c r="CYJ13" s="307"/>
      <c r="CYK13" s="307"/>
      <c r="CYL13" s="307"/>
      <c r="CYM13" s="307"/>
      <c r="CYN13" s="307"/>
      <c r="CYO13" s="307"/>
      <c r="CYP13" s="307"/>
      <c r="CYQ13" s="307"/>
      <c r="CYR13" s="307"/>
      <c r="CYS13" s="307"/>
      <c r="CYT13" s="307"/>
      <c r="CYU13" s="307"/>
      <c r="CYV13" s="307"/>
      <c r="CYW13" s="307"/>
      <c r="CYX13" s="307"/>
      <c r="CYY13" s="307"/>
      <c r="CYZ13" s="307"/>
      <c r="CZA13" s="307"/>
      <c r="CZB13" s="307"/>
      <c r="CZC13" s="307"/>
      <c r="CZD13" s="307"/>
      <c r="CZE13" s="307"/>
      <c r="CZF13" s="307"/>
      <c r="CZG13" s="307"/>
      <c r="CZH13" s="307"/>
      <c r="CZI13" s="307"/>
      <c r="CZJ13" s="307"/>
      <c r="CZK13" s="307"/>
      <c r="CZL13" s="307"/>
      <c r="CZM13" s="307"/>
      <c r="CZN13" s="307"/>
      <c r="CZO13" s="307"/>
      <c r="CZP13" s="307"/>
      <c r="CZQ13" s="307"/>
      <c r="CZR13" s="307"/>
      <c r="CZS13" s="307"/>
      <c r="CZT13" s="307"/>
      <c r="CZU13" s="307"/>
      <c r="CZV13" s="307"/>
      <c r="CZW13" s="307"/>
      <c r="CZX13" s="307"/>
      <c r="CZY13" s="307"/>
      <c r="CZZ13" s="307"/>
      <c r="DAA13" s="307"/>
      <c r="DAB13" s="307"/>
      <c r="DAC13" s="307"/>
      <c r="DAD13" s="307"/>
      <c r="DAE13" s="307"/>
      <c r="DAF13" s="307"/>
      <c r="DAG13" s="307"/>
      <c r="DAH13" s="307"/>
      <c r="DAI13" s="307"/>
      <c r="DAJ13" s="307"/>
      <c r="DAK13" s="307"/>
      <c r="DAL13" s="307"/>
      <c r="DAM13" s="307"/>
      <c r="DAN13" s="307"/>
      <c r="DAO13" s="307"/>
      <c r="DAP13" s="307"/>
      <c r="DAQ13" s="307"/>
      <c r="DAR13" s="307"/>
      <c r="DAS13" s="307"/>
      <c r="DAT13" s="307"/>
      <c r="DAU13" s="307"/>
      <c r="DAV13" s="307"/>
      <c r="DAW13" s="307"/>
      <c r="DAX13" s="307"/>
      <c r="DAY13" s="307"/>
      <c r="DAZ13" s="307"/>
      <c r="DBA13" s="307"/>
      <c r="DBB13" s="307"/>
      <c r="DBC13" s="307"/>
      <c r="DBD13" s="307"/>
      <c r="DBE13" s="307"/>
      <c r="DBF13" s="307"/>
      <c r="DBG13" s="307"/>
      <c r="DBH13" s="307"/>
      <c r="DBI13" s="307"/>
      <c r="DBJ13" s="307"/>
      <c r="DBK13" s="307"/>
      <c r="DBL13" s="307"/>
      <c r="DBM13" s="307"/>
      <c r="DBN13" s="307"/>
      <c r="DBO13" s="307"/>
      <c r="DBP13" s="307"/>
      <c r="DBQ13" s="307"/>
      <c r="DBR13" s="307"/>
      <c r="DBS13" s="307"/>
      <c r="DBT13" s="307"/>
      <c r="DBU13" s="307"/>
      <c r="DBV13" s="307"/>
      <c r="DBW13" s="307"/>
      <c r="DBX13" s="307"/>
      <c r="DBY13" s="307"/>
      <c r="DBZ13" s="307"/>
      <c r="DCA13" s="307"/>
      <c r="DCB13" s="307"/>
      <c r="DCC13" s="307"/>
      <c r="DCD13" s="307"/>
      <c r="DCE13" s="307"/>
      <c r="DCF13" s="307"/>
      <c r="DCG13" s="307"/>
      <c r="DCH13" s="307"/>
      <c r="DCI13" s="307"/>
      <c r="DCJ13" s="307"/>
      <c r="DCK13" s="307"/>
      <c r="DCL13" s="307"/>
      <c r="DCM13" s="307"/>
      <c r="DCN13" s="307"/>
      <c r="DCO13" s="307"/>
      <c r="DCP13" s="307"/>
      <c r="DCQ13" s="307"/>
      <c r="DCR13" s="307"/>
      <c r="DCS13" s="307"/>
      <c r="DCT13" s="307"/>
      <c r="DCU13" s="307"/>
      <c r="DCV13" s="307"/>
      <c r="DCW13" s="307"/>
      <c r="DCX13" s="307"/>
      <c r="DCY13" s="307"/>
      <c r="DCZ13" s="307"/>
      <c r="DDA13" s="307"/>
      <c r="DDB13" s="307"/>
      <c r="DDC13" s="307"/>
      <c r="DDD13" s="307"/>
      <c r="DDE13" s="307"/>
      <c r="DDF13" s="307"/>
      <c r="DDG13" s="307"/>
      <c r="DDH13" s="307"/>
      <c r="DDI13" s="307"/>
      <c r="DDJ13" s="307"/>
      <c r="DDK13" s="307"/>
      <c r="DDL13" s="307"/>
      <c r="DDM13" s="307"/>
      <c r="DDN13" s="307"/>
      <c r="DDO13" s="307"/>
      <c r="DDP13" s="307"/>
      <c r="DDQ13" s="307"/>
      <c r="DDR13" s="307"/>
      <c r="DDS13" s="307"/>
      <c r="DDT13" s="307"/>
      <c r="DDU13" s="307"/>
      <c r="DDV13" s="307"/>
      <c r="DDW13" s="307"/>
      <c r="DDX13" s="307"/>
      <c r="DDY13" s="307"/>
      <c r="DDZ13" s="307"/>
      <c r="DEA13" s="307"/>
      <c r="DEB13" s="307"/>
      <c r="DEC13" s="307"/>
      <c r="DED13" s="307"/>
      <c r="DEE13" s="307"/>
      <c r="DEF13" s="307"/>
      <c r="DEG13" s="307"/>
      <c r="DEH13" s="307"/>
      <c r="DEI13" s="307"/>
      <c r="DEJ13" s="307"/>
      <c r="DEK13" s="307"/>
      <c r="DEL13" s="307"/>
      <c r="DEM13" s="307"/>
      <c r="DEN13" s="307"/>
      <c r="DEO13" s="307"/>
      <c r="DEP13" s="307"/>
      <c r="DEQ13" s="307"/>
      <c r="DER13" s="307"/>
      <c r="DES13" s="307"/>
      <c r="DET13" s="307"/>
      <c r="DEU13" s="307"/>
      <c r="DEV13" s="307"/>
      <c r="DEW13" s="307"/>
      <c r="DEX13" s="307"/>
      <c r="DEY13" s="307"/>
      <c r="DEZ13" s="307"/>
      <c r="DFA13" s="307"/>
      <c r="DFB13" s="307"/>
      <c r="DFC13" s="307"/>
      <c r="DFD13" s="307"/>
      <c r="DFE13" s="307"/>
      <c r="DFF13" s="307"/>
      <c r="DFG13" s="307"/>
      <c r="DFH13" s="307"/>
      <c r="DFI13" s="307"/>
      <c r="DFJ13" s="307"/>
      <c r="DFK13" s="307"/>
      <c r="DFL13" s="307"/>
      <c r="DFM13" s="307"/>
      <c r="DFN13" s="307"/>
      <c r="DFO13" s="307"/>
      <c r="DFP13" s="307"/>
      <c r="DFQ13" s="307"/>
      <c r="DFR13" s="307"/>
      <c r="DFS13" s="307"/>
      <c r="DFT13" s="307"/>
      <c r="DFU13" s="307"/>
      <c r="DFV13" s="307"/>
      <c r="DFW13" s="307"/>
      <c r="DFX13" s="307"/>
      <c r="DFY13" s="307"/>
      <c r="DFZ13" s="307"/>
      <c r="DGA13" s="307"/>
      <c r="DGB13" s="307"/>
      <c r="DGC13" s="307"/>
      <c r="DGD13" s="307"/>
      <c r="DGE13" s="307"/>
      <c r="DGF13" s="307"/>
      <c r="DGG13" s="307"/>
      <c r="DGH13" s="307"/>
      <c r="DGI13" s="307"/>
      <c r="DGJ13" s="307"/>
      <c r="DGK13" s="307"/>
      <c r="DGL13" s="307"/>
      <c r="DGM13" s="307"/>
      <c r="DGN13" s="307"/>
      <c r="DGO13" s="307"/>
      <c r="DGP13" s="307"/>
      <c r="DGQ13" s="307"/>
      <c r="DGR13" s="307"/>
      <c r="DGS13" s="307"/>
      <c r="DGT13" s="307"/>
      <c r="DGU13" s="307"/>
      <c r="DGV13" s="307"/>
      <c r="DGW13" s="307"/>
      <c r="DGX13" s="307"/>
      <c r="DGY13" s="307"/>
      <c r="DGZ13" s="307"/>
      <c r="DHA13" s="307"/>
      <c r="DHB13" s="307"/>
      <c r="DHC13" s="307"/>
      <c r="DHD13" s="307"/>
      <c r="DHE13" s="307"/>
      <c r="DHF13" s="307"/>
      <c r="DHG13" s="307"/>
      <c r="DHH13" s="307"/>
      <c r="DHI13" s="307"/>
      <c r="DHJ13" s="307"/>
      <c r="DHK13" s="307"/>
      <c r="DHL13" s="307"/>
      <c r="DHM13" s="307"/>
      <c r="DHN13" s="307"/>
      <c r="DHO13" s="307"/>
      <c r="DHP13" s="307"/>
      <c r="DHQ13" s="307"/>
      <c r="DHR13" s="307"/>
      <c r="DHS13" s="307"/>
      <c r="DHT13" s="307"/>
      <c r="DHU13" s="307"/>
      <c r="DHV13" s="307"/>
      <c r="DHW13" s="307"/>
      <c r="DHX13" s="307"/>
      <c r="DHY13" s="307"/>
      <c r="DHZ13" s="307"/>
      <c r="DIA13" s="307"/>
      <c r="DIB13" s="307"/>
      <c r="DIC13" s="307"/>
      <c r="DID13" s="307"/>
      <c r="DIE13" s="307"/>
      <c r="DIF13" s="307"/>
      <c r="DIG13" s="307"/>
      <c r="DIH13" s="307"/>
      <c r="DII13" s="307"/>
      <c r="DIJ13" s="307"/>
      <c r="DIK13" s="307"/>
      <c r="DIL13" s="307"/>
      <c r="DIM13" s="307"/>
      <c r="DIN13" s="307"/>
      <c r="DIO13" s="307"/>
      <c r="DIP13" s="307"/>
      <c r="DIQ13" s="307"/>
      <c r="DIR13" s="307"/>
      <c r="DIS13" s="307"/>
      <c r="DIT13" s="307"/>
      <c r="DIU13" s="307"/>
      <c r="DIV13" s="307"/>
      <c r="DIW13" s="307"/>
      <c r="DIX13" s="307"/>
      <c r="DIY13" s="307"/>
      <c r="DIZ13" s="307"/>
      <c r="DJA13" s="307"/>
      <c r="DJB13" s="307"/>
      <c r="DJC13" s="307"/>
      <c r="DJD13" s="307"/>
      <c r="DJE13" s="307"/>
      <c r="DJF13" s="307"/>
      <c r="DJG13" s="307"/>
      <c r="DJH13" s="307"/>
      <c r="DJI13" s="307"/>
      <c r="DJJ13" s="307"/>
      <c r="DJK13" s="307"/>
      <c r="DJL13" s="307"/>
      <c r="DJM13" s="307"/>
      <c r="DJN13" s="307"/>
      <c r="DJO13" s="307"/>
      <c r="DJP13" s="307"/>
      <c r="DJQ13" s="307"/>
      <c r="DJR13" s="307"/>
      <c r="DJS13" s="307"/>
      <c r="DJT13" s="307"/>
      <c r="DJU13" s="307"/>
      <c r="DJV13" s="307"/>
      <c r="DJW13" s="307"/>
      <c r="DJX13" s="307"/>
      <c r="DJY13" s="307"/>
      <c r="DJZ13" s="307"/>
      <c r="DKA13" s="307"/>
      <c r="DKB13" s="307"/>
      <c r="DKC13" s="307"/>
      <c r="DKD13" s="307"/>
      <c r="DKE13" s="307"/>
      <c r="DKF13" s="307"/>
      <c r="DKG13" s="307"/>
      <c r="DKH13" s="307"/>
      <c r="DKI13" s="307"/>
      <c r="DKJ13" s="307"/>
      <c r="DKK13" s="307"/>
      <c r="DKL13" s="307"/>
      <c r="DKM13" s="307"/>
      <c r="DKN13" s="307"/>
      <c r="DKO13" s="307"/>
      <c r="DKP13" s="307"/>
      <c r="DKQ13" s="307"/>
      <c r="DKR13" s="307"/>
      <c r="DKS13" s="307"/>
      <c r="DKT13" s="307"/>
      <c r="DKU13" s="307"/>
      <c r="DKV13" s="307"/>
      <c r="DKW13" s="307"/>
      <c r="DKX13" s="307"/>
      <c r="DKY13" s="307"/>
      <c r="DKZ13" s="307"/>
      <c r="DLA13" s="307"/>
      <c r="DLB13" s="307"/>
      <c r="DLC13" s="307"/>
      <c r="DLD13" s="307"/>
      <c r="DLE13" s="307"/>
      <c r="DLF13" s="307"/>
      <c r="DLG13" s="307"/>
      <c r="DLH13" s="307"/>
      <c r="DLI13" s="307"/>
      <c r="DLJ13" s="307"/>
      <c r="DLK13" s="307"/>
      <c r="DLL13" s="307"/>
      <c r="DLM13" s="307"/>
      <c r="DLN13" s="307"/>
      <c r="DLO13" s="307"/>
      <c r="DLP13" s="307"/>
      <c r="DLQ13" s="307"/>
      <c r="DLR13" s="307"/>
      <c r="DLS13" s="307"/>
      <c r="DLT13" s="307"/>
      <c r="DLU13" s="307"/>
      <c r="DLV13" s="307"/>
      <c r="DLW13" s="307"/>
      <c r="DLX13" s="307"/>
      <c r="DLY13" s="307"/>
      <c r="DLZ13" s="307"/>
      <c r="DMA13" s="307"/>
      <c r="DMB13" s="307"/>
      <c r="DMC13" s="307"/>
      <c r="DMD13" s="307"/>
      <c r="DME13" s="307"/>
      <c r="DMF13" s="307"/>
      <c r="DMG13" s="307"/>
      <c r="DMH13" s="307"/>
      <c r="DMI13" s="307"/>
      <c r="DMJ13" s="307"/>
      <c r="DMK13" s="307"/>
      <c r="DML13" s="307"/>
      <c r="DMM13" s="307"/>
      <c r="DMN13" s="307"/>
      <c r="DMO13" s="307"/>
      <c r="DMP13" s="307"/>
      <c r="DMQ13" s="307"/>
      <c r="DMR13" s="307"/>
      <c r="DMS13" s="307"/>
      <c r="DMT13" s="307"/>
      <c r="DMU13" s="307"/>
      <c r="DMV13" s="307"/>
      <c r="DMW13" s="307"/>
      <c r="DMX13" s="307"/>
      <c r="DMY13" s="307"/>
      <c r="DMZ13" s="307"/>
      <c r="DNA13" s="307"/>
      <c r="DNB13" s="307"/>
      <c r="DNC13" s="307"/>
      <c r="DND13" s="307"/>
      <c r="DNE13" s="307"/>
      <c r="DNF13" s="307"/>
      <c r="DNG13" s="307"/>
      <c r="DNH13" s="307"/>
      <c r="DNI13" s="307"/>
      <c r="DNJ13" s="307"/>
      <c r="DNK13" s="307"/>
      <c r="DNL13" s="307"/>
      <c r="DNM13" s="307"/>
      <c r="DNN13" s="307"/>
      <c r="DNO13" s="307"/>
      <c r="DNP13" s="307"/>
      <c r="DNQ13" s="307"/>
      <c r="DNR13" s="307"/>
      <c r="DNS13" s="307"/>
      <c r="DNT13" s="307"/>
      <c r="DNU13" s="307"/>
      <c r="DNV13" s="307"/>
      <c r="DNW13" s="307"/>
      <c r="DNX13" s="307"/>
      <c r="DNY13" s="307"/>
      <c r="DNZ13" s="307"/>
      <c r="DOA13" s="307"/>
      <c r="DOB13" s="307"/>
      <c r="DOC13" s="307"/>
      <c r="DOD13" s="307"/>
      <c r="DOE13" s="307"/>
      <c r="DOF13" s="307"/>
      <c r="DOG13" s="307"/>
      <c r="DOH13" s="307"/>
      <c r="DOI13" s="307"/>
      <c r="DOJ13" s="307"/>
      <c r="DOK13" s="307"/>
      <c r="DOL13" s="307"/>
      <c r="DOM13" s="307"/>
      <c r="DON13" s="307"/>
      <c r="DOO13" s="307"/>
      <c r="DOP13" s="307"/>
      <c r="DOQ13" s="307"/>
      <c r="DOR13" s="307"/>
      <c r="DOS13" s="307"/>
      <c r="DOT13" s="307"/>
      <c r="DOU13" s="307"/>
      <c r="DOV13" s="307"/>
      <c r="DOW13" s="307"/>
      <c r="DOX13" s="307"/>
      <c r="DOY13" s="307"/>
      <c r="DOZ13" s="307"/>
      <c r="DPA13" s="307"/>
      <c r="DPB13" s="307"/>
      <c r="DPC13" s="307"/>
      <c r="DPD13" s="307"/>
      <c r="DPE13" s="307"/>
      <c r="DPF13" s="307"/>
      <c r="DPG13" s="307"/>
      <c r="DPH13" s="307"/>
      <c r="DPI13" s="307"/>
      <c r="DPJ13" s="307"/>
      <c r="DPK13" s="307"/>
      <c r="DPL13" s="307"/>
      <c r="DPM13" s="307"/>
      <c r="DPN13" s="307"/>
      <c r="DPO13" s="307"/>
      <c r="DPP13" s="307"/>
      <c r="DPQ13" s="307"/>
      <c r="DPR13" s="307"/>
      <c r="DPS13" s="307"/>
      <c r="DPT13" s="307"/>
      <c r="DPU13" s="307"/>
      <c r="DPV13" s="307"/>
      <c r="DPW13" s="307"/>
      <c r="DPX13" s="307"/>
      <c r="DPY13" s="307"/>
      <c r="DPZ13" s="307"/>
      <c r="DQA13" s="307"/>
      <c r="DQB13" s="307"/>
      <c r="DQC13" s="307"/>
      <c r="DQD13" s="307"/>
      <c r="DQE13" s="307"/>
      <c r="DQF13" s="307"/>
      <c r="DQG13" s="307"/>
      <c r="DQH13" s="307"/>
      <c r="DQI13" s="307"/>
      <c r="DQJ13" s="307"/>
      <c r="DQK13" s="307"/>
      <c r="DQL13" s="307"/>
      <c r="DQM13" s="307"/>
      <c r="DQN13" s="307"/>
      <c r="DQO13" s="307"/>
      <c r="DQP13" s="307"/>
      <c r="DQQ13" s="307"/>
      <c r="DQR13" s="307"/>
      <c r="DQS13" s="307"/>
      <c r="DQT13" s="307"/>
      <c r="DQU13" s="307"/>
      <c r="DQV13" s="307"/>
      <c r="DQW13" s="307"/>
      <c r="DQX13" s="307"/>
      <c r="DQY13" s="307"/>
      <c r="DQZ13" s="307"/>
      <c r="DRA13" s="307"/>
      <c r="DRB13" s="307"/>
      <c r="DRC13" s="307"/>
      <c r="DRD13" s="307"/>
      <c r="DRE13" s="307"/>
      <c r="DRF13" s="307"/>
      <c r="DRG13" s="307"/>
      <c r="DRH13" s="307"/>
      <c r="DRI13" s="307"/>
      <c r="DRJ13" s="307"/>
      <c r="DRK13" s="307"/>
      <c r="DRL13" s="307"/>
      <c r="DRM13" s="307"/>
      <c r="DRN13" s="307"/>
      <c r="DRO13" s="307"/>
      <c r="DRP13" s="307"/>
      <c r="DRQ13" s="307"/>
      <c r="DRR13" s="307"/>
      <c r="DRS13" s="307"/>
      <c r="DRT13" s="307"/>
      <c r="DRU13" s="307"/>
      <c r="DRV13" s="307"/>
      <c r="DRW13" s="307"/>
      <c r="DRX13" s="307"/>
      <c r="DRY13" s="307"/>
      <c r="DRZ13" s="307"/>
      <c r="DSA13" s="307"/>
      <c r="DSB13" s="307"/>
      <c r="DSC13" s="307"/>
      <c r="DSD13" s="307"/>
      <c r="DSE13" s="307"/>
      <c r="DSF13" s="307"/>
      <c r="DSG13" s="307"/>
      <c r="DSH13" s="307"/>
      <c r="DSI13" s="307"/>
      <c r="DSJ13" s="307"/>
      <c r="DSK13" s="307"/>
      <c r="DSL13" s="307"/>
      <c r="DSM13" s="307"/>
      <c r="DSN13" s="307"/>
      <c r="DSO13" s="307"/>
      <c r="DSP13" s="307"/>
      <c r="DSQ13" s="307"/>
      <c r="DSR13" s="307"/>
      <c r="DSS13" s="307"/>
      <c r="DST13" s="307"/>
      <c r="DSU13" s="307"/>
      <c r="DSV13" s="307"/>
      <c r="DSW13" s="307"/>
      <c r="DSX13" s="307"/>
      <c r="DSY13" s="307"/>
      <c r="DSZ13" s="307"/>
      <c r="DTA13" s="307"/>
      <c r="DTB13" s="307"/>
      <c r="DTC13" s="307"/>
      <c r="DTD13" s="307"/>
      <c r="DTE13" s="307"/>
      <c r="DTF13" s="307"/>
      <c r="DTG13" s="307"/>
      <c r="DTH13" s="307"/>
      <c r="DTI13" s="307"/>
      <c r="DTJ13" s="307"/>
      <c r="DTK13" s="307"/>
      <c r="DTL13" s="307"/>
      <c r="DTM13" s="307"/>
      <c r="DTN13" s="307"/>
      <c r="DTO13" s="307"/>
      <c r="DTP13" s="307"/>
      <c r="DTQ13" s="307"/>
      <c r="DTR13" s="307"/>
      <c r="DTS13" s="307"/>
      <c r="DTT13" s="307"/>
      <c r="DTU13" s="307"/>
      <c r="DTV13" s="307"/>
      <c r="DTW13" s="307"/>
      <c r="DTX13" s="307"/>
      <c r="DTY13" s="307"/>
      <c r="DTZ13" s="307"/>
      <c r="DUA13" s="307"/>
      <c r="DUB13" s="307"/>
      <c r="DUC13" s="307"/>
      <c r="DUD13" s="307"/>
      <c r="DUE13" s="307"/>
      <c r="DUF13" s="307"/>
      <c r="DUG13" s="307"/>
      <c r="DUH13" s="307"/>
      <c r="DUI13" s="307"/>
      <c r="DUJ13" s="307"/>
      <c r="DUK13" s="307"/>
      <c r="DUL13" s="307"/>
      <c r="DUM13" s="307"/>
      <c r="DUN13" s="307"/>
      <c r="DUO13" s="307"/>
      <c r="DUP13" s="307"/>
      <c r="DUQ13" s="307"/>
      <c r="DUR13" s="307"/>
      <c r="DUS13" s="307"/>
      <c r="DUT13" s="307"/>
      <c r="DUU13" s="307"/>
      <c r="DUV13" s="307"/>
      <c r="DUW13" s="307"/>
      <c r="DUX13" s="307"/>
      <c r="DUY13" s="307"/>
      <c r="DUZ13" s="307"/>
      <c r="DVA13" s="307"/>
      <c r="DVB13" s="307"/>
      <c r="DVC13" s="307"/>
      <c r="DVD13" s="307"/>
      <c r="DVE13" s="307"/>
      <c r="DVF13" s="307"/>
      <c r="DVG13" s="307"/>
      <c r="DVH13" s="307"/>
      <c r="DVI13" s="307"/>
      <c r="DVJ13" s="307"/>
      <c r="DVK13" s="307"/>
      <c r="DVL13" s="307"/>
      <c r="DVM13" s="307"/>
      <c r="DVN13" s="307"/>
      <c r="DVO13" s="307"/>
      <c r="DVP13" s="307"/>
      <c r="DVQ13" s="307"/>
      <c r="DVR13" s="307"/>
      <c r="DVS13" s="307"/>
      <c r="DVT13" s="307"/>
      <c r="DVU13" s="307"/>
      <c r="DVV13" s="307"/>
      <c r="DVW13" s="307"/>
      <c r="DVX13" s="307"/>
      <c r="DVY13" s="307"/>
      <c r="DVZ13" s="307"/>
      <c r="DWA13" s="307"/>
      <c r="DWB13" s="307"/>
      <c r="DWC13" s="307"/>
      <c r="DWD13" s="307"/>
      <c r="DWE13" s="307"/>
      <c r="DWF13" s="307"/>
      <c r="DWG13" s="307"/>
      <c r="DWH13" s="307"/>
      <c r="DWI13" s="307"/>
      <c r="DWJ13" s="307"/>
      <c r="DWK13" s="307"/>
      <c r="DWL13" s="307"/>
      <c r="DWM13" s="307"/>
      <c r="DWN13" s="307"/>
      <c r="DWO13" s="307"/>
      <c r="DWP13" s="307"/>
      <c r="DWQ13" s="307"/>
      <c r="DWR13" s="307"/>
      <c r="DWS13" s="307"/>
      <c r="DWT13" s="307"/>
      <c r="DWU13" s="307"/>
      <c r="DWV13" s="307"/>
      <c r="DWW13" s="307"/>
      <c r="DWX13" s="307"/>
      <c r="DWY13" s="307"/>
      <c r="DWZ13" s="307"/>
      <c r="DXA13" s="307"/>
      <c r="DXB13" s="307"/>
      <c r="DXC13" s="307"/>
      <c r="DXD13" s="307"/>
      <c r="DXE13" s="307"/>
      <c r="DXF13" s="307"/>
      <c r="DXG13" s="307"/>
      <c r="DXH13" s="307"/>
      <c r="DXI13" s="307"/>
      <c r="DXJ13" s="307"/>
      <c r="DXK13" s="307"/>
      <c r="DXL13" s="307"/>
      <c r="DXM13" s="307"/>
      <c r="DXN13" s="307"/>
      <c r="DXO13" s="307"/>
      <c r="DXP13" s="307"/>
      <c r="DXQ13" s="307"/>
      <c r="DXR13" s="307"/>
      <c r="DXS13" s="307"/>
      <c r="DXT13" s="307"/>
      <c r="DXU13" s="307"/>
      <c r="DXV13" s="307"/>
      <c r="DXW13" s="307"/>
      <c r="DXX13" s="307"/>
      <c r="DXY13" s="307"/>
      <c r="DXZ13" s="307"/>
      <c r="DYA13" s="307"/>
      <c r="DYB13" s="307"/>
      <c r="DYC13" s="307"/>
      <c r="DYD13" s="307"/>
      <c r="DYE13" s="307"/>
      <c r="DYF13" s="307"/>
      <c r="DYG13" s="307"/>
      <c r="DYH13" s="307"/>
      <c r="DYI13" s="307"/>
      <c r="DYJ13" s="307"/>
      <c r="DYK13" s="307"/>
      <c r="DYL13" s="307"/>
      <c r="DYM13" s="307"/>
      <c r="DYN13" s="307"/>
      <c r="DYO13" s="307"/>
      <c r="DYP13" s="307"/>
      <c r="DYQ13" s="307"/>
      <c r="DYR13" s="307"/>
      <c r="DYS13" s="307"/>
      <c r="DYT13" s="307"/>
      <c r="DYU13" s="307"/>
      <c r="DYV13" s="307"/>
      <c r="DYW13" s="307"/>
      <c r="DYX13" s="307"/>
      <c r="DYY13" s="307"/>
      <c r="DYZ13" s="307"/>
      <c r="DZA13" s="307"/>
      <c r="DZB13" s="307"/>
      <c r="DZC13" s="307"/>
      <c r="DZD13" s="307"/>
      <c r="DZE13" s="307"/>
      <c r="DZF13" s="307"/>
      <c r="DZG13" s="307"/>
      <c r="DZH13" s="307"/>
      <c r="DZI13" s="307"/>
      <c r="DZJ13" s="307"/>
      <c r="DZK13" s="307"/>
      <c r="DZL13" s="307"/>
      <c r="DZM13" s="307"/>
      <c r="DZN13" s="307"/>
      <c r="DZO13" s="307"/>
      <c r="DZP13" s="307"/>
      <c r="DZQ13" s="307"/>
      <c r="DZR13" s="307"/>
      <c r="DZS13" s="307"/>
      <c r="DZT13" s="307"/>
      <c r="DZU13" s="307"/>
      <c r="DZV13" s="307"/>
      <c r="DZW13" s="307"/>
      <c r="DZX13" s="307"/>
      <c r="DZY13" s="307"/>
      <c r="DZZ13" s="307"/>
      <c r="EAA13" s="307"/>
      <c r="EAB13" s="307"/>
      <c r="EAC13" s="307"/>
      <c r="EAD13" s="307"/>
      <c r="EAE13" s="307"/>
      <c r="EAF13" s="307"/>
      <c r="EAG13" s="307"/>
      <c r="EAH13" s="307"/>
      <c r="EAI13" s="307"/>
      <c r="EAJ13" s="307"/>
      <c r="EAK13" s="307"/>
      <c r="EAL13" s="307"/>
      <c r="EAM13" s="307"/>
      <c r="EAN13" s="307"/>
      <c r="EAO13" s="307"/>
      <c r="EAP13" s="307"/>
      <c r="EAQ13" s="307"/>
      <c r="EAR13" s="307"/>
      <c r="EAS13" s="307"/>
      <c r="EAT13" s="307"/>
      <c r="EAU13" s="307"/>
      <c r="EAV13" s="307"/>
      <c r="EAW13" s="307"/>
      <c r="EAX13" s="307"/>
      <c r="EAY13" s="307"/>
      <c r="EAZ13" s="307"/>
      <c r="EBA13" s="307"/>
      <c r="EBB13" s="307"/>
      <c r="EBC13" s="307"/>
      <c r="EBD13" s="307"/>
      <c r="EBE13" s="307"/>
      <c r="EBF13" s="307"/>
      <c r="EBG13" s="307"/>
      <c r="EBH13" s="307"/>
      <c r="EBI13" s="307"/>
      <c r="EBJ13" s="307"/>
      <c r="EBK13" s="307"/>
      <c r="EBL13" s="307"/>
      <c r="EBM13" s="307"/>
      <c r="EBN13" s="307"/>
      <c r="EBO13" s="307"/>
      <c r="EBP13" s="307"/>
      <c r="EBQ13" s="307"/>
      <c r="EBR13" s="307"/>
      <c r="EBS13" s="307"/>
      <c r="EBT13" s="307"/>
      <c r="EBU13" s="307"/>
      <c r="EBV13" s="307"/>
      <c r="EBW13" s="307"/>
      <c r="EBX13" s="307"/>
      <c r="EBY13" s="307"/>
      <c r="EBZ13" s="307"/>
      <c r="ECA13" s="307"/>
      <c r="ECB13" s="307"/>
      <c r="ECC13" s="307"/>
      <c r="ECD13" s="307"/>
      <c r="ECE13" s="307"/>
      <c r="ECF13" s="307"/>
      <c r="ECG13" s="307"/>
      <c r="ECH13" s="307"/>
      <c r="ECI13" s="307"/>
      <c r="ECJ13" s="307"/>
      <c r="ECK13" s="307"/>
      <c r="ECL13" s="307"/>
      <c r="ECM13" s="307"/>
      <c r="ECN13" s="307"/>
      <c r="ECO13" s="307"/>
      <c r="ECP13" s="307"/>
      <c r="ECQ13" s="307"/>
      <c r="ECR13" s="307"/>
      <c r="ECS13" s="307"/>
      <c r="ECT13" s="307"/>
      <c r="ECU13" s="307"/>
      <c r="ECV13" s="307"/>
      <c r="ECW13" s="307"/>
      <c r="ECX13" s="307"/>
      <c r="ECY13" s="307"/>
      <c r="ECZ13" s="307"/>
      <c r="EDA13" s="307"/>
      <c r="EDB13" s="307"/>
      <c r="EDC13" s="307"/>
      <c r="EDD13" s="307"/>
      <c r="EDE13" s="307"/>
      <c r="EDF13" s="307"/>
      <c r="EDG13" s="307"/>
      <c r="EDH13" s="307"/>
      <c r="EDI13" s="307"/>
      <c r="EDJ13" s="307"/>
      <c r="EDK13" s="307"/>
      <c r="EDL13" s="307"/>
      <c r="EDM13" s="307"/>
      <c r="EDN13" s="307"/>
      <c r="EDO13" s="307"/>
      <c r="EDP13" s="307"/>
      <c r="EDQ13" s="307"/>
      <c r="EDR13" s="307"/>
      <c r="EDS13" s="307"/>
      <c r="EDT13" s="307"/>
      <c r="EDU13" s="307"/>
      <c r="EDV13" s="307"/>
      <c r="EDW13" s="307"/>
      <c r="EDX13" s="307"/>
      <c r="EDY13" s="307"/>
      <c r="EDZ13" s="307"/>
      <c r="EEA13" s="307"/>
      <c r="EEB13" s="307"/>
      <c r="EEC13" s="307"/>
      <c r="EED13" s="307"/>
      <c r="EEE13" s="307"/>
      <c r="EEF13" s="307"/>
      <c r="EEG13" s="307"/>
      <c r="EEH13" s="307"/>
      <c r="EEI13" s="307"/>
      <c r="EEJ13" s="307"/>
      <c r="EEK13" s="307"/>
      <c r="EEL13" s="307"/>
      <c r="EEM13" s="307"/>
      <c r="EEN13" s="307"/>
      <c r="EEO13" s="307"/>
      <c r="EEP13" s="307"/>
      <c r="EEQ13" s="307"/>
      <c r="EER13" s="307"/>
      <c r="EES13" s="307"/>
      <c r="EET13" s="307"/>
      <c r="EEU13" s="307"/>
      <c r="EEV13" s="307"/>
      <c r="EEW13" s="307"/>
      <c r="EEX13" s="307"/>
      <c r="EEY13" s="307"/>
      <c r="EEZ13" s="307"/>
      <c r="EFA13" s="307"/>
      <c r="EFB13" s="307"/>
      <c r="EFC13" s="307"/>
      <c r="EFD13" s="307"/>
      <c r="EFE13" s="307"/>
      <c r="EFF13" s="307"/>
      <c r="EFG13" s="307"/>
      <c r="EFH13" s="307"/>
      <c r="EFI13" s="307"/>
      <c r="EFJ13" s="307"/>
      <c r="EFK13" s="307"/>
      <c r="EFL13" s="307"/>
      <c r="EFM13" s="307"/>
      <c r="EFN13" s="307"/>
      <c r="EFO13" s="307"/>
      <c r="EFP13" s="307"/>
      <c r="EFQ13" s="307"/>
      <c r="EFR13" s="307"/>
      <c r="EFS13" s="307"/>
      <c r="EFT13" s="307"/>
      <c r="EFU13" s="307"/>
      <c r="EFV13" s="307"/>
      <c r="EFW13" s="307"/>
      <c r="EFX13" s="307"/>
      <c r="EFY13" s="307"/>
      <c r="EFZ13" s="307"/>
      <c r="EGA13" s="307"/>
      <c r="EGB13" s="307"/>
      <c r="EGC13" s="307"/>
      <c r="EGD13" s="307"/>
      <c r="EGE13" s="307"/>
      <c r="EGF13" s="307"/>
      <c r="EGG13" s="307"/>
      <c r="EGH13" s="307"/>
      <c r="EGI13" s="307"/>
      <c r="EGJ13" s="307"/>
      <c r="EGK13" s="307"/>
      <c r="EGL13" s="307"/>
      <c r="EGM13" s="307"/>
      <c r="EGN13" s="307"/>
      <c r="EGO13" s="307"/>
      <c r="EGP13" s="307"/>
      <c r="EGQ13" s="307"/>
      <c r="EGR13" s="307"/>
      <c r="EGS13" s="307"/>
      <c r="EGT13" s="307"/>
      <c r="EGU13" s="307"/>
      <c r="EGV13" s="307"/>
      <c r="EGW13" s="307"/>
      <c r="EGX13" s="307"/>
      <c r="EGY13" s="307"/>
      <c r="EGZ13" s="307"/>
      <c r="EHA13" s="307"/>
      <c r="EHB13" s="307"/>
      <c r="EHC13" s="307"/>
      <c r="EHD13" s="307"/>
      <c r="EHE13" s="307"/>
      <c r="EHF13" s="307"/>
      <c r="EHG13" s="307"/>
      <c r="EHH13" s="307"/>
      <c r="EHI13" s="307"/>
      <c r="EHJ13" s="307"/>
      <c r="EHK13" s="307"/>
      <c r="EHL13" s="307"/>
      <c r="EHM13" s="307"/>
      <c r="EHN13" s="307"/>
      <c r="EHO13" s="307"/>
      <c r="EHP13" s="307"/>
      <c r="EHQ13" s="307"/>
      <c r="EHR13" s="307"/>
      <c r="EHS13" s="307"/>
      <c r="EHT13" s="307"/>
      <c r="EHU13" s="307"/>
      <c r="EHV13" s="307"/>
      <c r="EHW13" s="307"/>
      <c r="EHX13" s="307"/>
      <c r="EHY13" s="307"/>
      <c r="EHZ13" s="307"/>
      <c r="EIA13" s="307"/>
      <c r="EIB13" s="307"/>
      <c r="EIC13" s="307"/>
      <c r="EID13" s="307"/>
      <c r="EIE13" s="307"/>
      <c r="EIF13" s="307"/>
      <c r="EIG13" s="307"/>
      <c r="EIH13" s="307"/>
      <c r="EII13" s="307"/>
      <c r="EIJ13" s="307"/>
      <c r="EIK13" s="307"/>
      <c r="EIL13" s="307"/>
      <c r="EIM13" s="307"/>
      <c r="EIN13" s="307"/>
      <c r="EIO13" s="307"/>
      <c r="EIP13" s="307"/>
      <c r="EIQ13" s="307"/>
      <c r="EIR13" s="307"/>
      <c r="EIS13" s="307"/>
      <c r="EIT13" s="307"/>
      <c r="EIU13" s="307"/>
      <c r="EIV13" s="307"/>
      <c r="EIW13" s="307"/>
      <c r="EIX13" s="307"/>
      <c r="EIY13" s="307"/>
      <c r="EIZ13" s="307"/>
      <c r="EJA13" s="307"/>
      <c r="EJB13" s="307"/>
      <c r="EJC13" s="307"/>
      <c r="EJD13" s="307"/>
      <c r="EJE13" s="307"/>
      <c r="EJF13" s="307"/>
      <c r="EJG13" s="307"/>
      <c r="EJH13" s="307"/>
      <c r="EJI13" s="307"/>
      <c r="EJJ13" s="307"/>
      <c r="EJK13" s="307"/>
      <c r="EJL13" s="307"/>
      <c r="EJM13" s="307"/>
      <c r="EJN13" s="307"/>
      <c r="EJO13" s="307"/>
      <c r="EJP13" s="307"/>
      <c r="EJQ13" s="307"/>
      <c r="EJR13" s="307"/>
      <c r="EJS13" s="307"/>
      <c r="EJT13" s="307"/>
      <c r="EJU13" s="307"/>
      <c r="EJV13" s="307"/>
      <c r="EJW13" s="307"/>
      <c r="EJX13" s="307"/>
      <c r="EJY13" s="307"/>
      <c r="EJZ13" s="307"/>
      <c r="EKA13" s="307"/>
      <c r="EKB13" s="307"/>
      <c r="EKC13" s="307"/>
      <c r="EKD13" s="307"/>
      <c r="EKE13" s="307"/>
      <c r="EKF13" s="307"/>
      <c r="EKG13" s="307"/>
      <c r="EKH13" s="307"/>
      <c r="EKI13" s="307"/>
      <c r="EKJ13" s="307"/>
      <c r="EKK13" s="307"/>
      <c r="EKL13" s="307"/>
      <c r="EKM13" s="307"/>
      <c r="EKN13" s="307"/>
      <c r="EKO13" s="307"/>
      <c r="EKP13" s="307"/>
      <c r="EKQ13" s="307"/>
      <c r="EKR13" s="307"/>
      <c r="EKS13" s="307"/>
      <c r="EKT13" s="307"/>
      <c r="EKU13" s="307"/>
      <c r="EKV13" s="307"/>
      <c r="EKW13" s="307"/>
      <c r="EKX13" s="307"/>
      <c r="EKY13" s="307"/>
      <c r="EKZ13" s="307"/>
      <c r="ELA13" s="307"/>
      <c r="ELB13" s="307"/>
      <c r="ELC13" s="307"/>
      <c r="ELD13" s="307"/>
      <c r="ELE13" s="307"/>
      <c r="ELF13" s="307"/>
      <c r="ELG13" s="307"/>
      <c r="ELH13" s="307"/>
      <c r="ELI13" s="307"/>
      <c r="ELJ13" s="307"/>
      <c r="ELK13" s="307"/>
      <c r="ELL13" s="307"/>
      <c r="ELM13" s="307"/>
      <c r="ELN13" s="307"/>
      <c r="ELO13" s="307"/>
      <c r="ELP13" s="307"/>
      <c r="ELQ13" s="307"/>
      <c r="ELR13" s="307"/>
      <c r="ELS13" s="307"/>
      <c r="ELT13" s="307"/>
      <c r="ELU13" s="307"/>
      <c r="ELV13" s="307"/>
      <c r="ELW13" s="307"/>
      <c r="ELX13" s="307"/>
      <c r="ELY13" s="307"/>
      <c r="ELZ13" s="307"/>
      <c r="EMA13" s="307"/>
      <c r="EMB13" s="307"/>
      <c r="EMC13" s="307"/>
      <c r="EMD13" s="307"/>
      <c r="EME13" s="307"/>
      <c r="EMF13" s="307"/>
      <c r="EMG13" s="307"/>
      <c r="EMH13" s="307"/>
      <c r="EMI13" s="307"/>
      <c r="EMJ13" s="307"/>
      <c r="EMK13" s="307"/>
      <c r="EML13" s="307"/>
      <c r="EMM13" s="307"/>
      <c r="EMN13" s="307"/>
      <c r="EMO13" s="307"/>
      <c r="EMP13" s="307"/>
      <c r="EMQ13" s="307"/>
      <c r="EMR13" s="307"/>
      <c r="EMS13" s="307"/>
      <c r="EMT13" s="307"/>
      <c r="EMU13" s="307"/>
      <c r="EMV13" s="307"/>
      <c r="EMW13" s="307"/>
      <c r="EMX13" s="307"/>
      <c r="EMY13" s="307"/>
      <c r="EMZ13" s="307"/>
      <c r="ENA13" s="307"/>
      <c r="ENB13" s="307"/>
      <c r="ENC13" s="307"/>
      <c r="END13" s="307"/>
      <c r="ENE13" s="307"/>
      <c r="ENF13" s="307"/>
      <c r="ENG13" s="307"/>
      <c r="ENH13" s="307"/>
      <c r="ENI13" s="307"/>
      <c r="ENJ13" s="307"/>
      <c r="ENK13" s="307"/>
      <c r="ENL13" s="307"/>
      <c r="ENM13" s="307"/>
      <c r="ENN13" s="307"/>
      <c r="ENO13" s="307"/>
      <c r="ENP13" s="307"/>
      <c r="ENQ13" s="307"/>
      <c r="ENR13" s="307"/>
      <c r="ENS13" s="307"/>
      <c r="ENT13" s="307"/>
      <c r="ENU13" s="307"/>
      <c r="ENV13" s="307"/>
      <c r="ENW13" s="307"/>
      <c r="ENX13" s="307"/>
      <c r="ENY13" s="307"/>
      <c r="ENZ13" s="307"/>
      <c r="EOA13" s="307"/>
      <c r="EOB13" s="307"/>
      <c r="EOC13" s="307"/>
      <c r="EOD13" s="307"/>
      <c r="EOE13" s="307"/>
      <c r="EOF13" s="307"/>
      <c r="EOG13" s="307"/>
      <c r="EOH13" s="307"/>
      <c r="EOI13" s="307"/>
      <c r="EOJ13" s="307"/>
      <c r="EOK13" s="307"/>
      <c r="EOL13" s="307"/>
      <c r="EOM13" s="307"/>
      <c r="EON13" s="307"/>
      <c r="EOO13" s="307"/>
      <c r="EOP13" s="307"/>
      <c r="EOQ13" s="307"/>
      <c r="EOR13" s="307"/>
      <c r="EOS13" s="307"/>
      <c r="EOT13" s="307"/>
      <c r="EOU13" s="307"/>
      <c r="EOV13" s="307"/>
      <c r="EOW13" s="307"/>
      <c r="EOX13" s="307"/>
      <c r="EOY13" s="307"/>
      <c r="EOZ13" s="307"/>
      <c r="EPA13" s="307"/>
      <c r="EPB13" s="307"/>
      <c r="EPC13" s="307"/>
      <c r="EPD13" s="307"/>
      <c r="EPE13" s="307"/>
      <c r="EPF13" s="307"/>
      <c r="EPG13" s="307"/>
      <c r="EPH13" s="307"/>
      <c r="EPI13" s="307"/>
      <c r="EPJ13" s="307"/>
      <c r="EPK13" s="307"/>
      <c r="EPL13" s="307"/>
      <c r="EPM13" s="307"/>
      <c r="EPN13" s="307"/>
      <c r="EPO13" s="307"/>
      <c r="EPP13" s="307"/>
      <c r="EPQ13" s="307"/>
      <c r="EPR13" s="307"/>
      <c r="EPS13" s="307"/>
      <c r="EPT13" s="307"/>
      <c r="EPU13" s="307"/>
      <c r="EPV13" s="307"/>
      <c r="EPW13" s="307"/>
      <c r="EPX13" s="307"/>
      <c r="EPY13" s="307"/>
      <c r="EPZ13" s="307"/>
      <c r="EQA13" s="307"/>
      <c r="EQB13" s="307"/>
      <c r="EQC13" s="307"/>
      <c r="EQD13" s="307"/>
      <c r="EQE13" s="307"/>
      <c r="EQF13" s="307"/>
      <c r="EQG13" s="307"/>
      <c r="EQH13" s="307"/>
      <c r="EQI13" s="307"/>
      <c r="EQJ13" s="307"/>
      <c r="EQK13" s="307"/>
      <c r="EQL13" s="307"/>
      <c r="EQM13" s="307"/>
      <c r="EQN13" s="307"/>
      <c r="EQO13" s="307"/>
      <c r="EQP13" s="307"/>
      <c r="EQQ13" s="307"/>
      <c r="EQR13" s="307"/>
      <c r="EQS13" s="307"/>
      <c r="EQT13" s="307"/>
      <c r="EQU13" s="307"/>
      <c r="EQV13" s="307"/>
      <c r="EQW13" s="307"/>
      <c r="EQX13" s="307"/>
      <c r="EQY13" s="307"/>
      <c r="EQZ13" s="307"/>
      <c r="ERA13" s="307"/>
      <c r="ERB13" s="307"/>
      <c r="ERC13" s="307"/>
      <c r="ERD13" s="307"/>
      <c r="ERE13" s="307"/>
      <c r="ERF13" s="307"/>
      <c r="ERG13" s="307"/>
      <c r="ERH13" s="307"/>
      <c r="ERI13" s="307"/>
      <c r="ERJ13" s="307"/>
      <c r="ERK13" s="307"/>
      <c r="ERL13" s="307"/>
      <c r="ERM13" s="307"/>
      <c r="ERN13" s="307"/>
      <c r="ERO13" s="307"/>
      <c r="ERP13" s="307"/>
      <c r="ERQ13" s="307"/>
      <c r="ERR13" s="307"/>
      <c r="ERS13" s="307"/>
      <c r="ERT13" s="307"/>
      <c r="ERU13" s="307"/>
      <c r="ERV13" s="307"/>
      <c r="ERW13" s="307"/>
      <c r="ERX13" s="307"/>
      <c r="ERY13" s="307"/>
      <c r="ERZ13" s="307"/>
      <c r="ESA13" s="307"/>
      <c r="ESB13" s="307"/>
      <c r="ESC13" s="307"/>
      <c r="ESD13" s="307"/>
      <c r="ESE13" s="307"/>
      <c r="ESF13" s="307"/>
      <c r="ESG13" s="307"/>
      <c r="ESH13" s="307"/>
      <c r="ESI13" s="307"/>
      <c r="ESJ13" s="307"/>
      <c r="ESK13" s="307"/>
      <c r="ESL13" s="307"/>
      <c r="ESM13" s="307"/>
      <c r="ESN13" s="307"/>
      <c r="ESO13" s="307"/>
      <c r="ESP13" s="307"/>
      <c r="ESQ13" s="307"/>
      <c r="ESR13" s="307"/>
      <c r="ESS13" s="307"/>
      <c r="EST13" s="307"/>
      <c r="ESU13" s="307"/>
      <c r="ESV13" s="307"/>
      <c r="ESW13" s="307"/>
      <c r="ESX13" s="307"/>
      <c r="ESY13" s="307"/>
      <c r="ESZ13" s="307"/>
      <c r="ETA13" s="307"/>
      <c r="ETB13" s="307"/>
      <c r="ETC13" s="307"/>
      <c r="ETD13" s="307"/>
      <c r="ETE13" s="307"/>
      <c r="ETF13" s="307"/>
      <c r="ETG13" s="307"/>
      <c r="ETH13" s="307"/>
      <c r="ETI13" s="307"/>
      <c r="ETJ13" s="307"/>
      <c r="ETK13" s="307"/>
      <c r="ETL13" s="307"/>
      <c r="ETM13" s="307"/>
      <c r="ETN13" s="307"/>
      <c r="ETO13" s="307"/>
      <c r="ETP13" s="307"/>
      <c r="ETQ13" s="307"/>
      <c r="ETR13" s="307"/>
      <c r="ETS13" s="307"/>
      <c r="ETT13" s="307"/>
      <c r="ETU13" s="307"/>
      <c r="ETV13" s="307"/>
      <c r="ETW13" s="307"/>
      <c r="ETX13" s="307"/>
      <c r="ETY13" s="307"/>
      <c r="ETZ13" s="307"/>
      <c r="EUA13" s="307"/>
      <c r="EUB13" s="307"/>
      <c r="EUC13" s="307"/>
      <c r="EUD13" s="307"/>
      <c r="EUE13" s="307"/>
      <c r="EUF13" s="307"/>
      <c r="EUG13" s="307"/>
      <c r="EUH13" s="307"/>
      <c r="EUI13" s="307"/>
      <c r="EUJ13" s="307"/>
      <c r="EUK13" s="307"/>
      <c r="EUL13" s="307"/>
      <c r="EUM13" s="307"/>
      <c r="EUN13" s="307"/>
      <c r="EUO13" s="307"/>
      <c r="EUP13" s="307"/>
      <c r="EUQ13" s="307"/>
      <c r="EUR13" s="307"/>
      <c r="EUS13" s="307"/>
      <c r="EUT13" s="307"/>
      <c r="EUU13" s="307"/>
      <c r="EUV13" s="307"/>
      <c r="EUW13" s="307"/>
      <c r="EUX13" s="307"/>
      <c r="EUY13" s="307"/>
      <c r="EUZ13" s="307"/>
      <c r="EVA13" s="307"/>
      <c r="EVB13" s="307"/>
      <c r="EVC13" s="307"/>
      <c r="EVD13" s="307"/>
      <c r="EVE13" s="307"/>
      <c r="EVF13" s="307"/>
      <c r="EVG13" s="307"/>
      <c r="EVH13" s="307"/>
      <c r="EVI13" s="307"/>
      <c r="EVJ13" s="307"/>
      <c r="EVK13" s="307"/>
      <c r="EVL13" s="307"/>
      <c r="EVM13" s="307"/>
      <c r="EVN13" s="307"/>
      <c r="EVO13" s="307"/>
      <c r="EVP13" s="307"/>
      <c r="EVQ13" s="307"/>
      <c r="EVR13" s="307"/>
      <c r="EVS13" s="307"/>
      <c r="EVT13" s="307"/>
      <c r="EVU13" s="307"/>
      <c r="EVV13" s="307"/>
      <c r="EVW13" s="307"/>
      <c r="EVX13" s="307"/>
      <c r="EVY13" s="307"/>
      <c r="EVZ13" s="307"/>
      <c r="EWA13" s="307"/>
      <c r="EWB13" s="307"/>
      <c r="EWC13" s="307"/>
      <c r="EWD13" s="307"/>
      <c r="EWE13" s="307"/>
      <c r="EWF13" s="307"/>
      <c r="EWG13" s="307"/>
      <c r="EWH13" s="307"/>
      <c r="EWI13" s="307"/>
      <c r="EWJ13" s="307"/>
      <c r="EWK13" s="307"/>
      <c r="EWL13" s="307"/>
      <c r="EWM13" s="307"/>
      <c r="EWN13" s="307"/>
      <c r="EWO13" s="307"/>
      <c r="EWP13" s="307"/>
      <c r="EWQ13" s="307"/>
      <c r="EWR13" s="307"/>
      <c r="EWS13" s="307"/>
      <c r="EWT13" s="307"/>
      <c r="EWU13" s="307"/>
      <c r="EWV13" s="307"/>
      <c r="EWW13" s="307"/>
      <c r="EWX13" s="307"/>
      <c r="EWY13" s="307"/>
      <c r="EWZ13" s="307"/>
      <c r="EXA13" s="307"/>
      <c r="EXB13" s="307"/>
      <c r="EXC13" s="307"/>
      <c r="EXD13" s="307"/>
      <c r="EXE13" s="307"/>
      <c r="EXF13" s="307"/>
      <c r="EXG13" s="307"/>
      <c r="EXH13" s="307"/>
      <c r="EXI13" s="307"/>
      <c r="EXJ13" s="307"/>
      <c r="EXK13" s="307"/>
      <c r="EXL13" s="307"/>
      <c r="EXM13" s="307"/>
      <c r="EXN13" s="307"/>
      <c r="EXO13" s="307"/>
      <c r="EXP13" s="307"/>
      <c r="EXQ13" s="307"/>
      <c r="EXR13" s="307"/>
      <c r="EXS13" s="307"/>
      <c r="EXT13" s="307"/>
      <c r="EXU13" s="307"/>
      <c r="EXV13" s="307"/>
      <c r="EXW13" s="307"/>
      <c r="EXX13" s="307"/>
      <c r="EXY13" s="307"/>
      <c r="EXZ13" s="307"/>
      <c r="EYA13" s="307"/>
      <c r="EYB13" s="307"/>
      <c r="EYC13" s="307"/>
      <c r="EYD13" s="307"/>
      <c r="EYE13" s="307"/>
      <c r="EYF13" s="307"/>
      <c r="EYG13" s="307"/>
      <c r="EYH13" s="307"/>
      <c r="EYI13" s="307"/>
      <c r="EYJ13" s="307"/>
      <c r="EYK13" s="307"/>
      <c r="EYL13" s="307"/>
      <c r="EYM13" s="307"/>
      <c r="EYN13" s="307"/>
      <c r="EYO13" s="307"/>
      <c r="EYP13" s="307"/>
      <c r="EYQ13" s="307"/>
      <c r="EYR13" s="307"/>
      <c r="EYS13" s="307"/>
      <c r="EYT13" s="307"/>
      <c r="EYU13" s="307"/>
      <c r="EYV13" s="307"/>
      <c r="EYW13" s="307"/>
      <c r="EYX13" s="307"/>
      <c r="EYY13" s="307"/>
      <c r="EYZ13" s="307"/>
      <c r="EZA13" s="307"/>
      <c r="EZB13" s="307"/>
      <c r="EZC13" s="307"/>
      <c r="EZD13" s="307"/>
      <c r="EZE13" s="307"/>
      <c r="EZF13" s="307"/>
      <c r="EZG13" s="307"/>
      <c r="EZH13" s="307"/>
      <c r="EZI13" s="307"/>
      <c r="EZJ13" s="307"/>
      <c r="EZK13" s="307"/>
      <c r="EZL13" s="307"/>
      <c r="EZM13" s="307"/>
      <c r="EZN13" s="307"/>
      <c r="EZO13" s="307"/>
      <c r="EZP13" s="307"/>
      <c r="EZQ13" s="307"/>
      <c r="EZR13" s="307"/>
      <c r="EZS13" s="307"/>
      <c r="EZT13" s="307"/>
      <c r="EZU13" s="307"/>
      <c r="EZV13" s="307"/>
      <c r="EZW13" s="307"/>
      <c r="EZX13" s="307"/>
      <c r="EZY13" s="307"/>
      <c r="EZZ13" s="307"/>
      <c r="FAA13" s="307"/>
      <c r="FAB13" s="307"/>
      <c r="FAC13" s="307"/>
      <c r="FAD13" s="307"/>
      <c r="FAE13" s="307"/>
      <c r="FAF13" s="307"/>
      <c r="FAG13" s="307"/>
      <c r="FAH13" s="307"/>
      <c r="FAI13" s="307"/>
      <c r="FAJ13" s="307"/>
      <c r="FAK13" s="307"/>
      <c r="FAL13" s="307"/>
      <c r="FAM13" s="307"/>
      <c r="FAN13" s="307"/>
      <c r="FAO13" s="307"/>
      <c r="FAP13" s="307"/>
      <c r="FAQ13" s="307"/>
      <c r="FAR13" s="307"/>
      <c r="FAS13" s="307"/>
      <c r="FAT13" s="307"/>
      <c r="FAU13" s="307"/>
      <c r="FAV13" s="307"/>
      <c r="FAW13" s="307"/>
      <c r="FAX13" s="307"/>
      <c r="FAY13" s="307"/>
      <c r="FAZ13" s="307"/>
      <c r="FBA13" s="307"/>
      <c r="FBB13" s="307"/>
      <c r="FBC13" s="307"/>
      <c r="FBD13" s="307"/>
      <c r="FBE13" s="307"/>
      <c r="FBF13" s="307"/>
      <c r="FBG13" s="307"/>
      <c r="FBH13" s="307"/>
      <c r="FBI13" s="307"/>
      <c r="FBJ13" s="307"/>
      <c r="FBK13" s="307"/>
      <c r="FBL13" s="307"/>
      <c r="FBM13" s="307"/>
      <c r="FBN13" s="307"/>
      <c r="FBO13" s="307"/>
      <c r="FBP13" s="307"/>
      <c r="FBQ13" s="307"/>
      <c r="FBR13" s="307"/>
      <c r="FBS13" s="307"/>
      <c r="FBT13" s="307"/>
      <c r="FBU13" s="307"/>
      <c r="FBV13" s="307"/>
      <c r="FBW13" s="307"/>
      <c r="FBX13" s="307"/>
      <c r="FBY13" s="307"/>
      <c r="FBZ13" s="307"/>
      <c r="FCA13" s="307"/>
      <c r="FCB13" s="307"/>
      <c r="FCC13" s="307"/>
      <c r="FCD13" s="307"/>
      <c r="FCE13" s="307"/>
      <c r="FCF13" s="307"/>
      <c r="FCG13" s="307"/>
      <c r="FCH13" s="307"/>
      <c r="FCI13" s="307"/>
      <c r="FCJ13" s="307"/>
      <c r="FCK13" s="307"/>
      <c r="FCL13" s="307"/>
      <c r="FCM13" s="307"/>
      <c r="FCN13" s="307"/>
      <c r="FCO13" s="307"/>
      <c r="FCP13" s="307"/>
      <c r="FCQ13" s="307"/>
      <c r="FCR13" s="307"/>
      <c r="FCS13" s="307"/>
      <c r="FCT13" s="307"/>
      <c r="FCU13" s="307"/>
      <c r="FCV13" s="307"/>
      <c r="FCW13" s="307"/>
      <c r="FCX13" s="307"/>
      <c r="FCY13" s="307"/>
      <c r="FCZ13" s="307"/>
      <c r="FDA13" s="307"/>
      <c r="FDB13" s="307"/>
      <c r="FDC13" s="307"/>
      <c r="FDD13" s="307"/>
      <c r="FDE13" s="307"/>
      <c r="FDF13" s="307"/>
      <c r="FDG13" s="307"/>
      <c r="FDH13" s="307"/>
      <c r="FDI13" s="307"/>
      <c r="FDJ13" s="307"/>
      <c r="FDK13" s="307"/>
      <c r="FDL13" s="307"/>
      <c r="FDM13" s="307"/>
      <c r="FDN13" s="307"/>
      <c r="FDO13" s="307"/>
      <c r="FDP13" s="307"/>
      <c r="FDQ13" s="307"/>
      <c r="FDR13" s="307"/>
      <c r="FDS13" s="307"/>
      <c r="FDT13" s="307"/>
      <c r="FDU13" s="307"/>
      <c r="FDV13" s="307"/>
      <c r="FDW13" s="307"/>
      <c r="FDX13" s="307"/>
      <c r="FDY13" s="307"/>
      <c r="FDZ13" s="307"/>
      <c r="FEA13" s="307"/>
      <c r="FEB13" s="307"/>
      <c r="FEC13" s="307"/>
      <c r="FED13" s="307"/>
      <c r="FEE13" s="307"/>
      <c r="FEF13" s="307"/>
      <c r="FEG13" s="307"/>
      <c r="FEH13" s="307"/>
      <c r="FEI13" s="307"/>
      <c r="FEJ13" s="307"/>
      <c r="FEK13" s="307"/>
      <c r="FEL13" s="307"/>
      <c r="FEM13" s="307"/>
      <c r="FEN13" s="307"/>
      <c r="FEO13" s="307"/>
      <c r="FEP13" s="307"/>
      <c r="FEQ13" s="307"/>
      <c r="FER13" s="307"/>
      <c r="FES13" s="307"/>
      <c r="FET13" s="307"/>
      <c r="FEU13" s="307"/>
      <c r="FEV13" s="307"/>
      <c r="FEW13" s="307"/>
      <c r="FEX13" s="307"/>
      <c r="FEY13" s="307"/>
      <c r="FEZ13" s="307"/>
      <c r="FFA13" s="307"/>
      <c r="FFB13" s="307"/>
      <c r="FFC13" s="307"/>
      <c r="FFD13" s="307"/>
      <c r="FFE13" s="307"/>
      <c r="FFF13" s="307"/>
      <c r="FFG13" s="307"/>
      <c r="FFH13" s="307"/>
      <c r="FFI13" s="307"/>
      <c r="FFJ13" s="307"/>
      <c r="FFK13" s="307"/>
      <c r="FFL13" s="307"/>
      <c r="FFM13" s="307"/>
      <c r="FFN13" s="307"/>
      <c r="FFO13" s="307"/>
      <c r="FFP13" s="307"/>
      <c r="FFQ13" s="307"/>
      <c r="FFR13" s="307"/>
      <c r="FFS13" s="307"/>
      <c r="FFT13" s="307"/>
      <c r="FFU13" s="307"/>
      <c r="FFV13" s="307"/>
      <c r="FFW13" s="307"/>
      <c r="FFX13" s="307"/>
      <c r="FFY13" s="307"/>
      <c r="FFZ13" s="307"/>
      <c r="FGA13" s="307"/>
      <c r="FGB13" s="307"/>
      <c r="FGC13" s="307"/>
      <c r="FGD13" s="307"/>
      <c r="FGE13" s="307"/>
      <c r="FGF13" s="307"/>
      <c r="FGG13" s="307"/>
      <c r="FGH13" s="307"/>
      <c r="FGI13" s="307"/>
      <c r="FGJ13" s="307"/>
      <c r="FGK13" s="307"/>
      <c r="FGL13" s="307"/>
      <c r="FGM13" s="307"/>
      <c r="FGN13" s="307"/>
      <c r="FGO13" s="307"/>
      <c r="FGP13" s="307"/>
      <c r="FGQ13" s="307"/>
      <c r="FGR13" s="307"/>
      <c r="FGS13" s="307"/>
      <c r="FGT13" s="307"/>
      <c r="FGU13" s="307"/>
      <c r="FGV13" s="307"/>
      <c r="FGW13" s="307"/>
      <c r="FGX13" s="307"/>
      <c r="FGY13" s="307"/>
      <c r="FGZ13" s="307"/>
      <c r="FHA13" s="307"/>
      <c r="FHB13" s="307"/>
      <c r="FHC13" s="307"/>
      <c r="FHD13" s="307"/>
      <c r="FHE13" s="307"/>
      <c r="FHF13" s="307"/>
      <c r="FHG13" s="307"/>
      <c r="FHH13" s="307"/>
      <c r="FHI13" s="307"/>
      <c r="FHJ13" s="307"/>
      <c r="FHK13" s="307"/>
      <c r="FHL13" s="307"/>
      <c r="FHM13" s="307"/>
      <c r="FHN13" s="307"/>
      <c r="FHO13" s="307"/>
      <c r="FHP13" s="307"/>
      <c r="FHQ13" s="307"/>
      <c r="FHR13" s="307"/>
      <c r="FHS13" s="307"/>
      <c r="FHT13" s="307"/>
      <c r="FHU13" s="307"/>
      <c r="FHV13" s="307"/>
      <c r="FHW13" s="307"/>
      <c r="FHX13" s="307"/>
      <c r="FHY13" s="307"/>
      <c r="FHZ13" s="307"/>
      <c r="FIA13" s="307"/>
      <c r="FIB13" s="307"/>
      <c r="FIC13" s="307"/>
      <c r="FID13" s="307"/>
      <c r="FIE13" s="307"/>
      <c r="FIF13" s="307"/>
      <c r="FIG13" s="307"/>
      <c r="FIH13" s="307"/>
      <c r="FII13" s="307"/>
      <c r="FIJ13" s="307"/>
      <c r="FIK13" s="307"/>
      <c r="FIL13" s="307"/>
      <c r="FIM13" s="307"/>
      <c r="FIN13" s="307"/>
      <c r="FIO13" s="307"/>
      <c r="FIP13" s="307"/>
      <c r="FIQ13" s="307"/>
      <c r="FIR13" s="307"/>
      <c r="FIS13" s="307"/>
      <c r="FIT13" s="307"/>
      <c r="FIU13" s="307"/>
      <c r="FIV13" s="307"/>
      <c r="FIW13" s="307"/>
      <c r="FIX13" s="307"/>
      <c r="FIY13" s="307"/>
      <c r="FIZ13" s="307"/>
      <c r="FJA13" s="307"/>
      <c r="FJB13" s="307"/>
      <c r="FJC13" s="307"/>
      <c r="FJD13" s="307"/>
      <c r="FJE13" s="307"/>
      <c r="FJF13" s="307"/>
      <c r="FJG13" s="307"/>
      <c r="FJH13" s="307"/>
      <c r="FJI13" s="307"/>
      <c r="FJJ13" s="307"/>
      <c r="FJK13" s="307"/>
      <c r="FJL13" s="307"/>
      <c r="FJM13" s="307"/>
      <c r="FJN13" s="307"/>
      <c r="FJO13" s="307"/>
      <c r="FJP13" s="307"/>
      <c r="FJQ13" s="307"/>
      <c r="FJR13" s="307"/>
      <c r="FJS13" s="307"/>
      <c r="FJT13" s="307"/>
      <c r="FJU13" s="307"/>
      <c r="FJV13" s="307"/>
      <c r="FJW13" s="307"/>
      <c r="FJX13" s="307"/>
      <c r="FJY13" s="307"/>
      <c r="FJZ13" s="307"/>
      <c r="FKA13" s="307"/>
      <c r="FKB13" s="307"/>
      <c r="FKC13" s="307"/>
      <c r="FKD13" s="307"/>
      <c r="FKE13" s="307"/>
      <c r="FKF13" s="307"/>
      <c r="FKG13" s="307"/>
      <c r="FKH13" s="307"/>
      <c r="FKI13" s="307"/>
      <c r="FKJ13" s="307"/>
      <c r="FKK13" s="307"/>
      <c r="FKL13" s="307"/>
      <c r="FKM13" s="307"/>
      <c r="FKN13" s="307"/>
      <c r="FKO13" s="307"/>
      <c r="FKP13" s="307"/>
      <c r="FKQ13" s="307"/>
      <c r="FKR13" s="307"/>
      <c r="FKS13" s="307"/>
      <c r="FKT13" s="307"/>
      <c r="FKU13" s="307"/>
      <c r="FKV13" s="307"/>
      <c r="FKW13" s="307"/>
      <c r="FKX13" s="307"/>
      <c r="FKY13" s="307"/>
      <c r="FKZ13" s="307"/>
      <c r="FLA13" s="307"/>
      <c r="FLB13" s="307"/>
      <c r="FLC13" s="307"/>
      <c r="FLD13" s="307"/>
      <c r="FLE13" s="307"/>
      <c r="FLF13" s="307"/>
      <c r="FLG13" s="307"/>
      <c r="FLH13" s="307"/>
      <c r="FLI13" s="307"/>
      <c r="FLJ13" s="307"/>
      <c r="FLK13" s="307"/>
      <c r="FLL13" s="307"/>
      <c r="FLM13" s="307"/>
      <c r="FLN13" s="307"/>
      <c r="FLO13" s="307"/>
      <c r="FLP13" s="307"/>
      <c r="FLQ13" s="307"/>
      <c r="FLR13" s="307"/>
      <c r="FLS13" s="307"/>
      <c r="FLT13" s="307"/>
      <c r="FLU13" s="307"/>
      <c r="FLV13" s="307"/>
      <c r="FLW13" s="307"/>
      <c r="FLX13" s="307"/>
      <c r="FLY13" s="307"/>
      <c r="FLZ13" s="307"/>
      <c r="FMA13" s="307"/>
      <c r="FMB13" s="307"/>
      <c r="FMC13" s="307"/>
      <c r="FMD13" s="307"/>
      <c r="FME13" s="307"/>
      <c r="FMF13" s="307"/>
      <c r="FMG13" s="307"/>
      <c r="FMH13" s="307"/>
      <c r="FMI13" s="307"/>
      <c r="FMJ13" s="307"/>
      <c r="FMK13" s="307"/>
      <c r="FML13" s="307"/>
      <c r="FMM13" s="307"/>
      <c r="FMN13" s="307"/>
      <c r="FMO13" s="307"/>
      <c r="FMP13" s="307"/>
      <c r="FMQ13" s="307"/>
      <c r="FMR13" s="307"/>
      <c r="FMS13" s="307"/>
      <c r="FMT13" s="307"/>
      <c r="FMU13" s="307"/>
      <c r="FMV13" s="307"/>
      <c r="FMW13" s="307"/>
      <c r="FMX13" s="307"/>
      <c r="FMY13" s="307"/>
      <c r="FMZ13" s="307"/>
      <c r="FNA13" s="307"/>
      <c r="FNB13" s="307"/>
      <c r="FNC13" s="307"/>
      <c r="FND13" s="307"/>
      <c r="FNE13" s="307"/>
      <c r="FNF13" s="307"/>
      <c r="FNG13" s="307"/>
      <c r="FNH13" s="307"/>
      <c r="FNI13" s="307"/>
      <c r="FNJ13" s="307"/>
      <c r="FNK13" s="307"/>
      <c r="FNL13" s="307"/>
      <c r="FNM13" s="307"/>
      <c r="FNN13" s="307"/>
      <c r="FNO13" s="307"/>
      <c r="FNP13" s="307"/>
      <c r="FNQ13" s="307"/>
      <c r="FNR13" s="307"/>
      <c r="FNS13" s="307"/>
      <c r="FNT13" s="307"/>
      <c r="FNU13" s="307"/>
      <c r="FNV13" s="307"/>
      <c r="FNW13" s="307"/>
      <c r="FNX13" s="307"/>
      <c r="FNY13" s="307"/>
      <c r="FNZ13" s="307"/>
      <c r="FOA13" s="307"/>
      <c r="FOB13" s="307"/>
      <c r="FOC13" s="307"/>
      <c r="FOD13" s="307"/>
      <c r="FOE13" s="307"/>
      <c r="FOF13" s="307"/>
      <c r="FOG13" s="307"/>
      <c r="FOH13" s="307"/>
      <c r="FOI13" s="307"/>
      <c r="FOJ13" s="307"/>
      <c r="FOK13" s="307"/>
      <c r="FOL13" s="307"/>
      <c r="FOM13" s="307"/>
      <c r="FON13" s="307"/>
      <c r="FOO13" s="307"/>
      <c r="FOP13" s="307"/>
      <c r="FOQ13" s="307"/>
      <c r="FOR13" s="307"/>
      <c r="FOS13" s="307"/>
      <c r="FOT13" s="307"/>
      <c r="FOU13" s="307"/>
      <c r="FOV13" s="307"/>
      <c r="FOW13" s="307"/>
      <c r="FOX13" s="307"/>
      <c r="FOY13" s="307"/>
      <c r="FOZ13" s="307"/>
      <c r="FPA13" s="307"/>
      <c r="FPB13" s="307"/>
      <c r="FPC13" s="307"/>
      <c r="FPD13" s="307"/>
      <c r="FPE13" s="307"/>
      <c r="FPF13" s="307"/>
      <c r="FPG13" s="307"/>
      <c r="FPH13" s="307"/>
      <c r="FPI13" s="307"/>
      <c r="FPJ13" s="307"/>
      <c r="FPK13" s="307"/>
      <c r="FPL13" s="307"/>
      <c r="FPM13" s="307"/>
      <c r="FPN13" s="307"/>
      <c r="FPO13" s="307"/>
      <c r="FPP13" s="307"/>
      <c r="FPQ13" s="307"/>
      <c r="FPR13" s="307"/>
      <c r="FPS13" s="307"/>
      <c r="FPT13" s="307"/>
      <c r="FPU13" s="307"/>
      <c r="FPV13" s="307"/>
      <c r="FPW13" s="307"/>
      <c r="FPX13" s="307"/>
      <c r="FPY13" s="307"/>
      <c r="FPZ13" s="307"/>
      <c r="FQA13" s="307"/>
      <c r="FQB13" s="307"/>
      <c r="FQC13" s="307"/>
      <c r="FQD13" s="307"/>
      <c r="FQE13" s="307"/>
      <c r="FQF13" s="307"/>
      <c r="FQG13" s="307"/>
      <c r="FQH13" s="307"/>
      <c r="FQI13" s="307"/>
      <c r="FQJ13" s="307"/>
      <c r="FQK13" s="307"/>
      <c r="FQL13" s="307"/>
      <c r="FQM13" s="307"/>
      <c r="FQN13" s="307"/>
      <c r="FQO13" s="307"/>
      <c r="FQP13" s="307"/>
      <c r="FQQ13" s="307"/>
      <c r="FQR13" s="307"/>
      <c r="FQS13" s="307"/>
      <c r="FQT13" s="307"/>
      <c r="FQU13" s="307"/>
      <c r="FQV13" s="307"/>
      <c r="FQW13" s="307"/>
      <c r="FQX13" s="307"/>
      <c r="FQY13" s="307"/>
      <c r="FQZ13" s="307"/>
      <c r="FRA13" s="307"/>
      <c r="FRB13" s="307"/>
      <c r="FRC13" s="307"/>
      <c r="FRD13" s="307"/>
      <c r="FRE13" s="307"/>
      <c r="FRF13" s="307"/>
      <c r="FRG13" s="307"/>
      <c r="FRH13" s="307"/>
      <c r="FRI13" s="307"/>
      <c r="FRJ13" s="307"/>
      <c r="FRK13" s="307"/>
      <c r="FRL13" s="307"/>
      <c r="FRM13" s="307"/>
      <c r="FRN13" s="307"/>
      <c r="FRO13" s="307"/>
      <c r="FRP13" s="307"/>
      <c r="FRQ13" s="307"/>
      <c r="FRR13" s="307"/>
      <c r="FRS13" s="307"/>
      <c r="FRT13" s="307"/>
      <c r="FRU13" s="307"/>
      <c r="FRV13" s="307"/>
      <c r="FRW13" s="307"/>
      <c r="FRX13" s="307"/>
      <c r="FRY13" s="307"/>
      <c r="FRZ13" s="307"/>
      <c r="FSA13" s="307"/>
      <c r="FSB13" s="307"/>
      <c r="FSC13" s="307"/>
      <c r="FSD13" s="307"/>
      <c r="FSE13" s="307"/>
      <c r="FSF13" s="307"/>
      <c r="FSG13" s="307"/>
      <c r="FSH13" s="307"/>
      <c r="FSI13" s="307"/>
      <c r="FSJ13" s="307"/>
      <c r="FSK13" s="307"/>
      <c r="FSL13" s="307"/>
      <c r="FSM13" s="307"/>
      <c r="FSN13" s="307"/>
      <c r="FSO13" s="307"/>
      <c r="FSP13" s="307"/>
      <c r="FSQ13" s="307"/>
      <c r="FSR13" s="307"/>
      <c r="FSS13" s="307"/>
      <c r="FST13" s="307"/>
      <c r="FSU13" s="307"/>
      <c r="FSV13" s="307"/>
      <c r="FSW13" s="307"/>
      <c r="FSX13" s="307"/>
      <c r="FSY13" s="307"/>
      <c r="FSZ13" s="307"/>
      <c r="FTA13" s="307"/>
      <c r="FTB13" s="307"/>
      <c r="FTC13" s="307"/>
      <c r="FTD13" s="307"/>
      <c r="FTE13" s="307"/>
      <c r="FTF13" s="307"/>
      <c r="FTG13" s="307"/>
      <c r="FTH13" s="307"/>
      <c r="FTI13" s="307"/>
      <c r="FTJ13" s="307"/>
      <c r="FTK13" s="307"/>
      <c r="FTL13" s="307"/>
      <c r="FTM13" s="307"/>
      <c r="FTN13" s="307"/>
      <c r="FTO13" s="307"/>
      <c r="FTP13" s="307"/>
      <c r="FTQ13" s="307"/>
      <c r="FTR13" s="307"/>
      <c r="FTS13" s="307"/>
      <c r="FTT13" s="307"/>
      <c r="FTU13" s="307"/>
      <c r="FTV13" s="307"/>
      <c r="FTW13" s="307"/>
      <c r="FTX13" s="307"/>
      <c r="FTY13" s="307"/>
      <c r="FTZ13" s="307"/>
      <c r="FUA13" s="307"/>
      <c r="FUB13" s="307"/>
      <c r="FUC13" s="307"/>
      <c r="FUD13" s="307"/>
      <c r="FUE13" s="307"/>
      <c r="FUF13" s="307"/>
      <c r="FUG13" s="307"/>
      <c r="FUH13" s="307"/>
      <c r="FUI13" s="307"/>
      <c r="FUJ13" s="307"/>
      <c r="FUK13" s="307"/>
      <c r="FUL13" s="307"/>
      <c r="FUM13" s="307"/>
      <c r="FUN13" s="307"/>
      <c r="FUO13" s="307"/>
      <c r="FUP13" s="307"/>
      <c r="FUQ13" s="307"/>
      <c r="FUR13" s="307"/>
      <c r="FUS13" s="307"/>
      <c r="FUT13" s="307"/>
      <c r="FUU13" s="307"/>
      <c r="FUV13" s="307"/>
      <c r="FUW13" s="307"/>
      <c r="FUX13" s="307"/>
      <c r="FUY13" s="307"/>
      <c r="FUZ13" s="307"/>
      <c r="FVA13" s="307"/>
      <c r="FVB13" s="307"/>
      <c r="FVC13" s="307"/>
      <c r="FVD13" s="307"/>
      <c r="FVE13" s="307"/>
      <c r="FVF13" s="307"/>
      <c r="FVG13" s="307"/>
      <c r="FVH13" s="307"/>
      <c r="FVI13" s="307"/>
      <c r="FVJ13" s="307"/>
      <c r="FVK13" s="307"/>
      <c r="FVL13" s="307"/>
      <c r="FVM13" s="307"/>
      <c r="FVN13" s="307"/>
      <c r="FVO13" s="307"/>
      <c r="FVP13" s="307"/>
      <c r="FVQ13" s="307"/>
      <c r="FVR13" s="307"/>
      <c r="FVS13" s="307"/>
      <c r="FVT13" s="307"/>
      <c r="FVU13" s="307"/>
      <c r="FVV13" s="307"/>
      <c r="FVW13" s="307"/>
      <c r="FVX13" s="307"/>
      <c r="FVY13" s="307"/>
      <c r="FVZ13" s="307"/>
      <c r="FWA13" s="307"/>
      <c r="FWB13" s="307"/>
      <c r="FWC13" s="307"/>
      <c r="FWD13" s="307"/>
      <c r="FWE13" s="307"/>
      <c r="FWF13" s="307"/>
      <c r="FWG13" s="307"/>
      <c r="FWH13" s="307"/>
      <c r="FWI13" s="307"/>
      <c r="FWJ13" s="307"/>
      <c r="FWK13" s="307"/>
      <c r="FWL13" s="307"/>
      <c r="FWM13" s="307"/>
      <c r="FWN13" s="307"/>
      <c r="FWO13" s="307"/>
      <c r="FWP13" s="307"/>
      <c r="FWQ13" s="307"/>
      <c r="FWR13" s="307"/>
      <c r="FWS13" s="307"/>
      <c r="FWT13" s="307"/>
      <c r="FWU13" s="307"/>
      <c r="FWV13" s="307"/>
      <c r="FWW13" s="307"/>
      <c r="FWX13" s="307"/>
      <c r="FWY13" s="307"/>
      <c r="FWZ13" s="307"/>
      <c r="FXA13" s="307"/>
      <c r="FXB13" s="307"/>
      <c r="FXC13" s="307"/>
      <c r="FXD13" s="307"/>
      <c r="FXE13" s="307"/>
      <c r="FXF13" s="307"/>
      <c r="FXG13" s="307"/>
      <c r="FXH13" s="307"/>
      <c r="FXI13" s="307"/>
      <c r="FXJ13" s="307"/>
      <c r="FXK13" s="307"/>
      <c r="FXL13" s="307"/>
      <c r="FXM13" s="307"/>
      <c r="FXN13" s="307"/>
      <c r="FXO13" s="307"/>
      <c r="FXP13" s="307"/>
      <c r="FXQ13" s="307"/>
      <c r="FXR13" s="307"/>
      <c r="FXS13" s="307"/>
      <c r="FXT13" s="307"/>
      <c r="FXU13" s="307"/>
      <c r="FXV13" s="307"/>
      <c r="FXW13" s="307"/>
      <c r="FXX13" s="307"/>
      <c r="FXY13" s="307"/>
      <c r="FXZ13" s="307"/>
      <c r="FYA13" s="307"/>
      <c r="FYB13" s="307"/>
      <c r="FYC13" s="307"/>
      <c r="FYD13" s="307"/>
      <c r="FYE13" s="307"/>
      <c r="FYF13" s="307"/>
      <c r="FYG13" s="307"/>
      <c r="FYH13" s="307"/>
      <c r="FYI13" s="307"/>
      <c r="FYJ13" s="307"/>
      <c r="FYK13" s="307"/>
      <c r="FYL13" s="307"/>
      <c r="FYM13" s="307"/>
      <c r="FYN13" s="307"/>
      <c r="FYO13" s="307"/>
      <c r="FYP13" s="307"/>
      <c r="FYQ13" s="307"/>
      <c r="FYR13" s="307"/>
      <c r="FYS13" s="307"/>
      <c r="FYT13" s="307"/>
      <c r="FYU13" s="307"/>
      <c r="FYV13" s="307"/>
      <c r="FYW13" s="307"/>
      <c r="FYX13" s="307"/>
      <c r="FYY13" s="307"/>
      <c r="FYZ13" s="307"/>
      <c r="FZA13" s="307"/>
      <c r="FZB13" s="307"/>
      <c r="FZC13" s="307"/>
      <c r="FZD13" s="307"/>
      <c r="FZE13" s="307"/>
      <c r="FZF13" s="307"/>
      <c r="FZG13" s="307"/>
      <c r="FZH13" s="307"/>
      <c r="FZI13" s="307"/>
      <c r="FZJ13" s="307"/>
      <c r="FZK13" s="307"/>
      <c r="FZL13" s="307"/>
      <c r="FZM13" s="307"/>
      <c r="FZN13" s="307"/>
      <c r="FZO13" s="307"/>
      <c r="FZP13" s="307"/>
      <c r="FZQ13" s="307"/>
      <c r="FZR13" s="307"/>
      <c r="FZS13" s="307"/>
      <c r="FZT13" s="307"/>
      <c r="FZU13" s="307"/>
      <c r="FZV13" s="307"/>
      <c r="FZW13" s="307"/>
      <c r="FZX13" s="307"/>
      <c r="FZY13" s="307"/>
      <c r="FZZ13" s="307"/>
      <c r="GAA13" s="307"/>
      <c r="GAB13" s="307"/>
      <c r="GAC13" s="307"/>
      <c r="GAD13" s="307"/>
      <c r="GAE13" s="307"/>
      <c r="GAF13" s="307"/>
      <c r="GAG13" s="307"/>
      <c r="GAH13" s="307"/>
      <c r="GAI13" s="307"/>
      <c r="GAJ13" s="307"/>
      <c r="GAK13" s="307"/>
      <c r="GAL13" s="307"/>
      <c r="GAM13" s="307"/>
      <c r="GAN13" s="307"/>
      <c r="GAO13" s="307"/>
      <c r="GAP13" s="307"/>
      <c r="GAQ13" s="307"/>
      <c r="GAR13" s="307"/>
      <c r="GAS13" s="307"/>
      <c r="GAT13" s="307"/>
      <c r="GAU13" s="307"/>
      <c r="GAV13" s="307"/>
      <c r="GAW13" s="307"/>
      <c r="GAX13" s="307"/>
      <c r="GAY13" s="307"/>
      <c r="GAZ13" s="307"/>
      <c r="GBA13" s="307"/>
      <c r="GBB13" s="307"/>
      <c r="GBC13" s="307"/>
      <c r="GBD13" s="307"/>
      <c r="GBE13" s="307"/>
      <c r="GBF13" s="307"/>
      <c r="GBG13" s="307"/>
      <c r="GBH13" s="307"/>
      <c r="GBI13" s="307"/>
      <c r="GBJ13" s="307"/>
      <c r="GBK13" s="307"/>
      <c r="GBL13" s="307"/>
      <c r="GBM13" s="307"/>
      <c r="GBN13" s="307"/>
      <c r="GBO13" s="307"/>
      <c r="GBP13" s="307"/>
      <c r="GBQ13" s="307"/>
      <c r="GBR13" s="307"/>
      <c r="GBS13" s="307"/>
      <c r="GBT13" s="307"/>
      <c r="GBU13" s="307"/>
      <c r="GBV13" s="307"/>
      <c r="GBW13" s="307"/>
      <c r="GBX13" s="307"/>
      <c r="GBY13" s="307"/>
      <c r="GBZ13" s="307"/>
      <c r="GCA13" s="307"/>
      <c r="GCB13" s="307"/>
      <c r="GCC13" s="307"/>
      <c r="GCD13" s="307"/>
      <c r="GCE13" s="307"/>
      <c r="GCF13" s="307"/>
      <c r="GCG13" s="307"/>
      <c r="GCH13" s="307"/>
      <c r="GCI13" s="307"/>
      <c r="GCJ13" s="307"/>
      <c r="GCK13" s="307"/>
      <c r="GCL13" s="307"/>
      <c r="GCM13" s="307"/>
      <c r="GCN13" s="307"/>
      <c r="GCO13" s="307"/>
      <c r="GCP13" s="307"/>
      <c r="GCQ13" s="307"/>
      <c r="GCR13" s="307"/>
      <c r="GCS13" s="307"/>
      <c r="GCT13" s="307"/>
      <c r="GCU13" s="307"/>
      <c r="GCV13" s="307"/>
      <c r="GCW13" s="307"/>
      <c r="GCX13" s="307"/>
      <c r="GCY13" s="307"/>
      <c r="GCZ13" s="307"/>
      <c r="GDA13" s="307"/>
      <c r="GDB13" s="307"/>
      <c r="GDC13" s="307"/>
      <c r="GDD13" s="307"/>
      <c r="GDE13" s="307"/>
      <c r="GDF13" s="307"/>
      <c r="GDG13" s="307"/>
      <c r="GDH13" s="307"/>
      <c r="GDI13" s="307"/>
      <c r="GDJ13" s="307"/>
      <c r="GDK13" s="307"/>
      <c r="GDL13" s="307"/>
      <c r="GDM13" s="307"/>
      <c r="GDN13" s="307"/>
      <c r="GDO13" s="307"/>
      <c r="GDP13" s="307"/>
      <c r="GDQ13" s="307"/>
      <c r="GDR13" s="307"/>
      <c r="GDS13" s="307"/>
      <c r="GDT13" s="307"/>
      <c r="GDU13" s="307"/>
      <c r="GDV13" s="307"/>
      <c r="GDW13" s="307"/>
      <c r="GDX13" s="307"/>
      <c r="GDY13" s="307"/>
      <c r="GDZ13" s="307"/>
      <c r="GEA13" s="307"/>
      <c r="GEB13" s="307"/>
      <c r="GEC13" s="307"/>
      <c r="GED13" s="307"/>
      <c r="GEE13" s="307"/>
      <c r="GEF13" s="307"/>
      <c r="GEG13" s="307"/>
      <c r="GEH13" s="307"/>
      <c r="GEI13" s="307"/>
      <c r="GEJ13" s="307"/>
      <c r="GEK13" s="307"/>
      <c r="GEL13" s="307"/>
      <c r="GEM13" s="307"/>
      <c r="GEN13" s="307"/>
      <c r="GEO13" s="307"/>
      <c r="GEP13" s="307"/>
      <c r="GEQ13" s="307"/>
      <c r="GER13" s="307"/>
      <c r="GES13" s="307"/>
      <c r="GET13" s="307"/>
      <c r="GEU13" s="307"/>
      <c r="GEV13" s="307"/>
      <c r="GEW13" s="307"/>
      <c r="GEX13" s="307"/>
      <c r="GEY13" s="307"/>
      <c r="GEZ13" s="307"/>
      <c r="GFA13" s="307"/>
      <c r="GFB13" s="307"/>
      <c r="GFC13" s="307"/>
      <c r="GFD13" s="307"/>
      <c r="GFE13" s="307"/>
      <c r="GFF13" s="307"/>
      <c r="GFG13" s="307"/>
      <c r="GFH13" s="307"/>
      <c r="GFI13" s="307"/>
      <c r="GFJ13" s="307"/>
      <c r="GFK13" s="307"/>
      <c r="GFL13" s="307"/>
      <c r="GFM13" s="307"/>
      <c r="GFN13" s="307"/>
      <c r="GFO13" s="307"/>
      <c r="GFP13" s="307"/>
      <c r="GFQ13" s="307"/>
      <c r="GFR13" s="307"/>
      <c r="GFS13" s="307"/>
      <c r="GFT13" s="307"/>
      <c r="GFU13" s="307"/>
      <c r="GFV13" s="307"/>
      <c r="GFW13" s="307"/>
      <c r="GFX13" s="307"/>
      <c r="GFY13" s="307"/>
      <c r="GFZ13" s="307"/>
      <c r="GGA13" s="307"/>
      <c r="GGB13" s="307"/>
      <c r="GGC13" s="307"/>
      <c r="GGD13" s="307"/>
      <c r="GGE13" s="307"/>
      <c r="GGF13" s="307"/>
      <c r="GGG13" s="307"/>
      <c r="GGH13" s="307"/>
      <c r="GGI13" s="307"/>
      <c r="GGJ13" s="307"/>
      <c r="GGK13" s="307"/>
      <c r="GGL13" s="307"/>
      <c r="GGM13" s="307"/>
      <c r="GGN13" s="307"/>
      <c r="GGO13" s="307"/>
      <c r="GGP13" s="307"/>
      <c r="GGQ13" s="307"/>
      <c r="GGR13" s="307"/>
      <c r="GGS13" s="307"/>
      <c r="GGT13" s="307"/>
      <c r="GGU13" s="307"/>
      <c r="GGV13" s="307"/>
      <c r="GGW13" s="307"/>
      <c r="GGX13" s="307"/>
      <c r="GGY13" s="307"/>
      <c r="GGZ13" s="307"/>
      <c r="GHA13" s="307"/>
      <c r="GHB13" s="307"/>
      <c r="GHC13" s="307"/>
      <c r="GHD13" s="307"/>
      <c r="GHE13" s="307"/>
      <c r="GHF13" s="307"/>
      <c r="GHG13" s="307"/>
      <c r="GHH13" s="307"/>
      <c r="GHI13" s="307"/>
      <c r="GHJ13" s="307"/>
      <c r="GHK13" s="307"/>
      <c r="GHL13" s="307"/>
      <c r="GHM13" s="307"/>
      <c r="GHN13" s="307"/>
      <c r="GHO13" s="307"/>
      <c r="GHP13" s="307"/>
      <c r="GHQ13" s="307"/>
      <c r="GHR13" s="307"/>
      <c r="GHS13" s="307"/>
      <c r="GHT13" s="307"/>
      <c r="GHU13" s="307"/>
      <c r="GHV13" s="307"/>
      <c r="GHW13" s="307"/>
      <c r="GHX13" s="307"/>
      <c r="GHY13" s="307"/>
      <c r="GHZ13" s="307"/>
      <c r="GIA13" s="307"/>
      <c r="GIB13" s="307"/>
      <c r="GIC13" s="307"/>
      <c r="GID13" s="307"/>
      <c r="GIE13" s="307"/>
      <c r="GIF13" s="307"/>
      <c r="GIG13" s="307"/>
      <c r="GIH13" s="307"/>
      <c r="GII13" s="307"/>
      <c r="GIJ13" s="307"/>
      <c r="GIK13" s="307"/>
      <c r="GIL13" s="307"/>
      <c r="GIM13" s="307"/>
      <c r="GIN13" s="307"/>
      <c r="GIO13" s="307"/>
      <c r="GIP13" s="307"/>
      <c r="GIQ13" s="307"/>
      <c r="GIR13" s="307"/>
      <c r="GIS13" s="307"/>
      <c r="GIT13" s="307"/>
      <c r="GIU13" s="307"/>
      <c r="GIV13" s="307"/>
      <c r="GIW13" s="307"/>
      <c r="GIX13" s="307"/>
      <c r="GIY13" s="307"/>
      <c r="GIZ13" s="307"/>
      <c r="GJA13" s="307"/>
      <c r="GJB13" s="307"/>
      <c r="GJC13" s="307"/>
      <c r="GJD13" s="307"/>
      <c r="GJE13" s="307"/>
      <c r="GJF13" s="307"/>
      <c r="GJG13" s="307"/>
      <c r="GJH13" s="307"/>
      <c r="GJI13" s="307"/>
      <c r="GJJ13" s="307"/>
      <c r="GJK13" s="307"/>
      <c r="GJL13" s="307"/>
      <c r="GJM13" s="307"/>
      <c r="GJN13" s="307"/>
      <c r="GJO13" s="307"/>
      <c r="GJP13" s="307"/>
      <c r="GJQ13" s="307"/>
      <c r="GJR13" s="307"/>
      <c r="GJS13" s="307"/>
      <c r="GJT13" s="307"/>
      <c r="GJU13" s="307"/>
      <c r="GJV13" s="307"/>
      <c r="GJW13" s="307"/>
      <c r="GJX13" s="307"/>
      <c r="GJY13" s="307"/>
      <c r="GJZ13" s="307"/>
      <c r="GKA13" s="307"/>
      <c r="GKB13" s="307"/>
      <c r="GKC13" s="307"/>
      <c r="GKD13" s="307"/>
      <c r="GKE13" s="307"/>
      <c r="GKF13" s="307"/>
      <c r="GKG13" s="307"/>
      <c r="GKH13" s="307"/>
      <c r="GKI13" s="307"/>
      <c r="GKJ13" s="307"/>
      <c r="GKK13" s="307"/>
      <c r="GKL13" s="307"/>
      <c r="GKM13" s="307"/>
      <c r="GKN13" s="307"/>
      <c r="GKO13" s="307"/>
      <c r="GKP13" s="307"/>
      <c r="GKQ13" s="307"/>
      <c r="GKR13" s="307"/>
      <c r="GKS13" s="307"/>
      <c r="GKT13" s="307"/>
      <c r="GKU13" s="307"/>
      <c r="GKV13" s="307"/>
      <c r="GKW13" s="307"/>
      <c r="GKX13" s="307"/>
      <c r="GKY13" s="307"/>
      <c r="GKZ13" s="307"/>
      <c r="GLA13" s="307"/>
      <c r="GLB13" s="307"/>
      <c r="GLC13" s="307"/>
      <c r="GLD13" s="307"/>
      <c r="GLE13" s="307"/>
      <c r="GLF13" s="307"/>
      <c r="GLG13" s="307"/>
      <c r="GLH13" s="307"/>
      <c r="GLI13" s="307"/>
      <c r="GLJ13" s="307"/>
      <c r="GLK13" s="307"/>
      <c r="GLL13" s="307"/>
      <c r="GLM13" s="307"/>
      <c r="GLN13" s="307"/>
      <c r="GLO13" s="307"/>
      <c r="GLP13" s="307"/>
      <c r="GLQ13" s="307"/>
      <c r="GLR13" s="307"/>
      <c r="GLS13" s="307"/>
      <c r="GLT13" s="307"/>
      <c r="GLU13" s="307"/>
      <c r="GLV13" s="307"/>
      <c r="GLW13" s="307"/>
      <c r="GLX13" s="307"/>
      <c r="GLY13" s="307"/>
      <c r="GLZ13" s="307"/>
      <c r="GMA13" s="307"/>
      <c r="GMB13" s="307"/>
      <c r="GMC13" s="307"/>
      <c r="GMD13" s="307"/>
      <c r="GME13" s="307"/>
      <c r="GMF13" s="307"/>
      <c r="GMG13" s="307"/>
      <c r="GMH13" s="307"/>
      <c r="GMI13" s="307"/>
      <c r="GMJ13" s="307"/>
      <c r="GMK13" s="307"/>
      <c r="GML13" s="307"/>
      <c r="GMM13" s="307"/>
      <c r="GMN13" s="307"/>
      <c r="GMO13" s="307"/>
      <c r="GMP13" s="307"/>
      <c r="GMQ13" s="307"/>
      <c r="GMR13" s="307"/>
      <c r="GMS13" s="307"/>
      <c r="GMT13" s="307"/>
      <c r="GMU13" s="307"/>
      <c r="GMV13" s="307"/>
      <c r="GMW13" s="307"/>
      <c r="GMX13" s="307"/>
      <c r="GMY13" s="307"/>
      <c r="GMZ13" s="307"/>
      <c r="GNA13" s="307"/>
      <c r="GNB13" s="307"/>
      <c r="GNC13" s="307"/>
      <c r="GND13" s="307"/>
      <c r="GNE13" s="307"/>
      <c r="GNF13" s="307"/>
      <c r="GNG13" s="307"/>
      <c r="GNH13" s="307"/>
      <c r="GNI13" s="307"/>
      <c r="GNJ13" s="307"/>
      <c r="GNK13" s="307"/>
      <c r="GNL13" s="307"/>
      <c r="GNM13" s="307"/>
      <c r="GNN13" s="307"/>
      <c r="GNO13" s="307"/>
      <c r="GNP13" s="307"/>
      <c r="GNQ13" s="307"/>
      <c r="GNR13" s="307"/>
      <c r="GNS13" s="307"/>
      <c r="GNT13" s="307"/>
      <c r="GNU13" s="307"/>
      <c r="GNV13" s="307"/>
      <c r="GNW13" s="307"/>
      <c r="GNX13" s="307"/>
      <c r="GNY13" s="307"/>
      <c r="GNZ13" s="307"/>
      <c r="GOA13" s="307"/>
      <c r="GOB13" s="307"/>
      <c r="GOC13" s="307"/>
      <c r="GOD13" s="307"/>
      <c r="GOE13" s="307"/>
      <c r="GOF13" s="307"/>
      <c r="GOG13" s="307"/>
      <c r="GOH13" s="307"/>
      <c r="GOI13" s="307"/>
      <c r="GOJ13" s="307"/>
      <c r="GOK13" s="307"/>
      <c r="GOL13" s="307"/>
      <c r="GOM13" s="307"/>
      <c r="GON13" s="307"/>
      <c r="GOO13" s="307"/>
      <c r="GOP13" s="307"/>
      <c r="GOQ13" s="307"/>
      <c r="GOR13" s="307"/>
      <c r="GOS13" s="307"/>
      <c r="GOT13" s="307"/>
      <c r="GOU13" s="307"/>
      <c r="GOV13" s="307"/>
      <c r="GOW13" s="307"/>
      <c r="GOX13" s="307"/>
      <c r="GOY13" s="307"/>
      <c r="GOZ13" s="307"/>
      <c r="GPA13" s="307"/>
      <c r="GPB13" s="307"/>
      <c r="GPC13" s="307"/>
      <c r="GPD13" s="307"/>
      <c r="GPE13" s="307"/>
      <c r="GPF13" s="307"/>
      <c r="GPG13" s="307"/>
      <c r="GPH13" s="307"/>
      <c r="GPI13" s="307"/>
      <c r="GPJ13" s="307"/>
      <c r="GPK13" s="307"/>
      <c r="GPL13" s="307"/>
      <c r="GPM13" s="307"/>
      <c r="GPN13" s="307"/>
      <c r="GPO13" s="307"/>
      <c r="GPP13" s="307"/>
      <c r="GPQ13" s="307"/>
      <c r="GPR13" s="307"/>
      <c r="GPS13" s="307"/>
      <c r="GPT13" s="307"/>
      <c r="GPU13" s="307"/>
      <c r="GPV13" s="307"/>
      <c r="GPW13" s="307"/>
      <c r="GPX13" s="307"/>
      <c r="GPY13" s="307"/>
      <c r="GPZ13" s="307"/>
      <c r="GQA13" s="307"/>
      <c r="GQB13" s="307"/>
      <c r="GQC13" s="307"/>
      <c r="GQD13" s="307"/>
      <c r="GQE13" s="307"/>
      <c r="GQF13" s="307"/>
      <c r="GQG13" s="307"/>
      <c r="GQH13" s="307"/>
      <c r="GQI13" s="307"/>
      <c r="GQJ13" s="307"/>
      <c r="GQK13" s="307"/>
      <c r="GQL13" s="307"/>
      <c r="GQM13" s="307"/>
      <c r="GQN13" s="307"/>
      <c r="GQO13" s="307"/>
      <c r="GQP13" s="307"/>
      <c r="GQQ13" s="307"/>
      <c r="GQR13" s="307"/>
      <c r="GQS13" s="307"/>
      <c r="GQT13" s="307"/>
      <c r="GQU13" s="307"/>
      <c r="GQV13" s="307"/>
      <c r="GQW13" s="307"/>
      <c r="GQX13" s="307"/>
      <c r="GQY13" s="307"/>
      <c r="GQZ13" s="307"/>
      <c r="GRA13" s="307"/>
      <c r="GRB13" s="307"/>
      <c r="GRC13" s="307"/>
      <c r="GRD13" s="307"/>
      <c r="GRE13" s="307"/>
      <c r="GRF13" s="307"/>
      <c r="GRG13" s="307"/>
      <c r="GRH13" s="307"/>
      <c r="GRI13" s="307"/>
      <c r="GRJ13" s="307"/>
      <c r="GRK13" s="307"/>
      <c r="GRL13" s="307"/>
      <c r="GRM13" s="307"/>
      <c r="GRN13" s="307"/>
      <c r="GRO13" s="307"/>
      <c r="GRP13" s="307"/>
      <c r="GRQ13" s="307"/>
      <c r="GRR13" s="307"/>
      <c r="GRS13" s="307"/>
      <c r="GRT13" s="307"/>
      <c r="GRU13" s="307"/>
      <c r="GRV13" s="307"/>
      <c r="GRW13" s="307"/>
      <c r="GRX13" s="307"/>
      <c r="GRY13" s="307"/>
      <c r="GRZ13" s="307"/>
      <c r="GSA13" s="307"/>
      <c r="GSB13" s="307"/>
      <c r="GSC13" s="307"/>
      <c r="GSD13" s="307"/>
      <c r="GSE13" s="307"/>
      <c r="GSF13" s="307"/>
      <c r="GSG13" s="307"/>
      <c r="GSH13" s="307"/>
      <c r="GSI13" s="307"/>
      <c r="GSJ13" s="307"/>
      <c r="GSK13" s="307"/>
      <c r="GSL13" s="307"/>
      <c r="GSM13" s="307"/>
      <c r="GSN13" s="307"/>
      <c r="GSO13" s="307"/>
      <c r="GSP13" s="307"/>
      <c r="GSQ13" s="307"/>
      <c r="GSR13" s="307"/>
      <c r="GSS13" s="307"/>
      <c r="GST13" s="307"/>
      <c r="GSU13" s="307"/>
      <c r="GSV13" s="307"/>
      <c r="GSW13" s="307"/>
      <c r="GSX13" s="307"/>
      <c r="GSY13" s="307"/>
      <c r="GSZ13" s="307"/>
      <c r="GTA13" s="307"/>
      <c r="GTB13" s="307"/>
      <c r="GTC13" s="307"/>
      <c r="GTD13" s="307"/>
      <c r="GTE13" s="307"/>
      <c r="GTF13" s="307"/>
      <c r="GTG13" s="307"/>
      <c r="GTH13" s="307"/>
      <c r="GTI13" s="307"/>
      <c r="GTJ13" s="307"/>
      <c r="GTK13" s="307"/>
      <c r="GTL13" s="307"/>
      <c r="GTM13" s="307"/>
      <c r="GTN13" s="307"/>
      <c r="GTO13" s="307"/>
      <c r="GTP13" s="307"/>
      <c r="GTQ13" s="307"/>
      <c r="GTR13" s="307"/>
      <c r="GTS13" s="307"/>
      <c r="GTT13" s="307"/>
      <c r="GTU13" s="307"/>
      <c r="GTV13" s="307"/>
      <c r="GTW13" s="307"/>
      <c r="GTX13" s="307"/>
      <c r="GTY13" s="307"/>
      <c r="GTZ13" s="307"/>
      <c r="GUA13" s="307"/>
      <c r="GUB13" s="307"/>
      <c r="GUC13" s="307"/>
      <c r="GUD13" s="307"/>
      <c r="GUE13" s="307"/>
      <c r="GUF13" s="307"/>
      <c r="GUG13" s="307"/>
      <c r="GUH13" s="307"/>
      <c r="GUI13" s="307"/>
      <c r="GUJ13" s="307"/>
      <c r="GUK13" s="307"/>
      <c r="GUL13" s="307"/>
      <c r="GUM13" s="307"/>
      <c r="GUN13" s="307"/>
      <c r="GUO13" s="307"/>
      <c r="GUP13" s="307"/>
      <c r="GUQ13" s="307"/>
      <c r="GUR13" s="307"/>
      <c r="GUS13" s="307"/>
      <c r="GUT13" s="307"/>
      <c r="GUU13" s="307"/>
      <c r="GUV13" s="307"/>
      <c r="GUW13" s="307"/>
      <c r="GUX13" s="307"/>
      <c r="GUY13" s="307"/>
      <c r="GUZ13" s="307"/>
      <c r="GVA13" s="307"/>
      <c r="GVB13" s="307"/>
      <c r="GVC13" s="307"/>
      <c r="GVD13" s="307"/>
      <c r="GVE13" s="307"/>
      <c r="GVF13" s="307"/>
      <c r="GVG13" s="307"/>
      <c r="GVH13" s="307"/>
      <c r="GVI13" s="307"/>
      <c r="GVJ13" s="307"/>
      <c r="GVK13" s="307"/>
      <c r="GVL13" s="307"/>
      <c r="GVM13" s="307"/>
      <c r="GVN13" s="307"/>
      <c r="GVO13" s="307"/>
      <c r="GVP13" s="307"/>
      <c r="GVQ13" s="307"/>
      <c r="GVR13" s="307"/>
      <c r="GVS13" s="307"/>
      <c r="GVT13" s="307"/>
      <c r="GVU13" s="307"/>
      <c r="GVV13" s="307"/>
      <c r="GVW13" s="307"/>
      <c r="GVX13" s="307"/>
      <c r="GVY13" s="307"/>
      <c r="GVZ13" s="307"/>
      <c r="GWA13" s="307"/>
      <c r="GWB13" s="307"/>
      <c r="GWC13" s="307"/>
      <c r="GWD13" s="307"/>
      <c r="GWE13" s="307"/>
      <c r="GWF13" s="307"/>
      <c r="GWG13" s="307"/>
      <c r="GWH13" s="307"/>
      <c r="GWI13" s="307"/>
      <c r="GWJ13" s="307"/>
      <c r="GWK13" s="307"/>
      <c r="GWL13" s="307"/>
      <c r="GWM13" s="307"/>
      <c r="GWN13" s="307"/>
      <c r="GWO13" s="307"/>
      <c r="GWP13" s="307"/>
      <c r="GWQ13" s="307"/>
      <c r="GWR13" s="307"/>
      <c r="GWS13" s="307"/>
      <c r="GWT13" s="307"/>
      <c r="GWU13" s="307"/>
      <c r="GWV13" s="307"/>
      <c r="GWW13" s="307"/>
      <c r="GWX13" s="307"/>
      <c r="GWY13" s="307"/>
      <c r="GWZ13" s="307"/>
      <c r="GXA13" s="307"/>
      <c r="GXB13" s="307"/>
      <c r="GXC13" s="307"/>
      <c r="GXD13" s="307"/>
      <c r="GXE13" s="307"/>
      <c r="GXF13" s="307"/>
      <c r="GXG13" s="307"/>
      <c r="GXH13" s="307"/>
      <c r="GXI13" s="307"/>
      <c r="GXJ13" s="307"/>
      <c r="GXK13" s="307"/>
      <c r="GXL13" s="307"/>
      <c r="GXM13" s="307"/>
      <c r="GXN13" s="307"/>
      <c r="GXO13" s="307"/>
      <c r="GXP13" s="307"/>
      <c r="GXQ13" s="307"/>
      <c r="GXR13" s="307"/>
      <c r="GXS13" s="307"/>
      <c r="GXT13" s="307"/>
      <c r="GXU13" s="307"/>
      <c r="GXV13" s="307"/>
      <c r="GXW13" s="307"/>
      <c r="GXX13" s="307"/>
      <c r="GXY13" s="307"/>
      <c r="GXZ13" s="307"/>
      <c r="GYA13" s="307"/>
      <c r="GYB13" s="307"/>
      <c r="GYC13" s="307"/>
      <c r="GYD13" s="307"/>
      <c r="GYE13" s="307"/>
      <c r="GYF13" s="307"/>
      <c r="GYG13" s="307"/>
      <c r="GYH13" s="307"/>
      <c r="GYI13" s="307"/>
      <c r="GYJ13" s="307"/>
      <c r="GYK13" s="307"/>
      <c r="GYL13" s="307"/>
      <c r="GYM13" s="307"/>
      <c r="GYN13" s="307"/>
      <c r="GYO13" s="307"/>
      <c r="GYP13" s="307"/>
      <c r="GYQ13" s="307"/>
      <c r="GYR13" s="307"/>
      <c r="GYS13" s="307"/>
      <c r="GYT13" s="307"/>
      <c r="GYU13" s="307"/>
      <c r="GYV13" s="307"/>
      <c r="GYW13" s="307"/>
      <c r="GYX13" s="307"/>
      <c r="GYY13" s="307"/>
      <c r="GYZ13" s="307"/>
      <c r="GZA13" s="307"/>
      <c r="GZB13" s="307"/>
      <c r="GZC13" s="307"/>
      <c r="GZD13" s="307"/>
      <c r="GZE13" s="307"/>
      <c r="GZF13" s="307"/>
      <c r="GZG13" s="307"/>
      <c r="GZH13" s="307"/>
      <c r="GZI13" s="307"/>
      <c r="GZJ13" s="307"/>
      <c r="GZK13" s="307"/>
      <c r="GZL13" s="307"/>
      <c r="GZM13" s="307"/>
      <c r="GZN13" s="307"/>
      <c r="GZO13" s="307"/>
      <c r="GZP13" s="307"/>
      <c r="GZQ13" s="307"/>
      <c r="GZR13" s="307"/>
      <c r="GZS13" s="307"/>
      <c r="GZT13" s="307"/>
      <c r="GZU13" s="307"/>
      <c r="GZV13" s="307"/>
      <c r="GZW13" s="307"/>
      <c r="GZX13" s="307"/>
      <c r="GZY13" s="307"/>
      <c r="GZZ13" s="307"/>
      <c r="HAA13" s="307"/>
      <c r="HAB13" s="307"/>
      <c r="HAC13" s="307"/>
      <c r="HAD13" s="307"/>
      <c r="HAE13" s="307"/>
      <c r="HAF13" s="307"/>
      <c r="HAG13" s="307"/>
      <c r="HAH13" s="307"/>
      <c r="HAI13" s="307"/>
      <c r="HAJ13" s="307"/>
      <c r="HAK13" s="307"/>
      <c r="HAL13" s="307"/>
      <c r="HAM13" s="307"/>
      <c r="HAN13" s="307"/>
      <c r="HAO13" s="307"/>
      <c r="HAP13" s="307"/>
      <c r="HAQ13" s="307"/>
      <c r="HAR13" s="307"/>
      <c r="HAS13" s="307"/>
      <c r="HAT13" s="307"/>
      <c r="HAU13" s="307"/>
      <c r="HAV13" s="307"/>
      <c r="HAW13" s="307"/>
      <c r="HAX13" s="307"/>
      <c r="HAY13" s="307"/>
      <c r="HAZ13" s="307"/>
      <c r="HBA13" s="307"/>
      <c r="HBB13" s="307"/>
      <c r="HBC13" s="307"/>
      <c r="HBD13" s="307"/>
      <c r="HBE13" s="307"/>
      <c r="HBF13" s="307"/>
      <c r="HBG13" s="307"/>
      <c r="HBH13" s="307"/>
      <c r="HBI13" s="307"/>
      <c r="HBJ13" s="307"/>
      <c r="HBK13" s="307"/>
      <c r="HBL13" s="307"/>
      <c r="HBM13" s="307"/>
      <c r="HBN13" s="307"/>
      <c r="HBO13" s="307"/>
      <c r="HBP13" s="307"/>
      <c r="HBQ13" s="307"/>
      <c r="HBR13" s="307"/>
      <c r="HBS13" s="307"/>
      <c r="HBT13" s="307"/>
      <c r="HBU13" s="307"/>
      <c r="HBV13" s="307"/>
      <c r="HBW13" s="307"/>
      <c r="HBX13" s="307"/>
      <c r="HBY13" s="307"/>
      <c r="HBZ13" s="307"/>
      <c r="HCA13" s="307"/>
      <c r="HCB13" s="307"/>
      <c r="HCC13" s="307"/>
      <c r="HCD13" s="307"/>
      <c r="HCE13" s="307"/>
      <c r="HCF13" s="307"/>
      <c r="HCG13" s="307"/>
      <c r="HCH13" s="307"/>
      <c r="HCI13" s="307"/>
      <c r="HCJ13" s="307"/>
      <c r="HCK13" s="307"/>
      <c r="HCL13" s="307"/>
      <c r="HCM13" s="307"/>
      <c r="HCN13" s="307"/>
      <c r="HCO13" s="307"/>
      <c r="HCP13" s="307"/>
      <c r="HCQ13" s="307"/>
      <c r="HCR13" s="307"/>
      <c r="HCS13" s="307"/>
      <c r="HCT13" s="307"/>
      <c r="HCU13" s="307"/>
      <c r="HCV13" s="307"/>
      <c r="HCW13" s="307"/>
      <c r="HCX13" s="307"/>
      <c r="HCY13" s="307"/>
      <c r="HCZ13" s="307"/>
      <c r="HDA13" s="307"/>
      <c r="HDB13" s="307"/>
      <c r="HDC13" s="307"/>
      <c r="HDD13" s="307"/>
      <c r="HDE13" s="307"/>
      <c r="HDF13" s="307"/>
      <c r="HDG13" s="307"/>
      <c r="HDH13" s="307"/>
      <c r="HDI13" s="307"/>
      <c r="HDJ13" s="307"/>
      <c r="HDK13" s="307"/>
      <c r="HDL13" s="307"/>
      <c r="HDM13" s="307"/>
      <c r="HDN13" s="307"/>
      <c r="HDO13" s="307"/>
      <c r="HDP13" s="307"/>
      <c r="HDQ13" s="307"/>
      <c r="HDR13" s="307"/>
      <c r="HDS13" s="307"/>
      <c r="HDT13" s="307"/>
      <c r="HDU13" s="307"/>
      <c r="HDV13" s="307"/>
      <c r="HDW13" s="307"/>
      <c r="HDX13" s="307"/>
      <c r="HDY13" s="307"/>
      <c r="HDZ13" s="307"/>
      <c r="HEA13" s="307"/>
      <c r="HEB13" s="307"/>
      <c r="HEC13" s="307"/>
      <c r="HED13" s="307"/>
      <c r="HEE13" s="307"/>
      <c r="HEF13" s="307"/>
      <c r="HEG13" s="307"/>
      <c r="HEH13" s="307"/>
      <c r="HEI13" s="307"/>
      <c r="HEJ13" s="307"/>
      <c r="HEK13" s="307"/>
      <c r="HEL13" s="307"/>
      <c r="HEM13" s="307"/>
      <c r="HEN13" s="307"/>
      <c r="HEO13" s="307"/>
      <c r="HEP13" s="307"/>
      <c r="HEQ13" s="307"/>
      <c r="HER13" s="307"/>
      <c r="HES13" s="307"/>
      <c r="HET13" s="307"/>
      <c r="HEU13" s="307"/>
      <c r="HEV13" s="307"/>
      <c r="HEW13" s="307"/>
      <c r="HEX13" s="307"/>
      <c r="HEY13" s="307"/>
      <c r="HEZ13" s="307"/>
      <c r="HFA13" s="307"/>
      <c r="HFB13" s="307"/>
      <c r="HFC13" s="307"/>
      <c r="HFD13" s="307"/>
      <c r="HFE13" s="307"/>
      <c r="HFF13" s="307"/>
      <c r="HFG13" s="307"/>
      <c r="HFH13" s="307"/>
      <c r="HFI13" s="307"/>
      <c r="HFJ13" s="307"/>
      <c r="HFK13" s="307"/>
      <c r="HFL13" s="307"/>
      <c r="HFM13" s="307"/>
      <c r="HFN13" s="307"/>
      <c r="HFO13" s="307"/>
      <c r="HFP13" s="307"/>
      <c r="HFQ13" s="307"/>
      <c r="HFR13" s="307"/>
      <c r="HFS13" s="307"/>
      <c r="HFT13" s="307"/>
      <c r="HFU13" s="307"/>
      <c r="HFV13" s="307"/>
      <c r="HFW13" s="307"/>
      <c r="HFX13" s="307"/>
      <c r="HFY13" s="307"/>
      <c r="HFZ13" s="307"/>
      <c r="HGA13" s="307"/>
      <c r="HGB13" s="307"/>
      <c r="HGC13" s="307"/>
      <c r="HGD13" s="307"/>
      <c r="HGE13" s="307"/>
      <c r="HGF13" s="307"/>
      <c r="HGG13" s="307"/>
      <c r="HGH13" s="307"/>
      <c r="HGI13" s="307"/>
      <c r="HGJ13" s="307"/>
      <c r="HGK13" s="307"/>
      <c r="HGL13" s="307"/>
      <c r="HGM13" s="307"/>
      <c r="HGN13" s="307"/>
      <c r="HGO13" s="307"/>
      <c r="HGP13" s="307"/>
      <c r="HGQ13" s="307"/>
      <c r="HGR13" s="307"/>
      <c r="HGS13" s="307"/>
      <c r="HGT13" s="307"/>
      <c r="HGU13" s="307"/>
      <c r="HGV13" s="307"/>
      <c r="HGW13" s="307"/>
      <c r="HGX13" s="307"/>
      <c r="HGY13" s="307"/>
      <c r="HGZ13" s="307"/>
      <c r="HHA13" s="307"/>
      <c r="HHB13" s="307"/>
      <c r="HHC13" s="307"/>
      <c r="HHD13" s="307"/>
      <c r="HHE13" s="307"/>
      <c r="HHF13" s="307"/>
      <c r="HHG13" s="307"/>
      <c r="HHH13" s="307"/>
      <c r="HHI13" s="307"/>
      <c r="HHJ13" s="307"/>
      <c r="HHK13" s="307"/>
      <c r="HHL13" s="307"/>
      <c r="HHM13" s="307"/>
      <c r="HHN13" s="307"/>
      <c r="HHO13" s="307"/>
      <c r="HHP13" s="307"/>
      <c r="HHQ13" s="307"/>
      <c r="HHR13" s="307"/>
      <c r="HHS13" s="307"/>
      <c r="HHT13" s="307"/>
      <c r="HHU13" s="307"/>
      <c r="HHV13" s="307"/>
      <c r="HHW13" s="307"/>
      <c r="HHX13" s="307"/>
      <c r="HHY13" s="307"/>
      <c r="HHZ13" s="307"/>
      <c r="HIA13" s="307"/>
      <c r="HIB13" s="307"/>
      <c r="HIC13" s="307"/>
      <c r="HID13" s="307"/>
      <c r="HIE13" s="307"/>
      <c r="HIF13" s="307"/>
      <c r="HIG13" s="307"/>
      <c r="HIH13" s="307"/>
      <c r="HII13" s="307"/>
      <c r="HIJ13" s="307"/>
      <c r="HIK13" s="307"/>
      <c r="HIL13" s="307"/>
      <c r="HIM13" s="307"/>
      <c r="HIN13" s="307"/>
      <c r="HIO13" s="307"/>
      <c r="HIP13" s="307"/>
      <c r="HIQ13" s="307"/>
      <c r="HIR13" s="307"/>
      <c r="HIS13" s="307"/>
      <c r="HIT13" s="307"/>
      <c r="HIU13" s="307"/>
      <c r="HIV13" s="307"/>
      <c r="HIW13" s="307"/>
      <c r="HIX13" s="307"/>
      <c r="HIY13" s="307"/>
      <c r="HIZ13" s="307"/>
      <c r="HJA13" s="307"/>
      <c r="HJB13" s="307"/>
      <c r="HJC13" s="307"/>
      <c r="HJD13" s="307"/>
      <c r="HJE13" s="307"/>
      <c r="HJF13" s="307"/>
      <c r="HJG13" s="307"/>
      <c r="HJH13" s="307"/>
      <c r="HJI13" s="307"/>
      <c r="HJJ13" s="307"/>
      <c r="HJK13" s="307"/>
      <c r="HJL13" s="307"/>
      <c r="HJM13" s="307"/>
      <c r="HJN13" s="307"/>
      <c r="HJO13" s="307"/>
      <c r="HJP13" s="307"/>
      <c r="HJQ13" s="307"/>
      <c r="HJR13" s="307"/>
      <c r="HJS13" s="307"/>
      <c r="HJT13" s="307"/>
      <c r="HJU13" s="307"/>
      <c r="HJV13" s="307"/>
      <c r="HJW13" s="307"/>
      <c r="HJX13" s="307"/>
      <c r="HJY13" s="307"/>
      <c r="HJZ13" s="307"/>
      <c r="HKA13" s="307"/>
      <c r="HKB13" s="307"/>
      <c r="HKC13" s="307"/>
      <c r="HKD13" s="307"/>
      <c r="HKE13" s="307"/>
      <c r="HKF13" s="307"/>
      <c r="HKG13" s="307"/>
      <c r="HKH13" s="307"/>
      <c r="HKI13" s="307"/>
      <c r="HKJ13" s="307"/>
      <c r="HKK13" s="307"/>
      <c r="HKL13" s="307"/>
      <c r="HKM13" s="307"/>
      <c r="HKN13" s="307"/>
      <c r="HKO13" s="307"/>
      <c r="HKP13" s="307"/>
      <c r="HKQ13" s="307"/>
      <c r="HKR13" s="307"/>
      <c r="HKS13" s="307"/>
      <c r="HKT13" s="307"/>
      <c r="HKU13" s="307"/>
      <c r="HKV13" s="307"/>
      <c r="HKW13" s="307"/>
      <c r="HKX13" s="307"/>
      <c r="HKY13" s="307"/>
      <c r="HKZ13" s="307"/>
      <c r="HLA13" s="307"/>
      <c r="HLB13" s="307"/>
      <c r="HLC13" s="307"/>
      <c r="HLD13" s="307"/>
      <c r="HLE13" s="307"/>
      <c r="HLF13" s="307"/>
      <c r="HLG13" s="307"/>
      <c r="HLH13" s="307"/>
      <c r="HLI13" s="307"/>
      <c r="HLJ13" s="307"/>
      <c r="HLK13" s="307"/>
      <c r="HLL13" s="307"/>
      <c r="HLM13" s="307"/>
      <c r="HLN13" s="307"/>
      <c r="HLO13" s="307"/>
      <c r="HLP13" s="307"/>
      <c r="HLQ13" s="307"/>
      <c r="HLR13" s="307"/>
      <c r="HLS13" s="307"/>
      <c r="HLT13" s="307"/>
      <c r="HLU13" s="307"/>
      <c r="HLV13" s="307"/>
      <c r="HLW13" s="307"/>
      <c r="HLX13" s="307"/>
      <c r="HLY13" s="307"/>
      <c r="HLZ13" s="307"/>
      <c r="HMA13" s="307"/>
      <c r="HMB13" s="307"/>
      <c r="HMC13" s="307"/>
      <c r="HMD13" s="307"/>
      <c r="HME13" s="307"/>
      <c r="HMF13" s="307"/>
      <c r="HMG13" s="307"/>
      <c r="HMH13" s="307"/>
      <c r="HMI13" s="307"/>
      <c r="HMJ13" s="307"/>
      <c r="HMK13" s="307"/>
      <c r="HML13" s="307"/>
      <c r="HMM13" s="307"/>
      <c r="HMN13" s="307"/>
      <c r="HMO13" s="307"/>
      <c r="HMP13" s="307"/>
      <c r="HMQ13" s="307"/>
      <c r="HMR13" s="307"/>
      <c r="HMS13" s="307"/>
      <c r="HMT13" s="307"/>
      <c r="HMU13" s="307"/>
      <c r="HMV13" s="307"/>
      <c r="HMW13" s="307"/>
      <c r="HMX13" s="307"/>
      <c r="HMY13" s="307"/>
      <c r="HMZ13" s="307"/>
      <c r="HNA13" s="307"/>
      <c r="HNB13" s="307"/>
      <c r="HNC13" s="307"/>
      <c r="HND13" s="307"/>
      <c r="HNE13" s="307"/>
      <c r="HNF13" s="307"/>
      <c r="HNG13" s="307"/>
      <c r="HNH13" s="307"/>
      <c r="HNI13" s="307"/>
      <c r="HNJ13" s="307"/>
      <c r="HNK13" s="307"/>
      <c r="HNL13" s="307"/>
      <c r="HNM13" s="307"/>
      <c r="HNN13" s="307"/>
      <c r="HNO13" s="307"/>
      <c r="HNP13" s="307"/>
      <c r="HNQ13" s="307"/>
      <c r="HNR13" s="307"/>
      <c r="HNS13" s="307"/>
      <c r="HNT13" s="307"/>
      <c r="HNU13" s="307"/>
      <c r="HNV13" s="307"/>
      <c r="HNW13" s="307"/>
      <c r="HNX13" s="307"/>
      <c r="HNY13" s="307"/>
      <c r="HNZ13" s="307"/>
      <c r="HOA13" s="307"/>
      <c r="HOB13" s="307"/>
      <c r="HOC13" s="307"/>
      <c r="HOD13" s="307"/>
      <c r="HOE13" s="307"/>
      <c r="HOF13" s="307"/>
      <c r="HOG13" s="307"/>
      <c r="HOH13" s="307"/>
      <c r="HOI13" s="307"/>
      <c r="HOJ13" s="307"/>
      <c r="HOK13" s="307"/>
      <c r="HOL13" s="307"/>
      <c r="HOM13" s="307"/>
      <c r="HON13" s="307"/>
      <c r="HOO13" s="307"/>
      <c r="HOP13" s="307"/>
      <c r="HOQ13" s="307"/>
      <c r="HOR13" s="307"/>
      <c r="HOS13" s="307"/>
      <c r="HOT13" s="307"/>
      <c r="HOU13" s="307"/>
      <c r="HOV13" s="307"/>
      <c r="HOW13" s="307"/>
      <c r="HOX13" s="307"/>
      <c r="HOY13" s="307"/>
      <c r="HOZ13" s="307"/>
      <c r="HPA13" s="307"/>
      <c r="HPB13" s="307"/>
      <c r="HPC13" s="307"/>
      <c r="HPD13" s="307"/>
      <c r="HPE13" s="307"/>
      <c r="HPF13" s="307"/>
      <c r="HPG13" s="307"/>
      <c r="HPH13" s="307"/>
      <c r="HPI13" s="307"/>
      <c r="HPJ13" s="307"/>
      <c r="HPK13" s="307"/>
      <c r="HPL13" s="307"/>
      <c r="HPM13" s="307"/>
      <c r="HPN13" s="307"/>
      <c r="HPO13" s="307"/>
      <c r="HPP13" s="307"/>
      <c r="HPQ13" s="307"/>
      <c r="HPR13" s="307"/>
      <c r="HPS13" s="307"/>
      <c r="HPT13" s="307"/>
      <c r="HPU13" s="307"/>
      <c r="HPV13" s="307"/>
      <c r="HPW13" s="307"/>
      <c r="HPX13" s="307"/>
      <c r="HPY13" s="307"/>
      <c r="HPZ13" s="307"/>
      <c r="HQA13" s="307"/>
      <c r="HQB13" s="307"/>
      <c r="HQC13" s="307"/>
      <c r="HQD13" s="307"/>
      <c r="HQE13" s="307"/>
      <c r="HQF13" s="307"/>
      <c r="HQG13" s="307"/>
      <c r="HQH13" s="307"/>
      <c r="HQI13" s="307"/>
      <c r="HQJ13" s="307"/>
      <c r="HQK13" s="307"/>
      <c r="HQL13" s="307"/>
      <c r="HQM13" s="307"/>
      <c r="HQN13" s="307"/>
      <c r="HQO13" s="307"/>
      <c r="HQP13" s="307"/>
      <c r="HQQ13" s="307"/>
      <c r="HQR13" s="307"/>
      <c r="HQS13" s="307"/>
      <c r="HQT13" s="307"/>
      <c r="HQU13" s="307"/>
      <c r="HQV13" s="307"/>
      <c r="HQW13" s="307"/>
      <c r="HQX13" s="307"/>
      <c r="HQY13" s="307"/>
      <c r="HQZ13" s="307"/>
      <c r="HRA13" s="307"/>
      <c r="HRB13" s="307"/>
      <c r="HRC13" s="307"/>
      <c r="HRD13" s="307"/>
      <c r="HRE13" s="307"/>
      <c r="HRF13" s="307"/>
      <c r="HRG13" s="307"/>
      <c r="HRH13" s="307"/>
      <c r="HRI13" s="307"/>
      <c r="HRJ13" s="307"/>
      <c r="HRK13" s="307"/>
      <c r="HRL13" s="307"/>
      <c r="HRM13" s="307"/>
      <c r="HRN13" s="307"/>
      <c r="HRO13" s="307"/>
      <c r="HRP13" s="307"/>
      <c r="HRQ13" s="307"/>
      <c r="HRR13" s="307"/>
      <c r="HRS13" s="307"/>
      <c r="HRT13" s="307"/>
      <c r="HRU13" s="307"/>
      <c r="HRV13" s="307"/>
      <c r="HRW13" s="307"/>
      <c r="HRX13" s="307"/>
      <c r="HRY13" s="307"/>
      <c r="HRZ13" s="307"/>
      <c r="HSA13" s="307"/>
      <c r="HSB13" s="307"/>
      <c r="HSC13" s="307"/>
      <c r="HSD13" s="307"/>
      <c r="HSE13" s="307"/>
      <c r="HSF13" s="307"/>
      <c r="HSG13" s="307"/>
      <c r="HSH13" s="307"/>
      <c r="HSI13" s="307"/>
      <c r="HSJ13" s="307"/>
      <c r="HSK13" s="307"/>
      <c r="HSL13" s="307"/>
      <c r="HSM13" s="307"/>
      <c r="HSN13" s="307"/>
      <c r="HSO13" s="307"/>
      <c r="HSP13" s="307"/>
      <c r="HSQ13" s="307"/>
      <c r="HSR13" s="307"/>
      <c r="HSS13" s="307"/>
      <c r="HST13" s="307"/>
      <c r="HSU13" s="307"/>
      <c r="HSV13" s="307"/>
      <c r="HSW13" s="307"/>
      <c r="HSX13" s="307"/>
      <c r="HSY13" s="307"/>
      <c r="HSZ13" s="307"/>
      <c r="HTA13" s="307"/>
      <c r="HTB13" s="307"/>
      <c r="HTC13" s="307"/>
      <c r="HTD13" s="307"/>
      <c r="HTE13" s="307"/>
      <c r="HTF13" s="307"/>
      <c r="HTG13" s="307"/>
      <c r="HTH13" s="307"/>
      <c r="HTI13" s="307"/>
      <c r="HTJ13" s="307"/>
      <c r="HTK13" s="307"/>
      <c r="HTL13" s="307"/>
      <c r="HTM13" s="307"/>
      <c r="HTN13" s="307"/>
      <c r="HTO13" s="307"/>
      <c r="HTP13" s="307"/>
      <c r="HTQ13" s="307"/>
      <c r="HTR13" s="307"/>
      <c r="HTS13" s="307"/>
      <c r="HTT13" s="307"/>
      <c r="HTU13" s="307"/>
      <c r="HTV13" s="307"/>
      <c r="HTW13" s="307"/>
      <c r="HTX13" s="307"/>
      <c r="HTY13" s="307"/>
      <c r="HTZ13" s="307"/>
      <c r="HUA13" s="307"/>
      <c r="HUB13" s="307"/>
      <c r="HUC13" s="307"/>
      <c r="HUD13" s="307"/>
      <c r="HUE13" s="307"/>
      <c r="HUF13" s="307"/>
      <c r="HUG13" s="307"/>
      <c r="HUH13" s="307"/>
      <c r="HUI13" s="307"/>
      <c r="HUJ13" s="307"/>
      <c r="HUK13" s="307"/>
      <c r="HUL13" s="307"/>
      <c r="HUM13" s="307"/>
      <c r="HUN13" s="307"/>
      <c r="HUO13" s="307"/>
      <c r="HUP13" s="307"/>
      <c r="HUQ13" s="307"/>
      <c r="HUR13" s="307"/>
      <c r="HUS13" s="307"/>
      <c r="HUT13" s="307"/>
      <c r="HUU13" s="307"/>
      <c r="HUV13" s="307"/>
      <c r="HUW13" s="307"/>
      <c r="HUX13" s="307"/>
      <c r="HUY13" s="307"/>
      <c r="HUZ13" s="307"/>
      <c r="HVA13" s="307"/>
      <c r="HVB13" s="307"/>
      <c r="HVC13" s="307"/>
      <c r="HVD13" s="307"/>
      <c r="HVE13" s="307"/>
      <c r="HVF13" s="307"/>
      <c r="HVG13" s="307"/>
      <c r="HVH13" s="307"/>
      <c r="HVI13" s="307"/>
      <c r="HVJ13" s="307"/>
      <c r="HVK13" s="307"/>
      <c r="HVL13" s="307"/>
      <c r="HVM13" s="307"/>
      <c r="HVN13" s="307"/>
      <c r="HVO13" s="307"/>
      <c r="HVP13" s="307"/>
      <c r="HVQ13" s="307"/>
      <c r="HVR13" s="307"/>
      <c r="HVS13" s="307"/>
      <c r="HVT13" s="307"/>
      <c r="HVU13" s="307"/>
      <c r="HVV13" s="307"/>
      <c r="HVW13" s="307"/>
      <c r="HVX13" s="307"/>
      <c r="HVY13" s="307"/>
      <c r="HVZ13" s="307"/>
      <c r="HWA13" s="307"/>
      <c r="HWB13" s="307"/>
      <c r="HWC13" s="307"/>
      <c r="HWD13" s="307"/>
      <c r="HWE13" s="307"/>
      <c r="HWF13" s="307"/>
      <c r="HWG13" s="307"/>
      <c r="HWH13" s="307"/>
      <c r="HWI13" s="307"/>
      <c r="HWJ13" s="307"/>
      <c r="HWK13" s="307"/>
      <c r="HWL13" s="307"/>
      <c r="HWM13" s="307"/>
      <c r="HWN13" s="307"/>
      <c r="HWO13" s="307"/>
      <c r="HWP13" s="307"/>
      <c r="HWQ13" s="307"/>
      <c r="HWR13" s="307"/>
      <c r="HWS13" s="307"/>
      <c r="HWT13" s="307"/>
      <c r="HWU13" s="307"/>
      <c r="HWV13" s="307"/>
      <c r="HWW13" s="307"/>
      <c r="HWX13" s="307"/>
      <c r="HWY13" s="307"/>
      <c r="HWZ13" s="307"/>
      <c r="HXA13" s="307"/>
      <c r="HXB13" s="307"/>
      <c r="HXC13" s="307"/>
      <c r="HXD13" s="307"/>
      <c r="HXE13" s="307"/>
      <c r="HXF13" s="307"/>
      <c r="HXG13" s="307"/>
      <c r="HXH13" s="307"/>
      <c r="HXI13" s="307"/>
      <c r="HXJ13" s="307"/>
      <c r="HXK13" s="307"/>
      <c r="HXL13" s="307"/>
      <c r="HXM13" s="307"/>
      <c r="HXN13" s="307"/>
      <c r="HXO13" s="307"/>
      <c r="HXP13" s="307"/>
      <c r="HXQ13" s="307"/>
      <c r="HXR13" s="307"/>
      <c r="HXS13" s="307"/>
      <c r="HXT13" s="307"/>
      <c r="HXU13" s="307"/>
      <c r="HXV13" s="307"/>
      <c r="HXW13" s="307"/>
      <c r="HXX13" s="307"/>
      <c r="HXY13" s="307"/>
      <c r="HXZ13" s="307"/>
      <c r="HYA13" s="307"/>
      <c r="HYB13" s="307"/>
      <c r="HYC13" s="307"/>
      <c r="HYD13" s="307"/>
      <c r="HYE13" s="307"/>
      <c r="HYF13" s="307"/>
      <c r="HYG13" s="307"/>
      <c r="HYH13" s="307"/>
      <c r="HYI13" s="307"/>
      <c r="HYJ13" s="307"/>
      <c r="HYK13" s="307"/>
      <c r="HYL13" s="307"/>
      <c r="HYM13" s="307"/>
      <c r="HYN13" s="307"/>
      <c r="HYO13" s="307"/>
      <c r="HYP13" s="307"/>
      <c r="HYQ13" s="307"/>
      <c r="HYR13" s="307"/>
      <c r="HYS13" s="307"/>
      <c r="HYT13" s="307"/>
      <c r="HYU13" s="307"/>
      <c r="HYV13" s="307"/>
      <c r="HYW13" s="307"/>
      <c r="HYX13" s="307"/>
      <c r="HYY13" s="307"/>
      <c r="HYZ13" s="307"/>
      <c r="HZA13" s="307"/>
      <c r="HZB13" s="307"/>
      <c r="HZC13" s="307"/>
      <c r="HZD13" s="307"/>
      <c r="HZE13" s="307"/>
      <c r="HZF13" s="307"/>
      <c r="HZG13" s="307"/>
      <c r="HZH13" s="307"/>
      <c r="HZI13" s="307"/>
      <c r="HZJ13" s="307"/>
      <c r="HZK13" s="307"/>
      <c r="HZL13" s="307"/>
      <c r="HZM13" s="307"/>
      <c r="HZN13" s="307"/>
      <c r="HZO13" s="307"/>
      <c r="HZP13" s="307"/>
      <c r="HZQ13" s="307"/>
      <c r="HZR13" s="307"/>
      <c r="HZS13" s="307"/>
      <c r="HZT13" s="307"/>
      <c r="HZU13" s="307"/>
      <c r="HZV13" s="307"/>
      <c r="HZW13" s="307"/>
      <c r="HZX13" s="307"/>
      <c r="HZY13" s="307"/>
      <c r="HZZ13" s="307"/>
      <c r="IAA13" s="307"/>
      <c r="IAB13" s="307"/>
      <c r="IAC13" s="307"/>
      <c r="IAD13" s="307"/>
      <c r="IAE13" s="307"/>
      <c r="IAF13" s="307"/>
      <c r="IAG13" s="307"/>
      <c r="IAH13" s="307"/>
      <c r="IAI13" s="307"/>
      <c r="IAJ13" s="307"/>
      <c r="IAK13" s="307"/>
      <c r="IAL13" s="307"/>
      <c r="IAM13" s="307"/>
      <c r="IAN13" s="307"/>
      <c r="IAO13" s="307"/>
      <c r="IAP13" s="307"/>
      <c r="IAQ13" s="307"/>
      <c r="IAR13" s="307"/>
      <c r="IAS13" s="307"/>
      <c r="IAT13" s="307"/>
      <c r="IAU13" s="307"/>
      <c r="IAV13" s="307"/>
      <c r="IAW13" s="307"/>
      <c r="IAX13" s="307"/>
      <c r="IAY13" s="307"/>
      <c r="IAZ13" s="307"/>
      <c r="IBA13" s="307"/>
      <c r="IBB13" s="307"/>
      <c r="IBC13" s="307"/>
      <c r="IBD13" s="307"/>
      <c r="IBE13" s="307"/>
      <c r="IBF13" s="307"/>
      <c r="IBG13" s="307"/>
      <c r="IBH13" s="307"/>
      <c r="IBI13" s="307"/>
      <c r="IBJ13" s="307"/>
      <c r="IBK13" s="307"/>
      <c r="IBL13" s="307"/>
      <c r="IBM13" s="307"/>
      <c r="IBN13" s="307"/>
      <c r="IBO13" s="307"/>
      <c r="IBP13" s="307"/>
      <c r="IBQ13" s="307"/>
      <c r="IBR13" s="307"/>
      <c r="IBS13" s="307"/>
      <c r="IBT13" s="307"/>
      <c r="IBU13" s="307"/>
      <c r="IBV13" s="307"/>
      <c r="IBW13" s="307"/>
      <c r="IBX13" s="307"/>
      <c r="IBY13" s="307"/>
      <c r="IBZ13" s="307"/>
      <c r="ICA13" s="307"/>
      <c r="ICB13" s="307"/>
      <c r="ICC13" s="307"/>
      <c r="ICD13" s="307"/>
      <c r="ICE13" s="307"/>
      <c r="ICF13" s="307"/>
      <c r="ICG13" s="307"/>
      <c r="ICH13" s="307"/>
      <c r="ICI13" s="307"/>
      <c r="ICJ13" s="307"/>
      <c r="ICK13" s="307"/>
      <c r="ICL13" s="307"/>
      <c r="ICM13" s="307"/>
      <c r="ICN13" s="307"/>
      <c r="ICO13" s="307"/>
      <c r="ICP13" s="307"/>
      <c r="ICQ13" s="307"/>
      <c r="ICR13" s="307"/>
      <c r="ICS13" s="307"/>
      <c r="ICT13" s="307"/>
      <c r="ICU13" s="307"/>
      <c r="ICV13" s="307"/>
      <c r="ICW13" s="307"/>
      <c r="ICX13" s="307"/>
      <c r="ICY13" s="307"/>
      <c r="ICZ13" s="307"/>
      <c r="IDA13" s="307"/>
      <c r="IDB13" s="307"/>
      <c r="IDC13" s="307"/>
      <c r="IDD13" s="307"/>
      <c r="IDE13" s="307"/>
      <c r="IDF13" s="307"/>
      <c r="IDG13" s="307"/>
      <c r="IDH13" s="307"/>
      <c r="IDI13" s="307"/>
      <c r="IDJ13" s="307"/>
      <c r="IDK13" s="307"/>
      <c r="IDL13" s="307"/>
      <c r="IDM13" s="307"/>
      <c r="IDN13" s="307"/>
      <c r="IDO13" s="307"/>
      <c r="IDP13" s="307"/>
      <c r="IDQ13" s="307"/>
      <c r="IDR13" s="307"/>
      <c r="IDS13" s="307"/>
      <c r="IDT13" s="307"/>
      <c r="IDU13" s="307"/>
      <c r="IDV13" s="307"/>
      <c r="IDW13" s="307"/>
      <c r="IDX13" s="307"/>
      <c r="IDY13" s="307"/>
      <c r="IDZ13" s="307"/>
      <c r="IEA13" s="307"/>
      <c r="IEB13" s="307"/>
      <c r="IEC13" s="307"/>
      <c r="IED13" s="307"/>
      <c r="IEE13" s="307"/>
      <c r="IEF13" s="307"/>
      <c r="IEG13" s="307"/>
      <c r="IEH13" s="307"/>
      <c r="IEI13" s="307"/>
      <c r="IEJ13" s="307"/>
      <c r="IEK13" s="307"/>
      <c r="IEL13" s="307"/>
      <c r="IEM13" s="307"/>
      <c r="IEN13" s="307"/>
      <c r="IEO13" s="307"/>
      <c r="IEP13" s="307"/>
      <c r="IEQ13" s="307"/>
      <c r="IER13" s="307"/>
      <c r="IES13" s="307"/>
      <c r="IET13" s="307"/>
      <c r="IEU13" s="307"/>
      <c r="IEV13" s="307"/>
      <c r="IEW13" s="307"/>
      <c r="IEX13" s="307"/>
      <c r="IEY13" s="307"/>
      <c r="IEZ13" s="307"/>
      <c r="IFA13" s="307"/>
      <c r="IFB13" s="307"/>
      <c r="IFC13" s="307"/>
      <c r="IFD13" s="307"/>
      <c r="IFE13" s="307"/>
      <c r="IFF13" s="307"/>
      <c r="IFG13" s="307"/>
      <c r="IFH13" s="307"/>
      <c r="IFI13" s="307"/>
      <c r="IFJ13" s="307"/>
      <c r="IFK13" s="307"/>
      <c r="IFL13" s="307"/>
      <c r="IFM13" s="307"/>
      <c r="IFN13" s="307"/>
      <c r="IFO13" s="307"/>
      <c r="IFP13" s="307"/>
      <c r="IFQ13" s="307"/>
      <c r="IFR13" s="307"/>
      <c r="IFS13" s="307"/>
      <c r="IFT13" s="307"/>
      <c r="IFU13" s="307"/>
      <c r="IFV13" s="307"/>
      <c r="IFW13" s="307"/>
      <c r="IFX13" s="307"/>
      <c r="IFY13" s="307"/>
      <c r="IFZ13" s="307"/>
      <c r="IGA13" s="307"/>
      <c r="IGB13" s="307"/>
      <c r="IGC13" s="307"/>
      <c r="IGD13" s="307"/>
      <c r="IGE13" s="307"/>
      <c r="IGF13" s="307"/>
      <c r="IGG13" s="307"/>
      <c r="IGH13" s="307"/>
      <c r="IGI13" s="307"/>
      <c r="IGJ13" s="307"/>
      <c r="IGK13" s="307"/>
      <c r="IGL13" s="307"/>
      <c r="IGM13" s="307"/>
      <c r="IGN13" s="307"/>
      <c r="IGO13" s="307"/>
      <c r="IGP13" s="307"/>
      <c r="IGQ13" s="307"/>
      <c r="IGR13" s="307"/>
      <c r="IGS13" s="307"/>
      <c r="IGT13" s="307"/>
      <c r="IGU13" s="307"/>
      <c r="IGV13" s="307"/>
      <c r="IGW13" s="307"/>
      <c r="IGX13" s="307"/>
      <c r="IGY13" s="307"/>
      <c r="IGZ13" s="307"/>
      <c r="IHA13" s="307"/>
      <c r="IHB13" s="307"/>
      <c r="IHC13" s="307"/>
      <c r="IHD13" s="307"/>
      <c r="IHE13" s="307"/>
      <c r="IHF13" s="307"/>
      <c r="IHG13" s="307"/>
      <c r="IHH13" s="307"/>
      <c r="IHI13" s="307"/>
      <c r="IHJ13" s="307"/>
      <c r="IHK13" s="307"/>
      <c r="IHL13" s="307"/>
      <c r="IHM13" s="307"/>
      <c r="IHN13" s="307"/>
      <c r="IHO13" s="307"/>
      <c r="IHP13" s="307"/>
      <c r="IHQ13" s="307"/>
      <c r="IHR13" s="307"/>
      <c r="IHS13" s="307"/>
      <c r="IHT13" s="307"/>
      <c r="IHU13" s="307"/>
      <c r="IHV13" s="307"/>
      <c r="IHW13" s="307"/>
      <c r="IHX13" s="307"/>
      <c r="IHY13" s="307"/>
      <c r="IHZ13" s="307"/>
      <c r="IIA13" s="307"/>
      <c r="IIB13" s="307"/>
      <c r="IIC13" s="307"/>
      <c r="IID13" s="307"/>
      <c r="IIE13" s="307"/>
      <c r="IIF13" s="307"/>
      <c r="IIG13" s="307"/>
      <c r="IIH13" s="307"/>
      <c r="III13" s="307"/>
      <c r="IIJ13" s="307"/>
      <c r="IIK13" s="307"/>
      <c r="IIL13" s="307"/>
      <c r="IIM13" s="307"/>
      <c r="IIN13" s="307"/>
      <c r="IIO13" s="307"/>
      <c r="IIP13" s="307"/>
      <c r="IIQ13" s="307"/>
      <c r="IIR13" s="307"/>
      <c r="IIS13" s="307"/>
      <c r="IIT13" s="307"/>
      <c r="IIU13" s="307"/>
      <c r="IIV13" s="307"/>
      <c r="IIW13" s="307"/>
      <c r="IIX13" s="307"/>
      <c r="IIY13" s="307"/>
      <c r="IIZ13" s="307"/>
      <c r="IJA13" s="307"/>
      <c r="IJB13" s="307"/>
      <c r="IJC13" s="307"/>
      <c r="IJD13" s="307"/>
      <c r="IJE13" s="307"/>
      <c r="IJF13" s="307"/>
      <c r="IJG13" s="307"/>
      <c r="IJH13" s="307"/>
      <c r="IJI13" s="307"/>
      <c r="IJJ13" s="307"/>
      <c r="IJK13" s="307"/>
      <c r="IJL13" s="307"/>
      <c r="IJM13" s="307"/>
      <c r="IJN13" s="307"/>
      <c r="IJO13" s="307"/>
      <c r="IJP13" s="307"/>
      <c r="IJQ13" s="307"/>
      <c r="IJR13" s="307"/>
      <c r="IJS13" s="307"/>
      <c r="IJT13" s="307"/>
      <c r="IJU13" s="307"/>
      <c r="IJV13" s="307"/>
      <c r="IJW13" s="307"/>
      <c r="IJX13" s="307"/>
      <c r="IJY13" s="307"/>
      <c r="IJZ13" s="307"/>
      <c r="IKA13" s="307"/>
      <c r="IKB13" s="307"/>
      <c r="IKC13" s="307"/>
      <c r="IKD13" s="307"/>
      <c r="IKE13" s="307"/>
      <c r="IKF13" s="307"/>
      <c r="IKG13" s="307"/>
      <c r="IKH13" s="307"/>
      <c r="IKI13" s="307"/>
      <c r="IKJ13" s="307"/>
      <c r="IKK13" s="307"/>
      <c r="IKL13" s="307"/>
      <c r="IKM13" s="307"/>
      <c r="IKN13" s="307"/>
      <c r="IKO13" s="307"/>
      <c r="IKP13" s="307"/>
      <c r="IKQ13" s="307"/>
      <c r="IKR13" s="307"/>
      <c r="IKS13" s="307"/>
      <c r="IKT13" s="307"/>
      <c r="IKU13" s="307"/>
      <c r="IKV13" s="307"/>
      <c r="IKW13" s="307"/>
      <c r="IKX13" s="307"/>
      <c r="IKY13" s="307"/>
      <c r="IKZ13" s="307"/>
      <c r="ILA13" s="307"/>
      <c r="ILB13" s="307"/>
      <c r="ILC13" s="307"/>
      <c r="ILD13" s="307"/>
      <c r="ILE13" s="307"/>
      <c r="ILF13" s="307"/>
      <c r="ILG13" s="307"/>
      <c r="ILH13" s="307"/>
      <c r="ILI13" s="307"/>
      <c r="ILJ13" s="307"/>
      <c r="ILK13" s="307"/>
      <c r="ILL13" s="307"/>
      <c r="ILM13" s="307"/>
      <c r="ILN13" s="307"/>
      <c r="ILO13" s="307"/>
      <c r="ILP13" s="307"/>
      <c r="ILQ13" s="307"/>
      <c r="ILR13" s="307"/>
      <c r="ILS13" s="307"/>
      <c r="ILT13" s="307"/>
      <c r="ILU13" s="307"/>
      <c r="ILV13" s="307"/>
      <c r="ILW13" s="307"/>
      <c r="ILX13" s="307"/>
      <c r="ILY13" s="307"/>
      <c r="ILZ13" s="307"/>
      <c r="IMA13" s="307"/>
      <c r="IMB13" s="307"/>
      <c r="IMC13" s="307"/>
      <c r="IMD13" s="307"/>
      <c r="IME13" s="307"/>
      <c r="IMF13" s="307"/>
      <c r="IMG13" s="307"/>
      <c r="IMH13" s="307"/>
      <c r="IMI13" s="307"/>
      <c r="IMJ13" s="307"/>
      <c r="IMK13" s="307"/>
      <c r="IML13" s="307"/>
      <c r="IMM13" s="307"/>
      <c r="IMN13" s="307"/>
      <c r="IMO13" s="307"/>
      <c r="IMP13" s="307"/>
      <c r="IMQ13" s="307"/>
      <c r="IMR13" s="307"/>
      <c r="IMS13" s="307"/>
      <c r="IMT13" s="307"/>
      <c r="IMU13" s="307"/>
      <c r="IMV13" s="307"/>
      <c r="IMW13" s="307"/>
      <c r="IMX13" s="307"/>
      <c r="IMY13" s="307"/>
      <c r="IMZ13" s="307"/>
      <c r="INA13" s="307"/>
      <c r="INB13" s="307"/>
      <c r="INC13" s="307"/>
      <c r="IND13" s="307"/>
      <c r="INE13" s="307"/>
      <c r="INF13" s="307"/>
      <c r="ING13" s="307"/>
      <c r="INH13" s="307"/>
      <c r="INI13" s="307"/>
      <c r="INJ13" s="307"/>
      <c r="INK13" s="307"/>
      <c r="INL13" s="307"/>
      <c r="INM13" s="307"/>
      <c r="INN13" s="307"/>
      <c r="INO13" s="307"/>
      <c r="INP13" s="307"/>
      <c r="INQ13" s="307"/>
      <c r="INR13" s="307"/>
      <c r="INS13" s="307"/>
      <c r="INT13" s="307"/>
      <c r="INU13" s="307"/>
      <c r="INV13" s="307"/>
      <c r="INW13" s="307"/>
      <c r="INX13" s="307"/>
      <c r="INY13" s="307"/>
      <c r="INZ13" s="307"/>
      <c r="IOA13" s="307"/>
      <c r="IOB13" s="307"/>
      <c r="IOC13" s="307"/>
      <c r="IOD13" s="307"/>
      <c r="IOE13" s="307"/>
      <c r="IOF13" s="307"/>
      <c r="IOG13" s="307"/>
      <c r="IOH13" s="307"/>
      <c r="IOI13" s="307"/>
      <c r="IOJ13" s="307"/>
      <c r="IOK13" s="307"/>
      <c r="IOL13" s="307"/>
      <c r="IOM13" s="307"/>
      <c r="ION13" s="307"/>
      <c r="IOO13" s="307"/>
      <c r="IOP13" s="307"/>
      <c r="IOQ13" s="307"/>
      <c r="IOR13" s="307"/>
      <c r="IOS13" s="307"/>
      <c r="IOT13" s="307"/>
      <c r="IOU13" s="307"/>
      <c r="IOV13" s="307"/>
      <c r="IOW13" s="307"/>
      <c r="IOX13" s="307"/>
      <c r="IOY13" s="307"/>
      <c r="IOZ13" s="307"/>
      <c r="IPA13" s="307"/>
      <c r="IPB13" s="307"/>
      <c r="IPC13" s="307"/>
      <c r="IPD13" s="307"/>
      <c r="IPE13" s="307"/>
      <c r="IPF13" s="307"/>
      <c r="IPG13" s="307"/>
      <c r="IPH13" s="307"/>
      <c r="IPI13" s="307"/>
      <c r="IPJ13" s="307"/>
      <c r="IPK13" s="307"/>
      <c r="IPL13" s="307"/>
      <c r="IPM13" s="307"/>
      <c r="IPN13" s="307"/>
      <c r="IPO13" s="307"/>
      <c r="IPP13" s="307"/>
      <c r="IPQ13" s="307"/>
      <c r="IPR13" s="307"/>
      <c r="IPS13" s="307"/>
      <c r="IPT13" s="307"/>
      <c r="IPU13" s="307"/>
      <c r="IPV13" s="307"/>
      <c r="IPW13" s="307"/>
      <c r="IPX13" s="307"/>
      <c r="IPY13" s="307"/>
      <c r="IPZ13" s="307"/>
      <c r="IQA13" s="307"/>
      <c r="IQB13" s="307"/>
      <c r="IQC13" s="307"/>
      <c r="IQD13" s="307"/>
      <c r="IQE13" s="307"/>
      <c r="IQF13" s="307"/>
      <c r="IQG13" s="307"/>
      <c r="IQH13" s="307"/>
      <c r="IQI13" s="307"/>
      <c r="IQJ13" s="307"/>
      <c r="IQK13" s="307"/>
      <c r="IQL13" s="307"/>
      <c r="IQM13" s="307"/>
      <c r="IQN13" s="307"/>
      <c r="IQO13" s="307"/>
      <c r="IQP13" s="307"/>
      <c r="IQQ13" s="307"/>
      <c r="IQR13" s="307"/>
      <c r="IQS13" s="307"/>
      <c r="IQT13" s="307"/>
      <c r="IQU13" s="307"/>
      <c r="IQV13" s="307"/>
      <c r="IQW13" s="307"/>
      <c r="IQX13" s="307"/>
      <c r="IQY13" s="307"/>
      <c r="IQZ13" s="307"/>
      <c r="IRA13" s="307"/>
      <c r="IRB13" s="307"/>
      <c r="IRC13" s="307"/>
      <c r="IRD13" s="307"/>
      <c r="IRE13" s="307"/>
      <c r="IRF13" s="307"/>
      <c r="IRG13" s="307"/>
      <c r="IRH13" s="307"/>
      <c r="IRI13" s="307"/>
      <c r="IRJ13" s="307"/>
      <c r="IRK13" s="307"/>
      <c r="IRL13" s="307"/>
      <c r="IRM13" s="307"/>
      <c r="IRN13" s="307"/>
      <c r="IRO13" s="307"/>
      <c r="IRP13" s="307"/>
      <c r="IRQ13" s="307"/>
      <c r="IRR13" s="307"/>
      <c r="IRS13" s="307"/>
      <c r="IRT13" s="307"/>
      <c r="IRU13" s="307"/>
      <c r="IRV13" s="307"/>
      <c r="IRW13" s="307"/>
      <c r="IRX13" s="307"/>
      <c r="IRY13" s="307"/>
      <c r="IRZ13" s="307"/>
      <c r="ISA13" s="307"/>
      <c r="ISB13" s="307"/>
      <c r="ISC13" s="307"/>
      <c r="ISD13" s="307"/>
      <c r="ISE13" s="307"/>
      <c r="ISF13" s="307"/>
      <c r="ISG13" s="307"/>
      <c r="ISH13" s="307"/>
      <c r="ISI13" s="307"/>
      <c r="ISJ13" s="307"/>
      <c r="ISK13" s="307"/>
      <c r="ISL13" s="307"/>
      <c r="ISM13" s="307"/>
      <c r="ISN13" s="307"/>
      <c r="ISO13" s="307"/>
      <c r="ISP13" s="307"/>
      <c r="ISQ13" s="307"/>
      <c r="ISR13" s="307"/>
      <c r="ISS13" s="307"/>
      <c r="IST13" s="307"/>
      <c r="ISU13" s="307"/>
      <c r="ISV13" s="307"/>
      <c r="ISW13" s="307"/>
      <c r="ISX13" s="307"/>
      <c r="ISY13" s="307"/>
      <c r="ISZ13" s="307"/>
      <c r="ITA13" s="307"/>
      <c r="ITB13" s="307"/>
      <c r="ITC13" s="307"/>
      <c r="ITD13" s="307"/>
      <c r="ITE13" s="307"/>
      <c r="ITF13" s="307"/>
      <c r="ITG13" s="307"/>
      <c r="ITH13" s="307"/>
      <c r="ITI13" s="307"/>
      <c r="ITJ13" s="307"/>
      <c r="ITK13" s="307"/>
      <c r="ITL13" s="307"/>
      <c r="ITM13" s="307"/>
      <c r="ITN13" s="307"/>
      <c r="ITO13" s="307"/>
      <c r="ITP13" s="307"/>
      <c r="ITQ13" s="307"/>
      <c r="ITR13" s="307"/>
      <c r="ITS13" s="307"/>
      <c r="ITT13" s="307"/>
      <c r="ITU13" s="307"/>
      <c r="ITV13" s="307"/>
      <c r="ITW13" s="307"/>
      <c r="ITX13" s="307"/>
      <c r="ITY13" s="307"/>
      <c r="ITZ13" s="307"/>
      <c r="IUA13" s="307"/>
      <c r="IUB13" s="307"/>
      <c r="IUC13" s="307"/>
      <c r="IUD13" s="307"/>
      <c r="IUE13" s="307"/>
      <c r="IUF13" s="307"/>
      <c r="IUG13" s="307"/>
      <c r="IUH13" s="307"/>
      <c r="IUI13" s="307"/>
      <c r="IUJ13" s="307"/>
      <c r="IUK13" s="307"/>
      <c r="IUL13" s="307"/>
      <c r="IUM13" s="307"/>
      <c r="IUN13" s="307"/>
      <c r="IUO13" s="307"/>
      <c r="IUP13" s="307"/>
      <c r="IUQ13" s="307"/>
      <c r="IUR13" s="307"/>
      <c r="IUS13" s="307"/>
      <c r="IUT13" s="307"/>
      <c r="IUU13" s="307"/>
      <c r="IUV13" s="307"/>
      <c r="IUW13" s="307"/>
      <c r="IUX13" s="307"/>
      <c r="IUY13" s="307"/>
      <c r="IUZ13" s="307"/>
      <c r="IVA13" s="307"/>
      <c r="IVB13" s="307"/>
      <c r="IVC13" s="307"/>
      <c r="IVD13" s="307"/>
      <c r="IVE13" s="307"/>
      <c r="IVF13" s="307"/>
      <c r="IVG13" s="307"/>
      <c r="IVH13" s="307"/>
      <c r="IVI13" s="307"/>
      <c r="IVJ13" s="307"/>
      <c r="IVK13" s="307"/>
      <c r="IVL13" s="307"/>
      <c r="IVM13" s="307"/>
      <c r="IVN13" s="307"/>
      <c r="IVO13" s="307"/>
      <c r="IVP13" s="307"/>
      <c r="IVQ13" s="307"/>
      <c r="IVR13" s="307"/>
      <c r="IVS13" s="307"/>
      <c r="IVT13" s="307"/>
      <c r="IVU13" s="307"/>
      <c r="IVV13" s="307"/>
      <c r="IVW13" s="307"/>
      <c r="IVX13" s="307"/>
      <c r="IVY13" s="307"/>
      <c r="IVZ13" s="307"/>
      <c r="IWA13" s="307"/>
      <c r="IWB13" s="307"/>
      <c r="IWC13" s="307"/>
      <c r="IWD13" s="307"/>
      <c r="IWE13" s="307"/>
      <c r="IWF13" s="307"/>
      <c r="IWG13" s="307"/>
      <c r="IWH13" s="307"/>
      <c r="IWI13" s="307"/>
      <c r="IWJ13" s="307"/>
      <c r="IWK13" s="307"/>
      <c r="IWL13" s="307"/>
      <c r="IWM13" s="307"/>
      <c r="IWN13" s="307"/>
      <c r="IWO13" s="307"/>
      <c r="IWP13" s="307"/>
      <c r="IWQ13" s="307"/>
      <c r="IWR13" s="307"/>
      <c r="IWS13" s="307"/>
      <c r="IWT13" s="307"/>
      <c r="IWU13" s="307"/>
      <c r="IWV13" s="307"/>
      <c r="IWW13" s="307"/>
      <c r="IWX13" s="307"/>
      <c r="IWY13" s="307"/>
      <c r="IWZ13" s="307"/>
      <c r="IXA13" s="307"/>
      <c r="IXB13" s="307"/>
      <c r="IXC13" s="307"/>
      <c r="IXD13" s="307"/>
      <c r="IXE13" s="307"/>
      <c r="IXF13" s="307"/>
      <c r="IXG13" s="307"/>
      <c r="IXH13" s="307"/>
      <c r="IXI13" s="307"/>
      <c r="IXJ13" s="307"/>
      <c r="IXK13" s="307"/>
      <c r="IXL13" s="307"/>
      <c r="IXM13" s="307"/>
      <c r="IXN13" s="307"/>
      <c r="IXO13" s="307"/>
      <c r="IXP13" s="307"/>
      <c r="IXQ13" s="307"/>
      <c r="IXR13" s="307"/>
      <c r="IXS13" s="307"/>
      <c r="IXT13" s="307"/>
      <c r="IXU13" s="307"/>
      <c r="IXV13" s="307"/>
      <c r="IXW13" s="307"/>
      <c r="IXX13" s="307"/>
      <c r="IXY13" s="307"/>
      <c r="IXZ13" s="307"/>
      <c r="IYA13" s="307"/>
      <c r="IYB13" s="307"/>
      <c r="IYC13" s="307"/>
      <c r="IYD13" s="307"/>
      <c r="IYE13" s="307"/>
      <c r="IYF13" s="307"/>
      <c r="IYG13" s="307"/>
      <c r="IYH13" s="307"/>
      <c r="IYI13" s="307"/>
      <c r="IYJ13" s="307"/>
      <c r="IYK13" s="307"/>
      <c r="IYL13" s="307"/>
      <c r="IYM13" s="307"/>
      <c r="IYN13" s="307"/>
      <c r="IYO13" s="307"/>
      <c r="IYP13" s="307"/>
      <c r="IYQ13" s="307"/>
      <c r="IYR13" s="307"/>
      <c r="IYS13" s="307"/>
      <c r="IYT13" s="307"/>
      <c r="IYU13" s="307"/>
      <c r="IYV13" s="307"/>
      <c r="IYW13" s="307"/>
      <c r="IYX13" s="307"/>
      <c r="IYY13" s="307"/>
      <c r="IYZ13" s="307"/>
      <c r="IZA13" s="307"/>
      <c r="IZB13" s="307"/>
      <c r="IZC13" s="307"/>
      <c r="IZD13" s="307"/>
      <c r="IZE13" s="307"/>
      <c r="IZF13" s="307"/>
      <c r="IZG13" s="307"/>
      <c r="IZH13" s="307"/>
      <c r="IZI13" s="307"/>
      <c r="IZJ13" s="307"/>
      <c r="IZK13" s="307"/>
      <c r="IZL13" s="307"/>
      <c r="IZM13" s="307"/>
      <c r="IZN13" s="307"/>
      <c r="IZO13" s="307"/>
      <c r="IZP13" s="307"/>
      <c r="IZQ13" s="307"/>
      <c r="IZR13" s="307"/>
      <c r="IZS13" s="307"/>
      <c r="IZT13" s="307"/>
      <c r="IZU13" s="307"/>
      <c r="IZV13" s="307"/>
      <c r="IZW13" s="307"/>
      <c r="IZX13" s="307"/>
      <c r="IZY13" s="307"/>
      <c r="IZZ13" s="307"/>
      <c r="JAA13" s="307"/>
      <c r="JAB13" s="307"/>
      <c r="JAC13" s="307"/>
      <c r="JAD13" s="307"/>
      <c r="JAE13" s="307"/>
      <c r="JAF13" s="307"/>
      <c r="JAG13" s="307"/>
      <c r="JAH13" s="307"/>
      <c r="JAI13" s="307"/>
      <c r="JAJ13" s="307"/>
      <c r="JAK13" s="307"/>
      <c r="JAL13" s="307"/>
      <c r="JAM13" s="307"/>
      <c r="JAN13" s="307"/>
      <c r="JAO13" s="307"/>
      <c r="JAP13" s="307"/>
      <c r="JAQ13" s="307"/>
      <c r="JAR13" s="307"/>
      <c r="JAS13" s="307"/>
      <c r="JAT13" s="307"/>
      <c r="JAU13" s="307"/>
      <c r="JAV13" s="307"/>
      <c r="JAW13" s="307"/>
      <c r="JAX13" s="307"/>
      <c r="JAY13" s="307"/>
      <c r="JAZ13" s="307"/>
      <c r="JBA13" s="307"/>
      <c r="JBB13" s="307"/>
      <c r="JBC13" s="307"/>
      <c r="JBD13" s="307"/>
      <c r="JBE13" s="307"/>
      <c r="JBF13" s="307"/>
      <c r="JBG13" s="307"/>
      <c r="JBH13" s="307"/>
      <c r="JBI13" s="307"/>
      <c r="JBJ13" s="307"/>
      <c r="JBK13" s="307"/>
      <c r="JBL13" s="307"/>
      <c r="JBM13" s="307"/>
      <c r="JBN13" s="307"/>
      <c r="JBO13" s="307"/>
      <c r="JBP13" s="307"/>
      <c r="JBQ13" s="307"/>
      <c r="JBR13" s="307"/>
      <c r="JBS13" s="307"/>
      <c r="JBT13" s="307"/>
      <c r="JBU13" s="307"/>
      <c r="JBV13" s="307"/>
      <c r="JBW13" s="307"/>
      <c r="JBX13" s="307"/>
      <c r="JBY13" s="307"/>
      <c r="JBZ13" s="307"/>
      <c r="JCA13" s="307"/>
      <c r="JCB13" s="307"/>
      <c r="JCC13" s="307"/>
      <c r="JCD13" s="307"/>
      <c r="JCE13" s="307"/>
      <c r="JCF13" s="307"/>
      <c r="JCG13" s="307"/>
      <c r="JCH13" s="307"/>
      <c r="JCI13" s="307"/>
      <c r="JCJ13" s="307"/>
      <c r="JCK13" s="307"/>
      <c r="JCL13" s="307"/>
      <c r="JCM13" s="307"/>
      <c r="JCN13" s="307"/>
      <c r="JCO13" s="307"/>
      <c r="JCP13" s="307"/>
      <c r="JCQ13" s="307"/>
      <c r="JCR13" s="307"/>
      <c r="JCS13" s="307"/>
      <c r="JCT13" s="307"/>
      <c r="JCU13" s="307"/>
      <c r="JCV13" s="307"/>
      <c r="JCW13" s="307"/>
      <c r="JCX13" s="307"/>
      <c r="JCY13" s="307"/>
      <c r="JCZ13" s="307"/>
      <c r="JDA13" s="307"/>
      <c r="JDB13" s="307"/>
      <c r="JDC13" s="307"/>
      <c r="JDD13" s="307"/>
      <c r="JDE13" s="307"/>
      <c r="JDF13" s="307"/>
      <c r="JDG13" s="307"/>
      <c r="JDH13" s="307"/>
      <c r="JDI13" s="307"/>
      <c r="JDJ13" s="307"/>
      <c r="JDK13" s="307"/>
      <c r="JDL13" s="307"/>
      <c r="JDM13" s="307"/>
      <c r="JDN13" s="307"/>
      <c r="JDO13" s="307"/>
      <c r="JDP13" s="307"/>
      <c r="JDQ13" s="307"/>
      <c r="JDR13" s="307"/>
      <c r="JDS13" s="307"/>
      <c r="JDT13" s="307"/>
      <c r="JDU13" s="307"/>
      <c r="JDV13" s="307"/>
      <c r="JDW13" s="307"/>
      <c r="JDX13" s="307"/>
      <c r="JDY13" s="307"/>
      <c r="JDZ13" s="307"/>
      <c r="JEA13" s="307"/>
      <c r="JEB13" s="307"/>
      <c r="JEC13" s="307"/>
      <c r="JED13" s="307"/>
      <c r="JEE13" s="307"/>
      <c r="JEF13" s="307"/>
      <c r="JEG13" s="307"/>
      <c r="JEH13" s="307"/>
      <c r="JEI13" s="307"/>
      <c r="JEJ13" s="307"/>
      <c r="JEK13" s="307"/>
      <c r="JEL13" s="307"/>
      <c r="JEM13" s="307"/>
      <c r="JEN13" s="307"/>
      <c r="JEO13" s="307"/>
      <c r="JEP13" s="307"/>
      <c r="JEQ13" s="307"/>
      <c r="JER13" s="307"/>
      <c r="JES13" s="307"/>
      <c r="JET13" s="307"/>
      <c r="JEU13" s="307"/>
      <c r="JEV13" s="307"/>
      <c r="JEW13" s="307"/>
      <c r="JEX13" s="307"/>
      <c r="JEY13" s="307"/>
      <c r="JEZ13" s="307"/>
      <c r="JFA13" s="307"/>
      <c r="JFB13" s="307"/>
      <c r="JFC13" s="307"/>
      <c r="JFD13" s="307"/>
      <c r="JFE13" s="307"/>
      <c r="JFF13" s="307"/>
      <c r="JFG13" s="307"/>
      <c r="JFH13" s="307"/>
      <c r="JFI13" s="307"/>
      <c r="JFJ13" s="307"/>
      <c r="JFK13" s="307"/>
      <c r="JFL13" s="307"/>
      <c r="JFM13" s="307"/>
      <c r="JFN13" s="307"/>
      <c r="JFO13" s="307"/>
      <c r="JFP13" s="307"/>
      <c r="JFQ13" s="307"/>
      <c r="JFR13" s="307"/>
      <c r="JFS13" s="307"/>
      <c r="JFT13" s="307"/>
      <c r="JFU13" s="307"/>
      <c r="JFV13" s="307"/>
      <c r="JFW13" s="307"/>
      <c r="JFX13" s="307"/>
      <c r="JFY13" s="307"/>
      <c r="JFZ13" s="307"/>
      <c r="JGA13" s="307"/>
      <c r="JGB13" s="307"/>
      <c r="JGC13" s="307"/>
      <c r="JGD13" s="307"/>
      <c r="JGE13" s="307"/>
      <c r="JGF13" s="307"/>
      <c r="JGG13" s="307"/>
      <c r="JGH13" s="307"/>
      <c r="JGI13" s="307"/>
      <c r="JGJ13" s="307"/>
      <c r="JGK13" s="307"/>
      <c r="JGL13" s="307"/>
      <c r="JGM13" s="307"/>
      <c r="JGN13" s="307"/>
      <c r="JGO13" s="307"/>
      <c r="JGP13" s="307"/>
      <c r="JGQ13" s="307"/>
      <c r="JGR13" s="307"/>
      <c r="JGS13" s="307"/>
      <c r="JGT13" s="307"/>
      <c r="JGU13" s="307"/>
      <c r="JGV13" s="307"/>
      <c r="JGW13" s="307"/>
      <c r="JGX13" s="307"/>
      <c r="JGY13" s="307"/>
      <c r="JGZ13" s="307"/>
      <c r="JHA13" s="307"/>
      <c r="JHB13" s="307"/>
      <c r="JHC13" s="307"/>
      <c r="JHD13" s="307"/>
      <c r="JHE13" s="307"/>
      <c r="JHF13" s="307"/>
      <c r="JHG13" s="307"/>
      <c r="JHH13" s="307"/>
      <c r="JHI13" s="307"/>
      <c r="JHJ13" s="307"/>
      <c r="JHK13" s="307"/>
      <c r="JHL13" s="307"/>
      <c r="JHM13" s="307"/>
      <c r="JHN13" s="307"/>
      <c r="JHO13" s="307"/>
      <c r="JHP13" s="307"/>
      <c r="JHQ13" s="307"/>
      <c r="JHR13" s="307"/>
      <c r="JHS13" s="307"/>
      <c r="JHT13" s="307"/>
      <c r="JHU13" s="307"/>
      <c r="JHV13" s="307"/>
      <c r="JHW13" s="307"/>
      <c r="JHX13" s="307"/>
      <c r="JHY13" s="307"/>
      <c r="JHZ13" s="307"/>
      <c r="JIA13" s="307"/>
      <c r="JIB13" s="307"/>
      <c r="JIC13" s="307"/>
      <c r="JID13" s="307"/>
      <c r="JIE13" s="307"/>
      <c r="JIF13" s="307"/>
      <c r="JIG13" s="307"/>
      <c r="JIH13" s="307"/>
      <c r="JII13" s="307"/>
      <c r="JIJ13" s="307"/>
      <c r="JIK13" s="307"/>
      <c r="JIL13" s="307"/>
      <c r="JIM13" s="307"/>
      <c r="JIN13" s="307"/>
      <c r="JIO13" s="307"/>
      <c r="JIP13" s="307"/>
      <c r="JIQ13" s="307"/>
      <c r="JIR13" s="307"/>
      <c r="JIS13" s="307"/>
      <c r="JIT13" s="307"/>
      <c r="JIU13" s="307"/>
      <c r="JIV13" s="307"/>
      <c r="JIW13" s="307"/>
      <c r="JIX13" s="307"/>
      <c r="JIY13" s="307"/>
      <c r="JIZ13" s="307"/>
      <c r="JJA13" s="307"/>
      <c r="JJB13" s="307"/>
      <c r="JJC13" s="307"/>
      <c r="JJD13" s="307"/>
      <c r="JJE13" s="307"/>
      <c r="JJF13" s="307"/>
      <c r="JJG13" s="307"/>
      <c r="JJH13" s="307"/>
      <c r="JJI13" s="307"/>
      <c r="JJJ13" s="307"/>
      <c r="JJK13" s="307"/>
      <c r="JJL13" s="307"/>
      <c r="JJM13" s="307"/>
      <c r="JJN13" s="307"/>
      <c r="JJO13" s="307"/>
      <c r="JJP13" s="307"/>
      <c r="JJQ13" s="307"/>
      <c r="JJR13" s="307"/>
      <c r="JJS13" s="307"/>
      <c r="JJT13" s="307"/>
      <c r="JJU13" s="307"/>
      <c r="JJV13" s="307"/>
      <c r="JJW13" s="307"/>
      <c r="JJX13" s="307"/>
      <c r="JJY13" s="307"/>
      <c r="JJZ13" s="307"/>
      <c r="JKA13" s="307"/>
      <c r="JKB13" s="307"/>
      <c r="JKC13" s="307"/>
      <c r="JKD13" s="307"/>
      <c r="JKE13" s="307"/>
      <c r="JKF13" s="307"/>
      <c r="JKG13" s="307"/>
      <c r="JKH13" s="307"/>
      <c r="JKI13" s="307"/>
      <c r="JKJ13" s="307"/>
      <c r="JKK13" s="307"/>
      <c r="JKL13" s="307"/>
      <c r="JKM13" s="307"/>
      <c r="JKN13" s="307"/>
      <c r="JKO13" s="307"/>
      <c r="JKP13" s="307"/>
      <c r="JKQ13" s="307"/>
      <c r="JKR13" s="307"/>
      <c r="JKS13" s="307"/>
      <c r="JKT13" s="307"/>
      <c r="JKU13" s="307"/>
      <c r="JKV13" s="307"/>
      <c r="JKW13" s="307"/>
      <c r="JKX13" s="307"/>
      <c r="JKY13" s="307"/>
      <c r="JKZ13" s="307"/>
      <c r="JLA13" s="307"/>
      <c r="JLB13" s="307"/>
      <c r="JLC13" s="307"/>
      <c r="JLD13" s="307"/>
      <c r="JLE13" s="307"/>
      <c r="JLF13" s="307"/>
      <c r="JLG13" s="307"/>
      <c r="JLH13" s="307"/>
      <c r="JLI13" s="307"/>
      <c r="JLJ13" s="307"/>
      <c r="JLK13" s="307"/>
      <c r="JLL13" s="307"/>
      <c r="JLM13" s="307"/>
      <c r="JLN13" s="307"/>
      <c r="JLO13" s="307"/>
      <c r="JLP13" s="307"/>
      <c r="JLQ13" s="307"/>
      <c r="JLR13" s="307"/>
      <c r="JLS13" s="307"/>
      <c r="JLT13" s="307"/>
      <c r="JLU13" s="307"/>
      <c r="JLV13" s="307"/>
      <c r="JLW13" s="307"/>
      <c r="JLX13" s="307"/>
      <c r="JLY13" s="307"/>
      <c r="JLZ13" s="307"/>
      <c r="JMA13" s="307"/>
      <c r="JMB13" s="307"/>
      <c r="JMC13" s="307"/>
      <c r="JMD13" s="307"/>
      <c r="JME13" s="307"/>
      <c r="JMF13" s="307"/>
      <c r="JMG13" s="307"/>
      <c r="JMH13" s="307"/>
      <c r="JMI13" s="307"/>
      <c r="JMJ13" s="307"/>
      <c r="JMK13" s="307"/>
      <c r="JML13" s="307"/>
      <c r="JMM13" s="307"/>
      <c r="JMN13" s="307"/>
      <c r="JMO13" s="307"/>
      <c r="JMP13" s="307"/>
      <c r="JMQ13" s="307"/>
      <c r="JMR13" s="307"/>
      <c r="JMS13" s="307"/>
      <c r="JMT13" s="307"/>
      <c r="JMU13" s="307"/>
      <c r="JMV13" s="307"/>
      <c r="JMW13" s="307"/>
      <c r="JMX13" s="307"/>
      <c r="JMY13" s="307"/>
      <c r="JMZ13" s="307"/>
      <c r="JNA13" s="307"/>
      <c r="JNB13" s="307"/>
      <c r="JNC13" s="307"/>
      <c r="JND13" s="307"/>
      <c r="JNE13" s="307"/>
      <c r="JNF13" s="307"/>
      <c r="JNG13" s="307"/>
      <c r="JNH13" s="307"/>
      <c r="JNI13" s="307"/>
      <c r="JNJ13" s="307"/>
      <c r="JNK13" s="307"/>
      <c r="JNL13" s="307"/>
      <c r="JNM13" s="307"/>
      <c r="JNN13" s="307"/>
      <c r="JNO13" s="307"/>
      <c r="JNP13" s="307"/>
      <c r="JNQ13" s="307"/>
      <c r="JNR13" s="307"/>
      <c r="JNS13" s="307"/>
      <c r="JNT13" s="307"/>
      <c r="JNU13" s="307"/>
      <c r="JNV13" s="307"/>
      <c r="JNW13" s="307"/>
      <c r="JNX13" s="307"/>
      <c r="JNY13" s="307"/>
      <c r="JNZ13" s="307"/>
      <c r="JOA13" s="307"/>
      <c r="JOB13" s="307"/>
      <c r="JOC13" s="307"/>
      <c r="JOD13" s="307"/>
      <c r="JOE13" s="307"/>
      <c r="JOF13" s="307"/>
      <c r="JOG13" s="307"/>
      <c r="JOH13" s="307"/>
      <c r="JOI13" s="307"/>
      <c r="JOJ13" s="307"/>
      <c r="JOK13" s="307"/>
      <c r="JOL13" s="307"/>
      <c r="JOM13" s="307"/>
      <c r="JON13" s="307"/>
      <c r="JOO13" s="307"/>
      <c r="JOP13" s="307"/>
      <c r="JOQ13" s="307"/>
      <c r="JOR13" s="307"/>
      <c r="JOS13" s="307"/>
      <c r="JOT13" s="307"/>
      <c r="JOU13" s="307"/>
      <c r="JOV13" s="307"/>
      <c r="JOW13" s="307"/>
      <c r="JOX13" s="307"/>
      <c r="JOY13" s="307"/>
      <c r="JOZ13" s="307"/>
      <c r="JPA13" s="307"/>
      <c r="JPB13" s="307"/>
      <c r="JPC13" s="307"/>
      <c r="JPD13" s="307"/>
      <c r="JPE13" s="307"/>
      <c r="JPF13" s="307"/>
      <c r="JPG13" s="307"/>
      <c r="JPH13" s="307"/>
      <c r="JPI13" s="307"/>
      <c r="JPJ13" s="307"/>
      <c r="JPK13" s="307"/>
      <c r="JPL13" s="307"/>
      <c r="JPM13" s="307"/>
      <c r="JPN13" s="307"/>
      <c r="JPO13" s="307"/>
      <c r="JPP13" s="307"/>
      <c r="JPQ13" s="307"/>
      <c r="JPR13" s="307"/>
      <c r="JPS13" s="307"/>
      <c r="JPT13" s="307"/>
      <c r="JPU13" s="307"/>
      <c r="JPV13" s="307"/>
      <c r="JPW13" s="307"/>
      <c r="JPX13" s="307"/>
      <c r="JPY13" s="307"/>
      <c r="JPZ13" s="307"/>
      <c r="JQA13" s="307"/>
      <c r="JQB13" s="307"/>
      <c r="JQC13" s="307"/>
      <c r="JQD13" s="307"/>
      <c r="JQE13" s="307"/>
      <c r="JQF13" s="307"/>
      <c r="JQG13" s="307"/>
      <c r="JQH13" s="307"/>
      <c r="JQI13" s="307"/>
      <c r="JQJ13" s="307"/>
      <c r="JQK13" s="307"/>
      <c r="JQL13" s="307"/>
      <c r="JQM13" s="307"/>
      <c r="JQN13" s="307"/>
      <c r="JQO13" s="307"/>
      <c r="JQP13" s="307"/>
      <c r="JQQ13" s="307"/>
      <c r="JQR13" s="307"/>
      <c r="JQS13" s="307"/>
      <c r="JQT13" s="307"/>
      <c r="JQU13" s="307"/>
      <c r="JQV13" s="307"/>
      <c r="JQW13" s="307"/>
      <c r="JQX13" s="307"/>
      <c r="JQY13" s="307"/>
      <c r="JQZ13" s="307"/>
      <c r="JRA13" s="307"/>
      <c r="JRB13" s="307"/>
      <c r="JRC13" s="307"/>
      <c r="JRD13" s="307"/>
      <c r="JRE13" s="307"/>
      <c r="JRF13" s="307"/>
      <c r="JRG13" s="307"/>
      <c r="JRH13" s="307"/>
      <c r="JRI13" s="307"/>
      <c r="JRJ13" s="307"/>
      <c r="JRK13" s="307"/>
      <c r="JRL13" s="307"/>
      <c r="JRM13" s="307"/>
      <c r="JRN13" s="307"/>
      <c r="JRO13" s="307"/>
      <c r="JRP13" s="307"/>
      <c r="JRQ13" s="307"/>
      <c r="JRR13" s="307"/>
      <c r="JRS13" s="307"/>
      <c r="JRT13" s="307"/>
      <c r="JRU13" s="307"/>
      <c r="JRV13" s="307"/>
      <c r="JRW13" s="307"/>
      <c r="JRX13" s="307"/>
      <c r="JRY13" s="307"/>
      <c r="JRZ13" s="307"/>
      <c r="JSA13" s="307"/>
      <c r="JSB13" s="307"/>
      <c r="JSC13" s="307"/>
      <c r="JSD13" s="307"/>
      <c r="JSE13" s="307"/>
      <c r="JSF13" s="307"/>
      <c r="JSG13" s="307"/>
      <c r="JSH13" s="307"/>
      <c r="JSI13" s="307"/>
      <c r="JSJ13" s="307"/>
      <c r="JSK13" s="307"/>
      <c r="JSL13" s="307"/>
      <c r="JSM13" s="307"/>
      <c r="JSN13" s="307"/>
      <c r="JSO13" s="307"/>
      <c r="JSP13" s="307"/>
      <c r="JSQ13" s="307"/>
      <c r="JSR13" s="307"/>
      <c r="JSS13" s="307"/>
      <c r="JST13" s="307"/>
      <c r="JSU13" s="307"/>
      <c r="JSV13" s="307"/>
      <c r="JSW13" s="307"/>
      <c r="JSX13" s="307"/>
      <c r="JSY13" s="307"/>
      <c r="JSZ13" s="307"/>
      <c r="JTA13" s="307"/>
      <c r="JTB13" s="307"/>
      <c r="JTC13" s="307"/>
      <c r="JTD13" s="307"/>
      <c r="JTE13" s="307"/>
      <c r="JTF13" s="307"/>
      <c r="JTG13" s="307"/>
      <c r="JTH13" s="307"/>
      <c r="JTI13" s="307"/>
      <c r="JTJ13" s="307"/>
      <c r="JTK13" s="307"/>
      <c r="JTL13" s="307"/>
      <c r="JTM13" s="307"/>
      <c r="JTN13" s="307"/>
      <c r="JTO13" s="307"/>
      <c r="JTP13" s="307"/>
      <c r="JTQ13" s="307"/>
      <c r="JTR13" s="307"/>
      <c r="JTS13" s="307"/>
      <c r="JTT13" s="307"/>
      <c r="JTU13" s="307"/>
      <c r="JTV13" s="307"/>
      <c r="JTW13" s="307"/>
      <c r="JTX13" s="307"/>
      <c r="JTY13" s="307"/>
      <c r="JTZ13" s="307"/>
      <c r="JUA13" s="307"/>
      <c r="JUB13" s="307"/>
      <c r="JUC13" s="307"/>
      <c r="JUD13" s="307"/>
      <c r="JUE13" s="307"/>
      <c r="JUF13" s="307"/>
      <c r="JUG13" s="307"/>
      <c r="JUH13" s="307"/>
      <c r="JUI13" s="307"/>
      <c r="JUJ13" s="307"/>
      <c r="JUK13" s="307"/>
      <c r="JUL13" s="307"/>
      <c r="JUM13" s="307"/>
      <c r="JUN13" s="307"/>
      <c r="JUO13" s="307"/>
      <c r="JUP13" s="307"/>
      <c r="JUQ13" s="307"/>
      <c r="JUR13" s="307"/>
      <c r="JUS13" s="307"/>
      <c r="JUT13" s="307"/>
      <c r="JUU13" s="307"/>
      <c r="JUV13" s="307"/>
      <c r="JUW13" s="307"/>
      <c r="JUX13" s="307"/>
      <c r="JUY13" s="307"/>
      <c r="JUZ13" s="307"/>
      <c r="JVA13" s="307"/>
      <c r="JVB13" s="307"/>
      <c r="JVC13" s="307"/>
      <c r="JVD13" s="307"/>
      <c r="JVE13" s="307"/>
      <c r="JVF13" s="307"/>
      <c r="JVG13" s="307"/>
      <c r="JVH13" s="307"/>
      <c r="JVI13" s="307"/>
      <c r="JVJ13" s="307"/>
      <c r="JVK13" s="307"/>
      <c r="JVL13" s="307"/>
      <c r="JVM13" s="307"/>
      <c r="JVN13" s="307"/>
      <c r="JVO13" s="307"/>
      <c r="JVP13" s="307"/>
      <c r="JVQ13" s="307"/>
      <c r="JVR13" s="307"/>
      <c r="JVS13" s="307"/>
      <c r="JVT13" s="307"/>
      <c r="JVU13" s="307"/>
      <c r="JVV13" s="307"/>
      <c r="JVW13" s="307"/>
      <c r="JVX13" s="307"/>
      <c r="JVY13" s="307"/>
      <c r="JVZ13" s="307"/>
      <c r="JWA13" s="307"/>
      <c r="JWB13" s="307"/>
      <c r="JWC13" s="307"/>
      <c r="JWD13" s="307"/>
      <c r="JWE13" s="307"/>
      <c r="JWF13" s="307"/>
      <c r="JWG13" s="307"/>
      <c r="JWH13" s="307"/>
      <c r="JWI13" s="307"/>
      <c r="JWJ13" s="307"/>
      <c r="JWK13" s="307"/>
      <c r="JWL13" s="307"/>
      <c r="JWM13" s="307"/>
      <c r="JWN13" s="307"/>
      <c r="JWO13" s="307"/>
      <c r="JWP13" s="307"/>
      <c r="JWQ13" s="307"/>
      <c r="JWR13" s="307"/>
      <c r="JWS13" s="307"/>
      <c r="JWT13" s="307"/>
      <c r="JWU13" s="307"/>
      <c r="JWV13" s="307"/>
      <c r="JWW13" s="307"/>
      <c r="JWX13" s="307"/>
      <c r="JWY13" s="307"/>
      <c r="JWZ13" s="307"/>
      <c r="JXA13" s="307"/>
      <c r="JXB13" s="307"/>
      <c r="JXC13" s="307"/>
      <c r="JXD13" s="307"/>
      <c r="JXE13" s="307"/>
      <c r="JXF13" s="307"/>
      <c r="JXG13" s="307"/>
      <c r="JXH13" s="307"/>
      <c r="JXI13" s="307"/>
      <c r="JXJ13" s="307"/>
      <c r="JXK13" s="307"/>
      <c r="JXL13" s="307"/>
      <c r="JXM13" s="307"/>
      <c r="JXN13" s="307"/>
      <c r="JXO13" s="307"/>
      <c r="JXP13" s="307"/>
      <c r="JXQ13" s="307"/>
      <c r="JXR13" s="307"/>
      <c r="JXS13" s="307"/>
      <c r="JXT13" s="307"/>
      <c r="JXU13" s="307"/>
      <c r="JXV13" s="307"/>
      <c r="JXW13" s="307"/>
      <c r="JXX13" s="307"/>
      <c r="JXY13" s="307"/>
      <c r="JXZ13" s="307"/>
      <c r="JYA13" s="307"/>
      <c r="JYB13" s="307"/>
      <c r="JYC13" s="307"/>
      <c r="JYD13" s="307"/>
      <c r="JYE13" s="307"/>
      <c r="JYF13" s="307"/>
      <c r="JYG13" s="307"/>
      <c r="JYH13" s="307"/>
      <c r="JYI13" s="307"/>
      <c r="JYJ13" s="307"/>
      <c r="JYK13" s="307"/>
      <c r="JYL13" s="307"/>
      <c r="JYM13" s="307"/>
      <c r="JYN13" s="307"/>
      <c r="JYO13" s="307"/>
      <c r="JYP13" s="307"/>
      <c r="JYQ13" s="307"/>
      <c r="JYR13" s="307"/>
      <c r="JYS13" s="307"/>
      <c r="JYT13" s="307"/>
      <c r="JYU13" s="307"/>
      <c r="JYV13" s="307"/>
      <c r="JYW13" s="307"/>
      <c r="JYX13" s="307"/>
      <c r="JYY13" s="307"/>
      <c r="JYZ13" s="307"/>
      <c r="JZA13" s="307"/>
      <c r="JZB13" s="307"/>
      <c r="JZC13" s="307"/>
      <c r="JZD13" s="307"/>
      <c r="JZE13" s="307"/>
      <c r="JZF13" s="307"/>
      <c r="JZG13" s="307"/>
      <c r="JZH13" s="307"/>
      <c r="JZI13" s="307"/>
      <c r="JZJ13" s="307"/>
      <c r="JZK13" s="307"/>
      <c r="JZL13" s="307"/>
      <c r="JZM13" s="307"/>
      <c r="JZN13" s="307"/>
      <c r="JZO13" s="307"/>
      <c r="JZP13" s="307"/>
      <c r="JZQ13" s="307"/>
      <c r="JZR13" s="307"/>
      <c r="JZS13" s="307"/>
      <c r="JZT13" s="307"/>
      <c r="JZU13" s="307"/>
      <c r="JZV13" s="307"/>
      <c r="JZW13" s="307"/>
      <c r="JZX13" s="307"/>
      <c r="JZY13" s="307"/>
      <c r="JZZ13" s="307"/>
      <c r="KAA13" s="307"/>
      <c r="KAB13" s="307"/>
      <c r="KAC13" s="307"/>
      <c r="KAD13" s="307"/>
      <c r="KAE13" s="307"/>
      <c r="KAF13" s="307"/>
      <c r="KAG13" s="307"/>
      <c r="KAH13" s="307"/>
      <c r="KAI13" s="307"/>
      <c r="KAJ13" s="307"/>
      <c r="KAK13" s="307"/>
      <c r="KAL13" s="307"/>
      <c r="KAM13" s="307"/>
      <c r="KAN13" s="307"/>
      <c r="KAO13" s="307"/>
      <c r="KAP13" s="307"/>
      <c r="KAQ13" s="307"/>
      <c r="KAR13" s="307"/>
      <c r="KAS13" s="307"/>
      <c r="KAT13" s="307"/>
      <c r="KAU13" s="307"/>
      <c r="KAV13" s="307"/>
      <c r="KAW13" s="307"/>
      <c r="KAX13" s="307"/>
      <c r="KAY13" s="307"/>
      <c r="KAZ13" s="307"/>
      <c r="KBA13" s="307"/>
      <c r="KBB13" s="307"/>
      <c r="KBC13" s="307"/>
      <c r="KBD13" s="307"/>
      <c r="KBE13" s="307"/>
      <c r="KBF13" s="307"/>
      <c r="KBG13" s="307"/>
      <c r="KBH13" s="307"/>
      <c r="KBI13" s="307"/>
      <c r="KBJ13" s="307"/>
      <c r="KBK13" s="307"/>
      <c r="KBL13" s="307"/>
      <c r="KBM13" s="307"/>
      <c r="KBN13" s="307"/>
      <c r="KBO13" s="307"/>
      <c r="KBP13" s="307"/>
      <c r="KBQ13" s="307"/>
      <c r="KBR13" s="307"/>
      <c r="KBS13" s="307"/>
      <c r="KBT13" s="307"/>
      <c r="KBU13" s="307"/>
      <c r="KBV13" s="307"/>
      <c r="KBW13" s="307"/>
      <c r="KBX13" s="307"/>
      <c r="KBY13" s="307"/>
      <c r="KBZ13" s="307"/>
      <c r="KCA13" s="307"/>
      <c r="KCB13" s="307"/>
      <c r="KCC13" s="307"/>
      <c r="KCD13" s="307"/>
      <c r="KCE13" s="307"/>
      <c r="KCF13" s="307"/>
      <c r="KCG13" s="307"/>
      <c r="KCH13" s="307"/>
      <c r="KCI13" s="307"/>
      <c r="KCJ13" s="307"/>
      <c r="KCK13" s="307"/>
      <c r="KCL13" s="307"/>
      <c r="KCM13" s="307"/>
      <c r="KCN13" s="307"/>
      <c r="KCO13" s="307"/>
      <c r="KCP13" s="307"/>
      <c r="KCQ13" s="307"/>
      <c r="KCR13" s="307"/>
      <c r="KCS13" s="307"/>
      <c r="KCT13" s="307"/>
      <c r="KCU13" s="307"/>
      <c r="KCV13" s="307"/>
      <c r="KCW13" s="307"/>
      <c r="KCX13" s="307"/>
      <c r="KCY13" s="307"/>
      <c r="KCZ13" s="307"/>
      <c r="KDA13" s="307"/>
      <c r="KDB13" s="307"/>
      <c r="KDC13" s="307"/>
      <c r="KDD13" s="307"/>
      <c r="KDE13" s="307"/>
      <c r="KDF13" s="307"/>
      <c r="KDG13" s="307"/>
      <c r="KDH13" s="307"/>
      <c r="KDI13" s="307"/>
      <c r="KDJ13" s="307"/>
      <c r="KDK13" s="307"/>
      <c r="KDL13" s="307"/>
      <c r="KDM13" s="307"/>
      <c r="KDN13" s="307"/>
      <c r="KDO13" s="307"/>
      <c r="KDP13" s="307"/>
      <c r="KDQ13" s="307"/>
      <c r="KDR13" s="307"/>
      <c r="KDS13" s="307"/>
      <c r="KDT13" s="307"/>
      <c r="KDU13" s="307"/>
      <c r="KDV13" s="307"/>
      <c r="KDW13" s="307"/>
      <c r="KDX13" s="307"/>
      <c r="KDY13" s="307"/>
      <c r="KDZ13" s="307"/>
      <c r="KEA13" s="307"/>
      <c r="KEB13" s="307"/>
      <c r="KEC13" s="307"/>
      <c r="KED13" s="307"/>
      <c r="KEE13" s="307"/>
      <c r="KEF13" s="307"/>
      <c r="KEG13" s="307"/>
      <c r="KEH13" s="307"/>
      <c r="KEI13" s="307"/>
      <c r="KEJ13" s="307"/>
      <c r="KEK13" s="307"/>
      <c r="KEL13" s="307"/>
      <c r="KEM13" s="307"/>
      <c r="KEN13" s="307"/>
      <c r="KEO13" s="307"/>
      <c r="KEP13" s="307"/>
      <c r="KEQ13" s="307"/>
      <c r="KER13" s="307"/>
      <c r="KES13" s="307"/>
      <c r="KET13" s="307"/>
      <c r="KEU13" s="307"/>
      <c r="KEV13" s="307"/>
      <c r="KEW13" s="307"/>
      <c r="KEX13" s="307"/>
      <c r="KEY13" s="307"/>
      <c r="KEZ13" s="307"/>
      <c r="KFA13" s="307"/>
      <c r="KFB13" s="307"/>
      <c r="KFC13" s="307"/>
      <c r="KFD13" s="307"/>
      <c r="KFE13" s="307"/>
      <c r="KFF13" s="307"/>
      <c r="KFG13" s="307"/>
      <c r="KFH13" s="307"/>
      <c r="KFI13" s="307"/>
      <c r="KFJ13" s="307"/>
      <c r="KFK13" s="307"/>
      <c r="KFL13" s="307"/>
      <c r="KFM13" s="307"/>
      <c r="KFN13" s="307"/>
      <c r="KFO13" s="307"/>
      <c r="KFP13" s="307"/>
      <c r="KFQ13" s="307"/>
      <c r="KFR13" s="307"/>
      <c r="KFS13" s="307"/>
      <c r="KFT13" s="307"/>
      <c r="KFU13" s="307"/>
      <c r="KFV13" s="307"/>
      <c r="KFW13" s="307"/>
      <c r="KFX13" s="307"/>
      <c r="KFY13" s="307"/>
      <c r="KFZ13" s="307"/>
      <c r="KGA13" s="307"/>
      <c r="KGB13" s="307"/>
      <c r="KGC13" s="307"/>
      <c r="KGD13" s="307"/>
      <c r="KGE13" s="307"/>
      <c r="KGF13" s="307"/>
      <c r="KGG13" s="307"/>
      <c r="KGH13" s="307"/>
      <c r="KGI13" s="307"/>
      <c r="KGJ13" s="307"/>
      <c r="KGK13" s="307"/>
      <c r="KGL13" s="307"/>
      <c r="KGM13" s="307"/>
      <c r="KGN13" s="307"/>
      <c r="KGO13" s="307"/>
      <c r="KGP13" s="307"/>
      <c r="KGQ13" s="307"/>
      <c r="KGR13" s="307"/>
      <c r="KGS13" s="307"/>
      <c r="KGT13" s="307"/>
      <c r="KGU13" s="307"/>
      <c r="KGV13" s="307"/>
      <c r="KGW13" s="307"/>
      <c r="KGX13" s="307"/>
      <c r="KGY13" s="307"/>
      <c r="KGZ13" s="307"/>
      <c r="KHA13" s="307"/>
      <c r="KHB13" s="307"/>
      <c r="KHC13" s="307"/>
      <c r="KHD13" s="307"/>
      <c r="KHE13" s="307"/>
      <c r="KHF13" s="307"/>
      <c r="KHG13" s="307"/>
      <c r="KHH13" s="307"/>
      <c r="KHI13" s="307"/>
      <c r="KHJ13" s="307"/>
      <c r="KHK13" s="307"/>
      <c r="KHL13" s="307"/>
      <c r="KHM13" s="307"/>
      <c r="KHN13" s="307"/>
      <c r="KHO13" s="307"/>
      <c r="KHP13" s="307"/>
      <c r="KHQ13" s="307"/>
      <c r="KHR13" s="307"/>
      <c r="KHS13" s="307"/>
      <c r="KHT13" s="307"/>
      <c r="KHU13" s="307"/>
      <c r="KHV13" s="307"/>
      <c r="KHW13" s="307"/>
      <c r="KHX13" s="307"/>
      <c r="KHY13" s="307"/>
      <c r="KHZ13" s="307"/>
      <c r="KIA13" s="307"/>
      <c r="KIB13" s="307"/>
      <c r="KIC13" s="307"/>
      <c r="KID13" s="307"/>
      <c r="KIE13" s="307"/>
      <c r="KIF13" s="307"/>
      <c r="KIG13" s="307"/>
      <c r="KIH13" s="307"/>
      <c r="KII13" s="307"/>
      <c r="KIJ13" s="307"/>
      <c r="KIK13" s="307"/>
      <c r="KIL13" s="307"/>
      <c r="KIM13" s="307"/>
      <c r="KIN13" s="307"/>
      <c r="KIO13" s="307"/>
      <c r="KIP13" s="307"/>
      <c r="KIQ13" s="307"/>
      <c r="KIR13" s="307"/>
      <c r="KIS13" s="307"/>
      <c r="KIT13" s="307"/>
      <c r="KIU13" s="307"/>
      <c r="KIV13" s="307"/>
      <c r="KIW13" s="307"/>
      <c r="KIX13" s="307"/>
      <c r="KIY13" s="307"/>
      <c r="KIZ13" s="307"/>
      <c r="KJA13" s="307"/>
      <c r="KJB13" s="307"/>
      <c r="KJC13" s="307"/>
      <c r="KJD13" s="307"/>
      <c r="KJE13" s="307"/>
      <c r="KJF13" s="307"/>
      <c r="KJG13" s="307"/>
      <c r="KJH13" s="307"/>
      <c r="KJI13" s="307"/>
      <c r="KJJ13" s="307"/>
      <c r="KJK13" s="307"/>
      <c r="KJL13" s="307"/>
      <c r="KJM13" s="307"/>
      <c r="KJN13" s="307"/>
      <c r="KJO13" s="307"/>
      <c r="KJP13" s="307"/>
      <c r="KJQ13" s="307"/>
      <c r="KJR13" s="307"/>
      <c r="KJS13" s="307"/>
      <c r="KJT13" s="307"/>
      <c r="KJU13" s="307"/>
      <c r="KJV13" s="307"/>
      <c r="KJW13" s="307"/>
      <c r="KJX13" s="307"/>
      <c r="KJY13" s="307"/>
      <c r="KJZ13" s="307"/>
      <c r="KKA13" s="307"/>
      <c r="KKB13" s="307"/>
      <c r="KKC13" s="307"/>
      <c r="KKD13" s="307"/>
      <c r="KKE13" s="307"/>
      <c r="KKF13" s="307"/>
      <c r="KKG13" s="307"/>
      <c r="KKH13" s="307"/>
      <c r="KKI13" s="307"/>
      <c r="KKJ13" s="307"/>
      <c r="KKK13" s="307"/>
      <c r="KKL13" s="307"/>
      <c r="KKM13" s="307"/>
      <c r="KKN13" s="307"/>
      <c r="KKO13" s="307"/>
      <c r="KKP13" s="307"/>
      <c r="KKQ13" s="307"/>
      <c r="KKR13" s="307"/>
      <c r="KKS13" s="307"/>
      <c r="KKT13" s="307"/>
      <c r="KKU13" s="307"/>
      <c r="KKV13" s="307"/>
      <c r="KKW13" s="307"/>
      <c r="KKX13" s="307"/>
      <c r="KKY13" s="307"/>
      <c r="KKZ13" s="307"/>
      <c r="KLA13" s="307"/>
      <c r="KLB13" s="307"/>
      <c r="KLC13" s="307"/>
      <c r="KLD13" s="307"/>
      <c r="KLE13" s="307"/>
      <c r="KLF13" s="307"/>
      <c r="KLG13" s="307"/>
      <c r="KLH13" s="307"/>
      <c r="KLI13" s="307"/>
      <c r="KLJ13" s="307"/>
      <c r="KLK13" s="307"/>
      <c r="KLL13" s="307"/>
      <c r="KLM13" s="307"/>
      <c r="KLN13" s="307"/>
      <c r="KLO13" s="307"/>
      <c r="KLP13" s="307"/>
      <c r="KLQ13" s="307"/>
      <c r="KLR13" s="307"/>
      <c r="KLS13" s="307"/>
      <c r="KLT13" s="307"/>
      <c r="KLU13" s="307"/>
      <c r="KLV13" s="307"/>
      <c r="KLW13" s="307"/>
      <c r="KLX13" s="307"/>
      <c r="KLY13" s="307"/>
      <c r="KLZ13" s="307"/>
      <c r="KMA13" s="307"/>
      <c r="KMB13" s="307"/>
      <c r="KMC13" s="307"/>
      <c r="KMD13" s="307"/>
      <c r="KME13" s="307"/>
      <c r="KMF13" s="307"/>
      <c r="KMG13" s="307"/>
      <c r="KMH13" s="307"/>
      <c r="KMI13" s="307"/>
      <c r="KMJ13" s="307"/>
      <c r="KMK13" s="307"/>
      <c r="KML13" s="307"/>
      <c r="KMM13" s="307"/>
      <c r="KMN13" s="307"/>
      <c r="KMO13" s="307"/>
      <c r="KMP13" s="307"/>
      <c r="KMQ13" s="307"/>
      <c r="KMR13" s="307"/>
      <c r="KMS13" s="307"/>
      <c r="KMT13" s="307"/>
      <c r="KMU13" s="307"/>
      <c r="KMV13" s="307"/>
      <c r="KMW13" s="307"/>
      <c r="KMX13" s="307"/>
      <c r="KMY13" s="307"/>
      <c r="KMZ13" s="307"/>
      <c r="KNA13" s="307"/>
      <c r="KNB13" s="307"/>
      <c r="KNC13" s="307"/>
      <c r="KND13" s="307"/>
      <c r="KNE13" s="307"/>
      <c r="KNF13" s="307"/>
      <c r="KNG13" s="307"/>
      <c r="KNH13" s="307"/>
      <c r="KNI13" s="307"/>
      <c r="KNJ13" s="307"/>
      <c r="KNK13" s="307"/>
      <c r="KNL13" s="307"/>
      <c r="KNM13" s="307"/>
      <c r="KNN13" s="307"/>
      <c r="KNO13" s="307"/>
      <c r="KNP13" s="307"/>
      <c r="KNQ13" s="307"/>
      <c r="KNR13" s="307"/>
      <c r="KNS13" s="307"/>
      <c r="KNT13" s="307"/>
      <c r="KNU13" s="307"/>
      <c r="KNV13" s="307"/>
      <c r="KNW13" s="307"/>
      <c r="KNX13" s="307"/>
      <c r="KNY13" s="307"/>
      <c r="KNZ13" s="307"/>
      <c r="KOA13" s="307"/>
      <c r="KOB13" s="307"/>
      <c r="KOC13" s="307"/>
      <c r="KOD13" s="307"/>
      <c r="KOE13" s="307"/>
      <c r="KOF13" s="307"/>
      <c r="KOG13" s="307"/>
      <c r="KOH13" s="307"/>
      <c r="KOI13" s="307"/>
      <c r="KOJ13" s="307"/>
      <c r="KOK13" s="307"/>
      <c r="KOL13" s="307"/>
      <c r="KOM13" s="307"/>
      <c r="KON13" s="307"/>
      <c r="KOO13" s="307"/>
      <c r="KOP13" s="307"/>
      <c r="KOQ13" s="307"/>
      <c r="KOR13" s="307"/>
      <c r="KOS13" s="307"/>
      <c r="KOT13" s="307"/>
      <c r="KOU13" s="307"/>
      <c r="KOV13" s="307"/>
      <c r="KOW13" s="307"/>
      <c r="KOX13" s="307"/>
      <c r="KOY13" s="307"/>
      <c r="KOZ13" s="307"/>
      <c r="KPA13" s="307"/>
      <c r="KPB13" s="307"/>
      <c r="KPC13" s="307"/>
      <c r="KPD13" s="307"/>
      <c r="KPE13" s="307"/>
      <c r="KPF13" s="307"/>
      <c r="KPG13" s="307"/>
      <c r="KPH13" s="307"/>
      <c r="KPI13" s="307"/>
      <c r="KPJ13" s="307"/>
      <c r="KPK13" s="307"/>
      <c r="KPL13" s="307"/>
      <c r="KPM13" s="307"/>
      <c r="KPN13" s="307"/>
      <c r="KPO13" s="307"/>
      <c r="KPP13" s="307"/>
      <c r="KPQ13" s="307"/>
      <c r="KPR13" s="307"/>
      <c r="KPS13" s="307"/>
      <c r="KPT13" s="307"/>
      <c r="KPU13" s="307"/>
      <c r="KPV13" s="307"/>
      <c r="KPW13" s="307"/>
      <c r="KPX13" s="307"/>
      <c r="KPY13" s="307"/>
      <c r="KPZ13" s="307"/>
      <c r="KQA13" s="307"/>
      <c r="KQB13" s="307"/>
      <c r="KQC13" s="307"/>
      <c r="KQD13" s="307"/>
      <c r="KQE13" s="307"/>
      <c r="KQF13" s="307"/>
      <c r="KQG13" s="307"/>
      <c r="KQH13" s="307"/>
      <c r="KQI13" s="307"/>
      <c r="KQJ13" s="307"/>
      <c r="KQK13" s="307"/>
      <c r="KQL13" s="307"/>
      <c r="KQM13" s="307"/>
      <c r="KQN13" s="307"/>
      <c r="KQO13" s="307"/>
      <c r="KQP13" s="307"/>
      <c r="KQQ13" s="307"/>
      <c r="KQR13" s="307"/>
      <c r="KQS13" s="307"/>
      <c r="KQT13" s="307"/>
      <c r="KQU13" s="307"/>
      <c r="KQV13" s="307"/>
      <c r="KQW13" s="307"/>
      <c r="KQX13" s="307"/>
      <c r="KQY13" s="307"/>
      <c r="KQZ13" s="307"/>
      <c r="KRA13" s="307"/>
      <c r="KRB13" s="307"/>
      <c r="KRC13" s="307"/>
      <c r="KRD13" s="307"/>
      <c r="KRE13" s="307"/>
      <c r="KRF13" s="307"/>
      <c r="KRG13" s="307"/>
      <c r="KRH13" s="307"/>
      <c r="KRI13" s="307"/>
      <c r="KRJ13" s="307"/>
      <c r="KRK13" s="307"/>
      <c r="KRL13" s="307"/>
      <c r="KRM13" s="307"/>
      <c r="KRN13" s="307"/>
      <c r="KRO13" s="307"/>
      <c r="KRP13" s="307"/>
      <c r="KRQ13" s="307"/>
      <c r="KRR13" s="307"/>
      <c r="KRS13" s="307"/>
      <c r="KRT13" s="307"/>
      <c r="KRU13" s="307"/>
      <c r="KRV13" s="307"/>
      <c r="KRW13" s="307"/>
      <c r="KRX13" s="307"/>
      <c r="KRY13" s="307"/>
      <c r="KRZ13" s="307"/>
      <c r="KSA13" s="307"/>
      <c r="KSB13" s="307"/>
      <c r="KSC13" s="307"/>
      <c r="KSD13" s="307"/>
      <c r="KSE13" s="307"/>
      <c r="KSF13" s="307"/>
      <c r="KSG13" s="307"/>
      <c r="KSH13" s="307"/>
      <c r="KSI13" s="307"/>
      <c r="KSJ13" s="307"/>
      <c r="KSK13" s="307"/>
      <c r="KSL13" s="307"/>
      <c r="KSM13" s="307"/>
      <c r="KSN13" s="307"/>
      <c r="KSO13" s="307"/>
      <c r="KSP13" s="307"/>
      <c r="KSQ13" s="307"/>
      <c r="KSR13" s="307"/>
      <c r="KSS13" s="307"/>
      <c r="KST13" s="307"/>
      <c r="KSU13" s="307"/>
      <c r="KSV13" s="307"/>
      <c r="KSW13" s="307"/>
      <c r="KSX13" s="307"/>
      <c r="KSY13" s="307"/>
      <c r="KSZ13" s="307"/>
      <c r="KTA13" s="307"/>
      <c r="KTB13" s="307"/>
      <c r="KTC13" s="307"/>
      <c r="KTD13" s="307"/>
      <c r="KTE13" s="307"/>
      <c r="KTF13" s="307"/>
      <c r="KTG13" s="307"/>
      <c r="KTH13" s="307"/>
      <c r="KTI13" s="307"/>
      <c r="KTJ13" s="307"/>
      <c r="KTK13" s="307"/>
      <c r="KTL13" s="307"/>
      <c r="KTM13" s="307"/>
      <c r="KTN13" s="307"/>
      <c r="KTO13" s="307"/>
      <c r="KTP13" s="307"/>
      <c r="KTQ13" s="307"/>
      <c r="KTR13" s="307"/>
      <c r="KTS13" s="307"/>
      <c r="KTT13" s="307"/>
      <c r="KTU13" s="307"/>
      <c r="KTV13" s="307"/>
      <c r="KTW13" s="307"/>
      <c r="KTX13" s="307"/>
      <c r="KTY13" s="307"/>
      <c r="KTZ13" s="307"/>
      <c r="KUA13" s="307"/>
      <c r="KUB13" s="307"/>
      <c r="KUC13" s="307"/>
      <c r="KUD13" s="307"/>
      <c r="KUE13" s="307"/>
      <c r="KUF13" s="307"/>
      <c r="KUG13" s="307"/>
      <c r="KUH13" s="307"/>
      <c r="KUI13" s="307"/>
      <c r="KUJ13" s="307"/>
      <c r="KUK13" s="307"/>
      <c r="KUL13" s="307"/>
      <c r="KUM13" s="307"/>
      <c r="KUN13" s="307"/>
      <c r="KUO13" s="307"/>
      <c r="KUP13" s="307"/>
      <c r="KUQ13" s="307"/>
      <c r="KUR13" s="307"/>
      <c r="KUS13" s="307"/>
      <c r="KUT13" s="307"/>
      <c r="KUU13" s="307"/>
      <c r="KUV13" s="307"/>
      <c r="KUW13" s="307"/>
      <c r="KUX13" s="307"/>
      <c r="KUY13" s="307"/>
      <c r="KUZ13" s="307"/>
      <c r="KVA13" s="307"/>
      <c r="KVB13" s="307"/>
      <c r="KVC13" s="307"/>
      <c r="KVD13" s="307"/>
      <c r="KVE13" s="307"/>
      <c r="KVF13" s="307"/>
      <c r="KVG13" s="307"/>
      <c r="KVH13" s="307"/>
      <c r="KVI13" s="307"/>
      <c r="KVJ13" s="307"/>
      <c r="KVK13" s="307"/>
      <c r="KVL13" s="307"/>
      <c r="KVM13" s="307"/>
      <c r="KVN13" s="307"/>
      <c r="KVO13" s="307"/>
      <c r="KVP13" s="307"/>
      <c r="KVQ13" s="307"/>
      <c r="KVR13" s="307"/>
      <c r="KVS13" s="307"/>
      <c r="KVT13" s="307"/>
      <c r="KVU13" s="307"/>
      <c r="KVV13" s="307"/>
      <c r="KVW13" s="307"/>
      <c r="KVX13" s="307"/>
      <c r="KVY13" s="307"/>
      <c r="KVZ13" s="307"/>
      <c r="KWA13" s="307"/>
      <c r="KWB13" s="307"/>
      <c r="KWC13" s="307"/>
      <c r="KWD13" s="307"/>
      <c r="KWE13" s="307"/>
      <c r="KWF13" s="307"/>
      <c r="KWG13" s="307"/>
      <c r="KWH13" s="307"/>
      <c r="KWI13" s="307"/>
      <c r="KWJ13" s="307"/>
      <c r="KWK13" s="307"/>
      <c r="KWL13" s="307"/>
      <c r="KWM13" s="307"/>
      <c r="KWN13" s="307"/>
      <c r="KWO13" s="307"/>
      <c r="KWP13" s="307"/>
      <c r="KWQ13" s="307"/>
      <c r="KWR13" s="307"/>
      <c r="KWS13" s="307"/>
      <c r="KWT13" s="307"/>
      <c r="KWU13" s="307"/>
      <c r="KWV13" s="307"/>
      <c r="KWW13" s="307"/>
      <c r="KWX13" s="307"/>
      <c r="KWY13" s="307"/>
      <c r="KWZ13" s="307"/>
      <c r="KXA13" s="307"/>
      <c r="KXB13" s="307"/>
      <c r="KXC13" s="307"/>
      <c r="KXD13" s="307"/>
      <c r="KXE13" s="307"/>
      <c r="KXF13" s="307"/>
      <c r="KXG13" s="307"/>
      <c r="KXH13" s="307"/>
      <c r="KXI13" s="307"/>
      <c r="KXJ13" s="307"/>
      <c r="KXK13" s="307"/>
      <c r="KXL13" s="307"/>
      <c r="KXM13" s="307"/>
      <c r="KXN13" s="307"/>
      <c r="KXO13" s="307"/>
      <c r="KXP13" s="307"/>
      <c r="KXQ13" s="307"/>
      <c r="KXR13" s="307"/>
      <c r="KXS13" s="307"/>
      <c r="KXT13" s="307"/>
      <c r="KXU13" s="307"/>
      <c r="KXV13" s="307"/>
      <c r="KXW13" s="307"/>
      <c r="KXX13" s="307"/>
      <c r="KXY13" s="307"/>
      <c r="KXZ13" s="307"/>
      <c r="KYA13" s="307"/>
      <c r="KYB13" s="307"/>
      <c r="KYC13" s="307"/>
      <c r="KYD13" s="307"/>
      <c r="KYE13" s="307"/>
      <c r="KYF13" s="307"/>
      <c r="KYG13" s="307"/>
      <c r="KYH13" s="307"/>
      <c r="KYI13" s="307"/>
      <c r="KYJ13" s="307"/>
      <c r="KYK13" s="307"/>
      <c r="KYL13" s="307"/>
      <c r="KYM13" s="307"/>
      <c r="KYN13" s="307"/>
      <c r="KYO13" s="307"/>
      <c r="KYP13" s="307"/>
      <c r="KYQ13" s="307"/>
      <c r="KYR13" s="307"/>
      <c r="KYS13" s="307"/>
      <c r="KYT13" s="307"/>
      <c r="KYU13" s="307"/>
      <c r="KYV13" s="307"/>
      <c r="KYW13" s="307"/>
      <c r="KYX13" s="307"/>
      <c r="KYY13" s="307"/>
      <c r="KYZ13" s="307"/>
      <c r="KZA13" s="307"/>
      <c r="KZB13" s="307"/>
      <c r="KZC13" s="307"/>
      <c r="KZD13" s="307"/>
      <c r="KZE13" s="307"/>
      <c r="KZF13" s="307"/>
      <c r="KZG13" s="307"/>
      <c r="KZH13" s="307"/>
      <c r="KZI13" s="307"/>
      <c r="KZJ13" s="307"/>
      <c r="KZK13" s="307"/>
      <c r="KZL13" s="307"/>
      <c r="KZM13" s="307"/>
      <c r="KZN13" s="307"/>
      <c r="KZO13" s="307"/>
      <c r="KZP13" s="307"/>
      <c r="KZQ13" s="307"/>
      <c r="KZR13" s="307"/>
      <c r="KZS13" s="307"/>
      <c r="KZT13" s="307"/>
      <c r="KZU13" s="307"/>
      <c r="KZV13" s="307"/>
      <c r="KZW13" s="307"/>
      <c r="KZX13" s="307"/>
      <c r="KZY13" s="307"/>
      <c r="KZZ13" s="307"/>
      <c r="LAA13" s="307"/>
      <c r="LAB13" s="307"/>
      <c r="LAC13" s="307"/>
      <c r="LAD13" s="307"/>
      <c r="LAE13" s="307"/>
      <c r="LAF13" s="307"/>
      <c r="LAG13" s="307"/>
      <c r="LAH13" s="307"/>
      <c r="LAI13" s="307"/>
      <c r="LAJ13" s="307"/>
      <c r="LAK13" s="307"/>
      <c r="LAL13" s="307"/>
      <c r="LAM13" s="307"/>
      <c r="LAN13" s="307"/>
      <c r="LAO13" s="307"/>
      <c r="LAP13" s="307"/>
      <c r="LAQ13" s="307"/>
      <c r="LAR13" s="307"/>
      <c r="LAS13" s="307"/>
      <c r="LAT13" s="307"/>
      <c r="LAU13" s="307"/>
      <c r="LAV13" s="307"/>
      <c r="LAW13" s="307"/>
      <c r="LAX13" s="307"/>
      <c r="LAY13" s="307"/>
      <c r="LAZ13" s="307"/>
      <c r="LBA13" s="307"/>
      <c r="LBB13" s="307"/>
      <c r="LBC13" s="307"/>
      <c r="LBD13" s="307"/>
      <c r="LBE13" s="307"/>
      <c r="LBF13" s="307"/>
      <c r="LBG13" s="307"/>
      <c r="LBH13" s="307"/>
      <c r="LBI13" s="307"/>
      <c r="LBJ13" s="307"/>
      <c r="LBK13" s="307"/>
      <c r="LBL13" s="307"/>
      <c r="LBM13" s="307"/>
      <c r="LBN13" s="307"/>
      <c r="LBO13" s="307"/>
      <c r="LBP13" s="307"/>
      <c r="LBQ13" s="307"/>
      <c r="LBR13" s="307"/>
      <c r="LBS13" s="307"/>
      <c r="LBT13" s="307"/>
      <c r="LBU13" s="307"/>
      <c r="LBV13" s="307"/>
      <c r="LBW13" s="307"/>
      <c r="LBX13" s="307"/>
      <c r="LBY13" s="307"/>
      <c r="LBZ13" s="307"/>
      <c r="LCA13" s="307"/>
      <c r="LCB13" s="307"/>
      <c r="LCC13" s="307"/>
      <c r="LCD13" s="307"/>
      <c r="LCE13" s="307"/>
      <c r="LCF13" s="307"/>
      <c r="LCG13" s="307"/>
      <c r="LCH13" s="307"/>
      <c r="LCI13" s="307"/>
      <c r="LCJ13" s="307"/>
      <c r="LCK13" s="307"/>
      <c r="LCL13" s="307"/>
      <c r="LCM13" s="307"/>
      <c r="LCN13" s="307"/>
      <c r="LCO13" s="307"/>
      <c r="LCP13" s="307"/>
      <c r="LCQ13" s="307"/>
      <c r="LCR13" s="307"/>
      <c r="LCS13" s="307"/>
      <c r="LCT13" s="307"/>
      <c r="LCU13" s="307"/>
      <c r="LCV13" s="307"/>
      <c r="LCW13" s="307"/>
      <c r="LCX13" s="307"/>
      <c r="LCY13" s="307"/>
      <c r="LCZ13" s="307"/>
      <c r="LDA13" s="307"/>
      <c r="LDB13" s="307"/>
      <c r="LDC13" s="307"/>
      <c r="LDD13" s="307"/>
      <c r="LDE13" s="307"/>
      <c r="LDF13" s="307"/>
      <c r="LDG13" s="307"/>
      <c r="LDH13" s="307"/>
      <c r="LDI13" s="307"/>
      <c r="LDJ13" s="307"/>
      <c r="LDK13" s="307"/>
      <c r="LDL13" s="307"/>
      <c r="LDM13" s="307"/>
      <c r="LDN13" s="307"/>
      <c r="LDO13" s="307"/>
      <c r="LDP13" s="307"/>
      <c r="LDQ13" s="307"/>
      <c r="LDR13" s="307"/>
      <c r="LDS13" s="307"/>
      <c r="LDT13" s="307"/>
      <c r="LDU13" s="307"/>
      <c r="LDV13" s="307"/>
      <c r="LDW13" s="307"/>
      <c r="LDX13" s="307"/>
      <c r="LDY13" s="307"/>
      <c r="LDZ13" s="307"/>
      <c r="LEA13" s="307"/>
      <c r="LEB13" s="307"/>
      <c r="LEC13" s="307"/>
      <c r="LED13" s="307"/>
      <c r="LEE13" s="307"/>
      <c r="LEF13" s="307"/>
      <c r="LEG13" s="307"/>
      <c r="LEH13" s="307"/>
      <c r="LEI13" s="307"/>
      <c r="LEJ13" s="307"/>
      <c r="LEK13" s="307"/>
      <c r="LEL13" s="307"/>
      <c r="LEM13" s="307"/>
      <c r="LEN13" s="307"/>
      <c r="LEO13" s="307"/>
      <c r="LEP13" s="307"/>
      <c r="LEQ13" s="307"/>
      <c r="LER13" s="307"/>
      <c r="LES13" s="307"/>
      <c r="LET13" s="307"/>
      <c r="LEU13" s="307"/>
      <c r="LEV13" s="307"/>
      <c r="LEW13" s="307"/>
      <c r="LEX13" s="307"/>
      <c r="LEY13" s="307"/>
      <c r="LEZ13" s="307"/>
      <c r="LFA13" s="307"/>
      <c r="LFB13" s="307"/>
      <c r="LFC13" s="307"/>
      <c r="LFD13" s="307"/>
      <c r="LFE13" s="307"/>
      <c r="LFF13" s="307"/>
      <c r="LFG13" s="307"/>
      <c r="LFH13" s="307"/>
      <c r="LFI13" s="307"/>
      <c r="LFJ13" s="307"/>
      <c r="LFK13" s="307"/>
      <c r="LFL13" s="307"/>
      <c r="LFM13" s="307"/>
      <c r="LFN13" s="307"/>
      <c r="LFO13" s="307"/>
      <c r="LFP13" s="307"/>
      <c r="LFQ13" s="307"/>
      <c r="LFR13" s="307"/>
      <c r="LFS13" s="307"/>
      <c r="LFT13" s="307"/>
      <c r="LFU13" s="307"/>
      <c r="LFV13" s="307"/>
      <c r="LFW13" s="307"/>
      <c r="LFX13" s="307"/>
      <c r="LFY13" s="307"/>
      <c r="LFZ13" s="307"/>
      <c r="LGA13" s="307"/>
      <c r="LGB13" s="307"/>
      <c r="LGC13" s="307"/>
      <c r="LGD13" s="307"/>
      <c r="LGE13" s="307"/>
      <c r="LGF13" s="307"/>
      <c r="LGG13" s="307"/>
      <c r="LGH13" s="307"/>
      <c r="LGI13" s="307"/>
      <c r="LGJ13" s="307"/>
      <c r="LGK13" s="307"/>
      <c r="LGL13" s="307"/>
      <c r="LGM13" s="307"/>
      <c r="LGN13" s="307"/>
      <c r="LGO13" s="307"/>
      <c r="LGP13" s="307"/>
      <c r="LGQ13" s="307"/>
      <c r="LGR13" s="307"/>
      <c r="LGS13" s="307"/>
      <c r="LGT13" s="307"/>
      <c r="LGU13" s="307"/>
      <c r="LGV13" s="307"/>
      <c r="LGW13" s="307"/>
      <c r="LGX13" s="307"/>
      <c r="LGY13" s="307"/>
      <c r="LGZ13" s="307"/>
      <c r="LHA13" s="307"/>
      <c r="LHB13" s="307"/>
      <c r="LHC13" s="307"/>
      <c r="LHD13" s="307"/>
      <c r="LHE13" s="307"/>
      <c r="LHF13" s="307"/>
      <c r="LHG13" s="307"/>
      <c r="LHH13" s="307"/>
      <c r="LHI13" s="307"/>
      <c r="LHJ13" s="307"/>
      <c r="LHK13" s="307"/>
      <c r="LHL13" s="307"/>
      <c r="LHM13" s="307"/>
      <c r="LHN13" s="307"/>
      <c r="LHO13" s="307"/>
      <c r="LHP13" s="307"/>
      <c r="LHQ13" s="307"/>
      <c r="LHR13" s="307"/>
      <c r="LHS13" s="307"/>
      <c r="LHT13" s="307"/>
      <c r="LHU13" s="307"/>
      <c r="LHV13" s="307"/>
      <c r="LHW13" s="307"/>
      <c r="LHX13" s="307"/>
      <c r="LHY13" s="307"/>
      <c r="LHZ13" s="307"/>
      <c r="LIA13" s="307"/>
      <c r="LIB13" s="307"/>
      <c r="LIC13" s="307"/>
      <c r="LID13" s="307"/>
      <c r="LIE13" s="307"/>
      <c r="LIF13" s="307"/>
      <c r="LIG13" s="307"/>
      <c r="LIH13" s="307"/>
      <c r="LII13" s="307"/>
      <c r="LIJ13" s="307"/>
      <c r="LIK13" s="307"/>
      <c r="LIL13" s="307"/>
      <c r="LIM13" s="307"/>
      <c r="LIN13" s="307"/>
      <c r="LIO13" s="307"/>
      <c r="LIP13" s="307"/>
      <c r="LIQ13" s="307"/>
      <c r="LIR13" s="307"/>
      <c r="LIS13" s="307"/>
      <c r="LIT13" s="307"/>
      <c r="LIU13" s="307"/>
      <c r="LIV13" s="307"/>
      <c r="LIW13" s="307"/>
      <c r="LIX13" s="307"/>
      <c r="LIY13" s="307"/>
      <c r="LIZ13" s="307"/>
      <c r="LJA13" s="307"/>
      <c r="LJB13" s="307"/>
      <c r="LJC13" s="307"/>
      <c r="LJD13" s="307"/>
      <c r="LJE13" s="307"/>
      <c r="LJF13" s="307"/>
      <c r="LJG13" s="307"/>
      <c r="LJH13" s="307"/>
      <c r="LJI13" s="307"/>
      <c r="LJJ13" s="307"/>
      <c r="LJK13" s="307"/>
      <c r="LJL13" s="307"/>
      <c r="LJM13" s="307"/>
      <c r="LJN13" s="307"/>
      <c r="LJO13" s="307"/>
      <c r="LJP13" s="307"/>
      <c r="LJQ13" s="307"/>
      <c r="LJR13" s="307"/>
      <c r="LJS13" s="307"/>
      <c r="LJT13" s="307"/>
      <c r="LJU13" s="307"/>
      <c r="LJV13" s="307"/>
      <c r="LJW13" s="307"/>
      <c r="LJX13" s="307"/>
      <c r="LJY13" s="307"/>
      <c r="LJZ13" s="307"/>
      <c r="LKA13" s="307"/>
      <c r="LKB13" s="307"/>
      <c r="LKC13" s="307"/>
      <c r="LKD13" s="307"/>
      <c r="LKE13" s="307"/>
      <c r="LKF13" s="307"/>
      <c r="LKG13" s="307"/>
      <c r="LKH13" s="307"/>
      <c r="LKI13" s="307"/>
      <c r="LKJ13" s="307"/>
      <c r="LKK13" s="307"/>
      <c r="LKL13" s="307"/>
      <c r="LKM13" s="307"/>
      <c r="LKN13" s="307"/>
      <c r="LKO13" s="307"/>
      <c r="LKP13" s="307"/>
      <c r="LKQ13" s="307"/>
      <c r="LKR13" s="307"/>
      <c r="LKS13" s="307"/>
      <c r="LKT13" s="307"/>
      <c r="LKU13" s="307"/>
      <c r="LKV13" s="307"/>
      <c r="LKW13" s="307"/>
      <c r="LKX13" s="307"/>
      <c r="LKY13" s="307"/>
      <c r="LKZ13" s="307"/>
      <c r="LLA13" s="307"/>
      <c r="LLB13" s="307"/>
      <c r="LLC13" s="307"/>
      <c r="LLD13" s="307"/>
      <c r="LLE13" s="307"/>
      <c r="LLF13" s="307"/>
      <c r="LLG13" s="307"/>
      <c r="LLH13" s="307"/>
      <c r="LLI13" s="307"/>
      <c r="LLJ13" s="307"/>
      <c r="LLK13" s="307"/>
      <c r="LLL13" s="307"/>
      <c r="LLM13" s="307"/>
      <c r="LLN13" s="307"/>
      <c r="LLO13" s="307"/>
      <c r="LLP13" s="307"/>
      <c r="LLQ13" s="307"/>
      <c r="LLR13" s="307"/>
      <c r="LLS13" s="307"/>
      <c r="LLT13" s="307"/>
      <c r="LLU13" s="307"/>
      <c r="LLV13" s="307"/>
      <c r="LLW13" s="307"/>
      <c r="LLX13" s="307"/>
      <c r="LLY13" s="307"/>
      <c r="LLZ13" s="307"/>
      <c r="LMA13" s="307"/>
      <c r="LMB13" s="307"/>
      <c r="LMC13" s="307"/>
      <c r="LMD13" s="307"/>
      <c r="LME13" s="307"/>
      <c r="LMF13" s="307"/>
      <c r="LMG13" s="307"/>
      <c r="LMH13" s="307"/>
      <c r="LMI13" s="307"/>
      <c r="LMJ13" s="307"/>
      <c r="LMK13" s="307"/>
      <c r="LML13" s="307"/>
      <c r="LMM13" s="307"/>
      <c r="LMN13" s="307"/>
      <c r="LMO13" s="307"/>
      <c r="LMP13" s="307"/>
      <c r="LMQ13" s="307"/>
      <c r="LMR13" s="307"/>
      <c r="LMS13" s="307"/>
      <c r="LMT13" s="307"/>
      <c r="LMU13" s="307"/>
      <c r="LMV13" s="307"/>
      <c r="LMW13" s="307"/>
      <c r="LMX13" s="307"/>
      <c r="LMY13" s="307"/>
      <c r="LMZ13" s="307"/>
      <c r="LNA13" s="307"/>
      <c r="LNB13" s="307"/>
      <c r="LNC13" s="307"/>
      <c r="LND13" s="307"/>
      <c r="LNE13" s="307"/>
      <c r="LNF13" s="307"/>
      <c r="LNG13" s="307"/>
      <c r="LNH13" s="307"/>
      <c r="LNI13" s="307"/>
      <c r="LNJ13" s="307"/>
      <c r="LNK13" s="307"/>
      <c r="LNL13" s="307"/>
      <c r="LNM13" s="307"/>
      <c r="LNN13" s="307"/>
      <c r="LNO13" s="307"/>
      <c r="LNP13" s="307"/>
      <c r="LNQ13" s="307"/>
      <c r="LNR13" s="307"/>
      <c r="LNS13" s="307"/>
      <c r="LNT13" s="307"/>
      <c r="LNU13" s="307"/>
      <c r="LNV13" s="307"/>
      <c r="LNW13" s="307"/>
      <c r="LNX13" s="307"/>
      <c r="LNY13" s="307"/>
      <c r="LNZ13" s="307"/>
      <c r="LOA13" s="307"/>
      <c r="LOB13" s="307"/>
      <c r="LOC13" s="307"/>
      <c r="LOD13" s="307"/>
      <c r="LOE13" s="307"/>
      <c r="LOF13" s="307"/>
      <c r="LOG13" s="307"/>
      <c r="LOH13" s="307"/>
      <c r="LOI13" s="307"/>
      <c r="LOJ13" s="307"/>
      <c r="LOK13" s="307"/>
      <c r="LOL13" s="307"/>
      <c r="LOM13" s="307"/>
      <c r="LON13" s="307"/>
      <c r="LOO13" s="307"/>
      <c r="LOP13" s="307"/>
      <c r="LOQ13" s="307"/>
      <c r="LOR13" s="307"/>
      <c r="LOS13" s="307"/>
      <c r="LOT13" s="307"/>
      <c r="LOU13" s="307"/>
      <c r="LOV13" s="307"/>
      <c r="LOW13" s="307"/>
      <c r="LOX13" s="307"/>
      <c r="LOY13" s="307"/>
      <c r="LOZ13" s="307"/>
      <c r="LPA13" s="307"/>
      <c r="LPB13" s="307"/>
      <c r="LPC13" s="307"/>
      <c r="LPD13" s="307"/>
      <c r="LPE13" s="307"/>
      <c r="LPF13" s="307"/>
      <c r="LPG13" s="307"/>
      <c r="LPH13" s="307"/>
      <c r="LPI13" s="307"/>
      <c r="LPJ13" s="307"/>
      <c r="LPK13" s="307"/>
      <c r="LPL13" s="307"/>
      <c r="LPM13" s="307"/>
      <c r="LPN13" s="307"/>
      <c r="LPO13" s="307"/>
      <c r="LPP13" s="307"/>
      <c r="LPQ13" s="307"/>
      <c r="LPR13" s="307"/>
      <c r="LPS13" s="307"/>
      <c r="LPT13" s="307"/>
      <c r="LPU13" s="307"/>
      <c r="LPV13" s="307"/>
      <c r="LPW13" s="307"/>
      <c r="LPX13" s="307"/>
      <c r="LPY13" s="307"/>
      <c r="LPZ13" s="307"/>
      <c r="LQA13" s="307"/>
      <c r="LQB13" s="307"/>
      <c r="LQC13" s="307"/>
      <c r="LQD13" s="307"/>
      <c r="LQE13" s="307"/>
      <c r="LQF13" s="307"/>
      <c r="LQG13" s="307"/>
      <c r="LQH13" s="307"/>
      <c r="LQI13" s="307"/>
      <c r="LQJ13" s="307"/>
      <c r="LQK13" s="307"/>
      <c r="LQL13" s="307"/>
      <c r="LQM13" s="307"/>
      <c r="LQN13" s="307"/>
      <c r="LQO13" s="307"/>
      <c r="LQP13" s="307"/>
      <c r="LQQ13" s="307"/>
      <c r="LQR13" s="307"/>
      <c r="LQS13" s="307"/>
      <c r="LQT13" s="307"/>
      <c r="LQU13" s="307"/>
      <c r="LQV13" s="307"/>
      <c r="LQW13" s="307"/>
      <c r="LQX13" s="307"/>
      <c r="LQY13" s="307"/>
      <c r="LQZ13" s="307"/>
      <c r="LRA13" s="307"/>
      <c r="LRB13" s="307"/>
      <c r="LRC13" s="307"/>
      <c r="LRD13" s="307"/>
      <c r="LRE13" s="307"/>
      <c r="LRF13" s="307"/>
      <c r="LRG13" s="307"/>
      <c r="LRH13" s="307"/>
      <c r="LRI13" s="307"/>
      <c r="LRJ13" s="307"/>
      <c r="LRK13" s="307"/>
      <c r="LRL13" s="307"/>
      <c r="LRM13" s="307"/>
      <c r="LRN13" s="307"/>
      <c r="LRO13" s="307"/>
      <c r="LRP13" s="307"/>
      <c r="LRQ13" s="307"/>
      <c r="LRR13" s="307"/>
      <c r="LRS13" s="307"/>
      <c r="LRT13" s="307"/>
      <c r="LRU13" s="307"/>
      <c r="LRV13" s="307"/>
      <c r="LRW13" s="307"/>
      <c r="LRX13" s="307"/>
      <c r="LRY13" s="307"/>
      <c r="LRZ13" s="307"/>
      <c r="LSA13" s="307"/>
      <c r="LSB13" s="307"/>
      <c r="LSC13" s="307"/>
      <c r="LSD13" s="307"/>
      <c r="LSE13" s="307"/>
      <c r="LSF13" s="307"/>
      <c r="LSG13" s="307"/>
      <c r="LSH13" s="307"/>
      <c r="LSI13" s="307"/>
      <c r="LSJ13" s="307"/>
      <c r="LSK13" s="307"/>
      <c r="LSL13" s="307"/>
      <c r="LSM13" s="307"/>
      <c r="LSN13" s="307"/>
      <c r="LSO13" s="307"/>
      <c r="LSP13" s="307"/>
      <c r="LSQ13" s="307"/>
      <c r="LSR13" s="307"/>
      <c r="LSS13" s="307"/>
      <c r="LST13" s="307"/>
      <c r="LSU13" s="307"/>
      <c r="LSV13" s="307"/>
      <c r="LSW13" s="307"/>
      <c r="LSX13" s="307"/>
      <c r="LSY13" s="307"/>
      <c r="LSZ13" s="307"/>
      <c r="LTA13" s="307"/>
      <c r="LTB13" s="307"/>
      <c r="LTC13" s="307"/>
      <c r="LTD13" s="307"/>
      <c r="LTE13" s="307"/>
      <c r="LTF13" s="307"/>
      <c r="LTG13" s="307"/>
      <c r="LTH13" s="307"/>
      <c r="LTI13" s="307"/>
      <c r="LTJ13" s="307"/>
      <c r="LTK13" s="307"/>
      <c r="LTL13" s="307"/>
      <c r="LTM13" s="307"/>
      <c r="LTN13" s="307"/>
      <c r="LTO13" s="307"/>
      <c r="LTP13" s="307"/>
      <c r="LTQ13" s="307"/>
      <c r="LTR13" s="307"/>
      <c r="LTS13" s="307"/>
      <c r="LTT13" s="307"/>
      <c r="LTU13" s="307"/>
      <c r="LTV13" s="307"/>
      <c r="LTW13" s="307"/>
      <c r="LTX13" s="307"/>
      <c r="LTY13" s="307"/>
      <c r="LTZ13" s="307"/>
      <c r="LUA13" s="307"/>
      <c r="LUB13" s="307"/>
      <c r="LUC13" s="307"/>
      <c r="LUD13" s="307"/>
      <c r="LUE13" s="307"/>
      <c r="LUF13" s="307"/>
      <c r="LUG13" s="307"/>
      <c r="LUH13" s="307"/>
      <c r="LUI13" s="307"/>
      <c r="LUJ13" s="307"/>
      <c r="LUK13" s="307"/>
      <c r="LUL13" s="307"/>
      <c r="LUM13" s="307"/>
      <c r="LUN13" s="307"/>
      <c r="LUO13" s="307"/>
      <c r="LUP13" s="307"/>
      <c r="LUQ13" s="307"/>
      <c r="LUR13" s="307"/>
      <c r="LUS13" s="307"/>
      <c r="LUT13" s="307"/>
      <c r="LUU13" s="307"/>
      <c r="LUV13" s="307"/>
      <c r="LUW13" s="307"/>
      <c r="LUX13" s="307"/>
      <c r="LUY13" s="307"/>
      <c r="LUZ13" s="307"/>
      <c r="LVA13" s="307"/>
      <c r="LVB13" s="307"/>
      <c r="LVC13" s="307"/>
      <c r="LVD13" s="307"/>
      <c r="LVE13" s="307"/>
      <c r="LVF13" s="307"/>
      <c r="LVG13" s="307"/>
      <c r="LVH13" s="307"/>
      <c r="LVI13" s="307"/>
      <c r="LVJ13" s="307"/>
      <c r="LVK13" s="307"/>
      <c r="LVL13" s="307"/>
      <c r="LVM13" s="307"/>
      <c r="LVN13" s="307"/>
      <c r="LVO13" s="307"/>
      <c r="LVP13" s="307"/>
      <c r="LVQ13" s="307"/>
      <c r="LVR13" s="307"/>
      <c r="LVS13" s="307"/>
      <c r="LVT13" s="307"/>
      <c r="LVU13" s="307"/>
      <c r="LVV13" s="307"/>
      <c r="LVW13" s="307"/>
      <c r="LVX13" s="307"/>
      <c r="LVY13" s="307"/>
      <c r="LVZ13" s="307"/>
      <c r="LWA13" s="307"/>
      <c r="LWB13" s="307"/>
      <c r="LWC13" s="307"/>
      <c r="LWD13" s="307"/>
      <c r="LWE13" s="307"/>
      <c r="LWF13" s="307"/>
      <c r="LWG13" s="307"/>
      <c r="LWH13" s="307"/>
      <c r="LWI13" s="307"/>
      <c r="LWJ13" s="307"/>
      <c r="LWK13" s="307"/>
      <c r="LWL13" s="307"/>
      <c r="LWM13" s="307"/>
      <c r="LWN13" s="307"/>
      <c r="LWO13" s="307"/>
      <c r="LWP13" s="307"/>
      <c r="LWQ13" s="307"/>
      <c r="LWR13" s="307"/>
      <c r="LWS13" s="307"/>
      <c r="LWT13" s="307"/>
      <c r="LWU13" s="307"/>
      <c r="LWV13" s="307"/>
      <c r="LWW13" s="307"/>
      <c r="LWX13" s="307"/>
      <c r="LWY13" s="307"/>
      <c r="LWZ13" s="307"/>
      <c r="LXA13" s="307"/>
      <c r="LXB13" s="307"/>
      <c r="LXC13" s="307"/>
      <c r="LXD13" s="307"/>
      <c r="LXE13" s="307"/>
      <c r="LXF13" s="307"/>
      <c r="LXG13" s="307"/>
      <c r="LXH13" s="307"/>
      <c r="LXI13" s="307"/>
      <c r="LXJ13" s="307"/>
      <c r="LXK13" s="307"/>
      <c r="LXL13" s="307"/>
      <c r="LXM13" s="307"/>
      <c r="LXN13" s="307"/>
      <c r="LXO13" s="307"/>
      <c r="LXP13" s="307"/>
      <c r="LXQ13" s="307"/>
      <c r="LXR13" s="307"/>
      <c r="LXS13" s="307"/>
      <c r="LXT13" s="307"/>
      <c r="LXU13" s="307"/>
      <c r="LXV13" s="307"/>
      <c r="LXW13" s="307"/>
      <c r="LXX13" s="307"/>
      <c r="LXY13" s="307"/>
      <c r="LXZ13" s="307"/>
      <c r="LYA13" s="307"/>
      <c r="LYB13" s="307"/>
      <c r="LYC13" s="307"/>
      <c r="LYD13" s="307"/>
      <c r="LYE13" s="307"/>
      <c r="LYF13" s="307"/>
      <c r="LYG13" s="307"/>
      <c r="LYH13" s="307"/>
      <c r="LYI13" s="307"/>
      <c r="LYJ13" s="307"/>
      <c r="LYK13" s="307"/>
      <c r="LYL13" s="307"/>
      <c r="LYM13" s="307"/>
      <c r="LYN13" s="307"/>
      <c r="LYO13" s="307"/>
      <c r="LYP13" s="307"/>
      <c r="LYQ13" s="307"/>
      <c r="LYR13" s="307"/>
      <c r="LYS13" s="307"/>
      <c r="LYT13" s="307"/>
      <c r="LYU13" s="307"/>
      <c r="LYV13" s="307"/>
      <c r="LYW13" s="307"/>
      <c r="LYX13" s="307"/>
      <c r="LYY13" s="307"/>
      <c r="LYZ13" s="307"/>
      <c r="LZA13" s="307"/>
      <c r="LZB13" s="307"/>
      <c r="LZC13" s="307"/>
      <c r="LZD13" s="307"/>
      <c r="LZE13" s="307"/>
      <c r="LZF13" s="307"/>
      <c r="LZG13" s="307"/>
      <c r="LZH13" s="307"/>
      <c r="LZI13" s="307"/>
      <c r="LZJ13" s="307"/>
      <c r="LZK13" s="307"/>
      <c r="LZL13" s="307"/>
      <c r="LZM13" s="307"/>
      <c r="LZN13" s="307"/>
      <c r="LZO13" s="307"/>
      <c r="LZP13" s="307"/>
      <c r="LZQ13" s="307"/>
      <c r="LZR13" s="307"/>
      <c r="LZS13" s="307"/>
      <c r="LZT13" s="307"/>
      <c r="LZU13" s="307"/>
      <c r="LZV13" s="307"/>
      <c r="LZW13" s="307"/>
      <c r="LZX13" s="307"/>
      <c r="LZY13" s="307"/>
      <c r="LZZ13" s="307"/>
      <c r="MAA13" s="307"/>
      <c r="MAB13" s="307"/>
      <c r="MAC13" s="307"/>
      <c r="MAD13" s="307"/>
      <c r="MAE13" s="307"/>
      <c r="MAF13" s="307"/>
      <c r="MAG13" s="307"/>
      <c r="MAH13" s="307"/>
      <c r="MAI13" s="307"/>
      <c r="MAJ13" s="307"/>
      <c r="MAK13" s="307"/>
      <c r="MAL13" s="307"/>
      <c r="MAM13" s="307"/>
      <c r="MAN13" s="307"/>
      <c r="MAO13" s="307"/>
      <c r="MAP13" s="307"/>
      <c r="MAQ13" s="307"/>
      <c r="MAR13" s="307"/>
      <c r="MAS13" s="307"/>
      <c r="MAT13" s="307"/>
      <c r="MAU13" s="307"/>
      <c r="MAV13" s="307"/>
      <c r="MAW13" s="307"/>
      <c r="MAX13" s="307"/>
      <c r="MAY13" s="307"/>
      <c r="MAZ13" s="307"/>
      <c r="MBA13" s="307"/>
      <c r="MBB13" s="307"/>
      <c r="MBC13" s="307"/>
      <c r="MBD13" s="307"/>
      <c r="MBE13" s="307"/>
      <c r="MBF13" s="307"/>
      <c r="MBG13" s="307"/>
      <c r="MBH13" s="307"/>
      <c r="MBI13" s="307"/>
      <c r="MBJ13" s="307"/>
      <c r="MBK13" s="307"/>
      <c r="MBL13" s="307"/>
      <c r="MBM13" s="307"/>
      <c r="MBN13" s="307"/>
      <c r="MBO13" s="307"/>
      <c r="MBP13" s="307"/>
      <c r="MBQ13" s="307"/>
      <c r="MBR13" s="307"/>
      <c r="MBS13" s="307"/>
      <c r="MBT13" s="307"/>
      <c r="MBU13" s="307"/>
      <c r="MBV13" s="307"/>
      <c r="MBW13" s="307"/>
      <c r="MBX13" s="307"/>
      <c r="MBY13" s="307"/>
      <c r="MBZ13" s="307"/>
      <c r="MCA13" s="307"/>
      <c r="MCB13" s="307"/>
      <c r="MCC13" s="307"/>
      <c r="MCD13" s="307"/>
      <c r="MCE13" s="307"/>
      <c r="MCF13" s="307"/>
      <c r="MCG13" s="307"/>
      <c r="MCH13" s="307"/>
      <c r="MCI13" s="307"/>
      <c r="MCJ13" s="307"/>
      <c r="MCK13" s="307"/>
      <c r="MCL13" s="307"/>
      <c r="MCM13" s="307"/>
      <c r="MCN13" s="307"/>
      <c r="MCO13" s="307"/>
      <c r="MCP13" s="307"/>
      <c r="MCQ13" s="307"/>
      <c r="MCR13" s="307"/>
      <c r="MCS13" s="307"/>
      <c r="MCT13" s="307"/>
      <c r="MCU13" s="307"/>
      <c r="MCV13" s="307"/>
      <c r="MCW13" s="307"/>
      <c r="MCX13" s="307"/>
      <c r="MCY13" s="307"/>
      <c r="MCZ13" s="307"/>
      <c r="MDA13" s="307"/>
      <c r="MDB13" s="307"/>
      <c r="MDC13" s="307"/>
      <c r="MDD13" s="307"/>
      <c r="MDE13" s="307"/>
      <c r="MDF13" s="307"/>
      <c r="MDG13" s="307"/>
      <c r="MDH13" s="307"/>
      <c r="MDI13" s="307"/>
      <c r="MDJ13" s="307"/>
      <c r="MDK13" s="307"/>
      <c r="MDL13" s="307"/>
      <c r="MDM13" s="307"/>
      <c r="MDN13" s="307"/>
      <c r="MDO13" s="307"/>
      <c r="MDP13" s="307"/>
      <c r="MDQ13" s="307"/>
      <c r="MDR13" s="307"/>
      <c r="MDS13" s="307"/>
      <c r="MDT13" s="307"/>
      <c r="MDU13" s="307"/>
      <c r="MDV13" s="307"/>
      <c r="MDW13" s="307"/>
      <c r="MDX13" s="307"/>
      <c r="MDY13" s="307"/>
      <c r="MDZ13" s="307"/>
      <c r="MEA13" s="307"/>
      <c r="MEB13" s="307"/>
      <c r="MEC13" s="307"/>
      <c r="MED13" s="307"/>
      <c r="MEE13" s="307"/>
      <c r="MEF13" s="307"/>
      <c r="MEG13" s="307"/>
      <c r="MEH13" s="307"/>
      <c r="MEI13" s="307"/>
      <c r="MEJ13" s="307"/>
      <c r="MEK13" s="307"/>
      <c r="MEL13" s="307"/>
      <c r="MEM13" s="307"/>
      <c r="MEN13" s="307"/>
      <c r="MEO13" s="307"/>
      <c r="MEP13" s="307"/>
      <c r="MEQ13" s="307"/>
      <c r="MER13" s="307"/>
      <c r="MES13" s="307"/>
      <c r="MET13" s="307"/>
      <c r="MEU13" s="307"/>
      <c r="MEV13" s="307"/>
      <c r="MEW13" s="307"/>
      <c r="MEX13" s="307"/>
      <c r="MEY13" s="307"/>
      <c r="MEZ13" s="307"/>
      <c r="MFA13" s="307"/>
      <c r="MFB13" s="307"/>
      <c r="MFC13" s="307"/>
      <c r="MFD13" s="307"/>
      <c r="MFE13" s="307"/>
      <c r="MFF13" s="307"/>
      <c r="MFG13" s="307"/>
      <c r="MFH13" s="307"/>
      <c r="MFI13" s="307"/>
      <c r="MFJ13" s="307"/>
      <c r="MFK13" s="307"/>
      <c r="MFL13" s="307"/>
      <c r="MFM13" s="307"/>
      <c r="MFN13" s="307"/>
      <c r="MFO13" s="307"/>
      <c r="MFP13" s="307"/>
      <c r="MFQ13" s="307"/>
      <c r="MFR13" s="307"/>
      <c r="MFS13" s="307"/>
      <c r="MFT13" s="307"/>
      <c r="MFU13" s="307"/>
      <c r="MFV13" s="307"/>
      <c r="MFW13" s="307"/>
      <c r="MFX13" s="307"/>
      <c r="MFY13" s="307"/>
      <c r="MFZ13" s="307"/>
      <c r="MGA13" s="307"/>
      <c r="MGB13" s="307"/>
      <c r="MGC13" s="307"/>
      <c r="MGD13" s="307"/>
      <c r="MGE13" s="307"/>
      <c r="MGF13" s="307"/>
      <c r="MGG13" s="307"/>
      <c r="MGH13" s="307"/>
      <c r="MGI13" s="307"/>
      <c r="MGJ13" s="307"/>
      <c r="MGK13" s="307"/>
      <c r="MGL13" s="307"/>
      <c r="MGM13" s="307"/>
      <c r="MGN13" s="307"/>
      <c r="MGO13" s="307"/>
      <c r="MGP13" s="307"/>
      <c r="MGQ13" s="307"/>
      <c r="MGR13" s="307"/>
      <c r="MGS13" s="307"/>
      <c r="MGT13" s="307"/>
      <c r="MGU13" s="307"/>
      <c r="MGV13" s="307"/>
      <c r="MGW13" s="307"/>
      <c r="MGX13" s="307"/>
      <c r="MGY13" s="307"/>
      <c r="MGZ13" s="307"/>
      <c r="MHA13" s="307"/>
      <c r="MHB13" s="307"/>
      <c r="MHC13" s="307"/>
      <c r="MHD13" s="307"/>
      <c r="MHE13" s="307"/>
      <c r="MHF13" s="307"/>
      <c r="MHG13" s="307"/>
      <c r="MHH13" s="307"/>
      <c r="MHI13" s="307"/>
      <c r="MHJ13" s="307"/>
      <c r="MHK13" s="307"/>
      <c r="MHL13" s="307"/>
      <c r="MHM13" s="307"/>
      <c r="MHN13" s="307"/>
      <c r="MHO13" s="307"/>
      <c r="MHP13" s="307"/>
      <c r="MHQ13" s="307"/>
      <c r="MHR13" s="307"/>
      <c r="MHS13" s="307"/>
      <c r="MHT13" s="307"/>
      <c r="MHU13" s="307"/>
      <c r="MHV13" s="307"/>
      <c r="MHW13" s="307"/>
      <c r="MHX13" s="307"/>
      <c r="MHY13" s="307"/>
      <c r="MHZ13" s="307"/>
      <c r="MIA13" s="307"/>
      <c r="MIB13" s="307"/>
      <c r="MIC13" s="307"/>
      <c r="MID13" s="307"/>
      <c r="MIE13" s="307"/>
      <c r="MIF13" s="307"/>
      <c r="MIG13" s="307"/>
      <c r="MIH13" s="307"/>
      <c r="MII13" s="307"/>
      <c r="MIJ13" s="307"/>
      <c r="MIK13" s="307"/>
      <c r="MIL13" s="307"/>
      <c r="MIM13" s="307"/>
      <c r="MIN13" s="307"/>
      <c r="MIO13" s="307"/>
      <c r="MIP13" s="307"/>
      <c r="MIQ13" s="307"/>
      <c r="MIR13" s="307"/>
      <c r="MIS13" s="307"/>
      <c r="MIT13" s="307"/>
      <c r="MIU13" s="307"/>
      <c r="MIV13" s="307"/>
      <c r="MIW13" s="307"/>
      <c r="MIX13" s="307"/>
      <c r="MIY13" s="307"/>
      <c r="MIZ13" s="307"/>
      <c r="MJA13" s="307"/>
      <c r="MJB13" s="307"/>
      <c r="MJC13" s="307"/>
      <c r="MJD13" s="307"/>
      <c r="MJE13" s="307"/>
      <c r="MJF13" s="307"/>
      <c r="MJG13" s="307"/>
      <c r="MJH13" s="307"/>
      <c r="MJI13" s="307"/>
      <c r="MJJ13" s="307"/>
      <c r="MJK13" s="307"/>
      <c r="MJL13" s="307"/>
      <c r="MJM13" s="307"/>
      <c r="MJN13" s="307"/>
      <c r="MJO13" s="307"/>
      <c r="MJP13" s="307"/>
      <c r="MJQ13" s="307"/>
      <c r="MJR13" s="307"/>
      <c r="MJS13" s="307"/>
      <c r="MJT13" s="307"/>
      <c r="MJU13" s="307"/>
      <c r="MJV13" s="307"/>
      <c r="MJW13" s="307"/>
      <c r="MJX13" s="307"/>
      <c r="MJY13" s="307"/>
      <c r="MJZ13" s="307"/>
      <c r="MKA13" s="307"/>
      <c r="MKB13" s="307"/>
      <c r="MKC13" s="307"/>
      <c r="MKD13" s="307"/>
      <c r="MKE13" s="307"/>
      <c r="MKF13" s="307"/>
      <c r="MKG13" s="307"/>
      <c r="MKH13" s="307"/>
      <c r="MKI13" s="307"/>
      <c r="MKJ13" s="307"/>
      <c r="MKK13" s="307"/>
      <c r="MKL13" s="307"/>
      <c r="MKM13" s="307"/>
      <c r="MKN13" s="307"/>
      <c r="MKO13" s="307"/>
      <c r="MKP13" s="307"/>
      <c r="MKQ13" s="307"/>
      <c r="MKR13" s="307"/>
      <c r="MKS13" s="307"/>
      <c r="MKT13" s="307"/>
      <c r="MKU13" s="307"/>
      <c r="MKV13" s="307"/>
      <c r="MKW13" s="307"/>
      <c r="MKX13" s="307"/>
      <c r="MKY13" s="307"/>
      <c r="MKZ13" s="307"/>
      <c r="MLA13" s="307"/>
      <c r="MLB13" s="307"/>
      <c r="MLC13" s="307"/>
      <c r="MLD13" s="307"/>
      <c r="MLE13" s="307"/>
      <c r="MLF13" s="307"/>
      <c r="MLG13" s="307"/>
      <c r="MLH13" s="307"/>
      <c r="MLI13" s="307"/>
      <c r="MLJ13" s="307"/>
      <c r="MLK13" s="307"/>
      <c r="MLL13" s="307"/>
      <c r="MLM13" s="307"/>
      <c r="MLN13" s="307"/>
      <c r="MLO13" s="307"/>
      <c r="MLP13" s="307"/>
      <c r="MLQ13" s="307"/>
      <c r="MLR13" s="307"/>
      <c r="MLS13" s="307"/>
      <c r="MLT13" s="307"/>
      <c r="MLU13" s="307"/>
      <c r="MLV13" s="307"/>
      <c r="MLW13" s="307"/>
      <c r="MLX13" s="307"/>
      <c r="MLY13" s="307"/>
      <c r="MLZ13" s="307"/>
      <c r="MMA13" s="307"/>
      <c r="MMB13" s="307"/>
      <c r="MMC13" s="307"/>
      <c r="MMD13" s="307"/>
      <c r="MME13" s="307"/>
      <c r="MMF13" s="307"/>
      <c r="MMG13" s="307"/>
      <c r="MMH13" s="307"/>
      <c r="MMI13" s="307"/>
      <c r="MMJ13" s="307"/>
      <c r="MMK13" s="307"/>
      <c r="MML13" s="307"/>
      <c r="MMM13" s="307"/>
      <c r="MMN13" s="307"/>
      <c r="MMO13" s="307"/>
      <c r="MMP13" s="307"/>
      <c r="MMQ13" s="307"/>
      <c r="MMR13" s="307"/>
      <c r="MMS13" s="307"/>
      <c r="MMT13" s="307"/>
      <c r="MMU13" s="307"/>
      <c r="MMV13" s="307"/>
      <c r="MMW13" s="307"/>
      <c r="MMX13" s="307"/>
      <c r="MMY13" s="307"/>
      <c r="MMZ13" s="307"/>
      <c r="MNA13" s="307"/>
      <c r="MNB13" s="307"/>
      <c r="MNC13" s="307"/>
      <c r="MND13" s="307"/>
      <c r="MNE13" s="307"/>
      <c r="MNF13" s="307"/>
      <c r="MNG13" s="307"/>
      <c r="MNH13" s="307"/>
      <c r="MNI13" s="307"/>
      <c r="MNJ13" s="307"/>
      <c r="MNK13" s="307"/>
      <c r="MNL13" s="307"/>
      <c r="MNM13" s="307"/>
      <c r="MNN13" s="307"/>
      <c r="MNO13" s="307"/>
      <c r="MNP13" s="307"/>
      <c r="MNQ13" s="307"/>
      <c r="MNR13" s="307"/>
      <c r="MNS13" s="307"/>
      <c r="MNT13" s="307"/>
      <c r="MNU13" s="307"/>
      <c r="MNV13" s="307"/>
      <c r="MNW13" s="307"/>
      <c r="MNX13" s="307"/>
      <c r="MNY13" s="307"/>
      <c r="MNZ13" s="307"/>
      <c r="MOA13" s="307"/>
      <c r="MOB13" s="307"/>
      <c r="MOC13" s="307"/>
      <c r="MOD13" s="307"/>
      <c r="MOE13" s="307"/>
      <c r="MOF13" s="307"/>
      <c r="MOG13" s="307"/>
      <c r="MOH13" s="307"/>
      <c r="MOI13" s="307"/>
      <c r="MOJ13" s="307"/>
      <c r="MOK13" s="307"/>
      <c r="MOL13" s="307"/>
      <c r="MOM13" s="307"/>
      <c r="MON13" s="307"/>
      <c r="MOO13" s="307"/>
      <c r="MOP13" s="307"/>
      <c r="MOQ13" s="307"/>
      <c r="MOR13" s="307"/>
      <c r="MOS13" s="307"/>
      <c r="MOT13" s="307"/>
      <c r="MOU13" s="307"/>
      <c r="MOV13" s="307"/>
      <c r="MOW13" s="307"/>
      <c r="MOX13" s="307"/>
      <c r="MOY13" s="307"/>
      <c r="MOZ13" s="307"/>
      <c r="MPA13" s="307"/>
      <c r="MPB13" s="307"/>
      <c r="MPC13" s="307"/>
      <c r="MPD13" s="307"/>
      <c r="MPE13" s="307"/>
      <c r="MPF13" s="307"/>
      <c r="MPG13" s="307"/>
      <c r="MPH13" s="307"/>
      <c r="MPI13" s="307"/>
      <c r="MPJ13" s="307"/>
      <c r="MPK13" s="307"/>
      <c r="MPL13" s="307"/>
      <c r="MPM13" s="307"/>
      <c r="MPN13" s="307"/>
      <c r="MPO13" s="307"/>
      <c r="MPP13" s="307"/>
      <c r="MPQ13" s="307"/>
      <c r="MPR13" s="307"/>
      <c r="MPS13" s="307"/>
      <c r="MPT13" s="307"/>
      <c r="MPU13" s="307"/>
      <c r="MPV13" s="307"/>
      <c r="MPW13" s="307"/>
      <c r="MPX13" s="307"/>
      <c r="MPY13" s="307"/>
      <c r="MPZ13" s="307"/>
      <c r="MQA13" s="307"/>
      <c r="MQB13" s="307"/>
      <c r="MQC13" s="307"/>
      <c r="MQD13" s="307"/>
      <c r="MQE13" s="307"/>
      <c r="MQF13" s="307"/>
      <c r="MQG13" s="307"/>
      <c r="MQH13" s="307"/>
      <c r="MQI13" s="307"/>
      <c r="MQJ13" s="307"/>
      <c r="MQK13" s="307"/>
      <c r="MQL13" s="307"/>
      <c r="MQM13" s="307"/>
      <c r="MQN13" s="307"/>
      <c r="MQO13" s="307"/>
      <c r="MQP13" s="307"/>
      <c r="MQQ13" s="307"/>
      <c r="MQR13" s="307"/>
      <c r="MQS13" s="307"/>
      <c r="MQT13" s="307"/>
      <c r="MQU13" s="307"/>
      <c r="MQV13" s="307"/>
      <c r="MQW13" s="307"/>
      <c r="MQX13" s="307"/>
      <c r="MQY13" s="307"/>
      <c r="MQZ13" s="307"/>
      <c r="MRA13" s="307"/>
      <c r="MRB13" s="307"/>
      <c r="MRC13" s="307"/>
      <c r="MRD13" s="307"/>
      <c r="MRE13" s="307"/>
      <c r="MRF13" s="307"/>
      <c r="MRG13" s="307"/>
      <c r="MRH13" s="307"/>
      <c r="MRI13" s="307"/>
      <c r="MRJ13" s="307"/>
      <c r="MRK13" s="307"/>
      <c r="MRL13" s="307"/>
      <c r="MRM13" s="307"/>
      <c r="MRN13" s="307"/>
      <c r="MRO13" s="307"/>
      <c r="MRP13" s="307"/>
      <c r="MRQ13" s="307"/>
      <c r="MRR13" s="307"/>
      <c r="MRS13" s="307"/>
      <c r="MRT13" s="307"/>
      <c r="MRU13" s="307"/>
      <c r="MRV13" s="307"/>
      <c r="MRW13" s="307"/>
      <c r="MRX13" s="307"/>
      <c r="MRY13" s="307"/>
      <c r="MRZ13" s="307"/>
      <c r="MSA13" s="307"/>
      <c r="MSB13" s="307"/>
      <c r="MSC13" s="307"/>
      <c r="MSD13" s="307"/>
      <c r="MSE13" s="307"/>
      <c r="MSF13" s="307"/>
      <c r="MSG13" s="307"/>
      <c r="MSH13" s="307"/>
      <c r="MSI13" s="307"/>
      <c r="MSJ13" s="307"/>
      <c r="MSK13" s="307"/>
      <c r="MSL13" s="307"/>
      <c r="MSM13" s="307"/>
      <c r="MSN13" s="307"/>
      <c r="MSO13" s="307"/>
      <c r="MSP13" s="307"/>
      <c r="MSQ13" s="307"/>
      <c r="MSR13" s="307"/>
      <c r="MSS13" s="307"/>
      <c r="MST13" s="307"/>
      <c r="MSU13" s="307"/>
      <c r="MSV13" s="307"/>
      <c r="MSW13" s="307"/>
      <c r="MSX13" s="307"/>
      <c r="MSY13" s="307"/>
      <c r="MSZ13" s="307"/>
      <c r="MTA13" s="307"/>
      <c r="MTB13" s="307"/>
      <c r="MTC13" s="307"/>
      <c r="MTD13" s="307"/>
      <c r="MTE13" s="307"/>
      <c r="MTF13" s="307"/>
      <c r="MTG13" s="307"/>
      <c r="MTH13" s="307"/>
      <c r="MTI13" s="307"/>
      <c r="MTJ13" s="307"/>
      <c r="MTK13" s="307"/>
      <c r="MTL13" s="307"/>
      <c r="MTM13" s="307"/>
      <c r="MTN13" s="307"/>
      <c r="MTO13" s="307"/>
      <c r="MTP13" s="307"/>
      <c r="MTQ13" s="307"/>
      <c r="MTR13" s="307"/>
      <c r="MTS13" s="307"/>
      <c r="MTT13" s="307"/>
      <c r="MTU13" s="307"/>
      <c r="MTV13" s="307"/>
      <c r="MTW13" s="307"/>
      <c r="MTX13" s="307"/>
      <c r="MTY13" s="307"/>
      <c r="MTZ13" s="307"/>
      <c r="MUA13" s="307"/>
      <c r="MUB13" s="307"/>
      <c r="MUC13" s="307"/>
      <c r="MUD13" s="307"/>
      <c r="MUE13" s="307"/>
      <c r="MUF13" s="307"/>
      <c r="MUG13" s="307"/>
      <c r="MUH13" s="307"/>
      <c r="MUI13" s="307"/>
      <c r="MUJ13" s="307"/>
      <c r="MUK13" s="307"/>
      <c r="MUL13" s="307"/>
      <c r="MUM13" s="307"/>
      <c r="MUN13" s="307"/>
      <c r="MUO13" s="307"/>
      <c r="MUP13" s="307"/>
      <c r="MUQ13" s="307"/>
      <c r="MUR13" s="307"/>
      <c r="MUS13" s="307"/>
      <c r="MUT13" s="307"/>
      <c r="MUU13" s="307"/>
      <c r="MUV13" s="307"/>
      <c r="MUW13" s="307"/>
      <c r="MUX13" s="307"/>
      <c r="MUY13" s="307"/>
      <c r="MUZ13" s="307"/>
      <c r="MVA13" s="307"/>
      <c r="MVB13" s="307"/>
      <c r="MVC13" s="307"/>
      <c r="MVD13" s="307"/>
      <c r="MVE13" s="307"/>
      <c r="MVF13" s="307"/>
      <c r="MVG13" s="307"/>
      <c r="MVH13" s="307"/>
      <c r="MVI13" s="307"/>
      <c r="MVJ13" s="307"/>
      <c r="MVK13" s="307"/>
      <c r="MVL13" s="307"/>
      <c r="MVM13" s="307"/>
      <c r="MVN13" s="307"/>
      <c r="MVO13" s="307"/>
      <c r="MVP13" s="307"/>
      <c r="MVQ13" s="307"/>
      <c r="MVR13" s="307"/>
      <c r="MVS13" s="307"/>
      <c r="MVT13" s="307"/>
      <c r="MVU13" s="307"/>
      <c r="MVV13" s="307"/>
      <c r="MVW13" s="307"/>
      <c r="MVX13" s="307"/>
      <c r="MVY13" s="307"/>
      <c r="MVZ13" s="307"/>
      <c r="MWA13" s="307"/>
      <c r="MWB13" s="307"/>
      <c r="MWC13" s="307"/>
      <c r="MWD13" s="307"/>
      <c r="MWE13" s="307"/>
      <c r="MWF13" s="307"/>
      <c r="MWG13" s="307"/>
      <c r="MWH13" s="307"/>
      <c r="MWI13" s="307"/>
      <c r="MWJ13" s="307"/>
      <c r="MWK13" s="307"/>
      <c r="MWL13" s="307"/>
      <c r="MWM13" s="307"/>
      <c r="MWN13" s="307"/>
      <c r="MWO13" s="307"/>
      <c r="MWP13" s="307"/>
      <c r="MWQ13" s="307"/>
      <c r="MWR13" s="307"/>
      <c r="MWS13" s="307"/>
      <c r="MWT13" s="307"/>
      <c r="MWU13" s="307"/>
      <c r="MWV13" s="307"/>
      <c r="MWW13" s="307"/>
      <c r="MWX13" s="307"/>
      <c r="MWY13" s="307"/>
      <c r="MWZ13" s="307"/>
      <c r="MXA13" s="307"/>
      <c r="MXB13" s="307"/>
      <c r="MXC13" s="307"/>
      <c r="MXD13" s="307"/>
      <c r="MXE13" s="307"/>
      <c r="MXF13" s="307"/>
      <c r="MXG13" s="307"/>
      <c r="MXH13" s="307"/>
      <c r="MXI13" s="307"/>
      <c r="MXJ13" s="307"/>
      <c r="MXK13" s="307"/>
      <c r="MXL13" s="307"/>
      <c r="MXM13" s="307"/>
      <c r="MXN13" s="307"/>
      <c r="MXO13" s="307"/>
      <c r="MXP13" s="307"/>
      <c r="MXQ13" s="307"/>
      <c r="MXR13" s="307"/>
      <c r="MXS13" s="307"/>
      <c r="MXT13" s="307"/>
      <c r="MXU13" s="307"/>
      <c r="MXV13" s="307"/>
      <c r="MXW13" s="307"/>
      <c r="MXX13" s="307"/>
      <c r="MXY13" s="307"/>
      <c r="MXZ13" s="307"/>
      <c r="MYA13" s="307"/>
      <c r="MYB13" s="307"/>
      <c r="MYC13" s="307"/>
      <c r="MYD13" s="307"/>
      <c r="MYE13" s="307"/>
      <c r="MYF13" s="307"/>
      <c r="MYG13" s="307"/>
      <c r="MYH13" s="307"/>
      <c r="MYI13" s="307"/>
      <c r="MYJ13" s="307"/>
      <c r="MYK13" s="307"/>
      <c r="MYL13" s="307"/>
      <c r="MYM13" s="307"/>
      <c r="MYN13" s="307"/>
      <c r="MYO13" s="307"/>
      <c r="MYP13" s="307"/>
      <c r="MYQ13" s="307"/>
      <c r="MYR13" s="307"/>
      <c r="MYS13" s="307"/>
      <c r="MYT13" s="307"/>
      <c r="MYU13" s="307"/>
      <c r="MYV13" s="307"/>
      <c r="MYW13" s="307"/>
      <c r="MYX13" s="307"/>
      <c r="MYY13" s="307"/>
      <c r="MYZ13" s="307"/>
      <c r="MZA13" s="307"/>
      <c r="MZB13" s="307"/>
      <c r="MZC13" s="307"/>
      <c r="MZD13" s="307"/>
      <c r="MZE13" s="307"/>
      <c r="MZF13" s="307"/>
      <c r="MZG13" s="307"/>
      <c r="MZH13" s="307"/>
      <c r="MZI13" s="307"/>
      <c r="MZJ13" s="307"/>
      <c r="MZK13" s="307"/>
      <c r="MZL13" s="307"/>
      <c r="MZM13" s="307"/>
      <c r="MZN13" s="307"/>
      <c r="MZO13" s="307"/>
      <c r="MZP13" s="307"/>
      <c r="MZQ13" s="307"/>
      <c r="MZR13" s="307"/>
      <c r="MZS13" s="307"/>
      <c r="MZT13" s="307"/>
      <c r="MZU13" s="307"/>
      <c r="MZV13" s="307"/>
      <c r="MZW13" s="307"/>
      <c r="MZX13" s="307"/>
      <c r="MZY13" s="307"/>
      <c r="MZZ13" s="307"/>
      <c r="NAA13" s="307"/>
      <c r="NAB13" s="307"/>
      <c r="NAC13" s="307"/>
      <c r="NAD13" s="307"/>
      <c r="NAE13" s="307"/>
      <c r="NAF13" s="307"/>
      <c r="NAG13" s="307"/>
      <c r="NAH13" s="307"/>
      <c r="NAI13" s="307"/>
      <c r="NAJ13" s="307"/>
      <c r="NAK13" s="307"/>
      <c r="NAL13" s="307"/>
      <c r="NAM13" s="307"/>
      <c r="NAN13" s="307"/>
      <c r="NAO13" s="307"/>
      <c r="NAP13" s="307"/>
      <c r="NAQ13" s="307"/>
      <c r="NAR13" s="307"/>
      <c r="NAS13" s="307"/>
      <c r="NAT13" s="307"/>
      <c r="NAU13" s="307"/>
      <c r="NAV13" s="307"/>
      <c r="NAW13" s="307"/>
      <c r="NAX13" s="307"/>
      <c r="NAY13" s="307"/>
      <c r="NAZ13" s="307"/>
      <c r="NBA13" s="307"/>
      <c r="NBB13" s="307"/>
      <c r="NBC13" s="307"/>
      <c r="NBD13" s="307"/>
      <c r="NBE13" s="307"/>
      <c r="NBF13" s="307"/>
      <c r="NBG13" s="307"/>
      <c r="NBH13" s="307"/>
      <c r="NBI13" s="307"/>
      <c r="NBJ13" s="307"/>
      <c r="NBK13" s="307"/>
      <c r="NBL13" s="307"/>
      <c r="NBM13" s="307"/>
      <c r="NBN13" s="307"/>
      <c r="NBO13" s="307"/>
      <c r="NBP13" s="307"/>
      <c r="NBQ13" s="307"/>
      <c r="NBR13" s="307"/>
      <c r="NBS13" s="307"/>
      <c r="NBT13" s="307"/>
      <c r="NBU13" s="307"/>
      <c r="NBV13" s="307"/>
      <c r="NBW13" s="307"/>
      <c r="NBX13" s="307"/>
      <c r="NBY13" s="307"/>
      <c r="NBZ13" s="307"/>
      <c r="NCA13" s="307"/>
      <c r="NCB13" s="307"/>
      <c r="NCC13" s="307"/>
      <c r="NCD13" s="307"/>
      <c r="NCE13" s="307"/>
      <c r="NCF13" s="307"/>
      <c r="NCG13" s="307"/>
      <c r="NCH13" s="307"/>
      <c r="NCI13" s="307"/>
      <c r="NCJ13" s="307"/>
      <c r="NCK13" s="307"/>
      <c r="NCL13" s="307"/>
      <c r="NCM13" s="307"/>
      <c r="NCN13" s="307"/>
      <c r="NCO13" s="307"/>
      <c r="NCP13" s="307"/>
      <c r="NCQ13" s="307"/>
      <c r="NCR13" s="307"/>
      <c r="NCS13" s="307"/>
      <c r="NCT13" s="307"/>
      <c r="NCU13" s="307"/>
      <c r="NCV13" s="307"/>
      <c r="NCW13" s="307"/>
      <c r="NCX13" s="307"/>
      <c r="NCY13" s="307"/>
      <c r="NCZ13" s="307"/>
      <c r="NDA13" s="307"/>
      <c r="NDB13" s="307"/>
      <c r="NDC13" s="307"/>
      <c r="NDD13" s="307"/>
      <c r="NDE13" s="307"/>
      <c r="NDF13" s="307"/>
      <c r="NDG13" s="307"/>
      <c r="NDH13" s="307"/>
      <c r="NDI13" s="307"/>
      <c r="NDJ13" s="307"/>
      <c r="NDK13" s="307"/>
      <c r="NDL13" s="307"/>
      <c r="NDM13" s="307"/>
      <c r="NDN13" s="307"/>
      <c r="NDO13" s="307"/>
      <c r="NDP13" s="307"/>
      <c r="NDQ13" s="307"/>
      <c r="NDR13" s="307"/>
      <c r="NDS13" s="307"/>
      <c r="NDT13" s="307"/>
      <c r="NDU13" s="307"/>
      <c r="NDV13" s="307"/>
      <c r="NDW13" s="307"/>
      <c r="NDX13" s="307"/>
      <c r="NDY13" s="307"/>
      <c r="NDZ13" s="307"/>
      <c r="NEA13" s="307"/>
      <c r="NEB13" s="307"/>
      <c r="NEC13" s="307"/>
      <c r="NED13" s="307"/>
      <c r="NEE13" s="307"/>
      <c r="NEF13" s="307"/>
      <c r="NEG13" s="307"/>
      <c r="NEH13" s="307"/>
      <c r="NEI13" s="307"/>
      <c r="NEJ13" s="307"/>
      <c r="NEK13" s="307"/>
      <c r="NEL13" s="307"/>
      <c r="NEM13" s="307"/>
      <c r="NEN13" s="307"/>
      <c r="NEO13" s="307"/>
      <c r="NEP13" s="307"/>
      <c r="NEQ13" s="307"/>
      <c r="NER13" s="307"/>
      <c r="NES13" s="307"/>
      <c r="NET13" s="307"/>
      <c r="NEU13" s="307"/>
      <c r="NEV13" s="307"/>
      <c r="NEW13" s="307"/>
      <c r="NEX13" s="307"/>
      <c r="NEY13" s="307"/>
      <c r="NEZ13" s="307"/>
      <c r="NFA13" s="307"/>
      <c r="NFB13" s="307"/>
      <c r="NFC13" s="307"/>
      <c r="NFD13" s="307"/>
      <c r="NFE13" s="307"/>
      <c r="NFF13" s="307"/>
      <c r="NFG13" s="307"/>
      <c r="NFH13" s="307"/>
      <c r="NFI13" s="307"/>
      <c r="NFJ13" s="307"/>
      <c r="NFK13" s="307"/>
      <c r="NFL13" s="307"/>
      <c r="NFM13" s="307"/>
      <c r="NFN13" s="307"/>
      <c r="NFO13" s="307"/>
      <c r="NFP13" s="307"/>
      <c r="NFQ13" s="307"/>
      <c r="NFR13" s="307"/>
      <c r="NFS13" s="307"/>
      <c r="NFT13" s="307"/>
      <c r="NFU13" s="307"/>
      <c r="NFV13" s="307"/>
      <c r="NFW13" s="307"/>
      <c r="NFX13" s="307"/>
      <c r="NFY13" s="307"/>
      <c r="NFZ13" s="307"/>
      <c r="NGA13" s="307"/>
      <c r="NGB13" s="307"/>
      <c r="NGC13" s="307"/>
      <c r="NGD13" s="307"/>
      <c r="NGE13" s="307"/>
      <c r="NGF13" s="307"/>
      <c r="NGG13" s="307"/>
      <c r="NGH13" s="307"/>
      <c r="NGI13" s="307"/>
      <c r="NGJ13" s="307"/>
      <c r="NGK13" s="307"/>
      <c r="NGL13" s="307"/>
      <c r="NGM13" s="307"/>
      <c r="NGN13" s="307"/>
      <c r="NGO13" s="307"/>
      <c r="NGP13" s="307"/>
      <c r="NGQ13" s="307"/>
      <c r="NGR13" s="307"/>
      <c r="NGS13" s="307"/>
      <c r="NGT13" s="307"/>
      <c r="NGU13" s="307"/>
      <c r="NGV13" s="307"/>
      <c r="NGW13" s="307"/>
      <c r="NGX13" s="307"/>
      <c r="NGY13" s="307"/>
      <c r="NGZ13" s="307"/>
      <c r="NHA13" s="307"/>
      <c r="NHB13" s="307"/>
      <c r="NHC13" s="307"/>
      <c r="NHD13" s="307"/>
      <c r="NHE13" s="307"/>
      <c r="NHF13" s="307"/>
      <c r="NHG13" s="307"/>
      <c r="NHH13" s="307"/>
      <c r="NHI13" s="307"/>
      <c r="NHJ13" s="307"/>
      <c r="NHK13" s="307"/>
      <c r="NHL13" s="307"/>
      <c r="NHM13" s="307"/>
      <c r="NHN13" s="307"/>
      <c r="NHO13" s="307"/>
      <c r="NHP13" s="307"/>
      <c r="NHQ13" s="307"/>
      <c r="NHR13" s="307"/>
      <c r="NHS13" s="307"/>
      <c r="NHT13" s="307"/>
      <c r="NHU13" s="307"/>
      <c r="NHV13" s="307"/>
      <c r="NHW13" s="307"/>
      <c r="NHX13" s="307"/>
      <c r="NHY13" s="307"/>
      <c r="NHZ13" s="307"/>
      <c r="NIA13" s="307"/>
      <c r="NIB13" s="307"/>
      <c r="NIC13" s="307"/>
      <c r="NID13" s="307"/>
      <c r="NIE13" s="307"/>
      <c r="NIF13" s="307"/>
      <c r="NIG13" s="307"/>
      <c r="NIH13" s="307"/>
      <c r="NII13" s="307"/>
      <c r="NIJ13" s="307"/>
      <c r="NIK13" s="307"/>
      <c r="NIL13" s="307"/>
      <c r="NIM13" s="307"/>
      <c r="NIN13" s="307"/>
      <c r="NIO13" s="307"/>
      <c r="NIP13" s="307"/>
      <c r="NIQ13" s="307"/>
      <c r="NIR13" s="307"/>
      <c r="NIS13" s="307"/>
      <c r="NIT13" s="307"/>
      <c r="NIU13" s="307"/>
      <c r="NIV13" s="307"/>
      <c r="NIW13" s="307"/>
      <c r="NIX13" s="307"/>
      <c r="NIY13" s="307"/>
      <c r="NIZ13" s="307"/>
      <c r="NJA13" s="307"/>
      <c r="NJB13" s="307"/>
      <c r="NJC13" s="307"/>
      <c r="NJD13" s="307"/>
      <c r="NJE13" s="307"/>
      <c r="NJF13" s="307"/>
      <c r="NJG13" s="307"/>
      <c r="NJH13" s="307"/>
      <c r="NJI13" s="307"/>
      <c r="NJJ13" s="307"/>
      <c r="NJK13" s="307"/>
      <c r="NJL13" s="307"/>
      <c r="NJM13" s="307"/>
      <c r="NJN13" s="307"/>
      <c r="NJO13" s="307"/>
      <c r="NJP13" s="307"/>
      <c r="NJQ13" s="307"/>
      <c r="NJR13" s="307"/>
      <c r="NJS13" s="307"/>
      <c r="NJT13" s="307"/>
      <c r="NJU13" s="307"/>
      <c r="NJV13" s="307"/>
      <c r="NJW13" s="307"/>
      <c r="NJX13" s="307"/>
      <c r="NJY13" s="307"/>
      <c r="NJZ13" s="307"/>
      <c r="NKA13" s="307"/>
      <c r="NKB13" s="307"/>
      <c r="NKC13" s="307"/>
      <c r="NKD13" s="307"/>
      <c r="NKE13" s="307"/>
      <c r="NKF13" s="307"/>
      <c r="NKG13" s="307"/>
      <c r="NKH13" s="307"/>
      <c r="NKI13" s="307"/>
      <c r="NKJ13" s="307"/>
      <c r="NKK13" s="307"/>
      <c r="NKL13" s="307"/>
      <c r="NKM13" s="307"/>
      <c r="NKN13" s="307"/>
      <c r="NKO13" s="307"/>
      <c r="NKP13" s="307"/>
      <c r="NKQ13" s="307"/>
      <c r="NKR13" s="307"/>
      <c r="NKS13" s="307"/>
      <c r="NKT13" s="307"/>
      <c r="NKU13" s="307"/>
      <c r="NKV13" s="307"/>
      <c r="NKW13" s="307"/>
      <c r="NKX13" s="307"/>
      <c r="NKY13" s="307"/>
      <c r="NKZ13" s="307"/>
      <c r="NLA13" s="307"/>
      <c r="NLB13" s="307"/>
      <c r="NLC13" s="307"/>
      <c r="NLD13" s="307"/>
      <c r="NLE13" s="307"/>
      <c r="NLF13" s="307"/>
      <c r="NLG13" s="307"/>
      <c r="NLH13" s="307"/>
      <c r="NLI13" s="307"/>
      <c r="NLJ13" s="307"/>
      <c r="NLK13" s="307"/>
      <c r="NLL13" s="307"/>
      <c r="NLM13" s="307"/>
      <c r="NLN13" s="307"/>
      <c r="NLO13" s="307"/>
      <c r="NLP13" s="307"/>
      <c r="NLQ13" s="307"/>
      <c r="NLR13" s="307"/>
      <c r="NLS13" s="307"/>
      <c r="NLT13" s="307"/>
      <c r="NLU13" s="307"/>
      <c r="NLV13" s="307"/>
      <c r="NLW13" s="307"/>
      <c r="NLX13" s="307"/>
      <c r="NLY13" s="307"/>
      <c r="NLZ13" s="307"/>
      <c r="NMA13" s="307"/>
      <c r="NMB13" s="307"/>
      <c r="NMC13" s="307"/>
      <c r="NMD13" s="307"/>
      <c r="NME13" s="307"/>
      <c r="NMF13" s="307"/>
      <c r="NMG13" s="307"/>
      <c r="NMH13" s="307"/>
      <c r="NMI13" s="307"/>
      <c r="NMJ13" s="307"/>
      <c r="NMK13" s="307"/>
      <c r="NML13" s="307"/>
      <c r="NMM13" s="307"/>
      <c r="NMN13" s="307"/>
      <c r="NMO13" s="307"/>
      <c r="NMP13" s="307"/>
      <c r="NMQ13" s="307"/>
      <c r="NMR13" s="307"/>
      <c r="NMS13" s="307"/>
      <c r="NMT13" s="307"/>
      <c r="NMU13" s="307"/>
      <c r="NMV13" s="307"/>
      <c r="NMW13" s="307"/>
      <c r="NMX13" s="307"/>
      <c r="NMY13" s="307"/>
      <c r="NMZ13" s="307"/>
      <c r="NNA13" s="307"/>
      <c r="NNB13" s="307"/>
      <c r="NNC13" s="307"/>
      <c r="NND13" s="307"/>
      <c r="NNE13" s="307"/>
      <c r="NNF13" s="307"/>
      <c r="NNG13" s="307"/>
      <c r="NNH13" s="307"/>
      <c r="NNI13" s="307"/>
      <c r="NNJ13" s="307"/>
      <c r="NNK13" s="307"/>
      <c r="NNL13" s="307"/>
      <c r="NNM13" s="307"/>
      <c r="NNN13" s="307"/>
      <c r="NNO13" s="307"/>
      <c r="NNP13" s="307"/>
      <c r="NNQ13" s="307"/>
      <c r="NNR13" s="307"/>
      <c r="NNS13" s="307"/>
      <c r="NNT13" s="307"/>
      <c r="NNU13" s="307"/>
      <c r="NNV13" s="307"/>
      <c r="NNW13" s="307"/>
      <c r="NNX13" s="307"/>
      <c r="NNY13" s="307"/>
      <c r="NNZ13" s="307"/>
      <c r="NOA13" s="307"/>
      <c r="NOB13" s="307"/>
      <c r="NOC13" s="307"/>
      <c r="NOD13" s="307"/>
      <c r="NOE13" s="307"/>
      <c r="NOF13" s="307"/>
      <c r="NOG13" s="307"/>
      <c r="NOH13" s="307"/>
      <c r="NOI13" s="307"/>
      <c r="NOJ13" s="307"/>
      <c r="NOK13" s="307"/>
      <c r="NOL13" s="307"/>
      <c r="NOM13" s="307"/>
      <c r="NON13" s="307"/>
      <c r="NOO13" s="307"/>
      <c r="NOP13" s="307"/>
      <c r="NOQ13" s="307"/>
      <c r="NOR13" s="307"/>
      <c r="NOS13" s="307"/>
      <c r="NOT13" s="307"/>
      <c r="NOU13" s="307"/>
      <c r="NOV13" s="307"/>
      <c r="NOW13" s="307"/>
      <c r="NOX13" s="307"/>
      <c r="NOY13" s="307"/>
      <c r="NOZ13" s="307"/>
      <c r="NPA13" s="307"/>
      <c r="NPB13" s="307"/>
      <c r="NPC13" s="307"/>
      <c r="NPD13" s="307"/>
      <c r="NPE13" s="307"/>
      <c r="NPF13" s="307"/>
      <c r="NPG13" s="307"/>
      <c r="NPH13" s="307"/>
      <c r="NPI13" s="307"/>
      <c r="NPJ13" s="307"/>
      <c r="NPK13" s="307"/>
      <c r="NPL13" s="307"/>
      <c r="NPM13" s="307"/>
      <c r="NPN13" s="307"/>
      <c r="NPO13" s="307"/>
      <c r="NPP13" s="307"/>
      <c r="NPQ13" s="307"/>
      <c r="NPR13" s="307"/>
      <c r="NPS13" s="307"/>
      <c r="NPT13" s="307"/>
      <c r="NPU13" s="307"/>
      <c r="NPV13" s="307"/>
      <c r="NPW13" s="307"/>
      <c r="NPX13" s="307"/>
      <c r="NPY13" s="307"/>
      <c r="NPZ13" s="307"/>
      <c r="NQA13" s="307"/>
      <c r="NQB13" s="307"/>
      <c r="NQC13" s="307"/>
      <c r="NQD13" s="307"/>
      <c r="NQE13" s="307"/>
      <c r="NQF13" s="307"/>
      <c r="NQG13" s="307"/>
      <c r="NQH13" s="307"/>
      <c r="NQI13" s="307"/>
      <c r="NQJ13" s="307"/>
      <c r="NQK13" s="307"/>
      <c r="NQL13" s="307"/>
      <c r="NQM13" s="307"/>
      <c r="NQN13" s="307"/>
      <c r="NQO13" s="307"/>
      <c r="NQP13" s="307"/>
      <c r="NQQ13" s="307"/>
      <c r="NQR13" s="307"/>
      <c r="NQS13" s="307"/>
      <c r="NQT13" s="307"/>
      <c r="NQU13" s="307"/>
      <c r="NQV13" s="307"/>
      <c r="NQW13" s="307"/>
      <c r="NQX13" s="307"/>
      <c r="NQY13" s="307"/>
      <c r="NQZ13" s="307"/>
      <c r="NRA13" s="307"/>
      <c r="NRB13" s="307"/>
      <c r="NRC13" s="307"/>
      <c r="NRD13" s="307"/>
      <c r="NRE13" s="307"/>
      <c r="NRF13" s="307"/>
      <c r="NRG13" s="307"/>
      <c r="NRH13" s="307"/>
      <c r="NRI13" s="307"/>
      <c r="NRJ13" s="307"/>
      <c r="NRK13" s="307"/>
      <c r="NRL13" s="307"/>
      <c r="NRM13" s="307"/>
      <c r="NRN13" s="307"/>
      <c r="NRO13" s="307"/>
      <c r="NRP13" s="307"/>
      <c r="NRQ13" s="307"/>
      <c r="NRR13" s="307"/>
      <c r="NRS13" s="307"/>
      <c r="NRT13" s="307"/>
      <c r="NRU13" s="307"/>
      <c r="NRV13" s="307"/>
      <c r="NRW13" s="307"/>
      <c r="NRX13" s="307"/>
      <c r="NRY13" s="307"/>
      <c r="NRZ13" s="307"/>
      <c r="NSA13" s="307"/>
      <c r="NSB13" s="307"/>
      <c r="NSC13" s="307"/>
      <c r="NSD13" s="307"/>
      <c r="NSE13" s="307"/>
      <c r="NSF13" s="307"/>
      <c r="NSG13" s="307"/>
      <c r="NSH13" s="307"/>
      <c r="NSI13" s="307"/>
      <c r="NSJ13" s="307"/>
      <c r="NSK13" s="307"/>
      <c r="NSL13" s="307"/>
      <c r="NSM13" s="307"/>
      <c r="NSN13" s="307"/>
      <c r="NSO13" s="307"/>
      <c r="NSP13" s="307"/>
      <c r="NSQ13" s="307"/>
      <c r="NSR13" s="307"/>
      <c r="NSS13" s="307"/>
      <c r="NST13" s="307"/>
      <c r="NSU13" s="307"/>
      <c r="NSV13" s="307"/>
      <c r="NSW13" s="307"/>
      <c r="NSX13" s="307"/>
      <c r="NSY13" s="307"/>
      <c r="NSZ13" s="307"/>
      <c r="NTA13" s="307"/>
      <c r="NTB13" s="307"/>
      <c r="NTC13" s="307"/>
      <c r="NTD13" s="307"/>
      <c r="NTE13" s="307"/>
      <c r="NTF13" s="307"/>
      <c r="NTG13" s="307"/>
      <c r="NTH13" s="307"/>
      <c r="NTI13" s="307"/>
      <c r="NTJ13" s="307"/>
      <c r="NTK13" s="307"/>
      <c r="NTL13" s="307"/>
      <c r="NTM13" s="307"/>
      <c r="NTN13" s="307"/>
      <c r="NTO13" s="307"/>
      <c r="NTP13" s="307"/>
      <c r="NTQ13" s="307"/>
      <c r="NTR13" s="307"/>
      <c r="NTS13" s="307"/>
      <c r="NTT13" s="307"/>
      <c r="NTU13" s="307"/>
      <c r="NTV13" s="307"/>
      <c r="NTW13" s="307"/>
      <c r="NTX13" s="307"/>
      <c r="NTY13" s="307"/>
      <c r="NTZ13" s="307"/>
      <c r="NUA13" s="307"/>
      <c r="NUB13" s="307"/>
      <c r="NUC13" s="307"/>
      <c r="NUD13" s="307"/>
      <c r="NUE13" s="307"/>
      <c r="NUF13" s="307"/>
      <c r="NUG13" s="307"/>
      <c r="NUH13" s="307"/>
      <c r="NUI13" s="307"/>
      <c r="NUJ13" s="307"/>
      <c r="NUK13" s="307"/>
      <c r="NUL13" s="307"/>
      <c r="NUM13" s="307"/>
      <c r="NUN13" s="307"/>
      <c r="NUO13" s="307"/>
      <c r="NUP13" s="307"/>
      <c r="NUQ13" s="307"/>
      <c r="NUR13" s="307"/>
      <c r="NUS13" s="307"/>
      <c r="NUT13" s="307"/>
      <c r="NUU13" s="307"/>
      <c r="NUV13" s="307"/>
      <c r="NUW13" s="307"/>
      <c r="NUX13" s="307"/>
      <c r="NUY13" s="307"/>
      <c r="NUZ13" s="307"/>
      <c r="NVA13" s="307"/>
      <c r="NVB13" s="307"/>
      <c r="NVC13" s="307"/>
      <c r="NVD13" s="307"/>
      <c r="NVE13" s="307"/>
      <c r="NVF13" s="307"/>
      <c r="NVG13" s="307"/>
      <c r="NVH13" s="307"/>
      <c r="NVI13" s="307"/>
      <c r="NVJ13" s="307"/>
      <c r="NVK13" s="307"/>
      <c r="NVL13" s="307"/>
      <c r="NVM13" s="307"/>
      <c r="NVN13" s="307"/>
      <c r="NVO13" s="307"/>
      <c r="NVP13" s="307"/>
      <c r="NVQ13" s="307"/>
      <c r="NVR13" s="307"/>
      <c r="NVS13" s="307"/>
      <c r="NVT13" s="307"/>
      <c r="NVU13" s="307"/>
      <c r="NVV13" s="307"/>
      <c r="NVW13" s="307"/>
      <c r="NVX13" s="307"/>
      <c r="NVY13" s="307"/>
      <c r="NVZ13" s="307"/>
      <c r="NWA13" s="307"/>
      <c r="NWB13" s="307"/>
      <c r="NWC13" s="307"/>
      <c r="NWD13" s="307"/>
      <c r="NWE13" s="307"/>
      <c r="NWF13" s="307"/>
      <c r="NWG13" s="307"/>
      <c r="NWH13" s="307"/>
      <c r="NWI13" s="307"/>
      <c r="NWJ13" s="307"/>
      <c r="NWK13" s="307"/>
      <c r="NWL13" s="307"/>
      <c r="NWM13" s="307"/>
      <c r="NWN13" s="307"/>
      <c r="NWO13" s="307"/>
      <c r="NWP13" s="307"/>
      <c r="NWQ13" s="307"/>
      <c r="NWR13" s="307"/>
      <c r="NWS13" s="307"/>
      <c r="NWT13" s="307"/>
      <c r="NWU13" s="307"/>
      <c r="NWV13" s="307"/>
      <c r="NWW13" s="307"/>
      <c r="NWX13" s="307"/>
      <c r="NWY13" s="307"/>
      <c r="NWZ13" s="307"/>
      <c r="NXA13" s="307"/>
      <c r="NXB13" s="307"/>
      <c r="NXC13" s="307"/>
      <c r="NXD13" s="307"/>
      <c r="NXE13" s="307"/>
      <c r="NXF13" s="307"/>
      <c r="NXG13" s="307"/>
      <c r="NXH13" s="307"/>
      <c r="NXI13" s="307"/>
      <c r="NXJ13" s="307"/>
      <c r="NXK13" s="307"/>
      <c r="NXL13" s="307"/>
      <c r="NXM13" s="307"/>
      <c r="NXN13" s="307"/>
      <c r="NXO13" s="307"/>
      <c r="NXP13" s="307"/>
      <c r="NXQ13" s="307"/>
      <c r="NXR13" s="307"/>
      <c r="NXS13" s="307"/>
      <c r="NXT13" s="307"/>
      <c r="NXU13" s="307"/>
      <c r="NXV13" s="307"/>
      <c r="NXW13" s="307"/>
      <c r="NXX13" s="307"/>
      <c r="NXY13" s="307"/>
      <c r="NXZ13" s="307"/>
      <c r="NYA13" s="307"/>
      <c r="NYB13" s="307"/>
      <c r="NYC13" s="307"/>
      <c r="NYD13" s="307"/>
      <c r="NYE13" s="307"/>
      <c r="NYF13" s="307"/>
      <c r="NYG13" s="307"/>
      <c r="NYH13" s="307"/>
      <c r="NYI13" s="307"/>
      <c r="NYJ13" s="307"/>
      <c r="NYK13" s="307"/>
      <c r="NYL13" s="307"/>
      <c r="NYM13" s="307"/>
      <c r="NYN13" s="307"/>
      <c r="NYO13" s="307"/>
      <c r="NYP13" s="307"/>
      <c r="NYQ13" s="307"/>
      <c r="NYR13" s="307"/>
      <c r="NYS13" s="307"/>
      <c r="NYT13" s="307"/>
      <c r="NYU13" s="307"/>
      <c r="NYV13" s="307"/>
      <c r="NYW13" s="307"/>
      <c r="NYX13" s="307"/>
      <c r="NYY13" s="307"/>
      <c r="NYZ13" s="307"/>
      <c r="NZA13" s="307"/>
      <c r="NZB13" s="307"/>
      <c r="NZC13" s="307"/>
      <c r="NZD13" s="307"/>
      <c r="NZE13" s="307"/>
      <c r="NZF13" s="307"/>
      <c r="NZG13" s="307"/>
      <c r="NZH13" s="307"/>
      <c r="NZI13" s="307"/>
      <c r="NZJ13" s="307"/>
      <c r="NZK13" s="307"/>
      <c r="NZL13" s="307"/>
      <c r="NZM13" s="307"/>
      <c r="NZN13" s="307"/>
      <c r="NZO13" s="307"/>
      <c r="NZP13" s="307"/>
      <c r="NZQ13" s="307"/>
      <c r="NZR13" s="307"/>
      <c r="NZS13" s="307"/>
      <c r="NZT13" s="307"/>
      <c r="NZU13" s="307"/>
      <c r="NZV13" s="307"/>
      <c r="NZW13" s="307"/>
      <c r="NZX13" s="307"/>
      <c r="NZY13" s="307"/>
      <c r="NZZ13" s="307"/>
      <c r="OAA13" s="307"/>
      <c r="OAB13" s="307"/>
      <c r="OAC13" s="307"/>
      <c r="OAD13" s="307"/>
      <c r="OAE13" s="307"/>
      <c r="OAF13" s="307"/>
      <c r="OAG13" s="307"/>
      <c r="OAH13" s="307"/>
      <c r="OAI13" s="307"/>
      <c r="OAJ13" s="307"/>
      <c r="OAK13" s="307"/>
      <c r="OAL13" s="307"/>
      <c r="OAM13" s="307"/>
      <c r="OAN13" s="307"/>
      <c r="OAO13" s="307"/>
      <c r="OAP13" s="307"/>
      <c r="OAQ13" s="307"/>
      <c r="OAR13" s="307"/>
      <c r="OAS13" s="307"/>
      <c r="OAT13" s="307"/>
      <c r="OAU13" s="307"/>
      <c r="OAV13" s="307"/>
      <c r="OAW13" s="307"/>
      <c r="OAX13" s="307"/>
      <c r="OAY13" s="307"/>
      <c r="OAZ13" s="307"/>
      <c r="OBA13" s="307"/>
      <c r="OBB13" s="307"/>
      <c r="OBC13" s="307"/>
      <c r="OBD13" s="307"/>
      <c r="OBE13" s="307"/>
      <c r="OBF13" s="307"/>
      <c r="OBG13" s="307"/>
      <c r="OBH13" s="307"/>
      <c r="OBI13" s="307"/>
      <c r="OBJ13" s="307"/>
      <c r="OBK13" s="307"/>
      <c r="OBL13" s="307"/>
      <c r="OBM13" s="307"/>
      <c r="OBN13" s="307"/>
      <c r="OBO13" s="307"/>
      <c r="OBP13" s="307"/>
      <c r="OBQ13" s="307"/>
      <c r="OBR13" s="307"/>
      <c r="OBS13" s="307"/>
      <c r="OBT13" s="307"/>
      <c r="OBU13" s="307"/>
      <c r="OBV13" s="307"/>
      <c r="OBW13" s="307"/>
      <c r="OBX13" s="307"/>
      <c r="OBY13" s="307"/>
      <c r="OBZ13" s="307"/>
      <c r="OCA13" s="307"/>
      <c r="OCB13" s="307"/>
      <c r="OCC13" s="307"/>
      <c r="OCD13" s="307"/>
      <c r="OCE13" s="307"/>
      <c r="OCF13" s="307"/>
      <c r="OCG13" s="307"/>
      <c r="OCH13" s="307"/>
      <c r="OCI13" s="307"/>
      <c r="OCJ13" s="307"/>
      <c r="OCK13" s="307"/>
      <c r="OCL13" s="307"/>
      <c r="OCM13" s="307"/>
      <c r="OCN13" s="307"/>
      <c r="OCO13" s="307"/>
      <c r="OCP13" s="307"/>
      <c r="OCQ13" s="307"/>
      <c r="OCR13" s="307"/>
      <c r="OCS13" s="307"/>
      <c r="OCT13" s="307"/>
      <c r="OCU13" s="307"/>
      <c r="OCV13" s="307"/>
      <c r="OCW13" s="307"/>
      <c r="OCX13" s="307"/>
      <c r="OCY13" s="307"/>
      <c r="OCZ13" s="307"/>
      <c r="ODA13" s="307"/>
      <c r="ODB13" s="307"/>
      <c r="ODC13" s="307"/>
      <c r="ODD13" s="307"/>
      <c r="ODE13" s="307"/>
      <c r="ODF13" s="307"/>
      <c r="ODG13" s="307"/>
      <c r="ODH13" s="307"/>
      <c r="ODI13" s="307"/>
      <c r="ODJ13" s="307"/>
      <c r="ODK13" s="307"/>
      <c r="ODL13" s="307"/>
      <c r="ODM13" s="307"/>
      <c r="ODN13" s="307"/>
      <c r="ODO13" s="307"/>
      <c r="ODP13" s="307"/>
      <c r="ODQ13" s="307"/>
      <c r="ODR13" s="307"/>
      <c r="ODS13" s="307"/>
      <c r="ODT13" s="307"/>
      <c r="ODU13" s="307"/>
      <c r="ODV13" s="307"/>
      <c r="ODW13" s="307"/>
      <c r="ODX13" s="307"/>
      <c r="ODY13" s="307"/>
      <c r="ODZ13" s="307"/>
      <c r="OEA13" s="307"/>
      <c r="OEB13" s="307"/>
      <c r="OEC13" s="307"/>
      <c r="OED13" s="307"/>
      <c r="OEE13" s="307"/>
      <c r="OEF13" s="307"/>
      <c r="OEG13" s="307"/>
      <c r="OEH13" s="307"/>
      <c r="OEI13" s="307"/>
      <c r="OEJ13" s="307"/>
      <c r="OEK13" s="307"/>
      <c r="OEL13" s="307"/>
      <c r="OEM13" s="307"/>
      <c r="OEN13" s="307"/>
      <c r="OEO13" s="307"/>
      <c r="OEP13" s="307"/>
      <c r="OEQ13" s="307"/>
      <c r="OER13" s="307"/>
      <c r="OES13" s="307"/>
      <c r="OET13" s="307"/>
      <c r="OEU13" s="307"/>
      <c r="OEV13" s="307"/>
      <c r="OEW13" s="307"/>
      <c r="OEX13" s="307"/>
      <c r="OEY13" s="307"/>
      <c r="OEZ13" s="307"/>
      <c r="OFA13" s="307"/>
      <c r="OFB13" s="307"/>
      <c r="OFC13" s="307"/>
      <c r="OFD13" s="307"/>
      <c r="OFE13" s="307"/>
      <c r="OFF13" s="307"/>
      <c r="OFG13" s="307"/>
      <c r="OFH13" s="307"/>
      <c r="OFI13" s="307"/>
      <c r="OFJ13" s="307"/>
      <c r="OFK13" s="307"/>
      <c r="OFL13" s="307"/>
      <c r="OFM13" s="307"/>
      <c r="OFN13" s="307"/>
      <c r="OFO13" s="307"/>
      <c r="OFP13" s="307"/>
      <c r="OFQ13" s="307"/>
      <c r="OFR13" s="307"/>
      <c r="OFS13" s="307"/>
      <c r="OFT13" s="307"/>
      <c r="OFU13" s="307"/>
      <c r="OFV13" s="307"/>
      <c r="OFW13" s="307"/>
      <c r="OFX13" s="307"/>
      <c r="OFY13" s="307"/>
      <c r="OFZ13" s="307"/>
      <c r="OGA13" s="307"/>
      <c r="OGB13" s="307"/>
      <c r="OGC13" s="307"/>
      <c r="OGD13" s="307"/>
      <c r="OGE13" s="307"/>
      <c r="OGF13" s="307"/>
      <c r="OGG13" s="307"/>
      <c r="OGH13" s="307"/>
      <c r="OGI13" s="307"/>
      <c r="OGJ13" s="307"/>
      <c r="OGK13" s="307"/>
      <c r="OGL13" s="307"/>
      <c r="OGM13" s="307"/>
      <c r="OGN13" s="307"/>
      <c r="OGO13" s="307"/>
      <c r="OGP13" s="307"/>
      <c r="OGQ13" s="307"/>
      <c r="OGR13" s="307"/>
      <c r="OGS13" s="307"/>
      <c r="OGT13" s="307"/>
      <c r="OGU13" s="307"/>
      <c r="OGV13" s="307"/>
      <c r="OGW13" s="307"/>
      <c r="OGX13" s="307"/>
      <c r="OGY13" s="307"/>
      <c r="OGZ13" s="307"/>
      <c r="OHA13" s="307"/>
      <c r="OHB13" s="307"/>
      <c r="OHC13" s="307"/>
      <c r="OHD13" s="307"/>
      <c r="OHE13" s="307"/>
      <c r="OHF13" s="307"/>
      <c r="OHG13" s="307"/>
      <c r="OHH13" s="307"/>
      <c r="OHI13" s="307"/>
      <c r="OHJ13" s="307"/>
      <c r="OHK13" s="307"/>
      <c r="OHL13" s="307"/>
      <c r="OHM13" s="307"/>
      <c r="OHN13" s="307"/>
      <c r="OHO13" s="307"/>
      <c r="OHP13" s="307"/>
      <c r="OHQ13" s="307"/>
      <c r="OHR13" s="307"/>
      <c r="OHS13" s="307"/>
      <c r="OHT13" s="307"/>
      <c r="OHU13" s="307"/>
      <c r="OHV13" s="307"/>
      <c r="OHW13" s="307"/>
      <c r="OHX13" s="307"/>
      <c r="OHY13" s="307"/>
      <c r="OHZ13" s="307"/>
      <c r="OIA13" s="307"/>
      <c r="OIB13" s="307"/>
      <c r="OIC13" s="307"/>
      <c r="OID13" s="307"/>
      <c r="OIE13" s="307"/>
      <c r="OIF13" s="307"/>
      <c r="OIG13" s="307"/>
      <c r="OIH13" s="307"/>
      <c r="OII13" s="307"/>
      <c r="OIJ13" s="307"/>
      <c r="OIK13" s="307"/>
      <c r="OIL13" s="307"/>
      <c r="OIM13" s="307"/>
      <c r="OIN13" s="307"/>
      <c r="OIO13" s="307"/>
      <c r="OIP13" s="307"/>
      <c r="OIQ13" s="307"/>
      <c r="OIR13" s="307"/>
      <c r="OIS13" s="307"/>
      <c r="OIT13" s="307"/>
      <c r="OIU13" s="307"/>
      <c r="OIV13" s="307"/>
      <c r="OIW13" s="307"/>
      <c r="OIX13" s="307"/>
      <c r="OIY13" s="307"/>
      <c r="OIZ13" s="307"/>
      <c r="OJA13" s="307"/>
      <c r="OJB13" s="307"/>
      <c r="OJC13" s="307"/>
      <c r="OJD13" s="307"/>
      <c r="OJE13" s="307"/>
      <c r="OJF13" s="307"/>
      <c r="OJG13" s="307"/>
      <c r="OJH13" s="307"/>
      <c r="OJI13" s="307"/>
      <c r="OJJ13" s="307"/>
      <c r="OJK13" s="307"/>
      <c r="OJL13" s="307"/>
      <c r="OJM13" s="307"/>
      <c r="OJN13" s="307"/>
      <c r="OJO13" s="307"/>
      <c r="OJP13" s="307"/>
      <c r="OJQ13" s="307"/>
      <c r="OJR13" s="307"/>
      <c r="OJS13" s="307"/>
      <c r="OJT13" s="307"/>
      <c r="OJU13" s="307"/>
      <c r="OJV13" s="307"/>
      <c r="OJW13" s="307"/>
      <c r="OJX13" s="307"/>
      <c r="OJY13" s="307"/>
      <c r="OJZ13" s="307"/>
      <c r="OKA13" s="307"/>
      <c r="OKB13" s="307"/>
      <c r="OKC13" s="307"/>
      <c r="OKD13" s="307"/>
      <c r="OKE13" s="307"/>
      <c r="OKF13" s="307"/>
      <c r="OKG13" s="307"/>
      <c r="OKH13" s="307"/>
      <c r="OKI13" s="307"/>
      <c r="OKJ13" s="307"/>
      <c r="OKK13" s="307"/>
      <c r="OKL13" s="307"/>
      <c r="OKM13" s="307"/>
      <c r="OKN13" s="307"/>
      <c r="OKO13" s="307"/>
      <c r="OKP13" s="307"/>
      <c r="OKQ13" s="307"/>
      <c r="OKR13" s="307"/>
      <c r="OKS13" s="307"/>
      <c r="OKT13" s="307"/>
      <c r="OKU13" s="307"/>
      <c r="OKV13" s="307"/>
      <c r="OKW13" s="307"/>
      <c r="OKX13" s="307"/>
      <c r="OKY13" s="307"/>
      <c r="OKZ13" s="307"/>
      <c r="OLA13" s="307"/>
      <c r="OLB13" s="307"/>
      <c r="OLC13" s="307"/>
      <c r="OLD13" s="307"/>
      <c r="OLE13" s="307"/>
      <c r="OLF13" s="307"/>
      <c r="OLG13" s="307"/>
      <c r="OLH13" s="307"/>
      <c r="OLI13" s="307"/>
      <c r="OLJ13" s="307"/>
      <c r="OLK13" s="307"/>
      <c r="OLL13" s="307"/>
      <c r="OLM13" s="307"/>
      <c r="OLN13" s="307"/>
      <c r="OLO13" s="307"/>
      <c r="OLP13" s="307"/>
      <c r="OLQ13" s="307"/>
      <c r="OLR13" s="307"/>
      <c r="OLS13" s="307"/>
      <c r="OLT13" s="307"/>
      <c r="OLU13" s="307"/>
      <c r="OLV13" s="307"/>
      <c r="OLW13" s="307"/>
      <c r="OLX13" s="307"/>
      <c r="OLY13" s="307"/>
      <c r="OLZ13" s="307"/>
      <c r="OMA13" s="307"/>
      <c r="OMB13" s="307"/>
      <c r="OMC13" s="307"/>
      <c r="OMD13" s="307"/>
      <c r="OME13" s="307"/>
      <c r="OMF13" s="307"/>
      <c r="OMG13" s="307"/>
      <c r="OMH13" s="307"/>
      <c r="OMI13" s="307"/>
      <c r="OMJ13" s="307"/>
      <c r="OMK13" s="307"/>
      <c r="OML13" s="307"/>
      <c r="OMM13" s="307"/>
      <c r="OMN13" s="307"/>
      <c r="OMO13" s="307"/>
      <c r="OMP13" s="307"/>
      <c r="OMQ13" s="307"/>
      <c r="OMR13" s="307"/>
      <c r="OMS13" s="307"/>
      <c r="OMT13" s="307"/>
      <c r="OMU13" s="307"/>
      <c r="OMV13" s="307"/>
      <c r="OMW13" s="307"/>
      <c r="OMX13" s="307"/>
      <c r="OMY13" s="307"/>
      <c r="OMZ13" s="307"/>
      <c r="ONA13" s="307"/>
      <c r="ONB13" s="307"/>
      <c r="ONC13" s="307"/>
      <c r="OND13" s="307"/>
      <c r="ONE13" s="307"/>
      <c r="ONF13" s="307"/>
      <c r="ONG13" s="307"/>
      <c r="ONH13" s="307"/>
      <c r="ONI13" s="307"/>
      <c r="ONJ13" s="307"/>
      <c r="ONK13" s="307"/>
      <c r="ONL13" s="307"/>
      <c r="ONM13" s="307"/>
      <c r="ONN13" s="307"/>
      <c r="ONO13" s="307"/>
      <c r="ONP13" s="307"/>
      <c r="ONQ13" s="307"/>
      <c r="ONR13" s="307"/>
      <c r="ONS13" s="307"/>
      <c r="ONT13" s="307"/>
      <c r="ONU13" s="307"/>
      <c r="ONV13" s="307"/>
      <c r="ONW13" s="307"/>
      <c r="ONX13" s="307"/>
      <c r="ONY13" s="307"/>
      <c r="ONZ13" s="307"/>
      <c r="OOA13" s="307"/>
      <c r="OOB13" s="307"/>
      <c r="OOC13" s="307"/>
      <c r="OOD13" s="307"/>
      <c r="OOE13" s="307"/>
      <c r="OOF13" s="307"/>
      <c r="OOG13" s="307"/>
      <c r="OOH13" s="307"/>
      <c r="OOI13" s="307"/>
      <c r="OOJ13" s="307"/>
      <c r="OOK13" s="307"/>
      <c r="OOL13" s="307"/>
      <c r="OOM13" s="307"/>
      <c r="OON13" s="307"/>
      <c r="OOO13" s="307"/>
      <c r="OOP13" s="307"/>
      <c r="OOQ13" s="307"/>
      <c r="OOR13" s="307"/>
      <c r="OOS13" s="307"/>
      <c r="OOT13" s="307"/>
      <c r="OOU13" s="307"/>
      <c r="OOV13" s="307"/>
      <c r="OOW13" s="307"/>
      <c r="OOX13" s="307"/>
      <c r="OOY13" s="307"/>
      <c r="OOZ13" s="307"/>
      <c r="OPA13" s="307"/>
      <c r="OPB13" s="307"/>
      <c r="OPC13" s="307"/>
      <c r="OPD13" s="307"/>
      <c r="OPE13" s="307"/>
      <c r="OPF13" s="307"/>
      <c r="OPG13" s="307"/>
      <c r="OPH13" s="307"/>
      <c r="OPI13" s="307"/>
      <c r="OPJ13" s="307"/>
      <c r="OPK13" s="307"/>
      <c r="OPL13" s="307"/>
      <c r="OPM13" s="307"/>
      <c r="OPN13" s="307"/>
      <c r="OPO13" s="307"/>
      <c r="OPP13" s="307"/>
      <c r="OPQ13" s="307"/>
      <c r="OPR13" s="307"/>
      <c r="OPS13" s="307"/>
      <c r="OPT13" s="307"/>
      <c r="OPU13" s="307"/>
      <c r="OPV13" s="307"/>
      <c r="OPW13" s="307"/>
      <c r="OPX13" s="307"/>
      <c r="OPY13" s="307"/>
      <c r="OPZ13" s="307"/>
      <c r="OQA13" s="307"/>
      <c r="OQB13" s="307"/>
      <c r="OQC13" s="307"/>
      <c r="OQD13" s="307"/>
      <c r="OQE13" s="307"/>
      <c r="OQF13" s="307"/>
      <c r="OQG13" s="307"/>
      <c r="OQH13" s="307"/>
      <c r="OQI13" s="307"/>
      <c r="OQJ13" s="307"/>
      <c r="OQK13" s="307"/>
      <c r="OQL13" s="307"/>
      <c r="OQM13" s="307"/>
      <c r="OQN13" s="307"/>
      <c r="OQO13" s="307"/>
      <c r="OQP13" s="307"/>
      <c r="OQQ13" s="307"/>
      <c r="OQR13" s="307"/>
      <c r="OQS13" s="307"/>
      <c r="OQT13" s="307"/>
      <c r="OQU13" s="307"/>
      <c r="OQV13" s="307"/>
      <c r="OQW13" s="307"/>
      <c r="OQX13" s="307"/>
      <c r="OQY13" s="307"/>
      <c r="OQZ13" s="307"/>
      <c r="ORA13" s="307"/>
      <c r="ORB13" s="307"/>
      <c r="ORC13" s="307"/>
      <c r="ORD13" s="307"/>
      <c r="ORE13" s="307"/>
      <c r="ORF13" s="307"/>
      <c r="ORG13" s="307"/>
      <c r="ORH13" s="307"/>
      <c r="ORI13" s="307"/>
      <c r="ORJ13" s="307"/>
      <c r="ORK13" s="307"/>
      <c r="ORL13" s="307"/>
      <c r="ORM13" s="307"/>
      <c r="ORN13" s="307"/>
      <c r="ORO13" s="307"/>
      <c r="ORP13" s="307"/>
      <c r="ORQ13" s="307"/>
      <c r="ORR13" s="307"/>
      <c r="ORS13" s="307"/>
      <c r="ORT13" s="307"/>
      <c r="ORU13" s="307"/>
      <c r="ORV13" s="307"/>
      <c r="ORW13" s="307"/>
      <c r="ORX13" s="307"/>
      <c r="ORY13" s="307"/>
      <c r="ORZ13" s="307"/>
      <c r="OSA13" s="307"/>
      <c r="OSB13" s="307"/>
      <c r="OSC13" s="307"/>
      <c r="OSD13" s="307"/>
      <c r="OSE13" s="307"/>
      <c r="OSF13" s="307"/>
      <c r="OSG13" s="307"/>
      <c r="OSH13" s="307"/>
      <c r="OSI13" s="307"/>
      <c r="OSJ13" s="307"/>
      <c r="OSK13" s="307"/>
      <c r="OSL13" s="307"/>
      <c r="OSM13" s="307"/>
      <c r="OSN13" s="307"/>
      <c r="OSO13" s="307"/>
      <c r="OSP13" s="307"/>
      <c r="OSQ13" s="307"/>
      <c r="OSR13" s="307"/>
      <c r="OSS13" s="307"/>
      <c r="OST13" s="307"/>
      <c r="OSU13" s="307"/>
      <c r="OSV13" s="307"/>
      <c r="OSW13" s="307"/>
      <c r="OSX13" s="307"/>
      <c r="OSY13" s="307"/>
      <c r="OSZ13" s="307"/>
      <c r="OTA13" s="307"/>
      <c r="OTB13" s="307"/>
      <c r="OTC13" s="307"/>
      <c r="OTD13" s="307"/>
      <c r="OTE13" s="307"/>
      <c r="OTF13" s="307"/>
      <c r="OTG13" s="307"/>
      <c r="OTH13" s="307"/>
      <c r="OTI13" s="307"/>
      <c r="OTJ13" s="307"/>
      <c r="OTK13" s="307"/>
      <c r="OTL13" s="307"/>
      <c r="OTM13" s="307"/>
      <c r="OTN13" s="307"/>
      <c r="OTO13" s="307"/>
      <c r="OTP13" s="307"/>
      <c r="OTQ13" s="307"/>
      <c r="OTR13" s="307"/>
      <c r="OTS13" s="307"/>
      <c r="OTT13" s="307"/>
      <c r="OTU13" s="307"/>
      <c r="OTV13" s="307"/>
      <c r="OTW13" s="307"/>
      <c r="OTX13" s="307"/>
      <c r="OTY13" s="307"/>
      <c r="OTZ13" s="307"/>
      <c r="OUA13" s="307"/>
      <c r="OUB13" s="307"/>
      <c r="OUC13" s="307"/>
      <c r="OUD13" s="307"/>
      <c r="OUE13" s="307"/>
      <c r="OUF13" s="307"/>
      <c r="OUG13" s="307"/>
      <c r="OUH13" s="307"/>
      <c r="OUI13" s="307"/>
      <c r="OUJ13" s="307"/>
      <c r="OUK13" s="307"/>
      <c r="OUL13" s="307"/>
      <c r="OUM13" s="307"/>
      <c r="OUN13" s="307"/>
      <c r="OUO13" s="307"/>
      <c r="OUP13" s="307"/>
      <c r="OUQ13" s="307"/>
      <c r="OUR13" s="307"/>
      <c r="OUS13" s="307"/>
      <c r="OUT13" s="307"/>
      <c r="OUU13" s="307"/>
      <c r="OUV13" s="307"/>
      <c r="OUW13" s="307"/>
      <c r="OUX13" s="307"/>
      <c r="OUY13" s="307"/>
      <c r="OUZ13" s="307"/>
      <c r="OVA13" s="307"/>
      <c r="OVB13" s="307"/>
      <c r="OVC13" s="307"/>
      <c r="OVD13" s="307"/>
      <c r="OVE13" s="307"/>
      <c r="OVF13" s="307"/>
      <c r="OVG13" s="307"/>
      <c r="OVH13" s="307"/>
      <c r="OVI13" s="307"/>
      <c r="OVJ13" s="307"/>
      <c r="OVK13" s="307"/>
      <c r="OVL13" s="307"/>
      <c r="OVM13" s="307"/>
      <c r="OVN13" s="307"/>
      <c r="OVO13" s="307"/>
      <c r="OVP13" s="307"/>
      <c r="OVQ13" s="307"/>
      <c r="OVR13" s="307"/>
      <c r="OVS13" s="307"/>
      <c r="OVT13" s="307"/>
      <c r="OVU13" s="307"/>
      <c r="OVV13" s="307"/>
      <c r="OVW13" s="307"/>
      <c r="OVX13" s="307"/>
      <c r="OVY13" s="307"/>
      <c r="OVZ13" s="307"/>
      <c r="OWA13" s="307"/>
      <c r="OWB13" s="307"/>
      <c r="OWC13" s="307"/>
      <c r="OWD13" s="307"/>
      <c r="OWE13" s="307"/>
      <c r="OWF13" s="307"/>
      <c r="OWG13" s="307"/>
      <c r="OWH13" s="307"/>
      <c r="OWI13" s="307"/>
      <c r="OWJ13" s="307"/>
      <c r="OWK13" s="307"/>
      <c r="OWL13" s="307"/>
      <c r="OWM13" s="307"/>
      <c r="OWN13" s="307"/>
      <c r="OWO13" s="307"/>
      <c r="OWP13" s="307"/>
      <c r="OWQ13" s="307"/>
      <c r="OWR13" s="307"/>
      <c r="OWS13" s="307"/>
      <c r="OWT13" s="307"/>
      <c r="OWU13" s="307"/>
      <c r="OWV13" s="307"/>
      <c r="OWW13" s="307"/>
      <c r="OWX13" s="307"/>
      <c r="OWY13" s="307"/>
      <c r="OWZ13" s="307"/>
      <c r="OXA13" s="307"/>
      <c r="OXB13" s="307"/>
      <c r="OXC13" s="307"/>
      <c r="OXD13" s="307"/>
      <c r="OXE13" s="307"/>
      <c r="OXF13" s="307"/>
      <c r="OXG13" s="307"/>
      <c r="OXH13" s="307"/>
      <c r="OXI13" s="307"/>
      <c r="OXJ13" s="307"/>
      <c r="OXK13" s="307"/>
      <c r="OXL13" s="307"/>
      <c r="OXM13" s="307"/>
      <c r="OXN13" s="307"/>
      <c r="OXO13" s="307"/>
      <c r="OXP13" s="307"/>
      <c r="OXQ13" s="307"/>
      <c r="OXR13" s="307"/>
      <c r="OXS13" s="307"/>
      <c r="OXT13" s="307"/>
      <c r="OXU13" s="307"/>
      <c r="OXV13" s="307"/>
      <c r="OXW13" s="307"/>
      <c r="OXX13" s="307"/>
      <c r="OXY13" s="307"/>
      <c r="OXZ13" s="307"/>
      <c r="OYA13" s="307"/>
      <c r="OYB13" s="307"/>
      <c r="OYC13" s="307"/>
      <c r="OYD13" s="307"/>
      <c r="OYE13" s="307"/>
      <c r="OYF13" s="307"/>
      <c r="OYG13" s="307"/>
      <c r="OYH13" s="307"/>
      <c r="OYI13" s="307"/>
      <c r="OYJ13" s="307"/>
      <c r="OYK13" s="307"/>
      <c r="OYL13" s="307"/>
      <c r="OYM13" s="307"/>
      <c r="OYN13" s="307"/>
      <c r="OYO13" s="307"/>
      <c r="OYP13" s="307"/>
      <c r="OYQ13" s="307"/>
      <c r="OYR13" s="307"/>
      <c r="OYS13" s="307"/>
      <c r="OYT13" s="307"/>
      <c r="OYU13" s="307"/>
      <c r="OYV13" s="307"/>
      <c r="OYW13" s="307"/>
      <c r="OYX13" s="307"/>
      <c r="OYY13" s="307"/>
      <c r="OYZ13" s="307"/>
      <c r="OZA13" s="307"/>
      <c r="OZB13" s="307"/>
      <c r="OZC13" s="307"/>
      <c r="OZD13" s="307"/>
      <c r="OZE13" s="307"/>
      <c r="OZF13" s="307"/>
      <c r="OZG13" s="307"/>
      <c r="OZH13" s="307"/>
      <c r="OZI13" s="307"/>
      <c r="OZJ13" s="307"/>
      <c r="OZK13" s="307"/>
      <c r="OZL13" s="307"/>
      <c r="OZM13" s="307"/>
      <c r="OZN13" s="307"/>
      <c r="OZO13" s="307"/>
      <c r="OZP13" s="307"/>
      <c r="OZQ13" s="307"/>
      <c r="OZR13" s="307"/>
      <c r="OZS13" s="307"/>
      <c r="OZT13" s="307"/>
      <c r="OZU13" s="307"/>
      <c r="OZV13" s="307"/>
      <c r="OZW13" s="307"/>
      <c r="OZX13" s="307"/>
      <c r="OZY13" s="307"/>
      <c r="OZZ13" s="307"/>
      <c r="PAA13" s="307"/>
      <c r="PAB13" s="307"/>
      <c r="PAC13" s="307"/>
      <c r="PAD13" s="307"/>
      <c r="PAE13" s="307"/>
      <c r="PAF13" s="307"/>
      <c r="PAG13" s="307"/>
      <c r="PAH13" s="307"/>
      <c r="PAI13" s="307"/>
      <c r="PAJ13" s="307"/>
      <c r="PAK13" s="307"/>
      <c r="PAL13" s="307"/>
      <c r="PAM13" s="307"/>
      <c r="PAN13" s="307"/>
      <c r="PAO13" s="307"/>
      <c r="PAP13" s="307"/>
      <c r="PAQ13" s="307"/>
      <c r="PAR13" s="307"/>
      <c r="PAS13" s="307"/>
      <c r="PAT13" s="307"/>
      <c r="PAU13" s="307"/>
      <c r="PAV13" s="307"/>
      <c r="PAW13" s="307"/>
      <c r="PAX13" s="307"/>
      <c r="PAY13" s="307"/>
      <c r="PAZ13" s="307"/>
      <c r="PBA13" s="307"/>
      <c r="PBB13" s="307"/>
      <c r="PBC13" s="307"/>
      <c r="PBD13" s="307"/>
      <c r="PBE13" s="307"/>
      <c r="PBF13" s="307"/>
      <c r="PBG13" s="307"/>
      <c r="PBH13" s="307"/>
      <c r="PBI13" s="307"/>
      <c r="PBJ13" s="307"/>
      <c r="PBK13" s="307"/>
      <c r="PBL13" s="307"/>
      <c r="PBM13" s="307"/>
      <c r="PBN13" s="307"/>
      <c r="PBO13" s="307"/>
      <c r="PBP13" s="307"/>
      <c r="PBQ13" s="307"/>
      <c r="PBR13" s="307"/>
      <c r="PBS13" s="307"/>
      <c r="PBT13" s="307"/>
      <c r="PBU13" s="307"/>
      <c r="PBV13" s="307"/>
      <c r="PBW13" s="307"/>
      <c r="PBX13" s="307"/>
      <c r="PBY13" s="307"/>
      <c r="PBZ13" s="307"/>
      <c r="PCA13" s="307"/>
      <c r="PCB13" s="307"/>
      <c r="PCC13" s="307"/>
      <c r="PCD13" s="307"/>
      <c r="PCE13" s="307"/>
      <c r="PCF13" s="307"/>
      <c r="PCG13" s="307"/>
      <c r="PCH13" s="307"/>
      <c r="PCI13" s="307"/>
      <c r="PCJ13" s="307"/>
      <c r="PCK13" s="307"/>
      <c r="PCL13" s="307"/>
      <c r="PCM13" s="307"/>
      <c r="PCN13" s="307"/>
      <c r="PCO13" s="307"/>
      <c r="PCP13" s="307"/>
      <c r="PCQ13" s="307"/>
      <c r="PCR13" s="307"/>
      <c r="PCS13" s="307"/>
      <c r="PCT13" s="307"/>
      <c r="PCU13" s="307"/>
      <c r="PCV13" s="307"/>
      <c r="PCW13" s="307"/>
      <c r="PCX13" s="307"/>
      <c r="PCY13" s="307"/>
      <c r="PCZ13" s="307"/>
      <c r="PDA13" s="307"/>
      <c r="PDB13" s="307"/>
      <c r="PDC13" s="307"/>
      <c r="PDD13" s="307"/>
      <c r="PDE13" s="307"/>
      <c r="PDF13" s="307"/>
      <c r="PDG13" s="307"/>
      <c r="PDH13" s="307"/>
      <c r="PDI13" s="307"/>
      <c r="PDJ13" s="307"/>
      <c r="PDK13" s="307"/>
      <c r="PDL13" s="307"/>
      <c r="PDM13" s="307"/>
      <c r="PDN13" s="307"/>
      <c r="PDO13" s="307"/>
      <c r="PDP13" s="307"/>
      <c r="PDQ13" s="307"/>
      <c r="PDR13" s="307"/>
      <c r="PDS13" s="307"/>
      <c r="PDT13" s="307"/>
      <c r="PDU13" s="307"/>
      <c r="PDV13" s="307"/>
      <c r="PDW13" s="307"/>
      <c r="PDX13" s="307"/>
      <c r="PDY13" s="307"/>
      <c r="PDZ13" s="307"/>
      <c r="PEA13" s="307"/>
      <c r="PEB13" s="307"/>
      <c r="PEC13" s="307"/>
      <c r="PED13" s="307"/>
      <c r="PEE13" s="307"/>
      <c r="PEF13" s="307"/>
      <c r="PEG13" s="307"/>
      <c r="PEH13" s="307"/>
      <c r="PEI13" s="307"/>
      <c r="PEJ13" s="307"/>
      <c r="PEK13" s="307"/>
      <c r="PEL13" s="307"/>
      <c r="PEM13" s="307"/>
      <c r="PEN13" s="307"/>
      <c r="PEO13" s="307"/>
      <c r="PEP13" s="307"/>
      <c r="PEQ13" s="307"/>
      <c r="PER13" s="307"/>
      <c r="PES13" s="307"/>
      <c r="PET13" s="307"/>
      <c r="PEU13" s="307"/>
      <c r="PEV13" s="307"/>
      <c r="PEW13" s="307"/>
      <c r="PEX13" s="307"/>
      <c r="PEY13" s="307"/>
      <c r="PEZ13" s="307"/>
      <c r="PFA13" s="307"/>
      <c r="PFB13" s="307"/>
      <c r="PFC13" s="307"/>
      <c r="PFD13" s="307"/>
      <c r="PFE13" s="307"/>
      <c r="PFF13" s="307"/>
      <c r="PFG13" s="307"/>
      <c r="PFH13" s="307"/>
      <c r="PFI13" s="307"/>
      <c r="PFJ13" s="307"/>
      <c r="PFK13" s="307"/>
      <c r="PFL13" s="307"/>
      <c r="PFM13" s="307"/>
      <c r="PFN13" s="307"/>
      <c r="PFO13" s="307"/>
      <c r="PFP13" s="307"/>
      <c r="PFQ13" s="307"/>
      <c r="PFR13" s="307"/>
      <c r="PFS13" s="307"/>
      <c r="PFT13" s="307"/>
      <c r="PFU13" s="307"/>
      <c r="PFV13" s="307"/>
      <c r="PFW13" s="307"/>
      <c r="PFX13" s="307"/>
      <c r="PFY13" s="307"/>
      <c r="PFZ13" s="307"/>
      <c r="PGA13" s="307"/>
      <c r="PGB13" s="307"/>
      <c r="PGC13" s="307"/>
      <c r="PGD13" s="307"/>
      <c r="PGE13" s="307"/>
      <c r="PGF13" s="307"/>
      <c r="PGG13" s="307"/>
      <c r="PGH13" s="307"/>
      <c r="PGI13" s="307"/>
      <c r="PGJ13" s="307"/>
      <c r="PGK13" s="307"/>
      <c r="PGL13" s="307"/>
      <c r="PGM13" s="307"/>
      <c r="PGN13" s="307"/>
      <c r="PGO13" s="307"/>
      <c r="PGP13" s="307"/>
      <c r="PGQ13" s="307"/>
      <c r="PGR13" s="307"/>
      <c r="PGS13" s="307"/>
      <c r="PGT13" s="307"/>
      <c r="PGU13" s="307"/>
      <c r="PGV13" s="307"/>
      <c r="PGW13" s="307"/>
      <c r="PGX13" s="307"/>
      <c r="PGY13" s="307"/>
      <c r="PGZ13" s="307"/>
      <c r="PHA13" s="307"/>
      <c r="PHB13" s="307"/>
      <c r="PHC13" s="307"/>
      <c r="PHD13" s="307"/>
      <c r="PHE13" s="307"/>
      <c r="PHF13" s="307"/>
      <c r="PHG13" s="307"/>
      <c r="PHH13" s="307"/>
      <c r="PHI13" s="307"/>
      <c r="PHJ13" s="307"/>
      <c r="PHK13" s="307"/>
      <c r="PHL13" s="307"/>
      <c r="PHM13" s="307"/>
      <c r="PHN13" s="307"/>
      <c r="PHO13" s="307"/>
      <c r="PHP13" s="307"/>
      <c r="PHQ13" s="307"/>
      <c r="PHR13" s="307"/>
      <c r="PHS13" s="307"/>
      <c r="PHT13" s="307"/>
      <c r="PHU13" s="307"/>
      <c r="PHV13" s="307"/>
      <c r="PHW13" s="307"/>
      <c r="PHX13" s="307"/>
      <c r="PHY13" s="307"/>
      <c r="PHZ13" s="307"/>
      <c r="PIA13" s="307"/>
      <c r="PIB13" s="307"/>
      <c r="PIC13" s="307"/>
      <c r="PID13" s="307"/>
      <c r="PIE13" s="307"/>
      <c r="PIF13" s="307"/>
      <c r="PIG13" s="307"/>
      <c r="PIH13" s="307"/>
      <c r="PII13" s="307"/>
      <c r="PIJ13" s="307"/>
      <c r="PIK13" s="307"/>
      <c r="PIL13" s="307"/>
      <c r="PIM13" s="307"/>
      <c r="PIN13" s="307"/>
      <c r="PIO13" s="307"/>
      <c r="PIP13" s="307"/>
      <c r="PIQ13" s="307"/>
      <c r="PIR13" s="307"/>
      <c r="PIS13" s="307"/>
      <c r="PIT13" s="307"/>
      <c r="PIU13" s="307"/>
      <c r="PIV13" s="307"/>
      <c r="PIW13" s="307"/>
      <c r="PIX13" s="307"/>
      <c r="PIY13" s="307"/>
      <c r="PIZ13" s="307"/>
      <c r="PJA13" s="307"/>
      <c r="PJB13" s="307"/>
      <c r="PJC13" s="307"/>
      <c r="PJD13" s="307"/>
      <c r="PJE13" s="307"/>
      <c r="PJF13" s="307"/>
      <c r="PJG13" s="307"/>
      <c r="PJH13" s="307"/>
      <c r="PJI13" s="307"/>
      <c r="PJJ13" s="307"/>
      <c r="PJK13" s="307"/>
      <c r="PJL13" s="307"/>
      <c r="PJM13" s="307"/>
      <c r="PJN13" s="307"/>
      <c r="PJO13" s="307"/>
      <c r="PJP13" s="307"/>
      <c r="PJQ13" s="307"/>
      <c r="PJR13" s="307"/>
      <c r="PJS13" s="307"/>
      <c r="PJT13" s="307"/>
      <c r="PJU13" s="307"/>
      <c r="PJV13" s="307"/>
      <c r="PJW13" s="307"/>
      <c r="PJX13" s="307"/>
      <c r="PJY13" s="307"/>
      <c r="PJZ13" s="307"/>
      <c r="PKA13" s="307"/>
      <c r="PKB13" s="307"/>
      <c r="PKC13" s="307"/>
      <c r="PKD13" s="307"/>
      <c r="PKE13" s="307"/>
      <c r="PKF13" s="307"/>
      <c r="PKG13" s="307"/>
      <c r="PKH13" s="307"/>
      <c r="PKI13" s="307"/>
      <c r="PKJ13" s="307"/>
      <c r="PKK13" s="307"/>
      <c r="PKL13" s="307"/>
      <c r="PKM13" s="307"/>
      <c r="PKN13" s="307"/>
      <c r="PKO13" s="307"/>
      <c r="PKP13" s="307"/>
      <c r="PKQ13" s="307"/>
      <c r="PKR13" s="307"/>
      <c r="PKS13" s="307"/>
      <c r="PKT13" s="307"/>
      <c r="PKU13" s="307"/>
      <c r="PKV13" s="307"/>
      <c r="PKW13" s="307"/>
      <c r="PKX13" s="307"/>
      <c r="PKY13" s="307"/>
      <c r="PKZ13" s="307"/>
      <c r="PLA13" s="307"/>
      <c r="PLB13" s="307"/>
      <c r="PLC13" s="307"/>
      <c r="PLD13" s="307"/>
      <c r="PLE13" s="307"/>
      <c r="PLF13" s="307"/>
      <c r="PLG13" s="307"/>
      <c r="PLH13" s="307"/>
      <c r="PLI13" s="307"/>
      <c r="PLJ13" s="307"/>
      <c r="PLK13" s="307"/>
      <c r="PLL13" s="307"/>
      <c r="PLM13" s="307"/>
      <c r="PLN13" s="307"/>
      <c r="PLO13" s="307"/>
      <c r="PLP13" s="307"/>
      <c r="PLQ13" s="307"/>
      <c r="PLR13" s="307"/>
      <c r="PLS13" s="307"/>
      <c r="PLT13" s="307"/>
      <c r="PLU13" s="307"/>
      <c r="PLV13" s="307"/>
      <c r="PLW13" s="307"/>
      <c r="PLX13" s="307"/>
      <c r="PLY13" s="307"/>
      <c r="PLZ13" s="307"/>
      <c r="PMA13" s="307"/>
      <c r="PMB13" s="307"/>
      <c r="PMC13" s="307"/>
      <c r="PMD13" s="307"/>
      <c r="PME13" s="307"/>
      <c r="PMF13" s="307"/>
      <c r="PMG13" s="307"/>
      <c r="PMH13" s="307"/>
      <c r="PMI13" s="307"/>
      <c r="PMJ13" s="307"/>
      <c r="PMK13" s="307"/>
      <c r="PML13" s="307"/>
      <c r="PMM13" s="307"/>
      <c r="PMN13" s="307"/>
      <c r="PMO13" s="307"/>
      <c r="PMP13" s="307"/>
      <c r="PMQ13" s="307"/>
      <c r="PMR13" s="307"/>
      <c r="PMS13" s="307"/>
      <c r="PMT13" s="307"/>
      <c r="PMU13" s="307"/>
      <c r="PMV13" s="307"/>
      <c r="PMW13" s="307"/>
      <c r="PMX13" s="307"/>
      <c r="PMY13" s="307"/>
      <c r="PMZ13" s="307"/>
      <c r="PNA13" s="307"/>
      <c r="PNB13" s="307"/>
      <c r="PNC13" s="307"/>
      <c r="PND13" s="307"/>
      <c r="PNE13" s="307"/>
      <c r="PNF13" s="307"/>
      <c r="PNG13" s="307"/>
      <c r="PNH13" s="307"/>
      <c r="PNI13" s="307"/>
      <c r="PNJ13" s="307"/>
      <c r="PNK13" s="307"/>
      <c r="PNL13" s="307"/>
      <c r="PNM13" s="307"/>
      <c r="PNN13" s="307"/>
      <c r="PNO13" s="307"/>
      <c r="PNP13" s="307"/>
      <c r="PNQ13" s="307"/>
      <c r="PNR13" s="307"/>
      <c r="PNS13" s="307"/>
      <c r="PNT13" s="307"/>
      <c r="PNU13" s="307"/>
      <c r="PNV13" s="307"/>
      <c r="PNW13" s="307"/>
      <c r="PNX13" s="307"/>
      <c r="PNY13" s="307"/>
      <c r="PNZ13" s="307"/>
      <c r="POA13" s="307"/>
      <c r="POB13" s="307"/>
      <c r="POC13" s="307"/>
      <c r="POD13" s="307"/>
      <c r="POE13" s="307"/>
      <c r="POF13" s="307"/>
      <c r="POG13" s="307"/>
      <c r="POH13" s="307"/>
      <c r="POI13" s="307"/>
      <c r="POJ13" s="307"/>
      <c r="POK13" s="307"/>
      <c r="POL13" s="307"/>
      <c r="POM13" s="307"/>
      <c r="PON13" s="307"/>
      <c r="POO13" s="307"/>
      <c r="POP13" s="307"/>
      <c r="POQ13" s="307"/>
      <c r="POR13" s="307"/>
      <c r="POS13" s="307"/>
      <c r="POT13" s="307"/>
      <c r="POU13" s="307"/>
      <c r="POV13" s="307"/>
      <c r="POW13" s="307"/>
      <c r="POX13" s="307"/>
      <c r="POY13" s="307"/>
      <c r="POZ13" s="307"/>
      <c r="PPA13" s="307"/>
      <c r="PPB13" s="307"/>
      <c r="PPC13" s="307"/>
      <c r="PPD13" s="307"/>
      <c r="PPE13" s="307"/>
      <c r="PPF13" s="307"/>
      <c r="PPG13" s="307"/>
      <c r="PPH13" s="307"/>
      <c r="PPI13" s="307"/>
      <c r="PPJ13" s="307"/>
      <c r="PPK13" s="307"/>
      <c r="PPL13" s="307"/>
      <c r="PPM13" s="307"/>
      <c r="PPN13" s="307"/>
      <c r="PPO13" s="307"/>
      <c r="PPP13" s="307"/>
      <c r="PPQ13" s="307"/>
      <c r="PPR13" s="307"/>
      <c r="PPS13" s="307"/>
      <c r="PPT13" s="307"/>
      <c r="PPU13" s="307"/>
      <c r="PPV13" s="307"/>
      <c r="PPW13" s="307"/>
      <c r="PPX13" s="307"/>
      <c r="PPY13" s="307"/>
      <c r="PPZ13" s="307"/>
      <c r="PQA13" s="307"/>
      <c r="PQB13" s="307"/>
      <c r="PQC13" s="307"/>
      <c r="PQD13" s="307"/>
      <c r="PQE13" s="307"/>
      <c r="PQF13" s="307"/>
      <c r="PQG13" s="307"/>
      <c r="PQH13" s="307"/>
      <c r="PQI13" s="307"/>
      <c r="PQJ13" s="307"/>
      <c r="PQK13" s="307"/>
      <c r="PQL13" s="307"/>
      <c r="PQM13" s="307"/>
      <c r="PQN13" s="307"/>
      <c r="PQO13" s="307"/>
      <c r="PQP13" s="307"/>
      <c r="PQQ13" s="307"/>
      <c r="PQR13" s="307"/>
      <c r="PQS13" s="307"/>
      <c r="PQT13" s="307"/>
      <c r="PQU13" s="307"/>
      <c r="PQV13" s="307"/>
      <c r="PQW13" s="307"/>
      <c r="PQX13" s="307"/>
      <c r="PQY13" s="307"/>
      <c r="PQZ13" s="307"/>
      <c r="PRA13" s="307"/>
      <c r="PRB13" s="307"/>
      <c r="PRC13" s="307"/>
      <c r="PRD13" s="307"/>
      <c r="PRE13" s="307"/>
      <c r="PRF13" s="307"/>
      <c r="PRG13" s="307"/>
      <c r="PRH13" s="307"/>
      <c r="PRI13" s="307"/>
      <c r="PRJ13" s="307"/>
      <c r="PRK13" s="307"/>
      <c r="PRL13" s="307"/>
      <c r="PRM13" s="307"/>
      <c r="PRN13" s="307"/>
      <c r="PRO13" s="307"/>
      <c r="PRP13" s="307"/>
      <c r="PRQ13" s="307"/>
      <c r="PRR13" s="307"/>
      <c r="PRS13" s="307"/>
      <c r="PRT13" s="307"/>
      <c r="PRU13" s="307"/>
      <c r="PRV13" s="307"/>
      <c r="PRW13" s="307"/>
      <c r="PRX13" s="307"/>
      <c r="PRY13" s="307"/>
      <c r="PRZ13" s="307"/>
      <c r="PSA13" s="307"/>
      <c r="PSB13" s="307"/>
      <c r="PSC13" s="307"/>
      <c r="PSD13" s="307"/>
      <c r="PSE13" s="307"/>
      <c r="PSF13" s="307"/>
      <c r="PSG13" s="307"/>
      <c r="PSH13" s="307"/>
      <c r="PSI13" s="307"/>
      <c r="PSJ13" s="307"/>
      <c r="PSK13" s="307"/>
      <c r="PSL13" s="307"/>
      <c r="PSM13" s="307"/>
      <c r="PSN13" s="307"/>
      <c r="PSO13" s="307"/>
      <c r="PSP13" s="307"/>
      <c r="PSQ13" s="307"/>
      <c r="PSR13" s="307"/>
      <c r="PSS13" s="307"/>
      <c r="PST13" s="307"/>
      <c r="PSU13" s="307"/>
      <c r="PSV13" s="307"/>
      <c r="PSW13" s="307"/>
      <c r="PSX13" s="307"/>
      <c r="PSY13" s="307"/>
      <c r="PSZ13" s="307"/>
      <c r="PTA13" s="307"/>
      <c r="PTB13" s="307"/>
      <c r="PTC13" s="307"/>
      <c r="PTD13" s="307"/>
      <c r="PTE13" s="307"/>
      <c r="PTF13" s="307"/>
      <c r="PTG13" s="307"/>
      <c r="PTH13" s="307"/>
      <c r="PTI13" s="307"/>
      <c r="PTJ13" s="307"/>
      <c r="PTK13" s="307"/>
      <c r="PTL13" s="307"/>
      <c r="PTM13" s="307"/>
      <c r="PTN13" s="307"/>
      <c r="PTO13" s="307"/>
      <c r="PTP13" s="307"/>
      <c r="PTQ13" s="307"/>
      <c r="PTR13" s="307"/>
      <c r="PTS13" s="307"/>
      <c r="PTT13" s="307"/>
      <c r="PTU13" s="307"/>
      <c r="PTV13" s="307"/>
      <c r="PTW13" s="307"/>
      <c r="PTX13" s="307"/>
      <c r="PTY13" s="307"/>
      <c r="PTZ13" s="307"/>
      <c r="PUA13" s="307"/>
      <c r="PUB13" s="307"/>
      <c r="PUC13" s="307"/>
      <c r="PUD13" s="307"/>
      <c r="PUE13" s="307"/>
      <c r="PUF13" s="307"/>
      <c r="PUG13" s="307"/>
      <c r="PUH13" s="307"/>
      <c r="PUI13" s="307"/>
      <c r="PUJ13" s="307"/>
      <c r="PUK13" s="307"/>
      <c r="PUL13" s="307"/>
      <c r="PUM13" s="307"/>
      <c r="PUN13" s="307"/>
      <c r="PUO13" s="307"/>
      <c r="PUP13" s="307"/>
      <c r="PUQ13" s="307"/>
      <c r="PUR13" s="307"/>
      <c r="PUS13" s="307"/>
      <c r="PUT13" s="307"/>
      <c r="PUU13" s="307"/>
      <c r="PUV13" s="307"/>
      <c r="PUW13" s="307"/>
      <c r="PUX13" s="307"/>
      <c r="PUY13" s="307"/>
      <c r="PUZ13" s="307"/>
      <c r="PVA13" s="307"/>
      <c r="PVB13" s="307"/>
      <c r="PVC13" s="307"/>
      <c r="PVD13" s="307"/>
      <c r="PVE13" s="307"/>
      <c r="PVF13" s="307"/>
      <c r="PVG13" s="307"/>
      <c r="PVH13" s="307"/>
      <c r="PVI13" s="307"/>
      <c r="PVJ13" s="307"/>
      <c r="PVK13" s="307"/>
      <c r="PVL13" s="307"/>
      <c r="PVM13" s="307"/>
      <c r="PVN13" s="307"/>
      <c r="PVO13" s="307"/>
      <c r="PVP13" s="307"/>
      <c r="PVQ13" s="307"/>
      <c r="PVR13" s="307"/>
      <c r="PVS13" s="307"/>
      <c r="PVT13" s="307"/>
      <c r="PVU13" s="307"/>
      <c r="PVV13" s="307"/>
      <c r="PVW13" s="307"/>
      <c r="PVX13" s="307"/>
      <c r="PVY13" s="307"/>
      <c r="PVZ13" s="307"/>
      <c r="PWA13" s="307"/>
      <c r="PWB13" s="307"/>
      <c r="PWC13" s="307"/>
      <c r="PWD13" s="307"/>
      <c r="PWE13" s="307"/>
      <c r="PWF13" s="307"/>
      <c r="PWG13" s="307"/>
      <c r="PWH13" s="307"/>
      <c r="PWI13" s="307"/>
      <c r="PWJ13" s="307"/>
      <c r="PWK13" s="307"/>
      <c r="PWL13" s="307"/>
      <c r="PWM13" s="307"/>
      <c r="PWN13" s="307"/>
      <c r="PWO13" s="307"/>
      <c r="PWP13" s="307"/>
      <c r="PWQ13" s="307"/>
      <c r="PWR13" s="307"/>
      <c r="PWS13" s="307"/>
      <c r="PWT13" s="307"/>
      <c r="PWU13" s="307"/>
      <c r="PWV13" s="307"/>
      <c r="PWW13" s="307"/>
      <c r="PWX13" s="307"/>
      <c r="PWY13" s="307"/>
      <c r="PWZ13" s="307"/>
      <c r="PXA13" s="307"/>
      <c r="PXB13" s="307"/>
      <c r="PXC13" s="307"/>
      <c r="PXD13" s="307"/>
      <c r="PXE13" s="307"/>
      <c r="PXF13" s="307"/>
      <c r="PXG13" s="307"/>
      <c r="PXH13" s="307"/>
      <c r="PXI13" s="307"/>
      <c r="PXJ13" s="307"/>
      <c r="PXK13" s="307"/>
      <c r="PXL13" s="307"/>
      <c r="PXM13" s="307"/>
      <c r="PXN13" s="307"/>
      <c r="PXO13" s="307"/>
      <c r="PXP13" s="307"/>
      <c r="PXQ13" s="307"/>
      <c r="PXR13" s="307"/>
      <c r="PXS13" s="307"/>
      <c r="PXT13" s="307"/>
      <c r="PXU13" s="307"/>
      <c r="PXV13" s="307"/>
      <c r="PXW13" s="307"/>
      <c r="PXX13" s="307"/>
      <c r="PXY13" s="307"/>
      <c r="PXZ13" s="307"/>
      <c r="PYA13" s="307"/>
      <c r="PYB13" s="307"/>
      <c r="PYC13" s="307"/>
      <c r="PYD13" s="307"/>
      <c r="PYE13" s="307"/>
      <c r="PYF13" s="307"/>
      <c r="PYG13" s="307"/>
      <c r="PYH13" s="307"/>
      <c r="PYI13" s="307"/>
      <c r="PYJ13" s="307"/>
      <c r="PYK13" s="307"/>
      <c r="PYL13" s="307"/>
      <c r="PYM13" s="307"/>
      <c r="PYN13" s="307"/>
      <c r="PYO13" s="307"/>
      <c r="PYP13" s="307"/>
      <c r="PYQ13" s="307"/>
      <c r="PYR13" s="307"/>
      <c r="PYS13" s="307"/>
      <c r="PYT13" s="307"/>
      <c r="PYU13" s="307"/>
      <c r="PYV13" s="307"/>
      <c r="PYW13" s="307"/>
      <c r="PYX13" s="307"/>
      <c r="PYY13" s="307"/>
      <c r="PYZ13" s="307"/>
      <c r="PZA13" s="307"/>
      <c r="PZB13" s="307"/>
      <c r="PZC13" s="307"/>
      <c r="PZD13" s="307"/>
      <c r="PZE13" s="307"/>
      <c r="PZF13" s="307"/>
      <c r="PZG13" s="307"/>
      <c r="PZH13" s="307"/>
      <c r="PZI13" s="307"/>
      <c r="PZJ13" s="307"/>
      <c r="PZK13" s="307"/>
      <c r="PZL13" s="307"/>
      <c r="PZM13" s="307"/>
      <c r="PZN13" s="307"/>
      <c r="PZO13" s="307"/>
      <c r="PZP13" s="307"/>
      <c r="PZQ13" s="307"/>
      <c r="PZR13" s="307"/>
      <c r="PZS13" s="307"/>
      <c r="PZT13" s="307"/>
      <c r="PZU13" s="307"/>
      <c r="PZV13" s="307"/>
      <c r="PZW13" s="307"/>
      <c r="PZX13" s="307"/>
      <c r="PZY13" s="307"/>
      <c r="PZZ13" s="307"/>
      <c r="QAA13" s="307"/>
      <c r="QAB13" s="307"/>
      <c r="QAC13" s="307"/>
      <c r="QAD13" s="307"/>
      <c r="QAE13" s="307"/>
      <c r="QAF13" s="307"/>
      <c r="QAG13" s="307"/>
      <c r="QAH13" s="307"/>
      <c r="QAI13" s="307"/>
      <c r="QAJ13" s="307"/>
      <c r="QAK13" s="307"/>
      <c r="QAL13" s="307"/>
      <c r="QAM13" s="307"/>
      <c r="QAN13" s="307"/>
      <c r="QAO13" s="307"/>
      <c r="QAP13" s="307"/>
      <c r="QAQ13" s="307"/>
      <c r="QAR13" s="307"/>
      <c r="QAS13" s="307"/>
      <c r="QAT13" s="307"/>
      <c r="QAU13" s="307"/>
      <c r="QAV13" s="307"/>
      <c r="QAW13" s="307"/>
      <c r="QAX13" s="307"/>
      <c r="QAY13" s="307"/>
      <c r="QAZ13" s="307"/>
      <c r="QBA13" s="307"/>
      <c r="QBB13" s="307"/>
      <c r="QBC13" s="307"/>
      <c r="QBD13" s="307"/>
      <c r="QBE13" s="307"/>
      <c r="QBF13" s="307"/>
      <c r="QBG13" s="307"/>
      <c r="QBH13" s="307"/>
      <c r="QBI13" s="307"/>
      <c r="QBJ13" s="307"/>
      <c r="QBK13" s="307"/>
      <c r="QBL13" s="307"/>
      <c r="QBM13" s="307"/>
      <c r="QBN13" s="307"/>
      <c r="QBO13" s="307"/>
      <c r="QBP13" s="307"/>
      <c r="QBQ13" s="307"/>
      <c r="QBR13" s="307"/>
      <c r="QBS13" s="307"/>
      <c r="QBT13" s="307"/>
      <c r="QBU13" s="307"/>
      <c r="QBV13" s="307"/>
      <c r="QBW13" s="307"/>
      <c r="QBX13" s="307"/>
      <c r="QBY13" s="307"/>
      <c r="QBZ13" s="307"/>
      <c r="QCA13" s="307"/>
      <c r="QCB13" s="307"/>
      <c r="QCC13" s="307"/>
      <c r="QCD13" s="307"/>
      <c r="QCE13" s="307"/>
      <c r="QCF13" s="307"/>
      <c r="QCG13" s="307"/>
      <c r="QCH13" s="307"/>
      <c r="QCI13" s="307"/>
      <c r="QCJ13" s="307"/>
      <c r="QCK13" s="307"/>
      <c r="QCL13" s="307"/>
      <c r="QCM13" s="307"/>
      <c r="QCN13" s="307"/>
      <c r="QCO13" s="307"/>
      <c r="QCP13" s="307"/>
      <c r="QCQ13" s="307"/>
      <c r="QCR13" s="307"/>
      <c r="QCS13" s="307"/>
      <c r="QCT13" s="307"/>
      <c r="QCU13" s="307"/>
      <c r="QCV13" s="307"/>
      <c r="QCW13" s="307"/>
      <c r="QCX13" s="307"/>
      <c r="QCY13" s="307"/>
      <c r="QCZ13" s="307"/>
      <c r="QDA13" s="307"/>
      <c r="QDB13" s="307"/>
      <c r="QDC13" s="307"/>
      <c r="QDD13" s="307"/>
      <c r="QDE13" s="307"/>
      <c r="QDF13" s="307"/>
      <c r="QDG13" s="307"/>
      <c r="QDH13" s="307"/>
      <c r="QDI13" s="307"/>
      <c r="QDJ13" s="307"/>
      <c r="QDK13" s="307"/>
      <c r="QDL13" s="307"/>
      <c r="QDM13" s="307"/>
      <c r="QDN13" s="307"/>
      <c r="QDO13" s="307"/>
      <c r="QDP13" s="307"/>
      <c r="QDQ13" s="307"/>
      <c r="QDR13" s="307"/>
      <c r="QDS13" s="307"/>
      <c r="QDT13" s="307"/>
      <c r="QDU13" s="307"/>
      <c r="QDV13" s="307"/>
      <c r="QDW13" s="307"/>
      <c r="QDX13" s="307"/>
      <c r="QDY13" s="307"/>
      <c r="QDZ13" s="307"/>
      <c r="QEA13" s="307"/>
      <c r="QEB13" s="307"/>
      <c r="QEC13" s="307"/>
      <c r="QED13" s="307"/>
      <c r="QEE13" s="307"/>
      <c r="QEF13" s="307"/>
      <c r="QEG13" s="307"/>
      <c r="QEH13" s="307"/>
      <c r="QEI13" s="307"/>
      <c r="QEJ13" s="307"/>
      <c r="QEK13" s="307"/>
      <c r="QEL13" s="307"/>
      <c r="QEM13" s="307"/>
      <c r="QEN13" s="307"/>
      <c r="QEO13" s="307"/>
      <c r="QEP13" s="307"/>
      <c r="QEQ13" s="307"/>
      <c r="QER13" s="307"/>
      <c r="QES13" s="307"/>
      <c r="QET13" s="307"/>
      <c r="QEU13" s="307"/>
      <c r="QEV13" s="307"/>
      <c r="QEW13" s="307"/>
      <c r="QEX13" s="307"/>
      <c r="QEY13" s="307"/>
      <c r="QEZ13" s="307"/>
      <c r="QFA13" s="307"/>
      <c r="QFB13" s="307"/>
      <c r="QFC13" s="307"/>
      <c r="QFD13" s="307"/>
      <c r="QFE13" s="307"/>
      <c r="QFF13" s="307"/>
      <c r="QFG13" s="307"/>
      <c r="QFH13" s="307"/>
      <c r="QFI13" s="307"/>
      <c r="QFJ13" s="307"/>
      <c r="QFK13" s="307"/>
      <c r="QFL13" s="307"/>
      <c r="QFM13" s="307"/>
      <c r="QFN13" s="307"/>
      <c r="QFO13" s="307"/>
      <c r="QFP13" s="307"/>
      <c r="QFQ13" s="307"/>
      <c r="QFR13" s="307"/>
      <c r="QFS13" s="307"/>
      <c r="QFT13" s="307"/>
      <c r="QFU13" s="307"/>
      <c r="QFV13" s="307"/>
      <c r="QFW13" s="307"/>
      <c r="QFX13" s="307"/>
      <c r="QFY13" s="307"/>
      <c r="QFZ13" s="307"/>
      <c r="QGA13" s="307"/>
      <c r="QGB13" s="307"/>
      <c r="QGC13" s="307"/>
      <c r="QGD13" s="307"/>
      <c r="QGE13" s="307"/>
      <c r="QGF13" s="307"/>
      <c r="QGG13" s="307"/>
      <c r="QGH13" s="307"/>
      <c r="QGI13" s="307"/>
      <c r="QGJ13" s="307"/>
      <c r="QGK13" s="307"/>
      <c r="QGL13" s="307"/>
      <c r="QGM13" s="307"/>
      <c r="QGN13" s="307"/>
      <c r="QGO13" s="307"/>
      <c r="QGP13" s="307"/>
      <c r="QGQ13" s="307"/>
      <c r="QGR13" s="307"/>
      <c r="QGS13" s="307"/>
      <c r="QGT13" s="307"/>
      <c r="QGU13" s="307"/>
      <c r="QGV13" s="307"/>
      <c r="QGW13" s="307"/>
      <c r="QGX13" s="307"/>
      <c r="QGY13" s="307"/>
      <c r="QGZ13" s="307"/>
      <c r="QHA13" s="307"/>
      <c r="QHB13" s="307"/>
      <c r="QHC13" s="307"/>
      <c r="QHD13" s="307"/>
      <c r="QHE13" s="307"/>
      <c r="QHF13" s="307"/>
      <c r="QHG13" s="307"/>
      <c r="QHH13" s="307"/>
      <c r="QHI13" s="307"/>
      <c r="QHJ13" s="307"/>
      <c r="QHK13" s="307"/>
      <c r="QHL13" s="307"/>
      <c r="QHM13" s="307"/>
      <c r="QHN13" s="307"/>
      <c r="QHO13" s="307"/>
      <c r="QHP13" s="307"/>
      <c r="QHQ13" s="307"/>
      <c r="QHR13" s="307"/>
      <c r="QHS13" s="307"/>
      <c r="QHT13" s="307"/>
      <c r="QHU13" s="307"/>
      <c r="QHV13" s="307"/>
      <c r="QHW13" s="307"/>
      <c r="QHX13" s="307"/>
      <c r="QHY13" s="307"/>
      <c r="QHZ13" s="307"/>
      <c r="QIA13" s="307"/>
      <c r="QIB13" s="307"/>
      <c r="QIC13" s="307"/>
      <c r="QID13" s="307"/>
      <c r="QIE13" s="307"/>
      <c r="QIF13" s="307"/>
      <c r="QIG13" s="307"/>
      <c r="QIH13" s="307"/>
      <c r="QII13" s="307"/>
      <c r="QIJ13" s="307"/>
      <c r="QIK13" s="307"/>
      <c r="QIL13" s="307"/>
      <c r="QIM13" s="307"/>
      <c r="QIN13" s="307"/>
      <c r="QIO13" s="307"/>
      <c r="QIP13" s="307"/>
      <c r="QIQ13" s="307"/>
      <c r="QIR13" s="307"/>
      <c r="QIS13" s="307"/>
      <c r="QIT13" s="307"/>
      <c r="QIU13" s="307"/>
      <c r="QIV13" s="307"/>
      <c r="QIW13" s="307"/>
      <c r="QIX13" s="307"/>
      <c r="QIY13" s="307"/>
      <c r="QIZ13" s="307"/>
      <c r="QJA13" s="307"/>
      <c r="QJB13" s="307"/>
      <c r="QJC13" s="307"/>
      <c r="QJD13" s="307"/>
      <c r="QJE13" s="307"/>
      <c r="QJF13" s="307"/>
      <c r="QJG13" s="307"/>
      <c r="QJH13" s="307"/>
      <c r="QJI13" s="307"/>
      <c r="QJJ13" s="307"/>
      <c r="QJK13" s="307"/>
      <c r="QJL13" s="307"/>
      <c r="QJM13" s="307"/>
      <c r="QJN13" s="307"/>
      <c r="QJO13" s="307"/>
      <c r="QJP13" s="307"/>
      <c r="QJQ13" s="307"/>
      <c r="QJR13" s="307"/>
      <c r="QJS13" s="307"/>
      <c r="QJT13" s="307"/>
      <c r="QJU13" s="307"/>
      <c r="QJV13" s="307"/>
      <c r="QJW13" s="307"/>
      <c r="QJX13" s="307"/>
      <c r="QJY13" s="307"/>
      <c r="QJZ13" s="307"/>
      <c r="QKA13" s="307"/>
      <c r="QKB13" s="307"/>
      <c r="QKC13" s="307"/>
      <c r="QKD13" s="307"/>
      <c r="QKE13" s="307"/>
      <c r="QKF13" s="307"/>
      <c r="QKG13" s="307"/>
      <c r="QKH13" s="307"/>
      <c r="QKI13" s="307"/>
      <c r="QKJ13" s="307"/>
      <c r="QKK13" s="307"/>
      <c r="QKL13" s="307"/>
      <c r="QKM13" s="307"/>
      <c r="QKN13" s="307"/>
      <c r="QKO13" s="307"/>
      <c r="QKP13" s="307"/>
      <c r="QKQ13" s="307"/>
      <c r="QKR13" s="307"/>
      <c r="QKS13" s="307"/>
      <c r="QKT13" s="307"/>
      <c r="QKU13" s="307"/>
      <c r="QKV13" s="307"/>
      <c r="QKW13" s="307"/>
      <c r="QKX13" s="307"/>
      <c r="QKY13" s="307"/>
      <c r="QKZ13" s="307"/>
      <c r="QLA13" s="307"/>
      <c r="QLB13" s="307"/>
      <c r="QLC13" s="307"/>
      <c r="QLD13" s="307"/>
      <c r="QLE13" s="307"/>
      <c r="QLF13" s="307"/>
      <c r="QLG13" s="307"/>
      <c r="QLH13" s="307"/>
      <c r="QLI13" s="307"/>
      <c r="QLJ13" s="307"/>
      <c r="QLK13" s="307"/>
      <c r="QLL13" s="307"/>
      <c r="QLM13" s="307"/>
      <c r="QLN13" s="307"/>
      <c r="QLO13" s="307"/>
      <c r="QLP13" s="307"/>
      <c r="QLQ13" s="307"/>
      <c r="QLR13" s="307"/>
      <c r="QLS13" s="307"/>
      <c r="QLT13" s="307"/>
      <c r="QLU13" s="307"/>
      <c r="QLV13" s="307"/>
      <c r="QLW13" s="307"/>
      <c r="QLX13" s="307"/>
      <c r="QLY13" s="307"/>
      <c r="QLZ13" s="307"/>
      <c r="QMA13" s="307"/>
      <c r="QMB13" s="307"/>
      <c r="QMC13" s="307"/>
      <c r="QMD13" s="307"/>
      <c r="QME13" s="307"/>
      <c r="QMF13" s="307"/>
      <c r="QMG13" s="307"/>
      <c r="QMH13" s="307"/>
      <c r="QMI13" s="307"/>
      <c r="QMJ13" s="307"/>
      <c r="QMK13" s="307"/>
      <c r="QML13" s="307"/>
      <c r="QMM13" s="307"/>
      <c r="QMN13" s="307"/>
      <c r="QMO13" s="307"/>
      <c r="QMP13" s="307"/>
      <c r="QMQ13" s="307"/>
      <c r="QMR13" s="307"/>
      <c r="QMS13" s="307"/>
      <c r="QMT13" s="307"/>
      <c r="QMU13" s="307"/>
      <c r="QMV13" s="307"/>
      <c r="QMW13" s="307"/>
      <c r="QMX13" s="307"/>
      <c r="QMY13" s="307"/>
      <c r="QMZ13" s="307"/>
      <c r="QNA13" s="307"/>
      <c r="QNB13" s="307"/>
      <c r="QNC13" s="307"/>
      <c r="QND13" s="307"/>
      <c r="QNE13" s="307"/>
      <c r="QNF13" s="307"/>
      <c r="QNG13" s="307"/>
      <c r="QNH13" s="307"/>
      <c r="QNI13" s="307"/>
      <c r="QNJ13" s="307"/>
      <c r="QNK13" s="307"/>
      <c r="QNL13" s="307"/>
      <c r="QNM13" s="307"/>
      <c r="QNN13" s="307"/>
      <c r="QNO13" s="307"/>
      <c r="QNP13" s="307"/>
      <c r="QNQ13" s="307"/>
      <c r="QNR13" s="307"/>
      <c r="QNS13" s="307"/>
      <c r="QNT13" s="307"/>
      <c r="QNU13" s="307"/>
      <c r="QNV13" s="307"/>
      <c r="QNW13" s="307"/>
      <c r="QNX13" s="307"/>
      <c r="QNY13" s="307"/>
      <c r="QNZ13" s="307"/>
      <c r="QOA13" s="307"/>
      <c r="QOB13" s="307"/>
      <c r="QOC13" s="307"/>
      <c r="QOD13" s="307"/>
      <c r="QOE13" s="307"/>
      <c r="QOF13" s="307"/>
      <c r="QOG13" s="307"/>
      <c r="QOH13" s="307"/>
      <c r="QOI13" s="307"/>
      <c r="QOJ13" s="307"/>
      <c r="QOK13" s="307"/>
      <c r="QOL13" s="307"/>
      <c r="QOM13" s="307"/>
      <c r="QON13" s="307"/>
      <c r="QOO13" s="307"/>
      <c r="QOP13" s="307"/>
      <c r="QOQ13" s="307"/>
      <c r="QOR13" s="307"/>
      <c r="QOS13" s="307"/>
      <c r="QOT13" s="307"/>
      <c r="QOU13" s="307"/>
      <c r="QOV13" s="307"/>
      <c r="QOW13" s="307"/>
      <c r="QOX13" s="307"/>
      <c r="QOY13" s="307"/>
      <c r="QOZ13" s="307"/>
      <c r="QPA13" s="307"/>
      <c r="QPB13" s="307"/>
      <c r="QPC13" s="307"/>
      <c r="QPD13" s="307"/>
      <c r="QPE13" s="307"/>
      <c r="QPF13" s="307"/>
      <c r="QPG13" s="307"/>
      <c r="QPH13" s="307"/>
      <c r="QPI13" s="307"/>
      <c r="QPJ13" s="307"/>
      <c r="QPK13" s="307"/>
      <c r="QPL13" s="307"/>
      <c r="QPM13" s="307"/>
      <c r="QPN13" s="307"/>
      <c r="QPO13" s="307"/>
      <c r="QPP13" s="307"/>
      <c r="QPQ13" s="307"/>
      <c r="QPR13" s="307"/>
      <c r="QPS13" s="307"/>
      <c r="QPT13" s="307"/>
      <c r="QPU13" s="307"/>
      <c r="QPV13" s="307"/>
      <c r="QPW13" s="307"/>
      <c r="QPX13" s="307"/>
      <c r="QPY13" s="307"/>
      <c r="QPZ13" s="307"/>
      <c r="QQA13" s="307"/>
      <c r="QQB13" s="307"/>
      <c r="QQC13" s="307"/>
      <c r="QQD13" s="307"/>
      <c r="QQE13" s="307"/>
      <c r="QQF13" s="307"/>
      <c r="QQG13" s="307"/>
      <c r="QQH13" s="307"/>
      <c r="QQI13" s="307"/>
      <c r="QQJ13" s="307"/>
      <c r="QQK13" s="307"/>
      <c r="QQL13" s="307"/>
      <c r="QQM13" s="307"/>
      <c r="QQN13" s="307"/>
      <c r="QQO13" s="307"/>
      <c r="QQP13" s="307"/>
      <c r="QQQ13" s="307"/>
      <c r="QQR13" s="307"/>
      <c r="QQS13" s="307"/>
      <c r="QQT13" s="307"/>
      <c r="QQU13" s="307"/>
      <c r="QQV13" s="307"/>
      <c r="QQW13" s="307"/>
      <c r="QQX13" s="307"/>
      <c r="QQY13" s="307"/>
      <c r="QQZ13" s="307"/>
      <c r="QRA13" s="307"/>
      <c r="QRB13" s="307"/>
      <c r="QRC13" s="307"/>
      <c r="QRD13" s="307"/>
      <c r="QRE13" s="307"/>
      <c r="QRF13" s="307"/>
      <c r="QRG13" s="307"/>
      <c r="QRH13" s="307"/>
      <c r="QRI13" s="307"/>
      <c r="QRJ13" s="307"/>
      <c r="QRK13" s="307"/>
      <c r="QRL13" s="307"/>
      <c r="QRM13" s="307"/>
      <c r="QRN13" s="307"/>
      <c r="QRO13" s="307"/>
      <c r="QRP13" s="307"/>
      <c r="QRQ13" s="307"/>
      <c r="QRR13" s="307"/>
      <c r="QRS13" s="307"/>
      <c r="QRT13" s="307"/>
      <c r="QRU13" s="307"/>
      <c r="QRV13" s="307"/>
      <c r="QRW13" s="307"/>
      <c r="QRX13" s="307"/>
      <c r="QRY13" s="307"/>
      <c r="QRZ13" s="307"/>
      <c r="QSA13" s="307"/>
      <c r="QSB13" s="307"/>
      <c r="QSC13" s="307"/>
      <c r="QSD13" s="307"/>
      <c r="QSE13" s="307"/>
      <c r="QSF13" s="307"/>
      <c r="QSG13" s="307"/>
      <c r="QSH13" s="307"/>
      <c r="QSI13" s="307"/>
      <c r="QSJ13" s="307"/>
      <c r="QSK13" s="307"/>
      <c r="QSL13" s="307"/>
      <c r="QSM13" s="307"/>
      <c r="QSN13" s="307"/>
      <c r="QSO13" s="307"/>
      <c r="QSP13" s="307"/>
      <c r="QSQ13" s="307"/>
      <c r="QSR13" s="307"/>
      <c r="QSS13" s="307"/>
      <c r="QST13" s="307"/>
      <c r="QSU13" s="307"/>
      <c r="QSV13" s="307"/>
      <c r="QSW13" s="307"/>
      <c r="QSX13" s="307"/>
      <c r="QSY13" s="307"/>
      <c r="QSZ13" s="307"/>
      <c r="QTA13" s="307"/>
      <c r="QTB13" s="307"/>
      <c r="QTC13" s="307"/>
      <c r="QTD13" s="307"/>
      <c r="QTE13" s="307"/>
      <c r="QTF13" s="307"/>
      <c r="QTG13" s="307"/>
      <c r="QTH13" s="307"/>
      <c r="QTI13" s="307"/>
      <c r="QTJ13" s="307"/>
      <c r="QTK13" s="307"/>
      <c r="QTL13" s="307"/>
      <c r="QTM13" s="307"/>
      <c r="QTN13" s="307"/>
      <c r="QTO13" s="307"/>
      <c r="QTP13" s="307"/>
      <c r="QTQ13" s="307"/>
      <c r="QTR13" s="307"/>
      <c r="QTS13" s="307"/>
      <c r="QTT13" s="307"/>
      <c r="QTU13" s="307"/>
      <c r="QTV13" s="307"/>
      <c r="QTW13" s="307"/>
      <c r="QTX13" s="307"/>
      <c r="QTY13" s="307"/>
      <c r="QTZ13" s="307"/>
      <c r="QUA13" s="307"/>
      <c r="QUB13" s="307"/>
      <c r="QUC13" s="307"/>
      <c r="QUD13" s="307"/>
      <c r="QUE13" s="307"/>
      <c r="QUF13" s="307"/>
      <c r="QUG13" s="307"/>
      <c r="QUH13" s="307"/>
      <c r="QUI13" s="307"/>
      <c r="QUJ13" s="307"/>
      <c r="QUK13" s="307"/>
      <c r="QUL13" s="307"/>
      <c r="QUM13" s="307"/>
      <c r="QUN13" s="307"/>
      <c r="QUO13" s="307"/>
      <c r="QUP13" s="307"/>
      <c r="QUQ13" s="307"/>
      <c r="QUR13" s="307"/>
      <c r="QUS13" s="307"/>
      <c r="QUT13" s="307"/>
      <c r="QUU13" s="307"/>
      <c r="QUV13" s="307"/>
      <c r="QUW13" s="307"/>
      <c r="QUX13" s="307"/>
      <c r="QUY13" s="307"/>
      <c r="QUZ13" s="307"/>
      <c r="QVA13" s="307"/>
      <c r="QVB13" s="307"/>
      <c r="QVC13" s="307"/>
      <c r="QVD13" s="307"/>
      <c r="QVE13" s="307"/>
      <c r="QVF13" s="307"/>
      <c r="QVG13" s="307"/>
      <c r="QVH13" s="307"/>
      <c r="QVI13" s="307"/>
      <c r="QVJ13" s="307"/>
      <c r="QVK13" s="307"/>
      <c r="QVL13" s="307"/>
      <c r="QVM13" s="307"/>
      <c r="QVN13" s="307"/>
      <c r="QVO13" s="307"/>
      <c r="QVP13" s="307"/>
      <c r="QVQ13" s="307"/>
      <c r="QVR13" s="307"/>
      <c r="QVS13" s="307"/>
      <c r="QVT13" s="307"/>
      <c r="QVU13" s="307"/>
      <c r="QVV13" s="307"/>
      <c r="QVW13" s="307"/>
      <c r="QVX13" s="307"/>
      <c r="QVY13" s="307"/>
      <c r="QVZ13" s="307"/>
      <c r="QWA13" s="307"/>
      <c r="QWB13" s="307"/>
      <c r="QWC13" s="307"/>
      <c r="QWD13" s="307"/>
      <c r="QWE13" s="307"/>
      <c r="QWF13" s="307"/>
      <c r="QWG13" s="307"/>
      <c r="QWH13" s="307"/>
      <c r="QWI13" s="307"/>
      <c r="QWJ13" s="307"/>
      <c r="QWK13" s="307"/>
      <c r="QWL13" s="307"/>
      <c r="QWM13" s="307"/>
      <c r="QWN13" s="307"/>
      <c r="QWO13" s="307"/>
      <c r="QWP13" s="307"/>
      <c r="QWQ13" s="307"/>
      <c r="QWR13" s="307"/>
      <c r="QWS13" s="307"/>
      <c r="QWT13" s="307"/>
      <c r="QWU13" s="307"/>
      <c r="QWV13" s="307"/>
      <c r="QWW13" s="307"/>
      <c r="QWX13" s="307"/>
      <c r="QWY13" s="307"/>
      <c r="QWZ13" s="307"/>
      <c r="QXA13" s="307"/>
      <c r="QXB13" s="307"/>
      <c r="QXC13" s="307"/>
      <c r="QXD13" s="307"/>
      <c r="QXE13" s="307"/>
      <c r="QXF13" s="307"/>
      <c r="QXG13" s="307"/>
      <c r="QXH13" s="307"/>
      <c r="QXI13" s="307"/>
      <c r="QXJ13" s="307"/>
      <c r="QXK13" s="307"/>
      <c r="QXL13" s="307"/>
      <c r="QXM13" s="307"/>
      <c r="QXN13" s="307"/>
      <c r="QXO13" s="307"/>
      <c r="QXP13" s="307"/>
      <c r="QXQ13" s="307"/>
      <c r="QXR13" s="307"/>
      <c r="QXS13" s="307"/>
      <c r="QXT13" s="307"/>
      <c r="QXU13" s="307"/>
      <c r="QXV13" s="307"/>
      <c r="QXW13" s="307"/>
      <c r="QXX13" s="307"/>
      <c r="QXY13" s="307"/>
      <c r="QXZ13" s="307"/>
      <c r="QYA13" s="307"/>
      <c r="QYB13" s="307"/>
      <c r="QYC13" s="307"/>
      <c r="QYD13" s="307"/>
      <c r="QYE13" s="307"/>
      <c r="QYF13" s="307"/>
      <c r="QYG13" s="307"/>
      <c r="QYH13" s="307"/>
      <c r="QYI13" s="307"/>
      <c r="QYJ13" s="307"/>
      <c r="QYK13" s="307"/>
      <c r="QYL13" s="307"/>
      <c r="QYM13" s="307"/>
      <c r="QYN13" s="307"/>
      <c r="QYO13" s="307"/>
      <c r="QYP13" s="307"/>
      <c r="QYQ13" s="307"/>
      <c r="QYR13" s="307"/>
      <c r="QYS13" s="307"/>
      <c r="QYT13" s="307"/>
      <c r="QYU13" s="307"/>
      <c r="QYV13" s="307"/>
      <c r="QYW13" s="307"/>
      <c r="QYX13" s="307"/>
      <c r="QYY13" s="307"/>
      <c r="QYZ13" s="307"/>
      <c r="QZA13" s="307"/>
      <c r="QZB13" s="307"/>
      <c r="QZC13" s="307"/>
      <c r="QZD13" s="307"/>
      <c r="QZE13" s="307"/>
      <c r="QZF13" s="307"/>
      <c r="QZG13" s="307"/>
      <c r="QZH13" s="307"/>
      <c r="QZI13" s="307"/>
      <c r="QZJ13" s="307"/>
      <c r="QZK13" s="307"/>
      <c r="QZL13" s="307"/>
      <c r="QZM13" s="307"/>
      <c r="QZN13" s="307"/>
      <c r="QZO13" s="307"/>
      <c r="QZP13" s="307"/>
      <c r="QZQ13" s="307"/>
      <c r="QZR13" s="307"/>
      <c r="QZS13" s="307"/>
      <c r="QZT13" s="307"/>
      <c r="QZU13" s="307"/>
      <c r="QZV13" s="307"/>
      <c r="QZW13" s="307"/>
      <c r="QZX13" s="307"/>
      <c r="QZY13" s="307"/>
      <c r="QZZ13" s="307"/>
      <c r="RAA13" s="307"/>
      <c r="RAB13" s="307"/>
      <c r="RAC13" s="307"/>
      <c r="RAD13" s="307"/>
      <c r="RAE13" s="307"/>
      <c r="RAF13" s="307"/>
      <c r="RAG13" s="307"/>
      <c r="RAH13" s="307"/>
      <c r="RAI13" s="307"/>
      <c r="RAJ13" s="307"/>
      <c r="RAK13" s="307"/>
      <c r="RAL13" s="307"/>
      <c r="RAM13" s="307"/>
      <c r="RAN13" s="307"/>
      <c r="RAO13" s="307"/>
      <c r="RAP13" s="307"/>
      <c r="RAQ13" s="307"/>
      <c r="RAR13" s="307"/>
      <c r="RAS13" s="307"/>
      <c r="RAT13" s="307"/>
      <c r="RAU13" s="307"/>
      <c r="RAV13" s="307"/>
      <c r="RAW13" s="307"/>
      <c r="RAX13" s="307"/>
      <c r="RAY13" s="307"/>
      <c r="RAZ13" s="307"/>
      <c r="RBA13" s="307"/>
      <c r="RBB13" s="307"/>
      <c r="RBC13" s="307"/>
      <c r="RBD13" s="307"/>
      <c r="RBE13" s="307"/>
      <c r="RBF13" s="307"/>
      <c r="RBG13" s="307"/>
      <c r="RBH13" s="307"/>
      <c r="RBI13" s="307"/>
      <c r="RBJ13" s="307"/>
      <c r="RBK13" s="307"/>
      <c r="RBL13" s="307"/>
      <c r="RBM13" s="307"/>
      <c r="RBN13" s="307"/>
      <c r="RBO13" s="307"/>
      <c r="RBP13" s="307"/>
      <c r="RBQ13" s="307"/>
      <c r="RBR13" s="307"/>
      <c r="RBS13" s="307"/>
      <c r="RBT13" s="307"/>
      <c r="RBU13" s="307"/>
      <c r="RBV13" s="307"/>
      <c r="RBW13" s="307"/>
      <c r="RBX13" s="307"/>
      <c r="RBY13" s="307"/>
      <c r="RBZ13" s="307"/>
      <c r="RCA13" s="307"/>
      <c r="RCB13" s="307"/>
      <c r="RCC13" s="307"/>
      <c r="RCD13" s="307"/>
      <c r="RCE13" s="307"/>
      <c r="RCF13" s="307"/>
      <c r="RCG13" s="307"/>
      <c r="RCH13" s="307"/>
      <c r="RCI13" s="307"/>
      <c r="RCJ13" s="307"/>
      <c r="RCK13" s="307"/>
      <c r="RCL13" s="307"/>
      <c r="RCM13" s="307"/>
      <c r="RCN13" s="307"/>
      <c r="RCO13" s="307"/>
      <c r="RCP13" s="307"/>
      <c r="RCQ13" s="307"/>
      <c r="RCR13" s="307"/>
      <c r="RCS13" s="307"/>
      <c r="RCT13" s="307"/>
      <c r="RCU13" s="307"/>
      <c r="RCV13" s="307"/>
      <c r="RCW13" s="307"/>
      <c r="RCX13" s="307"/>
      <c r="RCY13" s="307"/>
      <c r="RCZ13" s="307"/>
      <c r="RDA13" s="307"/>
      <c r="RDB13" s="307"/>
      <c r="RDC13" s="307"/>
      <c r="RDD13" s="307"/>
      <c r="RDE13" s="307"/>
      <c r="RDF13" s="307"/>
      <c r="RDG13" s="307"/>
      <c r="RDH13" s="307"/>
      <c r="RDI13" s="307"/>
      <c r="RDJ13" s="307"/>
      <c r="RDK13" s="307"/>
      <c r="RDL13" s="307"/>
      <c r="RDM13" s="307"/>
      <c r="RDN13" s="307"/>
      <c r="RDO13" s="307"/>
      <c r="RDP13" s="307"/>
      <c r="RDQ13" s="307"/>
      <c r="RDR13" s="307"/>
      <c r="RDS13" s="307"/>
      <c r="RDT13" s="307"/>
      <c r="RDU13" s="307"/>
      <c r="RDV13" s="307"/>
      <c r="RDW13" s="307"/>
      <c r="RDX13" s="307"/>
      <c r="RDY13" s="307"/>
      <c r="RDZ13" s="307"/>
      <c r="REA13" s="307"/>
      <c r="REB13" s="307"/>
      <c r="REC13" s="307"/>
      <c r="RED13" s="307"/>
      <c r="REE13" s="307"/>
      <c r="REF13" s="307"/>
      <c r="REG13" s="307"/>
      <c r="REH13" s="307"/>
      <c r="REI13" s="307"/>
      <c r="REJ13" s="307"/>
      <c r="REK13" s="307"/>
      <c r="REL13" s="307"/>
      <c r="REM13" s="307"/>
      <c r="REN13" s="307"/>
      <c r="REO13" s="307"/>
      <c r="REP13" s="307"/>
      <c r="REQ13" s="307"/>
      <c r="RER13" s="307"/>
      <c r="RES13" s="307"/>
      <c r="RET13" s="307"/>
      <c r="REU13" s="307"/>
      <c r="REV13" s="307"/>
      <c r="REW13" s="307"/>
      <c r="REX13" s="307"/>
      <c r="REY13" s="307"/>
      <c r="REZ13" s="307"/>
      <c r="RFA13" s="307"/>
      <c r="RFB13" s="307"/>
      <c r="RFC13" s="307"/>
      <c r="RFD13" s="307"/>
      <c r="RFE13" s="307"/>
      <c r="RFF13" s="307"/>
      <c r="RFG13" s="307"/>
      <c r="RFH13" s="307"/>
      <c r="RFI13" s="307"/>
      <c r="RFJ13" s="307"/>
      <c r="RFK13" s="307"/>
      <c r="RFL13" s="307"/>
      <c r="RFM13" s="307"/>
      <c r="RFN13" s="307"/>
      <c r="RFO13" s="307"/>
      <c r="RFP13" s="307"/>
      <c r="RFQ13" s="307"/>
      <c r="RFR13" s="307"/>
      <c r="RFS13" s="307"/>
      <c r="RFT13" s="307"/>
      <c r="RFU13" s="307"/>
      <c r="RFV13" s="307"/>
      <c r="RFW13" s="307"/>
      <c r="RFX13" s="307"/>
      <c r="RFY13" s="307"/>
      <c r="RFZ13" s="307"/>
      <c r="RGA13" s="307"/>
      <c r="RGB13" s="307"/>
      <c r="RGC13" s="307"/>
      <c r="RGD13" s="307"/>
      <c r="RGE13" s="307"/>
      <c r="RGF13" s="307"/>
      <c r="RGG13" s="307"/>
      <c r="RGH13" s="307"/>
      <c r="RGI13" s="307"/>
      <c r="RGJ13" s="307"/>
      <c r="RGK13" s="307"/>
      <c r="RGL13" s="307"/>
      <c r="RGM13" s="307"/>
      <c r="RGN13" s="307"/>
      <c r="RGO13" s="307"/>
      <c r="RGP13" s="307"/>
      <c r="RGQ13" s="307"/>
      <c r="RGR13" s="307"/>
      <c r="RGS13" s="307"/>
      <c r="RGT13" s="307"/>
      <c r="RGU13" s="307"/>
      <c r="RGV13" s="307"/>
      <c r="RGW13" s="307"/>
      <c r="RGX13" s="307"/>
      <c r="RGY13" s="307"/>
      <c r="RGZ13" s="307"/>
      <c r="RHA13" s="307"/>
      <c r="RHB13" s="307"/>
      <c r="RHC13" s="307"/>
      <c r="RHD13" s="307"/>
      <c r="RHE13" s="307"/>
      <c r="RHF13" s="307"/>
      <c r="RHG13" s="307"/>
      <c r="RHH13" s="307"/>
      <c r="RHI13" s="307"/>
      <c r="RHJ13" s="307"/>
      <c r="RHK13" s="307"/>
      <c r="RHL13" s="307"/>
      <c r="RHM13" s="307"/>
      <c r="RHN13" s="307"/>
      <c r="RHO13" s="307"/>
      <c r="RHP13" s="307"/>
      <c r="RHQ13" s="307"/>
      <c r="RHR13" s="307"/>
      <c r="RHS13" s="307"/>
      <c r="RHT13" s="307"/>
      <c r="RHU13" s="307"/>
      <c r="RHV13" s="307"/>
      <c r="RHW13" s="307"/>
      <c r="RHX13" s="307"/>
      <c r="RHY13" s="307"/>
      <c r="RHZ13" s="307"/>
      <c r="RIA13" s="307"/>
      <c r="RIB13" s="307"/>
      <c r="RIC13" s="307"/>
      <c r="RID13" s="307"/>
      <c r="RIE13" s="307"/>
      <c r="RIF13" s="307"/>
      <c r="RIG13" s="307"/>
      <c r="RIH13" s="307"/>
      <c r="RII13" s="307"/>
      <c r="RIJ13" s="307"/>
      <c r="RIK13" s="307"/>
      <c r="RIL13" s="307"/>
      <c r="RIM13" s="307"/>
      <c r="RIN13" s="307"/>
      <c r="RIO13" s="307"/>
      <c r="RIP13" s="307"/>
      <c r="RIQ13" s="307"/>
      <c r="RIR13" s="307"/>
      <c r="RIS13" s="307"/>
      <c r="RIT13" s="307"/>
      <c r="RIU13" s="307"/>
      <c r="RIV13" s="307"/>
      <c r="RIW13" s="307"/>
      <c r="RIX13" s="307"/>
      <c r="RIY13" s="307"/>
      <c r="RIZ13" s="307"/>
      <c r="RJA13" s="307"/>
      <c r="RJB13" s="307"/>
      <c r="RJC13" s="307"/>
      <c r="RJD13" s="307"/>
      <c r="RJE13" s="307"/>
      <c r="RJF13" s="307"/>
      <c r="RJG13" s="307"/>
      <c r="RJH13" s="307"/>
      <c r="RJI13" s="307"/>
      <c r="RJJ13" s="307"/>
      <c r="RJK13" s="307"/>
      <c r="RJL13" s="307"/>
      <c r="RJM13" s="307"/>
      <c r="RJN13" s="307"/>
      <c r="RJO13" s="307"/>
      <c r="RJP13" s="307"/>
      <c r="RJQ13" s="307"/>
      <c r="RJR13" s="307"/>
      <c r="RJS13" s="307"/>
      <c r="RJT13" s="307"/>
      <c r="RJU13" s="307"/>
      <c r="RJV13" s="307"/>
      <c r="RJW13" s="307"/>
      <c r="RJX13" s="307"/>
      <c r="RJY13" s="307"/>
      <c r="RJZ13" s="307"/>
      <c r="RKA13" s="307"/>
      <c r="RKB13" s="307"/>
      <c r="RKC13" s="307"/>
      <c r="RKD13" s="307"/>
      <c r="RKE13" s="307"/>
      <c r="RKF13" s="307"/>
      <c r="RKG13" s="307"/>
      <c r="RKH13" s="307"/>
      <c r="RKI13" s="307"/>
      <c r="RKJ13" s="307"/>
      <c r="RKK13" s="307"/>
      <c r="RKL13" s="307"/>
      <c r="RKM13" s="307"/>
      <c r="RKN13" s="307"/>
      <c r="RKO13" s="307"/>
      <c r="RKP13" s="307"/>
      <c r="RKQ13" s="307"/>
      <c r="RKR13" s="307"/>
      <c r="RKS13" s="307"/>
      <c r="RKT13" s="307"/>
      <c r="RKU13" s="307"/>
      <c r="RKV13" s="307"/>
      <c r="RKW13" s="307"/>
      <c r="RKX13" s="307"/>
      <c r="RKY13" s="307"/>
      <c r="RKZ13" s="307"/>
      <c r="RLA13" s="307"/>
      <c r="RLB13" s="307"/>
      <c r="RLC13" s="307"/>
      <c r="RLD13" s="307"/>
      <c r="RLE13" s="307"/>
      <c r="RLF13" s="307"/>
      <c r="RLG13" s="307"/>
      <c r="RLH13" s="307"/>
      <c r="RLI13" s="307"/>
      <c r="RLJ13" s="307"/>
      <c r="RLK13" s="307"/>
      <c r="RLL13" s="307"/>
      <c r="RLM13" s="307"/>
      <c r="RLN13" s="307"/>
      <c r="RLO13" s="307"/>
      <c r="RLP13" s="307"/>
      <c r="RLQ13" s="307"/>
      <c r="RLR13" s="307"/>
      <c r="RLS13" s="307"/>
      <c r="RLT13" s="307"/>
      <c r="RLU13" s="307"/>
      <c r="RLV13" s="307"/>
      <c r="RLW13" s="307"/>
      <c r="RLX13" s="307"/>
      <c r="RLY13" s="307"/>
      <c r="RLZ13" s="307"/>
      <c r="RMA13" s="307"/>
      <c r="RMB13" s="307"/>
      <c r="RMC13" s="307"/>
      <c r="RMD13" s="307"/>
      <c r="RME13" s="307"/>
      <c r="RMF13" s="307"/>
      <c r="RMG13" s="307"/>
      <c r="RMH13" s="307"/>
      <c r="RMI13" s="307"/>
      <c r="RMJ13" s="307"/>
      <c r="RMK13" s="307"/>
      <c r="RML13" s="307"/>
      <c r="RMM13" s="307"/>
      <c r="RMN13" s="307"/>
      <c r="RMO13" s="307"/>
      <c r="RMP13" s="307"/>
      <c r="RMQ13" s="307"/>
      <c r="RMR13" s="307"/>
      <c r="RMS13" s="307"/>
      <c r="RMT13" s="307"/>
      <c r="RMU13" s="307"/>
      <c r="RMV13" s="307"/>
      <c r="RMW13" s="307"/>
      <c r="RMX13" s="307"/>
      <c r="RMY13" s="307"/>
      <c r="RMZ13" s="307"/>
      <c r="RNA13" s="307"/>
      <c r="RNB13" s="307"/>
      <c r="RNC13" s="307"/>
      <c r="RND13" s="307"/>
      <c r="RNE13" s="307"/>
      <c r="RNF13" s="307"/>
      <c r="RNG13" s="307"/>
      <c r="RNH13" s="307"/>
      <c r="RNI13" s="307"/>
      <c r="RNJ13" s="307"/>
      <c r="RNK13" s="307"/>
      <c r="RNL13" s="307"/>
      <c r="RNM13" s="307"/>
      <c r="RNN13" s="307"/>
      <c r="RNO13" s="307"/>
      <c r="RNP13" s="307"/>
      <c r="RNQ13" s="307"/>
      <c r="RNR13" s="307"/>
      <c r="RNS13" s="307"/>
      <c r="RNT13" s="307"/>
      <c r="RNU13" s="307"/>
      <c r="RNV13" s="307"/>
      <c r="RNW13" s="307"/>
      <c r="RNX13" s="307"/>
      <c r="RNY13" s="307"/>
      <c r="RNZ13" s="307"/>
      <c r="ROA13" s="307"/>
      <c r="ROB13" s="307"/>
      <c r="ROC13" s="307"/>
      <c r="ROD13" s="307"/>
      <c r="ROE13" s="307"/>
      <c r="ROF13" s="307"/>
      <c r="ROG13" s="307"/>
      <c r="ROH13" s="307"/>
      <c r="ROI13" s="307"/>
      <c r="ROJ13" s="307"/>
      <c r="ROK13" s="307"/>
      <c r="ROL13" s="307"/>
      <c r="ROM13" s="307"/>
      <c r="RON13" s="307"/>
      <c r="ROO13" s="307"/>
      <c r="ROP13" s="307"/>
      <c r="ROQ13" s="307"/>
      <c r="ROR13" s="307"/>
      <c r="ROS13" s="307"/>
      <c r="ROT13" s="307"/>
      <c r="ROU13" s="307"/>
      <c r="ROV13" s="307"/>
      <c r="ROW13" s="307"/>
      <c r="ROX13" s="307"/>
      <c r="ROY13" s="307"/>
      <c r="ROZ13" s="307"/>
      <c r="RPA13" s="307"/>
      <c r="RPB13" s="307"/>
      <c r="RPC13" s="307"/>
      <c r="RPD13" s="307"/>
      <c r="RPE13" s="307"/>
      <c r="RPF13" s="307"/>
      <c r="RPG13" s="307"/>
      <c r="RPH13" s="307"/>
      <c r="RPI13" s="307"/>
      <c r="RPJ13" s="307"/>
      <c r="RPK13" s="307"/>
      <c r="RPL13" s="307"/>
      <c r="RPM13" s="307"/>
      <c r="RPN13" s="307"/>
      <c r="RPO13" s="307"/>
      <c r="RPP13" s="307"/>
      <c r="RPQ13" s="307"/>
      <c r="RPR13" s="307"/>
      <c r="RPS13" s="307"/>
      <c r="RPT13" s="307"/>
      <c r="RPU13" s="307"/>
      <c r="RPV13" s="307"/>
      <c r="RPW13" s="307"/>
      <c r="RPX13" s="307"/>
      <c r="RPY13" s="307"/>
      <c r="RPZ13" s="307"/>
      <c r="RQA13" s="307"/>
      <c r="RQB13" s="307"/>
      <c r="RQC13" s="307"/>
      <c r="RQD13" s="307"/>
      <c r="RQE13" s="307"/>
      <c r="RQF13" s="307"/>
      <c r="RQG13" s="307"/>
      <c r="RQH13" s="307"/>
      <c r="RQI13" s="307"/>
      <c r="RQJ13" s="307"/>
      <c r="RQK13" s="307"/>
      <c r="RQL13" s="307"/>
      <c r="RQM13" s="307"/>
      <c r="RQN13" s="307"/>
      <c r="RQO13" s="307"/>
      <c r="RQP13" s="307"/>
      <c r="RQQ13" s="307"/>
      <c r="RQR13" s="307"/>
      <c r="RQS13" s="307"/>
      <c r="RQT13" s="307"/>
      <c r="RQU13" s="307"/>
      <c r="RQV13" s="307"/>
      <c r="RQW13" s="307"/>
      <c r="RQX13" s="307"/>
      <c r="RQY13" s="307"/>
      <c r="RQZ13" s="307"/>
      <c r="RRA13" s="307"/>
      <c r="RRB13" s="307"/>
      <c r="RRC13" s="307"/>
      <c r="RRD13" s="307"/>
      <c r="RRE13" s="307"/>
      <c r="RRF13" s="307"/>
      <c r="RRG13" s="307"/>
      <c r="RRH13" s="307"/>
      <c r="RRI13" s="307"/>
      <c r="RRJ13" s="307"/>
      <c r="RRK13" s="307"/>
      <c r="RRL13" s="307"/>
      <c r="RRM13" s="307"/>
      <c r="RRN13" s="307"/>
      <c r="RRO13" s="307"/>
      <c r="RRP13" s="307"/>
      <c r="RRQ13" s="307"/>
      <c r="RRR13" s="307"/>
      <c r="RRS13" s="307"/>
      <c r="RRT13" s="307"/>
      <c r="RRU13" s="307"/>
      <c r="RRV13" s="307"/>
      <c r="RRW13" s="307"/>
      <c r="RRX13" s="307"/>
      <c r="RRY13" s="307"/>
      <c r="RRZ13" s="307"/>
      <c r="RSA13" s="307"/>
      <c r="RSB13" s="307"/>
      <c r="RSC13" s="307"/>
      <c r="RSD13" s="307"/>
      <c r="RSE13" s="307"/>
      <c r="RSF13" s="307"/>
      <c r="RSG13" s="307"/>
      <c r="RSH13" s="307"/>
      <c r="RSI13" s="307"/>
      <c r="RSJ13" s="307"/>
      <c r="RSK13" s="307"/>
      <c r="RSL13" s="307"/>
      <c r="RSM13" s="307"/>
      <c r="RSN13" s="307"/>
      <c r="RSO13" s="307"/>
      <c r="RSP13" s="307"/>
      <c r="RSQ13" s="307"/>
      <c r="RSR13" s="307"/>
      <c r="RSS13" s="307"/>
      <c r="RST13" s="307"/>
      <c r="RSU13" s="307"/>
      <c r="RSV13" s="307"/>
      <c r="RSW13" s="307"/>
      <c r="RSX13" s="307"/>
      <c r="RSY13" s="307"/>
      <c r="RSZ13" s="307"/>
      <c r="RTA13" s="307"/>
      <c r="RTB13" s="307"/>
      <c r="RTC13" s="307"/>
      <c r="RTD13" s="307"/>
      <c r="RTE13" s="307"/>
      <c r="RTF13" s="307"/>
      <c r="RTG13" s="307"/>
      <c r="RTH13" s="307"/>
      <c r="RTI13" s="307"/>
      <c r="RTJ13" s="307"/>
      <c r="RTK13" s="307"/>
      <c r="RTL13" s="307"/>
      <c r="RTM13" s="307"/>
      <c r="RTN13" s="307"/>
      <c r="RTO13" s="307"/>
      <c r="RTP13" s="307"/>
      <c r="RTQ13" s="307"/>
      <c r="RTR13" s="307"/>
      <c r="RTS13" s="307"/>
      <c r="RTT13" s="307"/>
      <c r="RTU13" s="307"/>
      <c r="RTV13" s="307"/>
      <c r="RTW13" s="307"/>
      <c r="RTX13" s="307"/>
      <c r="RTY13" s="307"/>
      <c r="RTZ13" s="307"/>
      <c r="RUA13" s="307"/>
      <c r="RUB13" s="307"/>
      <c r="RUC13" s="307"/>
      <c r="RUD13" s="307"/>
      <c r="RUE13" s="307"/>
      <c r="RUF13" s="307"/>
      <c r="RUG13" s="307"/>
      <c r="RUH13" s="307"/>
      <c r="RUI13" s="307"/>
      <c r="RUJ13" s="307"/>
      <c r="RUK13" s="307"/>
      <c r="RUL13" s="307"/>
      <c r="RUM13" s="307"/>
      <c r="RUN13" s="307"/>
      <c r="RUO13" s="307"/>
      <c r="RUP13" s="307"/>
      <c r="RUQ13" s="307"/>
      <c r="RUR13" s="307"/>
      <c r="RUS13" s="307"/>
      <c r="RUT13" s="307"/>
      <c r="RUU13" s="307"/>
      <c r="RUV13" s="307"/>
      <c r="RUW13" s="307"/>
      <c r="RUX13" s="307"/>
      <c r="RUY13" s="307"/>
      <c r="RUZ13" s="307"/>
      <c r="RVA13" s="307"/>
      <c r="RVB13" s="307"/>
      <c r="RVC13" s="307"/>
      <c r="RVD13" s="307"/>
      <c r="RVE13" s="307"/>
      <c r="RVF13" s="307"/>
      <c r="RVG13" s="307"/>
      <c r="RVH13" s="307"/>
      <c r="RVI13" s="307"/>
      <c r="RVJ13" s="307"/>
      <c r="RVK13" s="307"/>
      <c r="RVL13" s="307"/>
      <c r="RVM13" s="307"/>
      <c r="RVN13" s="307"/>
      <c r="RVO13" s="307"/>
      <c r="RVP13" s="307"/>
      <c r="RVQ13" s="307"/>
      <c r="RVR13" s="307"/>
      <c r="RVS13" s="307"/>
      <c r="RVT13" s="307"/>
      <c r="RVU13" s="307"/>
      <c r="RVV13" s="307"/>
      <c r="RVW13" s="307"/>
      <c r="RVX13" s="307"/>
      <c r="RVY13" s="307"/>
      <c r="RVZ13" s="307"/>
      <c r="RWA13" s="307"/>
      <c r="RWB13" s="307"/>
      <c r="RWC13" s="307"/>
      <c r="RWD13" s="307"/>
      <c r="RWE13" s="307"/>
      <c r="RWF13" s="307"/>
      <c r="RWG13" s="307"/>
      <c r="RWH13" s="307"/>
      <c r="RWI13" s="307"/>
      <c r="RWJ13" s="307"/>
      <c r="RWK13" s="307"/>
      <c r="RWL13" s="307"/>
      <c r="RWM13" s="307"/>
      <c r="RWN13" s="307"/>
      <c r="RWO13" s="307"/>
      <c r="RWP13" s="307"/>
      <c r="RWQ13" s="307"/>
      <c r="RWR13" s="307"/>
      <c r="RWS13" s="307"/>
      <c r="RWT13" s="307"/>
      <c r="RWU13" s="307"/>
      <c r="RWV13" s="307"/>
      <c r="RWW13" s="307"/>
      <c r="RWX13" s="307"/>
      <c r="RWY13" s="307"/>
      <c r="RWZ13" s="307"/>
      <c r="RXA13" s="307"/>
      <c r="RXB13" s="307"/>
      <c r="RXC13" s="307"/>
      <c r="RXD13" s="307"/>
      <c r="RXE13" s="307"/>
      <c r="RXF13" s="307"/>
      <c r="RXG13" s="307"/>
      <c r="RXH13" s="307"/>
      <c r="RXI13" s="307"/>
      <c r="RXJ13" s="307"/>
      <c r="RXK13" s="307"/>
      <c r="RXL13" s="307"/>
      <c r="RXM13" s="307"/>
      <c r="RXN13" s="307"/>
      <c r="RXO13" s="307"/>
      <c r="RXP13" s="307"/>
      <c r="RXQ13" s="307"/>
      <c r="RXR13" s="307"/>
      <c r="RXS13" s="307"/>
      <c r="RXT13" s="307"/>
      <c r="RXU13" s="307"/>
      <c r="RXV13" s="307"/>
      <c r="RXW13" s="307"/>
      <c r="RXX13" s="307"/>
      <c r="RXY13" s="307"/>
      <c r="RXZ13" s="307"/>
      <c r="RYA13" s="307"/>
      <c r="RYB13" s="307"/>
      <c r="RYC13" s="307"/>
      <c r="RYD13" s="307"/>
      <c r="RYE13" s="307"/>
      <c r="RYF13" s="307"/>
      <c r="RYG13" s="307"/>
      <c r="RYH13" s="307"/>
      <c r="RYI13" s="307"/>
      <c r="RYJ13" s="307"/>
      <c r="RYK13" s="307"/>
      <c r="RYL13" s="307"/>
      <c r="RYM13" s="307"/>
      <c r="RYN13" s="307"/>
      <c r="RYO13" s="307"/>
      <c r="RYP13" s="307"/>
      <c r="RYQ13" s="307"/>
      <c r="RYR13" s="307"/>
      <c r="RYS13" s="307"/>
      <c r="RYT13" s="307"/>
      <c r="RYU13" s="307"/>
      <c r="RYV13" s="307"/>
      <c r="RYW13" s="307"/>
      <c r="RYX13" s="307"/>
      <c r="RYY13" s="307"/>
      <c r="RYZ13" s="307"/>
      <c r="RZA13" s="307"/>
      <c r="RZB13" s="307"/>
      <c r="RZC13" s="307"/>
      <c r="RZD13" s="307"/>
      <c r="RZE13" s="307"/>
      <c r="RZF13" s="307"/>
      <c r="RZG13" s="307"/>
      <c r="RZH13" s="307"/>
      <c r="RZI13" s="307"/>
      <c r="RZJ13" s="307"/>
      <c r="RZK13" s="307"/>
      <c r="RZL13" s="307"/>
      <c r="RZM13" s="307"/>
      <c r="RZN13" s="307"/>
      <c r="RZO13" s="307"/>
      <c r="RZP13" s="307"/>
      <c r="RZQ13" s="307"/>
      <c r="RZR13" s="307"/>
      <c r="RZS13" s="307"/>
      <c r="RZT13" s="307"/>
      <c r="RZU13" s="307"/>
      <c r="RZV13" s="307"/>
      <c r="RZW13" s="307"/>
      <c r="RZX13" s="307"/>
      <c r="RZY13" s="307"/>
      <c r="RZZ13" s="307"/>
      <c r="SAA13" s="307"/>
      <c r="SAB13" s="307"/>
      <c r="SAC13" s="307"/>
      <c r="SAD13" s="307"/>
      <c r="SAE13" s="307"/>
      <c r="SAF13" s="307"/>
      <c r="SAG13" s="307"/>
      <c r="SAH13" s="307"/>
      <c r="SAI13" s="307"/>
      <c r="SAJ13" s="307"/>
      <c r="SAK13" s="307"/>
      <c r="SAL13" s="307"/>
      <c r="SAM13" s="307"/>
      <c r="SAN13" s="307"/>
      <c r="SAO13" s="307"/>
      <c r="SAP13" s="307"/>
      <c r="SAQ13" s="307"/>
      <c r="SAR13" s="307"/>
      <c r="SAS13" s="307"/>
      <c r="SAT13" s="307"/>
      <c r="SAU13" s="307"/>
      <c r="SAV13" s="307"/>
      <c r="SAW13" s="307"/>
      <c r="SAX13" s="307"/>
      <c r="SAY13" s="307"/>
      <c r="SAZ13" s="307"/>
      <c r="SBA13" s="307"/>
      <c r="SBB13" s="307"/>
      <c r="SBC13" s="307"/>
      <c r="SBD13" s="307"/>
      <c r="SBE13" s="307"/>
      <c r="SBF13" s="307"/>
      <c r="SBG13" s="307"/>
      <c r="SBH13" s="307"/>
      <c r="SBI13" s="307"/>
      <c r="SBJ13" s="307"/>
      <c r="SBK13" s="307"/>
      <c r="SBL13" s="307"/>
      <c r="SBM13" s="307"/>
      <c r="SBN13" s="307"/>
      <c r="SBO13" s="307"/>
      <c r="SBP13" s="307"/>
      <c r="SBQ13" s="307"/>
      <c r="SBR13" s="307"/>
      <c r="SBS13" s="307"/>
      <c r="SBT13" s="307"/>
      <c r="SBU13" s="307"/>
      <c r="SBV13" s="307"/>
      <c r="SBW13" s="307"/>
      <c r="SBX13" s="307"/>
      <c r="SBY13" s="307"/>
      <c r="SBZ13" s="307"/>
      <c r="SCA13" s="307"/>
      <c r="SCB13" s="307"/>
      <c r="SCC13" s="307"/>
      <c r="SCD13" s="307"/>
      <c r="SCE13" s="307"/>
      <c r="SCF13" s="307"/>
      <c r="SCG13" s="307"/>
      <c r="SCH13" s="307"/>
      <c r="SCI13" s="307"/>
      <c r="SCJ13" s="307"/>
      <c r="SCK13" s="307"/>
      <c r="SCL13" s="307"/>
      <c r="SCM13" s="307"/>
      <c r="SCN13" s="307"/>
      <c r="SCO13" s="307"/>
      <c r="SCP13" s="307"/>
      <c r="SCQ13" s="307"/>
      <c r="SCR13" s="307"/>
      <c r="SCS13" s="307"/>
      <c r="SCT13" s="307"/>
      <c r="SCU13" s="307"/>
      <c r="SCV13" s="307"/>
      <c r="SCW13" s="307"/>
      <c r="SCX13" s="307"/>
      <c r="SCY13" s="307"/>
      <c r="SCZ13" s="307"/>
      <c r="SDA13" s="307"/>
      <c r="SDB13" s="307"/>
      <c r="SDC13" s="307"/>
      <c r="SDD13" s="307"/>
      <c r="SDE13" s="307"/>
      <c r="SDF13" s="307"/>
      <c r="SDG13" s="307"/>
      <c r="SDH13" s="307"/>
      <c r="SDI13" s="307"/>
      <c r="SDJ13" s="307"/>
      <c r="SDK13" s="307"/>
      <c r="SDL13" s="307"/>
      <c r="SDM13" s="307"/>
      <c r="SDN13" s="307"/>
      <c r="SDO13" s="307"/>
      <c r="SDP13" s="307"/>
      <c r="SDQ13" s="307"/>
      <c r="SDR13" s="307"/>
      <c r="SDS13" s="307"/>
      <c r="SDT13" s="307"/>
      <c r="SDU13" s="307"/>
      <c r="SDV13" s="307"/>
      <c r="SDW13" s="307"/>
      <c r="SDX13" s="307"/>
      <c r="SDY13" s="307"/>
      <c r="SDZ13" s="307"/>
      <c r="SEA13" s="307"/>
      <c r="SEB13" s="307"/>
      <c r="SEC13" s="307"/>
      <c r="SED13" s="307"/>
      <c r="SEE13" s="307"/>
      <c r="SEF13" s="307"/>
      <c r="SEG13" s="307"/>
      <c r="SEH13" s="307"/>
      <c r="SEI13" s="307"/>
      <c r="SEJ13" s="307"/>
      <c r="SEK13" s="307"/>
      <c r="SEL13" s="307"/>
      <c r="SEM13" s="307"/>
      <c r="SEN13" s="307"/>
      <c r="SEO13" s="307"/>
      <c r="SEP13" s="307"/>
      <c r="SEQ13" s="307"/>
      <c r="SER13" s="307"/>
      <c r="SES13" s="307"/>
      <c r="SET13" s="307"/>
      <c r="SEU13" s="307"/>
      <c r="SEV13" s="307"/>
      <c r="SEW13" s="307"/>
      <c r="SEX13" s="307"/>
      <c r="SEY13" s="307"/>
      <c r="SEZ13" s="307"/>
      <c r="SFA13" s="307"/>
      <c r="SFB13" s="307"/>
      <c r="SFC13" s="307"/>
      <c r="SFD13" s="307"/>
      <c r="SFE13" s="307"/>
      <c r="SFF13" s="307"/>
      <c r="SFG13" s="307"/>
      <c r="SFH13" s="307"/>
      <c r="SFI13" s="307"/>
      <c r="SFJ13" s="307"/>
      <c r="SFK13" s="307"/>
      <c r="SFL13" s="307"/>
      <c r="SFM13" s="307"/>
      <c r="SFN13" s="307"/>
      <c r="SFO13" s="307"/>
      <c r="SFP13" s="307"/>
      <c r="SFQ13" s="307"/>
      <c r="SFR13" s="307"/>
      <c r="SFS13" s="307"/>
      <c r="SFT13" s="307"/>
      <c r="SFU13" s="307"/>
      <c r="SFV13" s="307"/>
      <c r="SFW13" s="307"/>
      <c r="SFX13" s="307"/>
      <c r="SFY13" s="307"/>
      <c r="SFZ13" s="307"/>
      <c r="SGA13" s="307"/>
      <c r="SGB13" s="307"/>
      <c r="SGC13" s="307"/>
      <c r="SGD13" s="307"/>
      <c r="SGE13" s="307"/>
      <c r="SGF13" s="307"/>
      <c r="SGG13" s="307"/>
      <c r="SGH13" s="307"/>
      <c r="SGI13" s="307"/>
      <c r="SGJ13" s="307"/>
      <c r="SGK13" s="307"/>
      <c r="SGL13" s="307"/>
      <c r="SGM13" s="307"/>
      <c r="SGN13" s="307"/>
      <c r="SGO13" s="307"/>
      <c r="SGP13" s="307"/>
      <c r="SGQ13" s="307"/>
      <c r="SGR13" s="307"/>
      <c r="SGS13" s="307"/>
      <c r="SGT13" s="307"/>
      <c r="SGU13" s="307"/>
      <c r="SGV13" s="307"/>
      <c r="SGW13" s="307"/>
      <c r="SGX13" s="307"/>
      <c r="SGY13" s="307"/>
      <c r="SGZ13" s="307"/>
      <c r="SHA13" s="307"/>
      <c r="SHB13" s="307"/>
      <c r="SHC13" s="307"/>
      <c r="SHD13" s="307"/>
      <c r="SHE13" s="307"/>
      <c r="SHF13" s="307"/>
      <c r="SHG13" s="307"/>
      <c r="SHH13" s="307"/>
      <c r="SHI13" s="307"/>
      <c r="SHJ13" s="307"/>
      <c r="SHK13" s="307"/>
      <c r="SHL13" s="307"/>
      <c r="SHM13" s="307"/>
      <c r="SHN13" s="307"/>
      <c r="SHO13" s="307"/>
      <c r="SHP13" s="307"/>
      <c r="SHQ13" s="307"/>
      <c r="SHR13" s="307"/>
      <c r="SHS13" s="307"/>
      <c r="SHT13" s="307"/>
      <c r="SHU13" s="307"/>
      <c r="SHV13" s="307"/>
      <c r="SHW13" s="307"/>
      <c r="SHX13" s="307"/>
      <c r="SHY13" s="307"/>
      <c r="SHZ13" s="307"/>
      <c r="SIA13" s="307"/>
      <c r="SIB13" s="307"/>
      <c r="SIC13" s="307"/>
      <c r="SID13" s="307"/>
      <c r="SIE13" s="307"/>
      <c r="SIF13" s="307"/>
      <c r="SIG13" s="307"/>
      <c r="SIH13" s="307"/>
      <c r="SII13" s="307"/>
      <c r="SIJ13" s="307"/>
      <c r="SIK13" s="307"/>
      <c r="SIL13" s="307"/>
      <c r="SIM13" s="307"/>
      <c r="SIN13" s="307"/>
      <c r="SIO13" s="307"/>
      <c r="SIP13" s="307"/>
      <c r="SIQ13" s="307"/>
      <c r="SIR13" s="307"/>
      <c r="SIS13" s="307"/>
      <c r="SIT13" s="307"/>
      <c r="SIU13" s="307"/>
      <c r="SIV13" s="307"/>
      <c r="SIW13" s="307"/>
      <c r="SIX13" s="307"/>
      <c r="SIY13" s="307"/>
      <c r="SIZ13" s="307"/>
      <c r="SJA13" s="307"/>
      <c r="SJB13" s="307"/>
      <c r="SJC13" s="307"/>
      <c r="SJD13" s="307"/>
      <c r="SJE13" s="307"/>
      <c r="SJF13" s="307"/>
      <c r="SJG13" s="307"/>
      <c r="SJH13" s="307"/>
      <c r="SJI13" s="307"/>
      <c r="SJJ13" s="307"/>
      <c r="SJK13" s="307"/>
      <c r="SJL13" s="307"/>
      <c r="SJM13" s="307"/>
      <c r="SJN13" s="307"/>
      <c r="SJO13" s="307"/>
      <c r="SJP13" s="307"/>
      <c r="SJQ13" s="307"/>
      <c r="SJR13" s="307"/>
      <c r="SJS13" s="307"/>
      <c r="SJT13" s="307"/>
      <c r="SJU13" s="307"/>
      <c r="SJV13" s="307"/>
      <c r="SJW13" s="307"/>
      <c r="SJX13" s="307"/>
      <c r="SJY13" s="307"/>
      <c r="SJZ13" s="307"/>
      <c r="SKA13" s="307"/>
      <c r="SKB13" s="307"/>
      <c r="SKC13" s="307"/>
      <c r="SKD13" s="307"/>
      <c r="SKE13" s="307"/>
      <c r="SKF13" s="307"/>
      <c r="SKG13" s="307"/>
      <c r="SKH13" s="307"/>
      <c r="SKI13" s="307"/>
      <c r="SKJ13" s="307"/>
      <c r="SKK13" s="307"/>
      <c r="SKL13" s="307"/>
      <c r="SKM13" s="307"/>
      <c r="SKN13" s="307"/>
      <c r="SKO13" s="307"/>
      <c r="SKP13" s="307"/>
      <c r="SKQ13" s="307"/>
      <c r="SKR13" s="307"/>
      <c r="SKS13" s="307"/>
      <c r="SKT13" s="307"/>
      <c r="SKU13" s="307"/>
      <c r="SKV13" s="307"/>
      <c r="SKW13" s="307"/>
      <c r="SKX13" s="307"/>
      <c r="SKY13" s="307"/>
      <c r="SKZ13" s="307"/>
      <c r="SLA13" s="307"/>
      <c r="SLB13" s="307"/>
      <c r="SLC13" s="307"/>
      <c r="SLD13" s="307"/>
      <c r="SLE13" s="307"/>
      <c r="SLF13" s="307"/>
      <c r="SLG13" s="307"/>
      <c r="SLH13" s="307"/>
      <c r="SLI13" s="307"/>
      <c r="SLJ13" s="307"/>
      <c r="SLK13" s="307"/>
      <c r="SLL13" s="307"/>
      <c r="SLM13" s="307"/>
      <c r="SLN13" s="307"/>
      <c r="SLO13" s="307"/>
      <c r="SLP13" s="307"/>
      <c r="SLQ13" s="307"/>
      <c r="SLR13" s="307"/>
      <c r="SLS13" s="307"/>
      <c r="SLT13" s="307"/>
      <c r="SLU13" s="307"/>
      <c r="SLV13" s="307"/>
      <c r="SLW13" s="307"/>
      <c r="SLX13" s="307"/>
      <c r="SLY13" s="307"/>
      <c r="SLZ13" s="307"/>
      <c r="SMA13" s="307"/>
      <c r="SMB13" s="307"/>
      <c r="SMC13" s="307"/>
      <c r="SMD13" s="307"/>
      <c r="SME13" s="307"/>
      <c r="SMF13" s="307"/>
      <c r="SMG13" s="307"/>
      <c r="SMH13" s="307"/>
      <c r="SMI13" s="307"/>
      <c r="SMJ13" s="307"/>
      <c r="SMK13" s="307"/>
      <c r="SML13" s="307"/>
      <c r="SMM13" s="307"/>
      <c r="SMN13" s="307"/>
      <c r="SMO13" s="307"/>
      <c r="SMP13" s="307"/>
      <c r="SMQ13" s="307"/>
      <c r="SMR13" s="307"/>
      <c r="SMS13" s="307"/>
      <c r="SMT13" s="307"/>
      <c r="SMU13" s="307"/>
      <c r="SMV13" s="307"/>
      <c r="SMW13" s="307"/>
      <c r="SMX13" s="307"/>
      <c r="SMY13" s="307"/>
      <c r="SMZ13" s="307"/>
      <c r="SNA13" s="307"/>
      <c r="SNB13" s="307"/>
      <c r="SNC13" s="307"/>
      <c r="SND13" s="307"/>
      <c r="SNE13" s="307"/>
      <c r="SNF13" s="307"/>
      <c r="SNG13" s="307"/>
      <c r="SNH13" s="307"/>
      <c r="SNI13" s="307"/>
      <c r="SNJ13" s="307"/>
      <c r="SNK13" s="307"/>
      <c r="SNL13" s="307"/>
      <c r="SNM13" s="307"/>
      <c r="SNN13" s="307"/>
      <c r="SNO13" s="307"/>
      <c r="SNP13" s="307"/>
      <c r="SNQ13" s="307"/>
      <c r="SNR13" s="307"/>
      <c r="SNS13" s="307"/>
      <c r="SNT13" s="307"/>
      <c r="SNU13" s="307"/>
      <c r="SNV13" s="307"/>
      <c r="SNW13" s="307"/>
      <c r="SNX13" s="307"/>
      <c r="SNY13" s="307"/>
      <c r="SNZ13" s="307"/>
      <c r="SOA13" s="307"/>
      <c r="SOB13" s="307"/>
      <c r="SOC13" s="307"/>
      <c r="SOD13" s="307"/>
      <c r="SOE13" s="307"/>
      <c r="SOF13" s="307"/>
      <c r="SOG13" s="307"/>
      <c r="SOH13" s="307"/>
      <c r="SOI13" s="307"/>
      <c r="SOJ13" s="307"/>
      <c r="SOK13" s="307"/>
      <c r="SOL13" s="307"/>
      <c r="SOM13" s="307"/>
      <c r="SON13" s="307"/>
      <c r="SOO13" s="307"/>
      <c r="SOP13" s="307"/>
      <c r="SOQ13" s="307"/>
      <c r="SOR13" s="307"/>
      <c r="SOS13" s="307"/>
      <c r="SOT13" s="307"/>
      <c r="SOU13" s="307"/>
      <c r="SOV13" s="307"/>
      <c r="SOW13" s="307"/>
      <c r="SOX13" s="307"/>
      <c r="SOY13" s="307"/>
      <c r="SOZ13" s="307"/>
      <c r="SPA13" s="307"/>
      <c r="SPB13" s="307"/>
      <c r="SPC13" s="307"/>
      <c r="SPD13" s="307"/>
      <c r="SPE13" s="307"/>
      <c r="SPF13" s="307"/>
      <c r="SPG13" s="307"/>
      <c r="SPH13" s="307"/>
      <c r="SPI13" s="307"/>
      <c r="SPJ13" s="307"/>
      <c r="SPK13" s="307"/>
      <c r="SPL13" s="307"/>
      <c r="SPM13" s="307"/>
      <c r="SPN13" s="307"/>
      <c r="SPO13" s="307"/>
      <c r="SPP13" s="307"/>
      <c r="SPQ13" s="307"/>
      <c r="SPR13" s="307"/>
      <c r="SPS13" s="307"/>
      <c r="SPT13" s="307"/>
      <c r="SPU13" s="307"/>
      <c r="SPV13" s="307"/>
      <c r="SPW13" s="307"/>
      <c r="SPX13" s="307"/>
      <c r="SPY13" s="307"/>
      <c r="SPZ13" s="307"/>
      <c r="SQA13" s="307"/>
      <c r="SQB13" s="307"/>
      <c r="SQC13" s="307"/>
      <c r="SQD13" s="307"/>
      <c r="SQE13" s="307"/>
      <c r="SQF13" s="307"/>
      <c r="SQG13" s="307"/>
      <c r="SQH13" s="307"/>
      <c r="SQI13" s="307"/>
      <c r="SQJ13" s="307"/>
      <c r="SQK13" s="307"/>
      <c r="SQL13" s="307"/>
      <c r="SQM13" s="307"/>
      <c r="SQN13" s="307"/>
      <c r="SQO13" s="307"/>
      <c r="SQP13" s="307"/>
      <c r="SQQ13" s="307"/>
      <c r="SQR13" s="307"/>
      <c r="SQS13" s="307"/>
      <c r="SQT13" s="307"/>
      <c r="SQU13" s="307"/>
      <c r="SQV13" s="307"/>
      <c r="SQW13" s="307"/>
      <c r="SQX13" s="307"/>
      <c r="SQY13" s="307"/>
      <c r="SQZ13" s="307"/>
      <c r="SRA13" s="307"/>
      <c r="SRB13" s="307"/>
      <c r="SRC13" s="307"/>
      <c r="SRD13" s="307"/>
      <c r="SRE13" s="307"/>
      <c r="SRF13" s="307"/>
      <c r="SRG13" s="307"/>
      <c r="SRH13" s="307"/>
      <c r="SRI13" s="307"/>
      <c r="SRJ13" s="307"/>
      <c r="SRK13" s="307"/>
      <c r="SRL13" s="307"/>
      <c r="SRM13" s="307"/>
      <c r="SRN13" s="307"/>
      <c r="SRO13" s="307"/>
      <c r="SRP13" s="307"/>
      <c r="SRQ13" s="307"/>
      <c r="SRR13" s="307"/>
      <c r="SRS13" s="307"/>
      <c r="SRT13" s="307"/>
      <c r="SRU13" s="307"/>
      <c r="SRV13" s="307"/>
      <c r="SRW13" s="307"/>
      <c r="SRX13" s="307"/>
      <c r="SRY13" s="307"/>
      <c r="SRZ13" s="307"/>
      <c r="SSA13" s="307"/>
      <c r="SSB13" s="307"/>
      <c r="SSC13" s="307"/>
      <c r="SSD13" s="307"/>
      <c r="SSE13" s="307"/>
      <c r="SSF13" s="307"/>
      <c r="SSG13" s="307"/>
      <c r="SSH13" s="307"/>
      <c r="SSI13" s="307"/>
      <c r="SSJ13" s="307"/>
      <c r="SSK13" s="307"/>
      <c r="SSL13" s="307"/>
      <c r="SSM13" s="307"/>
      <c r="SSN13" s="307"/>
      <c r="SSO13" s="307"/>
      <c r="SSP13" s="307"/>
      <c r="SSQ13" s="307"/>
      <c r="SSR13" s="307"/>
      <c r="SSS13" s="307"/>
      <c r="SST13" s="307"/>
      <c r="SSU13" s="307"/>
      <c r="SSV13" s="307"/>
      <c r="SSW13" s="307"/>
      <c r="SSX13" s="307"/>
      <c r="SSY13" s="307"/>
      <c r="SSZ13" s="307"/>
      <c r="STA13" s="307"/>
      <c r="STB13" s="307"/>
      <c r="STC13" s="307"/>
      <c r="STD13" s="307"/>
      <c r="STE13" s="307"/>
      <c r="STF13" s="307"/>
      <c r="STG13" s="307"/>
      <c r="STH13" s="307"/>
      <c r="STI13" s="307"/>
      <c r="STJ13" s="307"/>
      <c r="STK13" s="307"/>
      <c r="STL13" s="307"/>
      <c r="STM13" s="307"/>
      <c r="STN13" s="307"/>
      <c r="STO13" s="307"/>
      <c r="STP13" s="307"/>
      <c r="STQ13" s="307"/>
      <c r="STR13" s="307"/>
      <c r="STS13" s="307"/>
      <c r="STT13" s="307"/>
      <c r="STU13" s="307"/>
      <c r="STV13" s="307"/>
      <c r="STW13" s="307"/>
      <c r="STX13" s="307"/>
      <c r="STY13" s="307"/>
      <c r="STZ13" s="307"/>
      <c r="SUA13" s="307"/>
      <c r="SUB13" s="307"/>
      <c r="SUC13" s="307"/>
      <c r="SUD13" s="307"/>
      <c r="SUE13" s="307"/>
      <c r="SUF13" s="307"/>
      <c r="SUG13" s="307"/>
      <c r="SUH13" s="307"/>
      <c r="SUI13" s="307"/>
      <c r="SUJ13" s="307"/>
      <c r="SUK13" s="307"/>
      <c r="SUL13" s="307"/>
      <c r="SUM13" s="307"/>
      <c r="SUN13" s="307"/>
      <c r="SUO13" s="307"/>
      <c r="SUP13" s="307"/>
      <c r="SUQ13" s="307"/>
      <c r="SUR13" s="307"/>
      <c r="SUS13" s="307"/>
      <c r="SUT13" s="307"/>
      <c r="SUU13" s="307"/>
      <c r="SUV13" s="307"/>
      <c r="SUW13" s="307"/>
      <c r="SUX13" s="307"/>
      <c r="SUY13" s="307"/>
      <c r="SUZ13" s="307"/>
      <c r="SVA13" s="307"/>
      <c r="SVB13" s="307"/>
      <c r="SVC13" s="307"/>
      <c r="SVD13" s="307"/>
      <c r="SVE13" s="307"/>
      <c r="SVF13" s="307"/>
      <c r="SVG13" s="307"/>
      <c r="SVH13" s="307"/>
      <c r="SVI13" s="307"/>
      <c r="SVJ13" s="307"/>
      <c r="SVK13" s="307"/>
      <c r="SVL13" s="307"/>
      <c r="SVM13" s="307"/>
      <c r="SVN13" s="307"/>
      <c r="SVO13" s="307"/>
      <c r="SVP13" s="307"/>
      <c r="SVQ13" s="307"/>
      <c r="SVR13" s="307"/>
      <c r="SVS13" s="307"/>
      <c r="SVT13" s="307"/>
      <c r="SVU13" s="307"/>
      <c r="SVV13" s="307"/>
      <c r="SVW13" s="307"/>
      <c r="SVX13" s="307"/>
      <c r="SVY13" s="307"/>
      <c r="SVZ13" s="307"/>
      <c r="SWA13" s="307"/>
      <c r="SWB13" s="307"/>
      <c r="SWC13" s="307"/>
      <c r="SWD13" s="307"/>
      <c r="SWE13" s="307"/>
      <c r="SWF13" s="307"/>
      <c r="SWG13" s="307"/>
      <c r="SWH13" s="307"/>
      <c r="SWI13" s="307"/>
      <c r="SWJ13" s="307"/>
      <c r="SWK13" s="307"/>
      <c r="SWL13" s="307"/>
      <c r="SWM13" s="307"/>
      <c r="SWN13" s="307"/>
      <c r="SWO13" s="307"/>
      <c r="SWP13" s="307"/>
      <c r="SWQ13" s="307"/>
      <c r="SWR13" s="307"/>
      <c r="SWS13" s="307"/>
      <c r="SWT13" s="307"/>
      <c r="SWU13" s="307"/>
      <c r="SWV13" s="307"/>
      <c r="SWW13" s="307"/>
      <c r="SWX13" s="307"/>
      <c r="SWY13" s="307"/>
      <c r="SWZ13" s="307"/>
      <c r="SXA13" s="307"/>
      <c r="SXB13" s="307"/>
      <c r="SXC13" s="307"/>
      <c r="SXD13" s="307"/>
      <c r="SXE13" s="307"/>
      <c r="SXF13" s="307"/>
      <c r="SXG13" s="307"/>
      <c r="SXH13" s="307"/>
      <c r="SXI13" s="307"/>
      <c r="SXJ13" s="307"/>
      <c r="SXK13" s="307"/>
      <c r="SXL13" s="307"/>
      <c r="SXM13" s="307"/>
      <c r="SXN13" s="307"/>
      <c r="SXO13" s="307"/>
      <c r="SXP13" s="307"/>
      <c r="SXQ13" s="307"/>
      <c r="SXR13" s="307"/>
      <c r="SXS13" s="307"/>
      <c r="SXT13" s="307"/>
      <c r="SXU13" s="307"/>
      <c r="SXV13" s="307"/>
      <c r="SXW13" s="307"/>
      <c r="SXX13" s="307"/>
      <c r="SXY13" s="307"/>
      <c r="SXZ13" s="307"/>
      <c r="SYA13" s="307"/>
      <c r="SYB13" s="307"/>
      <c r="SYC13" s="307"/>
      <c r="SYD13" s="307"/>
      <c r="SYE13" s="307"/>
      <c r="SYF13" s="307"/>
      <c r="SYG13" s="307"/>
      <c r="SYH13" s="307"/>
      <c r="SYI13" s="307"/>
      <c r="SYJ13" s="307"/>
      <c r="SYK13" s="307"/>
      <c r="SYL13" s="307"/>
      <c r="SYM13" s="307"/>
      <c r="SYN13" s="307"/>
      <c r="SYO13" s="307"/>
      <c r="SYP13" s="307"/>
      <c r="SYQ13" s="307"/>
      <c r="SYR13" s="307"/>
      <c r="SYS13" s="307"/>
      <c r="SYT13" s="307"/>
      <c r="SYU13" s="307"/>
      <c r="SYV13" s="307"/>
      <c r="SYW13" s="307"/>
      <c r="SYX13" s="307"/>
      <c r="SYY13" s="307"/>
      <c r="SYZ13" s="307"/>
      <c r="SZA13" s="307"/>
      <c r="SZB13" s="307"/>
      <c r="SZC13" s="307"/>
      <c r="SZD13" s="307"/>
      <c r="SZE13" s="307"/>
      <c r="SZF13" s="307"/>
      <c r="SZG13" s="307"/>
      <c r="SZH13" s="307"/>
      <c r="SZI13" s="307"/>
      <c r="SZJ13" s="307"/>
      <c r="SZK13" s="307"/>
      <c r="SZL13" s="307"/>
      <c r="SZM13" s="307"/>
      <c r="SZN13" s="307"/>
      <c r="SZO13" s="307"/>
      <c r="SZP13" s="307"/>
      <c r="SZQ13" s="307"/>
      <c r="SZR13" s="307"/>
      <c r="SZS13" s="307"/>
      <c r="SZT13" s="307"/>
      <c r="SZU13" s="307"/>
      <c r="SZV13" s="307"/>
      <c r="SZW13" s="307"/>
      <c r="SZX13" s="307"/>
      <c r="SZY13" s="307"/>
      <c r="SZZ13" s="307"/>
      <c r="TAA13" s="307"/>
      <c r="TAB13" s="307"/>
      <c r="TAC13" s="307"/>
      <c r="TAD13" s="307"/>
      <c r="TAE13" s="307"/>
      <c r="TAF13" s="307"/>
      <c r="TAG13" s="307"/>
      <c r="TAH13" s="307"/>
      <c r="TAI13" s="307"/>
      <c r="TAJ13" s="307"/>
      <c r="TAK13" s="307"/>
      <c r="TAL13" s="307"/>
      <c r="TAM13" s="307"/>
      <c r="TAN13" s="307"/>
      <c r="TAO13" s="307"/>
      <c r="TAP13" s="307"/>
      <c r="TAQ13" s="307"/>
      <c r="TAR13" s="307"/>
      <c r="TAS13" s="307"/>
      <c r="TAT13" s="307"/>
      <c r="TAU13" s="307"/>
      <c r="TAV13" s="307"/>
      <c r="TAW13" s="307"/>
      <c r="TAX13" s="307"/>
      <c r="TAY13" s="307"/>
      <c r="TAZ13" s="307"/>
      <c r="TBA13" s="307"/>
      <c r="TBB13" s="307"/>
      <c r="TBC13" s="307"/>
      <c r="TBD13" s="307"/>
      <c r="TBE13" s="307"/>
      <c r="TBF13" s="307"/>
      <c r="TBG13" s="307"/>
      <c r="TBH13" s="307"/>
      <c r="TBI13" s="307"/>
      <c r="TBJ13" s="307"/>
      <c r="TBK13" s="307"/>
      <c r="TBL13" s="307"/>
      <c r="TBM13" s="307"/>
      <c r="TBN13" s="307"/>
      <c r="TBO13" s="307"/>
      <c r="TBP13" s="307"/>
      <c r="TBQ13" s="307"/>
      <c r="TBR13" s="307"/>
      <c r="TBS13" s="307"/>
      <c r="TBT13" s="307"/>
      <c r="TBU13" s="307"/>
      <c r="TBV13" s="307"/>
      <c r="TBW13" s="307"/>
      <c r="TBX13" s="307"/>
      <c r="TBY13" s="307"/>
      <c r="TBZ13" s="307"/>
      <c r="TCA13" s="307"/>
      <c r="TCB13" s="307"/>
      <c r="TCC13" s="307"/>
      <c r="TCD13" s="307"/>
      <c r="TCE13" s="307"/>
      <c r="TCF13" s="307"/>
      <c r="TCG13" s="307"/>
      <c r="TCH13" s="307"/>
      <c r="TCI13" s="307"/>
      <c r="TCJ13" s="307"/>
      <c r="TCK13" s="307"/>
      <c r="TCL13" s="307"/>
      <c r="TCM13" s="307"/>
      <c r="TCN13" s="307"/>
      <c r="TCO13" s="307"/>
      <c r="TCP13" s="307"/>
      <c r="TCQ13" s="307"/>
      <c r="TCR13" s="307"/>
      <c r="TCS13" s="307"/>
      <c r="TCT13" s="307"/>
      <c r="TCU13" s="307"/>
      <c r="TCV13" s="307"/>
      <c r="TCW13" s="307"/>
      <c r="TCX13" s="307"/>
      <c r="TCY13" s="307"/>
      <c r="TCZ13" s="307"/>
      <c r="TDA13" s="307"/>
      <c r="TDB13" s="307"/>
      <c r="TDC13" s="307"/>
      <c r="TDD13" s="307"/>
      <c r="TDE13" s="307"/>
      <c r="TDF13" s="307"/>
      <c r="TDG13" s="307"/>
      <c r="TDH13" s="307"/>
      <c r="TDI13" s="307"/>
      <c r="TDJ13" s="307"/>
      <c r="TDK13" s="307"/>
      <c r="TDL13" s="307"/>
      <c r="TDM13" s="307"/>
      <c r="TDN13" s="307"/>
      <c r="TDO13" s="307"/>
      <c r="TDP13" s="307"/>
      <c r="TDQ13" s="307"/>
      <c r="TDR13" s="307"/>
      <c r="TDS13" s="307"/>
      <c r="TDT13" s="307"/>
      <c r="TDU13" s="307"/>
      <c r="TDV13" s="307"/>
      <c r="TDW13" s="307"/>
      <c r="TDX13" s="307"/>
      <c r="TDY13" s="307"/>
      <c r="TDZ13" s="307"/>
      <c r="TEA13" s="307"/>
      <c r="TEB13" s="307"/>
      <c r="TEC13" s="307"/>
      <c r="TED13" s="307"/>
      <c r="TEE13" s="307"/>
      <c r="TEF13" s="307"/>
      <c r="TEG13" s="307"/>
      <c r="TEH13" s="307"/>
      <c r="TEI13" s="307"/>
      <c r="TEJ13" s="307"/>
      <c r="TEK13" s="307"/>
      <c r="TEL13" s="307"/>
      <c r="TEM13" s="307"/>
      <c r="TEN13" s="307"/>
      <c r="TEO13" s="307"/>
      <c r="TEP13" s="307"/>
      <c r="TEQ13" s="307"/>
      <c r="TER13" s="307"/>
      <c r="TES13" s="307"/>
      <c r="TET13" s="307"/>
      <c r="TEU13" s="307"/>
      <c r="TEV13" s="307"/>
      <c r="TEW13" s="307"/>
      <c r="TEX13" s="307"/>
      <c r="TEY13" s="307"/>
      <c r="TEZ13" s="307"/>
      <c r="TFA13" s="307"/>
      <c r="TFB13" s="307"/>
      <c r="TFC13" s="307"/>
      <c r="TFD13" s="307"/>
      <c r="TFE13" s="307"/>
      <c r="TFF13" s="307"/>
      <c r="TFG13" s="307"/>
      <c r="TFH13" s="307"/>
      <c r="TFI13" s="307"/>
      <c r="TFJ13" s="307"/>
      <c r="TFK13" s="307"/>
      <c r="TFL13" s="307"/>
      <c r="TFM13" s="307"/>
      <c r="TFN13" s="307"/>
      <c r="TFO13" s="307"/>
      <c r="TFP13" s="307"/>
      <c r="TFQ13" s="307"/>
      <c r="TFR13" s="307"/>
      <c r="TFS13" s="307"/>
      <c r="TFT13" s="307"/>
      <c r="TFU13" s="307"/>
      <c r="TFV13" s="307"/>
      <c r="TFW13" s="307"/>
      <c r="TFX13" s="307"/>
      <c r="TFY13" s="307"/>
      <c r="TFZ13" s="307"/>
      <c r="TGA13" s="307"/>
      <c r="TGB13" s="307"/>
      <c r="TGC13" s="307"/>
      <c r="TGD13" s="307"/>
      <c r="TGE13" s="307"/>
      <c r="TGF13" s="307"/>
      <c r="TGG13" s="307"/>
      <c r="TGH13" s="307"/>
      <c r="TGI13" s="307"/>
      <c r="TGJ13" s="307"/>
      <c r="TGK13" s="307"/>
      <c r="TGL13" s="307"/>
      <c r="TGM13" s="307"/>
      <c r="TGN13" s="307"/>
      <c r="TGO13" s="307"/>
      <c r="TGP13" s="307"/>
      <c r="TGQ13" s="307"/>
      <c r="TGR13" s="307"/>
      <c r="TGS13" s="307"/>
      <c r="TGT13" s="307"/>
      <c r="TGU13" s="307"/>
      <c r="TGV13" s="307"/>
      <c r="TGW13" s="307"/>
      <c r="TGX13" s="307"/>
      <c r="TGY13" s="307"/>
      <c r="TGZ13" s="307"/>
      <c r="THA13" s="307"/>
      <c r="THB13" s="307"/>
      <c r="THC13" s="307"/>
      <c r="THD13" s="307"/>
      <c r="THE13" s="307"/>
      <c r="THF13" s="307"/>
      <c r="THG13" s="307"/>
      <c r="THH13" s="307"/>
      <c r="THI13" s="307"/>
      <c r="THJ13" s="307"/>
      <c r="THK13" s="307"/>
      <c r="THL13" s="307"/>
      <c r="THM13" s="307"/>
      <c r="THN13" s="307"/>
      <c r="THO13" s="307"/>
      <c r="THP13" s="307"/>
      <c r="THQ13" s="307"/>
      <c r="THR13" s="307"/>
      <c r="THS13" s="307"/>
      <c r="THT13" s="307"/>
      <c r="THU13" s="307"/>
      <c r="THV13" s="307"/>
      <c r="THW13" s="307"/>
      <c r="THX13" s="307"/>
      <c r="THY13" s="307"/>
      <c r="THZ13" s="307"/>
      <c r="TIA13" s="307"/>
      <c r="TIB13" s="307"/>
      <c r="TIC13" s="307"/>
      <c r="TID13" s="307"/>
      <c r="TIE13" s="307"/>
      <c r="TIF13" s="307"/>
      <c r="TIG13" s="307"/>
      <c r="TIH13" s="307"/>
      <c r="TII13" s="307"/>
      <c r="TIJ13" s="307"/>
      <c r="TIK13" s="307"/>
      <c r="TIL13" s="307"/>
      <c r="TIM13" s="307"/>
      <c r="TIN13" s="307"/>
      <c r="TIO13" s="307"/>
      <c r="TIP13" s="307"/>
      <c r="TIQ13" s="307"/>
      <c r="TIR13" s="307"/>
      <c r="TIS13" s="307"/>
      <c r="TIT13" s="307"/>
      <c r="TIU13" s="307"/>
      <c r="TIV13" s="307"/>
      <c r="TIW13" s="307"/>
      <c r="TIX13" s="307"/>
      <c r="TIY13" s="307"/>
      <c r="TIZ13" s="307"/>
      <c r="TJA13" s="307"/>
      <c r="TJB13" s="307"/>
      <c r="TJC13" s="307"/>
      <c r="TJD13" s="307"/>
      <c r="TJE13" s="307"/>
      <c r="TJF13" s="307"/>
      <c r="TJG13" s="307"/>
      <c r="TJH13" s="307"/>
      <c r="TJI13" s="307"/>
      <c r="TJJ13" s="307"/>
      <c r="TJK13" s="307"/>
      <c r="TJL13" s="307"/>
      <c r="TJM13" s="307"/>
      <c r="TJN13" s="307"/>
      <c r="TJO13" s="307"/>
      <c r="TJP13" s="307"/>
      <c r="TJQ13" s="307"/>
      <c r="TJR13" s="307"/>
      <c r="TJS13" s="307"/>
      <c r="TJT13" s="307"/>
      <c r="TJU13" s="307"/>
      <c r="TJV13" s="307"/>
      <c r="TJW13" s="307"/>
      <c r="TJX13" s="307"/>
      <c r="TJY13" s="307"/>
      <c r="TJZ13" s="307"/>
      <c r="TKA13" s="307"/>
      <c r="TKB13" s="307"/>
      <c r="TKC13" s="307"/>
      <c r="TKD13" s="307"/>
      <c r="TKE13" s="307"/>
      <c r="TKF13" s="307"/>
      <c r="TKG13" s="307"/>
      <c r="TKH13" s="307"/>
      <c r="TKI13" s="307"/>
      <c r="TKJ13" s="307"/>
      <c r="TKK13" s="307"/>
      <c r="TKL13" s="307"/>
      <c r="TKM13" s="307"/>
      <c r="TKN13" s="307"/>
      <c r="TKO13" s="307"/>
      <c r="TKP13" s="307"/>
      <c r="TKQ13" s="307"/>
      <c r="TKR13" s="307"/>
      <c r="TKS13" s="307"/>
      <c r="TKT13" s="307"/>
      <c r="TKU13" s="307"/>
      <c r="TKV13" s="307"/>
      <c r="TKW13" s="307"/>
      <c r="TKX13" s="307"/>
      <c r="TKY13" s="307"/>
      <c r="TKZ13" s="307"/>
      <c r="TLA13" s="307"/>
      <c r="TLB13" s="307"/>
      <c r="TLC13" s="307"/>
      <c r="TLD13" s="307"/>
      <c r="TLE13" s="307"/>
      <c r="TLF13" s="307"/>
      <c r="TLG13" s="307"/>
      <c r="TLH13" s="307"/>
      <c r="TLI13" s="307"/>
      <c r="TLJ13" s="307"/>
      <c r="TLK13" s="307"/>
      <c r="TLL13" s="307"/>
      <c r="TLM13" s="307"/>
      <c r="TLN13" s="307"/>
      <c r="TLO13" s="307"/>
      <c r="TLP13" s="307"/>
      <c r="TLQ13" s="307"/>
      <c r="TLR13" s="307"/>
      <c r="TLS13" s="307"/>
      <c r="TLT13" s="307"/>
      <c r="TLU13" s="307"/>
      <c r="TLV13" s="307"/>
      <c r="TLW13" s="307"/>
      <c r="TLX13" s="307"/>
      <c r="TLY13" s="307"/>
      <c r="TLZ13" s="307"/>
      <c r="TMA13" s="307"/>
      <c r="TMB13" s="307"/>
      <c r="TMC13" s="307"/>
      <c r="TMD13" s="307"/>
      <c r="TME13" s="307"/>
      <c r="TMF13" s="307"/>
      <c r="TMG13" s="307"/>
      <c r="TMH13" s="307"/>
      <c r="TMI13" s="307"/>
      <c r="TMJ13" s="307"/>
      <c r="TMK13" s="307"/>
      <c r="TML13" s="307"/>
      <c r="TMM13" s="307"/>
      <c r="TMN13" s="307"/>
      <c r="TMO13" s="307"/>
      <c r="TMP13" s="307"/>
      <c r="TMQ13" s="307"/>
      <c r="TMR13" s="307"/>
      <c r="TMS13" s="307"/>
      <c r="TMT13" s="307"/>
      <c r="TMU13" s="307"/>
      <c r="TMV13" s="307"/>
      <c r="TMW13" s="307"/>
      <c r="TMX13" s="307"/>
      <c r="TMY13" s="307"/>
      <c r="TMZ13" s="307"/>
      <c r="TNA13" s="307"/>
      <c r="TNB13" s="307"/>
      <c r="TNC13" s="307"/>
      <c r="TND13" s="307"/>
      <c r="TNE13" s="307"/>
      <c r="TNF13" s="307"/>
      <c r="TNG13" s="307"/>
      <c r="TNH13" s="307"/>
      <c r="TNI13" s="307"/>
      <c r="TNJ13" s="307"/>
      <c r="TNK13" s="307"/>
      <c r="TNL13" s="307"/>
      <c r="TNM13" s="307"/>
      <c r="TNN13" s="307"/>
      <c r="TNO13" s="307"/>
      <c r="TNP13" s="307"/>
      <c r="TNQ13" s="307"/>
      <c r="TNR13" s="307"/>
      <c r="TNS13" s="307"/>
      <c r="TNT13" s="307"/>
      <c r="TNU13" s="307"/>
      <c r="TNV13" s="307"/>
      <c r="TNW13" s="307"/>
      <c r="TNX13" s="307"/>
      <c r="TNY13" s="307"/>
      <c r="TNZ13" s="307"/>
      <c r="TOA13" s="307"/>
      <c r="TOB13" s="307"/>
      <c r="TOC13" s="307"/>
      <c r="TOD13" s="307"/>
      <c r="TOE13" s="307"/>
      <c r="TOF13" s="307"/>
      <c r="TOG13" s="307"/>
      <c r="TOH13" s="307"/>
      <c r="TOI13" s="307"/>
      <c r="TOJ13" s="307"/>
      <c r="TOK13" s="307"/>
      <c r="TOL13" s="307"/>
      <c r="TOM13" s="307"/>
      <c r="TON13" s="307"/>
      <c r="TOO13" s="307"/>
      <c r="TOP13" s="307"/>
      <c r="TOQ13" s="307"/>
      <c r="TOR13" s="307"/>
      <c r="TOS13" s="307"/>
      <c r="TOT13" s="307"/>
      <c r="TOU13" s="307"/>
      <c r="TOV13" s="307"/>
      <c r="TOW13" s="307"/>
      <c r="TOX13" s="307"/>
      <c r="TOY13" s="307"/>
      <c r="TOZ13" s="307"/>
      <c r="TPA13" s="307"/>
      <c r="TPB13" s="307"/>
      <c r="TPC13" s="307"/>
      <c r="TPD13" s="307"/>
      <c r="TPE13" s="307"/>
      <c r="TPF13" s="307"/>
      <c r="TPG13" s="307"/>
      <c r="TPH13" s="307"/>
      <c r="TPI13" s="307"/>
      <c r="TPJ13" s="307"/>
      <c r="TPK13" s="307"/>
      <c r="TPL13" s="307"/>
      <c r="TPM13" s="307"/>
      <c r="TPN13" s="307"/>
      <c r="TPO13" s="307"/>
      <c r="TPP13" s="307"/>
      <c r="TPQ13" s="307"/>
      <c r="TPR13" s="307"/>
      <c r="TPS13" s="307"/>
      <c r="TPT13" s="307"/>
      <c r="TPU13" s="307"/>
      <c r="TPV13" s="307"/>
      <c r="TPW13" s="307"/>
      <c r="TPX13" s="307"/>
      <c r="TPY13" s="307"/>
      <c r="TPZ13" s="307"/>
      <c r="TQA13" s="307"/>
      <c r="TQB13" s="307"/>
      <c r="TQC13" s="307"/>
      <c r="TQD13" s="307"/>
      <c r="TQE13" s="307"/>
      <c r="TQF13" s="307"/>
      <c r="TQG13" s="307"/>
      <c r="TQH13" s="307"/>
      <c r="TQI13" s="307"/>
      <c r="TQJ13" s="307"/>
      <c r="TQK13" s="307"/>
      <c r="TQL13" s="307"/>
      <c r="TQM13" s="307"/>
      <c r="TQN13" s="307"/>
      <c r="TQO13" s="307"/>
      <c r="TQP13" s="307"/>
      <c r="TQQ13" s="307"/>
      <c r="TQR13" s="307"/>
      <c r="TQS13" s="307"/>
      <c r="TQT13" s="307"/>
      <c r="TQU13" s="307"/>
      <c r="TQV13" s="307"/>
      <c r="TQW13" s="307"/>
      <c r="TQX13" s="307"/>
      <c r="TQY13" s="307"/>
      <c r="TQZ13" s="307"/>
      <c r="TRA13" s="307"/>
      <c r="TRB13" s="307"/>
      <c r="TRC13" s="307"/>
      <c r="TRD13" s="307"/>
      <c r="TRE13" s="307"/>
      <c r="TRF13" s="307"/>
      <c r="TRG13" s="307"/>
      <c r="TRH13" s="307"/>
      <c r="TRI13" s="307"/>
      <c r="TRJ13" s="307"/>
      <c r="TRK13" s="307"/>
      <c r="TRL13" s="307"/>
      <c r="TRM13" s="307"/>
      <c r="TRN13" s="307"/>
      <c r="TRO13" s="307"/>
      <c r="TRP13" s="307"/>
      <c r="TRQ13" s="307"/>
      <c r="TRR13" s="307"/>
      <c r="TRS13" s="307"/>
      <c r="TRT13" s="307"/>
      <c r="TRU13" s="307"/>
      <c r="TRV13" s="307"/>
      <c r="TRW13" s="307"/>
      <c r="TRX13" s="307"/>
      <c r="TRY13" s="307"/>
      <c r="TRZ13" s="307"/>
      <c r="TSA13" s="307"/>
      <c r="TSB13" s="307"/>
      <c r="TSC13" s="307"/>
      <c r="TSD13" s="307"/>
      <c r="TSE13" s="307"/>
      <c r="TSF13" s="307"/>
      <c r="TSG13" s="307"/>
      <c r="TSH13" s="307"/>
      <c r="TSI13" s="307"/>
      <c r="TSJ13" s="307"/>
      <c r="TSK13" s="307"/>
      <c r="TSL13" s="307"/>
      <c r="TSM13" s="307"/>
      <c r="TSN13" s="307"/>
      <c r="TSO13" s="307"/>
      <c r="TSP13" s="307"/>
      <c r="TSQ13" s="307"/>
      <c r="TSR13" s="307"/>
      <c r="TSS13" s="307"/>
      <c r="TST13" s="307"/>
      <c r="TSU13" s="307"/>
      <c r="TSV13" s="307"/>
      <c r="TSW13" s="307"/>
      <c r="TSX13" s="307"/>
      <c r="TSY13" s="307"/>
      <c r="TSZ13" s="307"/>
      <c r="TTA13" s="307"/>
      <c r="TTB13" s="307"/>
      <c r="TTC13" s="307"/>
      <c r="TTD13" s="307"/>
      <c r="TTE13" s="307"/>
      <c r="TTF13" s="307"/>
      <c r="TTG13" s="307"/>
      <c r="TTH13" s="307"/>
      <c r="TTI13" s="307"/>
      <c r="TTJ13" s="307"/>
      <c r="TTK13" s="307"/>
      <c r="TTL13" s="307"/>
      <c r="TTM13" s="307"/>
      <c r="TTN13" s="307"/>
      <c r="TTO13" s="307"/>
      <c r="TTP13" s="307"/>
      <c r="TTQ13" s="307"/>
      <c r="TTR13" s="307"/>
      <c r="TTS13" s="307"/>
      <c r="TTT13" s="307"/>
      <c r="TTU13" s="307"/>
      <c r="TTV13" s="307"/>
      <c r="TTW13" s="307"/>
      <c r="TTX13" s="307"/>
      <c r="TTY13" s="307"/>
      <c r="TTZ13" s="307"/>
      <c r="TUA13" s="307"/>
      <c r="TUB13" s="307"/>
      <c r="TUC13" s="307"/>
      <c r="TUD13" s="307"/>
      <c r="TUE13" s="307"/>
      <c r="TUF13" s="307"/>
      <c r="TUG13" s="307"/>
      <c r="TUH13" s="307"/>
      <c r="TUI13" s="307"/>
      <c r="TUJ13" s="307"/>
      <c r="TUK13" s="307"/>
      <c r="TUL13" s="307"/>
      <c r="TUM13" s="307"/>
      <c r="TUN13" s="307"/>
      <c r="TUO13" s="307"/>
      <c r="TUP13" s="307"/>
      <c r="TUQ13" s="307"/>
      <c r="TUR13" s="307"/>
      <c r="TUS13" s="307"/>
      <c r="TUT13" s="307"/>
      <c r="TUU13" s="307"/>
      <c r="TUV13" s="307"/>
      <c r="TUW13" s="307"/>
      <c r="TUX13" s="307"/>
      <c r="TUY13" s="307"/>
      <c r="TUZ13" s="307"/>
      <c r="TVA13" s="307"/>
      <c r="TVB13" s="307"/>
      <c r="TVC13" s="307"/>
      <c r="TVD13" s="307"/>
      <c r="TVE13" s="307"/>
      <c r="TVF13" s="307"/>
      <c r="TVG13" s="307"/>
      <c r="TVH13" s="307"/>
      <c r="TVI13" s="307"/>
      <c r="TVJ13" s="307"/>
      <c r="TVK13" s="307"/>
      <c r="TVL13" s="307"/>
      <c r="TVM13" s="307"/>
      <c r="TVN13" s="307"/>
      <c r="TVO13" s="307"/>
      <c r="TVP13" s="307"/>
      <c r="TVQ13" s="307"/>
      <c r="TVR13" s="307"/>
      <c r="TVS13" s="307"/>
      <c r="TVT13" s="307"/>
      <c r="TVU13" s="307"/>
      <c r="TVV13" s="307"/>
      <c r="TVW13" s="307"/>
      <c r="TVX13" s="307"/>
      <c r="TVY13" s="307"/>
      <c r="TVZ13" s="307"/>
      <c r="TWA13" s="307"/>
      <c r="TWB13" s="307"/>
      <c r="TWC13" s="307"/>
      <c r="TWD13" s="307"/>
      <c r="TWE13" s="307"/>
      <c r="TWF13" s="307"/>
      <c r="TWG13" s="307"/>
      <c r="TWH13" s="307"/>
      <c r="TWI13" s="307"/>
      <c r="TWJ13" s="307"/>
      <c r="TWK13" s="307"/>
      <c r="TWL13" s="307"/>
      <c r="TWM13" s="307"/>
      <c r="TWN13" s="307"/>
      <c r="TWO13" s="307"/>
      <c r="TWP13" s="307"/>
      <c r="TWQ13" s="307"/>
      <c r="TWR13" s="307"/>
      <c r="TWS13" s="307"/>
      <c r="TWT13" s="307"/>
      <c r="TWU13" s="307"/>
      <c r="TWV13" s="307"/>
      <c r="TWW13" s="307"/>
      <c r="TWX13" s="307"/>
      <c r="TWY13" s="307"/>
      <c r="TWZ13" s="307"/>
      <c r="TXA13" s="307"/>
      <c r="TXB13" s="307"/>
      <c r="TXC13" s="307"/>
      <c r="TXD13" s="307"/>
      <c r="TXE13" s="307"/>
      <c r="TXF13" s="307"/>
      <c r="TXG13" s="307"/>
      <c r="TXH13" s="307"/>
      <c r="TXI13" s="307"/>
      <c r="TXJ13" s="307"/>
      <c r="TXK13" s="307"/>
      <c r="TXL13" s="307"/>
      <c r="TXM13" s="307"/>
      <c r="TXN13" s="307"/>
      <c r="TXO13" s="307"/>
      <c r="TXP13" s="307"/>
      <c r="TXQ13" s="307"/>
      <c r="TXR13" s="307"/>
      <c r="TXS13" s="307"/>
      <c r="TXT13" s="307"/>
      <c r="TXU13" s="307"/>
      <c r="TXV13" s="307"/>
      <c r="TXW13" s="307"/>
      <c r="TXX13" s="307"/>
      <c r="TXY13" s="307"/>
      <c r="TXZ13" s="307"/>
      <c r="TYA13" s="307"/>
      <c r="TYB13" s="307"/>
      <c r="TYC13" s="307"/>
      <c r="TYD13" s="307"/>
      <c r="TYE13" s="307"/>
      <c r="TYF13" s="307"/>
      <c r="TYG13" s="307"/>
      <c r="TYH13" s="307"/>
      <c r="TYI13" s="307"/>
      <c r="TYJ13" s="307"/>
      <c r="TYK13" s="307"/>
      <c r="TYL13" s="307"/>
      <c r="TYM13" s="307"/>
      <c r="TYN13" s="307"/>
      <c r="TYO13" s="307"/>
      <c r="TYP13" s="307"/>
      <c r="TYQ13" s="307"/>
      <c r="TYR13" s="307"/>
      <c r="TYS13" s="307"/>
      <c r="TYT13" s="307"/>
      <c r="TYU13" s="307"/>
      <c r="TYV13" s="307"/>
      <c r="TYW13" s="307"/>
      <c r="TYX13" s="307"/>
      <c r="TYY13" s="307"/>
      <c r="TYZ13" s="307"/>
      <c r="TZA13" s="307"/>
      <c r="TZB13" s="307"/>
      <c r="TZC13" s="307"/>
      <c r="TZD13" s="307"/>
      <c r="TZE13" s="307"/>
      <c r="TZF13" s="307"/>
      <c r="TZG13" s="307"/>
      <c r="TZH13" s="307"/>
      <c r="TZI13" s="307"/>
      <c r="TZJ13" s="307"/>
      <c r="TZK13" s="307"/>
      <c r="TZL13" s="307"/>
      <c r="TZM13" s="307"/>
      <c r="TZN13" s="307"/>
      <c r="TZO13" s="307"/>
      <c r="TZP13" s="307"/>
      <c r="TZQ13" s="307"/>
      <c r="TZR13" s="307"/>
      <c r="TZS13" s="307"/>
      <c r="TZT13" s="307"/>
      <c r="TZU13" s="307"/>
      <c r="TZV13" s="307"/>
      <c r="TZW13" s="307"/>
      <c r="TZX13" s="307"/>
      <c r="TZY13" s="307"/>
      <c r="TZZ13" s="307"/>
      <c r="UAA13" s="307"/>
      <c r="UAB13" s="307"/>
      <c r="UAC13" s="307"/>
      <c r="UAD13" s="307"/>
      <c r="UAE13" s="307"/>
      <c r="UAF13" s="307"/>
      <c r="UAG13" s="307"/>
      <c r="UAH13" s="307"/>
      <c r="UAI13" s="307"/>
      <c r="UAJ13" s="307"/>
      <c r="UAK13" s="307"/>
      <c r="UAL13" s="307"/>
      <c r="UAM13" s="307"/>
      <c r="UAN13" s="307"/>
      <c r="UAO13" s="307"/>
      <c r="UAP13" s="307"/>
      <c r="UAQ13" s="307"/>
      <c r="UAR13" s="307"/>
      <c r="UAS13" s="307"/>
      <c r="UAT13" s="307"/>
      <c r="UAU13" s="307"/>
      <c r="UAV13" s="307"/>
      <c r="UAW13" s="307"/>
      <c r="UAX13" s="307"/>
      <c r="UAY13" s="307"/>
      <c r="UAZ13" s="307"/>
      <c r="UBA13" s="307"/>
      <c r="UBB13" s="307"/>
      <c r="UBC13" s="307"/>
      <c r="UBD13" s="307"/>
      <c r="UBE13" s="307"/>
      <c r="UBF13" s="307"/>
      <c r="UBG13" s="307"/>
      <c r="UBH13" s="307"/>
      <c r="UBI13" s="307"/>
      <c r="UBJ13" s="307"/>
      <c r="UBK13" s="307"/>
      <c r="UBL13" s="307"/>
      <c r="UBM13" s="307"/>
      <c r="UBN13" s="307"/>
      <c r="UBO13" s="307"/>
      <c r="UBP13" s="307"/>
      <c r="UBQ13" s="307"/>
      <c r="UBR13" s="307"/>
      <c r="UBS13" s="307"/>
      <c r="UBT13" s="307"/>
      <c r="UBU13" s="307"/>
      <c r="UBV13" s="307"/>
      <c r="UBW13" s="307"/>
      <c r="UBX13" s="307"/>
      <c r="UBY13" s="307"/>
      <c r="UBZ13" s="307"/>
      <c r="UCA13" s="307"/>
      <c r="UCB13" s="307"/>
      <c r="UCC13" s="307"/>
      <c r="UCD13" s="307"/>
      <c r="UCE13" s="307"/>
      <c r="UCF13" s="307"/>
      <c r="UCG13" s="307"/>
      <c r="UCH13" s="307"/>
      <c r="UCI13" s="307"/>
      <c r="UCJ13" s="307"/>
      <c r="UCK13" s="307"/>
      <c r="UCL13" s="307"/>
      <c r="UCM13" s="307"/>
      <c r="UCN13" s="307"/>
      <c r="UCO13" s="307"/>
      <c r="UCP13" s="307"/>
      <c r="UCQ13" s="307"/>
      <c r="UCR13" s="307"/>
      <c r="UCS13" s="307"/>
      <c r="UCT13" s="307"/>
      <c r="UCU13" s="307"/>
      <c r="UCV13" s="307"/>
      <c r="UCW13" s="307"/>
      <c r="UCX13" s="307"/>
      <c r="UCY13" s="307"/>
      <c r="UCZ13" s="307"/>
      <c r="UDA13" s="307"/>
      <c r="UDB13" s="307"/>
      <c r="UDC13" s="307"/>
      <c r="UDD13" s="307"/>
      <c r="UDE13" s="307"/>
      <c r="UDF13" s="307"/>
      <c r="UDG13" s="307"/>
      <c r="UDH13" s="307"/>
      <c r="UDI13" s="307"/>
      <c r="UDJ13" s="307"/>
      <c r="UDK13" s="307"/>
      <c r="UDL13" s="307"/>
      <c r="UDM13" s="307"/>
      <c r="UDN13" s="307"/>
      <c r="UDO13" s="307"/>
      <c r="UDP13" s="307"/>
      <c r="UDQ13" s="307"/>
      <c r="UDR13" s="307"/>
      <c r="UDS13" s="307"/>
      <c r="UDT13" s="307"/>
      <c r="UDU13" s="307"/>
      <c r="UDV13" s="307"/>
      <c r="UDW13" s="307"/>
      <c r="UDX13" s="307"/>
      <c r="UDY13" s="307"/>
      <c r="UDZ13" s="307"/>
      <c r="UEA13" s="307"/>
      <c r="UEB13" s="307"/>
      <c r="UEC13" s="307"/>
      <c r="UED13" s="307"/>
      <c r="UEE13" s="307"/>
      <c r="UEF13" s="307"/>
      <c r="UEG13" s="307"/>
      <c r="UEH13" s="307"/>
      <c r="UEI13" s="307"/>
      <c r="UEJ13" s="307"/>
      <c r="UEK13" s="307"/>
      <c r="UEL13" s="307"/>
      <c r="UEM13" s="307"/>
      <c r="UEN13" s="307"/>
      <c r="UEO13" s="307"/>
      <c r="UEP13" s="307"/>
      <c r="UEQ13" s="307"/>
      <c r="UER13" s="307"/>
      <c r="UES13" s="307"/>
      <c r="UET13" s="307"/>
      <c r="UEU13" s="307"/>
      <c r="UEV13" s="307"/>
      <c r="UEW13" s="307"/>
      <c r="UEX13" s="307"/>
      <c r="UEY13" s="307"/>
      <c r="UEZ13" s="307"/>
      <c r="UFA13" s="307"/>
      <c r="UFB13" s="307"/>
      <c r="UFC13" s="307"/>
      <c r="UFD13" s="307"/>
      <c r="UFE13" s="307"/>
      <c r="UFF13" s="307"/>
      <c r="UFG13" s="307"/>
      <c r="UFH13" s="307"/>
      <c r="UFI13" s="307"/>
      <c r="UFJ13" s="307"/>
      <c r="UFK13" s="307"/>
      <c r="UFL13" s="307"/>
      <c r="UFM13" s="307"/>
      <c r="UFN13" s="307"/>
      <c r="UFO13" s="307"/>
      <c r="UFP13" s="307"/>
      <c r="UFQ13" s="307"/>
      <c r="UFR13" s="307"/>
      <c r="UFS13" s="307"/>
      <c r="UFT13" s="307"/>
      <c r="UFU13" s="307"/>
      <c r="UFV13" s="307"/>
      <c r="UFW13" s="307"/>
      <c r="UFX13" s="307"/>
      <c r="UFY13" s="307"/>
      <c r="UFZ13" s="307"/>
      <c r="UGA13" s="307"/>
      <c r="UGB13" s="307"/>
      <c r="UGC13" s="307"/>
      <c r="UGD13" s="307"/>
      <c r="UGE13" s="307"/>
      <c r="UGF13" s="307"/>
      <c r="UGG13" s="307"/>
      <c r="UGH13" s="307"/>
      <c r="UGI13" s="307"/>
      <c r="UGJ13" s="307"/>
      <c r="UGK13" s="307"/>
      <c r="UGL13" s="307"/>
      <c r="UGM13" s="307"/>
      <c r="UGN13" s="307"/>
      <c r="UGO13" s="307"/>
      <c r="UGP13" s="307"/>
      <c r="UGQ13" s="307"/>
      <c r="UGR13" s="307"/>
      <c r="UGS13" s="307"/>
      <c r="UGT13" s="307"/>
      <c r="UGU13" s="307"/>
      <c r="UGV13" s="307"/>
      <c r="UGW13" s="307"/>
      <c r="UGX13" s="307"/>
      <c r="UGY13" s="307"/>
      <c r="UGZ13" s="307"/>
      <c r="UHA13" s="307"/>
      <c r="UHB13" s="307"/>
      <c r="UHC13" s="307"/>
      <c r="UHD13" s="307"/>
      <c r="UHE13" s="307"/>
      <c r="UHF13" s="307"/>
      <c r="UHG13" s="307"/>
      <c r="UHH13" s="307"/>
      <c r="UHI13" s="307"/>
      <c r="UHJ13" s="307"/>
      <c r="UHK13" s="307"/>
      <c r="UHL13" s="307"/>
      <c r="UHM13" s="307"/>
      <c r="UHN13" s="307"/>
      <c r="UHO13" s="307"/>
      <c r="UHP13" s="307"/>
      <c r="UHQ13" s="307"/>
      <c r="UHR13" s="307"/>
      <c r="UHS13" s="307"/>
      <c r="UHT13" s="307"/>
      <c r="UHU13" s="307"/>
      <c r="UHV13" s="307"/>
      <c r="UHW13" s="307"/>
      <c r="UHX13" s="307"/>
      <c r="UHY13" s="307"/>
      <c r="UHZ13" s="307"/>
      <c r="UIA13" s="307"/>
      <c r="UIB13" s="307"/>
      <c r="UIC13" s="307"/>
      <c r="UID13" s="307"/>
      <c r="UIE13" s="307"/>
      <c r="UIF13" s="307"/>
      <c r="UIG13" s="307"/>
      <c r="UIH13" s="307"/>
      <c r="UII13" s="307"/>
      <c r="UIJ13" s="307"/>
      <c r="UIK13" s="307"/>
      <c r="UIL13" s="307"/>
      <c r="UIM13" s="307"/>
      <c r="UIN13" s="307"/>
      <c r="UIO13" s="307"/>
      <c r="UIP13" s="307"/>
      <c r="UIQ13" s="307"/>
      <c r="UIR13" s="307"/>
      <c r="UIS13" s="307"/>
      <c r="UIT13" s="307"/>
      <c r="UIU13" s="307"/>
      <c r="UIV13" s="307"/>
      <c r="UIW13" s="307"/>
      <c r="UIX13" s="307"/>
      <c r="UIY13" s="307"/>
      <c r="UIZ13" s="307"/>
      <c r="UJA13" s="307"/>
      <c r="UJB13" s="307"/>
      <c r="UJC13" s="307"/>
      <c r="UJD13" s="307"/>
      <c r="UJE13" s="307"/>
      <c r="UJF13" s="307"/>
      <c r="UJG13" s="307"/>
      <c r="UJH13" s="307"/>
      <c r="UJI13" s="307"/>
      <c r="UJJ13" s="307"/>
      <c r="UJK13" s="307"/>
      <c r="UJL13" s="307"/>
      <c r="UJM13" s="307"/>
      <c r="UJN13" s="307"/>
      <c r="UJO13" s="307"/>
      <c r="UJP13" s="307"/>
      <c r="UJQ13" s="307"/>
      <c r="UJR13" s="307"/>
      <c r="UJS13" s="307"/>
      <c r="UJT13" s="307"/>
      <c r="UJU13" s="307"/>
      <c r="UJV13" s="307"/>
      <c r="UJW13" s="307"/>
      <c r="UJX13" s="307"/>
      <c r="UJY13" s="307"/>
      <c r="UJZ13" s="307"/>
      <c r="UKA13" s="307"/>
      <c r="UKB13" s="307"/>
      <c r="UKC13" s="307"/>
      <c r="UKD13" s="307"/>
      <c r="UKE13" s="307"/>
      <c r="UKF13" s="307"/>
      <c r="UKG13" s="307"/>
      <c r="UKH13" s="307"/>
      <c r="UKI13" s="307"/>
      <c r="UKJ13" s="307"/>
      <c r="UKK13" s="307"/>
      <c r="UKL13" s="307"/>
      <c r="UKM13" s="307"/>
      <c r="UKN13" s="307"/>
      <c r="UKO13" s="307"/>
      <c r="UKP13" s="307"/>
      <c r="UKQ13" s="307"/>
      <c r="UKR13" s="307"/>
      <c r="UKS13" s="307"/>
      <c r="UKT13" s="307"/>
      <c r="UKU13" s="307"/>
      <c r="UKV13" s="307"/>
      <c r="UKW13" s="307"/>
      <c r="UKX13" s="307"/>
      <c r="UKY13" s="307"/>
      <c r="UKZ13" s="307"/>
      <c r="ULA13" s="307"/>
      <c r="ULB13" s="307"/>
      <c r="ULC13" s="307"/>
      <c r="ULD13" s="307"/>
      <c r="ULE13" s="307"/>
      <c r="ULF13" s="307"/>
      <c r="ULG13" s="307"/>
      <c r="ULH13" s="307"/>
      <c r="ULI13" s="307"/>
      <c r="ULJ13" s="307"/>
      <c r="ULK13" s="307"/>
      <c r="ULL13" s="307"/>
      <c r="ULM13" s="307"/>
      <c r="ULN13" s="307"/>
      <c r="ULO13" s="307"/>
      <c r="ULP13" s="307"/>
      <c r="ULQ13" s="307"/>
      <c r="ULR13" s="307"/>
      <c r="ULS13" s="307"/>
      <c r="ULT13" s="307"/>
      <c r="ULU13" s="307"/>
      <c r="ULV13" s="307"/>
      <c r="ULW13" s="307"/>
      <c r="ULX13" s="307"/>
      <c r="ULY13" s="307"/>
      <c r="ULZ13" s="307"/>
      <c r="UMA13" s="307"/>
      <c r="UMB13" s="307"/>
      <c r="UMC13" s="307"/>
      <c r="UMD13" s="307"/>
      <c r="UME13" s="307"/>
      <c r="UMF13" s="307"/>
      <c r="UMG13" s="307"/>
      <c r="UMH13" s="307"/>
      <c r="UMI13" s="307"/>
      <c r="UMJ13" s="307"/>
      <c r="UMK13" s="307"/>
      <c r="UML13" s="307"/>
      <c r="UMM13" s="307"/>
      <c r="UMN13" s="307"/>
      <c r="UMO13" s="307"/>
      <c r="UMP13" s="307"/>
      <c r="UMQ13" s="307"/>
      <c r="UMR13" s="307"/>
      <c r="UMS13" s="307"/>
      <c r="UMT13" s="307"/>
      <c r="UMU13" s="307"/>
      <c r="UMV13" s="307"/>
      <c r="UMW13" s="307"/>
      <c r="UMX13" s="307"/>
      <c r="UMY13" s="307"/>
      <c r="UMZ13" s="307"/>
      <c r="UNA13" s="307"/>
      <c r="UNB13" s="307"/>
      <c r="UNC13" s="307"/>
      <c r="UND13" s="307"/>
      <c r="UNE13" s="307"/>
      <c r="UNF13" s="307"/>
      <c r="UNG13" s="307"/>
      <c r="UNH13" s="307"/>
      <c r="UNI13" s="307"/>
      <c r="UNJ13" s="307"/>
      <c r="UNK13" s="307"/>
      <c r="UNL13" s="307"/>
      <c r="UNM13" s="307"/>
      <c r="UNN13" s="307"/>
      <c r="UNO13" s="307"/>
      <c r="UNP13" s="307"/>
      <c r="UNQ13" s="307"/>
      <c r="UNR13" s="307"/>
      <c r="UNS13" s="307"/>
      <c r="UNT13" s="307"/>
      <c r="UNU13" s="307"/>
      <c r="UNV13" s="307"/>
      <c r="UNW13" s="307"/>
      <c r="UNX13" s="307"/>
      <c r="UNY13" s="307"/>
      <c r="UNZ13" s="307"/>
      <c r="UOA13" s="307"/>
      <c r="UOB13" s="307"/>
      <c r="UOC13" s="307"/>
      <c r="UOD13" s="307"/>
      <c r="UOE13" s="307"/>
      <c r="UOF13" s="307"/>
      <c r="UOG13" s="307"/>
      <c r="UOH13" s="307"/>
      <c r="UOI13" s="307"/>
      <c r="UOJ13" s="307"/>
      <c r="UOK13" s="307"/>
      <c r="UOL13" s="307"/>
      <c r="UOM13" s="307"/>
      <c r="UON13" s="307"/>
      <c r="UOO13" s="307"/>
      <c r="UOP13" s="307"/>
      <c r="UOQ13" s="307"/>
      <c r="UOR13" s="307"/>
      <c r="UOS13" s="307"/>
      <c r="UOT13" s="307"/>
      <c r="UOU13" s="307"/>
      <c r="UOV13" s="307"/>
      <c r="UOW13" s="307"/>
      <c r="UOX13" s="307"/>
      <c r="UOY13" s="307"/>
      <c r="UOZ13" s="307"/>
      <c r="UPA13" s="307"/>
      <c r="UPB13" s="307"/>
      <c r="UPC13" s="307"/>
      <c r="UPD13" s="307"/>
      <c r="UPE13" s="307"/>
      <c r="UPF13" s="307"/>
      <c r="UPG13" s="307"/>
      <c r="UPH13" s="307"/>
      <c r="UPI13" s="307"/>
      <c r="UPJ13" s="307"/>
      <c r="UPK13" s="307"/>
      <c r="UPL13" s="307"/>
      <c r="UPM13" s="307"/>
      <c r="UPN13" s="307"/>
      <c r="UPO13" s="307"/>
      <c r="UPP13" s="307"/>
      <c r="UPQ13" s="307"/>
      <c r="UPR13" s="307"/>
      <c r="UPS13" s="307"/>
      <c r="UPT13" s="307"/>
      <c r="UPU13" s="307"/>
      <c r="UPV13" s="307"/>
      <c r="UPW13" s="307"/>
      <c r="UPX13" s="307"/>
      <c r="UPY13" s="307"/>
      <c r="UPZ13" s="307"/>
      <c r="UQA13" s="307"/>
      <c r="UQB13" s="307"/>
      <c r="UQC13" s="307"/>
      <c r="UQD13" s="307"/>
      <c r="UQE13" s="307"/>
      <c r="UQF13" s="307"/>
      <c r="UQG13" s="307"/>
      <c r="UQH13" s="307"/>
      <c r="UQI13" s="307"/>
      <c r="UQJ13" s="307"/>
      <c r="UQK13" s="307"/>
      <c r="UQL13" s="307"/>
      <c r="UQM13" s="307"/>
      <c r="UQN13" s="307"/>
      <c r="UQO13" s="307"/>
      <c r="UQP13" s="307"/>
      <c r="UQQ13" s="307"/>
      <c r="UQR13" s="307"/>
      <c r="UQS13" s="307"/>
      <c r="UQT13" s="307"/>
      <c r="UQU13" s="307"/>
      <c r="UQV13" s="307"/>
      <c r="UQW13" s="307"/>
      <c r="UQX13" s="307"/>
      <c r="UQY13" s="307"/>
      <c r="UQZ13" s="307"/>
      <c r="URA13" s="307"/>
      <c r="URB13" s="307"/>
      <c r="URC13" s="307"/>
      <c r="URD13" s="307"/>
      <c r="URE13" s="307"/>
      <c r="URF13" s="307"/>
      <c r="URG13" s="307"/>
      <c r="URH13" s="307"/>
      <c r="URI13" s="307"/>
      <c r="URJ13" s="307"/>
      <c r="URK13" s="307"/>
      <c r="URL13" s="307"/>
      <c r="URM13" s="307"/>
      <c r="URN13" s="307"/>
      <c r="URO13" s="307"/>
      <c r="URP13" s="307"/>
      <c r="URQ13" s="307"/>
      <c r="URR13" s="307"/>
      <c r="URS13" s="307"/>
      <c r="URT13" s="307"/>
      <c r="URU13" s="307"/>
      <c r="URV13" s="307"/>
      <c r="URW13" s="307"/>
      <c r="URX13" s="307"/>
      <c r="URY13" s="307"/>
      <c r="URZ13" s="307"/>
      <c r="USA13" s="307"/>
      <c r="USB13" s="307"/>
      <c r="USC13" s="307"/>
      <c r="USD13" s="307"/>
      <c r="USE13" s="307"/>
      <c r="USF13" s="307"/>
      <c r="USG13" s="307"/>
      <c r="USH13" s="307"/>
      <c r="USI13" s="307"/>
      <c r="USJ13" s="307"/>
      <c r="USK13" s="307"/>
      <c r="USL13" s="307"/>
      <c r="USM13" s="307"/>
      <c r="USN13" s="307"/>
      <c r="USO13" s="307"/>
      <c r="USP13" s="307"/>
      <c r="USQ13" s="307"/>
      <c r="USR13" s="307"/>
      <c r="USS13" s="307"/>
      <c r="UST13" s="307"/>
      <c r="USU13" s="307"/>
      <c r="USV13" s="307"/>
      <c r="USW13" s="307"/>
      <c r="USX13" s="307"/>
      <c r="USY13" s="307"/>
      <c r="USZ13" s="307"/>
      <c r="UTA13" s="307"/>
      <c r="UTB13" s="307"/>
      <c r="UTC13" s="307"/>
      <c r="UTD13" s="307"/>
      <c r="UTE13" s="307"/>
      <c r="UTF13" s="307"/>
      <c r="UTG13" s="307"/>
      <c r="UTH13" s="307"/>
      <c r="UTI13" s="307"/>
      <c r="UTJ13" s="307"/>
      <c r="UTK13" s="307"/>
      <c r="UTL13" s="307"/>
      <c r="UTM13" s="307"/>
      <c r="UTN13" s="307"/>
      <c r="UTO13" s="307"/>
      <c r="UTP13" s="307"/>
      <c r="UTQ13" s="307"/>
      <c r="UTR13" s="307"/>
      <c r="UTS13" s="307"/>
      <c r="UTT13" s="307"/>
      <c r="UTU13" s="307"/>
      <c r="UTV13" s="307"/>
      <c r="UTW13" s="307"/>
      <c r="UTX13" s="307"/>
      <c r="UTY13" s="307"/>
      <c r="UTZ13" s="307"/>
      <c r="UUA13" s="307"/>
      <c r="UUB13" s="307"/>
      <c r="UUC13" s="307"/>
      <c r="UUD13" s="307"/>
      <c r="UUE13" s="307"/>
      <c r="UUF13" s="307"/>
      <c r="UUG13" s="307"/>
      <c r="UUH13" s="307"/>
      <c r="UUI13" s="307"/>
      <c r="UUJ13" s="307"/>
      <c r="UUK13" s="307"/>
      <c r="UUL13" s="307"/>
      <c r="UUM13" s="307"/>
      <c r="UUN13" s="307"/>
      <c r="UUO13" s="307"/>
      <c r="UUP13" s="307"/>
      <c r="UUQ13" s="307"/>
      <c r="UUR13" s="307"/>
      <c r="UUS13" s="307"/>
      <c r="UUT13" s="307"/>
      <c r="UUU13" s="307"/>
      <c r="UUV13" s="307"/>
      <c r="UUW13" s="307"/>
      <c r="UUX13" s="307"/>
      <c r="UUY13" s="307"/>
      <c r="UUZ13" s="307"/>
      <c r="UVA13" s="307"/>
      <c r="UVB13" s="307"/>
      <c r="UVC13" s="307"/>
      <c r="UVD13" s="307"/>
      <c r="UVE13" s="307"/>
      <c r="UVF13" s="307"/>
      <c r="UVG13" s="307"/>
      <c r="UVH13" s="307"/>
      <c r="UVI13" s="307"/>
      <c r="UVJ13" s="307"/>
      <c r="UVK13" s="307"/>
      <c r="UVL13" s="307"/>
      <c r="UVM13" s="307"/>
      <c r="UVN13" s="307"/>
      <c r="UVO13" s="307"/>
      <c r="UVP13" s="307"/>
      <c r="UVQ13" s="307"/>
      <c r="UVR13" s="307"/>
      <c r="UVS13" s="307"/>
      <c r="UVT13" s="307"/>
      <c r="UVU13" s="307"/>
      <c r="UVV13" s="307"/>
      <c r="UVW13" s="307"/>
      <c r="UVX13" s="307"/>
      <c r="UVY13" s="307"/>
      <c r="UVZ13" s="307"/>
      <c r="UWA13" s="307"/>
      <c r="UWB13" s="307"/>
      <c r="UWC13" s="307"/>
      <c r="UWD13" s="307"/>
      <c r="UWE13" s="307"/>
      <c r="UWF13" s="307"/>
      <c r="UWG13" s="307"/>
      <c r="UWH13" s="307"/>
      <c r="UWI13" s="307"/>
      <c r="UWJ13" s="307"/>
      <c r="UWK13" s="307"/>
      <c r="UWL13" s="307"/>
      <c r="UWM13" s="307"/>
      <c r="UWN13" s="307"/>
      <c r="UWO13" s="307"/>
      <c r="UWP13" s="307"/>
      <c r="UWQ13" s="307"/>
      <c r="UWR13" s="307"/>
      <c r="UWS13" s="307"/>
      <c r="UWT13" s="307"/>
      <c r="UWU13" s="307"/>
      <c r="UWV13" s="307"/>
      <c r="UWW13" s="307"/>
      <c r="UWX13" s="307"/>
      <c r="UWY13" s="307"/>
      <c r="UWZ13" s="307"/>
      <c r="UXA13" s="307"/>
      <c r="UXB13" s="307"/>
      <c r="UXC13" s="307"/>
      <c r="UXD13" s="307"/>
      <c r="UXE13" s="307"/>
      <c r="UXF13" s="307"/>
      <c r="UXG13" s="307"/>
      <c r="UXH13" s="307"/>
      <c r="UXI13" s="307"/>
      <c r="UXJ13" s="307"/>
      <c r="UXK13" s="307"/>
      <c r="UXL13" s="307"/>
      <c r="UXM13" s="307"/>
      <c r="UXN13" s="307"/>
      <c r="UXO13" s="307"/>
      <c r="UXP13" s="307"/>
      <c r="UXQ13" s="307"/>
      <c r="UXR13" s="307"/>
      <c r="UXS13" s="307"/>
      <c r="UXT13" s="307"/>
      <c r="UXU13" s="307"/>
      <c r="UXV13" s="307"/>
      <c r="UXW13" s="307"/>
      <c r="UXX13" s="307"/>
      <c r="UXY13" s="307"/>
      <c r="UXZ13" s="307"/>
      <c r="UYA13" s="307"/>
      <c r="UYB13" s="307"/>
      <c r="UYC13" s="307"/>
      <c r="UYD13" s="307"/>
      <c r="UYE13" s="307"/>
      <c r="UYF13" s="307"/>
      <c r="UYG13" s="307"/>
      <c r="UYH13" s="307"/>
      <c r="UYI13" s="307"/>
      <c r="UYJ13" s="307"/>
      <c r="UYK13" s="307"/>
      <c r="UYL13" s="307"/>
      <c r="UYM13" s="307"/>
      <c r="UYN13" s="307"/>
      <c r="UYO13" s="307"/>
      <c r="UYP13" s="307"/>
      <c r="UYQ13" s="307"/>
      <c r="UYR13" s="307"/>
      <c r="UYS13" s="307"/>
      <c r="UYT13" s="307"/>
      <c r="UYU13" s="307"/>
      <c r="UYV13" s="307"/>
      <c r="UYW13" s="307"/>
      <c r="UYX13" s="307"/>
      <c r="UYY13" s="307"/>
      <c r="UYZ13" s="307"/>
      <c r="UZA13" s="307"/>
      <c r="UZB13" s="307"/>
      <c r="UZC13" s="307"/>
      <c r="UZD13" s="307"/>
      <c r="UZE13" s="307"/>
      <c r="UZF13" s="307"/>
      <c r="UZG13" s="307"/>
      <c r="UZH13" s="307"/>
      <c r="UZI13" s="307"/>
      <c r="UZJ13" s="307"/>
      <c r="UZK13" s="307"/>
      <c r="UZL13" s="307"/>
      <c r="UZM13" s="307"/>
      <c r="UZN13" s="307"/>
      <c r="UZO13" s="307"/>
      <c r="UZP13" s="307"/>
      <c r="UZQ13" s="307"/>
      <c r="UZR13" s="307"/>
      <c r="UZS13" s="307"/>
      <c r="UZT13" s="307"/>
      <c r="UZU13" s="307"/>
      <c r="UZV13" s="307"/>
      <c r="UZW13" s="307"/>
      <c r="UZX13" s="307"/>
      <c r="UZY13" s="307"/>
      <c r="UZZ13" s="307"/>
      <c r="VAA13" s="307"/>
      <c r="VAB13" s="307"/>
      <c r="VAC13" s="307"/>
      <c r="VAD13" s="307"/>
      <c r="VAE13" s="307"/>
      <c r="VAF13" s="307"/>
      <c r="VAG13" s="307"/>
      <c r="VAH13" s="307"/>
      <c r="VAI13" s="307"/>
      <c r="VAJ13" s="307"/>
      <c r="VAK13" s="307"/>
      <c r="VAL13" s="307"/>
      <c r="VAM13" s="307"/>
      <c r="VAN13" s="307"/>
      <c r="VAO13" s="307"/>
      <c r="VAP13" s="307"/>
      <c r="VAQ13" s="307"/>
      <c r="VAR13" s="307"/>
      <c r="VAS13" s="307"/>
      <c r="VAT13" s="307"/>
      <c r="VAU13" s="307"/>
      <c r="VAV13" s="307"/>
      <c r="VAW13" s="307"/>
      <c r="VAX13" s="307"/>
      <c r="VAY13" s="307"/>
      <c r="VAZ13" s="307"/>
      <c r="VBA13" s="307"/>
      <c r="VBB13" s="307"/>
      <c r="VBC13" s="307"/>
      <c r="VBD13" s="307"/>
      <c r="VBE13" s="307"/>
      <c r="VBF13" s="307"/>
      <c r="VBG13" s="307"/>
      <c r="VBH13" s="307"/>
      <c r="VBI13" s="307"/>
      <c r="VBJ13" s="307"/>
      <c r="VBK13" s="307"/>
      <c r="VBL13" s="307"/>
      <c r="VBM13" s="307"/>
      <c r="VBN13" s="307"/>
      <c r="VBO13" s="307"/>
      <c r="VBP13" s="307"/>
      <c r="VBQ13" s="307"/>
      <c r="VBR13" s="307"/>
      <c r="VBS13" s="307"/>
      <c r="VBT13" s="307"/>
      <c r="VBU13" s="307"/>
      <c r="VBV13" s="307"/>
      <c r="VBW13" s="307"/>
      <c r="VBX13" s="307"/>
      <c r="VBY13" s="307"/>
      <c r="VBZ13" s="307"/>
      <c r="VCA13" s="307"/>
      <c r="VCB13" s="307"/>
      <c r="VCC13" s="307"/>
      <c r="VCD13" s="307"/>
      <c r="VCE13" s="307"/>
      <c r="VCF13" s="307"/>
      <c r="VCG13" s="307"/>
      <c r="VCH13" s="307"/>
      <c r="VCI13" s="307"/>
      <c r="VCJ13" s="307"/>
      <c r="VCK13" s="307"/>
      <c r="VCL13" s="307"/>
      <c r="VCM13" s="307"/>
      <c r="VCN13" s="307"/>
      <c r="VCO13" s="307"/>
      <c r="VCP13" s="307"/>
      <c r="VCQ13" s="307"/>
      <c r="VCR13" s="307"/>
      <c r="VCS13" s="307"/>
      <c r="VCT13" s="307"/>
      <c r="VCU13" s="307"/>
      <c r="VCV13" s="307"/>
      <c r="VCW13" s="307"/>
      <c r="VCX13" s="307"/>
      <c r="VCY13" s="307"/>
      <c r="VCZ13" s="307"/>
      <c r="VDA13" s="307"/>
      <c r="VDB13" s="307"/>
      <c r="VDC13" s="307"/>
      <c r="VDD13" s="307"/>
      <c r="VDE13" s="307"/>
      <c r="VDF13" s="307"/>
      <c r="VDG13" s="307"/>
      <c r="VDH13" s="307"/>
      <c r="VDI13" s="307"/>
      <c r="VDJ13" s="307"/>
      <c r="VDK13" s="307"/>
      <c r="VDL13" s="307"/>
      <c r="VDM13" s="307"/>
      <c r="VDN13" s="307"/>
      <c r="VDO13" s="307"/>
      <c r="VDP13" s="307"/>
      <c r="VDQ13" s="307"/>
      <c r="VDR13" s="307"/>
      <c r="VDS13" s="307"/>
      <c r="VDT13" s="307"/>
      <c r="VDU13" s="307"/>
      <c r="VDV13" s="307"/>
      <c r="VDW13" s="307"/>
      <c r="VDX13" s="307"/>
      <c r="VDY13" s="307"/>
      <c r="VDZ13" s="307"/>
      <c r="VEA13" s="307"/>
      <c r="VEB13" s="307"/>
      <c r="VEC13" s="307"/>
      <c r="VED13" s="307"/>
      <c r="VEE13" s="307"/>
      <c r="VEF13" s="307"/>
      <c r="VEG13" s="307"/>
      <c r="VEH13" s="307"/>
      <c r="VEI13" s="307"/>
      <c r="VEJ13" s="307"/>
      <c r="VEK13" s="307"/>
      <c r="VEL13" s="307"/>
      <c r="VEM13" s="307"/>
      <c r="VEN13" s="307"/>
      <c r="VEO13" s="307"/>
      <c r="VEP13" s="307"/>
      <c r="VEQ13" s="307"/>
      <c r="VER13" s="307"/>
      <c r="VES13" s="307"/>
      <c r="VET13" s="307"/>
      <c r="VEU13" s="307"/>
      <c r="VEV13" s="307"/>
      <c r="VEW13" s="307"/>
      <c r="VEX13" s="307"/>
      <c r="VEY13" s="307"/>
      <c r="VEZ13" s="307"/>
      <c r="VFA13" s="307"/>
      <c r="VFB13" s="307"/>
      <c r="VFC13" s="307"/>
      <c r="VFD13" s="307"/>
      <c r="VFE13" s="307"/>
      <c r="VFF13" s="307"/>
      <c r="VFG13" s="307"/>
      <c r="VFH13" s="307"/>
      <c r="VFI13" s="307"/>
      <c r="VFJ13" s="307"/>
      <c r="VFK13" s="307"/>
      <c r="VFL13" s="307"/>
      <c r="VFM13" s="307"/>
      <c r="VFN13" s="307"/>
      <c r="VFO13" s="307"/>
      <c r="VFP13" s="307"/>
      <c r="VFQ13" s="307"/>
      <c r="VFR13" s="307"/>
      <c r="VFS13" s="307"/>
      <c r="VFT13" s="307"/>
      <c r="VFU13" s="307"/>
      <c r="VFV13" s="307"/>
      <c r="VFW13" s="307"/>
      <c r="VFX13" s="307"/>
      <c r="VFY13" s="307"/>
      <c r="VFZ13" s="307"/>
      <c r="VGA13" s="307"/>
      <c r="VGB13" s="307"/>
      <c r="VGC13" s="307"/>
      <c r="VGD13" s="307"/>
      <c r="VGE13" s="307"/>
      <c r="VGF13" s="307"/>
      <c r="VGG13" s="307"/>
      <c r="VGH13" s="307"/>
      <c r="VGI13" s="307"/>
      <c r="VGJ13" s="307"/>
      <c r="VGK13" s="307"/>
      <c r="VGL13" s="307"/>
      <c r="VGM13" s="307"/>
      <c r="VGN13" s="307"/>
      <c r="VGO13" s="307"/>
      <c r="VGP13" s="307"/>
      <c r="VGQ13" s="307"/>
      <c r="VGR13" s="307"/>
      <c r="VGS13" s="307"/>
      <c r="VGT13" s="307"/>
      <c r="VGU13" s="307"/>
      <c r="VGV13" s="307"/>
      <c r="VGW13" s="307"/>
      <c r="VGX13" s="307"/>
      <c r="VGY13" s="307"/>
      <c r="VGZ13" s="307"/>
      <c r="VHA13" s="307"/>
      <c r="VHB13" s="307"/>
      <c r="VHC13" s="307"/>
      <c r="VHD13" s="307"/>
      <c r="VHE13" s="307"/>
      <c r="VHF13" s="307"/>
      <c r="VHG13" s="307"/>
      <c r="VHH13" s="307"/>
      <c r="VHI13" s="307"/>
      <c r="VHJ13" s="307"/>
      <c r="VHK13" s="307"/>
      <c r="VHL13" s="307"/>
      <c r="VHM13" s="307"/>
      <c r="VHN13" s="307"/>
      <c r="VHO13" s="307"/>
      <c r="VHP13" s="307"/>
      <c r="VHQ13" s="307"/>
      <c r="VHR13" s="307"/>
      <c r="VHS13" s="307"/>
      <c r="VHT13" s="307"/>
      <c r="VHU13" s="307"/>
      <c r="VHV13" s="307"/>
      <c r="VHW13" s="307"/>
      <c r="VHX13" s="307"/>
      <c r="VHY13" s="307"/>
      <c r="VHZ13" s="307"/>
      <c r="VIA13" s="307"/>
      <c r="VIB13" s="307"/>
      <c r="VIC13" s="307"/>
      <c r="VID13" s="307"/>
      <c r="VIE13" s="307"/>
      <c r="VIF13" s="307"/>
      <c r="VIG13" s="307"/>
      <c r="VIH13" s="307"/>
      <c r="VII13" s="307"/>
      <c r="VIJ13" s="307"/>
      <c r="VIK13" s="307"/>
      <c r="VIL13" s="307"/>
      <c r="VIM13" s="307"/>
      <c r="VIN13" s="307"/>
      <c r="VIO13" s="307"/>
      <c r="VIP13" s="307"/>
      <c r="VIQ13" s="307"/>
      <c r="VIR13" s="307"/>
      <c r="VIS13" s="307"/>
      <c r="VIT13" s="307"/>
      <c r="VIU13" s="307"/>
      <c r="VIV13" s="307"/>
      <c r="VIW13" s="307"/>
      <c r="VIX13" s="307"/>
      <c r="VIY13" s="307"/>
      <c r="VIZ13" s="307"/>
      <c r="VJA13" s="307"/>
      <c r="VJB13" s="307"/>
      <c r="VJC13" s="307"/>
      <c r="VJD13" s="307"/>
      <c r="VJE13" s="307"/>
      <c r="VJF13" s="307"/>
      <c r="VJG13" s="307"/>
      <c r="VJH13" s="307"/>
      <c r="VJI13" s="307"/>
      <c r="VJJ13" s="307"/>
      <c r="VJK13" s="307"/>
      <c r="VJL13" s="307"/>
      <c r="VJM13" s="307"/>
      <c r="VJN13" s="307"/>
      <c r="VJO13" s="307"/>
      <c r="VJP13" s="307"/>
      <c r="VJQ13" s="307"/>
      <c r="VJR13" s="307"/>
      <c r="VJS13" s="307"/>
      <c r="VJT13" s="307"/>
      <c r="VJU13" s="307"/>
      <c r="VJV13" s="307"/>
      <c r="VJW13" s="307"/>
      <c r="VJX13" s="307"/>
      <c r="VJY13" s="307"/>
      <c r="VJZ13" s="307"/>
      <c r="VKA13" s="307"/>
      <c r="VKB13" s="307"/>
      <c r="VKC13" s="307"/>
      <c r="VKD13" s="307"/>
      <c r="VKE13" s="307"/>
      <c r="VKF13" s="307"/>
      <c r="VKG13" s="307"/>
      <c r="VKH13" s="307"/>
      <c r="VKI13" s="307"/>
      <c r="VKJ13" s="307"/>
      <c r="VKK13" s="307"/>
      <c r="VKL13" s="307"/>
      <c r="VKM13" s="307"/>
      <c r="VKN13" s="307"/>
      <c r="VKO13" s="307"/>
      <c r="VKP13" s="307"/>
      <c r="VKQ13" s="307"/>
      <c r="VKR13" s="307"/>
      <c r="VKS13" s="307"/>
      <c r="VKT13" s="307"/>
      <c r="VKU13" s="307"/>
      <c r="VKV13" s="307"/>
      <c r="VKW13" s="307"/>
      <c r="VKX13" s="307"/>
      <c r="VKY13" s="307"/>
      <c r="VKZ13" s="307"/>
      <c r="VLA13" s="307"/>
      <c r="VLB13" s="307"/>
      <c r="VLC13" s="307"/>
      <c r="VLD13" s="307"/>
      <c r="VLE13" s="307"/>
      <c r="VLF13" s="307"/>
      <c r="VLG13" s="307"/>
      <c r="VLH13" s="307"/>
      <c r="VLI13" s="307"/>
      <c r="VLJ13" s="307"/>
      <c r="VLK13" s="307"/>
      <c r="VLL13" s="307"/>
      <c r="VLM13" s="307"/>
      <c r="VLN13" s="307"/>
      <c r="VLO13" s="307"/>
      <c r="VLP13" s="307"/>
      <c r="VLQ13" s="307"/>
      <c r="VLR13" s="307"/>
      <c r="VLS13" s="307"/>
      <c r="VLT13" s="307"/>
      <c r="VLU13" s="307"/>
      <c r="VLV13" s="307"/>
      <c r="VLW13" s="307"/>
      <c r="VLX13" s="307"/>
      <c r="VLY13" s="307"/>
      <c r="VLZ13" s="307"/>
      <c r="VMA13" s="307"/>
      <c r="VMB13" s="307"/>
      <c r="VMC13" s="307"/>
      <c r="VMD13" s="307"/>
      <c r="VME13" s="307"/>
      <c r="VMF13" s="307"/>
      <c r="VMG13" s="307"/>
      <c r="VMH13" s="307"/>
      <c r="VMI13" s="307"/>
      <c r="VMJ13" s="307"/>
      <c r="VMK13" s="307"/>
      <c r="VML13" s="307"/>
      <c r="VMM13" s="307"/>
      <c r="VMN13" s="307"/>
      <c r="VMO13" s="307"/>
      <c r="VMP13" s="307"/>
      <c r="VMQ13" s="307"/>
      <c r="VMR13" s="307"/>
      <c r="VMS13" s="307"/>
      <c r="VMT13" s="307"/>
      <c r="VMU13" s="307"/>
      <c r="VMV13" s="307"/>
      <c r="VMW13" s="307"/>
      <c r="VMX13" s="307"/>
      <c r="VMY13" s="307"/>
      <c r="VMZ13" s="307"/>
      <c r="VNA13" s="307"/>
      <c r="VNB13" s="307"/>
      <c r="VNC13" s="307"/>
      <c r="VND13" s="307"/>
      <c r="VNE13" s="307"/>
      <c r="VNF13" s="307"/>
      <c r="VNG13" s="307"/>
      <c r="VNH13" s="307"/>
      <c r="VNI13" s="307"/>
      <c r="VNJ13" s="307"/>
      <c r="VNK13" s="307"/>
      <c r="VNL13" s="307"/>
      <c r="VNM13" s="307"/>
      <c r="VNN13" s="307"/>
      <c r="VNO13" s="307"/>
      <c r="VNP13" s="307"/>
      <c r="VNQ13" s="307"/>
      <c r="VNR13" s="307"/>
      <c r="VNS13" s="307"/>
      <c r="VNT13" s="307"/>
      <c r="VNU13" s="307"/>
      <c r="VNV13" s="307"/>
      <c r="VNW13" s="307"/>
      <c r="VNX13" s="307"/>
      <c r="VNY13" s="307"/>
      <c r="VNZ13" s="307"/>
      <c r="VOA13" s="307"/>
      <c r="VOB13" s="307"/>
      <c r="VOC13" s="307"/>
      <c r="VOD13" s="307"/>
      <c r="VOE13" s="307"/>
      <c r="VOF13" s="307"/>
      <c r="VOG13" s="307"/>
      <c r="VOH13" s="307"/>
      <c r="VOI13" s="307"/>
      <c r="VOJ13" s="307"/>
      <c r="VOK13" s="307"/>
      <c r="VOL13" s="307"/>
      <c r="VOM13" s="307"/>
      <c r="VON13" s="307"/>
      <c r="VOO13" s="307"/>
      <c r="VOP13" s="307"/>
      <c r="VOQ13" s="307"/>
      <c r="VOR13" s="307"/>
      <c r="VOS13" s="307"/>
      <c r="VOT13" s="307"/>
      <c r="VOU13" s="307"/>
      <c r="VOV13" s="307"/>
      <c r="VOW13" s="307"/>
      <c r="VOX13" s="307"/>
      <c r="VOY13" s="307"/>
      <c r="VOZ13" s="307"/>
      <c r="VPA13" s="307"/>
      <c r="VPB13" s="307"/>
      <c r="VPC13" s="307"/>
      <c r="VPD13" s="307"/>
      <c r="VPE13" s="307"/>
      <c r="VPF13" s="307"/>
      <c r="VPG13" s="307"/>
      <c r="VPH13" s="307"/>
      <c r="VPI13" s="307"/>
      <c r="VPJ13" s="307"/>
      <c r="VPK13" s="307"/>
      <c r="VPL13" s="307"/>
      <c r="VPM13" s="307"/>
      <c r="VPN13" s="307"/>
      <c r="VPO13" s="307"/>
      <c r="VPP13" s="307"/>
      <c r="VPQ13" s="307"/>
      <c r="VPR13" s="307"/>
      <c r="VPS13" s="307"/>
      <c r="VPT13" s="307"/>
      <c r="VPU13" s="307"/>
      <c r="VPV13" s="307"/>
      <c r="VPW13" s="307"/>
      <c r="VPX13" s="307"/>
      <c r="VPY13" s="307"/>
      <c r="VPZ13" s="307"/>
      <c r="VQA13" s="307"/>
      <c r="VQB13" s="307"/>
      <c r="VQC13" s="307"/>
      <c r="VQD13" s="307"/>
      <c r="VQE13" s="307"/>
      <c r="VQF13" s="307"/>
      <c r="VQG13" s="307"/>
      <c r="VQH13" s="307"/>
      <c r="VQI13" s="307"/>
      <c r="VQJ13" s="307"/>
      <c r="VQK13" s="307"/>
      <c r="VQL13" s="307"/>
      <c r="VQM13" s="307"/>
      <c r="VQN13" s="307"/>
      <c r="VQO13" s="307"/>
      <c r="VQP13" s="307"/>
      <c r="VQQ13" s="307"/>
      <c r="VQR13" s="307"/>
      <c r="VQS13" s="307"/>
      <c r="VQT13" s="307"/>
      <c r="VQU13" s="307"/>
      <c r="VQV13" s="307"/>
      <c r="VQW13" s="307"/>
      <c r="VQX13" s="307"/>
      <c r="VQY13" s="307"/>
      <c r="VQZ13" s="307"/>
      <c r="VRA13" s="307"/>
      <c r="VRB13" s="307"/>
      <c r="VRC13" s="307"/>
      <c r="VRD13" s="307"/>
      <c r="VRE13" s="307"/>
      <c r="VRF13" s="307"/>
      <c r="VRG13" s="307"/>
      <c r="VRH13" s="307"/>
      <c r="VRI13" s="307"/>
      <c r="VRJ13" s="307"/>
      <c r="VRK13" s="307"/>
      <c r="VRL13" s="307"/>
      <c r="VRM13" s="307"/>
      <c r="VRN13" s="307"/>
      <c r="VRO13" s="307"/>
      <c r="VRP13" s="307"/>
      <c r="VRQ13" s="307"/>
      <c r="VRR13" s="307"/>
      <c r="VRS13" s="307"/>
      <c r="VRT13" s="307"/>
      <c r="VRU13" s="307"/>
      <c r="VRV13" s="307"/>
      <c r="VRW13" s="307"/>
      <c r="VRX13" s="307"/>
      <c r="VRY13" s="307"/>
      <c r="VRZ13" s="307"/>
      <c r="VSA13" s="307"/>
      <c r="VSB13" s="307"/>
      <c r="VSC13" s="307"/>
      <c r="VSD13" s="307"/>
      <c r="VSE13" s="307"/>
      <c r="VSF13" s="307"/>
      <c r="VSG13" s="307"/>
      <c r="VSH13" s="307"/>
      <c r="VSI13" s="307"/>
      <c r="VSJ13" s="307"/>
      <c r="VSK13" s="307"/>
      <c r="VSL13" s="307"/>
      <c r="VSM13" s="307"/>
      <c r="VSN13" s="307"/>
      <c r="VSO13" s="307"/>
      <c r="VSP13" s="307"/>
      <c r="VSQ13" s="307"/>
      <c r="VSR13" s="307"/>
      <c r="VSS13" s="307"/>
      <c r="VST13" s="307"/>
      <c r="VSU13" s="307"/>
      <c r="VSV13" s="307"/>
      <c r="VSW13" s="307"/>
      <c r="VSX13" s="307"/>
      <c r="VSY13" s="307"/>
      <c r="VSZ13" s="307"/>
      <c r="VTA13" s="307"/>
      <c r="VTB13" s="307"/>
      <c r="VTC13" s="307"/>
      <c r="VTD13" s="307"/>
      <c r="VTE13" s="307"/>
      <c r="VTF13" s="307"/>
      <c r="VTG13" s="307"/>
      <c r="VTH13" s="307"/>
      <c r="VTI13" s="307"/>
      <c r="VTJ13" s="307"/>
      <c r="VTK13" s="307"/>
      <c r="VTL13" s="307"/>
      <c r="VTM13" s="307"/>
      <c r="VTN13" s="307"/>
      <c r="VTO13" s="307"/>
      <c r="VTP13" s="307"/>
      <c r="VTQ13" s="307"/>
      <c r="VTR13" s="307"/>
      <c r="VTS13" s="307"/>
      <c r="VTT13" s="307"/>
      <c r="VTU13" s="307"/>
      <c r="VTV13" s="307"/>
      <c r="VTW13" s="307"/>
      <c r="VTX13" s="307"/>
      <c r="VTY13" s="307"/>
      <c r="VTZ13" s="307"/>
      <c r="VUA13" s="307"/>
      <c r="VUB13" s="307"/>
      <c r="VUC13" s="307"/>
      <c r="VUD13" s="307"/>
      <c r="VUE13" s="307"/>
      <c r="VUF13" s="307"/>
      <c r="VUG13" s="307"/>
      <c r="VUH13" s="307"/>
      <c r="VUI13" s="307"/>
      <c r="VUJ13" s="307"/>
      <c r="VUK13" s="307"/>
      <c r="VUL13" s="307"/>
      <c r="VUM13" s="307"/>
      <c r="VUN13" s="307"/>
      <c r="VUO13" s="307"/>
      <c r="VUP13" s="307"/>
      <c r="VUQ13" s="307"/>
      <c r="VUR13" s="307"/>
      <c r="VUS13" s="307"/>
      <c r="VUT13" s="307"/>
      <c r="VUU13" s="307"/>
      <c r="VUV13" s="307"/>
      <c r="VUW13" s="307"/>
      <c r="VUX13" s="307"/>
      <c r="VUY13" s="307"/>
      <c r="VUZ13" s="307"/>
      <c r="VVA13" s="307"/>
      <c r="VVB13" s="307"/>
      <c r="VVC13" s="307"/>
      <c r="VVD13" s="307"/>
      <c r="VVE13" s="307"/>
      <c r="VVF13" s="307"/>
      <c r="VVG13" s="307"/>
      <c r="VVH13" s="307"/>
      <c r="VVI13" s="307"/>
      <c r="VVJ13" s="307"/>
      <c r="VVK13" s="307"/>
      <c r="VVL13" s="307"/>
      <c r="VVM13" s="307"/>
      <c r="VVN13" s="307"/>
      <c r="VVO13" s="307"/>
      <c r="VVP13" s="307"/>
      <c r="VVQ13" s="307"/>
      <c r="VVR13" s="307"/>
      <c r="VVS13" s="307"/>
      <c r="VVT13" s="307"/>
      <c r="VVU13" s="307"/>
      <c r="VVV13" s="307"/>
      <c r="VVW13" s="307"/>
      <c r="VVX13" s="307"/>
      <c r="VVY13" s="307"/>
      <c r="VVZ13" s="307"/>
      <c r="VWA13" s="307"/>
      <c r="VWB13" s="307"/>
      <c r="VWC13" s="307"/>
      <c r="VWD13" s="307"/>
      <c r="VWE13" s="307"/>
      <c r="VWF13" s="307"/>
      <c r="VWG13" s="307"/>
      <c r="VWH13" s="307"/>
      <c r="VWI13" s="307"/>
      <c r="VWJ13" s="307"/>
      <c r="VWK13" s="307"/>
      <c r="VWL13" s="307"/>
      <c r="VWM13" s="307"/>
      <c r="VWN13" s="307"/>
      <c r="VWO13" s="307"/>
      <c r="VWP13" s="307"/>
      <c r="VWQ13" s="307"/>
      <c r="VWR13" s="307"/>
      <c r="VWS13" s="307"/>
      <c r="VWT13" s="307"/>
      <c r="VWU13" s="307"/>
      <c r="VWV13" s="307"/>
      <c r="VWW13" s="307"/>
      <c r="VWX13" s="307"/>
      <c r="VWY13" s="307"/>
      <c r="VWZ13" s="307"/>
      <c r="VXA13" s="307"/>
      <c r="VXB13" s="307"/>
      <c r="VXC13" s="307"/>
      <c r="VXD13" s="307"/>
      <c r="VXE13" s="307"/>
      <c r="VXF13" s="307"/>
      <c r="VXG13" s="307"/>
      <c r="VXH13" s="307"/>
      <c r="VXI13" s="307"/>
      <c r="VXJ13" s="307"/>
      <c r="VXK13" s="307"/>
      <c r="VXL13" s="307"/>
      <c r="VXM13" s="307"/>
      <c r="VXN13" s="307"/>
      <c r="VXO13" s="307"/>
      <c r="VXP13" s="307"/>
      <c r="VXQ13" s="307"/>
      <c r="VXR13" s="307"/>
      <c r="VXS13" s="307"/>
      <c r="VXT13" s="307"/>
      <c r="VXU13" s="307"/>
      <c r="VXV13" s="307"/>
      <c r="VXW13" s="307"/>
      <c r="VXX13" s="307"/>
      <c r="VXY13" s="307"/>
      <c r="VXZ13" s="307"/>
      <c r="VYA13" s="307"/>
      <c r="VYB13" s="307"/>
      <c r="VYC13" s="307"/>
      <c r="VYD13" s="307"/>
      <c r="VYE13" s="307"/>
      <c r="VYF13" s="307"/>
      <c r="VYG13" s="307"/>
      <c r="VYH13" s="307"/>
      <c r="VYI13" s="307"/>
      <c r="VYJ13" s="307"/>
      <c r="VYK13" s="307"/>
      <c r="VYL13" s="307"/>
      <c r="VYM13" s="307"/>
      <c r="VYN13" s="307"/>
      <c r="VYO13" s="307"/>
      <c r="VYP13" s="307"/>
      <c r="VYQ13" s="307"/>
      <c r="VYR13" s="307"/>
      <c r="VYS13" s="307"/>
      <c r="VYT13" s="307"/>
      <c r="VYU13" s="307"/>
      <c r="VYV13" s="307"/>
      <c r="VYW13" s="307"/>
      <c r="VYX13" s="307"/>
      <c r="VYY13" s="307"/>
      <c r="VYZ13" s="307"/>
      <c r="VZA13" s="307"/>
      <c r="VZB13" s="307"/>
      <c r="VZC13" s="307"/>
      <c r="VZD13" s="307"/>
      <c r="VZE13" s="307"/>
      <c r="VZF13" s="307"/>
      <c r="VZG13" s="307"/>
      <c r="VZH13" s="307"/>
      <c r="VZI13" s="307"/>
      <c r="VZJ13" s="307"/>
      <c r="VZK13" s="307"/>
      <c r="VZL13" s="307"/>
      <c r="VZM13" s="307"/>
      <c r="VZN13" s="307"/>
      <c r="VZO13" s="307"/>
      <c r="VZP13" s="307"/>
      <c r="VZQ13" s="307"/>
      <c r="VZR13" s="307"/>
      <c r="VZS13" s="307"/>
      <c r="VZT13" s="307"/>
      <c r="VZU13" s="307"/>
      <c r="VZV13" s="307"/>
      <c r="VZW13" s="307"/>
      <c r="VZX13" s="307"/>
      <c r="VZY13" s="307"/>
      <c r="VZZ13" s="307"/>
      <c r="WAA13" s="307"/>
      <c r="WAB13" s="307"/>
      <c r="WAC13" s="307"/>
      <c r="WAD13" s="307"/>
      <c r="WAE13" s="307"/>
      <c r="WAF13" s="307"/>
      <c r="WAG13" s="307"/>
      <c r="WAH13" s="307"/>
      <c r="WAI13" s="307"/>
      <c r="WAJ13" s="307"/>
      <c r="WAK13" s="307"/>
      <c r="WAL13" s="307"/>
      <c r="WAM13" s="307"/>
      <c r="WAN13" s="307"/>
      <c r="WAO13" s="307"/>
      <c r="WAP13" s="307"/>
      <c r="WAQ13" s="307"/>
      <c r="WAR13" s="307"/>
      <c r="WAS13" s="307"/>
      <c r="WAT13" s="307"/>
      <c r="WAU13" s="307"/>
      <c r="WAV13" s="307"/>
      <c r="WAW13" s="307"/>
      <c r="WAX13" s="307"/>
      <c r="WAY13" s="307"/>
      <c r="WAZ13" s="307"/>
      <c r="WBA13" s="307"/>
      <c r="WBB13" s="307"/>
      <c r="WBC13" s="307"/>
      <c r="WBD13" s="307"/>
      <c r="WBE13" s="307"/>
      <c r="WBF13" s="307"/>
      <c r="WBG13" s="307"/>
      <c r="WBH13" s="307"/>
      <c r="WBI13" s="307"/>
      <c r="WBJ13" s="307"/>
      <c r="WBK13" s="307"/>
      <c r="WBL13" s="307"/>
      <c r="WBM13" s="307"/>
      <c r="WBN13" s="307"/>
      <c r="WBO13" s="307"/>
      <c r="WBP13" s="307"/>
      <c r="WBQ13" s="307"/>
      <c r="WBR13" s="307"/>
      <c r="WBS13" s="307"/>
      <c r="WBT13" s="307"/>
      <c r="WBU13" s="307"/>
      <c r="WBV13" s="307"/>
      <c r="WBW13" s="307"/>
      <c r="WBX13" s="307"/>
      <c r="WBY13" s="307"/>
      <c r="WBZ13" s="307"/>
      <c r="WCA13" s="307"/>
      <c r="WCB13" s="307"/>
      <c r="WCC13" s="307"/>
      <c r="WCD13" s="307"/>
      <c r="WCE13" s="307"/>
      <c r="WCF13" s="307"/>
      <c r="WCG13" s="307"/>
      <c r="WCH13" s="307"/>
      <c r="WCI13" s="307"/>
      <c r="WCJ13" s="307"/>
      <c r="WCK13" s="307"/>
      <c r="WCL13" s="307"/>
      <c r="WCM13" s="307"/>
      <c r="WCN13" s="307"/>
      <c r="WCO13" s="307"/>
      <c r="WCP13" s="307"/>
      <c r="WCQ13" s="307"/>
      <c r="WCR13" s="307"/>
      <c r="WCS13" s="307"/>
      <c r="WCT13" s="307"/>
      <c r="WCU13" s="307"/>
      <c r="WCV13" s="307"/>
      <c r="WCW13" s="307"/>
      <c r="WCX13" s="307"/>
      <c r="WCY13" s="307"/>
      <c r="WCZ13" s="307"/>
      <c r="WDA13" s="307"/>
      <c r="WDB13" s="307"/>
      <c r="WDC13" s="307"/>
      <c r="WDD13" s="307"/>
      <c r="WDE13" s="307"/>
      <c r="WDF13" s="307"/>
      <c r="WDG13" s="307"/>
      <c r="WDH13" s="307"/>
      <c r="WDI13" s="307"/>
      <c r="WDJ13" s="307"/>
      <c r="WDK13" s="307"/>
      <c r="WDL13" s="307"/>
      <c r="WDM13" s="307"/>
      <c r="WDN13" s="307"/>
      <c r="WDO13" s="307"/>
      <c r="WDP13" s="307"/>
      <c r="WDQ13" s="307"/>
      <c r="WDR13" s="307"/>
      <c r="WDS13" s="307"/>
      <c r="WDT13" s="307"/>
      <c r="WDU13" s="307"/>
      <c r="WDV13" s="307"/>
      <c r="WDW13" s="307"/>
      <c r="WDX13" s="307"/>
      <c r="WDY13" s="307"/>
      <c r="WDZ13" s="307"/>
      <c r="WEA13" s="307"/>
      <c r="WEB13" s="307"/>
      <c r="WEC13" s="307"/>
      <c r="WED13" s="307"/>
      <c r="WEE13" s="307"/>
      <c r="WEF13" s="307"/>
      <c r="WEG13" s="307"/>
      <c r="WEH13" s="307"/>
      <c r="WEI13" s="307"/>
      <c r="WEJ13" s="307"/>
      <c r="WEK13" s="307"/>
      <c r="WEL13" s="307"/>
      <c r="WEM13" s="307"/>
      <c r="WEN13" s="307"/>
      <c r="WEO13" s="307"/>
      <c r="WEP13" s="307"/>
      <c r="WEQ13" s="307"/>
      <c r="WER13" s="307"/>
      <c r="WES13" s="307"/>
      <c r="WET13" s="307"/>
      <c r="WEU13" s="307"/>
      <c r="WEV13" s="307"/>
      <c r="WEW13" s="307"/>
      <c r="WEX13" s="307"/>
      <c r="WEY13" s="307"/>
      <c r="WEZ13" s="307"/>
      <c r="WFA13" s="307"/>
      <c r="WFB13" s="307"/>
      <c r="WFC13" s="307"/>
      <c r="WFD13" s="307"/>
      <c r="WFE13" s="307"/>
      <c r="WFF13" s="307"/>
      <c r="WFG13" s="307"/>
      <c r="WFH13" s="307"/>
      <c r="WFI13" s="307"/>
      <c r="WFJ13" s="307"/>
      <c r="WFK13" s="307"/>
      <c r="WFL13" s="307"/>
      <c r="WFM13" s="307"/>
      <c r="WFN13" s="307"/>
      <c r="WFO13" s="307"/>
      <c r="WFP13" s="307"/>
      <c r="WFQ13" s="307"/>
      <c r="WFR13" s="307"/>
      <c r="WFS13" s="307"/>
      <c r="WFT13" s="307"/>
      <c r="WFU13" s="307"/>
      <c r="WFV13" s="307"/>
      <c r="WFW13" s="307"/>
      <c r="WFX13" s="307"/>
      <c r="WFY13" s="307"/>
      <c r="WFZ13" s="307"/>
      <c r="WGA13" s="307"/>
      <c r="WGB13" s="307"/>
      <c r="WGC13" s="307"/>
      <c r="WGD13" s="307"/>
      <c r="WGE13" s="307"/>
      <c r="WGF13" s="307"/>
      <c r="WGG13" s="307"/>
      <c r="WGH13" s="307"/>
      <c r="WGI13" s="307"/>
      <c r="WGJ13" s="307"/>
      <c r="WGK13" s="307"/>
      <c r="WGL13" s="307"/>
      <c r="WGM13" s="307"/>
      <c r="WGN13" s="307"/>
      <c r="WGO13" s="307"/>
      <c r="WGP13" s="307"/>
      <c r="WGQ13" s="307"/>
      <c r="WGR13" s="307"/>
      <c r="WGS13" s="307"/>
      <c r="WGT13" s="307"/>
      <c r="WGU13" s="307"/>
      <c r="WGV13" s="307"/>
      <c r="WGW13" s="307"/>
      <c r="WGX13" s="307"/>
      <c r="WGY13" s="307"/>
      <c r="WGZ13" s="307"/>
      <c r="WHA13" s="307"/>
      <c r="WHB13" s="307"/>
      <c r="WHC13" s="307"/>
      <c r="WHD13" s="307"/>
      <c r="WHE13" s="307"/>
      <c r="WHF13" s="307"/>
      <c r="WHG13" s="307"/>
      <c r="WHH13" s="307"/>
      <c r="WHI13" s="307"/>
      <c r="WHJ13" s="307"/>
      <c r="WHK13" s="307"/>
      <c r="WHL13" s="307"/>
      <c r="WHM13" s="307"/>
      <c r="WHN13" s="307"/>
      <c r="WHO13" s="307"/>
      <c r="WHP13" s="307"/>
      <c r="WHQ13" s="307"/>
      <c r="WHR13" s="307"/>
      <c r="WHS13" s="307"/>
      <c r="WHT13" s="307"/>
      <c r="WHU13" s="307"/>
      <c r="WHV13" s="307"/>
      <c r="WHW13" s="307"/>
      <c r="WHX13" s="307"/>
      <c r="WHY13" s="307"/>
      <c r="WHZ13" s="307"/>
      <c r="WIA13" s="307"/>
      <c r="WIB13" s="307"/>
      <c r="WIC13" s="307"/>
      <c r="WID13" s="307"/>
      <c r="WIE13" s="307"/>
      <c r="WIF13" s="307"/>
      <c r="WIG13" s="307"/>
      <c r="WIH13" s="307"/>
      <c r="WII13" s="307"/>
      <c r="WIJ13" s="307"/>
      <c r="WIK13" s="307"/>
      <c r="WIL13" s="307"/>
      <c r="WIM13" s="307"/>
      <c r="WIN13" s="307"/>
      <c r="WIO13" s="307"/>
      <c r="WIP13" s="307"/>
      <c r="WIQ13" s="307"/>
      <c r="WIR13" s="307"/>
      <c r="WIS13" s="307"/>
      <c r="WIT13" s="307"/>
      <c r="WIU13" s="307"/>
      <c r="WIV13" s="307"/>
      <c r="WIW13" s="307"/>
      <c r="WIX13" s="307"/>
      <c r="WIY13" s="307"/>
      <c r="WIZ13" s="307"/>
      <c r="WJA13" s="307"/>
      <c r="WJB13" s="307"/>
      <c r="WJC13" s="307"/>
      <c r="WJD13" s="307"/>
      <c r="WJE13" s="307"/>
      <c r="WJF13" s="307"/>
      <c r="WJG13" s="307"/>
      <c r="WJH13" s="307"/>
      <c r="WJI13" s="307"/>
      <c r="WJJ13" s="307"/>
      <c r="WJK13" s="307"/>
      <c r="WJL13" s="307"/>
      <c r="WJM13" s="307"/>
      <c r="WJN13" s="307"/>
      <c r="WJO13" s="307"/>
      <c r="WJP13" s="307"/>
      <c r="WJQ13" s="307"/>
      <c r="WJR13" s="307"/>
      <c r="WJS13" s="307"/>
      <c r="WJT13" s="307"/>
      <c r="WJU13" s="307"/>
      <c r="WJV13" s="307"/>
      <c r="WJW13" s="307"/>
      <c r="WJX13" s="307"/>
      <c r="WJY13" s="307"/>
      <c r="WJZ13" s="307"/>
      <c r="WKA13" s="307"/>
      <c r="WKB13" s="307"/>
      <c r="WKC13" s="307"/>
      <c r="WKD13" s="307"/>
      <c r="WKE13" s="307"/>
      <c r="WKF13" s="307"/>
      <c r="WKG13" s="307"/>
      <c r="WKH13" s="307"/>
      <c r="WKI13" s="307"/>
      <c r="WKJ13" s="307"/>
      <c r="WKK13" s="307"/>
      <c r="WKL13" s="307"/>
      <c r="WKM13" s="307"/>
      <c r="WKN13" s="307"/>
      <c r="WKO13" s="307"/>
      <c r="WKP13" s="307"/>
      <c r="WKQ13" s="307"/>
      <c r="WKR13" s="307"/>
      <c r="WKS13" s="307"/>
      <c r="WKT13" s="307"/>
      <c r="WKU13" s="307"/>
      <c r="WKV13" s="307"/>
      <c r="WKW13" s="307"/>
      <c r="WKX13" s="307"/>
      <c r="WKY13" s="307"/>
      <c r="WKZ13" s="307"/>
      <c r="WLA13" s="307"/>
      <c r="WLB13" s="307"/>
      <c r="WLC13" s="307"/>
      <c r="WLD13" s="307"/>
      <c r="WLE13" s="307"/>
      <c r="WLF13" s="307"/>
      <c r="WLG13" s="307"/>
      <c r="WLH13" s="307"/>
      <c r="WLI13" s="307"/>
      <c r="WLJ13" s="307"/>
      <c r="WLK13" s="307"/>
      <c r="WLL13" s="307"/>
      <c r="WLM13" s="307"/>
      <c r="WLN13" s="307"/>
      <c r="WLO13" s="307"/>
      <c r="WLP13" s="307"/>
      <c r="WLQ13" s="307"/>
      <c r="WLR13" s="307"/>
      <c r="WLS13" s="307"/>
      <c r="WLT13" s="307"/>
      <c r="WLU13" s="307"/>
      <c r="WLV13" s="307"/>
      <c r="WLW13" s="307"/>
      <c r="WLX13" s="307"/>
      <c r="WLY13" s="307"/>
      <c r="WLZ13" s="307"/>
      <c r="WMA13" s="307"/>
      <c r="WMB13" s="307"/>
      <c r="WMC13" s="307"/>
      <c r="WMD13" s="307"/>
      <c r="WME13" s="307"/>
      <c r="WMF13" s="307"/>
      <c r="WMG13" s="307"/>
      <c r="WMH13" s="307"/>
      <c r="WMI13" s="307"/>
      <c r="WMJ13" s="307"/>
      <c r="WMK13" s="307"/>
      <c r="WML13" s="307"/>
      <c r="WMM13" s="307"/>
      <c r="WMN13" s="307"/>
      <c r="WMO13" s="307"/>
      <c r="WMP13" s="307"/>
      <c r="WMQ13" s="307"/>
      <c r="WMR13" s="307"/>
      <c r="WMS13" s="307"/>
      <c r="WMT13" s="307"/>
      <c r="WMU13" s="307"/>
      <c r="WMV13" s="307"/>
      <c r="WMW13" s="307"/>
      <c r="WMX13" s="307"/>
      <c r="WMY13" s="307"/>
      <c r="WMZ13" s="307"/>
      <c r="WNA13" s="307"/>
      <c r="WNB13" s="307"/>
      <c r="WNC13" s="307"/>
      <c r="WND13" s="307"/>
      <c r="WNE13" s="307"/>
      <c r="WNF13" s="307"/>
      <c r="WNG13" s="307"/>
      <c r="WNH13" s="307"/>
      <c r="WNI13" s="307"/>
      <c r="WNJ13" s="307"/>
      <c r="WNK13" s="307"/>
      <c r="WNL13" s="307"/>
      <c r="WNM13" s="307"/>
      <c r="WNN13" s="307"/>
      <c r="WNO13" s="307"/>
      <c r="WNP13" s="307"/>
      <c r="WNQ13" s="307"/>
      <c r="WNR13" s="307"/>
      <c r="WNS13" s="307"/>
      <c r="WNT13" s="307"/>
      <c r="WNU13" s="307"/>
      <c r="WNV13" s="307"/>
      <c r="WNW13" s="307"/>
      <c r="WNX13" s="307"/>
      <c r="WNY13" s="307"/>
      <c r="WNZ13" s="307"/>
      <c r="WOA13" s="307"/>
      <c r="WOB13" s="307"/>
      <c r="WOC13" s="307"/>
      <c r="WOD13" s="307"/>
      <c r="WOE13" s="307"/>
      <c r="WOF13" s="307"/>
      <c r="WOG13" s="307"/>
      <c r="WOH13" s="307"/>
      <c r="WOI13" s="307"/>
      <c r="WOJ13" s="307"/>
      <c r="WOK13" s="307"/>
      <c r="WOL13" s="307"/>
      <c r="WOM13" s="307"/>
      <c r="WON13" s="307"/>
      <c r="WOO13" s="307"/>
      <c r="WOP13" s="307"/>
      <c r="WOQ13" s="307"/>
      <c r="WOR13" s="307"/>
      <c r="WOS13" s="307"/>
      <c r="WOT13" s="307"/>
      <c r="WOU13" s="307"/>
      <c r="WOV13" s="307"/>
      <c r="WOW13" s="307"/>
      <c r="WOX13" s="307"/>
      <c r="WOY13" s="307"/>
      <c r="WOZ13" s="307"/>
      <c r="WPA13" s="307"/>
      <c r="WPB13" s="307"/>
      <c r="WPC13" s="307"/>
      <c r="WPD13" s="307"/>
      <c r="WPE13" s="307"/>
      <c r="WPF13" s="307"/>
      <c r="WPG13" s="307"/>
      <c r="WPH13" s="307"/>
      <c r="WPI13" s="307"/>
      <c r="WPJ13" s="307"/>
      <c r="WPK13" s="307"/>
      <c r="WPL13" s="307"/>
      <c r="WPM13" s="307"/>
      <c r="WPN13" s="307"/>
      <c r="WPO13" s="307"/>
      <c r="WPP13" s="307"/>
      <c r="WPQ13" s="307"/>
      <c r="WPR13" s="307"/>
      <c r="WPS13" s="307"/>
      <c r="WPT13" s="307"/>
      <c r="WPU13" s="307"/>
      <c r="WPV13" s="307"/>
      <c r="WPW13" s="307"/>
      <c r="WPX13" s="307"/>
      <c r="WPY13" s="307"/>
      <c r="WPZ13" s="307"/>
      <c r="WQA13" s="307"/>
      <c r="WQB13" s="307"/>
      <c r="WQC13" s="307"/>
      <c r="WQD13" s="307"/>
      <c r="WQE13" s="307"/>
      <c r="WQF13" s="307"/>
      <c r="WQG13" s="307"/>
      <c r="WQH13" s="307"/>
      <c r="WQI13" s="307"/>
      <c r="WQJ13" s="307"/>
      <c r="WQK13" s="307"/>
      <c r="WQL13" s="307"/>
      <c r="WQM13" s="307"/>
      <c r="WQN13" s="307"/>
      <c r="WQO13" s="307"/>
      <c r="WQP13" s="307"/>
      <c r="WQQ13" s="307"/>
      <c r="WQR13" s="307"/>
      <c r="WQS13" s="307"/>
      <c r="WQT13" s="307"/>
      <c r="WQU13" s="307"/>
      <c r="WQV13" s="307"/>
      <c r="WQW13" s="307"/>
      <c r="WQX13" s="307"/>
      <c r="WQY13" s="307"/>
      <c r="WQZ13" s="307"/>
      <c r="WRA13" s="307"/>
      <c r="WRB13" s="307"/>
      <c r="WRC13" s="307"/>
      <c r="WRD13" s="307"/>
      <c r="WRE13" s="307"/>
      <c r="WRF13" s="307"/>
      <c r="WRG13" s="307"/>
      <c r="WRH13" s="307"/>
      <c r="WRI13" s="307"/>
      <c r="WRJ13" s="307"/>
      <c r="WRK13" s="307"/>
      <c r="WRL13" s="307"/>
      <c r="WRM13" s="307"/>
      <c r="WRN13" s="307"/>
      <c r="WRO13" s="307"/>
      <c r="WRP13" s="307"/>
      <c r="WRQ13" s="307"/>
      <c r="WRR13" s="307"/>
      <c r="WRS13" s="307"/>
      <c r="WRT13" s="307"/>
      <c r="WRU13" s="307"/>
      <c r="WRV13" s="307"/>
      <c r="WRW13" s="307"/>
      <c r="WRX13" s="307"/>
      <c r="WRY13" s="307"/>
      <c r="WRZ13" s="307"/>
      <c r="WSA13" s="307"/>
      <c r="WSB13" s="307"/>
      <c r="WSC13" s="307"/>
      <c r="WSD13" s="307"/>
      <c r="WSE13" s="307"/>
      <c r="WSF13" s="307"/>
      <c r="WSG13" s="307"/>
      <c r="WSH13" s="307"/>
      <c r="WSI13" s="307"/>
      <c r="WSJ13" s="307"/>
      <c r="WSK13" s="307"/>
      <c r="WSL13" s="307"/>
      <c r="WSM13" s="307"/>
      <c r="WSN13" s="307"/>
      <c r="WSO13" s="307"/>
      <c r="WSP13" s="307"/>
      <c r="WSQ13" s="307"/>
      <c r="WSR13" s="307"/>
      <c r="WSS13" s="307"/>
      <c r="WST13" s="307"/>
      <c r="WSU13" s="307"/>
      <c r="WSV13" s="307"/>
      <c r="WSW13" s="307"/>
      <c r="WSX13" s="307"/>
      <c r="WSY13" s="307"/>
      <c r="WSZ13" s="307"/>
      <c r="WTA13" s="307"/>
      <c r="WTB13" s="307"/>
      <c r="WTC13" s="307"/>
      <c r="WTD13" s="307"/>
      <c r="WTE13" s="307"/>
      <c r="WTF13" s="307"/>
      <c r="WTG13" s="307"/>
      <c r="WTH13" s="307"/>
      <c r="WTI13" s="307"/>
      <c r="WTJ13" s="307"/>
      <c r="WTK13" s="307"/>
      <c r="WTL13" s="307"/>
      <c r="WTM13" s="307"/>
      <c r="WTN13" s="307"/>
      <c r="WTO13" s="307"/>
      <c r="WTP13" s="307"/>
      <c r="WTQ13" s="307"/>
      <c r="WTR13" s="307"/>
      <c r="WTS13" s="307"/>
      <c r="WTT13" s="307"/>
      <c r="WTU13" s="307"/>
      <c r="WTV13" s="307"/>
      <c r="WTW13" s="307"/>
      <c r="WTX13" s="307"/>
      <c r="WTY13" s="307"/>
      <c r="WTZ13" s="307"/>
      <c r="WUA13" s="307"/>
      <c r="WUB13" s="307"/>
      <c r="WUC13" s="307"/>
      <c r="WUD13" s="307"/>
      <c r="WUE13" s="307"/>
      <c r="WUF13" s="307"/>
      <c r="WUG13" s="307"/>
      <c r="WUH13" s="307"/>
      <c r="WUI13" s="307"/>
      <c r="WUJ13" s="307"/>
      <c r="WUK13" s="307"/>
      <c r="WUL13" s="307"/>
      <c r="WUM13" s="307"/>
      <c r="WUN13" s="307"/>
      <c r="WUO13" s="307"/>
      <c r="WUP13" s="307"/>
      <c r="WUQ13" s="307"/>
      <c r="WUR13" s="307"/>
      <c r="WUS13" s="307"/>
      <c r="WUT13" s="307"/>
      <c r="WUU13" s="307"/>
      <c r="WUV13" s="307"/>
      <c r="WUW13" s="307"/>
      <c r="WUX13" s="307"/>
      <c r="WUY13" s="307"/>
      <c r="WUZ13" s="307"/>
      <c r="WVA13" s="307"/>
      <c r="WVB13" s="307"/>
      <c r="WVC13" s="307"/>
      <c r="WVD13" s="307"/>
      <c r="WVE13" s="307"/>
      <c r="WVF13" s="307"/>
      <c r="WVG13" s="307"/>
      <c r="WVH13" s="307"/>
      <c r="WVI13" s="307"/>
      <c r="WVJ13" s="307"/>
      <c r="WVK13" s="307"/>
      <c r="WVL13" s="307"/>
      <c r="WVM13" s="307"/>
      <c r="WVN13" s="307"/>
      <c r="WVO13" s="307"/>
      <c r="WVP13" s="307"/>
      <c r="WVQ13" s="307"/>
      <c r="WVR13" s="307"/>
      <c r="WVS13" s="307"/>
      <c r="WVT13" s="307"/>
      <c r="WVU13" s="307"/>
      <c r="WVV13" s="307"/>
      <c r="WVW13" s="307"/>
      <c r="WVX13" s="307"/>
      <c r="WVY13" s="307"/>
      <c r="WVZ13" s="307"/>
      <c r="WWA13" s="307"/>
      <c r="WWB13" s="307"/>
      <c r="WWC13" s="307"/>
      <c r="WWD13" s="307"/>
      <c r="WWE13" s="307"/>
      <c r="WWF13" s="307"/>
      <c r="WWG13" s="307"/>
      <c r="WWH13" s="307"/>
      <c r="WWI13" s="307"/>
      <c r="WWJ13" s="307"/>
      <c r="WWK13" s="307"/>
      <c r="WWL13" s="307"/>
      <c r="WWM13" s="307"/>
      <c r="WWN13" s="307"/>
      <c r="WWO13" s="307"/>
      <c r="WWP13" s="307"/>
      <c r="WWQ13" s="307"/>
      <c r="WWR13" s="307"/>
      <c r="WWS13" s="307"/>
      <c r="WWT13" s="307"/>
      <c r="WWU13" s="307"/>
      <c r="WWV13" s="307"/>
      <c r="WWW13" s="307"/>
      <c r="WWX13" s="307"/>
      <c r="WWY13" s="307"/>
      <c r="WWZ13" s="307"/>
      <c r="WXA13" s="307"/>
      <c r="WXB13" s="307"/>
      <c r="WXC13" s="307"/>
      <c r="WXD13" s="307"/>
      <c r="WXE13" s="307"/>
      <c r="WXF13" s="307"/>
      <c r="WXG13" s="307"/>
      <c r="WXH13" s="307"/>
      <c r="WXI13" s="307"/>
      <c r="WXJ13" s="307"/>
      <c r="WXK13" s="307"/>
      <c r="WXL13" s="307"/>
      <c r="WXM13" s="307"/>
      <c r="WXN13" s="307"/>
      <c r="WXO13" s="307"/>
      <c r="WXP13" s="307"/>
      <c r="WXQ13" s="307"/>
      <c r="WXR13" s="307"/>
      <c r="WXS13" s="307"/>
      <c r="WXT13" s="307"/>
      <c r="WXU13" s="307"/>
      <c r="WXV13" s="307"/>
      <c r="WXW13" s="307"/>
      <c r="WXX13" s="307"/>
      <c r="WXY13" s="307"/>
      <c r="WXZ13" s="307"/>
      <c r="WYA13" s="307"/>
      <c r="WYB13" s="307"/>
      <c r="WYC13" s="307"/>
      <c r="WYD13" s="307"/>
      <c r="WYE13" s="307"/>
      <c r="WYF13" s="307"/>
      <c r="WYG13" s="307"/>
      <c r="WYH13" s="307"/>
      <c r="WYI13" s="307"/>
      <c r="WYJ13" s="307"/>
      <c r="WYK13" s="307"/>
      <c r="WYL13" s="307"/>
      <c r="WYM13" s="307"/>
      <c r="WYN13" s="307"/>
      <c r="WYO13" s="307"/>
      <c r="WYP13" s="307"/>
      <c r="WYQ13" s="307"/>
      <c r="WYR13" s="307"/>
      <c r="WYS13" s="307"/>
      <c r="WYT13" s="307"/>
      <c r="WYU13" s="307"/>
      <c r="WYV13" s="307"/>
      <c r="WYW13" s="307"/>
      <c r="WYX13" s="307"/>
      <c r="WYY13" s="307"/>
      <c r="WYZ13" s="307"/>
      <c r="WZA13" s="307"/>
      <c r="WZB13" s="307"/>
      <c r="WZC13" s="307"/>
      <c r="WZD13" s="307"/>
      <c r="WZE13" s="307"/>
      <c r="WZF13" s="307"/>
      <c r="WZG13" s="307"/>
      <c r="WZH13" s="307"/>
      <c r="WZI13" s="307"/>
      <c r="WZJ13" s="307"/>
      <c r="WZK13" s="307"/>
      <c r="WZL13" s="307"/>
      <c r="WZM13" s="307"/>
      <c r="WZN13" s="307"/>
      <c r="WZO13" s="307"/>
      <c r="WZP13" s="307"/>
      <c r="WZQ13" s="307"/>
      <c r="WZR13" s="307"/>
      <c r="WZS13" s="307"/>
      <c r="WZT13" s="307"/>
      <c r="WZU13" s="307"/>
      <c r="WZV13" s="307"/>
      <c r="WZW13" s="307"/>
      <c r="WZX13" s="307"/>
      <c r="WZY13" s="307"/>
      <c r="WZZ13" s="307"/>
      <c r="XAA13" s="307"/>
      <c r="XAB13" s="307"/>
      <c r="XAC13" s="307"/>
      <c r="XAD13" s="307"/>
      <c r="XAE13" s="307"/>
      <c r="XAF13" s="307"/>
      <c r="XAG13" s="307"/>
      <c r="XAH13" s="307"/>
      <c r="XAI13" s="307"/>
      <c r="XAJ13" s="307"/>
      <c r="XAK13" s="307"/>
      <c r="XAL13" s="307"/>
      <c r="XAM13" s="307"/>
      <c r="XAN13" s="307"/>
      <c r="XAO13" s="307"/>
      <c r="XAP13" s="307"/>
      <c r="XAQ13" s="307"/>
      <c r="XAR13" s="307"/>
      <c r="XAS13" s="307"/>
      <c r="XAT13" s="307"/>
      <c r="XAU13" s="307"/>
      <c r="XAV13" s="307"/>
      <c r="XAW13" s="307"/>
      <c r="XAX13" s="307"/>
      <c r="XAY13" s="307"/>
      <c r="XAZ13" s="307"/>
      <c r="XBA13" s="307"/>
      <c r="XBB13" s="307"/>
      <c r="XBC13" s="307"/>
      <c r="XBD13" s="307"/>
      <c r="XBE13" s="307"/>
      <c r="XBF13" s="307"/>
      <c r="XBG13" s="307"/>
      <c r="XBH13" s="307"/>
      <c r="XBI13" s="307"/>
      <c r="XBJ13" s="307"/>
      <c r="XBK13" s="307"/>
      <c r="XBL13" s="307"/>
      <c r="XBM13" s="307"/>
      <c r="XBN13" s="307"/>
      <c r="XBO13" s="307"/>
      <c r="XBP13" s="307"/>
      <c r="XBQ13" s="307"/>
      <c r="XBR13" s="307"/>
      <c r="XBS13" s="307"/>
      <c r="XBT13" s="307"/>
      <c r="XBU13" s="307"/>
      <c r="XBV13" s="307"/>
      <c r="XBW13" s="307"/>
      <c r="XBX13" s="307"/>
      <c r="XBY13" s="307"/>
      <c r="XBZ13" s="307"/>
      <c r="XCA13" s="307"/>
      <c r="XCB13" s="307"/>
      <c r="XCC13" s="307"/>
      <c r="XCD13" s="307"/>
      <c r="XCE13" s="307"/>
      <c r="XCF13" s="307"/>
      <c r="XCG13" s="307"/>
      <c r="XCH13" s="307"/>
      <c r="XCI13" s="307"/>
      <c r="XCJ13" s="307"/>
      <c r="XCK13" s="307"/>
      <c r="XCL13" s="307"/>
      <c r="XCM13" s="307"/>
      <c r="XCN13" s="307"/>
      <c r="XCO13" s="307"/>
      <c r="XCP13" s="307"/>
      <c r="XCQ13" s="307"/>
      <c r="XCR13" s="307"/>
      <c r="XCS13" s="307"/>
      <c r="XCT13" s="307"/>
      <c r="XCU13" s="307"/>
      <c r="XCV13" s="307"/>
      <c r="XCW13" s="307"/>
      <c r="XCX13" s="307"/>
      <c r="XCY13" s="307"/>
      <c r="XCZ13" s="307"/>
      <c r="XDA13" s="307"/>
      <c r="XDB13" s="307"/>
      <c r="XDC13" s="307"/>
      <c r="XDD13" s="307"/>
      <c r="XDE13" s="307"/>
      <c r="XDF13" s="307"/>
      <c r="XDG13" s="307"/>
      <c r="XDH13" s="307"/>
      <c r="XDI13" s="307"/>
      <c r="XDJ13" s="307"/>
      <c r="XDK13" s="307"/>
      <c r="XDL13" s="307"/>
      <c r="XDM13" s="307"/>
      <c r="XDN13" s="307"/>
      <c r="XDO13" s="307"/>
      <c r="XDP13" s="307"/>
      <c r="XDQ13" s="307"/>
      <c r="XDR13" s="307"/>
      <c r="XDS13" s="307"/>
      <c r="XDT13" s="307"/>
      <c r="XDU13" s="307"/>
      <c r="XDV13" s="307"/>
      <c r="XDW13" s="307"/>
      <c r="XDX13" s="307"/>
      <c r="XDY13" s="307"/>
      <c r="XDZ13" s="307"/>
      <c r="XEA13" s="307"/>
      <c r="XEB13" s="307"/>
      <c r="XEC13" s="307"/>
      <c r="XED13" s="307"/>
      <c r="XEE13" s="307"/>
      <c r="XEF13" s="307"/>
      <c r="XEG13" s="307"/>
      <c r="XEH13" s="307"/>
      <c r="XEI13" s="307"/>
      <c r="XEJ13" s="307"/>
      <c r="XEK13" s="307"/>
      <c r="XEL13" s="307"/>
      <c r="XEM13" s="307"/>
      <c r="XEN13" s="307"/>
      <c r="XEO13" s="307"/>
      <c r="XEP13" s="307"/>
      <c r="XEQ13" s="307"/>
      <c r="XER13" s="307"/>
      <c r="XES13" s="307"/>
      <c r="XET13" s="307"/>
      <c r="XEU13" s="307"/>
      <c r="XEV13" s="307"/>
      <c r="XEW13" s="307"/>
      <c r="XEX13" s="307"/>
      <c r="XEY13" s="307"/>
      <c r="XEZ13" s="307"/>
      <c r="XFA13" s="307"/>
      <c r="XFB13" s="307"/>
      <c r="XFC13" s="307"/>
      <c r="XFD13" s="307"/>
    </row>
    <row r="14" spans="1:16384" ht="15.75" customHeight="1" thickBot="1" x14ac:dyDescent="0.3">
      <c r="A14" s="311" t="s">
        <v>57</v>
      </c>
      <c r="B14" s="13" t="s">
        <v>24</v>
      </c>
      <c r="C14" s="13"/>
      <c r="D14" s="13"/>
      <c r="E14" s="13"/>
      <c r="F14" s="13"/>
      <c r="G14" s="13"/>
      <c r="H14" s="13" t="s">
        <v>85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 t="s">
        <v>92</v>
      </c>
      <c r="AL14" s="13"/>
      <c r="AM14" s="13"/>
      <c r="AN14" s="13"/>
      <c r="AO14" s="13" t="s">
        <v>112</v>
      </c>
      <c r="AP14" s="13"/>
      <c r="AQ14" s="13"/>
      <c r="AR14" s="13"/>
      <c r="AS14" s="13"/>
      <c r="AT14" s="13"/>
      <c r="AU14" s="13" t="s">
        <v>86</v>
      </c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16384" ht="13.5" thickBot="1" x14ac:dyDescent="0.3">
      <c r="A15" s="311"/>
      <c r="B15" s="13"/>
      <c r="C15" s="13"/>
      <c r="D15" s="13"/>
      <c r="E15" s="13"/>
      <c r="F15" s="13"/>
      <c r="G15" s="13"/>
      <c r="H15" s="13" t="s">
        <v>54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 t="s">
        <v>55</v>
      </c>
      <c r="V15" s="13"/>
      <c r="W15" s="13"/>
      <c r="X15" s="13"/>
      <c r="Y15" s="13"/>
      <c r="Z15" s="13"/>
      <c r="AA15" s="13"/>
      <c r="AB15" s="13"/>
      <c r="AC15" s="13"/>
      <c r="AD15" s="13"/>
      <c r="AE15" s="13" t="s">
        <v>56</v>
      </c>
      <c r="AF15" s="13"/>
      <c r="AG15" s="13"/>
      <c r="AH15" s="13"/>
      <c r="AI15" s="13"/>
      <c r="AJ15" s="13"/>
      <c r="AK15" s="312" t="s">
        <v>94</v>
      </c>
      <c r="AL15" s="13" t="s">
        <v>95</v>
      </c>
      <c r="AM15" s="13" t="s">
        <v>93</v>
      </c>
      <c r="AN15" s="13" t="s">
        <v>96</v>
      </c>
      <c r="AO15" s="13" t="s">
        <v>101</v>
      </c>
      <c r="AP15" s="13" t="s">
        <v>102</v>
      </c>
      <c r="AQ15" s="13" t="s">
        <v>103</v>
      </c>
      <c r="AR15" s="13" t="s">
        <v>105</v>
      </c>
      <c r="AS15" s="13" t="s">
        <v>104</v>
      </c>
      <c r="AT15" s="13" t="s">
        <v>105</v>
      </c>
      <c r="AU15" s="13" t="s">
        <v>1</v>
      </c>
      <c r="AV15" s="13" t="s">
        <v>63</v>
      </c>
      <c r="AW15" s="311" t="s">
        <v>67</v>
      </c>
      <c r="AX15" s="311"/>
      <c r="AY15" s="311"/>
      <c r="AZ15" s="311" t="s">
        <v>70</v>
      </c>
      <c r="BA15" s="311"/>
      <c r="BB15" s="13" t="s">
        <v>71</v>
      </c>
      <c r="BC15" s="13" t="s">
        <v>84</v>
      </c>
      <c r="BD15" s="311" t="s">
        <v>74</v>
      </c>
      <c r="BE15" s="311"/>
      <c r="BF15" s="311"/>
    </row>
    <row r="16" spans="1:16384" s="3" customFormat="1" ht="66" customHeight="1" thickBot="1" x14ac:dyDescent="0.3">
      <c r="A16" s="311"/>
      <c r="B16" s="313" t="s">
        <v>6</v>
      </c>
      <c r="C16" s="313" t="s">
        <v>7</v>
      </c>
      <c r="D16" s="313" t="s">
        <v>0</v>
      </c>
      <c r="E16" s="313" t="s">
        <v>1</v>
      </c>
      <c r="F16" s="313" t="s">
        <v>2</v>
      </c>
      <c r="G16" s="313" t="s">
        <v>8</v>
      </c>
      <c r="H16" s="314" t="s">
        <v>9</v>
      </c>
      <c r="I16" s="313" t="s">
        <v>3</v>
      </c>
      <c r="J16" s="313" t="s">
        <v>21</v>
      </c>
      <c r="K16" s="313" t="s">
        <v>10</v>
      </c>
      <c r="L16" s="313" t="s">
        <v>51</v>
      </c>
      <c r="M16" s="313" t="s">
        <v>15</v>
      </c>
      <c r="N16" s="313" t="s">
        <v>14</v>
      </c>
      <c r="O16" s="313" t="s">
        <v>13</v>
      </c>
      <c r="P16" s="313" t="s">
        <v>4</v>
      </c>
      <c r="Q16" s="313" t="s">
        <v>91</v>
      </c>
      <c r="R16" s="313" t="s">
        <v>58</v>
      </c>
      <c r="S16" s="313" t="s">
        <v>59</v>
      </c>
      <c r="T16" s="313" t="s">
        <v>5</v>
      </c>
      <c r="U16" s="313" t="s">
        <v>11</v>
      </c>
      <c r="V16" s="313" t="s">
        <v>10</v>
      </c>
      <c r="W16" s="313" t="s">
        <v>15</v>
      </c>
      <c r="X16" s="313" t="s">
        <v>12</v>
      </c>
      <c r="Y16" s="313" t="s">
        <v>14</v>
      </c>
      <c r="Z16" s="313" t="s">
        <v>13</v>
      </c>
      <c r="AA16" s="313" t="s">
        <v>16</v>
      </c>
      <c r="AB16" s="313" t="s">
        <v>17</v>
      </c>
      <c r="AC16" s="313" t="s">
        <v>18</v>
      </c>
      <c r="AD16" s="313" t="s">
        <v>19</v>
      </c>
      <c r="AE16" s="313" t="s">
        <v>25</v>
      </c>
      <c r="AF16" s="313" t="s">
        <v>22</v>
      </c>
      <c r="AG16" s="313" t="s">
        <v>20</v>
      </c>
      <c r="AH16" s="315" t="s">
        <v>199</v>
      </c>
      <c r="AI16" s="315" t="s">
        <v>257</v>
      </c>
      <c r="AJ16" s="315" t="s">
        <v>23</v>
      </c>
      <c r="AK16" s="312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316" t="s">
        <v>64</v>
      </c>
      <c r="AX16" s="316" t="s">
        <v>65</v>
      </c>
      <c r="AY16" s="316" t="s">
        <v>66</v>
      </c>
      <c r="AZ16" s="316" t="s">
        <v>68</v>
      </c>
      <c r="BA16" s="313" t="s">
        <v>69</v>
      </c>
      <c r="BB16" s="13"/>
      <c r="BC16" s="13"/>
      <c r="BD16" s="316" t="s">
        <v>64</v>
      </c>
      <c r="BE16" s="316" t="s">
        <v>73</v>
      </c>
      <c r="BF16" s="316" t="s">
        <v>72</v>
      </c>
    </row>
    <row r="17" spans="1:58" s="3" customFormat="1" ht="26.25" thickBot="1" x14ac:dyDescent="0.3">
      <c r="A17" s="311"/>
      <c r="B17" s="313" t="s">
        <v>26</v>
      </c>
      <c r="C17" s="313" t="s">
        <v>27</v>
      </c>
      <c r="D17" s="314" t="s">
        <v>50</v>
      </c>
      <c r="E17" s="313" t="s">
        <v>28</v>
      </c>
      <c r="F17" s="313" t="s">
        <v>29</v>
      </c>
      <c r="G17" s="313" t="s">
        <v>30</v>
      </c>
      <c r="H17" s="314" t="s">
        <v>31</v>
      </c>
      <c r="I17" s="313" t="s">
        <v>32</v>
      </c>
      <c r="J17" s="313" t="s">
        <v>33</v>
      </c>
      <c r="K17" s="313" t="s">
        <v>34</v>
      </c>
      <c r="L17" s="315" t="s">
        <v>35</v>
      </c>
      <c r="M17" s="313" t="s">
        <v>36</v>
      </c>
      <c r="N17" s="313" t="s">
        <v>37</v>
      </c>
      <c r="O17" s="313" t="s">
        <v>38</v>
      </c>
      <c r="P17" s="313" t="s">
        <v>39</v>
      </c>
      <c r="Q17" s="313" t="s">
        <v>40</v>
      </c>
      <c r="R17" s="313" t="s">
        <v>41</v>
      </c>
      <c r="S17" s="313" t="s">
        <v>52</v>
      </c>
      <c r="T17" s="313" t="s">
        <v>42</v>
      </c>
      <c r="U17" s="313" t="s">
        <v>60</v>
      </c>
      <c r="V17" s="313" t="s">
        <v>43</v>
      </c>
      <c r="W17" s="313" t="s">
        <v>44</v>
      </c>
      <c r="X17" s="313" t="s">
        <v>45</v>
      </c>
      <c r="Y17" s="313" t="s">
        <v>46</v>
      </c>
      <c r="Z17" s="313" t="s">
        <v>47</v>
      </c>
      <c r="AA17" s="313" t="s">
        <v>48</v>
      </c>
      <c r="AB17" s="313" t="s">
        <v>61</v>
      </c>
      <c r="AC17" s="313" t="s">
        <v>49</v>
      </c>
      <c r="AD17" s="313" t="s">
        <v>87</v>
      </c>
      <c r="AE17" s="313" t="s">
        <v>90</v>
      </c>
      <c r="AF17" s="313" t="s">
        <v>62</v>
      </c>
      <c r="AG17" s="313" t="s">
        <v>88</v>
      </c>
      <c r="AH17" s="315" t="s">
        <v>200</v>
      </c>
      <c r="AI17" s="313" t="s">
        <v>258</v>
      </c>
      <c r="AJ17" s="315" t="s">
        <v>259</v>
      </c>
      <c r="AK17" s="313" t="s">
        <v>75</v>
      </c>
      <c r="AL17" s="313" t="s">
        <v>76</v>
      </c>
      <c r="AM17" s="313" t="s">
        <v>77</v>
      </c>
      <c r="AN17" s="316" t="s">
        <v>78</v>
      </c>
      <c r="AO17" s="316" t="s">
        <v>79</v>
      </c>
      <c r="AP17" s="316" t="s">
        <v>80</v>
      </c>
      <c r="AQ17" s="316" t="s">
        <v>81</v>
      </c>
      <c r="AR17" s="316" t="s">
        <v>82</v>
      </c>
      <c r="AS17" s="316" t="s">
        <v>83</v>
      </c>
      <c r="AT17" s="316" t="s">
        <v>89</v>
      </c>
      <c r="AU17" s="316" t="s">
        <v>97</v>
      </c>
      <c r="AV17" s="316" t="s">
        <v>98</v>
      </c>
      <c r="AW17" s="316" t="s">
        <v>202</v>
      </c>
      <c r="AX17" s="316" t="s">
        <v>99</v>
      </c>
      <c r="AY17" s="316" t="s">
        <v>106</v>
      </c>
      <c r="AZ17" s="316" t="s">
        <v>100</v>
      </c>
      <c r="BA17" s="316" t="s">
        <v>107</v>
      </c>
      <c r="BB17" s="316" t="s">
        <v>108</v>
      </c>
      <c r="BC17" s="316" t="s">
        <v>109</v>
      </c>
      <c r="BD17" s="316" t="s">
        <v>110</v>
      </c>
      <c r="BE17" s="316" t="s">
        <v>111</v>
      </c>
      <c r="BF17" s="316" t="s">
        <v>260</v>
      </c>
    </row>
    <row r="18" spans="1:58" s="3" customFormat="1" x14ac:dyDescent="0.25">
      <c r="A18" s="317">
        <v>1</v>
      </c>
      <c r="B18" s="14" t="s">
        <v>120</v>
      </c>
      <c r="C18" s="15" t="s">
        <v>120</v>
      </c>
      <c r="D18" s="15" t="s">
        <v>121</v>
      </c>
      <c r="E18" s="15" t="s">
        <v>119</v>
      </c>
      <c r="F18" s="16" t="s">
        <v>164</v>
      </c>
      <c r="G18" s="17">
        <v>11000</v>
      </c>
      <c r="H18" s="18" t="s">
        <v>125</v>
      </c>
      <c r="I18" s="19" t="s">
        <v>122</v>
      </c>
      <c r="J18" s="15" t="s">
        <v>123</v>
      </c>
      <c r="K18" s="20">
        <v>41394</v>
      </c>
      <c r="L18" s="21">
        <v>28160</v>
      </c>
      <c r="M18" s="22">
        <v>11041</v>
      </c>
      <c r="N18" s="20">
        <v>41394</v>
      </c>
      <c r="O18" s="20">
        <v>41639</v>
      </c>
      <c r="P18" s="15">
        <v>1</v>
      </c>
      <c r="Q18" s="15"/>
      <c r="R18" s="15"/>
      <c r="S18" s="15"/>
      <c r="T18" s="23" t="s">
        <v>117</v>
      </c>
      <c r="U18" s="24" t="s">
        <v>124</v>
      </c>
      <c r="V18" s="25">
        <v>41628</v>
      </c>
      <c r="W18" s="26">
        <v>11213</v>
      </c>
      <c r="X18" s="27" t="s">
        <v>132</v>
      </c>
      <c r="Y18" s="25">
        <v>41640</v>
      </c>
      <c r="Z18" s="25">
        <v>41820</v>
      </c>
      <c r="AA18" s="28">
        <v>8.14E-2</v>
      </c>
      <c r="AB18" s="15">
        <v>0</v>
      </c>
      <c r="AC18" s="21">
        <f>286.73*3</f>
        <v>860.19</v>
      </c>
      <c r="AD18" s="23"/>
      <c r="AE18" s="29">
        <f>3520*12+AC18</f>
        <v>43100.19</v>
      </c>
      <c r="AF18" s="21">
        <v>28160</v>
      </c>
      <c r="AG18" s="21">
        <f>21120+3520+3520+3520+3520+286.73+3520+286.73+3520+286.73</f>
        <v>43100.19000000001</v>
      </c>
      <c r="AH18" s="30">
        <v>38067.300000000003</v>
      </c>
      <c r="AI18" s="30">
        <f>3806.73+3806.73+3806.73</f>
        <v>11420.19</v>
      </c>
      <c r="AJ18" s="31">
        <f>AF18+AG18+AH18+AI18</f>
        <v>120747.68000000001</v>
      </c>
      <c r="AK18" s="18"/>
      <c r="AL18" s="15"/>
      <c r="AM18" s="16"/>
      <c r="AN18" s="23"/>
      <c r="AO18" s="270"/>
      <c r="AP18" s="271"/>
      <c r="AQ18" s="271"/>
      <c r="AR18" s="271"/>
      <c r="AS18" s="271"/>
      <c r="AT18" s="272"/>
      <c r="AU18" s="270"/>
      <c r="AV18" s="271"/>
      <c r="AW18" s="271"/>
      <c r="AX18" s="271"/>
      <c r="AY18" s="271"/>
      <c r="AZ18" s="271"/>
      <c r="BA18" s="271"/>
      <c r="BB18" s="271"/>
      <c r="BC18" s="271"/>
      <c r="BD18" s="271"/>
      <c r="BE18" s="271"/>
      <c r="BF18" s="272"/>
    </row>
    <row r="19" spans="1:58" s="3" customFormat="1" x14ac:dyDescent="0.25">
      <c r="A19" s="318"/>
      <c r="B19" s="32"/>
      <c r="C19" s="33"/>
      <c r="D19" s="33"/>
      <c r="E19" s="33"/>
      <c r="F19" s="34"/>
      <c r="G19" s="35"/>
      <c r="H19" s="36"/>
      <c r="I19" s="37"/>
      <c r="J19" s="33"/>
      <c r="K19" s="38"/>
      <c r="L19" s="39"/>
      <c r="M19" s="40"/>
      <c r="N19" s="38"/>
      <c r="O19" s="38"/>
      <c r="P19" s="33"/>
      <c r="Q19" s="33"/>
      <c r="R19" s="33"/>
      <c r="S19" s="33"/>
      <c r="T19" s="41"/>
      <c r="U19" s="42" t="s">
        <v>127</v>
      </c>
      <c r="V19" s="43">
        <v>41815</v>
      </c>
      <c r="W19" s="44">
        <v>11337</v>
      </c>
      <c r="X19" s="45" t="s">
        <v>166</v>
      </c>
      <c r="Y19" s="43">
        <v>41821</v>
      </c>
      <c r="Z19" s="43">
        <v>42004</v>
      </c>
      <c r="AA19" s="273"/>
      <c r="AB19" s="33"/>
      <c r="AC19" s="273"/>
      <c r="AD19" s="41"/>
      <c r="AE19" s="46"/>
      <c r="AF19" s="33"/>
      <c r="AG19" s="33"/>
      <c r="AH19" s="47"/>
      <c r="AI19" s="47"/>
      <c r="AJ19" s="41"/>
      <c r="AK19" s="32"/>
      <c r="AL19" s="48"/>
      <c r="AM19" s="34"/>
      <c r="AN19" s="49"/>
      <c r="AO19" s="274"/>
      <c r="AP19" s="273"/>
      <c r="AQ19" s="273"/>
      <c r="AR19" s="273"/>
      <c r="AS19" s="273"/>
      <c r="AT19" s="275"/>
      <c r="AU19" s="274"/>
      <c r="AV19" s="273"/>
      <c r="AW19" s="273"/>
      <c r="AX19" s="273"/>
      <c r="AY19" s="273"/>
      <c r="AZ19" s="273"/>
      <c r="BA19" s="273"/>
      <c r="BB19" s="273"/>
      <c r="BC19" s="273"/>
      <c r="BD19" s="273"/>
      <c r="BE19" s="273"/>
      <c r="BF19" s="275"/>
    </row>
    <row r="20" spans="1:58" s="3" customFormat="1" ht="25.5" x14ac:dyDescent="0.25">
      <c r="A20" s="318"/>
      <c r="B20" s="32"/>
      <c r="C20" s="33"/>
      <c r="D20" s="33"/>
      <c r="E20" s="33"/>
      <c r="F20" s="34"/>
      <c r="G20" s="35"/>
      <c r="H20" s="36"/>
      <c r="I20" s="37"/>
      <c r="J20" s="33"/>
      <c r="K20" s="38"/>
      <c r="L20" s="39"/>
      <c r="M20" s="40"/>
      <c r="N20" s="38"/>
      <c r="O20" s="38"/>
      <c r="P20" s="33"/>
      <c r="Q20" s="33"/>
      <c r="R20" s="33"/>
      <c r="S20" s="33"/>
      <c r="T20" s="50"/>
      <c r="U20" s="51" t="s">
        <v>128</v>
      </c>
      <c r="V20" s="52">
        <v>41905</v>
      </c>
      <c r="W20" s="53">
        <v>11400</v>
      </c>
      <c r="X20" s="54" t="s">
        <v>190</v>
      </c>
      <c r="Y20" s="52">
        <v>41913</v>
      </c>
      <c r="Z20" s="52">
        <v>42004</v>
      </c>
      <c r="AA20" s="273"/>
      <c r="AB20" s="33"/>
      <c r="AC20" s="273"/>
      <c r="AD20" s="41"/>
      <c r="AE20" s="46"/>
      <c r="AF20" s="33"/>
      <c r="AG20" s="33"/>
      <c r="AH20" s="47"/>
      <c r="AI20" s="47"/>
      <c r="AJ20" s="41"/>
      <c r="AK20" s="32"/>
      <c r="AL20" s="48"/>
      <c r="AM20" s="34"/>
      <c r="AN20" s="49"/>
      <c r="AO20" s="274"/>
      <c r="AP20" s="273"/>
      <c r="AQ20" s="273"/>
      <c r="AR20" s="273"/>
      <c r="AS20" s="273"/>
      <c r="AT20" s="275"/>
      <c r="AU20" s="274"/>
      <c r="AV20" s="273"/>
      <c r="AW20" s="273"/>
      <c r="AX20" s="273"/>
      <c r="AY20" s="273"/>
      <c r="AZ20" s="273"/>
      <c r="BA20" s="273"/>
      <c r="BB20" s="273"/>
      <c r="BC20" s="273"/>
      <c r="BD20" s="273"/>
      <c r="BE20" s="273"/>
      <c r="BF20" s="275"/>
    </row>
    <row r="21" spans="1:58" s="3" customFormat="1" x14ac:dyDescent="0.25">
      <c r="A21" s="318"/>
      <c r="B21" s="32"/>
      <c r="C21" s="33"/>
      <c r="D21" s="33"/>
      <c r="E21" s="33"/>
      <c r="F21" s="34"/>
      <c r="G21" s="35"/>
      <c r="H21" s="36"/>
      <c r="I21" s="37"/>
      <c r="J21" s="33"/>
      <c r="K21" s="38"/>
      <c r="L21" s="39"/>
      <c r="M21" s="40"/>
      <c r="N21" s="38"/>
      <c r="O21" s="38"/>
      <c r="P21" s="33"/>
      <c r="Q21" s="33"/>
      <c r="R21" s="33"/>
      <c r="S21" s="33"/>
      <c r="T21" s="50"/>
      <c r="U21" s="24" t="s">
        <v>118</v>
      </c>
      <c r="V21" s="25">
        <v>41984</v>
      </c>
      <c r="W21" s="26">
        <v>11458</v>
      </c>
      <c r="X21" s="27" t="s">
        <v>166</v>
      </c>
      <c r="Y21" s="55">
        <v>42005</v>
      </c>
      <c r="Z21" s="55">
        <v>42185</v>
      </c>
      <c r="AA21" s="273"/>
      <c r="AB21" s="33"/>
      <c r="AC21" s="273"/>
      <c r="AD21" s="41"/>
      <c r="AE21" s="46"/>
      <c r="AF21" s="33"/>
      <c r="AG21" s="33"/>
      <c r="AH21" s="47"/>
      <c r="AI21" s="47"/>
      <c r="AJ21" s="41"/>
      <c r="AK21" s="32"/>
      <c r="AL21" s="48"/>
      <c r="AM21" s="34"/>
      <c r="AN21" s="49"/>
      <c r="AO21" s="274"/>
      <c r="AP21" s="273"/>
      <c r="AQ21" s="273"/>
      <c r="AR21" s="273"/>
      <c r="AS21" s="273"/>
      <c r="AT21" s="275"/>
      <c r="AU21" s="274"/>
      <c r="AV21" s="273"/>
      <c r="AW21" s="273"/>
      <c r="AX21" s="273"/>
      <c r="AY21" s="273"/>
      <c r="AZ21" s="273"/>
      <c r="BA21" s="273"/>
      <c r="BB21" s="273"/>
      <c r="BC21" s="273"/>
      <c r="BD21" s="273"/>
      <c r="BE21" s="273"/>
      <c r="BF21" s="275"/>
    </row>
    <row r="22" spans="1:58" s="3" customFormat="1" x14ac:dyDescent="0.25">
      <c r="A22" s="318"/>
      <c r="B22" s="32"/>
      <c r="C22" s="33"/>
      <c r="D22" s="33"/>
      <c r="E22" s="33"/>
      <c r="F22" s="34"/>
      <c r="G22" s="35"/>
      <c r="H22" s="36"/>
      <c r="I22" s="37"/>
      <c r="J22" s="33"/>
      <c r="K22" s="38"/>
      <c r="L22" s="39"/>
      <c r="M22" s="40"/>
      <c r="N22" s="38"/>
      <c r="O22" s="38"/>
      <c r="P22" s="33"/>
      <c r="Q22" s="33"/>
      <c r="R22" s="33"/>
      <c r="S22" s="33"/>
      <c r="T22" s="50"/>
      <c r="U22" s="42" t="s">
        <v>129</v>
      </c>
      <c r="V22" s="43">
        <v>42171</v>
      </c>
      <c r="W22" s="44">
        <v>11580</v>
      </c>
      <c r="X22" s="45" t="s">
        <v>166</v>
      </c>
      <c r="Y22" s="55">
        <v>42186</v>
      </c>
      <c r="Z22" s="55">
        <v>42369</v>
      </c>
      <c r="AA22" s="273"/>
      <c r="AB22" s="33"/>
      <c r="AC22" s="273"/>
      <c r="AD22" s="41"/>
      <c r="AE22" s="46"/>
      <c r="AF22" s="33"/>
      <c r="AG22" s="33"/>
      <c r="AH22" s="47"/>
      <c r="AI22" s="47"/>
      <c r="AJ22" s="41"/>
      <c r="AK22" s="32"/>
      <c r="AL22" s="48"/>
      <c r="AM22" s="34"/>
      <c r="AN22" s="49"/>
      <c r="AO22" s="274"/>
      <c r="AP22" s="273"/>
      <c r="AQ22" s="273"/>
      <c r="AR22" s="273"/>
      <c r="AS22" s="273"/>
      <c r="AT22" s="275"/>
      <c r="AU22" s="274"/>
      <c r="AV22" s="273"/>
      <c r="AW22" s="273"/>
      <c r="AX22" s="273"/>
      <c r="AY22" s="273"/>
      <c r="AZ22" s="273"/>
      <c r="BA22" s="273"/>
      <c r="BB22" s="273"/>
      <c r="BC22" s="273"/>
      <c r="BD22" s="273"/>
      <c r="BE22" s="273"/>
      <c r="BF22" s="275"/>
    </row>
    <row r="23" spans="1:58" ht="13.5" thickBot="1" x14ac:dyDescent="0.3">
      <c r="A23" s="319"/>
      <c r="B23" s="56"/>
      <c r="C23" s="57"/>
      <c r="D23" s="57"/>
      <c r="E23" s="57"/>
      <c r="F23" s="58"/>
      <c r="G23" s="59"/>
      <c r="H23" s="60"/>
      <c r="I23" s="61"/>
      <c r="J23" s="57"/>
      <c r="K23" s="62"/>
      <c r="L23" s="63"/>
      <c r="M23" s="64"/>
      <c r="N23" s="62"/>
      <c r="O23" s="62"/>
      <c r="P23" s="57"/>
      <c r="Q23" s="57"/>
      <c r="R23" s="57"/>
      <c r="S23" s="57"/>
      <c r="T23" s="65"/>
      <c r="U23" s="66" t="s">
        <v>130</v>
      </c>
      <c r="V23" s="67">
        <v>42367</v>
      </c>
      <c r="W23" s="68">
        <v>11718</v>
      </c>
      <c r="X23" s="69" t="s">
        <v>166</v>
      </c>
      <c r="Y23" s="70">
        <v>42370</v>
      </c>
      <c r="Z23" s="70">
        <v>42735</v>
      </c>
      <c r="AA23" s="276"/>
      <c r="AB23" s="57"/>
      <c r="AC23" s="276"/>
      <c r="AD23" s="65"/>
      <c r="AE23" s="71"/>
      <c r="AF23" s="57"/>
      <c r="AG23" s="57"/>
      <c r="AH23" s="72"/>
      <c r="AI23" s="72"/>
      <c r="AJ23" s="65"/>
      <c r="AK23" s="56"/>
      <c r="AL23" s="73"/>
      <c r="AM23" s="58"/>
      <c r="AN23" s="74"/>
      <c r="AO23" s="277"/>
      <c r="AP23" s="276"/>
      <c r="AQ23" s="276"/>
      <c r="AR23" s="276"/>
      <c r="AS23" s="276"/>
      <c r="AT23" s="278"/>
      <c r="AU23" s="277"/>
      <c r="AV23" s="276"/>
      <c r="AW23" s="276"/>
      <c r="AX23" s="276"/>
      <c r="AY23" s="276"/>
      <c r="AZ23" s="276"/>
      <c r="BA23" s="276"/>
      <c r="BB23" s="276"/>
      <c r="BC23" s="276"/>
      <c r="BD23" s="276"/>
      <c r="BE23" s="276"/>
      <c r="BF23" s="278"/>
    </row>
    <row r="24" spans="1:58" x14ac:dyDescent="0.25">
      <c r="A24" s="317">
        <v>2</v>
      </c>
      <c r="B24" s="14" t="s">
        <v>133</v>
      </c>
      <c r="C24" s="15" t="s">
        <v>120</v>
      </c>
      <c r="D24" s="15" t="s">
        <v>121</v>
      </c>
      <c r="E24" s="15" t="s">
        <v>119</v>
      </c>
      <c r="F24" s="16" t="s">
        <v>165</v>
      </c>
      <c r="G24" s="17">
        <v>10990</v>
      </c>
      <c r="H24" s="18" t="s">
        <v>136</v>
      </c>
      <c r="I24" s="75" t="s">
        <v>144</v>
      </c>
      <c r="J24" s="15" t="s">
        <v>145</v>
      </c>
      <c r="K24" s="20">
        <v>41397</v>
      </c>
      <c r="L24" s="21">
        <v>11800</v>
      </c>
      <c r="M24" s="15">
        <v>11043</v>
      </c>
      <c r="N24" s="20">
        <v>41400</v>
      </c>
      <c r="O24" s="20">
        <v>41639</v>
      </c>
      <c r="P24" s="15">
        <v>1</v>
      </c>
      <c r="Q24" s="15" t="s">
        <v>157</v>
      </c>
      <c r="R24" s="15"/>
      <c r="S24" s="15"/>
      <c r="T24" s="23" t="s">
        <v>143</v>
      </c>
      <c r="U24" s="76" t="s">
        <v>124</v>
      </c>
      <c r="V24" s="77">
        <v>41628</v>
      </c>
      <c r="W24" s="78">
        <v>11213</v>
      </c>
      <c r="X24" s="79" t="s">
        <v>166</v>
      </c>
      <c r="Y24" s="25">
        <v>41640</v>
      </c>
      <c r="Z24" s="25">
        <v>41820</v>
      </c>
      <c r="AA24" s="15"/>
      <c r="AB24" s="15"/>
      <c r="AC24" s="21"/>
      <c r="AD24" s="23"/>
      <c r="AE24" s="29"/>
      <c r="AF24" s="21">
        <v>11800</v>
      </c>
      <c r="AG24" s="21">
        <f>1500*12</f>
        <v>18000</v>
      </c>
      <c r="AH24" s="21">
        <f>1500*11</f>
        <v>16500</v>
      </c>
      <c r="AI24" s="21">
        <f>1500+1500+1500+1500+1500+1500+1500+1500+1500+1500</f>
        <v>15000</v>
      </c>
      <c r="AJ24" s="31">
        <f>AF24+AG24+AH24+AI24</f>
        <v>61300</v>
      </c>
      <c r="AK24" s="18"/>
      <c r="AL24" s="80"/>
      <c r="AM24" s="81"/>
      <c r="AN24" s="82"/>
      <c r="AO24" s="83"/>
      <c r="AP24" s="80"/>
      <c r="AQ24" s="80"/>
      <c r="AR24" s="80"/>
      <c r="AS24" s="80"/>
      <c r="AT24" s="82"/>
      <c r="AU24" s="279"/>
      <c r="AV24" s="280"/>
      <c r="AW24" s="280"/>
      <c r="AX24" s="280"/>
      <c r="AY24" s="280"/>
      <c r="AZ24" s="280"/>
      <c r="BA24" s="280"/>
      <c r="BB24" s="280"/>
      <c r="BC24" s="280"/>
      <c r="BD24" s="280"/>
      <c r="BE24" s="280"/>
      <c r="BF24" s="281"/>
    </row>
    <row r="25" spans="1:58" x14ac:dyDescent="0.25">
      <c r="A25" s="318"/>
      <c r="B25" s="32"/>
      <c r="C25" s="33"/>
      <c r="D25" s="33"/>
      <c r="E25" s="33"/>
      <c r="F25" s="34"/>
      <c r="G25" s="35"/>
      <c r="H25" s="36"/>
      <c r="I25" s="84"/>
      <c r="J25" s="33"/>
      <c r="K25" s="38"/>
      <c r="L25" s="39"/>
      <c r="M25" s="33"/>
      <c r="N25" s="38"/>
      <c r="O25" s="38"/>
      <c r="P25" s="33"/>
      <c r="Q25" s="33"/>
      <c r="R25" s="33"/>
      <c r="S25" s="33"/>
      <c r="T25" s="41"/>
      <c r="U25" s="42" t="s">
        <v>127</v>
      </c>
      <c r="V25" s="43">
        <v>41815</v>
      </c>
      <c r="W25" s="44">
        <v>11337</v>
      </c>
      <c r="X25" s="85" t="s">
        <v>166</v>
      </c>
      <c r="Y25" s="43">
        <v>41821</v>
      </c>
      <c r="Z25" s="43">
        <v>42004</v>
      </c>
      <c r="AA25" s="33"/>
      <c r="AB25" s="33"/>
      <c r="AC25" s="33"/>
      <c r="AD25" s="41"/>
      <c r="AE25" s="32"/>
      <c r="AF25" s="33"/>
      <c r="AG25" s="33"/>
      <c r="AH25" s="33"/>
      <c r="AI25" s="33"/>
      <c r="AJ25" s="41"/>
      <c r="AK25" s="32"/>
      <c r="AL25" s="86"/>
      <c r="AM25" s="34"/>
      <c r="AN25" s="87"/>
      <c r="AO25" s="88"/>
      <c r="AP25" s="86"/>
      <c r="AQ25" s="86"/>
      <c r="AR25" s="86"/>
      <c r="AS25" s="86"/>
      <c r="AT25" s="87"/>
      <c r="AU25" s="274"/>
      <c r="AV25" s="273"/>
      <c r="AW25" s="273"/>
      <c r="AX25" s="273"/>
      <c r="AY25" s="273"/>
      <c r="AZ25" s="273"/>
      <c r="BA25" s="273"/>
      <c r="BB25" s="273"/>
      <c r="BC25" s="273"/>
      <c r="BD25" s="273"/>
      <c r="BE25" s="273"/>
      <c r="BF25" s="275"/>
    </row>
    <row r="26" spans="1:58" x14ac:dyDescent="0.25">
      <c r="A26" s="318"/>
      <c r="B26" s="32"/>
      <c r="C26" s="33"/>
      <c r="D26" s="33"/>
      <c r="E26" s="33"/>
      <c r="F26" s="34"/>
      <c r="G26" s="35"/>
      <c r="H26" s="36"/>
      <c r="I26" s="84"/>
      <c r="J26" s="33"/>
      <c r="K26" s="38"/>
      <c r="L26" s="39"/>
      <c r="M26" s="33"/>
      <c r="N26" s="38"/>
      <c r="O26" s="38"/>
      <c r="P26" s="33"/>
      <c r="Q26" s="33"/>
      <c r="R26" s="33"/>
      <c r="S26" s="33"/>
      <c r="T26" s="41"/>
      <c r="U26" s="42" t="s">
        <v>128</v>
      </c>
      <c r="V26" s="43">
        <v>41984</v>
      </c>
      <c r="W26" s="44">
        <v>11458</v>
      </c>
      <c r="X26" s="85" t="s">
        <v>166</v>
      </c>
      <c r="Y26" s="55">
        <v>42005</v>
      </c>
      <c r="Z26" s="55">
        <v>42185</v>
      </c>
      <c r="AA26" s="33"/>
      <c r="AB26" s="33"/>
      <c r="AC26" s="33"/>
      <c r="AD26" s="41"/>
      <c r="AE26" s="32"/>
      <c r="AF26" s="33"/>
      <c r="AG26" s="33"/>
      <c r="AH26" s="33"/>
      <c r="AI26" s="33"/>
      <c r="AJ26" s="41"/>
      <c r="AK26" s="32"/>
      <c r="AL26" s="86"/>
      <c r="AM26" s="34"/>
      <c r="AN26" s="87"/>
      <c r="AO26" s="88"/>
      <c r="AP26" s="86"/>
      <c r="AQ26" s="86"/>
      <c r="AR26" s="86"/>
      <c r="AS26" s="86"/>
      <c r="AT26" s="87"/>
      <c r="AU26" s="274"/>
      <c r="AV26" s="273"/>
      <c r="AW26" s="273"/>
      <c r="AX26" s="273"/>
      <c r="AY26" s="273"/>
      <c r="AZ26" s="273"/>
      <c r="BA26" s="273"/>
      <c r="BB26" s="273"/>
      <c r="BC26" s="273"/>
      <c r="BD26" s="273"/>
      <c r="BE26" s="273"/>
      <c r="BF26" s="275"/>
    </row>
    <row r="27" spans="1:58" x14ac:dyDescent="0.25">
      <c r="A27" s="318"/>
      <c r="B27" s="32"/>
      <c r="C27" s="33"/>
      <c r="D27" s="33"/>
      <c r="E27" s="33"/>
      <c r="F27" s="34"/>
      <c r="G27" s="35"/>
      <c r="H27" s="36"/>
      <c r="I27" s="84"/>
      <c r="J27" s="33"/>
      <c r="K27" s="38"/>
      <c r="L27" s="39"/>
      <c r="M27" s="33"/>
      <c r="N27" s="38"/>
      <c r="O27" s="38"/>
      <c r="P27" s="33"/>
      <c r="Q27" s="33"/>
      <c r="R27" s="33"/>
      <c r="S27" s="33"/>
      <c r="T27" s="41"/>
      <c r="U27" s="42" t="s">
        <v>118</v>
      </c>
      <c r="V27" s="43">
        <v>42171</v>
      </c>
      <c r="W27" s="44">
        <v>11580</v>
      </c>
      <c r="X27" s="85" t="s">
        <v>166</v>
      </c>
      <c r="Y27" s="55">
        <v>42186</v>
      </c>
      <c r="Z27" s="55">
        <v>42369</v>
      </c>
      <c r="AA27" s="33"/>
      <c r="AB27" s="33"/>
      <c r="AC27" s="33"/>
      <c r="AD27" s="41"/>
      <c r="AE27" s="32"/>
      <c r="AF27" s="33"/>
      <c r="AG27" s="33"/>
      <c r="AH27" s="33"/>
      <c r="AI27" s="33"/>
      <c r="AJ27" s="41"/>
      <c r="AK27" s="32"/>
      <c r="AL27" s="86"/>
      <c r="AM27" s="34"/>
      <c r="AN27" s="87"/>
      <c r="AO27" s="88"/>
      <c r="AP27" s="86"/>
      <c r="AQ27" s="86"/>
      <c r="AR27" s="86"/>
      <c r="AS27" s="86"/>
      <c r="AT27" s="87"/>
      <c r="AU27" s="274"/>
      <c r="AV27" s="273"/>
      <c r="AW27" s="273"/>
      <c r="AX27" s="273"/>
      <c r="AY27" s="273"/>
      <c r="AZ27" s="273"/>
      <c r="BA27" s="273"/>
      <c r="BB27" s="273"/>
      <c r="BC27" s="273"/>
      <c r="BD27" s="273"/>
      <c r="BE27" s="273"/>
      <c r="BF27" s="275"/>
    </row>
    <row r="28" spans="1:58" ht="13.5" thickBot="1" x14ac:dyDescent="0.3">
      <c r="A28" s="319"/>
      <c r="B28" s="56"/>
      <c r="C28" s="57"/>
      <c r="D28" s="57"/>
      <c r="E28" s="57"/>
      <c r="F28" s="58"/>
      <c r="G28" s="59"/>
      <c r="H28" s="60"/>
      <c r="I28" s="89"/>
      <c r="J28" s="57"/>
      <c r="K28" s="62"/>
      <c r="L28" s="63"/>
      <c r="M28" s="57"/>
      <c r="N28" s="62"/>
      <c r="O28" s="62"/>
      <c r="P28" s="57"/>
      <c r="Q28" s="57"/>
      <c r="R28" s="57"/>
      <c r="S28" s="57"/>
      <c r="T28" s="65"/>
      <c r="U28" s="66" t="s">
        <v>129</v>
      </c>
      <c r="V28" s="67">
        <v>42367</v>
      </c>
      <c r="W28" s="68">
        <v>11718</v>
      </c>
      <c r="X28" s="90" t="s">
        <v>166</v>
      </c>
      <c r="Y28" s="70">
        <v>42370</v>
      </c>
      <c r="Z28" s="70">
        <v>42735</v>
      </c>
      <c r="AA28" s="57"/>
      <c r="AB28" s="57"/>
      <c r="AC28" s="57"/>
      <c r="AD28" s="65"/>
      <c r="AE28" s="56"/>
      <c r="AF28" s="57"/>
      <c r="AG28" s="57"/>
      <c r="AH28" s="57"/>
      <c r="AI28" s="57"/>
      <c r="AJ28" s="65"/>
      <c r="AK28" s="56"/>
      <c r="AL28" s="91"/>
      <c r="AM28" s="58"/>
      <c r="AN28" s="92"/>
      <c r="AO28" s="93"/>
      <c r="AP28" s="91"/>
      <c r="AQ28" s="91"/>
      <c r="AR28" s="91"/>
      <c r="AS28" s="91"/>
      <c r="AT28" s="92"/>
      <c r="AU28" s="277"/>
      <c r="AV28" s="276"/>
      <c r="AW28" s="276"/>
      <c r="AX28" s="276"/>
      <c r="AY28" s="276"/>
      <c r="AZ28" s="276"/>
      <c r="BA28" s="276"/>
      <c r="BB28" s="276"/>
      <c r="BC28" s="276"/>
      <c r="BD28" s="276"/>
      <c r="BE28" s="276"/>
      <c r="BF28" s="278"/>
    </row>
    <row r="29" spans="1:58" x14ac:dyDescent="0.25">
      <c r="A29" s="320">
        <v>3</v>
      </c>
      <c r="B29" s="94" t="s">
        <v>134</v>
      </c>
      <c r="C29" s="95" t="s">
        <v>158</v>
      </c>
      <c r="D29" s="95" t="s">
        <v>149</v>
      </c>
      <c r="E29" s="95" t="s">
        <v>119</v>
      </c>
      <c r="F29" s="96" t="s">
        <v>159</v>
      </c>
      <c r="G29" s="97">
        <v>10999</v>
      </c>
      <c r="H29" s="98" t="s">
        <v>133</v>
      </c>
      <c r="I29" s="99" t="s">
        <v>168</v>
      </c>
      <c r="J29" s="95" t="s">
        <v>160</v>
      </c>
      <c r="K29" s="100">
        <v>41402</v>
      </c>
      <c r="L29" s="101">
        <v>123000</v>
      </c>
      <c r="M29" s="102">
        <v>11046</v>
      </c>
      <c r="N29" s="100">
        <v>41402</v>
      </c>
      <c r="O29" s="95" t="s">
        <v>161</v>
      </c>
      <c r="P29" s="95">
        <v>1</v>
      </c>
      <c r="Q29" s="95" t="s">
        <v>157</v>
      </c>
      <c r="R29" s="95"/>
      <c r="S29" s="95"/>
      <c r="T29" s="103" t="s">
        <v>117</v>
      </c>
      <c r="U29" s="76" t="s">
        <v>124</v>
      </c>
      <c r="V29" s="77">
        <v>41641</v>
      </c>
      <c r="W29" s="78">
        <v>11224</v>
      </c>
      <c r="X29" s="104" t="s">
        <v>166</v>
      </c>
      <c r="Y29" s="105">
        <v>41647</v>
      </c>
      <c r="Z29" s="105">
        <v>41889</v>
      </c>
      <c r="AA29" s="106"/>
      <c r="AB29" s="106"/>
      <c r="AC29" s="107"/>
      <c r="AD29" s="108"/>
      <c r="AE29" s="109"/>
      <c r="AF29" s="107"/>
      <c r="AG29" s="107"/>
      <c r="AH29" s="107"/>
      <c r="AI29" s="21">
        <f>16517.92+24776.88+8258.96+8258.96+5429.24</f>
        <v>63241.96</v>
      </c>
      <c r="AJ29" s="31">
        <f>AF34+AG34+AH34+AI29</f>
        <v>418557.08</v>
      </c>
      <c r="AK29" s="98" t="s">
        <v>162</v>
      </c>
      <c r="AL29" s="102">
        <v>11023</v>
      </c>
      <c r="AM29" s="110" t="s">
        <v>156</v>
      </c>
      <c r="AN29" s="97">
        <v>11075</v>
      </c>
      <c r="AO29" s="111"/>
      <c r="AP29" s="112"/>
      <c r="AQ29" s="112"/>
      <c r="AR29" s="112"/>
      <c r="AS29" s="112"/>
      <c r="AT29" s="113"/>
      <c r="AU29" s="270"/>
      <c r="AV29" s="271"/>
      <c r="AW29" s="271"/>
      <c r="AX29" s="271"/>
      <c r="AY29" s="271"/>
      <c r="AZ29" s="271"/>
      <c r="BA29" s="271"/>
      <c r="BB29" s="271"/>
      <c r="BC29" s="271"/>
      <c r="BD29" s="271"/>
      <c r="BE29" s="271"/>
      <c r="BF29" s="272"/>
    </row>
    <row r="30" spans="1:58" ht="63.75" x14ac:dyDescent="0.25">
      <c r="A30" s="318"/>
      <c r="B30" s="32"/>
      <c r="C30" s="33"/>
      <c r="D30" s="33"/>
      <c r="E30" s="33"/>
      <c r="F30" s="34"/>
      <c r="G30" s="35"/>
      <c r="H30" s="36"/>
      <c r="I30" s="37"/>
      <c r="J30" s="33"/>
      <c r="K30" s="38"/>
      <c r="L30" s="39"/>
      <c r="M30" s="40"/>
      <c r="N30" s="38"/>
      <c r="O30" s="33"/>
      <c r="P30" s="33"/>
      <c r="Q30" s="33"/>
      <c r="R30" s="33"/>
      <c r="S30" s="33"/>
      <c r="T30" s="41"/>
      <c r="U30" s="42" t="s">
        <v>127</v>
      </c>
      <c r="V30" s="43">
        <v>41782</v>
      </c>
      <c r="W30" s="44">
        <v>11318</v>
      </c>
      <c r="X30" s="45" t="s">
        <v>254</v>
      </c>
      <c r="Y30" s="43">
        <v>41647</v>
      </c>
      <c r="Z30" s="43">
        <v>41889</v>
      </c>
      <c r="AA30" s="114">
        <v>3.3300000000000003E-2</v>
      </c>
      <c r="AB30" s="115"/>
      <c r="AC30" s="116">
        <v>2282.8000000000002</v>
      </c>
      <c r="AD30" s="117"/>
      <c r="AE30" s="118">
        <f>L29+AC30</f>
        <v>125282.8</v>
      </c>
      <c r="AF30" s="119"/>
      <c r="AG30" s="119"/>
      <c r="AH30" s="119"/>
      <c r="AI30" s="39"/>
      <c r="AJ30" s="120"/>
      <c r="AK30" s="121"/>
      <c r="AL30" s="122"/>
      <c r="AM30" s="123"/>
      <c r="AN30" s="124"/>
      <c r="AO30" s="125"/>
      <c r="AP30" s="126"/>
      <c r="AQ30" s="126"/>
      <c r="AR30" s="126"/>
      <c r="AS30" s="126"/>
      <c r="AT30" s="127"/>
      <c r="AU30" s="46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282"/>
    </row>
    <row r="31" spans="1:58" x14ac:dyDescent="0.25">
      <c r="A31" s="318"/>
      <c r="B31" s="32"/>
      <c r="C31" s="33"/>
      <c r="D31" s="33"/>
      <c r="E31" s="33"/>
      <c r="F31" s="34"/>
      <c r="G31" s="35"/>
      <c r="H31" s="36"/>
      <c r="I31" s="37"/>
      <c r="J31" s="33"/>
      <c r="K31" s="38"/>
      <c r="L31" s="39"/>
      <c r="M31" s="40"/>
      <c r="N31" s="38"/>
      <c r="O31" s="33"/>
      <c r="P31" s="33"/>
      <c r="Q31" s="33"/>
      <c r="R31" s="33"/>
      <c r="S31" s="33"/>
      <c r="T31" s="41"/>
      <c r="U31" s="42" t="s">
        <v>128</v>
      </c>
      <c r="V31" s="43">
        <v>41872</v>
      </c>
      <c r="W31" s="44">
        <v>11378</v>
      </c>
      <c r="X31" s="85" t="s">
        <v>166</v>
      </c>
      <c r="Y31" s="43">
        <v>41890</v>
      </c>
      <c r="Z31" s="43">
        <v>42131</v>
      </c>
      <c r="AA31" s="114"/>
      <c r="AB31" s="128"/>
      <c r="AC31" s="116"/>
      <c r="AD31" s="117"/>
      <c r="AE31" s="129"/>
      <c r="AF31" s="119"/>
      <c r="AG31" s="119"/>
      <c r="AH31" s="119"/>
      <c r="AI31" s="39"/>
      <c r="AJ31" s="120"/>
      <c r="AK31" s="121"/>
      <c r="AL31" s="122"/>
      <c r="AM31" s="123"/>
      <c r="AN31" s="124"/>
      <c r="AO31" s="125"/>
      <c r="AP31" s="126"/>
      <c r="AQ31" s="126"/>
      <c r="AR31" s="126"/>
      <c r="AS31" s="126"/>
      <c r="AT31" s="127"/>
      <c r="AU31" s="46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282"/>
    </row>
    <row r="32" spans="1:58" x14ac:dyDescent="0.25">
      <c r="A32" s="318"/>
      <c r="B32" s="32"/>
      <c r="C32" s="33"/>
      <c r="D32" s="33"/>
      <c r="E32" s="33"/>
      <c r="F32" s="34"/>
      <c r="G32" s="35"/>
      <c r="H32" s="36"/>
      <c r="I32" s="37"/>
      <c r="J32" s="33"/>
      <c r="K32" s="38"/>
      <c r="L32" s="39"/>
      <c r="M32" s="40"/>
      <c r="N32" s="38"/>
      <c r="O32" s="33"/>
      <c r="P32" s="33"/>
      <c r="Q32" s="33"/>
      <c r="R32" s="33"/>
      <c r="S32" s="33"/>
      <c r="T32" s="41"/>
      <c r="U32" s="42" t="s">
        <v>118</v>
      </c>
      <c r="V32" s="43">
        <v>42111</v>
      </c>
      <c r="W32" s="44">
        <v>11537</v>
      </c>
      <c r="X32" s="85" t="s">
        <v>166</v>
      </c>
      <c r="Y32" s="43">
        <v>42132</v>
      </c>
      <c r="Z32" s="43">
        <v>42376</v>
      </c>
      <c r="AA32" s="114"/>
      <c r="AB32" s="130"/>
      <c r="AC32" s="116"/>
      <c r="AD32" s="117"/>
      <c r="AE32" s="131"/>
      <c r="AF32" s="116"/>
      <c r="AG32" s="116"/>
      <c r="AH32" s="116"/>
      <c r="AI32" s="39"/>
      <c r="AJ32" s="120"/>
      <c r="AK32" s="132"/>
      <c r="AL32" s="133"/>
      <c r="AM32" s="134"/>
      <c r="AN32" s="135"/>
      <c r="AO32" s="125"/>
      <c r="AP32" s="126"/>
      <c r="AQ32" s="126"/>
      <c r="AR32" s="126"/>
      <c r="AS32" s="126"/>
      <c r="AT32" s="127"/>
      <c r="AU32" s="46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282"/>
    </row>
    <row r="33" spans="1:58" ht="63.75" x14ac:dyDescent="0.25">
      <c r="A33" s="318"/>
      <c r="B33" s="32"/>
      <c r="C33" s="33"/>
      <c r="D33" s="33"/>
      <c r="E33" s="33"/>
      <c r="F33" s="34"/>
      <c r="G33" s="35"/>
      <c r="H33" s="36"/>
      <c r="I33" s="37"/>
      <c r="J33" s="33"/>
      <c r="K33" s="38"/>
      <c r="L33" s="39"/>
      <c r="M33" s="40"/>
      <c r="N33" s="38"/>
      <c r="O33" s="33"/>
      <c r="P33" s="33"/>
      <c r="Q33" s="33"/>
      <c r="R33" s="33"/>
      <c r="S33" s="33"/>
      <c r="T33" s="41"/>
      <c r="U33" s="42" t="s">
        <v>129</v>
      </c>
      <c r="V33" s="43">
        <v>42181</v>
      </c>
      <c r="W33" s="44">
        <v>11593</v>
      </c>
      <c r="X33" s="45" t="s">
        <v>255</v>
      </c>
      <c r="Y33" s="43">
        <v>42181</v>
      </c>
      <c r="Z33" s="43">
        <v>42376</v>
      </c>
      <c r="AA33" s="114">
        <v>9.5899999999999999E-2</v>
      </c>
      <c r="AB33" s="130"/>
      <c r="AC33" s="116">
        <f>1357.31*6</f>
        <v>8143.86</v>
      </c>
      <c r="AD33" s="136"/>
      <c r="AF33" s="116"/>
      <c r="AG33" s="116"/>
      <c r="AH33" s="116"/>
      <c r="AI33" s="39"/>
      <c r="AJ33" s="120"/>
      <c r="AK33" s="132"/>
      <c r="AL33" s="133"/>
      <c r="AM33" s="134"/>
      <c r="AN33" s="135"/>
      <c r="AO33" s="125"/>
      <c r="AP33" s="126"/>
      <c r="AQ33" s="126"/>
      <c r="AR33" s="126"/>
      <c r="AS33" s="126"/>
      <c r="AT33" s="127"/>
      <c r="AU33" s="46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282"/>
    </row>
    <row r="34" spans="1:58" ht="13.5" thickBot="1" x14ac:dyDescent="0.3">
      <c r="A34" s="321"/>
      <c r="B34" s="137"/>
      <c r="C34" s="138"/>
      <c r="D34" s="138"/>
      <c r="E34" s="138"/>
      <c r="F34" s="139"/>
      <c r="G34" s="140"/>
      <c r="H34" s="141"/>
      <c r="I34" s="142"/>
      <c r="J34" s="138"/>
      <c r="K34" s="143"/>
      <c r="L34" s="144"/>
      <c r="M34" s="145"/>
      <c r="N34" s="143"/>
      <c r="O34" s="138"/>
      <c r="P34" s="138"/>
      <c r="Q34" s="138"/>
      <c r="R34" s="138"/>
      <c r="S34" s="138"/>
      <c r="T34" s="146"/>
      <c r="U34" s="283" t="s">
        <v>130</v>
      </c>
      <c r="V34" s="284">
        <v>42367</v>
      </c>
      <c r="W34" s="285">
        <v>11718</v>
      </c>
      <c r="X34" s="85" t="s">
        <v>166</v>
      </c>
      <c r="Y34" s="70">
        <v>42377</v>
      </c>
      <c r="Z34" s="70">
        <v>42735</v>
      </c>
      <c r="AA34" s="286"/>
      <c r="AB34" s="286"/>
      <c r="AC34" s="286"/>
      <c r="AD34" s="287"/>
      <c r="AE34" s="147">
        <f>AE30+AC33</f>
        <v>133426.66</v>
      </c>
      <c r="AF34" s="116">
        <v>86340.479999999996</v>
      </c>
      <c r="AG34" s="116">
        <f>84939.36+14156.56+14156.56+14156.56+14156.56+14156.56</f>
        <v>155722.16</v>
      </c>
      <c r="AH34" s="116">
        <v>113252.48</v>
      </c>
      <c r="AI34" s="63"/>
      <c r="AJ34" s="148"/>
      <c r="AK34" s="149"/>
      <c r="AL34" s="145"/>
      <c r="AM34" s="150"/>
      <c r="AN34" s="140"/>
      <c r="AO34" s="151"/>
      <c r="AP34" s="152"/>
      <c r="AQ34" s="152"/>
      <c r="AR34" s="152"/>
      <c r="AS34" s="152"/>
      <c r="AT34" s="153"/>
      <c r="AU34" s="71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250"/>
    </row>
    <row r="35" spans="1:58" x14ac:dyDescent="0.25">
      <c r="A35" s="317">
        <v>4</v>
      </c>
      <c r="B35" s="14" t="s">
        <v>135</v>
      </c>
      <c r="C35" s="15" t="s">
        <v>114</v>
      </c>
      <c r="D35" s="15" t="s">
        <v>149</v>
      </c>
      <c r="E35" s="15" t="s">
        <v>119</v>
      </c>
      <c r="F35" s="16" t="s">
        <v>146</v>
      </c>
      <c r="G35" s="17">
        <v>10846</v>
      </c>
      <c r="H35" s="18" t="s">
        <v>115</v>
      </c>
      <c r="I35" s="75" t="s">
        <v>169</v>
      </c>
      <c r="J35" s="15" t="s">
        <v>116</v>
      </c>
      <c r="K35" s="20">
        <v>41155</v>
      </c>
      <c r="L35" s="21">
        <v>208799.39</v>
      </c>
      <c r="M35" s="22">
        <v>10865</v>
      </c>
      <c r="N35" s="20">
        <v>41155</v>
      </c>
      <c r="O35" s="20" t="s">
        <v>147</v>
      </c>
      <c r="P35" s="15">
        <v>1</v>
      </c>
      <c r="Q35" s="15" t="s">
        <v>157</v>
      </c>
      <c r="R35" s="15"/>
      <c r="S35" s="15"/>
      <c r="T35" s="154" t="s">
        <v>192</v>
      </c>
      <c r="U35" s="155" t="s">
        <v>124</v>
      </c>
      <c r="V35" s="105">
        <v>41260</v>
      </c>
      <c r="W35" s="156">
        <v>10955</v>
      </c>
      <c r="X35" s="104" t="s">
        <v>132</v>
      </c>
      <c r="Y35" s="105">
        <v>41275</v>
      </c>
      <c r="Z35" s="105">
        <v>41394</v>
      </c>
      <c r="AA35" s="106"/>
      <c r="AB35" s="106"/>
      <c r="AC35" s="107"/>
      <c r="AD35" s="108"/>
      <c r="AE35" s="109"/>
      <c r="AF35" s="107"/>
      <c r="AG35" s="107"/>
      <c r="AH35" s="157"/>
      <c r="AI35" s="21">
        <f>41054+41054+39001.3+39001.3+39001.3+39001.3+39001.3+39001.3+39001.3+39001.3</f>
        <v>394118.39999999997</v>
      </c>
      <c r="AJ35" s="31">
        <f>AG44+AF44+AH44+AI35</f>
        <v>1886792.9</v>
      </c>
      <c r="AK35" s="18"/>
      <c r="AL35" s="112"/>
      <c r="AM35" s="112"/>
      <c r="AN35" s="113"/>
      <c r="AO35" s="111"/>
      <c r="AP35" s="112"/>
      <c r="AQ35" s="112"/>
      <c r="AR35" s="112"/>
      <c r="AS35" s="112"/>
      <c r="AT35" s="113"/>
      <c r="AU35" s="270"/>
      <c r="AV35" s="271"/>
      <c r="AW35" s="271"/>
      <c r="AX35" s="271"/>
      <c r="AY35" s="271"/>
      <c r="AZ35" s="271"/>
      <c r="BA35" s="271"/>
      <c r="BB35" s="271"/>
      <c r="BC35" s="271"/>
      <c r="BD35" s="271"/>
      <c r="BE35" s="271"/>
      <c r="BF35" s="272"/>
    </row>
    <row r="36" spans="1:58" x14ac:dyDescent="0.25">
      <c r="A36" s="318"/>
      <c r="B36" s="32"/>
      <c r="C36" s="33"/>
      <c r="D36" s="33"/>
      <c r="E36" s="33"/>
      <c r="F36" s="34"/>
      <c r="G36" s="35"/>
      <c r="H36" s="36"/>
      <c r="I36" s="84"/>
      <c r="J36" s="33"/>
      <c r="K36" s="38"/>
      <c r="L36" s="39"/>
      <c r="M36" s="40"/>
      <c r="N36" s="38"/>
      <c r="O36" s="38"/>
      <c r="P36" s="33"/>
      <c r="Q36" s="33"/>
      <c r="R36" s="33"/>
      <c r="S36" s="33"/>
      <c r="T36" s="158"/>
      <c r="U36" s="51" t="s">
        <v>127</v>
      </c>
      <c r="V36" s="52">
        <v>41372</v>
      </c>
      <c r="W36" s="53">
        <v>11032</v>
      </c>
      <c r="X36" s="159" t="s">
        <v>132</v>
      </c>
      <c r="Y36" s="52">
        <v>41395</v>
      </c>
      <c r="Z36" s="52">
        <v>41514</v>
      </c>
      <c r="AA36" s="128"/>
      <c r="AB36" s="128"/>
      <c r="AC36" s="119"/>
      <c r="AD36" s="117"/>
      <c r="AE36" s="129"/>
      <c r="AF36" s="119"/>
      <c r="AG36" s="119"/>
      <c r="AH36" s="160"/>
      <c r="AI36" s="39"/>
      <c r="AJ36" s="120"/>
      <c r="AK36" s="36"/>
      <c r="AL36" s="126"/>
      <c r="AM36" s="126"/>
      <c r="AN36" s="127"/>
      <c r="AO36" s="125"/>
      <c r="AP36" s="126"/>
      <c r="AQ36" s="126"/>
      <c r="AR36" s="126"/>
      <c r="AS36" s="126"/>
      <c r="AT36" s="127"/>
      <c r="AU36" s="46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282"/>
    </row>
    <row r="37" spans="1:58" ht="25.5" x14ac:dyDescent="0.25">
      <c r="A37" s="318"/>
      <c r="B37" s="32"/>
      <c r="C37" s="33"/>
      <c r="D37" s="33"/>
      <c r="E37" s="33"/>
      <c r="F37" s="34"/>
      <c r="G37" s="35"/>
      <c r="H37" s="36"/>
      <c r="I37" s="84"/>
      <c r="J37" s="33"/>
      <c r="K37" s="38"/>
      <c r="L37" s="39"/>
      <c r="M37" s="40"/>
      <c r="N37" s="38"/>
      <c r="O37" s="38"/>
      <c r="P37" s="33"/>
      <c r="Q37" s="33"/>
      <c r="R37" s="33"/>
      <c r="S37" s="33"/>
      <c r="T37" s="158"/>
      <c r="U37" s="51" t="s">
        <v>128</v>
      </c>
      <c r="V37" s="52">
        <v>77911</v>
      </c>
      <c r="W37" s="53">
        <v>11069</v>
      </c>
      <c r="X37" s="54" t="s">
        <v>148</v>
      </c>
      <c r="Y37" s="52">
        <v>41387</v>
      </c>
      <c r="Z37" s="52">
        <v>41514</v>
      </c>
      <c r="AA37" s="128"/>
      <c r="AB37" s="128"/>
      <c r="AC37" s="119"/>
      <c r="AD37" s="117"/>
      <c r="AE37" s="129"/>
      <c r="AF37" s="119"/>
      <c r="AG37" s="119"/>
      <c r="AH37" s="160"/>
      <c r="AI37" s="39"/>
      <c r="AJ37" s="120"/>
      <c r="AK37" s="36"/>
      <c r="AL37" s="126"/>
      <c r="AM37" s="126"/>
      <c r="AN37" s="127"/>
      <c r="AO37" s="125"/>
      <c r="AP37" s="126"/>
      <c r="AQ37" s="126"/>
      <c r="AR37" s="126"/>
      <c r="AS37" s="126"/>
      <c r="AT37" s="127"/>
      <c r="AU37" s="46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282"/>
    </row>
    <row r="38" spans="1:58" ht="25.5" x14ac:dyDescent="0.25">
      <c r="A38" s="318"/>
      <c r="B38" s="32"/>
      <c r="C38" s="33"/>
      <c r="D38" s="33"/>
      <c r="E38" s="33"/>
      <c r="F38" s="34"/>
      <c r="G38" s="35"/>
      <c r="H38" s="36"/>
      <c r="I38" s="84"/>
      <c r="J38" s="33"/>
      <c r="K38" s="38"/>
      <c r="L38" s="39"/>
      <c r="M38" s="40"/>
      <c r="N38" s="38"/>
      <c r="O38" s="38"/>
      <c r="P38" s="33"/>
      <c r="Q38" s="33"/>
      <c r="R38" s="33"/>
      <c r="S38" s="33"/>
      <c r="T38" s="158"/>
      <c r="U38" s="51" t="s">
        <v>118</v>
      </c>
      <c r="V38" s="52">
        <v>41426</v>
      </c>
      <c r="W38" s="53">
        <v>11078</v>
      </c>
      <c r="X38" s="54" t="s">
        <v>170</v>
      </c>
      <c r="Y38" s="52">
        <v>41395</v>
      </c>
      <c r="Z38" s="52">
        <v>41514</v>
      </c>
      <c r="AA38" s="161">
        <v>0.25</v>
      </c>
      <c r="AB38" s="128"/>
      <c r="AC38" s="119">
        <v>26100</v>
      </c>
      <c r="AD38" s="117"/>
      <c r="AE38" s="129">
        <f>L35-AD38+AC38</f>
        <v>234899.39</v>
      </c>
      <c r="AF38" s="119"/>
      <c r="AG38" s="119"/>
      <c r="AH38" s="160"/>
      <c r="AI38" s="39"/>
      <c r="AJ38" s="120"/>
      <c r="AK38" s="36"/>
      <c r="AL38" s="126"/>
      <c r="AM38" s="126"/>
      <c r="AN38" s="127"/>
      <c r="AO38" s="125"/>
      <c r="AP38" s="126"/>
      <c r="AQ38" s="126"/>
      <c r="AR38" s="126"/>
      <c r="AS38" s="126"/>
      <c r="AT38" s="127"/>
      <c r="AU38" s="46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282"/>
    </row>
    <row r="39" spans="1:58" x14ac:dyDescent="0.25">
      <c r="A39" s="318"/>
      <c r="B39" s="32"/>
      <c r="C39" s="33"/>
      <c r="D39" s="33"/>
      <c r="E39" s="33"/>
      <c r="F39" s="34"/>
      <c r="G39" s="35"/>
      <c r="H39" s="36"/>
      <c r="I39" s="84"/>
      <c r="J39" s="33"/>
      <c r="K39" s="38"/>
      <c r="L39" s="39"/>
      <c r="M39" s="40"/>
      <c r="N39" s="38"/>
      <c r="O39" s="38"/>
      <c r="P39" s="33"/>
      <c r="Q39" s="33"/>
      <c r="R39" s="33"/>
      <c r="S39" s="33"/>
      <c r="T39" s="158"/>
      <c r="U39" s="51" t="s">
        <v>129</v>
      </c>
      <c r="V39" s="52">
        <v>41502</v>
      </c>
      <c r="W39" s="53">
        <v>11126</v>
      </c>
      <c r="X39" s="159" t="s">
        <v>166</v>
      </c>
      <c r="Y39" s="52">
        <v>41515</v>
      </c>
      <c r="Z39" s="52">
        <v>41634</v>
      </c>
      <c r="AA39" s="128"/>
      <c r="AB39" s="128"/>
      <c r="AC39" s="119"/>
      <c r="AD39" s="117"/>
      <c r="AE39" s="129"/>
      <c r="AF39" s="119"/>
      <c r="AG39" s="119"/>
      <c r="AH39" s="160"/>
      <c r="AI39" s="39"/>
      <c r="AJ39" s="120"/>
      <c r="AK39" s="36"/>
      <c r="AL39" s="126"/>
      <c r="AM39" s="126"/>
      <c r="AN39" s="127"/>
      <c r="AO39" s="125"/>
      <c r="AP39" s="126"/>
      <c r="AQ39" s="126"/>
      <c r="AR39" s="126"/>
      <c r="AS39" s="126"/>
      <c r="AT39" s="127"/>
      <c r="AU39" s="46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282"/>
    </row>
    <row r="40" spans="1:58" x14ac:dyDescent="0.25">
      <c r="A40" s="318"/>
      <c r="B40" s="32"/>
      <c r="C40" s="33"/>
      <c r="D40" s="33"/>
      <c r="E40" s="33"/>
      <c r="F40" s="34"/>
      <c r="G40" s="35"/>
      <c r="H40" s="36"/>
      <c r="I40" s="84"/>
      <c r="J40" s="33"/>
      <c r="K40" s="38"/>
      <c r="L40" s="39"/>
      <c r="M40" s="40"/>
      <c r="N40" s="38"/>
      <c r="O40" s="38"/>
      <c r="P40" s="33"/>
      <c r="Q40" s="33"/>
      <c r="R40" s="33"/>
      <c r="S40" s="33"/>
      <c r="T40" s="158"/>
      <c r="U40" s="51" t="s">
        <v>130</v>
      </c>
      <c r="V40" s="52">
        <v>41631</v>
      </c>
      <c r="W40" s="53">
        <v>11217</v>
      </c>
      <c r="X40" s="159" t="s">
        <v>166</v>
      </c>
      <c r="Y40" s="52">
        <v>41635</v>
      </c>
      <c r="Z40" s="52">
        <v>41754</v>
      </c>
      <c r="AA40" s="128"/>
      <c r="AB40" s="128"/>
      <c r="AC40" s="119"/>
      <c r="AD40" s="117"/>
      <c r="AE40" s="129"/>
      <c r="AF40" s="119"/>
      <c r="AG40" s="119"/>
      <c r="AH40" s="160"/>
      <c r="AI40" s="39"/>
      <c r="AJ40" s="120"/>
      <c r="AK40" s="36"/>
      <c r="AL40" s="126"/>
      <c r="AM40" s="126"/>
      <c r="AN40" s="127"/>
      <c r="AO40" s="125"/>
      <c r="AP40" s="126"/>
      <c r="AQ40" s="126"/>
      <c r="AR40" s="126"/>
      <c r="AS40" s="126"/>
      <c r="AT40" s="127"/>
      <c r="AU40" s="46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282"/>
    </row>
    <row r="41" spans="1:58" ht="25.5" x14ac:dyDescent="0.25">
      <c r="A41" s="318"/>
      <c r="B41" s="32"/>
      <c r="C41" s="33"/>
      <c r="D41" s="33"/>
      <c r="E41" s="33"/>
      <c r="F41" s="34"/>
      <c r="G41" s="35"/>
      <c r="H41" s="36"/>
      <c r="I41" s="84"/>
      <c r="J41" s="33"/>
      <c r="K41" s="38"/>
      <c r="L41" s="39"/>
      <c r="M41" s="40"/>
      <c r="N41" s="38"/>
      <c r="O41" s="38"/>
      <c r="P41" s="33"/>
      <c r="Q41" s="33"/>
      <c r="R41" s="33"/>
      <c r="S41" s="33"/>
      <c r="T41" s="158"/>
      <c r="U41" s="162" t="s">
        <v>131</v>
      </c>
      <c r="V41" s="163">
        <v>41648</v>
      </c>
      <c r="W41" s="133">
        <v>11237</v>
      </c>
      <c r="X41" s="45" t="s">
        <v>171</v>
      </c>
      <c r="Y41" s="43">
        <v>41275</v>
      </c>
      <c r="Z41" s="43">
        <v>41754</v>
      </c>
      <c r="AA41" s="114">
        <v>9.8799999999999999E-2</v>
      </c>
      <c r="AB41" s="130"/>
      <c r="AC41" s="116">
        <v>17202</v>
      </c>
      <c r="AD41" s="136"/>
      <c r="AE41" s="164"/>
      <c r="AF41" s="116"/>
      <c r="AG41" s="116"/>
      <c r="AH41" s="165"/>
      <c r="AI41" s="39"/>
      <c r="AJ41" s="120"/>
      <c r="AK41" s="36"/>
      <c r="AL41" s="126"/>
      <c r="AM41" s="126"/>
      <c r="AN41" s="127"/>
      <c r="AO41" s="125"/>
      <c r="AP41" s="126"/>
      <c r="AQ41" s="126"/>
      <c r="AR41" s="126"/>
      <c r="AS41" s="126"/>
      <c r="AT41" s="127"/>
      <c r="AU41" s="46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282"/>
    </row>
    <row r="42" spans="1:58" ht="25.5" x14ac:dyDescent="0.25">
      <c r="A42" s="318"/>
      <c r="B42" s="32"/>
      <c r="C42" s="33"/>
      <c r="D42" s="33"/>
      <c r="E42" s="33"/>
      <c r="F42" s="34"/>
      <c r="G42" s="35"/>
      <c r="H42" s="36"/>
      <c r="I42" s="84"/>
      <c r="J42" s="33"/>
      <c r="K42" s="38"/>
      <c r="L42" s="39"/>
      <c r="M42" s="40"/>
      <c r="N42" s="38"/>
      <c r="O42" s="38"/>
      <c r="P42" s="33"/>
      <c r="Q42" s="33"/>
      <c r="R42" s="33"/>
      <c r="S42" s="33"/>
      <c r="T42" s="158" t="s">
        <v>193</v>
      </c>
      <c r="U42" s="166"/>
      <c r="V42" s="167"/>
      <c r="W42" s="168"/>
      <c r="X42" s="45" t="s">
        <v>194</v>
      </c>
      <c r="Y42" s="43">
        <v>41275</v>
      </c>
      <c r="Z42" s="43">
        <v>41639</v>
      </c>
      <c r="AA42" s="114"/>
      <c r="AB42" s="130"/>
      <c r="AC42" s="116">
        <v>46961.46</v>
      </c>
      <c r="AD42" s="136"/>
      <c r="AE42" s="164"/>
      <c r="AF42" s="116"/>
      <c r="AG42" s="116"/>
      <c r="AH42" s="165"/>
      <c r="AI42" s="39"/>
      <c r="AJ42" s="120"/>
      <c r="AK42" s="36"/>
      <c r="AL42" s="126"/>
      <c r="AM42" s="126"/>
      <c r="AN42" s="127"/>
      <c r="AO42" s="125"/>
      <c r="AP42" s="126"/>
      <c r="AQ42" s="126"/>
      <c r="AR42" s="126"/>
      <c r="AS42" s="126"/>
      <c r="AT42" s="127"/>
      <c r="AU42" s="46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282"/>
    </row>
    <row r="43" spans="1:58" x14ac:dyDescent="0.25">
      <c r="A43" s="318"/>
      <c r="B43" s="32"/>
      <c r="C43" s="33"/>
      <c r="D43" s="33"/>
      <c r="E43" s="33"/>
      <c r="F43" s="34"/>
      <c r="G43" s="35"/>
      <c r="H43" s="36"/>
      <c r="I43" s="84"/>
      <c r="J43" s="33"/>
      <c r="K43" s="38"/>
      <c r="L43" s="39"/>
      <c r="M43" s="40"/>
      <c r="N43" s="38"/>
      <c r="O43" s="38"/>
      <c r="P43" s="33"/>
      <c r="Q43" s="33"/>
      <c r="R43" s="33"/>
      <c r="S43" s="33"/>
      <c r="T43" s="158"/>
      <c r="U43" s="51" t="s">
        <v>126</v>
      </c>
      <c r="V43" s="52">
        <v>41751</v>
      </c>
      <c r="W43" s="53">
        <v>11290</v>
      </c>
      <c r="X43" s="159" t="s">
        <v>166</v>
      </c>
      <c r="Y43" s="52">
        <v>41755</v>
      </c>
      <c r="Z43" s="52">
        <v>41874</v>
      </c>
      <c r="AA43" s="169"/>
      <c r="AB43" s="128"/>
      <c r="AC43" s="119"/>
      <c r="AD43" s="117"/>
      <c r="AE43" s="129"/>
      <c r="AF43" s="119"/>
      <c r="AG43" s="119"/>
      <c r="AH43" s="160"/>
      <c r="AI43" s="39"/>
      <c r="AJ43" s="120"/>
      <c r="AK43" s="36"/>
      <c r="AL43" s="126"/>
      <c r="AM43" s="126"/>
      <c r="AN43" s="127"/>
      <c r="AO43" s="125"/>
      <c r="AP43" s="126"/>
      <c r="AQ43" s="126"/>
      <c r="AR43" s="126"/>
      <c r="AS43" s="126"/>
      <c r="AT43" s="127"/>
      <c r="AU43" s="46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282"/>
    </row>
    <row r="44" spans="1:58" ht="25.5" x14ac:dyDescent="0.25">
      <c r="A44" s="318"/>
      <c r="B44" s="32"/>
      <c r="C44" s="33"/>
      <c r="D44" s="33"/>
      <c r="E44" s="33"/>
      <c r="F44" s="34"/>
      <c r="G44" s="35"/>
      <c r="H44" s="36"/>
      <c r="I44" s="84"/>
      <c r="J44" s="33"/>
      <c r="K44" s="38"/>
      <c r="L44" s="39"/>
      <c r="M44" s="40"/>
      <c r="N44" s="38"/>
      <c r="O44" s="38"/>
      <c r="P44" s="33"/>
      <c r="Q44" s="33"/>
      <c r="R44" s="33"/>
      <c r="S44" s="33"/>
      <c r="T44" s="158"/>
      <c r="U44" s="24" t="s">
        <v>163</v>
      </c>
      <c r="V44" s="25">
        <v>41813</v>
      </c>
      <c r="W44" s="26">
        <v>11337</v>
      </c>
      <c r="X44" s="45" t="s">
        <v>191</v>
      </c>
      <c r="Y44" s="25">
        <v>41640</v>
      </c>
      <c r="Z44" s="25">
        <v>41874</v>
      </c>
      <c r="AA44" s="170">
        <v>7.3599999999999999E-2</v>
      </c>
      <c r="AB44" s="171"/>
      <c r="AC44" s="172">
        <v>28138</v>
      </c>
      <c r="AD44" s="173"/>
      <c r="AE44" s="174">
        <f>AE38+AC44</f>
        <v>263037.39</v>
      </c>
      <c r="AF44" s="172">
        <v>335818.17</v>
      </c>
      <c r="AG44" s="172">
        <f>307905+51317.5+51317.5+51317.5+51317.5+46961.46+51317.5+51317.5</f>
        <v>662771.46</v>
      </c>
      <c r="AH44" s="172">
        <v>494084.87</v>
      </c>
      <c r="AI44" s="39"/>
      <c r="AJ44" s="120"/>
      <c r="AK44" s="36"/>
      <c r="AL44" s="126"/>
      <c r="AM44" s="126"/>
      <c r="AN44" s="127"/>
      <c r="AO44" s="125"/>
      <c r="AP44" s="126"/>
      <c r="AQ44" s="126"/>
      <c r="AR44" s="126"/>
      <c r="AS44" s="126"/>
      <c r="AT44" s="127"/>
      <c r="AU44" s="46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282"/>
    </row>
    <row r="45" spans="1:58" x14ac:dyDescent="0.25">
      <c r="A45" s="318"/>
      <c r="B45" s="32"/>
      <c r="C45" s="33"/>
      <c r="D45" s="33"/>
      <c r="E45" s="33"/>
      <c r="F45" s="34"/>
      <c r="G45" s="35"/>
      <c r="H45" s="36"/>
      <c r="I45" s="84"/>
      <c r="J45" s="33"/>
      <c r="K45" s="38"/>
      <c r="L45" s="39"/>
      <c r="M45" s="40"/>
      <c r="N45" s="38"/>
      <c r="O45" s="38"/>
      <c r="P45" s="33"/>
      <c r="Q45" s="33"/>
      <c r="R45" s="33"/>
      <c r="S45" s="33"/>
      <c r="T45" s="158"/>
      <c r="U45" s="42" t="s">
        <v>182</v>
      </c>
      <c r="V45" s="43">
        <v>41866</v>
      </c>
      <c r="W45" s="44">
        <v>11376</v>
      </c>
      <c r="X45" s="159" t="s">
        <v>166</v>
      </c>
      <c r="Y45" s="43">
        <v>41875</v>
      </c>
      <c r="Z45" s="43">
        <v>41995</v>
      </c>
      <c r="AA45" s="33"/>
      <c r="AB45" s="33"/>
      <c r="AC45" s="33"/>
      <c r="AD45" s="41"/>
      <c r="AE45" s="32"/>
      <c r="AF45" s="33"/>
      <c r="AG45" s="33"/>
      <c r="AH45" s="33"/>
      <c r="AI45" s="39"/>
      <c r="AJ45" s="120"/>
      <c r="AK45" s="36"/>
      <c r="AL45" s="126"/>
      <c r="AM45" s="126"/>
      <c r="AN45" s="127"/>
      <c r="AO45" s="125"/>
      <c r="AP45" s="126"/>
      <c r="AQ45" s="126"/>
      <c r="AR45" s="126"/>
      <c r="AS45" s="126"/>
      <c r="AT45" s="127"/>
      <c r="AU45" s="46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282"/>
    </row>
    <row r="46" spans="1:58" x14ac:dyDescent="0.25">
      <c r="A46" s="318"/>
      <c r="B46" s="32"/>
      <c r="C46" s="33"/>
      <c r="D46" s="33"/>
      <c r="E46" s="33"/>
      <c r="F46" s="34"/>
      <c r="G46" s="35"/>
      <c r="H46" s="36"/>
      <c r="I46" s="84"/>
      <c r="J46" s="33"/>
      <c r="K46" s="38"/>
      <c r="L46" s="39"/>
      <c r="M46" s="40"/>
      <c r="N46" s="38"/>
      <c r="O46" s="38"/>
      <c r="P46" s="33"/>
      <c r="Q46" s="33"/>
      <c r="R46" s="33"/>
      <c r="S46" s="33"/>
      <c r="T46" s="158"/>
      <c r="U46" s="42" t="s">
        <v>201</v>
      </c>
      <c r="V46" s="43">
        <v>41984</v>
      </c>
      <c r="W46" s="44">
        <v>11458</v>
      </c>
      <c r="X46" s="159" t="s">
        <v>166</v>
      </c>
      <c r="Y46" s="43">
        <v>41996</v>
      </c>
      <c r="Z46" s="43">
        <v>42055</v>
      </c>
      <c r="AA46" s="33"/>
      <c r="AB46" s="33"/>
      <c r="AC46" s="33"/>
      <c r="AD46" s="41"/>
      <c r="AE46" s="32"/>
      <c r="AF46" s="33"/>
      <c r="AG46" s="33"/>
      <c r="AH46" s="33"/>
      <c r="AI46" s="39"/>
      <c r="AJ46" s="120"/>
      <c r="AK46" s="36"/>
      <c r="AL46" s="126"/>
      <c r="AM46" s="126"/>
      <c r="AN46" s="127"/>
      <c r="AO46" s="125"/>
      <c r="AP46" s="126"/>
      <c r="AQ46" s="126"/>
      <c r="AR46" s="126"/>
      <c r="AS46" s="126"/>
      <c r="AT46" s="127"/>
      <c r="AU46" s="46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282"/>
    </row>
    <row r="47" spans="1:58" x14ac:dyDescent="0.25">
      <c r="A47" s="318"/>
      <c r="B47" s="32"/>
      <c r="C47" s="33"/>
      <c r="D47" s="33"/>
      <c r="E47" s="33"/>
      <c r="F47" s="34"/>
      <c r="G47" s="35"/>
      <c r="H47" s="36"/>
      <c r="I47" s="84"/>
      <c r="J47" s="33"/>
      <c r="K47" s="38"/>
      <c r="L47" s="39"/>
      <c r="M47" s="40"/>
      <c r="N47" s="38"/>
      <c r="O47" s="38"/>
      <c r="P47" s="33"/>
      <c r="Q47" s="33"/>
      <c r="R47" s="33"/>
      <c r="S47" s="33"/>
      <c r="T47" s="158"/>
      <c r="U47" s="51" t="s">
        <v>235</v>
      </c>
      <c r="V47" s="52">
        <v>42053</v>
      </c>
      <c r="W47" s="53">
        <v>11513</v>
      </c>
      <c r="X47" s="159" t="s">
        <v>166</v>
      </c>
      <c r="Y47" s="43">
        <v>42056</v>
      </c>
      <c r="Z47" s="43">
        <v>42115</v>
      </c>
      <c r="AA47" s="33"/>
      <c r="AB47" s="33"/>
      <c r="AC47" s="33"/>
      <c r="AD47" s="41"/>
      <c r="AE47" s="32"/>
      <c r="AF47" s="33"/>
      <c r="AG47" s="33"/>
      <c r="AH47" s="33"/>
      <c r="AI47" s="39"/>
      <c r="AJ47" s="120"/>
      <c r="AK47" s="36"/>
      <c r="AL47" s="126"/>
      <c r="AM47" s="126"/>
      <c r="AN47" s="127"/>
      <c r="AO47" s="125"/>
      <c r="AP47" s="126"/>
      <c r="AQ47" s="126"/>
      <c r="AR47" s="126"/>
      <c r="AS47" s="126"/>
      <c r="AT47" s="127"/>
      <c r="AU47" s="46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282"/>
    </row>
    <row r="48" spans="1:58" x14ac:dyDescent="0.25">
      <c r="A48" s="318"/>
      <c r="B48" s="32"/>
      <c r="C48" s="33"/>
      <c r="D48" s="33"/>
      <c r="E48" s="33"/>
      <c r="F48" s="34"/>
      <c r="G48" s="35"/>
      <c r="H48" s="36"/>
      <c r="I48" s="84"/>
      <c r="J48" s="33"/>
      <c r="K48" s="38"/>
      <c r="L48" s="39"/>
      <c r="M48" s="40"/>
      <c r="N48" s="38"/>
      <c r="O48" s="38"/>
      <c r="P48" s="33"/>
      <c r="Q48" s="33"/>
      <c r="R48" s="33"/>
      <c r="S48" s="33"/>
      <c r="T48" s="158"/>
      <c r="U48" s="42" t="s">
        <v>236</v>
      </c>
      <c r="V48" s="43">
        <v>42111</v>
      </c>
      <c r="W48" s="44">
        <v>11537</v>
      </c>
      <c r="X48" s="159" t="s">
        <v>166</v>
      </c>
      <c r="Y48" s="43">
        <v>42116</v>
      </c>
      <c r="Z48" s="43">
        <v>42175</v>
      </c>
      <c r="AA48" s="33"/>
      <c r="AB48" s="33"/>
      <c r="AC48" s="33"/>
      <c r="AD48" s="41"/>
      <c r="AE48" s="32"/>
      <c r="AF48" s="33"/>
      <c r="AG48" s="33"/>
      <c r="AH48" s="33"/>
      <c r="AI48" s="39"/>
      <c r="AJ48" s="120"/>
      <c r="AK48" s="36"/>
      <c r="AL48" s="126"/>
      <c r="AM48" s="126"/>
      <c r="AN48" s="127"/>
      <c r="AO48" s="125"/>
      <c r="AP48" s="126"/>
      <c r="AQ48" s="126"/>
      <c r="AR48" s="126"/>
      <c r="AS48" s="126"/>
      <c r="AT48" s="127"/>
      <c r="AU48" s="46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282"/>
    </row>
    <row r="49" spans="1:58" x14ac:dyDescent="0.25">
      <c r="A49" s="318"/>
      <c r="B49" s="32"/>
      <c r="C49" s="33"/>
      <c r="D49" s="33"/>
      <c r="E49" s="33"/>
      <c r="F49" s="34"/>
      <c r="G49" s="35"/>
      <c r="H49" s="36"/>
      <c r="I49" s="84"/>
      <c r="J49" s="33"/>
      <c r="K49" s="38"/>
      <c r="L49" s="39"/>
      <c r="M49" s="40"/>
      <c r="N49" s="38"/>
      <c r="O49" s="38"/>
      <c r="P49" s="33"/>
      <c r="Q49" s="33"/>
      <c r="R49" s="33"/>
      <c r="S49" s="33"/>
      <c r="T49" s="158"/>
      <c r="U49" s="42" t="s">
        <v>237</v>
      </c>
      <c r="V49" s="43">
        <v>42158</v>
      </c>
      <c r="W49" s="44">
        <v>11571</v>
      </c>
      <c r="X49" s="159" t="s">
        <v>166</v>
      </c>
      <c r="Y49" s="43">
        <v>42176</v>
      </c>
      <c r="Z49" s="43">
        <v>42358</v>
      </c>
      <c r="AA49" s="33"/>
      <c r="AB49" s="33"/>
      <c r="AC49" s="33"/>
      <c r="AD49" s="41"/>
      <c r="AE49" s="32"/>
      <c r="AF49" s="33"/>
      <c r="AG49" s="33"/>
      <c r="AH49" s="33"/>
      <c r="AI49" s="39"/>
      <c r="AJ49" s="120"/>
      <c r="AK49" s="36"/>
      <c r="AL49" s="126"/>
      <c r="AM49" s="126"/>
      <c r="AN49" s="127"/>
      <c r="AO49" s="125"/>
      <c r="AP49" s="126"/>
      <c r="AQ49" s="126"/>
      <c r="AR49" s="126"/>
      <c r="AS49" s="126"/>
      <c r="AT49" s="127"/>
      <c r="AU49" s="46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282"/>
    </row>
    <row r="50" spans="1:58" ht="13.5" thickBot="1" x14ac:dyDescent="0.3">
      <c r="A50" s="319"/>
      <c r="B50" s="56"/>
      <c r="C50" s="57"/>
      <c r="D50" s="57"/>
      <c r="E50" s="57"/>
      <c r="F50" s="58"/>
      <c r="G50" s="59"/>
      <c r="H50" s="60"/>
      <c r="I50" s="89"/>
      <c r="J50" s="57"/>
      <c r="K50" s="62"/>
      <c r="L50" s="63"/>
      <c r="M50" s="64"/>
      <c r="N50" s="62"/>
      <c r="O50" s="62"/>
      <c r="P50" s="57"/>
      <c r="Q50" s="57"/>
      <c r="R50" s="57"/>
      <c r="S50" s="57"/>
      <c r="T50" s="175"/>
      <c r="U50" s="66" t="s">
        <v>261</v>
      </c>
      <c r="V50" s="67">
        <v>42356</v>
      </c>
      <c r="W50" s="68">
        <v>11718</v>
      </c>
      <c r="X50" s="159" t="s">
        <v>166</v>
      </c>
      <c r="Y50" s="43">
        <v>42359</v>
      </c>
      <c r="Z50" s="43">
        <v>42724</v>
      </c>
      <c r="AA50" s="57"/>
      <c r="AB50" s="57"/>
      <c r="AC50" s="57"/>
      <c r="AD50" s="65"/>
      <c r="AE50" s="56"/>
      <c r="AF50" s="57"/>
      <c r="AG50" s="57"/>
      <c r="AH50" s="57"/>
      <c r="AI50" s="63"/>
      <c r="AJ50" s="148"/>
      <c r="AK50" s="60"/>
      <c r="AL50" s="152"/>
      <c r="AM50" s="152"/>
      <c r="AN50" s="153"/>
      <c r="AO50" s="151"/>
      <c r="AP50" s="152"/>
      <c r="AQ50" s="152"/>
      <c r="AR50" s="152"/>
      <c r="AS50" s="152"/>
      <c r="AT50" s="153"/>
      <c r="AU50" s="71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250"/>
    </row>
    <row r="51" spans="1:58" x14ac:dyDescent="0.25">
      <c r="A51" s="317">
        <v>5</v>
      </c>
      <c r="B51" s="14" t="s">
        <v>138</v>
      </c>
      <c r="C51" s="15" t="s">
        <v>120</v>
      </c>
      <c r="D51" s="15" t="s">
        <v>121</v>
      </c>
      <c r="E51" s="15" t="s">
        <v>119</v>
      </c>
      <c r="F51" s="16" t="s">
        <v>167</v>
      </c>
      <c r="G51" s="17">
        <v>10990</v>
      </c>
      <c r="H51" s="18" t="s">
        <v>137</v>
      </c>
      <c r="I51" s="75" t="s">
        <v>144</v>
      </c>
      <c r="J51" s="15" t="s">
        <v>145</v>
      </c>
      <c r="K51" s="20">
        <v>41533</v>
      </c>
      <c r="L51" s="21">
        <v>6000</v>
      </c>
      <c r="M51" s="22">
        <v>11147</v>
      </c>
      <c r="N51" s="20">
        <v>41533</v>
      </c>
      <c r="O51" s="20">
        <v>41639</v>
      </c>
      <c r="P51" s="15">
        <v>1</v>
      </c>
      <c r="Q51" s="15" t="s">
        <v>157</v>
      </c>
      <c r="R51" s="15"/>
      <c r="S51" s="15"/>
      <c r="T51" s="23" t="s">
        <v>143</v>
      </c>
      <c r="U51" s="76" t="s">
        <v>124</v>
      </c>
      <c r="V51" s="77">
        <v>41628</v>
      </c>
      <c r="W51" s="78">
        <v>11213</v>
      </c>
      <c r="X51" s="79" t="s">
        <v>166</v>
      </c>
      <c r="Y51" s="77">
        <v>41640</v>
      </c>
      <c r="Z51" s="77">
        <v>41820</v>
      </c>
      <c r="AA51" s="15"/>
      <c r="AB51" s="15"/>
      <c r="AC51" s="21"/>
      <c r="AD51" s="23"/>
      <c r="AE51" s="29"/>
      <c r="AF51" s="21">
        <v>3500</v>
      </c>
      <c r="AG51" s="21">
        <v>12000</v>
      </c>
      <c r="AH51" s="21">
        <f>1000*11</f>
        <v>11000</v>
      </c>
      <c r="AI51" s="21">
        <f>1000+1000+1000+1000+1000+1000+1000+1000+1000+1000</f>
        <v>10000</v>
      </c>
      <c r="AJ51" s="31">
        <f>AF51+AG51+AH51+AI51</f>
        <v>36500</v>
      </c>
      <c r="AK51" s="18"/>
      <c r="AL51" s="80"/>
      <c r="AM51" s="81"/>
      <c r="AN51" s="82"/>
      <c r="AO51" s="83"/>
      <c r="AP51" s="80"/>
      <c r="AQ51" s="80"/>
      <c r="AR51" s="80"/>
      <c r="AS51" s="176"/>
      <c r="AT51" s="82"/>
      <c r="AU51" s="279"/>
      <c r="AV51" s="280"/>
      <c r="AW51" s="280"/>
      <c r="AX51" s="280"/>
      <c r="AY51" s="280"/>
      <c r="AZ51" s="280"/>
      <c r="BA51" s="280"/>
      <c r="BB51" s="280"/>
      <c r="BC51" s="280"/>
      <c r="BD51" s="280"/>
      <c r="BE51" s="280"/>
      <c r="BF51" s="281"/>
    </row>
    <row r="52" spans="1:58" x14ac:dyDescent="0.25">
      <c r="A52" s="318"/>
      <c r="B52" s="32"/>
      <c r="C52" s="33"/>
      <c r="D52" s="33"/>
      <c r="E52" s="33"/>
      <c r="F52" s="34"/>
      <c r="G52" s="35"/>
      <c r="H52" s="36"/>
      <c r="I52" s="84"/>
      <c r="J52" s="33"/>
      <c r="K52" s="38"/>
      <c r="L52" s="39"/>
      <c r="M52" s="40"/>
      <c r="N52" s="38"/>
      <c r="O52" s="38"/>
      <c r="P52" s="33"/>
      <c r="Q52" s="33"/>
      <c r="R52" s="33"/>
      <c r="S52" s="33"/>
      <c r="T52" s="41"/>
      <c r="U52" s="42" t="s">
        <v>127</v>
      </c>
      <c r="V52" s="43">
        <v>41815</v>
      </c>
      <c r="W52" s="44">
        <v>11337</v>
      </c>
      <c r="X52" s="85" t="s">
        <v>166</v>
      </c>
      <c r="Y52" s="43">
        <v>41821</v>
      </c>
      <c r="Z52" s="43">
        <v>42004</v>
      </c>
      <c r="AA52" s="33"/>
      <c r="AB52" s="33"/>
      <c r="AC52" s="33"/>
      <c r="AD52" s="41"/>
      <c r="AE52" s="32"/>
      <c r="AF52" s="33"/>
      <c r="AG52" s="33"/>
      <c r="AH52" s="33"/>
      <c r="AI52" s="33"/>
      <c r="AJ52" s="41"/>
      <c r="AK52" s="32"/>
      <c r="AL52" s="86"/>
      <c r="AM52" s="34"/>
      <c r="AN52" s="87"/>
      <c r="AO52" s="88"/>
      <c r="AP52" s="86"/>
      <c r="AQ52" s="86"/>
      <c r="AR52" s="86"/>
      <c r="AS52" s="177"/>
      <c r="AT52" s="87"/>
      <c r="AU52" s="274"/>
      <c r="AV52" s="273"/>
      <c r="AW52" s="273"/>
      <c r="AX52" s="273"/>
      <c r="AY52" s="273"/>
      <c r="AZ52" s="273"/>
      <c r="BA52" s="273"/>
      <c r="BB52" s="273"/>
      <c r="BC52" s="273"/>
      <c r="BD52" s="273"/>
      <c r="BE52" s="273"/>
      <c r="BF52" s="275"/>
    </row>
    <row r="53" spans="1:58" x14ac:dyDescent="0.25">
      <c r="A53" s="318"/>
      <c r="B53" s="32"/>
      <c r="C53" s="33"/>
      <c r="D53" s="33"/>
      <c r="E53" s="33"/>
      <c r="F53" s="34"/>
      <c r="G53" s="35"/>
      <c r="H53" s="36"/>
      <c r="I53" s="84"/>
      <c r="J53" s="33"/>
      <c r="K53" s="38"/>
      <c r="L53" s="39"/>
      <c r="M53" s="40"/>
      <c r="N53" s="38"/>
      <c r="O53" s="38"/>
      <c r="P53" s="33"/>
      <c r="Q53" s="33"/>
      <c r="R53" s="33"/>
      <c r="S53" s="33"/>
      <c r="T53" s="41"/>
      <c r="U53" s="42" t="s">
        <v>128</v>
      </c>
      <c r="V53" s="43">
        <v>41984</v>
      </c>
      <c r="W53" s="44">
        <v>11458</v>
      </c>
      <c r="X53" s="85" t="s">
        <v>166</v>
      </c>
      <c r="Y53" s="55">
        <v>42005</v>
      </c>
      <c r="Z53" s="55">
        <v>42185</v>
      </c>
      <c r="AA53" s="33"/>
      <c r="AB53" s="33"/>
      <c r="AC53" s="33"/>
      <c r="AD53" s="41"/>
      <c r="AE53" s="32"/>
      <c r="AF53" s="33"/>
      <c r="AG53" s="33"/>
      <c r="AH53" s="33"/>
      <c r="AI53" s="33"/>
      <c r="AJ53" s="41"/>
      <c r="AK53" s="32"/>
      <c r="AL53" s="86"/>
      <c r="AM53" s="34"/>
      <c r="AN53" s="87"/>
      <c r="AO53" s="88"/>
      <c r="AP53" s="86"/>
      <c r="AQ53" s="86"/>
      <c r="AR53" s="86"/>
      <c r="AS53" s="86"/>
      <c r="AT53" s="87"/>
      <c r="AU53" s="274"/>
      <c r="AV53" s="273"/>
      <c r="AW53" s="273"/>
      <c r="AX53" s="273"/>
      <c r="AY53" s="273"/>
      <c r="AZ53" s="273"/>
      <c r="BA53" s="273"/>
      <c r="BB53" s="273"/>
      <c r="BC53" s="273"/>
      <c r="BD53" s="273"/>
      <c r="BE53" s="273"/>
      <c r="BF53" s="275"/>
    </row>
    <row r="54" spans="1:58" x14ac:dyDescent="0.25">
      <c r="A54" s="318"/>
      <c r="B54" s="32"/>
      <c r="C54" s="33"/>
      <c r="D54" s="33"/>
      <c r="E54" s="33"/>
      <c r="F54" s="34"/>
      <c r="G54" s="35"/>
      <c r="H54" s="36"/>
      <c r="I54" s="84"/>
      <c r="J54" s="33"/>
      <c r="K54" s="38"/>
      <c r="L54" s="39"/>
      <c r="M54" s="40"/>
      <c r="N54" s="38"/>
      <c r="O54" s="38"/>
      <c r="P54" s="33"/>
      <c r="Q54" s="33"/>
      <c r="R54" s="33"/>
      <c r="S54" s="33"/>
      <c r="T54" s="41"/>
      <c r="U54" s="42" t="s">
        <v>118</v>
      </c>
      <c r="V54" s="43">
        <v>42171</v>
      </c>
      <c r="W54" s="44">
        <v>11580</v>
      </c>
      <c r="X54" s="85" t="s">
        <v>166</v>
      </c>
      <c r="Y54" s="55">
        <v>42186</v>
      </c>
      <c r="Z54" s="55">
        <v>42369</v>
      </c>
      <c r="AA54" s="33"/>
      <c r="AB54" s="33"/>
      <c r="AC54" s="33"/>
      <c r="AD54" s="41"/>
      <c r="AE54" s="32"/>
      <c r="AF54" s="33"/>
      <c r="AG54" s="33"/>
      <c r="AH54" s="33"/>
      <c r="AI54" s="33"/>
      <c r="AJ54" s="41"/>
      <c r="AK54" s="32"/>
      <c r="AL54" s="86"/>
      <c r="AM54" s="34"/>
      <c r="AN54" s="87"/>
      <c r="AO54" s="88"/>
      <c r="AP54" s="86"/>
      <c r="AQ54" s="86"/>
      <c r="AR54" s="86"/>
      <c r="AS54" s="86"/>
      <c r="AT54" s="87"/>
      <c r="AU54" s="274"/>
      <c r="AV54" s="273"/>
      <c r="AW54" s="273"/>
      <c r="AX54" s="273"/>
      <c r="AY54" s="273"/>
      <c r="AZ54" s="273"/>
      <c r="BA54" s="273"/>
      <c r="BB54" s="273"/>
      <c r="BC54" s="273"/>
      <c r="BD54" s="273"/>
      <c r="BE54" s="273"/>
      <c r="BF54" s="275"/>
    </row>
    <row r="55" spans="1:58" ht="13.5" thickBot="1" x14ac:dyDescent="0.3">
      <c r="A55" s="319"/>
      <c r="B55" s="56"/>
      <c r="C55" s="57"/>
      <c r="D55" s="57"/>
      <c r="E55" s="57"/>
      <c r="F55" s="58"/>
      <c r="G55" s="59"/>
      <c r="H55" s="60"/>
      <c r="I55" s="89"/>
      <c r="J55" s="57"/>
      <c r="K55" s="62"/>
      <c r="L55" s="63"/>
      <c r="M55" s="64"/>
      <c r="N55" s="62"/>
      <c r="O55" s="62"/>
      <c r="P55" s="57"/>
      <c r="Q55" s="57"/>
      <c r="R55" s="57"/>
      <c r="S55" s="57"/>
      <c r="T55" s="65"/>
      <c r="U55" s="66" t="s">
        <v>129</v>
      </c>
      <c r="V55" s="67">
        <v>42367</v>
      </c>
      <c r="W55" s="68">
        <v>11718</v>
      </c>
      <c r="X55" s="90" t="s">
        <v>166</v>
      </c>
      <c r="Y55" s="70">
        <v>42186</v>
      </c>
      <c r="Z55" s="70">
        <v>42735</v>
      </c>
      <c r="AA55" s="57"/>
      <c r="AB55" s="57"/>
      <c r="AC55" s="57"/>
      <c r="AD55" s="65"/>
      <c r="AE55" s="56"/>
      <c r="AF55" s="57"/>
      <c r="AG55" s="57"/>
      <c r="AH55" s="57"/>
      <c r="AI55" s="57"/>
      <c r="AJ55" s="65"/>
      <c r="AK55" s="56"/>
      <c r="AL55" s="91"/>
      <c r="AM55" s="58"/>
      <c r="AN55" s="92"/>
      <c r="AO55" s="93"/>
      <c r="AP55" s="91"/>
      <c r="AQ55" s="91"/>
      <c r="AR55" s="91"/>
      <c r="AS55" s="91"/>
      <c r="AT55" s="92"/>
      <c r="AU55" s="277"/>
      <c r="AV55" s="276"/>
      <c r="AW55" s="276"/>
      <c r="AX55" s="276"/>
      <c r="AY55" s="276"/>
      <c r="AZ55" s="276"/>
      <c r="BA55" s="276"/>
      <c r="BB55" s="276"/>
      <c r="BC55" s="276"/>
      <c r="BD55" s="276"/>
      <c r="BE55" s="276"/>
      <c r="BF55" s="278"/>
    </row>
    <row r="56" spans="1:58" x14ac:dyDescent="0.25">
      <c r="A56" s="317">
        <v>6</v>
      </c>
      <c r="B56" s="14" t="s">
        <v>141</v>
      </c>
      <c r="C56" s="15" t="s">
        <v>140</v>
      </c>
      <c r="D56" s="15" t="s">
        <v>149</v>
      </c>
      <c r="E56" s="15" t="s">
        <v>172</v>
      </c>
      <c r="F56" s="16" t="s">
        <v>151</v>
      </c>
      <c r="G56" s="17">
        <v>10997</v>
      </c>
      <c r="H56" s="18" t="s">
        <v>152</v>
      </c>
      <c r="I56" s="19" t="s">
        <v>173</v>
      </c>
      <c r="J56" s="15" t="s">
        <v>153</v>
      </c>
      <c r="K56" s="20">
        <v>41701</v>
      </c>
      <c r="L56" s="21">
        <v>36800</v>
      </c>
      <c r="M56" s="22">
        <v>11262</v>
      </c>
      <c r="N56" s="20">
        <v>41701</v>
      </c>
      <c r="O56" s="20">
        <v>42004</v>
      </c>
      <c r="P56" s="15">
        <v>1</v>
      </c>
      <c r="Q56" s="15" t="s">
        <v>157</v>
      </c>
      <c r="R56" s="15"/>
      <c r="S56" s="15"/>
      <c r="T56" s="23" t="s">
        <v>117</v>
      </c>
      <c r="U56" s="76" t="s">
        <v>124</v>
      </c>
      <c r="V56" s="77">
        <v>41984</v>
      </c>
      <c r="W56" s="178">
        <v>11458</v>
      </c>
      <c r="X56" s="79" t="s">
        <v>166</v>
      </c>
      <c r="Y56" s="77">
        <v>42005</v>
      </c>
      <c r="Z56" s="77">
        <v>42063</v>
      </c>
      <c r="AA56" s="15"/>
      <c r="AB56" s="15"/>
      <c r="AC56" s="15"/>
      <c r="AD56" s="15"/>
      <c r="AE56" s="29"/>
      <c r="AF56" s="21">
        <v>0</v>
      </c>
      <c r="AG56" s="21">
        <f>14720+3680+3680+3680+3680+3680+3680</f>
        <v>36800</v>
      </c>
      <c r="AH56" s="21">
        <v>25760</v>
      </c>
      <c r="AI56" s="21">
        <f>22080+3680</f>
        <v>25760</v>
      </c>
      <c r="AJ56" s="31">
        <f>AF56+AG56+AH56+AI56</f>
        <v>88320</v>
      </c>
      <c r="AK56" s="18" t="s">
        <v>150</v>
      </c>
      <c r="AL56" s="179">
        <v>11818</v>
      </c>
      <c r="AM56" s="180" t="s">
        <v>155</v>
      </c>
      <c r="AN56" s="17">
        <v>11259</v>
      </c>
      <c r="AO56" s="83"/>
      <c r="AP56" s="80"/>
      <c r="AQ56" s="80"/>
      <c r="AR56" s="80"/>
      <c r="AS56" s="80"/>
      <c r="AT56" s="82"/>
      <c r="AU56" s="181"/>
      <c r="AV56" s="182"/>
      <c r="AW56" s="182"/>
      <c r="AX56" s="182"/>
      <c r="AY56" s="182"/>
      <c r="AZ56" s="182"/>
      <c r="BA56" s="182"/>
      <c r="BB56" s="182"/>
      <c r="BC56" s="182"/>
      <c r="BD56" s="182"/>
      <c r="BE56" s="182"/>
      <c r="BF56" s="183"/>
    </row>
    <row r="57" spans="1:58" x14ac:dyDescent="0.25">
      <c r="A57" s="318"/>
      <c r="B57" s="32"/>
      <c r="C57" s="33"/>
      <c r="D57" s="33"/>
      <c r="E57" s="33"/>
      <c r="F57" s="34"/>
      <c r="G57" s="35"/>
      <c r="H57" s="36"/>
      <c r="I57" s="37"/>
      <c r="J57" s="33"/>
      <c r="K57" s="38"/>
      <c r="L57" s="39"/>
      <c r="M57" s="40"/>
      <c r="N57" s="38"/>
      <c r="O57" s="38"/>
      <c r="P57" s="33"/>
      <c r="Q57" s="33"/>
      <c r="R57" s="33"/>
      <c r="S57" s="33"/>
      <c r="T57" s="41"/>
      <c r="U57" s="51" t="s">
        <v>127</v>
      </c>
      <c r="V57" s="52">
        <v>41695</v>
      </c>
      <c r="W57" s="53">
        <v>11513</v>
      </c>
      <c r="X57" s="159" t="s">
        <v>166</v>
      </c>
      <c r="Y57" s="52">
        <v>42064</v>
      </c>
      <c r="Z57" s="52">
        <v>42124</v>
      </c>
      <c r="AA57" s="33"/>
      <c r="AB57" s="33"/>
      <c r="AC57" s="33"/>
      <c r="AD57" s="33"/>
      <c r="AE57" s="32"/>
      <c r="AF57" s="33"/>
      <c r="AG57" s="33"/>
      <c r="AH57" s="33"/>
      <c r="AI57" s="33"/>
      <c r="AJ57" s="41"/>
      <c r="AK57" s="32"/>
      <c r="AL57" s="86"/>
      <c r="AM57" s="37"/>
      <c r="AN57" s="41"/>
      <c r="AO57" s="88"/>
      <c r="AP57" s="86"/>
      <c r="AQ57" s="86"/>
      <c r="AR57" s="86"/>
      <c r="AS57" s="86"/>
      <c r="AT57" s="87"/>
      <c r="AU57" s="88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7"/>
    </row>
    <row r="58" spans="1:58" x14ac:dyDescent="0.25">
      <c r="A58" s="318"/>
      <c r="B58" s="32"/>
      <c r="C58" s="33"/>
      <c r="D58" s="33"/>
      <c r="E58" s="33"/>
      <c r="F58" s="34"/>
      <c r="G58" s="35"/>
      <c r="H58" s="36"/>
      <c r="I58" s="37"/>
      <c r="J58" s="33"/>
      <c r="K58" s="38"/>
      <c r="L58" s="39"/>
      <c r="M58" s="40"/>
      <c r="N58" s="38"/>
      <c r="O58" s="38"/>
      <c r="P58" s="33"/>
      <c r="Q58" s="33"/>
      <c r="R58" s="33"/>
      <c r="S58" s="33"/>
      <c r="T58" s="41"/>
      <c r="U58" s="24" t="s">
        <v>128</v>
      </c>
      <c r="V58" s="25">
        <v>42171</v>
      </c>
      <c r="W58" s="26">
        <v>11537</v>
      </c>
      <c r="X58" s="159" t="s">
        <v>166</v>
      </c>
      <c r="Y58" s="25">
        <v>42125</v>
      </c>
      <c r="Z58" s="25">
        <v>42185</v>
      </c>
      <c r="AA58" s="33"/>
      <c r="AB58" s="33"/>
      <c r="AC58" s="33"/>
      <c r="AD58" s="33"/>
      <c r="AE58" s="32"/>
      <c r="AF58" s="33"/>
      <c r="AG58" s="33"/>
      <c r="AH58" s="33"/>
      <c r="AI58" s="33"/>
      <c r="AJ58" s="41"/>
      <c r="AK58" s="32"/>
      <c r="AL58" s="86"/>
      <c r="AM58" s="37"/>
      <c r="AN58" s="41"/>
      <c r="AO58" s="88"/>
      <c r="AP58" s="86"/>
      <c r="AQ58" s="86"/>
      <c r="AR58" s="86"/>
      <c r="AS58" s="86"/>
      <c r="AT58" s="87"/>
      <c r="AU58" s="88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7"/>
    </row>
    <row r="59" spans="1:58" x14ac:dyDescent="0.25">
      <c r="A59" s="318"/>
      <c r="B59" s="32"/>
      <c r="C59" s="33"/>
      <c r="D59" s="33"/>
      <c r="E59" s="33"/>
      <c r="F59" s="34"/>
      <c r="G59" s="35"/>
      <c r="H59" s="36"/>
      <c r="I59" s="37"/>
      <c r="J59" s="33"/>
      <c r="K59" s="38"/>
      <c r="L59" s="39"/>
      <c r="M59" s="40"/>
      <c r="N59" s="38"/>
      <c r="O59" s="38"/>
      <c r="P59" s="33"/>
      <c r="Q59" s="33"/>
      <c r="R59" s="33"/>
      <c r="S59" s="33"/>
      <c r="T59" s="41"/>
      <c r="U59" s="51" t="s">
        <v>118</v>
      </c>
      <c r="V59" s="52">
        <v>42171</v>
      </c>
      <c r="W59" s="53">
        <v>11580</v>
      </c>
      <c r="X59" s="159" t="s">
        <v>166</v>
      </c>
      <c r="Y59" s="43">
        <v>42186</v>
      </c>
      <c r="Z59" s="43">
        <v>42369</v>
      </c>
      <c r="AA59" s="33"/>
      <c r="AB59" s="33"/>
      <c r="AC59" s="33"/>
      <c r="AD59" s="33"/>
      <c r="AE59" s="32"/>
      <c r="AF59" s="33"/>
      <c r="AG59" s="33"/>
      <c r="AH59" s="33"/>
      <c r="AI59" s="33"/>
      <c r="AJ59" s="41"/>
      <c r="AK59" s="32"/>
      <c r="AL59" s="86"/>
      <c r="AM59" s="37"/>
      <c r="AN59" s="41"/>
      <c r="AO59" s="88"/>
      <c r="AP59" s="86"/>
      <c r="AQ59" s="86"/>
      <c r="AR59" s="86"/>
      <c r="AS59" s="86"/>
      <c r="AT59" s="87"/>
      <c r="AU59" s="88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7"/>
    </row>
    <row r="60" spans="1:58" x14ac:dyDescent="0.25">
      <c r="A60" s="318"/>
      <c r="B60" s="32"/>
      <c r="C60" s="33"/>
      <c r="D60" s="33"/>
      <c r="E60" s="33"/>
      <c r="F60" s="34"/>
      <c r="G60" s="35"/>
      <c r="H60" s="36"/>
      <c r="I60" s="37"/>
      <c r="J60" s="33"/>
      <c r="K60" s="38"/>
      <c r="L60" s="39"/>
      <c r="M60" s="40"/>
      <c r="N60" s="38"/>
      <c r="O60" s="38"/>
      <c r="P60" s="33"/>
      <c r="Q60" s="33"/>
      <c r="R60" s="33"/>
      <c r="S60" s="33"/>
      <c r="T60" s="41"/>
      <c r="U60" s="24" t="s">
        <v>129</v>
      </c>
      <c r="V60" s="25">
        <v>42367</v>
      </c>
      <c r="W60" s="26">
        <v>11718</v>
      </c>
      <c r="X60" s="85" t="s">
        <v>166</v>
      </c>
      <c r="Y60" s="43">
        <v>42370</v>
      </c>
      <c r="Z60" s="43">
        <v>42400</v>
      </c>
      <c r="AA60" s="33"/>
      <c r="AB60" s="33"/>
      <c r="AC60" s="33"/>
      <c r="AD60" s="33"/>
      <c r="AE60" s="32"/>
      <c r="AF60" s="33"/>
      <c r="AG60" s="33"/>
      <c r="AH60" s="33"/>
      <c r="AI60" s="33"/>
      <c r="AJ60" s="41"/>
      <c r="AK60" s="32"/>
      <c r="AL60" s="86"/>
      <c r="AM60" s="37"/>
      <c r="AN60" s="41"/>
      <c r="AO60" s="88"/>
      <c r="AP60" s="86"/>
      <c r="AQ60" s="86"/>
      <c r="AR60" s="86"/>
      <c r="AS60" s="86"/>
      <c r="AT60" s="87"/>
      <c r="AU60" s="88"/>
      <c r="AV60" s="86"/>
      <c r="AW60" s="86"/>
      <c r="AX60" s="86"/>
      <c r="AY60" s="86"/>
      <c r="AZ60" s="86"/>
      <c r="BA60" s="86"/>
      <c r="BB60" s="86"/>
      <c r="BC60" s="86"/>
      <c r="BD60" s="86"/>
      <c r="BE60" s="86"/>
      <c r="BF60" s="87"/>
    </row>
    <row r="61" spans="1:58" x14ac:dyDescent="0.25">
      <c r="A61" s="318"/>
      <c r="B61" s="32"/>
      <c r="C61" s="33"/>
      <c r="D61" s="33"/>
      <c r="E61" s="33"/>
      <c r="F61" s="34"/>
      <c r="G61" s="35"/>
      <c r="H61" s="36"/>
      <c r="I61" s="37"/>
      <c r="J61" s="33"/>
      <c r="K61" s="38"/>
      <c r="L61" s="39"/>
      <c r="M61" s="40"/>
      <c r="N61" s="38"/>
      <c r="O61" s="38"/>
      <c r="P61" s="33"/>
      <c r="Q61" s="33"/>
      <c r="R61" s="33"/>
      <c r="S61" s="33"/>
      <c r="T61" s="41"/>
      <c r="U61" s="42" t="s">
        <v>130</v>
      </c>
      <c r="V61" s="43">
        <v>42033</v>
      </c>
      <c r="W61" s="44">
        <v>11764</v>
      </c>
      <c r="X61" s="85" t="s">
        <v>166</v>
      </c>
      <c r="Y61" s="43">
        <v>42401</v>
      </c>
      <c r="Z61" s="43">
        <v>42460</v>
      </c>
      <c r="AA61" s="33"/>
      <c r="AB61" s="33"/>
      <c r="AC61" s="33"/>
      <c r="AD61" s="33"/>
      <c r="AE61" s="32"/>
      <c r="AF61" s="33"/>
      <c r="AG61" s="33"/>
      <c r="AH61" s="33"/>
      <c r="AI61" s="33"/>
      <c r="AJ61" s="41"/>
      <c r="AK61" s="32"/>
      <c r="AL61" s="86"/>
      <c r="AM61" s="37"/>
      <c r="AN61" s="41"/>
      <c r="AO61" s="88"/>
      <c r="AP61" s="86"/>
      <c r="AQ61" s="86"/>
      <c r="AR61" s="86"/>
      <c r="AS61" s="86"/>
      <c r="AT61" s="87"/>
      <c r="AU61" s="88"/>
      <c r="AV61" s="86"/>
      <c r="AW61" s="86"/>
      <c r="AX61" s="86"/>
      <c r="AY61" s="86"/>
      <c r="AZ61" s="86"/>
      <c r="BA61" s="86"/>
      <c r="BB61" s="86"/>
      <c r="BC61" s="86"/>
      <c r="BD61" s="86"/>
      <c r="BE61" s="86"/>
      <c r="BF61" s="87"/>
    </row>
    <row r="62" spans="1:58" ht="13.5" thickBot="1" x14ac:dyDescent="0.3">
      <c r="A62" s="319"/>
      <c r="B62" s="56"/>
      <c r="C62" s="57"/>
      <c r="D62" s="57"/>
      <c r="E62" s="57"/>
      <c r="F62" s="58"/>
      <c r="G62" s="59"/>
      <c r="H62" s="60"/>
      <c r="I62" s="61"/>
      <c r="J62" s="57"/>
      <c r="K62" s="62"/>
      <c r="L62" s="63"/>
      <c r="M62" s="64"/>
      <c r="N62" s="62"/>
      <c r="O62" s="62"/>
      <c r="P62" s="57"/>
      <c r="Q62" s="57"/>
      <c r="R62" s="57"/>
      <c r="S62" s="57"/>
      <c r="T62" s="65"/>
      <c r="U62" s="66" t="s">
        <v>131</v>
      </c>
      <c r="V62" s="67">
        <v>42093</v>
      </c>
      <c r="W62" s="68">
        <v>11776</v>
      </c>
      <c r="X62" s="90" t="s">
        <v>166</v>
      </c>
      <c r="Y62" s="67">
        <v>42461</v>
      </c>
      <c r="Z62" s="67">
        <v>42490</v>
      </c>
      <c r="AA62" s="57"/>
      <c r="AB62" s="57"/>
      <c r="AC62" s="57"/>
      <c r="AD62" s="57"/>
      <c r="AE62" s="56"/>
      <c r="AF62" s="57"/>
      <c r="AG62" s="57"/>
      <c r="AH62" s="57"/>
      <c r="AI62" s="57"/>
      <c r="AJ62" s="65"/>
      <c r="AK62" s="56"/>
      <c r="AL62" s="91"/>
      <c r="AM62" s="61"/>
      <c r="AN62" s="65"/>
      <c r="AO62" s="93"/>
      <c r="AP62" s="91"/>
      <c r="AQ62" s="91"/>
      <c r="AR62" s="91"/>
      <c r="AS62" s="91"/>
      <c r="AT62" s="92"/>
      <c r="AU62" s="93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2"/>
    </row>
    <row r="63" spans="1:58" x14ac:dyDescent="0.25">
      <c r="A63" s="317">
        <v>7</v>
      </c>
      <c r="B63" s="14" t="s">
        <v>142</v>
      </c>
      <c r="C63" s="15" t="s">
        <v>140</v>
      </c>
      <c r="D63" s="15" t="s">
        <v>149</v>
      </c>
      <c r="E63" s="15" t="s">
        <v>172</v>
      </c>
      <c r="F63" s="16" t="s">
        <v>174</v>
      </c>
      <c r="G63" s="17">
        <v>10997</v>
      </c>
      <c r="H63" s="18" t="s">
        <v>141</v>
      </c>
      <c r="I63" s="19" t="s">
        <v>175</v>
      </c>
      <c r="J63" s="22" t="s">
        <v>154</v>
      </c>
      <c r="K63" s="20">
        <v>41701</v>
      </c>
      <c r="L63" s="21">
        <v>29723</v>
      </c>
      <c r="M63" s="22">
        <v>11262</v>
      </c>
      <c r="N63" s="20">
        <v>41701</v>
      </c>
      <c r="O63" s="20">
        <v>42004</v>
      </c>
      <c r="P63" s="15">
        <v>1</v>
      </c>
      <c r="Q63" s="15" t="s">
        <v>157</v>
      </c>
      <c r="R63" s="15"/>
      <c r="S63" s="15"/>
      <c r="T63" s="23" t="s">
        <v>117</v>
      </c>
      <c r="U63" s="76" t="s">
        <v>124</v>
      </c>
      <c r="V63" s="77">
        <v>41984</v>
      </c>
      <c r="W63" s="78">
        <v>11458</v>
      </c>
      <c r="X63" s="79" t="s">
        <v>166</v>
      </c>
      <c r="Y63" s="77">
        <v>42005</v>
      </c>
      <c r="Z63" s="77">
        <v>42247</v>
      </c>
      <c r="AA63" s="15"/>
      <c r="AB63" s="15"/>
      <c r="AC63" s="21"/>
      <c r="AD63" s="23"/>
      <c r="AE63" s="29"/>
      <c r="AF63" s="21">
        <v>0</v>
      </c>
      <c r="AG63" s="21">
        <f>6808.6+1350.4+1829+1000</f>
        <v>10988</v>
      </c>
      <c r="AH63" s="21">
        <v>16660.8</v>
      </c>
      <c r="AI63" s="21">
        <v>6548.8</v>
      </c>
      <c r="AJ63" s="31">
        <f>AF63+AG63+AH63+AI63</f>
        <v>34197.599999999999</v>
      </c>
      <c r="AK63" s="18" t="s">
        <v>150</v>
      </c>
      <c r="AL63" s="22">
        <v>11818</v>
      </c>
      <c r="AM63" s="180" t="s">
        <v>155</v>
      </c>
      <c r="AN63" s="17">
        <v>11259</v>
      </c>
      <c r="AO63" s="111"/>
      <c r="AP63" s="112"/>
      <c r="AQ63" s="112"/>
      <c r="AR63" s="112"/>
      <c r="AS63" s="112"/>
      <c r="AT63" s="113"/>
      <c r="AU63" s="14"/>
      <c r="AV63" s="15"/>
      <c r="AW63" s="280"/>
      <c r="AX63" s="280"/>
      <c r="AY63" s="280"/>
      <c r="AZ63" s="280"/>
      <c r="BA63" s="280"/>
      <c r="BB63" s="280"/>
      <c r="BC63" s="280"/>
      <c r="BD63" s="280"/>
      <c r="BE63" s="280"/>
      <c r="BF63" s="281"/>
    </row>
    <row r="64" spans="1:58" x14ac:dyDescent="0.25">
      <c r="A64" s="318"/>
      <c r="B64" s="32"/>
      <c r="C64" s="33"/>
      <c r="D64" s="33"/>
      <c r="E64" s="33"/>
      <c r="F64" s="34"/>
      <c r="G64" s="35"/>
      <c r="H64" s="36"/>
      <c r="I64" s="37"/>
      <c r="J64" s="40"/>
      <c r="K64" s="38"/>
      <c r="L64" s="39"/>
      <c r="M64" s="40"/>
      <c r="N64" s="38"/>
      <c r="O64" s="38"/>
      <c r="P64" s="33"/>
      <c r="Q64" s="33"/>
      <c r="R64" s="33"/>
      <c r="S64" s="33"/>
      <c r="T64" s="41"/>
      <c r="U64" s="51" t="s">
        <v>127</v>
      </c>
      <c r="V64" s="52">
        <v>42240</v>
      </c>
      <c r="W64" s="53">
        <v>11828</v>
      </c>
      <c r="X64" s="159" t="s">
        <v>166</v>
      </c>
      <c r="Y64" s="52">
        <v>42248</v>
      </c>
      <c r="Z64" s="52">
        <v>42369</v>
      </c>
      <c r="AA64" s="33"/>
      <c r="AB64" s="33"/>
      <c r="AC64" s="33"/>
      <c r="AD64" s="41"/>
      <c r="AE64" s="32"/>
      <c r="AF64" s="33"/>
      <c r="AG64" s="33"/>
      <c r="AH64" s="33"/>
      <c r="AI64" s="33"/>
      <c r="AJ64" s="41"/>
      <c r="AK64" s="32"/>
      <c r="AL64" s="33"/>
      <c r="AM64" s="37"/>
      <c r="AN64" s="41"/>
      <c r="AO64" s="32"/>
      <c r="AP64" s="33"/>
      <c r="AQ64" s="33"/>
      <c r="AR64" s="33"/>
      <c r="AS64" s="33"/>
      <c r="AT64" s="41"/>
      <c r="AU64" s="32"/>
      <c r="AV64" s="33"/>
      <c r="AW64" s="273"/>
      <c r="AX64" s="273"/>
      <c r="AY64" s="273"/>
      <c r="AZ64" s="273"/>
      <c r="BA64" s="273"/>
      <c r="BB64" s="273"/>
      <c r="BC64" s="273"/>
      <c r="BD64" s="273"/>
      <c r="BE64" s="273"/>
      <c r="BF64" s="275"/>
    </row>
    <row r="65" spans="1:58" ht="13.5" thickBot="1" x14ac:dyDescent="0.3">
      <c r="A65" s="319"/>
      <c r="B65" s="56"/>
      <c r="C65" s="57"/>
      <c r="D65" s="57"/>
      <c r="E65" s="57"/>
      <c r="F65" s="58"/>
      <c r="G65" s="59"/>
      <c r="H65" s="60"/>
      <c r="I65" s="61"/>
      <c r="J65" s="64"/>
      <c r="K65" s="62"/>
      <c r="L65" s="63"/>
      <c r="M65" s="64"/>
      <c r="N65" s="62"/>
      <c r="O65" s="62"/>
      <c r="P65" s="57"/>
      <c r="Q65" s="57"/>
      <c r="R65" s="57"/>
      <c r="S65" s="57"/>
      <c r="T65" s="65"/>
      <c r="U65" s="66" t="s">
        <v>128</v>
      </c>
      <c r="V65" s="67">
        <v>42367</v>
      </c>
      <c r="W65" s="68">
        <v>11728</v>
      </c>
      <c r="X65" s="184" t="s">
        <v>166</v>
      </c>
      <c r="Y65" s="67">
        <v>42370</v>
      </c>
      <c r="Z65" s="67">
        <v>42460</v>
      </c>
      <c r="AA65" s="57"/>
      <c r="AB65" s="57"/>
      <c r="AC65" s="57"/>
      <c r="AD65" s="65"/>
      <c r="AE65" s="56"/>
      <c r="AF65" s="57"/>
      <c r="AG65" s="57"/>
      <c r="AH65" s="57"/>
      <c r="AI65" s="57"/>
      <c r="AJ65" s="65"/>
      <c r="AK65" s="56"/>
      <c r="AL65" s="57"/>
      <c r="AM65" s="61"/>
      <c r="AN65" s="65"/>
      <c r="AO65" s="56"/>
      <c r="AP65" s="57"/>
      <c r="AQ65" s="57"/>
      <c r="AR65" s="57"/>
      <c r="AS65" s="57"/>
      <c r="AT65" s="65"/>
      <c r="AU65" s="56"/>
      <c r="AV65" s="57"/>
      <c r="AW65" s="276"/>
      <c r="AX65" s="276"/>
      <c r="AY65" s="276"/>
      <c r="AZ65" s="276"/>
      <c r="BA65" s="276"/>
      <c r="BB65" s="276"/>
      <c r="BC65" s="276"/>
      <c r="BD65" s="276"/>
      <c r="BE65" s="276"/>
      <c r="BF65" s="278"/>
    </row>
    <row r="66" spans="1:58" ht="14.45" customHeight="1" x14ac:dyDescent="0.25">
      <c r="A66" s="317">
        <v>8</v>
      </c>
      <c r="B66" s="14" t="s">
        <v>176</v>
      </c>
      <c r="C66" s="15" t="s">
        <v>178</v>
      </c>
      <c r="D66" s="15" t="s">
        <v>149</v>
      </c>
      <c r="E66" s="15" t="s">
        <v>119</v>
      </c>
      <c r="F66" s="16" t="s">
        <v>177</v>
      </c>
      <c r="G66" s="17">
        <v>11024</v>
      </c>
      <c r="H66" s="18" t="s">
        <v>243</v>
      </c>
      <c r="I66" s="19" t="s">
        <v>245</v>
      </c>
      <c r="J66" s="15" t="s">
        <v>180</v>
      </c>
      <c r="K66" s="20">
        <v>41821</v>
      </c>
      <c r="L66" s="21">
        <v>20100</v>
      </c>
      <c r="M66" s="22">
        <v>11348</v>
      </c>
      <c r="N66" s="20">
        <v>41821</v>
      </c>
      <c r="O66" s="20">
        <v>42004</v>
      </c>
      <c r="P66" s="15">
        <v>1</v>
      </c>
      <c r="Q66" s="15" t="s">
        <v>157</v>
      </c>
      <c r="R66" s="15"/>
      <c r="S66" s="15"/>
      <c r="T66" s="23" t="s">
        <v>117</v>
      </c>
      <c r="U66" s="76" t="s">
        <v>124</v>
      </c>
      <c r="V66" s="77">
        <v>41984</v>
      </c>
      <c r="W66" s="78">
        <v>11458</v>
      </c>
      <c r="X66" s="79" t="s">
        <v>166</v>
      </c>
      <c r="Y66" s="77">
        <v>42005</v>
      </c>
      <c r="Z66" s="77">
        <v>42185</v>
      </c>
      <c r="AA66" s="15"/>
      <c r="AB66" s="15"/>
      <c r="AC66" s="21"/>
      <c r="AD66" s="31"/>
      <c r="AE66" s="29"/>
      <c r="AF66" s="21">
        <v>0</v>
      </c>
      <c r="AG66" s="21">
        <f>3350+3350+3350+3350+3350+3350</f>
        <v>20100</v>
      </c>
      <c r="AH66" s="21">
        <v>33500</v>
      </c>
      <c r="AI66" s="21">
        <f>3350+3350+3350+3350+3350+3350+3350+3350+3350+3350</f>
        <v>33500</v>
      </c>
      <c r="AJ66" s="31">
        <f>AF66+AG66+AH66+AI66</f>
        <v>87100</v>
      </c>
      <c r="AK66" s="18" t="s">
        <v>139</v>
      </c>
      <c r="AL66" s="22">
        <v>11183</v>
      </c>
      <c r="AM66" s="180" t="s">
        <v>181</v>
      </c>
      <c r="AN66" s="17">
        <v>11340</v>
      </c>
      <c r="AO66" s="111"/>
      <c r="AP66" s="112"/>
      <c r="AQ66" s="22"/>
      <c r="AR66" s="20"/>
      <c r="AS66" s="22"/>
      <c r="AT66" s="113"/>
      <c r="AU66" s="14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23"/>
    </row>
    <row r="67" spans="1:58" ht="14.45" customHeight="1" x14ac:dyDescent="0.25">
      <c r="A67" s="318"/>
      <c r="B67" s="32"/>
      <c r="C67" s="33"/>
      <c r="D67" s="33"/>
      <c r="E67" s="33"/>
      <c r="F67" s="34"/>
      <c r="G67" s="35"/>
      <c r="H67" s="36"/>
      <c r="I67" s="37"/>
      <c r="J67" s="33"/>
      <c r="K67" s="38"/>
      <c r="L67" s="39"/>
      <c r="M67" s="40"/>
      <c r="N67" s="38"/>
      <c r="O67" s="38"/>
      <c r="P67" s="33"/>
      <c r="Q67" s="33"/>
      <c r="R67" s="33"/>
      <c r="S67" s="33"/>
      <c r="T67" s="41"/>
      <c r="U67" s="42" t="s">
        <v>244</v>
      </c>
      <c r="V67" s="43">
        <v>42171</v>
      </c>
      <c r="W67" s="44">
        <v>11580</v>
      </c>
      <c r="X67" s="85" t="s">
        <v>166</v>
      </c>
      <c r="Y67" s="43">
        <v>42186</v>
      </c>
      <c r="Z67" s="43">
        <v>42369</v>
      </c>
      <c r="AA67" s="33"/>
      <c r="AB67" s="33"/>
      <c r="AC67" s="33"/>
      <c r="AD67" s="41"/>
      <c r="AE67" s="32"/>
      <c r="AF67" s="33"/>
      <c r="AG67" s="33"/>
      <c r="AH67" s="33"/>
      <c r="AI67" s="33"/>
      <c r="AJ67" s="41"/>
      <c r="AK67" s="32"/>
      <c r="AL67" s="33"/>
      <c r="AM67" s="37"/>
      <c r="AN67" s="41"/>
      <c r="AO67" s="32"/>
      <c r="AP67" s="33"/>
      <c r="AQ67" s="33"/>
      <c r="AR67" s="33"/>
      <c r="AS67" s="33"/>
      <c r="AT67" s="41"/>
      <c r="AU67" s="32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41"/>
    </row>
    <row r="68" spans="1:58" ht="14.45" customHeight="1" thickBot="1" x14ac:dyDescent="0.3">
      <c r="A68" s="319"/>
      <c r="B68" s="56"/>
      <c r="C68" s="57"/>
      <c r="D68" s="57"/>
      <c r="E68" s="57"/>
      <c r="F68" s="58"/>
      <c r="G68" s="59"/>
      <c r="H68" s="60"/>
      <c r="I68" s="61"/>
      <c r="J68" s="57"/>
      <c r="K68" s="62"/>
      <c r="L68" s="63"/>
      <c r="M68" s="64"/>
      <c r="N68" s="62"/>
      <c r="O68" s="62"/>
      <c r="P68" s="57"/>
      <c r="Q68" s="57"/>
      <c r="R68" s="57"/>
      <c r="S68" s="57"/>
      <c r="T68" s="65"/>
      <c r="U68" s="66" t="s">
        <v>262</v>
      </c>
      <c r="V68" s="67">
        <v>42367</v>
      </c>
      <c r="W68" s="68">
        <v>11718</v>
      </c>
      <c r="X68" s="90" t="s">
        <v>166</v>
      </c>
      <c r="Y68" s="67">
        <v>42370</v>
      </c>
      <c r="Z68" s="67">
        <v>42735</v>
      </c>
      <c r="AA68" s="57"/>
      <c r="AB68" s="57"/>
      <c r="AC68" s="57"/>
      <c r="AD68" s="65"/>
      <c r="AE68" s="56"/>
      <c r="AF68" s="57"/>
      <c r="AG68" s="57"/>
      <c r="AH68" s="57"/>
      <c r="AI68" s="57"/>
      <c r="AJ68" s="65"/>
      <c r="AK68" s="56"/>
      <c r="AL68" s="57"/>
      <c r="AM68" s="61"/>
      <c r="AN68" s="65"/>
      <c r="AO68" s="56"/>
      <c r="AP68" s="57"/>
      <c r="AQ68" s="57"/>
      <c r="AR68" s="57"/>
      <c r="AS68" s="57"/>
      <c r="AT68" s="65"/>
      <c r="AU68" s="56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65"/>
    </row>
    <row r="69" spans="1:58" x14ac:dyDescent="0.25">
      <c r="A69" s="317">
        <v>9</v>
      </c>
      <c r="B69" s="14" t="s">
        <v>184</v>
      </c>
      <c r="C69" s="15" t="s">
        <v>185</v>
      </c>
      <c r="D69" s="15" t="s">
        <v>149</v>
      </c>
      <c r="E69" s="15" t="s">
        <v>119</v>
      </c>
      <c r="F69" s="16" t="s">
        <v>186</v>
      </c>
      <c r="G69" s="17">
        <v>11133</v>
      </c>
      <c r="H69" s="18" t="s">
        <v>183</v>
      </c>
      <c r="I69" s="19" t="s">
        <v>187</v>
      </c>
      <c r="J69" s="15" t="s">
        <v>188</v>
      </c>
      <c r="K69" s="20">
        <v>41879</v>
      </c>
      <c r="L69" s="21">
        <v>447372.76</v>
      </c>
      <c r="M69" s="22">
        <v>11401</v>
      </c>
      <c r="N69" s="20">
        <v>41883</v>
      </c>
      <c r="O69" s="20">
        <v>42004</v>
      </c>
      <c r="P69" s="15">
        <v>1</v>
      </c>
      <c r="Q69" s="15" t="s">
        <v>157</v>
      </c>
      <c r="R69" s="15"/>
      <c r="S69" s="15"/>
      <c r="T69" s="23" t="s">
        <v>117</v>
      </c>
      <c r="U69" s="155" t="s">
        <v>124</v>
      </c>
      <c r="V69" s="105">
        <v>42002</v>
      </c>
      <c r="W69" s="156">
        <v>11489</v>
      </c>
      <c r="X69" s="104" t="s">
        <v>166</v>
      </c>
      <c r="Y69" s="105">
        <v>42005</v>
      </c>
      <c r="Z69" s="105">
        <v>42124</v>
      </c>
      <c r="AA69" s="106"/>
      <c r="AB69" s="106"/>
      <c r="AC69" s="107"/>
      <c r="AD69" s="185"/>
      <c r="AE69" s="109"/>
      <c r="AF69" s="107"/>
      <c r="AG69" s="107"/>
      <c r="AH69" s="157"/>
      <c r="AI69" s="21">
        <f>124506.48+124641.4+124641.4+124641.4+124641.4+124641.4+124641.4+7400+129694.06+130249.01+129436.47+2703.65</f>
        <v>1271838.07</v>
      </c>
      <c r="AJ69" s="31">
        <f>AF74+AG74+AH74+AI69</f>
        <v>2880027.01</v>
      </c>
      <c r="AK69" s="18" t="s">
        <v>152</v>
      </c>
      <c r="AL69" s="22">
        <v>11016</v>
      </c>
      <c r="AM69" s="180" t="s">
        <v>189</v>
      </c>
      <c r="AN69" s="17">
        <v>11340</v>
      </c>
      <c r="AO69" s="111"/>
      <c r="AP69" s="112"/>
      <c r="AQ69" s="22"/>
      <c r="AR69" s="20"/>
      <c r="AS69" s="22"/>
      <c r="AT69" s="113"/>
      <c r="AU69" s="270"/>
      <c r="AV69" s="271"/>
      <c r="AW69" s="271"/>
      <c r="AX69" s="271"/>
      <c r="AY69" s="271"/>
      <c r="AZ69" s="271"/>
      <c r="BA69" s="271"/>
      <c r="BB69" s="271"/>
      <c r="BC69" s="271"/>
      <c r="BD69" s="271"/>
      <c r="BE69" s="271"/>
      <c r="BF69" s="272"/>
    </row>
    <row r="70" spans="1:58" x14ac:dyDescent="0.25">
      <c r="A70" s="318"/>
      <c r="B70" s="32"/>
      <c r="C70" s="33"/>
      <c r="D70" s="33"/>
      <c r="E70" s="33"/>
      <c r="F70" s="34"/>
      <c r="G70" s="35"/>
      <c r="H70" s="36"/>
      <c r="I70" s="37"/>
      <c r="J70" s="33"/>
      <c r="K70" s="38"/>
      <c r="L70" s="39"/>
      <c r="M70" s="40"/>
      <c r="N70" s="38"/>
      <c r="O70" s="38"/>
      <c r="P70" s="33"/>
      <c r="Q70" s="33"/>
      <c r="R70" s="33"/>
      <c r="S70" s="33"/>
      <c r="T70" s="41"/>
      <c r="U70" s="42" t="s">
        <v>127</v>
      </c>
      <c r="V70" s="43">
        <v>42111</v>
      </c>
      <c r="W70" s="44">
        <v>11537</v>
      </c>
      <c r="X70" s="159" t="s">
        <v>166</v>
      </c>
      <c r="Y70" s="43">
        <v>42125</v>
      </c>
      <c r="Z70" s="43">
        <v>42246</v>
      </c>
      <c r="AA70" s="115"/>
      <c r="AB70" s="115"/>
      <c r="AC70" s="186"/>
      <c r="AD70" s="187"/>
      <c r="AE70" s="188"/>
      <c r="AF70" s="186"/>
      <c r="AG70" s="119"/>
      <c r="AH70" s="160"/>
      <c r="AI70" s="39"/>
      <c r="AJ70" s="120"/>
      <c r="AK70" s="36"/>
      <c r="AL70" s="40"/>
      <c r="AM70" s="189"/>
      <c r="AN70" s="35"/>
      <c r="AO70" s="125"/>
      <c r="AP70" s="126"/>
      <c r="AQ70" s="40"/>
      <c r="AR70" s="38"/>
      <c r="AS70" s="40"/>
      <c r="AT70" s="127"/>
      <c r="AU70" s="46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282"/>
    </row>
    <row r="71" spans="1:58" x14ac:dyDescent="0.25">
      <c r="A71" s="318"/>
      <c r="B71" s="32"/>
      <c r="C71" s="33"/>
      <c r="D71" s="33"/>
      <c r="E71" s="33"/>
      <c r="F71" s="34"/>
      <c r="G71" s="35"/>
      <c r="H71" s="36"/>
      <c r="I71" s="37"/>
      <c r="J71" s="33"/>
      <c r="K71" s="38"/>
      <c r="L71" s="39"/>
      <c r="M71" s="40"/>
      <c r="N71" s="38"/>
      <c r="O71" s="38"/>
      <c r="P71" s="33"/>
      <c r="Q71" s="33"/>
      <c r="R71" s="33"/>
      <c r="S71" s="33"/>
      <c r="T71" s="41"/>
      <c r="U71" s="42" t="s">
        <v>128</v>
      </c>
      <c r="V71" s="43">
        <v>42185</v>
      </c>
      <c r="W71" s="44">
        <v>11594</v>
      </c>
      <c r="X71" s="184" t="s">
        <v>251</v>
      </c>
      <c r="Y71" s="43">
        <v>42185</v>
      </c>
      <c r="Z71" s="43">
        <v>42246</v>
      </c>
      <c r="AA71" s="190">
        <v>0.19449364</v>
      </c>
      <c r="AB71" s="130"/>
      <c r="AC71" s="116">
        <v>130516.74</v>
      </c>
      <c r="AD71" s="191"/>
      <c r="AE71" s="164">
        <f>AC71+L69</f>
        <v>577889.5</v>
      </c>
      <c r="AF71" s="116"/>
      <c r="AG71" s="288"/>
      <c r="AH71" s="160"/>
      <c r="AI71" s="39"/>
      <c r="AJ71" s="120"/>
      <c r="AK71" s="36"/>
      <c r="AL71" s="40"/>
      <c r="AM71" s="189"/>
      <c r="AN71" s="35"/>
      <c r="AO71" s="125"/>
      <c r="AP71" s="126"/>
      <c r="AQ71" s="40"/>
      <c r="AR71" s="38"/>
      <c r="AS71" s="40"/>
      <c r="AT71" s="127"/>
      <c r="AU71" s="46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282"/>
    </row>
    <row r="72" spans="1:58" x14ac:dyDescent="0.25">
      <c r="A72" s="318"/>
      <c r="B72" s="32"/>
      <c r="C72" s="33"/>
      <c r="D72" s="33"/>
      <c r="E72" s="33"/>
      <c r="F72" s="34"/>
      <c r="G72" s="35"/>
      <c r="H72" s="36"/>
      <c r="I72" s="37"/>
      <c r="J72" s="33"/>
      <c r="K72" s="38"/>
      <c r="L72" s="39"/>
      <c r="M72" s="40"/>
      <c r="N72" s="38"/>
      <c r="O72" s="38"/>
      <c r="P72" s="33"/>
      <c r="Q72" s="33"/>
      <c r="R72" s="33"/>
      <c r="S72" s="33"/>
      <c r="T72" s="50"/>
      <c r="U72" s="42" t="s">
        <v>118</v>
      </c>
      <c r="V72" s="43">
        <v>42240</v>
      </c>
      <c r="W72" s="44">
        <v>11628</v>
      </c>
      <c r="X72" s="159" t="s">
        <v>166</v>
      </c>
      <c r="Y72" s="43">
        <v>42248</v>
      </c>
      <c r="Z72" s="43">
        <v>42369</v>
      </c>
      <c r="AA72" s="190"/>
      <c r="AB72" s="130"/>
      <c r="AC72" s="116"/>
      <c r="AD72" s="191"/>
      <c r="AE72" s="118"/>
      <c r="AF72" s="116"/>
      <c r="AG72" s="288"/>
      <c r="AH72" s="160"/>
      <c r="AI72" s="39"/>
      <c r="AJ72" s="120"/>
      <c r="AK72" s="36"/>
      <c r="AL72" s="40"/>
      <c r="AM72" s="189"/>
      <c r="AN72" s="35"/>
      <c r="AO72" s="125"/>
      <c r="AP72" s="126"/>
      <c r="AQ72" s="40"/>
      <c r="AR72" s="38"/>
      <c r="AS72" s="40"/>
      <c r="AT72" s="127"/>
      <c r="AU72" s="46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282"/>
    </row>
    <row r="73" spans="1:58" x14ac:dyDescent="0.25">
      <c r="A73" s="318"/>
      <c r="B73" s="32"/>
      <c r="C73" s="33"/>
      <c r="D73" s="33"/>
      <c r="E73" s="33"/>
      <c r="F73" s="34"/>
      <c r="G73" s="35"/>
      <c r="H73" s="36"/>
      <c r="I73" s="37"/>
      <c r="J73" s="33"/>
      <c r="K73" s="38"/>
      <c r="L73" s="39"/>
      <c r="M73" s="40"/>
      <c r="N73" s="38"/>
      <c r="O73" s="38"/>
      <c r="P73" s="33"/>
      <c r="Q73" s="33"/>
      <c r="R73" s="33"/>
      <c r="S73" s="33"/>
      <c r="T73" s="50"/>
      <c r="U73" s="42" t="s">
        <v>129</v>
      </c>
      <c r="V73" s="43">
        <v>42367</v>
      </c>
      <c r="W73" s="44">
        <v>11721</v>
      </c>
      <c r="X73" s="159" t="s">
        <v>166</v>
      </c>
      <c r="Y73" s="43">
        <v>42370</v>
      </c>
      <c r="Z73" s="43">
        <v>42460</v>
      </c>
      <c r="AA73" s="190"/>
      <c r="AB73" s="130"/>
      <c r="AC73" s="116"/>
      <c r="AD73" s="191"/>
      <c r="AE73" s="118"/>
      <c r="AF73" s="116"/>
      <c r="AG73" s="289"/>
      <c r="AH73" s="165"/>
      <c r="AI73" s="39"/>
      <c r="AJ73" s="120"/>
      <c r="AK73" s="36"/>
      <c r="AL73" s="40"/>
      <c r="AM73" s="189"/>
      <c r="AN73" s="35"/>
      <c r="AO73" s="125"/>
      <c r="AP73" s="126"/>
      <c r="AQ73" s="40"/>
      <c r="AR73" s="38"/>
      <c r="AS73" s="40"/>
      <c r="AT73" s="127"/>
      <c r="AU73" s="46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282"/>
    </row>
    <row r="74" spans="1:58" ht="13.5" thickBot="1" x14ac:dyDescent="0.3">
      <c r="A74" s="319"/>
      <c r="B74" s="56"/>
      <c r="C74" s="57"/>
      <c r="D74" s="57"/>
      <c r="E74" s="57"/>
      <c r="F74" s="58"/>
      <c r="G74" s="59"/>
      <c r="H74" s="60"/>
      <c r="I74" s="61"/>
      <c r="J74" s="57"/>
      <c r="K74" s="62"/>
      <c r="L74" s="63"/>
      <c r="M74" s="64"/>
      <c r="N74" s="62"/>
      <c r="O74" s="62"/>
      <c r="P74" s="57"/>
      <c r="Q74" s="57"/>
      <c r="R74" s="57"/>
      <c r="S74" s="57"/>
      <c r="T74" s="192"/>
      <c r="U74" s="42" t="s">
        <v>130</v>
      </c>
      <c r="V74" s="43">
        <v>42459</v>
      </c>
      <c r="W74" s="44">
        <v>11775</v>
      </c>
      <c r="X74" s="159" t="s">
        <v>166</v>
      </c>
      <c r="Y74" s="43">
        <v>42461</v>
      </c>
      <c r="Z74" s="43">
        <v>42735</v>
      </c>
      <c r="AA74" s="290"/>
      <c r="AB74" s="290"/>
      <c r="AC74" s="290"/>
      <c r="AD74" s="191"/>
      <c r="AE74" s="193"/>
      <c r="AF74" s="116">
        <v>0</v>
      </c>
      <c r="AG74" s="116">
        <f>99604.87+111843.19+111843.19+111843.19</f>
        <v>435134.44</v>
      </c>
      <c r="AH74" s="165">
        <v>1173054.5</v>
      </c>
      <c r="AI74" s="63"/>
      <c r="AJ74" s="148"/>
      <c r="AK74" s="60"/>
      <c r="AL74" s="64"/>
      <c r="AM74" s="194"/>
      <c r="AN74" s="59"/>
      <c r="AO74" s="151"/>
      <c r="AP74" s="152"/>
      <c r="AQ74" s="64"/>
      <c r="AR74" s="62"/>
      <c r="AS74" s="64"/>
      <c r="AT74" s="153"/>
      <c r="AU74" s="71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250"/>
    </row>
    <row r="75" spans="1:58" x14ac:dyDescent="0.25">
      <c r="A75" s="317">
        <v>10</v>
      </c>
      <c r="B75" s="14" t="s">
        <v>196</v>
      </c>
      <c r="C75" s="15" t="s">
        <v>185</v>
      </c>
      <c r="D75" s="15" t="s">
        <v>149</v>
      </c>
      <c r="E75" s="15" t="s">
        <v>119</v>
      </c>
      <c r="F75" s="16" t="s">
        <v>198</v>
      </c>
      <c r="G75" s="17">
        <v>11133</v>
      </c>
      <c r="H75" s="18" t="s">
        <v>195</v>
      </c>
      <c r="I75" s="19" t="s">
        <v>187</v>
      </c>
      <c r="J75" s="15" t="s">
        <v>188</v>
      </c>
      <c r="K75" s="20">
        <v>41974</v>
      </c>
      <c r="L75" s="21">
        <v>105460</v>
      </c>
      <c r="M75" s="22">
        <v>105460</v>
      </c>
      <c r="N75" s="20">
        <v>41974</v>
      </c>
      <c r="O75" s="20">
        <v>42094</v>
      </c>
      <c r="P75" s="15">
        <v>1</v>
      </c>
      <c r="Q75" s="15" t="s">
        <v>157</v>
      </c>
      <c r="R75" s="15"/>
      <c r="S75" s="15"/>
      <c r="T75" s="23" t="s">
        <v>117</v>
      </c>
      <c r="U75" s="155" t="s">
        <v>228</v>
      </c>
      <c r="V75" s="105">
        <v>42089</v>
      </c>
      <c r="W75" s="156">
        <v>11528</v>
      </c>
      <c r="X75" s="104" t="s">
        <v>166</v>
      </c>
      <c r="Y75" s="105">
        <v>42095</v>
      </c>
      <c r="Z75" s="105">
        <v>42216</v>
      </c>
      <c r="AA75" s="106"/>
      <c r="AB75" s="106"/>
      <c r="AC75" s="107"/>
      <c r="AD75" s="185"/>
      <c r="AE75" s="109"/>
      <c r="AF75" s="107"/>
      <c r="AG75" s="107"/>
      <c r="AH75" s="157"/>
      <c r="AI75" s="21">
        <f>26365+31638+31638+31269.11+31638+31638+31638+26365+26365+26365</f>
        <v>294919.11</v>
      </c>
      <c r="AJ75" s="31">
        <f>AF79+AG79+AH79+AI75</f>
        <v>586516.03</v>
      </c>
      <c r="AK75" s="18" t="s">
        <v>152</v>
      </c>
      <c r="AL75" s="22">
        <v>11016</v>
      </c>
      <c r="AM75" s="180" t="s">
        <v>189</v>
      </c>
      <c r="AN75" s="17">
        <v>11340</v>
      </c>
      <c r="AO75" s="111"/>
      <c r="AP75" s="112"/>
      <c r="AQ75" s="22"/>
      <c r="AR75" s="20"/>
      <c r="AS75" s="22"/>
      <c r="AT75" s="113"/>
      <c r="AU75" s="270"/>
      <c r="AV75" s="271"/>
      <c r="AW75" s="271"/>
      <c r="AX75" s="271"/>
      <c r="AY75" s="271"/>
      <c r="AZ75" s="271"/>
      <c r="BA75" s="271"/>
      <c r="BB75" s="271"/>
      <c r="BC75" s="271"/>
      <c r="BD75" s="271"/>
      <c r="BE75" s="271"/>
      <c r="BF75" s="272"/>
    </row>
    <row r="76" spans="1:58" x14ac:dyDescent="0.25">
      <c r="A76" s="318"/>
      <c r="B76" s="32"/>
      <c r="C76" s="33"/>
      <c r="D76" s="33"/>
      <c r="E76" s="33"/>
      <c r="F76" s="34"/>
      <c r="G76" s="35"/>
      <c r="H76" s="36"/>
      <c r="I76" s="37"/>
      <c r="J76" s="33"/>
      <c r="K76" s="38"/>
      <c r="L76" s="39"/>
      <c r="M76" s="40"/>
      <c r="N76" s="38"/>
      <c r="O76" s="38"/>
      <c r="P76" s="33"/>
      <c r="Q76" s="33"/>
      <c r="R76" s="33"/>
      <c r="S76" s="33"/>
      <c r="T76" s="41"/>
      <c r="U76" s="42" t="s">
        <v>127</v>
      </c>
      <c r="V76" s="43">
        <v>42175</v>
      </c>
      <c r="W76" s="44">
        <v>11690</v>
      </c>
      <c r="X76" s="85" t="s">
        <v>166</v>
      </c>
      <c r="Y76" s="43">
        <v>42217</v>
      </c>
      <c r="Z76" s="43">
        <v>42369</v>
      </c>
      <c r="AA76" s="115"/>
      <c r="AB76" s="115"/>
      <c r="AC76" s="186"/>
      <c r="AD76" s="187"/>
      <c r="AE76" s="188"/>
      <c r="AF76" s="186"/>
      <c r="AG76" s="186"/>
      <c r="AH76" s="195"/>
      <c r="AI76" s="39"/>
      <c r="AJ76" s="120"/>
      <c r="AK76" s="36"/>
      <c r="AL76" s="40"/>
      <c r="AM76" s="189"/>
      <c r="AN76" s="35"/>
      <c r="AO76" s="125"/>
      <c r="AP76" s="126"/>
      <c r="AQ76" s="40"/>
      <c r="AR76" s="38"/>
      <c r="AS76" s="40"/>
      <c r="AT76" s="127"/>
      <c r="AU76" s="46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282"/>
    </row>
    <row r="77" spans="1:58" x14ac:dyDescent="0.25">
      <c r="A77" s="318"/>
      <c r="B77" s="32"/>
      <c r="C77" s="33"/>
      <c r="D77" s="33"/>
      <c r="E77" s="33"/>
      <c r="F77" s="34"/>
      <c r="G77" s="35"/>
      <c r="H77" s="36"/>
      <c r="I77" s="37"/>
      <c r="J77" s="33"/>
      <c r="K77" s="38"/>
      <c r="L77" s="39"/>
      <c r="M77" s="40"/>
      <c r="N77" s="38"/>
      <c r="O77" s="38"/>
      <c r="P77" s="33"/>
      <c r="Q77" s="33"/>
      <c r="R77" s="33"/>
      <c r="S77" s="33"/>
      <c r="T77" s="41"/>
      <c r="U77" s="42" t="s">
        <v>128</v>
      </c>
      <c r="V77" s="43">
        <v>42244</v>
      </c>
      <c r="W77" s="44">
        <v>11656</v>
      </c>
      <c r="X77" s="85" t="s">
        <v>252</v>
      </c>
      <c r="Y77" s="43">
        <v>42244</v>
      </c>
      <c r="Z77" s="43">
        <v>42369</v>
      </c>
      <c r="AA77" s="114">
        <v>0.2104</v>
      </c>
      <c r="AB77" s="130"/>
      <c r="AC77" s="116">
        <f>5273.28*4</f>
        <v>21093.119999999999</v>
      </c>
      <c r="AD77" s="191"/>
      <c r="AE77" s="164">
        <f>AC77+L75</f>
        <v>126553.12</v>
      </c>
      <c r="AF77" s="119"/>
      <c r="AG77" s="119"/>
      <c r="AH77" s="160"/>
      <c r="AI77" s="39"/>
      <c r="AJ77" s="120"/>
      <c r="AK77" s="36"/>
      <c r="AL77" s="40"/>
      <c r="AM77" s="189"/>
      <c r="AN77" s="35"/>
      <c r="AO77" s="125"/>
      <c r="AP77" s="126"/>
      <c r="AQ77" s="40"/>
      <c r="AR77" s="38"/>
      <c r="AS77" s="40"/>
      <c r="AT77" s="127"/>
      <c r="AU77" s="46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282"/>
    </row>
    <row r="78" spans="1:58" ht="13.5" thickBot="1" x14ac:dyDescent="0.3">
      <c r="A78" s="318"/>
      <c r="B78" s="32"/>
      <c r="C78" s="33"/>
      <c r="D78" s="33"/>
      <c r="E78" s="33"/>
      <c r="F78" s="34"/>
      <c r="G78" s="35"/>
      <c r="H78" s="36"/>
      <c r="I78" s="37"/>
      <c r="J78" s="33"/>
      <c r="K78" s="38"/>
      <c r="L78" s="39"/>
      <c r="M78" s="40"/>
      <c r="N78" s="38"/>
      <c r="O78" s="38"/>
      <c r="P78" s="33"/>
      <c r="Q78" s="33"/>
      <c r="R78" s="33"/>
      <c r="S78" s="33"/>
      <c r="T78" s="41"/>
      <c r="U78" s="42" t="s">
        <v>118</v>
      </c>
      <c r="V78" s="67">
        <v>42367</v>
      </c>
      <c r="W78" s="68">
        <v>11721</v>
      </c>
      <c r="X78" s="90" t="s">
        <v>166</v>
      </c>
      <c r="Y78" s="67">
        <v>42370</v>
      </c>
      <c r="Z78" s="67">
        <v>42460</v>
      </c>
      <c r="AA78" s="114"/>
      <c r="AB78" s="130"/>
      <c r="AC78" s="116"/>
      <c r="AD78" s="191"/>
      <c r="AE78" s="164"/>
      <c r="AF78" s="116"/>
      <c r="AG78" s="116"/>
      <c r="AH78" s="165"/>
      <c r="AI78" s="39"/>
      <c r="AJ78" s="120"/>
      <c r="AK78" s="36"/>
      <c r="AL78" s="40"/>
      <c r="AM78" s="189"/>
      <c r="AN78" s="35"/>
      <c r="AO78" s="125"/>
      <c r="AP78" s="126"/>
      <c r="AQ78" s="40"/>
      <c r="AR78" s="38"/>
      <c r="AS78" s="40"/>
      <c r="AT78" s="127"/>
      <c r="AU78" s="46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282"/>
    </row>
    <row r="79" spans="1:58" ht="13.5" thickBot="1" x14ac:dyDescent="0.3">
      <c r="A79" s="319"/>
      <c r="B79" s="56"/>
      <c r="C79" s="57"/>
      <c r="D79" s="57"/>
      <c r="E79" s="57"/>
      <c r="F79" s="58"/>
      <c r="G79" s="59"/>
      <c r="H79" s="60"/>
      <c r="I79" s="61"/>
      <c r="J79" s="57"/>
      <c r="K79" s="62"/>
      <c r="L79" s="63"/>
      <c r="M79" s="64"/>
      <c r="N79" s="62"/>
      <c r="O79" s="62"/>
      <c r="P79" s="57"/>
      <c r="Q79" s="57"/>
      <c r="R79" s="57"/>
      <c r="S79" s="57"/>
      <c r="T79" s="65"/>
      <c r="U79" s="42" t="s">
        <v>129</v>
      </c>
      <c r="V79" s="43">
        <v>42459</v>
      </c>
      <c r="W79" s="44">
        <v>11775</v>
      </c>
      <c r="X79" s="159" t="s">
        <v>166</v>
      </c>
      <c r="Y79" s="43">
        <v>42461</v>
      </c>
      <c r="Z79" s="43">
        <v>42735</v>
      </c>
      <c r="AA79" s="114"/>
      <c r="AB79" s="130"/>
      <c r="AC79" s="116"/>
      <c r="AD79" s="191"/>
      <c r="AE79" s="196"/>
      <c r="AF79" s="116">
        <v>0</v>
      </c>
      <c r="AG79" s="197">
        <v>26365</v>
      </c>
      <c r="AH79" s="198">
        <v>265231.92</v>
      </c>
      <c r="AI79" s="63"/>
      <c r="AJ79" s="148"/>
      <c r="AK79" s="60"/>
      <c r="AL79" s="64"/>
      <c r="AM79" s="194"/>
      <c r="AN79" s="59"/>
      <c r="AO79" s="151"/>
      <c r="AP79" s="152"/>
      <c r="AQ79" s="64"/>
      <c r="AR79" s="62"/>
      <c r="AS79" s="64"/>
      <c r="AT79" s="153"/>
      <c r="AU79" s="71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250"/>
    </row>
    <row r="80" spans="1:58" ht="39" thickBot="1" x14ac:dyDescent="0.3">
      <c r="A80" s="322">
        <v>11</v>
      </c>
      <c r="B80" s="76" t="s">
        <v>203</v>
      </c>
      <c r="C80" s="178" t="s">
        <v>204</v>
      </c>
      <c r="D80" s="199" t="s">
        <v>149</v>
      </c>
      <c r="E80" s="199" t="s">
        <v>119</v>
      </c>
      <c r="F80" s="200" t="s">
        <v>212</v>
      </c>
      <c r="G80" s="201">
        <v>11358</v>
      </c>
      <c r="H80" s="202" t="s">
        <v>203</v>
      </c>
      <c r="I80" s="79" t="s">
        <v>210</v>
      </c>
      <c r="J80" s="178" t="s">
        <v>385</v>
      </c>
      <c r="K80" s="203">
        <v>42034</v>
      </c>
      <c r="L80" s="204">
        <v>18260</v>
      </c>
      <c r="M80" s="78">
        <v>11493</v>
      </c>
      <c r="N80" s="203">
        <v>42037</v>
      </c>
      <c r="O80" s="203">
        <v>42369</v>
      </c>
      <c r="P80" s="178">
        <v>1</v>
      </c>
      <c r="Q80" s="205"/>
      <c r="R80" s="205"/>
      <c r="S80" s="205"/>
      <c r="T80" s="154" t="s">
        <v>143</v>
      </c>
      <c r="U80" s="206" t="s">
        <v>124</v>
      </c>
      <c r="V80" s="207">
        <v>42367</v>
      </c>
      <c r="W80" s="208">
        <v>11718</v>
      </c>
      <c r="X80" s="209" t="s">
        <v>166</v>
      </c>
      <c r="Y80" s="207">
        <v>42370</v>
      </c>
      <c r="Z80" s="207">
        <v>42735</v>
      </c>
      <c r="AA80" s="199"/>
      <c r="AB80" s="199"/>
      <c r="AC80" s="210"/>
      <c r="AD80" s="211"/>
      <c r="AE80" s="212"/>
      <c r="AF80" s="210">
        <v>0</v>
      </c>
      <c r="AG80" s="210">
        <v>0</v>
      </c>
      <c r="AH80" s="213">
        <v>14940</v>
      </c>
      <c r="AI80" s="213">
        <f>1660+1660+1660+1660+1660+1660+1660+1660+1660+1660</f>
        <v>16600</v>
      </c>
      <c r="AJ80" s="211">
        <f>AF80+AG80+AH80+AI80</f>
        <v>31540</v>
      </c>
      <c r="AK80" s="214"/>
      <c r="AL80" s="208"/>
      <c r="AM80" s="215"/>
      <c r="AN80" s="216"/>
      <c r="AO80" s="217"/>
      <c r="AP80" s="218"/>
      <c r="AQ80" s="208"/>
      <c r="AR80" s="219"/>
      <c r="AS80" s="208"/>
      <c r="AT80" s="220"/>
      <c r="AU80" s="291"/>
      <c r="AV80" s="292"/>
      <c r="AW80" s="292"/>
      <c r="AX80" s="292"/>
      <c r="AY80" s="292"/>
      <c r="AZ80" s="292"/>
      <c r="BA80" s="292"/>
      <c r="BB80" s="292"/>
      <c r="BC80" s="292"/>
      <c r="BD80" s="292"/>
      <c r="BE80" s="292"/>
      <c r="BF80" s="293"/>
    </row>
    <row r="81" spans="1:58" ht="39" thickBot="1" x14ac:dyDescent="0.3">
      <c r="A81" s="322">
        <v>12</v>
      </c>
      <c r="B81" s="76" t="s">
        <v>205</v>
      </c>
      <c r="C81" s="178" t="s">
        <v>204</v>
      </c>
      <c r="D81" s="199" t="s">
        <v>149</v>
      </c>
      <c r="E81" s="199" t="s">
        <v>119</v>
      </c>
      <c r="F81" s="200" t="s">
        <v>214</v>
      </c>
      <c r="G81" s="201">
        <v>11358</v>
      </c>
      <c r="H81" s="202" t="s">
        <v>205</v>
      </c>
      <c r="I81" s="79" t="s">
        <v>179</v>
      </c>
      <c r="J81" s="178" t="s">
        <v>211</v>
      </c>
      <c r="K81" s="203">
        <v>42034</v>
      </c>
      <c r="L81" s="204">
        <v>18359</v>
      </c>
      <c r="M81" s="78">
        <v>11493</v>
      </c>
      <c r="N81" s="203">
        <v>42037</v>
      </c>
      <c r="O81" s="203">
        <v>42369</v>
      </c>
      <c r="P81" s="178">
        <v>1</v>
      </c>
      <c r="Q81" s="205"/>
      <c r="R81" s="205"/>
      <c r="S81" s="205"/>
      <c r="T81" s="154" t="s">
        <v>117</v>
      </c>
      <c r="U81" s="206" t="s">
        <v>124</v>
      </c>
      <c r="V81" s="207">
        <v>42367</v>
      </c>
      <c r="W81" s="208">
        <v>11718</v>
      </c>
      <c r="X81" s="209" t="s">
        <v>166</v>
      </c>
      <c r="Y81" s="207">
        <v>42370</v>
      </c>
      <c r="Z81" s="207">
        <v>42735</v>
      </c>
      <c r="AA81" s="199"/>
      <c r="AB81" s="199"/>
      <c r="AC81" s="210"/>
      <c r="AD81" s="211"/>
      <c r="AE81" s="212"/>
      <c r="AF81" s="210">
        <v>0</v>
      </c>
      <c r="AG81" s="210">
        <v>0</v>
      </c>
      <c r="AH81" s="213">
        <v>15021</v>
      </c>
      <c r="AI81" s="213">
        <f>1669+1669+1669+1669+1669+1669+1669+1669+1669+1669</f>
        <v>16690</v>
      </c>
      <c r="AJ81" s="211">
        <f>AF81+AG81+AH81+AI81</f>
        <v>31711</v>
      </c>
      <c r="AK81" s="214"/>
      <c r="AL81" s="208"/>
      <c r="AM81" s="215"/>
      <c r="AN81" s="216"/>
      <c r="AO81" s="217"/>
      <c r="AP81" s="218"/>
      <c r="AQ81" s="208"/>
      <c r="AR81" s="219"/>
      <c r="AS81" s="208"/>
      <c r="AT81" s="220"/>
      <c r="AU81" s="291"/>
      <c r="AV81" s="292"/>
      <c r="AW81" s="292"/>
      <c r="AX81" s="292"/>
      <c r="AY81" s="292"/>
      <c r="AZ81" s="292"/>
      <c r="BA81" s="292"/>
      <c r="BB81" s="292"/>
      <c r="BC81" s="292"/>
      <c r="BD81" s="292"/>
      <c r="BE81" s="292"/>
      <c r="BF81" s="293"/>
    </row>
    <row r="82" spans="1:58" ht="39" thickBot="1" x14ac:dyDescent="0.3">
      <c r="A82" s="322">
        <v>13</v>
      </c>
      <c r="B82" s="76" t="s">
        <v>206</v>
      </c>
      <c r="C82" s="178" t="s">
        <v>204</v>
      </c>
      <c r="D82" s="199" t="s">
        <v>149</v>
      </c>
      <c r="E82" s="199" t="s">
        <v>119</v>
      </c>
      <c r="F82" s="200" t="s">
        <v>215</v>
      </c>
      <c r="G82" s="201">
        <v>11358</v>
      </c>
      <c r="H82" s="202" t="s">
        <v>206</v>
      </c>
      <c r="I82" s="79" t="s">
        <v>179</v>
      </c>
      <c r="J82" s="178" t="s">
        <v>211</v>
      </c>
      <c r="K82" s="203">
        <v>42034</v>
      </c>
      <c r="L82" s="204">
        <v>18359</v>
      </c>
      <c r="M82" s="78">
        <v>11493</v>
      </c>
      <c r="N82" s="203">
        <v>42037</v>
      </c>
      <c r="O82" s="203">
        <v>42369</v>
      </c>
      <c r="P82" s="178">
        <v>1</v>
      </c>
      <c r="Q82" s="205"/>
      <c r="R82" s="205"/>
      <c r="S82" s="205"/>
      <c r="T82" s="221" t="s">
        <v>117</v>
      </c>
      <c r="U82" s="206" t="s">
        <v>124</v>
      </c>
      <c r="V82" s="207">
        <v>42367</v>
      </c>
      <c r="W82" s="208">
        <v>11718</v>
      </c>
      <c r="X82" s="209" t="s">
        <v>166</v>
      </c>
      <c r="Y82" s="207">
        <v>42370</v>
      </c>
      <c r="Z82" s="207">
        <v>42735</v>
      </c>
      <c r="AA82" s="199"/>
      <c r="AB82" s="199"/>
      <c r="AC82" s="210"/>
      <c r="AD82" s="211"/>
      <c r="AE82" s="212">
        <f t="shared" ref="AE82:AE83" si="0">AC82+L80</f>
        <v>18260</v>
      </c>
      <c r="AF82" s="210">
        <v>0</v>
      </c>
      <c r="AG82" s="210">
        <v>0</v>
      </c>
      <c r="AH82" s="213">
        <v>15021</v>
      </c>
      <c r="AI82" s="213">
        <f>1669+1669+1669+1669+1669+1669+1669+1669+1669+1669</f>
        <v>16690</v>
      </c>
      <c r="AJ82" s="211">
        <f>AF82+AG82+AH82+AI82</f>
        <v>31711</v>
      </c>
      <c r="AK82" s="214"/>
      <c r="AL82" s="208"/>
      <c r="AM82" s="215"/>
      <c r="AN82" s="216"/>
      <c r="AO82" s="217"/>
      <c r="AP82" s="218"/>
      <c r="AQ82" s="208"/>
      <c r="AR82" s="219"/>
      <c r="AS82" s="208"/>
      <c r="AT82" s="220"/>
      <c r="AU82" s="291"/>
      <c r="AV82" s="292"/>
      <c r="AW82" s="292"/>
      <c r="AX82" s="292"/>
      <c r="AY82" s="292"/>
      <c r="AZ82" s="292"/>
      <c r="BA82" s="292"/>
      <c r="BB82" s="292"/>
      <c r="BC82" s="292"/>
      <c r="BD82" s="292"/>
      <c r="BE82" s="292"/>
      <c r="BF82" s="293"/>
    </row>
    <row r="83" spans="1:58" ht="39" thickBot="1" x14ac:dyDescent="0.3">
      <c r="A83" s="322">
        <v>14</v>
      </c>
      <c r="B83" s="76" t="s">
        <v>207</v>
      </c>
      <c r="C83" s="178" t="s">
        <v>204</v>
      </c>
      <c r="D83" s="199" t="s">
        <v>149</v>
      </c>
      <c r="E83" s="199" t="s">
        <v>119</v>
      </c>
      <c r="F83" s="200" t="s">
        <v>213</v>
      </c>
      <c r="G83" s="201">
        <v>11358</v>
      </c>
      <c r="H83" s="202" t="s">
        <v>207</v>
      </c>
      <c r="I83" s="79" t="s">
        <v>179</v>
      </c>
      <c r="J83" s="178" t="s">
        <v>211</v>
      </c>
      <c r="K83" s="203">
        <v>42034</v>
      </c>
      <c r="L83" s="204">
        <v>18260</v>
      </c>
      <c r="M83" s="78">
        <v>11493</v>
      </c>
      <c r="N83" s="203">
        <v>42037</v>
      </c>
      <c r="O83" s="203">
        <v>42369</v>
      </c>
      <c r="P83" s="178">
        <v>1</v>
      </c>
      <c r="Q83" s="205"/>
      <c r="R83" s="205"/>
      <c r="S83" s="205"/>
      <c r="T83" s="221" t="s">
        <v>117</v>
      </c>
      <c r="U83" s="206" t="s">
        <v>124</v>
      </c>
      <c r="V83" s="207">
        <v>42367</v>
      </c>
      <c r="W83" s="208">
        <v>11718</v>
      </c>
      <c r="X83" s="209" t="s">
        <v>166</v>
      </c>
      <c r="Y83" s="207">
        <v>42370</v>
      </c>
      <c r="Z83" s="207">
        <v>42735</v>
      </c>
      <c r="AA83" s="199"/>
      <c r="AB83" s="199"/>
      <c r="AC83" s="210"/>
      <c r="AD83" s="211"/>
      <c r="AE83" s="212">
        <f t="shared" si="0"/>
        <v>18359</v>
      </c>
      <c r="AF83" s="210">
        <v>0</v>
      </c>
      <c r="AG83" s="210">
        <v>0</v>
      </c>
      <c r="AH83" s="213">
        <v>14940</v>
      </c>
      <c r="AI83" s="213">
        <f>1660+1660+1660+1660+1660+1660+1660+1660+1660+1660</f>
        <v>16600</v>
      </c>
      <c r="AJ83" s="211">
        <v>13352</v>
      </c>
      <c r="AK83" s="214"/>
      <c r="AL83" s="208"/>
      <c r="AM83" s="215"/>
      <c r="AN83" s="216"/>
      <c r="AO83" s="217"/>
      <c r="AP83" s="218"/>
      <c r="AQ83" s="208"/>
      <c r="AR83" s="219"/>
      <c r="AS83" s="208"/>
      <c r="AT83" s="220"/>
      <c r="AU83" s="291"/>
      <c r="AV83" s="292"/>
      <c r="AW83" s="292"/>
      <c r="AX83" s="292"/>
      <c r="AY83" s="292"/>
      <c r="AZ83" s="292"/>
      <c r="BA83" s="292"/>
      <c r="BB83" s="292"/>
      <c r="BC83" s="292"/>
      <c r="BD83" s="292"/>
      <c r="BE83" s="292"/>
      <c r="BF83" s="293"/>
    </row>
    <row r="84" spans="1:58" ht="39" thickBot="1" x14ac:dyDescent="0.3">
      <c r="A84" s="322">
        <v>15</v>
      </c>
      <c r="B84" s="76" t="s">
        <v>217</v>
      </c>
      <c r="C84" s="178" t="s">
        <v>219</v>
      </c>
      <c r="D84" s="199" t="s">
        <v>149</v>
      </c>
      <c r="E84" s="199" t="s">
        <v>220</v>
      </c>
      <c r="F84" s="209" t="s">
        <v>221</v>
      </c>
      <c r="G84" s="201">
        <v>11237</v>
      </c>
      <c r="H84" s="202" t="s">
        <v>208</v>
      </c>
      <c r="I84" s="79" t="s">
        <v>222</v>
      </c>
      <c r="J84" s="178" t="s">
        <v>223</v>
      </c>
      <c r="K84" s="203">
        <v>42069</v>
      </c>
      <c r="L84" s="204">
        <v>120193.1</v>
      </c>
      <c r="M84" s="78">
        <v>11510</v>
      </c>
      <c r="N84" s="203">
        <v>42069</v>
      </c>
      <c r="O84" s="203">
        <v>42369</v>
      </c>
      <c r="P84" s="178">
        <v>1</v>
      </c>
      <c r="Q84" s="205"/>
      <c r="R84" s="205"/>
      <c r="S84" s="205"/>
      <c r="T84" s="221" t="s">
        <v>224</v>
      </c>
      <c r="U84" s="206" t="s">
        <v>124</v>
      </c>
      <c r="V84" s="207">
        <v>42367</v>
      </c>
      <c r="W84" s="208">
        <v>11718</v>
      </c>
      <c r="X84" s="209" t="s">
        <v>166</v>
      </c>
      <c r="Y84" s="207">
        <v>42370</v>
      </c>
      <c r="Z84" s="207">
        <v>42735</v>
      </c>
      <c r="AA84" s="199"/>
      <c r="AB84" s="199"/>
      <c r="AC84" s="210"/>
      <c r="AD84" s="211"/>
      <c r="AE84" s="212"/>
      <c r="AF84" s="210">
        <v>0</v>
      </c>
      <c r="AG84" s="210">
        <v>0</v>
      </c>
      <c r="AH84" s="213">
        <v>8285</v>
      </c>
      <c r="AI84" s="213">
        <f>465+480+4000+380+115
+350+720+115
+720</f>
        <v>7345</v>
      </c>
      <c r="AJ84" s="211">
        <f>AF84+AG84+AH84+AI84</f>
        <v>15630</v>
      </c>
      <c r="AK84" s="214" t="s">
        <v>225</v>
      </c>
      <c r="AL84" s="208">
        <v>11405</v>
      </c>
      <c r="AM84" s="215" t="s">
        <v>226</v>
      </c>
      <c r="AN84" s="216">
        <v>11526</v>
      </c>
      <c r="AO84" s="217"/>
      <c r="AP84" s="218"/>
      <c r="AQ84" s="208"/>
      <c r="AR84" s="219"/>
      <c r="AS84" s="208"/>
      <c r="AT84" s="220"/>
      <c r="AU84" s="291"/>
      <c r="AV84" s="292"/>
      <c r="AW84" s="292"/>
      <c r="AX84" s="292"/>
      <c r="AY84" s="292"/>
      <c r="AZ84" s="292"/>
      <c r="BA84" s="292"/>
      <c r="BB84" s="292"/>
      <c r="BC84" s="292"/>
      <c r="BD84" s="292"/>
      <c r="BE84" s="292"/>
      <c r="BF84" s="293"/>
    </row>
    <row r="85" spans="1:58" x14ac:dyDescent="0.25">
      <c r="A85" s="317">
        <v>16</v>
      </c>
      <c r="B85" s="14" t="s">
        <v>216</v>
      </c>
      <c r="C85" s="15" t="s">
        <v>185</v>
      </c>
      <c r="D85" s="15" t="s">
        <v>149</v>
      </c>
      <c r="E85" s="15" t="s">
        <v>119</v>
      </c>
      <c r="F85" s="16" t="s">
        <v>186</v>
      </c>
      <c r="G85" s="17">
        <v>11133</v>
      </c>
      <c r="H85" s="18" t="s">
        <v>209</v>
      </c>
      <c r="I85" s="19" t="s">
        <v>187</v>
      </c>
      <c r="J85" s="15" t="s">
        <v>188</v>
      </c>
      <c r="K85" s="20">
        <v>42065</v>
      </c>
      <c r="L85" s="21">
        <v>429302.1</v>
      </c>
      <c r="M85" s="22">
        <v>11513</v>
      </c>
      <c r="N85" s="20">
        <v>42065</v>
      </c>
      <c r="O85" s="20">
        <v>42369</v>
      </c>
      <c r="P85" s="15">
        <v>1</v>
      </c>
      <c r="Q85" s="15"/>
      <c r="R85" s="15"/>
      <c r="S85" s="15"/>
      <c r="T85" s="23" t="s">
        <v>117</v>
      </c>
      <c r="U85" s="222" t="s">
        <v>124</v>
      </c>
      <c r="V85" s="43">
        <v>42244</v>
      </c>
      <c r="W85" s="44">
        <v>11656</v>
      </c>
      <c r="X85" s="85" t="s">
        <v>253</v>
      </c>
      <c r="Y85" s="43">
        <v>42244</v>
      </c>
      <c r="Z85" s="43">
        <v>42369</v>
      </c>
      <c r="AA85" s="223">
        <v>0.16889999999999999</v>
      </c>
      <c r="AB85" s="178"/>
      <c r="AC85" s="224">
        <f>7250.93*4</f>
        <v>29003.72</v>
      </c>
      <c r="AD85" s="225"/>
      <c r="AE85" s="188">
        <f>AC85+L85</f>
        <v>458305.81999999995</v>
      </c>
      <c r="AF85" s="224"/>
      <c r="AG85" s="224"/>
      <c r="AH85" s="226"/>
      <c r="AI85" s="21">
        <f>37324.64+41801.93+32847.35+32847.35+32847.35+34798.31+6109+36295.05+41191.44+37324.64+32847.35</f>
        <v>366234.41000000003</v>
      </c>
      <c r="AJ85" s="31">
        <f>AF86+AG86+AH86+AI85</f>
        <v>624768.67999999993</v>
      </c>
      <c r="AK85" s="18" t="s">
        <v>152</v>
      </c>
      <c r="AL85" s="22">
        <v>11016</v>
      </c>
      <c r="AM85" s="180" t="s">
        <v>227</v>
      </c>
      <c r="AN85" s="17">
        <v>11340</v>
      </c>
      <c r="AO85" s="111"/>
      <c r="AP85" s="112"/>
      <c r="AQ85" s="22"/>
      <c r="AR85" s="20"/>
      <c r="AS85" s="22"/>
      <c r="AT85" s="113"/>
      <c r="AU85" s="270"/>
      <c r="AV85" s="271"/>
      <c r="AW85" s="271"/>
      <c r="AX85" s="271"/>
      <c r="AY85" s="271"/>
      <c r="AZ85" s="271"/>
      <c r="BA85" s="271"/>
      <c r="BB85" s="271"/>
      <c r="BC85" s="271"/>
      <c r="BD85" s="271"/>
      <c r="BE85" s="271"/>
      <c r="BF85" s="272"/>
    </row>
    <row r="86" spans="1:58" ht="13.5" thickBot="1" x14ac:dyDescent="0.3">
      <c r="A86" s="319"/>
      <c r="B86" s="56"/>
      <c r="C86" s="57"/>
      <c r="D86" s="57"/>
      <c r="E86" s="57"/>
      <c r="F86" s="58"/>
      <c r="G86" s="59"/>
      <c r="H86" s="60"/>
      <c r="I86" s="61"/>
      <c r="J86" s="57"/>
      <c r="K86" s="62"/>
      <c r="L86" s="63"/>
      <c r="M86" s="64"/>
      <c r="N86" s="62"/>
      <c r="O86" s="62"/>
      <c r="P86" s="57"/>
      <c r="Q86" s="57"/>
      <c r="R86" s="57"/>
      <c r="S86" s="57"/>
      <c r="T86" s="65"/>
      <c r="U86" s="66" t="s">
        <v>127</v>
      </c>
      <c r="V86" s="67">
        <v>42367</v>
      </c>
      <c r="W86" s="68">
        <v>11718</v>
      </c>
      <c r="X86" s="69" t="s">
        <v>166</v>
      </c>
      <c r="Y86" s="67">
        <v>42370</v>
      </c>
      <c r="Z86" s="67">
        <v>42735</v>
      </c>
      <c r="AA86" s="114"/>
      <c r="AB86" s="130"/>
      <c r="AC86" s="116"/>
      <c r="AD86" s="165"/>
      <c r="AE86" s="196"/>
      <c r="AF86" s="197">
        <v>0</v>
      </c>
      <c r="AG86" s="197">
        <v>0</v>
      </c>
      <c r="AH86" s="198">
        <v>258534.26999999996</v>
      </c>
      <c r="AI86" s="57"/>
      <c r="AJ86" s="65"/>
      <c r="AK86" s="56"/>
      <c r="AL86" s="57"/>
      <c r="AM86" s="61"/>
      <c r="AN86" s="65"/>
      <c r="AO86" s="151"/>
      <c r="AP86" s="152"/>
      <c r="AQ86" s="64"/>
      <c r="AR86" s="62"/>
      <c r="AS86" s="64"/>
      <c r="AT86" s="153"/>
      <c r="AU86" s="71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250"/>
    </row>
    <row r="87" spans="1:58" ht="39" thickBot="1" x14ac:dyDescent="0.3">
      <c r="A87" s="322">
        <v>17</v>
      </c>
      <c r="B87" s="76" t="s">
        <v>328</v>
      </c>
      <c r="C87" s="178" t="s">
        <v>329</v>
      </c>
      <c r="D87" s="199" t="s">
        <v>149</v>
      </c>
      <c r="E87" s="199" t="s">
        <v>119</v>
      </c>
      <c r="F87" s="200" t="s">
        <v>330</v>
      </c>
      <c r="G87" s="201">
        <v>11367</v>
      </c>
      <c r="H87" s="202" t="s">
        <v>217</v>
      </c>
      <c r="I87" s="79" t="s">
        <v>331</v>
      </c>
      <c r="J87" s="178" t="s">
        <v>332</v>
      </c>
      <c r="K87" s="203">
        <v>42065</v>
      </c>
      <c r="L87" s="204">
        <v>16560</v>
      </c>
      <c r="M87" s="78">
        <v>11513</v>
      </c>
      <c r="N87" s="203">
        <v>42065</v>
      </c>
      <c r="O87" s="203">
        <v>42369</v>
      </c>
      <c r="P87" s="178">
        <v>1</v>
      </c>
      <c r="Q87" s="205"/>
      <c r="R87" s="205"/>
      <c r="S87" s="205"/>
      <c r="T87" s="221" t="s">
        <v>117</v>
      </c>
      <c r="U87" s="206"/>
      <c r="V87" s="207"/>
      <c r="W87" s="208"/>
      <c r="X87" s="209"/>
      <c r="Y87" s="207"/>
      <c r="Z87" s="207"/>
      <c r="AA87" s="199"/>
      <c r="AB87" s="199"/>
      <c r="AC87" s="210"/>
      <c r="AD87" s="211"/>
      <c r="AE87" s="227"/>
      <c r="AF87" s="210">
        <v>0</v>
      </c>
      <c r="AG87" s="210">
        <v>0</v>
      </c>
      <c r="AH87" s="213">
        <v>4278</v>
      </c>
      <c r="AI87" s="213">
        <f>138+6072+2346+414</f>
        <v>8970</v>
      </c>
      <c r="AJ87" s="228">
        <f t="shared" ref="AJ87:AJ88" si="1">AF87+AG87+AH87+AI87</f>
        <v>13248</v>
      </c>
      <c r="AK87" s="229" t="s">
        <v>333</v>
      </c>
      <c r="AL87" s="208">
        <v>11400</v>
      </c>
      <c r="AM87" s="215" t="s">
        <v>334</v>
      </c>
      <c r="AN87" s="216">
        <v>11525</v>
      </c>
      <c r="AO87" s="217"/>
      <c r="AP87" s="218"/>
      <c r="AQ87" s="208"/>
      <c r="AR87" s="219"/>
      <c r="AS87" s="208"/>
      <c r="AT87" s="220"/>
      <c r="AU87" s="291"/>
      <c r="AV87" s="292"/>
      <c r="AW87" s="292"/>
      <c r="AX87" s="292"/>
      <c r="AY87" s="292"/>
      <c r="AZ87" s="292"/>
      <c r="BA87" s="292"/>
      <c r="BB87" s="292"/>
      <c r="BC87" s="292"/>
      <c r="BD87" s="292"/>
      <c r="BE87" s="292"/>
      <c r="BF87" s="293"/>
    </row>
    <row r="88" spans="1:58" ht="26.25" thickBot="1" x14ac:dyDescent="0.3">
      <c r="A88" s="322">
        <v>18</v>
      </c>
      <c r="B88" s="76" t="s">
        <v>335</v>
      </c>
      <c r="C88" s="178" t="s">
        <v>336</v>
      </c>
      <c r="D88" s="199" t="s">
        <v>149</v>
      </c>
      <c r="E88" s="178" t="s">
        <v>220</v>
      </c>
      <c r="F88" s="200" t="s">
        <v>337</v>
      </c>
      <c r="G88" s="201">
        <v>11268</v>
      </c>
      <c r="H88" s="202" t="s">
        <v>218</v>
      </c>
      <c r="I88" s="79" t="s">
        <v>338</v>
      </c>
      <c r="J88" s="178" t="s">
        <v>339</v>
      </c>
      <c r="K88" s="203">
        <v>41736</v>
      </c>
      <c r="L88" s="204">
        <v>27650</v>
      </c>
      <c r="M88" s="78">
        <v>11530</v>
      </c>
      <c r="N88" s="203">
        <v>41736</v>
      </c>
      <c r="O88" s="203">
        <v>42369</v>
      </c>
      <c r="P88" s="178">
        <v>1</v>
      </c>
      <c r="Q88" s="205"/>
      <c r="R88" s="205"/>
      <c r="S88" s="205"/>
      <c r="T88" s="221" t="s">
        <v>117</v>
      </c>
      <c r="U88" s="206"/>
      <c r="V88" s="207"/>
      <c r="W88" s="208"/>
      <c r="X88" s="209"/>
      <c r="Y88" s="207"/>
      <c r="Z88" s="207"/>
      <c r="AA88" s="199"/>
      <c r="AB88" s="199"/>
      <c r="AC88" s="210"/>
      <c r="AD88" s="211"/>
      <c r="AE88" s="227"/>
      <c r="AF88" s="210">
        <v>0</v>
      </c>
      <c r="AG88" s="210">
        <v>0</v>
      </c>
      <c r="AH88" s="213">
        <v>570</v>
      </c>
      <c r="AI88" s="213">
        <v>8970</v>
      </c>
      <c r="AJ88" s="228">
        <f t="shared" si="1"/>
        <v>9540</v>
      </c>
      <c r="AK88" s="214" t="s">
        <v>336</v>
      </c>
      <c r="AL88" s="208">
        <v>11306</v>
      </c>
      <c r="AM88" s="215" t="s">
        <v>340</v>
      </c>
      <c r="AN88" s="216">
        <v>11519</v>
      </c>
      <c r="AO88" s="217"/>
      <c r="AP88" s="218"/>
      <c r="AQ88" s="208"/>
      <c r="AR88" s="219"/>
      <c r="AS88" s="208"/>
      <c r="AT88" s="220"/>
      <c r="AU88" s="291"/>
      <c r="AV88" s="292"/>
      <c r="AW88" s="292"/>
      <c r="AX88" s="292"/>
      <c r="AY88" s="292"/>
      <c r="AZ88" s="292"/>
      <c r="BA88" s="292"/>
      <c r="BB88" s="292"/>
      <c r="BC88" s="292"/>
      <c r="BD88" s="292"/>
      <c r="BE88" s="292"/>
      <c r="BF88" s="293"/>
    </row>
    <row r="89" spans="1:58" x14ac:dyDescent="0.25">
      <c r="A89" s="317">
        <v>19</v>
      </c>
      <c r="B89" s="14" t="s">
        <v>230</v>
      </c>
      <c r="C89" s="15" t="s">
        <v>341</v>
      </c>
      <c r="D89" s="15" t="s">
        <v>149</v>
      </c>
      <c r="E89" s="15" t="s">
        <v>220</v>
      </c>
      <c r="F89" s="230" t="s">
        <v>342</v>
      </c>
      <c r="G89" s="17">
        <v>11244</v>
      </c>
      <c r="H89" s="18" t="s">
        <v>328</v>
      </c>
      <c r="I89" s="19" t="s">
        <v>343</v>
      </c>
      <c r="J89" s="15" t="s">
        <v>344</v>
      </c>
      <c r="K89" s="20">
        <v>42108</v>
      </c>
      <c r="L89" s="21">
        <v>59740.5</v>
      </c>
      <c r="M89" s="22">
        <v>11291</v>
      </c>
      <c r="N89" s="20">
        <v>42108</v>
      </c>
      <c r="O89" s="20">
        <v>42369</v>
      </c>
      <c r="P89" s="15">
        <v>1</v>
      </c>
      <c r="Q89" s="15"/>
      <c r="R89" s="15"/>
      <c r="S89" s="15"/>
      <c r="T89" s="23" t="s">
        <v>345</v>
      </c>
      <c r="U89" s="155" t="s">
        <v>124</v>
      </c>
      <c r="V89" s="294">
        <v>42367</v>
      </c>
      <c r="W89" s="156">
        <v>11738</v>
      </c>
      <c r="X89" s="231" t="s">
        <v>166</v>
      </c>
      <c r="Y89" s="105">
        <v>42370</v>
      </c>
      <c r="Z89" s="105">
        <v>42429</v>
      </c>
      <c r="AA89" s="15"/>
      <c r="AB89" s="15"/>
      <c r="AC89" s="21"/>
      <c r="AD89" s="31"/>
      <c r="AE89" s="29"/>
      <c r="AF89" s="21">
        <v>0</v>
      </c>
      <c r="AG89" s="21">
        <v>0</v>
      </c>
      <c r="AH89" s="21">
        <v>0</v>
      </c>
      <c r="AI89" s="21">
        <f>1886.85+3711.95</f>
        <v>5598.7999999999993</v>
      </c>
      <c r="AJ89" s="31">
        <f>AF89+AG89+AH89+AI89</f>
        <v>5598.7999999999993</v>
      </c>
      <c r="AK89" s="18" t="s">
        <v>346</v>
      </c>
      <c r="AL89" s="22">
        <v>11291</v>
      </c>
      <c r="AM89" s="180" t="s">
        <v>347</v>
      </c>
      <c r="AN89" s="17">
        <v>11531</v>
      </c>
      <c r="AO89" s="111"/>
      <c r="AP89" s="112"/>
      <c r="AQ89" s="22"/>
      <c r="AR89" s="20"/>
      <c r="AS89" s="22"/>
      <c r="AT89" s="113"/>
      <c r="AU89" s="14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23"/>
    </row>
    <row r="90" spans="1:58" ht="13.5" thickBot="1" x14ac:dyDescent="0.3">
      <c r="A90" s="319"/>
      <c r="B90" s="56"/>
      <c r="C90" s="57"/>
      <c r="D90" s="57"/>
      <c r="E90" s="57"/>
      <c r="F90" s="232"/>
      <c r="G90" s="59"/>
      <c r="H90" s="60"/>
      <c r="I90" s="61"/>
      <c r="J90" s="57"/>
      <c r="K90" s="62"/>
      <c r="L90" s="63"/>
      <c r="M90" s="64"/>
      <c r="N90" s="62"/>
      <c r="O90" s="62"/>
      <c r="P90" s="57"/>
      <c r="Q90" s="57"/>
      <c r="R90" s="57"/>
      <c r="S90" s="57"/>
      <c r="T90" s="65"/>
      <c r="U90" s="233" t="s">
        <v>127</v>
      </c>
      <c r="V90" s="295">
        <v>42426</v>
      </c>
      <c r="W90" s="26">
        <v>11755</v>
      </c>
      <c r="X90" s="234" t="s">
        <v>166</v>
      </c>
      <c r="Y90" s="25">
        <v>42430</v>
      </c>
      <c r="Z90" s="25">
        <v>42460</v>
      </c>
      <c r="AA90" s="57"/>
      <c r="AB90" s="57"/>
      <c r="AC90" s="57"/>
      <c r="AD90" s="65"/>
      <c r="AE90" s="56"/>
      <c r="AF90" s="57"/>
      <c r="AG90" s="57"/>
      <c r="AH90" s="57"/>
      <c r="AI90" s="57"/>
      <c r="AJ90" s="65"/>
      <c r="AK90" s="56"/>
      <c r="AL90" s="57"/>
      <c r="AM90" s="61"/>
      <c r="AN90" s="65"/>
      <c r="AO90" s="56"/>
      <c r="AP90" s="57"/>
      <c r="AQ90" s="57"/>
      <c r="AR90" s="57"/>
      <c r="AS90" s="57"/>
      <c r="AT90" s="65"/>
      <c r="AU90" s="56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65"/>
    </row>
    <row r="91" spans="1:58" x14ac:dyDescent="0.25">
      <c r="A91" s="323">
        <v>20</v>
      </c>
      <c r="B91" s="14" t="s">
        <v>233</v>
      </c>
      <c r="C91" s="15" t="s">
        <v>185</v>
      </c>
      <c r="D91" s="15" t="s">
        <v>149</v>
      </c>
      <c r="E91" s="16" t="s">
        <v>119</v>
      </c>
      <c r="F91" s="16" t="s">
        <v>234</v>
      </c>
      <c r="G91" s="17">
        <v>11133</v>
      </c>
      <c r="H91" s="18" t="s">
        <v>230</v>
      </c>
      <c r="I91" s="19" t="s">
        <v>187</v>
      </c>
      <c r="J91" s="15" t="s">
        <v>188</v>
      </c>
      <c r="K91" s="20">
        <v>41718</v>
      </c>
      <c r="L91" s="21">
        <v>272687.03999999998</v>
      </c>
      <c r="M91" s="22">
        <v>11556</v>
      </c>
      <c r="N91" s="20">
        <v>42095</v>
      </c>
      <c r="O91" s="20">
        <v>42369</v>
      </c>
      <c r="P91" s="15">
        <v>1</v>
      </c>
      <c r="Q91" s="15"/>
      <c r="R91" s="15"/>
      <c r="S91" s="15"/>
      <c r="T91" s="23" t="s">
        <v>117</v>
      </c>
      <c r="U91" s="222" t="s">
        <v>124</v>
      </c>
      <c r="V91" s="77">
        <v>42244</v>
      </c>
      <c r="W91" s="78">
        <v>11656</v>
      </c>
      <c r="X91" s="184" t="s">
        <v>250</v>
      </c>
      <c r="Y91" s="77">
        <v>42244</v>
      </c>
      <c r="Z91" s="77">
        <v>42369</v>
      </c>
      <c r="AA91" s="235">
        <v>0.15593499999999999</v>
      </c>
      <c r="AB91" s="178"/>
      <c r="AC91" s="224">
        <v>18898.400000000001</v>
      </c>
      <c r="AD91" s="225"/>
      <c r="AE91" s="236">
        <f>AC91+L91</f>
        <v>291585.44</v>
      </c>
      <c r="AF91" s="224"/>
      <c r="AG91" s="224"/>
      <c r="AH91" s="237"/>
      <c r="AI91" s="238">
        <f>33072.2+33072.2+33072.2+33072.2+33072.2+33072.2+33072.2+33072.2+33072.2+33072.2</f>
        <v>330722.00000000006</v>
      </c>
      <c r="AJ91" s="239">
        <f>AF92+AG92+AH92+AI91</f>
        <v>522785.14</v>
      </c>
      <c r="AK91" s="240" t="s">
        <v>152</v>
      </c>
      <c r="AL91" s="241">
        <v>11016</v>
      </c>
      <c r="AM91" s="242" t="s">
        <v>227</v>
      </c>
      <c r="AN91" s="243">
        <v>11525</v>
      </c>
      <c r="AO91" s="111"/>
      <c r="AP91" s="112"/>
      <c r="AQ91" s="22"/>
      <c r="AR91" s="20"/>
      <c r="AS91" s="22"/>
      <c r="AT91" s="244"/>
      <c r="AU91" s="270"/>
      <c r="AV91" s="271"/>
      <c r="AW91" s="271"/>
      <c r="AX91" s="271"/>
      <c r="AY91" s="271"/>
      <c r="AZ91" s="271"/>
      <c r="BA91" s="271"/>
      <c r="BB91" s="271"/>
      <c r="BC91" s="271"/>
      <c r="BD91" s="271"/>
      <c r="BE91" s="271"/>
      <c r="BF91" s="272"/>
    </row>
    <row r="92" spans="1:58" ht="13.5" thickBot="1" x14ac:dyDescent="0.3">
      <c r="A92" s="324"/>
      <c r="B92" s="56"/>
      <c r="C92" s="57"/>
      <c r="D92" s="57"/>
      <c r="E92" s="58"/>
      <c r="F92" s="58"/>
      <c r="G92" s="59"/>
      <c r="H92" s="60"/>
      <c r="I92" s="61"/>
      <c r="J92" s="57"/>
      <c r="K92" s="62"/>
      <c r="L92" s="63"/>
      <c r="M92" s="64"/>
      <c r="N92" s="62"/>
      <c r="O92" s="62"/>
      <c r="P92" s="57"/>
      <c r="Q92" s="57"/>
      <c r="R92" s="57"/>
      <c r="S92" s="57"/>
      <c r="T92" s="65"/>
      <c r="U92" s="66" t="s">
        <v>127</v>
      </c>
      <c r="V92" s="67">
        <v>42367</v>
      </c>
      <c r="W92" s="68">
        <v>11718</v>
      </c>
      <c r="X92" s="69" t="s">
        <v>166</v>
      </c>
      <c r="Y92" s="67">
        <v>42370</v>
      </c>
      <c r="Z92" s="67">
        <v>42735</v>
      </c>
      <c r="AA92" s="245"/>
      <c r="AB92" s="246"/>
      <c r="AC92" s="197"/>
      <c r="AD92" s="228"/>
      <c r="AE92" s="247"/>
      <c r="AF92" s="197">
        <v>0</v>
      </c>
      <c r="AG92" s="197">
        <v>0</v>
      </c>
      <c r="AH92" s="248">
        <v>192063.13999999998</v>
      </c>
      <c r="AI92" s="249"/>
      <c r="AJ92" s="250"/>
      <c r="AK92" s="71"/>
      <c r="AL92" s="72"/>
      <c r="AM92" s="251"/>
      <c r="AN92" s="250"/>
      <c r="AO92" s="151"/>
      <c r="AP92" s="152"/>
      <c r="AQ92" s="64"/>
      <c r="AR92" s="62"/>
      <c r="AS92" s="64"/>
      <c r="AT92" s="252"/>
      <c r="AU92" s="71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250"/>
    </row>
    <row r="93" spans="1:58" ht="51.75" thickBot="1" x14ac:dyDescent="0.3">
      <c r="A93" s="316">
        <v>21</v>
      </c>
      <c r="B93" s="222" t="s">
        <v>238</v>
      </c>
      <c r="C93" s="199" t="s">
        <v>239</v>
      </c>
      <c r="D93" s="199" t="s">
        <v>149</v>
      </c>
      <c r="E93" s="199" t="s">
        <v>119</v>
      </c>
      <c r="F93" s="209" t="s">
        <v>240</v>
      </c>
      <c r="G93" s="216">
        <v>11458</v>
      </c>
      <c r="H93" s="214" t="s">
        <v>232</v>
      </c>
      <c r="I93" s="253" t="s">
        <v>371</v>
      </c>
      <c r="J93" s="199" t="s">
        <v>241</v>
      </c>
      <c r="K93" s="203">
        <v>42185</v>
      </c>
      <c r="L93" s="204">
        <f>(3793+3798)*6</f>
        <v>45546</v>
      </c>
      <c r="M93" s="78">
        <v>11591</v>
      </c>
      <c r="N93" s="203">
        <v>42185</v>
      </c>
      <c r="O93" s="203">
        <v>42369</v>
      </c>
      <c r="P93" s="178">
        <v>1</v>
      </c>
      <c r="Q93" s="205"/>
      <c r="R93" s="205"/>
      <c r="S93" s="205"/>
      <c r="T93" s="221" t="s">
        <v>117</v>
      </c>
      <c r="U93" s="206" t="s">
        <v>124</v>
      </c>
      <c r="V93" s="207">
        <v>42367</v>
      </c>
      <c r="W93" s="208">
        <v>11721</v>
      </c>
      <c r="X93" s="209" t="s">
        <v>166</v>
      </c>
      <c r="Y93" s="207">
        <v>42370</v>
      </c>
      <c r="Z93" s="207">
        <v>42735</v>
      </c>
      <c r="AA93" s="199"/>
      <c r="AB93" s="199"/>
      <c r="AC93" s="210"/>
      <c r="AD93" s="211"/>
      <c r="AE93" s="227"/>
      <c r="AF93" s="210">
        <v>0</v>
      </c>
      <c r="AG93" s="210">
        <v>0</v>
      </c>
      <c r="AH93" s="254">
        <v>30364</v>
      </c>
      <c r="AI93" s="254">
        <f>7591+7591+7591+3793+3793+3793+3793+3793+3793+3793</f>
        <v>49324</v>
      </c>
      <c r="AJ93" s="211">
        <f>AF93+AG93+AH93+AI93</f>
        <v>79688</v>
      </c>
      <c r="AK93" s="214" t="s">
        <v>205</v>
      </c>
      <c r="AL93" s="208" t="s">
        <v>157</v>
      </c>
      <c r="AM93" s="255" t="s">
        <v>242</v>
      </c>
      <c r="AN93" s="216">
        <v>11491</v>
      </c>
      <c r="AO93" s="217"/>
      <c r="AP93" s="218"/>
      <c r="AQ93" s="208"/>
      <c r="AR93" s="207"/>
      <c r="AS93" s="208"/>
      <c r="AT93" s="256"/>
      <c r="AU93" s="291"/>
      <c r="AV93" s="292"/>
      <c r="AW93" s="292"/>
      <c r="AX93" s="292"/>
      <c r="AY93" s="292"/>
      <c r="AZ93" s="292"/>
      <c r="BA93" s="292"/>
      <c r="BB93" s="292"/>
      <c r="BC93" s="292"/>
      <c r="BD93" s="292"/>
      <c r="BE93" s="292"/>
      <c r="BF93" s="293"/>
    </row>
    <row r="94" spans="1:58" ht="39" thickBot="1" x14ac:dyDescent="0.3">
      <c r="A94" s="316">
        <v>22</v>
      </c>
      <c r="B94" s="222" t="s">
        <v>348</v>
      </c>
      <c r="C94" s="199" t="s">
        <v>218</v>
      </c>
      <c r="D94" s="199" t="s">
        <v>149</v>
      </c>
      <c r="E94" s="199" t="s">
        <v>119</v>
      </c>
      <c r="F94" s="209" t="s">
        <v>246</v>
      </c>
      <c r="G94" s="216">
        <v>11486</v>
      </c>
      <c r="H94" s="214" t="s">
        <v>229</v>
      </c>
      <c r="I94" s="253" t="s">
        <v>247</v>
      </c>
      <c r="J94" s="199" t="s">
        <v>248</v>
      </c>
      <c r="K94" s="203">
        <v>42251</v>
      </c>
      <c r="L94" s="204">
        <v>20000</v>
      </c>
      <c r="M94" s="78">
        <v>11644</v>
      </c>
      <c r="N94" s="203">
        <v>42251</v>
      </c>
      <c r="O94" s="203">
        <v>42369</v>
      </c>
      <c r="P94" s="178">
        <v>1</v>
      </c>
      <c r="Q94" s="205"/>
      <c r="R94" s="205"/>
      <c r="S94" s="205"/>
      <c r="T94" s="221" t="s">
        <v>231</v>
      </c>
      <c r="U94" s="206" t="s">
        <v>124</v>
      </c>
      <c r="V94" s="207">
        <v>42367</v>
      </c>
      <c r="W94" s="208">
        <v>11721</v>
      </c>
      <c r="X94" s="209" t="s">
        <v>166</v>
      </c>
      <c r="Y94" s="207">
        <v>42370</v>
      </c>
      <c r="Z94" s="207">
        <v>42735</v>
      </c>
      <c r="AA94" s="199"/>
      <c r="AB94" s="199"/>
      <c r="AC94" s="210"/>
      <c r="AD94" s="211"/>
      <c r="AE94" s="227"/>
      <c r="AF94" s="210">
        <v>0</v>
      </c>
      <c r="AG94" s="210">
        <v>0</v>
      </c>
      <c r="AH94" s="254">
        <v>0</v>
      </c>
      <c r="AI94" s="213">
        <v>2271.44</v>
      </c>
      <c r="AJ94" s="211">
        <f t="shared" ref="AJ94:AJ109" si="2">AF94+AG94+AH94+AI94</f>
        <v>2271.44</v>
      </c>
      <c r="AK94" s="214" t="s">
        <v>208</v>
      </c>
      <c r="AL94" s="208">
        <v>11512</v>
      </c>
      <c r="AM94" s="215" t="s">
        <v>249</v>
      </c>
      <c r="AN94" s="216">
        <v>11639</v>
      </c>
      <c r="AO94" s="217"/>
      <c r="AP94" s="218"/>
      <c r="AQ94" s="208"/>
      <c r="AR94" s="207"/>
      <c r="AS94" s="208"/>
      <c r="AT94" s="256"/>
      <c r="AU94" s="291"/>
      <c r="AV94" s="292"/>
      <c r="AW94" s="292"/>
      <c r="AX94" s="292"/>
      <c r="AY94" s="292"/>
      <c r="AZ94" s="292"/>
      <c r="BA94" s="292"/>
      <c r="BB94" s="292"/>
      <c r="BC94" s="292"/>
      <c r="BD94" s="292"/>
      <c r="BE94" s="292"/>
      <c r="BF94" s="293"/>
    </row>
    <row r="95" spans="1:58" ht="39" thickBot="1" x14ac:dyDescent="0.3">
      <c r="A95" s="316">
        <v>23</v>
      </c>
      <c r="B95" s="222" t="s">
        <v>264</v>
      </c>
      <c r="C95" s="199" t="s">
        <v>273</v>
      </c>
      <c r="D95" s="199" t="s">
        <v>149</v>
      </c>
      <c r="E95" s="199" t="s">
        <v>119</v>
      </c>
      <c r="F95" s="209" t="s">
        <v>272</v>
      </c>
      <c r="G95" s="216">
        <v>11515</v>
      </c>
      <c r="H95" s="214" t="s">
        <v>264</v>
      </c>
      <c r="I95" s="253" t="s">
        <v>274</v>
      </c>
      <c r="J95" s="199" t="s">
        <v>275</v>
      </c>
      <c r="K95" s="203">
        <v>42373</v>
      </c>
      <c r="L95" s="204">
        <v>18720</v>
      </c>
      <c r="M95" s="78">
        <v>11718</v>
      </c>
      <c r="N95" s="203">
        <v>42373</v>
      </c>
      <c r="O95" s="203">
        <v>42735</v>
      </c>
      <c r="P95" s="178">
        <v>1</v>
      </c>
      <c r="Q95" s="205"/>
      <c r="R95" s="205"/>
      <c r="S95" s="205"/>
      <c r="T95" s="221" t="s">
        <v>276</v>
      </c>
      <c r="U95" s="206"/>
      <c r="V95" s="207"/>
      <c r="W95" s="208"/>
      <c r="X95" s="209"/>
      <c r="Y95" s="207"/>
      <c r="Z95" s="207"/>
      <c r="AA95" s="199"/>
      <c r="AB95" s="199"/>
      <c r="AC95" s="210"/>
      <c r="AD95" s="211"/>
      <c r="AE95" s="227"/>
      <c r="AF95" s="210">
        <v>0</v>
      </c>
      <c r="AG95" s="210">
        <v>0</v>
      </c>
      <c r="AH95" s="254"/>
      <c r="AI95" s="254">
        <f>2808+1872+1872+1872+1872</f>
        <v>10296</v>
      </c>
      <c r="AJ95" s="211">
        <f t="shared" si="2"/>
        <v>10296</v>
      </c>
      <c r="AK95" s="214" t="s">
        <v>277</v>
      </c>
      <c r="AL95" s="208">
        <v>11601</v>
      </c>
      <c r="AM95" s="215" t="s">
        <v>278</v>
      </c>
      <c r="AN95" s="216">
        <v>11705</v>
      </c>
      <c r="AO95" s="217"/>
      <c r="AP95" s="218"/>
      <c r="AQ95" s="208"/>
      <c r="AR95" s="207"/>
      <c r="AS95" s="208"/>
      <c r="AT95" s="256"/>
      <c r="AU95" s="291"/>
      <c r="AV95" s="292"/>
      <c r="AW95" s="292"/>
      <c r="AX95" s="292"/>
      <c r="AY95" s="292"/>
      <c r="AZ95" s="292"/>
      <c r="BA95" s="292"/>
      <c r="BB95" s="292"/>
      <c r="BC95" s="292"/>
      <c r="BD95" s="292"/>
      <c r="BE95" s="292"/>
      <c r="BF95" s="293"/>
    </row>
    <row r="96" spans="1:58" ht="26.25" thickBot="1" x14ac:dyDescent="0.3">
      <c r="A96" s="316">
        <v>24</v>
      </c>
      <c r="B96" s="222" t="s">
        <v>265</v>
      </c>
      <c r="C96" s="199" t="s">
        <v>264</v>
      </c>
      <c r="D96" s="199" t="s">
        <v>267</v>
      </c>
      <c r="E96" s="199" t="s">
        <v>119</v>
      </c>
      <c r="F96" s="209" t="s">
        <v>279</v>
      </c>
      <c r="G96" s="216" t="s">
        <v>157</v>
      </c>
      <c r="H96" s="214" t="s">
        <v>280</v>
      </c>
      <c r="I96" s="253" t="s">
        <v>281</v>
      </c>
      <c r="J96" s="199" t="s">
        <v>282</v>
      </c>
      <c r="K96" s="203">
        <v>42375</v>
      </c>
      <c r="L96" s="204">
        <v>7882.9</v>
      </c>
      <c r="M96" s="78" t="s">
        <v>157</v>
      </c>
      <c r="N96" s="203">
        <v>42375</v>
      </c>
      <c r="O96" s="203">
        <v>42735</v>
      </c>
      <c r="P96" s="178">
        <v>1</v>
      </c>
      <c r="Q96" s="205"/>
      <c r="R96" s="205"/>
      <c r="S96" s="205"/>
      <c r="T96" s="221" t="s">
        <v>231</v>
      </c>
      <c r="U96" s="206"/>
      <c r="V96" s="207"/>
      <c r="W96" s="208"/>
      <c r="X96" s="209"/>
      <c r="Y96" s="207"/>
      <c r="Z96" s="207"/>
      <c r="AA96" s="199"/>
      <c r="AB96" s="199"/>
      <c r="AC96" s="210"/>
      <c r="AD96" s="211"/>
      <c r="AE96" s="227"/>
      <c r="AF96" s="210">
        <v>0</v>
      </c>
      <c r="AG96" s="210">
        <v>0</v>
      </c>
      <c r="AH96" s="254"/>
      <c r="AI96" s="254">
        <v>2326.1999999999998</v>
      </c>
      <c r="AJ96" s="211">
        <f t="shared" si="2"/>
        <v>2326.1999999999998</v>
      </c>
      <c r="AK96" s="214" t="s">
        <v>157</v>
      </c>
      <c r="AL96" s="208" t="s">
        <v>157</v>
      </c>
      <c r="AM96" s="257" t="s">
        <v>157</v>
      </c>
      <c r="AN96" s="216" t="s">
        <v>157</v>
      </c>
      <c r="AO96" s="258" t="s">
        <v>283</v>
      </c>
      <c r="AP96" s="218" t="s">
        <v>284</v>
      </c>
      <c r="AQ96" s="208">
        <v>11544</v>
      </c>
      <c r="AR96" s="207" t="s">
        <v>157</v>
      </c>
      <c r="AS96" s="208" t="s">
        <v>157</v>
      </c>
      <c r="AT96" s="256"/>
      <c r="AU96" s="291"/>
      <c r="AV96" s="292"/>
      <c r="AW96" s="292"/>
      <c r="AX96" s="292"/>
      <c r="AY96" s="292"/>
      <c r="AZ96" s="292"/>
      <c r="BA96" s="292"/>
      <c r="BB96" s="292"/>
      <c r="BC96" s="292"/>
      <c r="BD96" s="292"/>
      <c r="BE96" s="292"/>
      <c r="BF96" s="293"/>
    </row>
    <row r="97" spans="1:58" ht="26.25" thickBot="1" x14ac:dyDescent="0.3">
      <c r="A97" s="316">
        <v>25</v>
      </c>
      <c r="B97" s="222" t="s">
        <v>266</v>
      </c>
      <c r="C97" s="199" t="s">
        <v>285</v>
      </c>
      <c r="D97" s="199" t="s">
        <v>149</v>
      </c>
      <c r="E97" s="199" t="s">
        <v>119</v>
      </c>
      <c r="F97" s="200" t="s">
        <v>288</v>
      </c>
      <c r="G97" s="216">
        <v>11648</v>
      </c>
      <c r="H97" s="214" t="s">
        <v>265</v>
      </c>
      <c r="I97" s="253" t="s">
        <v>286</v>
      </c>
      <c r="J97" s="199" t="s">
        <v>211</v>
      </c>
      <c r="K97" s="203">
        <v>42402</v>
      </c>
      <c r="L97" s="204">
        <v>17600</v>
      </c>
      <c r="M97" s="78">
        <v>11736</v>
      </c>
      <c r="N97" s="203">
        <v>42402</v>
      </c>
      <c r="O97" s="203">
        <v>42735</v>
      </c>
      <c r="P97" s="178">
        <v>1</v>
      </c>
      <c r="Q97" s="205"/>
      <c r="R97" s="205"/>
      <c r="S97" s="205"/>
      <c r="T97" s="221" t="s">
        <v>117</v>
      </c>
      <c r="U97" s="206"/>
      <c r="V97" s="207"/>
      <c r="W97" s="208"/>
      <c r="X97" s="209"/>
      <c r="Y97" s="207"/>
      <c r="Z97" s="207"/>
      <c r="AA97" s="199"/>
      <c r="AB97" s="199"/>
      <c r="AC97" s="210"/>
      <c r="AD97" s="211"/>
      <c r="AE97" s="227"/>
      <c r="AF97" s="210">
        <v>0</v>
      </c>
      <c r="AG97" s="210">
        <v>0</v>
      </c>
      <c r="AH97" s="254"/>
      <c r="AI97" s="254">
        <f>1600+1600+1600+1600+1600+1600+1600+1600</f>
        <v>12800</v>
      </c>
      <c r="AJ97" s="211">
        <f t="shared" si="2"/>
        <v>12800</v>
      </c>
      <c r="AK97" s="214" t="s">
        <v>217</v>
      </c>
      <c r="AL97" s="208">
        <v>11689</v>
      </c>
      <c r="AM97" s="215" t="s">
        <v>287</v>
      </c>
      <c r="AN97" s="216">
        <v>11735</v>
      </c>
      <c r="AO97" s="217"/>
      <c r="AP97" s="218"/>
      <c r="AQ97" s="208"/>
      <c r="AR97" s="207"/>
      <c r="AS97" s="208"/>
      <c r="AT97" s="256"/>
      <c r="AU97" s="291"/>
      <c r="AV97" s="292"/>
      <c r="AW97" s="292"/>
      <c r="AX97" s="292"/>
      <c r="AY97" s="292"/>
      <c r="AZ97" s="292"/>
      <c r="BA97" s="292"/>
      <c r="BB97" s="292"/>
      <c r="BC97" s="292"/>
      <c r="BD97" s="292"/>
      <c r="BE97" s="292"/>
      <c r="BF97" s="293"/>
    </row>
    <row r="98" spans="1:58" ht="26.25" thickBot="1" x14ac:dyDescent="0.3">
      <c r="A98" s="316">
        <v>26</v>
      </c>
      <c r="B98" s="222" t="s">
        <v>263</v>
      </c>
      <c r="C98" s="199" t="s">
        <v>265</v>
      </c>
      <c r="D98" s="199" t="s">
        <v>267</v>
      </c>
      <c r="E98" s="199" t="s">
        <v>268</v>
      </c>
      <c r="F98" s="209" t="s">
        <v>269</v>
      </c>
      <c r="G98" s="216" t="s">
        <v>157</v>
      </c>
      <c r="H98" s="214" t="s">
        <v>157</v>
      </c>
      <c r="I98" s="79" t="s">
        <v>270</v>
      </c>
      <c r="J98" s="178" t="s">
        <v>271</v>
      </c>
      <c r="K98" s="77" t="s">
        <v>157</v>
      </c>
      <c r="L98" s="224" t="s">
        <v>157</v>
      </c>
      <c r="M98" s="78" t="s">
        <v>157</v>
      </c>
      <c r="N98" s="77" t="s">
        <v>157</v>
      </c>
      <c r="O98" s="77" t="s">
        <v>157</v>
      </c>
      <c r="P98" s="178">
        <v>1</v>
      </c>
      <c r="Q98" s="205"/>
      <c r="R98" s="205"/>
      <c r="S98" s="205"/>
      <c r="T98" s="221" t="s">
        <v>289</v>
      </c>
      <c r="U98" s="206"/>
      <c r="V98" s="207"/>
      <c r="W98" s="208"/>
      <c r="X98" s="209"/>
      <c r="Y98" s="207"/>
      <c r="Z98" s="207"/>
      <c r="AA98" s="199"/>
      <c r="AB98" s="199"/>
      <c r="AC98" s="210"/>
      <c r="AD98" s="211"/>
      <c r="AE98" s="227"/>
      <c r="AF98" s="210">
        <v>0</v>
      </c>
      <c r="AG98" s="210">
        <v>0</v>
      </c>
      <c r="AH98" s="254"/>
      <c r="AI98" s="254">
        <f>66.4+66.4+66.4+66.4+66.4+66.4+66.4+66.4+66.4+66.4</f>
        <v>663.99999999999989</v>
      </c>
      <c r="AJ98" s="211">
        <f t="shared" si="2"/>
        <v>663.99999999999989</v>
      </c>
      <c r="AK98" s="214" t="s">
        <v>280</v>
      </c>
      <c r="AL98" s="208" t="s">
        <v>157</v>
      </c>
      <c r="AM98" s="257" t="s">
        <v>157</v>
      </c>
      <c r="AN98" s="216" t="s">
        <v>157</v>
      </c>
      <c r="AO98" s="258" t="s">
        <v>157</v>
      </c>
      <c r="AP98" s="257" t="s">
        <v>157</v>
      </c>
      <c r="AQ98" s="208" t="s">
        <v>157</v>
      </c>
      <c r="AR98" s="207" t="s">
        <v>157</v>
      </c>
      <c r="AS98" s="208" t="s">
        <v>157</v>
      </c>
      <c r="AT98" s="256"/>
      <c r="AU98" s="291"/>
      <c r="AV98" s="292"/>
      <c r="AW98" s="292"/>
      <c r="AX98" s="292"/>
      <c r="AY98" s="292"/>
      <c r="AZ98" s="292"/>
      <c r="BA98" s="292"/>
      <c r="BB98" s="292"/>
      <c r="BC98" s="292"/>
      <c r="BD98" s="292"/>
      <c r="BE98" s="292"/>
      <c r="BF98" s="293"/>
    </row>
    <row r="99" spans="1:58" ht="39" thickBot="1" x14ac:dyDescent="0.3">
      <c r="A99" s="316">
        <v>27</v>
      </c>
      <c r="B99" s="222" t="s">
        <v>327</v>
      </c>
      <c r="C99" s="199" t="s">
        <v>266</v>
      </c>
      <c r="D99" s="199" t="s">
        <v>267</v>
      </c>
      <c r="E99" s="199" t="s">
        <v>119</v>
      </c>
      <c r="F99" s="259" t="s">
        <v>290</v>
      </c>
      <c r="G99" s="216" t="s">
        <v>157</v>
      </c>
      <c r="H99" s="214" t="s">
        <v>157</v>
      </c>
      <c r="I99" s="253" t="s">
        <v>291</v>
      </c>
      <c r="J99" s="199" t="s">
        <v>292</v>
      </c>
      <c r="K99" s="77" t="s">
        <v>157</v>
      </c>
      <c r="L99" s="224">
        <v>6350</v>
      </c>
      <c r="M99" s="78" t="s">
        <v>157</v>
      </c>
      <c r="N99" s="77" t="s">
        <v>157</v>
      </c>
      <c r="O99" s="77" t="s">
        <v>157</v>
      </c>
      <c r="P99" s="178">
        <v>1</v>
      </c>
      <c r="Q99" s="205"/>
      <c r="R99" s="205"/>
      <c r="S99" s="205"/>
      <c r="T99" s="221" t="s">
        <v>117</v>
      </c>
      <c r="U99" s="206"/>
      <c r="V99" s="207"/>
      <c r="W99" s="208"/>
      <c r="X99" s="209"/>
      <c r="Y99" s="207"/>
      <c r="Z99" s="207"/>
      <c r="AA99" s="199"/>
      <c r="AB99" s="199"/>
      <c r="AC99" s="210"/>
      <c r="AD99" s="211"/>
      <c r="AE99" s="227"/>
      <c r="AF99" s="210">
        <v>0</v>
      </c>
      <c r="AG99" s="210">
        <v>0</v>
      </c>
      <c r="AH99" s="254">
        <v>0</v>
      </c>
      <c r="AI99" s="254">
        <v>6350</v>
      </c>
      <c r="AJ99" s="211">
        <f t="shared" si="2"/>
        <v>6350</v>
      </c>
      <c r="AK99" s="214" t="s">
        <v>280</v>
      </c>
      <c r="AL99" s="208" t="s">
        <v>157</v>
      </c>
      <c r="AM99" s="257" t="s">
        <v>157</v>
      </c>
      <c r="AN99" s="216" t="s">
        <v>157</v>
      </c>
      <c r="AO99" s="217" t="s">
        <v>283</v>
      </c>
      <c r="AP99" s="218" t="s">
        <v>284</v>
      </c>
      <c r="AQ99" s="208" t="s">
        <v>157</v>
      </c>
      <c r="AR99" s="207" t="s">
        <v>157</v>
      </c>
      <c r="AS99" s="208" t="s">
        <v>157</v>
      </c>
      <c r="AT99" s="256"/>
      <c r="AU99" s="291"/>
      <c r="AV99" s="292"/>
      <c r="AW99" s="292"/>
      <c r="AX99" s="292"/>
      <c r="AY99" s="292"/>
      <c r="AZ99" s="292"/>
      <c r="BA99" s="292"/>
      <c r="BB99" s="292"/>
      <c r="BC99" s="292"/>
      <c r="BD99" s="292"/>
      <c r="BE99" s="292"/>
      <c r="BF99" s="293"/>
    </row>
    <row r="100" spans="1:58" ht="26.25" thickBot="1" x14ac:dyDescent="0.3">
      <c r="A100" s="316">
        <v>28</v>
      </c>
      <c r="B100" s="222" t="s">
        <v>295</v>
      </c>
      <c r="C100" s="199" t="s">
        <v>264</v>
      </c>
      <c r="D100" s="199" t="s">
        <v>149</v>
      </c>
      <c r="E100" s="199" t="s">
        <v>119</v>
      </c>
      <c r="F100" s="259" t="s">
        <v>300</v>
      </c>
      <c r="G100" s="201">
        <v>11717</v>
      </c>
      <c r="H100" s="202" t="s">
        <v>266</v>
      </c>
      <c r="I100" s="79" t="s">
        <v>301</v>
      </c>
      <c r="J100" s="178" t="s">
        <v>302</v>
      </c>
      <c r="K100" s="260">
        <v>42415</v>
      </c>
      <c r="L100" s="224">
        <v>5256</v>
      </c>
      <c r="M100" s="78">
        <v>11745</v>
      </c>
      <c r="N100" s="77">
        <v>42415</v>
      </c>
      <c r="O100" s="77">
        <v>42735</v>
      </c>
      <c r="P100" s="178">
        <v>1</v>
      </c>
      <c r="Q100" s="205"/>
      <c r="R100" s="205"/>
      <c r="S100" s="205"/>
      <c r="T100" s="221" t="s">
        <v>117</v>
      </c>
      <c r="U100" s="206"/>
      <c r="V100" s="207"/>
      <c r="W100" s="208"/>
      <c r="X100" s="209"/>
      <c r="Y100" s="207"/>
      <c r="Z100" s="207"/>
      <c r="AA100" s="199"/>
      <c r="AB100" s="199"/>
      <c r="AC100" s="210"/>
      <c r="AD100" s="211"/>
      <c r="AE100" s="227"/>
      <c r="AF100" s="210">
        <v>0</v>
      </c>
      <c r="AG100" s="210">
        <v>0</v>
      </c>
      <c r="AH100" s="254">
        <v>0</v>
      </c>
      <c r="AI100" s="254">
        <f>138.97+142.08+110.04+151.22</f>
        <v>542.31000000000006</v>
      </c>
      <c r="AJ100" s="211">
        <f t="shared" si="2"/>
        <v>542.31000000000006</v>
      </c>
      <c r="AK100" s="214"/>
      <c r="AL100" s="208"/>
      <c r="AM100" s="257"/>
      <c r="AN100" s="216"/>
      <c r="AO100" s="217"/>
      <c r="AP100" s="218"/>
      <c r="AQ100" s="208"/>
      <c r="AR100" s="207"/>
      <c r="AS100" s="208"/>
      <c r="AT100" s="256"/>
      <c r="AU100" s="291"/>
      <c r="AV100" s="292"/>
      <c r="AW100" s="292"/>
      <c r="AX100" s="292"/>
      <c r="AY100" s="292"/>
      <c r="AZ100" s="292"/>
      <c r="BA100" s="292"/>
      <c r="BB100" s="292"/>
      <c r="BC100" s="292"/>
      <c r="BD100" s="292"/>
      <c r="BE100" s="292"/>
      <c r="BF100" s="293"/>
    </row>
    <row r="101" spans="1:58" ht="26.25" thickBot="1" x14ac:dyDescent="0.3">
      <c r="A101" s="316">
        <v>29</v>
      </c>
      <c r="B101" s="222" t="s">
        <v>303</v>
      </c>
      <c r="C101" s="199" t="s">
        <v>264</v>
      </c>
      <c r="D101" s="199" t="s">
        <v>149</v>
      </c>
      <c r="E101" s="199" t="s">
        <v>119</v>
      </c>
      <c r="F101" s="259" t="s">
        <v>300</v>
      </c>
      <c r="G101" s="201">
        <v>11717</v>
      </c>
      <c r="H101" s="202" t="s">
        <v>263</v>
      </c>
      <c r="I101" s="79" t="s">
        <v>304</v>
      </c>
      <c r="J101" s="178" t="s">
        <v>305</v>
      </c>
      <c r="K101" s="260">
        <v>42415</v>
      </c>
      <c r="L101" s="224">
        <v>2960</v>
      </c>
      <c r="M101" s="78">
        <v>11745</v>
      </c>
      <c r="N101" s="77">
        <v>42415</v>
      </c>
      <c r="O101" s="77">
        <v>42735</v>
      </c>
      <c r="P101" s="178">
        <v>1</v>
      </c>
      <c r="Q101" s="205"/>
      <c r="R101" s="205"/>
      <c r="S101" s="205"/>
      <c r="T101" s="221" t="s">
        <v>117</v>
      </c>
      <c r="U101" s="206"/>
      <c r="V101" s="207"/>
      <c r="W101" s="208"/>
      <c r="X101" s="209"/>
      <c r="Y101" s="207"/>
      <c r="Z101" s="207"/>
      <c r="AA101" s="199"/>
      <c r="AB101" s="199"/>
      <c r="AC101" s="210"/>
      <c r="AD101" s="211"/>
      <c r="AE101" s="227"/>
      <c r="AF101" s="210">
        <v>0</v>
      </c>
      <c r="AG101" s="210">
        <v>0</v>
      </c>
      <c r="AH101" s="254">
        <v>0</v>
      </c>
      <c r="AI101" s="254">
        <v>0</v>
      </c>
      <c r="AJ101" s="211">
        <f t="shared" si="2"/>
        <v>0</v>
      </c>
      <c r="AK101" s="214"/>
      <c r="AL101" s="208"/>
      <c r="AM101" s="257"/>
      <c r="AN101" s="216"/>
      <c r="AO101" s="217"/>
      <c r="AP101" s="218"/>
      <c r="AQ101" s="208"/>
      <c r="AR101" s="207"/>
      <c r="AS101" s="208"/>
      <c r="AT101" s="256"/>
      <c r="AU101" s="291"/>
      <c r="AV101" s="292"/>
      <c r="AW101" s="292"/>
      <c r="AX101" s="292"/>
      <c r="AY101" s="292"/>
      <c r="AZ101" s="292"/>
      <c r="BA101" s="292"/>
      <c r="BB101" s="292"/>
      <c r="BC101" s="292"/>
      <c r="BD101" s="292"/>
      <c r="BE101" s="292"/>
      <c r="BF101" s="293"/>
    </row>
    <row r="102" spans="1:58" ht="26.25" thickBot="1" x14ac:dyDescent="0.3">
      <c r="A102" s="316">
        <v>30</v>
      </c>
      <c r="B102" s="222" t="s">
        <v>306</v>
      </c>
      <c r="C102" s="199" t="s">
        <v>264</v>
      </c>
      <c r="D102" s="199" t="s">
        <v>149</v>
      </c>
      <c r="E102" s="199" t="s">
        <v>119</v>
      </c>
      <c r="F102" s="259" t="s">
        <v>300</v>
      </c>
      <c r="G102" s="201">
        <v>11717</v>
      </c>
      <c r="H102" s="202" t="s">
        <v>295</v>
      </c>
      <c r="I102" s="79" t="s">
        <v>307</v>
      </c>
      <c r="J102" s="178" t="s">
        <v>308</v>
      </c>
      <c r="K102" s="260">
        <v>42415</v>
      </c>
      <c r="L102" s="224">
        <v>4906.5</v>
      </c>
      <c r="M102" s="78">
        <v>11745</v>
      </c>
      <c r="N102" s="77">
        <v>42415</v>
      </c>
      <c r="O102" s="77">
        <v>42735</v>
      </c>
      <c r="P102" s="178">
        <v>1</v>
      </c>
      <c r="Q102" s="205"/>
      <c r="R102" s="205"/>
      <c r="S102" s="205"/>
      <c r="T102" s="221" t="s">
        <v>117</v>
      </c>
      <c r="U102" s="206"/>
      <c r="V102" s="207"/>
      <c r="W102" s="208"/>
      <c r="X102" s="209"/>
      <c r="Y102" s="207"/>
      <c r="Z102" s="207"/>
      <c r="AA102" s="199"/>
      <c r="AB102" s="199"/>
      <c r="AC102" s="210"/>
      <c r="AD102" s="211"/>
      <c r="AE102" s="227"/>
      <c r="AF102" s="210">
        <v>0</v>
      </c>
      <c r="AG102" s="210">
        <v>0</v>
      </c>
      <c r="AH102" s="254">
        <v>0</v>
      </c>
      <c r="AI102" s="254">
        <f>104+41.89+271+16.89</f>
        <v>433.78</v>
      </c>
      <c r="AJ102" s="211">
        <f t="shared" si="2"/>
        <v>433.78</v>
      </c>
      <c r="AK102" s="214"/>
      <c r="AL102" s="208"/>
      <c r="AM102" s="257"/>
      <c r="AN102" s="216"/>
      <c r="AO102" s="217"/>
      <c r="AP102" s="218"/>
      <c r="AQ102" s="208"/>
      <c r="AR102" s="207"/>
      <c r="AS102" s="208"/>
      <c r="AT102" s="256"/>
      <c r="AU102" s="291"/>
      <c r="AV102" s="292"/>
      <c r="AW102" s="292"/>
      <c r="AX102" s="292"/>
      <c r="AY102" s="292"/>
      <c r="AZ102" s="292"/>
      <c r="BA102" s="292"/>
      <c r="BB102" s="292"/>
      <c r="BC102" s="292"/>
      <c r="BD102" s="292"/>
      <c r="BE102" s="292"/>
      <c r="BF102" s="293"/>
    </row>
    <row r="103" spans="1:58" ht="26.25" thickBot="1" x14ac:dyDescent="0.3">
      <c r="A103" s="316">
        <v>31</v>
      </c>
      <c r="B103" s="222" t="s">
        <v>309</v>
      </c>
      <c r="C103" s="199" t="s">
        <v>265</v>
      </c>
      <c r="D103" s="199" t="s">
        <v>149</v>
      </c>
      <c r="E103" s="199" t="s">
        <v>119</v>
      </c>
      <c r="F103" s="261" t="s">
        <v>326</v>
      </c>
      <c r="G103" s="201">
        <v>11741</v>
      </c>
      <c r="H103" s="202" t="s">
        <v>303</v>
      </c>
      <c r="I103" s="79" t="s">
        <v>310</v>
      </c>
      <c r="J103" s="178" t="s">
        <v>311</v>
      </c>
      <c r="K103" s="260">
        <v>42415</v>
      </c>
      <c r="L103" s="224">
        <v>2515.1999999999998</v>
      </c>
      <c r="M103" s="78">
        <v>11745</v>
      </c>
      <c r="N103" s="77">
        <v>42415</v>
      </c>
      <c r="O103" s="77">
        <v>42735</v>
      </c>
      <c r="P103" s="178">
        <v>1</v>
      </c>
      <c r="Q103" s="205"/>
      <c r="R103" s="205"/>
      <c r="S103" s="205"/>
      <c r="T103" s="221" t="s">
        <v>231</v>
      </c>
      <c r="U103" s="206"/>
      <c r="V103" s="207"/>
      <c r="W103" s="208"/>
      <c r="X103" s="209"/>
      <c r="Y103" s="207"/>
      <c r="Z103" s="207"/>
      <c r="AA103" s="199"/>
      <c r="AB103" s="199"/>
      <c r="AC103" s="210"/>
      <c r="AD103" s="211"/>
      <c r="AE103" s="227"/>
      <c r="AF103" s="210">
        <v>0</v>
      </c>
      <c r="AG103" s="210">
        <v>0</v>
      </c>
      <c r="AH103" s="254">
        <v>0</v>
      </c>
      <c r="AI103" s="254">
        <v>0</v>
      </c>
      <c r="AJ103" s="211">
        <f t="shared" si="2"/>
        <v>0</v>
      </c>
      <c r="AK103" s="214"/>
      <c r="AL103" s="208"/>
      <c r="AM103" s="257"/>
      <c r="AN103" s="216"/>
      <c r="AO103" s="217"/>
      <c r="AP103" s="218"/>
      <c r="AQ103" s="208"/>
      <c r="AR103" s="207"/>
      <c r="AS103" s="208"/>
      <c r="AT103" s="256"/>
      <c r="AU103" s="291"/>
      <c r="AV103" s="292"/>
      <c r="AW103" s="292"/>
      <c r="AX103" s="292"/>
      <c r="AY103" s="292"/>
      <c r="AZ103" s="292"/>
      <c r="BA103" s="292"/>
      <c r="BB103" s="292"/>
      <c r="BC103" s="292"/>
      <c r="BD103" s="292"/>
      <c r="BE103" s="292"/>
      <c r="BF103" s="293"/>
    </row>
    <row r="104" spans="1:58" ht="26.25" thickBot="1" x14ac:dyDescent="0.3">
      <c r="A104" s="316">
        <v>32</v>
      </c>
      <c r="B104" s="222" t="s">
        <v>312</v>
      </c>
      <c r="C104" s="199" t="s">
        <v>265</v>
      </c>
      <c r="D104" s="199" t="s">
        <v>149</v>
      </c>
      <c r="E104" s="199" t="s">
        <v>119</v>
      </c>
      <c r="F104" s="261" t="s">
        <v>326</v>
      </c>
      <c r="G104" s="201">
        <v>11741</v>
      </c>
      <c r="H104" s="202" t="s">
        <v>306</v>
      </c>
      <c r="I104" s="79" t="s">
        <v>281</v>
      </c>
      <c r="J104" s="178" t="s">
        <v>313</v>
      </c>
      <c r="K104" s="260">
        <v>42415</v>
      </c>
      <c r="L104" s="224">
        <v>13634.7</v>
      </c>
      <c r="M104" s="78">
        <v>11745</v>
      </c>
      <c r="N104" s="77">
        <v>42415</v>
      </c>
      <c r="O104" s="77">
        <v>42735</v>
      </c>
      <c r="P104" s="178">
        <v>1</v>
      </c>
      <c r="Q104" s="205"/>
      <c r="R104" s="205"/>
      <c r="S104" s="205"/>
      <c r="T104" s="221" t="s">
        <v>231</v>
      </c>
      <c r="U104" s="206"/>
      <c r="V104" s="207"/>
      <c r="W104" s="208"/>
      <c r="X104" s="209"/>
      <c r="Y104" s="207"/>
      <c r="Z104" s="207"/>
      <c r="AA104" s="199"/>
      <c r="AB104" s="199"/>
      <c r="AC104" s="210"/>
      <c r="AD104" s="211"/>
      <c r="AE104" s="227"/>
      <c r="AF104" s="210">
        <v>0</v>
      </c>
      <c r="AG104" s="210">
        <v>0</v>
      </c>
      <c r="AH104" s="254">
        <v>0</v>
      </c>
      <c r="AI104" s="254">
        <f>131.97+40.39+824.93</f>
        <v>997.29</v>
      </c>
      <c r="AJ104" s="211">
        <f t="shared" si="2"/>
        <v>997.29</v>
      </c>
      <c r="AK104" s="214"/>
      <c r="AL104" s="208"/>
      <c r="AM104" s="257"/>
      <c r="AN104" s="216"/>
      <c r="AO104" s="217"/>
      <c r="AP104" s="218"/>
      <c r="AQ104" s="208"/>
      <c r="AR104" s="207"/>
      <c r="AS104" s="208"/>
      <c r="AT104" s="256"/>
      <c r="AU104" s="291"/>
      <c r="AV104" s="292"/>
      <c r="AW104" s="292"/>
      <c r="AX104" s="292"/>
      <c r="AY104" s="292"/>
      <c r="AZ104" s="292"/>
      <c r="BA104" s="292"/>
      <c r="BB104" s="292"/>
      <c r="BC104" s="292"/>
      <c r="BD104" s="292"/>
      <c r="BE104" s="292"/>
      <c r="BF104" s="293"/>
    </row>
    <row r="105" spans="1:58" ht="26.25" thickBot="1" x14ac:dyDescent="0.3">
      <c r="A105" s="316">
        <v>33</v>
      </c>
      <c r="B105" s="222" t="s">
        <v>314</v>
      </c>
      <c r="C105" s="199" t="s">
        <v>265</v>
      </c>
      <c r="D105" s="199" t="s">
        <v>149</v>
      </c>
      <c r="E105" s="199" t="s">
        <v>119</v>
      </c>
      <c r="F105" s="261" t="s">
        <v>326</v>
      </c>
      <c r="G105" s="201">
        <v>11741</v>
      </c>
      <c r="H105" s="202" t="s">
        <v>309</v>
      </c>
      <c r="I105" s="79" t="s">
        <v>315</v>
      </c>
      <c r="J105" s="178" t="s">
        <v>316</v>
      </c>
      <c r="K105" s="260">
        <v>42415</v>
      </c>
      <c r="L105" s="224">
        <v>1256.5</v>
      </c>
      <c r="M105" s="78">
        <v>11745</v>
      </c>
      <c r="N105" s="77">
        <v>42415</v>
      </c>
      <c r="O105" s="77">
        <v>42735</v>
      </c>
      <c r="P105" s="178">
        <v>1</v>
      </c>
      <c r="Q105" s="205"/>
      <c r="R105" s="205"/>
      <c r="S105" s="205"/>
      <c r="T105" s="221" t="s">
        <v>231</v>
      </c>
      <c r="U105" s="206"/>
      <c r="V105" s="207"/>
      <c r="W105" s="208"/>
      <c r="X105" s="209"/>
      <c r="Y105" s="207"/>
      <c r="Z105" s="207"/>
      <c r="AA105" s="199"/>
      <c r="AB105" s="199"/>
      <c r="AC105" s="210"/>
      <c r="AD105" s="211"/>
      <c r="AE105" s="227"/>
      <c r="AF105" s="210">
        <v>0</v>
      </c>
      <c r="AG105" s="210">
        <v>0</v>
      </c>
      <c r="AH105" s="254">
        <v>0</v>
      </c>
      <c r="AI105" s="254">
        <v>0</v>
      </c>
      <c r="AJ105" s="211">
        <f t="shared" si="2"/>
        <v>0</v>
      </c>
      <c r="AK105" s="214"/>
      <c r="AL105" s="208"/>
      <c r="AM105" s="257"/>
      <c r="AN105" s="216"/>
      <c r="AO105" s="217"/>
      <c r="AP105" s="218"/>
      <c r="AQ105" s="208"/>
      <c r="AR105" s="207"/>
      <c r="AS105" s="208"/>
      <c r="AT105" s="256"/>
      <c r="AU105" s="291"/>
      <c r="AV105" s="292"/>
      <c r="AW105" s="292"/>
      <c r="AX105" s="292"/>
      <c r="AY105" s="292"/>
      <c r="AZ105" s="292"/>
      <c r="BA105" s="292"/>
      <c r="BB105" s="292"/>
      <c r="BC105" s="292"/>
      <c r="BD105" s="292"/>
      <c r="BE105" s="292"/>
      <c r="BF105" s="293"/>
    </row>
    <row r="106" spans="1:58" ht="26.25" thickBot="1" x14ac:dyDescent="0.3">
      <c r="A106" s="316">
        <v>34</v>
      </c>
      <c r="B106" s="222" t="s">
        <v>320</v>
      </c>
      <c r="C106" s="199" t="s">
        <v>265</v>
      </c>
      <c r="D106" s="199" t="s">
        <v>149</v>
      </c>
      <c r="E106" s="199" t="s">
        <v>119</v>
      </c>
      <c r="F106" s="261" t="s">
        <v>326</v>
      </c>
      <c r="G106" s="201">
        <v>11741</v>
      </c>
      <c r="H106" s="202" t="s">
        <v>312</v>
      </c>
      <c r="I106" s="79" t="s">
        <v>317</v>
      </c>
      <c r="J106" s="178" t="s">
        <v>318</v>
      </c>
      <c r="K106" s="260">
        <v>42415</v>
      </c>
      <c r="L106" s="224">
        <v>114222.2</v>
      </c>
      <c r="M106" s="78">
        <v>11745</v>
      </c>
      <c r="N106" s="77">
        <v>42415</v>
      </c>
      <c r="O106" s="77">
        <v>42735</v>
      </c>
      <c r="P106" s="178">
        <v>1</v>
      </c>
      <c r="Q106" s="205"/>
      <c r="R106" s="205"/>
      <c r="S106" s="205"/>
      <c r="T106" s="221" t="s">
        <v>231</v>
      </c>
      <c r="U106" s="206"/>
      <c r="V106" s="207"/>
      <c r="W106" s="208"/>
      <c r="X106" s="209"/>
      <c r="Y106" s="207"/>
      <c r="Z106" s="207"/>
      <c r="AA106" s="199"/>
      <c r="AB106" s="199"/>
      <c r="AC106" s="210"/>
      <c r="AD106" s="211"/>
      <c r="AE106" s="227"/>
      <c r="AF106" s="210">
        <v>0</v>
      </c>
      <c r="AG106" s="210">
        <v>0</v>
      </c>
      <c r="AH106" s="254">
        <v>0</v>
      </c>
      <c r="AI106" s="254">
        <f>1865.51+1031.74+1714.31+2645.25</f>
        <v>7256.8099999999995</v>
      </c>
      <c r="AJ106" s="211">
        <f t="shared" si="2"/>
        <v>7256.8099999999995</v>
      </c>
      <c r="AK106" s="214"/>
      <c r="AL106" s="208"/>
      <c r="AM106" s="257"/>
      <c r="AN106" s="216"/>
      <c r="AO106" s="217"/>
      <c r="AP106" s="218"/>
      <c r="AQ106" s="208"/>
      <c r="AR106" s="207"/>
      <c r="AS106" s="208"/>
      <c r="AT106" s="256"/>
      <c r="AU106" s="291"/>
      <c r="AV106" s="292"/>
      <c r="AW106" s="292"/>
      <c r="AX106" s="292"/>
      <c r="AY106" s="292"/>
      <c r="AZ106" s="292"/>
      <c r="BA106" s="292"/>
      <c r="BB106" s="292"/>
      <c r="BC106" s="292"/>
      <c r="BD106" s="292"/>
      <c r="BE106" s="292"/>
      <c r="BF106" s="293"/>
    </row>
    <row r="107" spans="1:58" ht="26.25" thickBot="1" x14ac:dyDescent="0.3">
      <c r="A107" s="316">
        <v>35</v>
      </c>
      <c r="B107" s="222" t="s">
        <v>319</v>
      </c>
      <c r="C107" s="199" t="s">
        <v>265</v>
      </c>
      <c r="D107" s="199" t="s">
        <v>149</v>
      </c>
      <c r="E107" s="199" t="s">
        <v>119</v>
      </c>
      <c r="F107" s="261" t="s">
        <v>326</v>
      </c>
      <c r="G107" s="201">
        <v>11741</v>
      </c>
      <c r="H107" s="202" t="s">
        <v>314</v>
      </c>
      <c r="I107" s="79" t="s">
        <v>322</v>
      </c>
      <c r="J107" s="178" t="s">
        <v>321</v>
      </c>
      <c r="K107" s="260">
        <v>42415</v>
      </c>
      <c r="L107" s="224">
        <v>12622.92</v>
      </c>
      <c r="M107" s="78">
        <v>11745</v>
      </c>
      <c r="N107" s="77">
        <v>42415</v>
      </c>
      <c r="O107" s="77">
        <v>42735</v>
      </c>
      <c r="P107" s="178">
        <v>1</v>
      </c>
      <c r="Q107" s="205"/>
      <c r="R107" s="205"/>
      <c r="S107" s="205"/>
      <c r="T107" s="221" t="s">
        <v>231</v>
      </c>
      <c r="U107" s="206"/>
      <c r="V107" s="207"/>
      <c r="W107" s="208"/>
      <c r="X107" s="209"/>
      <c r="Y107" s="207"/>
      <c r="Z107" s="207"/>
      <c r="AA107" s="199"/>
      <c r="AB107" s="199"/>
      <c r="AC107" s="210"/>
      <c r="AD107" s="211"/>
      <c r="AE107" s="227"/>
      <c r="AF107" s="210">
        <v>0</v>
      </c>
      <c r="AG107" s="210">
        <v>0</v>
      </c>
      <c r="AH107" s="254">
        <v>0</v>
      </c>
      <c r="AI107" s="254">
        <f>651.4+195.86</f>
        <v>847.26</v>
      </c>
      <c r="AJ107" s="211">
        <f t="shared" si="2"/>
        <v>847.26</v>
      </c>
      <c r="AK107" s="214"/>
      <c r="AL107" s="208"/>
      <c r="AM107" s="257"/>
      <c r="AN107" s="216"/>
      <c r="AO107" s="217"/>
      <c r="AP107" s="218"/>
      <c r="AQ107" s="208"/>
      <c r="AR107" s="207"/>
      <c r="AS107" s="208"/>
      <c r="AT107" s="256"/>
      <c r="AU107" s="291"/>
      <c r="AV107" s="292"/>
      <c r="AW107" s="292"/>
      <c r="AX107" s="292"/>
      <c r="AY107" s="292"/>
      <c r="AZ107" s="292"/>
      <c r="BA107" s="292"/>
      <c r="BB107" s="292"/>
      <c r="BC107" s="292"/>
      <c r="BD107" s="292"/>
      <c r="BE107" s="292"/>
      <c r="BF107" s="293"/>
    </row>
    <row r="108" spans="1:58" ht="26.25" thickBot="1" x14ac:dyDescent="0.3">
      <c r="A108" s="316">
        <v>36</v>
      </c>
      <c r="B108" s="222" t="s">
        <v>323</v>
      </c>
      <c r="C108" s="199" t="s">
        <v>265</v>
      </c>
      <c r="D108" s="199" t="s">
        <v>149</v>
      </c>
      <c r="E108" s="199" t="s">
        <v>119</v>
      </c>
      <c r="F108" s="261" t="s">
        <v>326</v>
      </c>
      <c r="G108" s="201">
        <v>11741</v>
      </c>
      <c r="H108" s="202" t="s">
        <v>320</v>
      </c>
      <c r="I108" s="79" t="s">
        <v>324</v>
      </c>
      <c r="J108" s="178" t="s">
        <v>325</v>
      </c>
      <c r="K108" s="260">
        <v>42415</v>
      </c>
      <c r="L108" s="224">
        <v>7906.2</v>
      </c>
      <c r="M108" s="78">
        <v>11745</v>
      </c>
      <c r="N108" s="77">
        <v>42415</v>
      </c>
      <c r="O108" s="77">
        <v>42735</v>
      </c>
      <c r="P108" s="178">
        <v>1</v>
      </c>
      <c r="Q108" s="205"/>
      <c r="R108" s="205"/>
      <c r="S108" s="205"/>
      <c r="T108" s="221" t="s">
        <v>231</v>
      </c>
      <c r="U108" s="206"/>
      <c r="V108" s="207"/>
      <c r="W108" s="208"/>
      <c r="X108" s="209"/>
      <c r="Y108" s="207"/>
      <c r="Z108" s="207"/>
      <c r="AA108" s="199"/>
      <c r="AB108" s="199"/>
      <c r="AC108" s="210"/>
      <c r="AD108" s="211"/>
      <c r="AE108" s="227"/>
      <c r="AF108" s="210">
        <v>0</v>
      </c>
      <c r="AG108" s="210">
        <v>0</v>
      </c>
      <c r="AH108" s="254">
        <v>0</v>
      </c>
      <c r="AI108" s="254">
        <f>106+75.8</f>
        <v>181.8</v>
      </c>
      <c r="AJ108" s="211">
        <f t="shared" si="2"/>
        <v>181.8</v>
      </c>
      <c r="AK108" s="214"/>
      <c r="AL108" s="208"/>
      <c r="AM108" s="257"/>
      <c r="AN108" s="216"/>
      <c r="AO108" s="217"/>
      <c r="AP108" s="218"/>
      <c r="AQ108" s="208"/>
      <c r="AR108" s="207"/>
      <c r="AS108" s="208"/>
      <c r="AT108" s="256"/>
      <c r="AU108" s="291"/>
      <c r="AV108" s="292"/>
      <c r="AW108" s="292"/>
      <c r="AX108" s="292"/>
      <c r="AY108" s="292"/>
      <c r="AZ108" s="292"/>
      <c r="BA108" s="292"/>
      <c r="BB108" s="292"/>
      <c r="BC108" s="292"/>
      <c r="BD108" s="292"/>
      <c r="BE108" s="292"/>
      <c r="BF108" s="293"/>
    </row>
    <row r="109" spans="1:58" ht="51.75" thickBot="1" x14ac:dyDescent="0.3">
      <c r="A109" s="316">
        <v>37</v>
      </c>
      <c r="B109" s="76" t="s">
        <v>293</v>
      </c>
      <c r="C109" s="199" t="s">
        <v>263</v>
      </c>
      <c r="D109" s="199" t="s">
        <v>267</v>
      </c>
      <c r="E109" s="199" t="s">
        <v>157</v>
      </c>
      <c r="F109" s="200" t="s">
        <v>296</v>
      </c>
      <c r="G109" s="201" t="s">
        <v>157</v>
      </c>
      <c r="H109" s="202" t="s">
        <v>157</v>
      </c>
      <c r="I109" s="79" t="s">
        <v>349</v>
      </c>
      <c r="J109" s="178" t="s">
        <v>297</v>
      </c>
      <c r="K109" s="260" t="s">
        <v>157</v>
      </c>
      <c r="L109" s="224" t="s">
        <v>157</v>
      </c>
      <c r="M109" s="78" t="s">
        <v>157</v>
      </c>
      <c r="N109" s="77" t="s">
        <v>157</v>
      </c>
      <c r="O109" s="77" t="s">
        <v>157</v>
      </c>
      <c r="P109" s="178">
        <v>1</v>
      </c>
      <c r="Q109" s="205"/>
      <c r="R109" s="205"/>
      <c r="S109" s="205"/>
      <c r="T109" s="221" t="s">
        <v>117</v>
      </c>
      <c r="U109" s="206"/>
      <c r="V109" s="207"/>
      <c r="W109" s="208"/>
      <c r="X109" s="209"/>
      <c r="Y109" s="207"/>
      <c r="Z109" s="207"/>
      <c r="AA109" s="199"/>
      <c r="AB109" s="199"/>
      <c r="AC109" s="210"/>
      <c r="AD109" s="211"/>
      <c r="AE109" s="227"/>
      <c r="AF109" s="210">
        <v>0</v>
      </c>
      <c r="AG109" s="210">
        <v>0</v>
      </c>
      <c r="AH109" s="254">
        <v>0</v>
      </c>
      <c r="AI109" s="254">
        <f>83.58+83.58+83.58+83.58+83.58+83.58+334.32+83.58+83.58+83.58+83.58+325.05</f>
        <v>1495.1699999999998</v>
      </c>
      <c r="AJ109" s="211">
        <f t="shared" si="2"/>
        <v>1495.1699999999998</v>
      </c>
      <c r="AK109" s="214"/>
      <c r="AL109" s="208"/>
      <c r="AM109" s="257"/>
      <c r="AN109" s="216"/>
      <c r="AO109" s="217" t="s">
        <v>283</v>
      </c>
      <c r="AP109" s="218" t="s">
        <v>284</v>
      </c>
      <c r="AQ109" s="208"/>
      <c r="AR109" s="207"/>
      <c r="AS109" s="208"/>
      <c r="AT109" s="256"/>
      <c r="AU109" s="291"/>
      <c r="AV109" s="292"/>
      <c r="AW109" s="292"/>
      <c r="AX109" s="292"/>
      <c r="AY109" s="292"/>
      <c r="AZ109" s="292"/>
      <c r="BA109" s="292"/>
      <c r="BB109" s="292"/>
      <c r="BC109" s="292"/>
      <c r="BD109" s="292"/>
      <c r="BE109" s="292"/>
      <c r="BF109" s="293"/>
    </row>
    <row r="110" spans="1:58" ht="39" thickBot="1" x14ac:dyDescent="0.3">
      <c r="A110" s="316">
        <v>38</v>
      </c>
      <c r="B110" s="262" t="s">
        <v>294</v>
      </c>
      <c r="C110" s="199" t="s">
        <v>295</v>
      </c>
      <c r="D110" s="199" t="s">
        <v>267</v>
      </c>
      <c r="E110" s="199" t="s">
        <v>157</v>
      </c>
      <c r="F110" s="200" t="s">
        <v>298</v>
      </c>
      <c r="G110" s="201" t="s">
        <v>157</v>
      </c>
      <c r="H110" s="202" t="s">
        <v>157</v>
      </c>
      <c r="I110" s="79" t="s">
        <v>350</v>
      </c>
      <c r="J110" s="178" t="s">
        <v>299</v>
      </c>
      <c r="K110" s="260" t="s">
        <v>157</v>
      </c>
      <c r="L110" s="224" t="s">
        <v>157</v>
      </c>
      <c r="M110" s="78" t="s">
        <v>157</v>
      </c>
      <c r="N110" s="77" t="s">
        <v>157</v>
      </c>
      <c r="O110" s="77" t="s">
        <v>157</v>
      </c>
      <c r="P110" s="178">
        <v>1</v>
      </c>
      <c r="Q110" s="205"/>
      <c r="R110" s="205"/>
      <c r="S110" s="205"/>
      <c r="T110" s="221" t="s">
        <v>117</v>
      </c>
      <c r="U110" s="206"/>
      <c r="V110" s="207"/>
      <c r="W110" s="208"/>
      <c r="X110" s="209"/>
      <c r="Y110" s="207"/>
      <c r="Z110" s="207"/>
      <c r="AA110" s="199"/>
      <c r="AB110" s="199"/>
      <c r="AC110" s="210"/>
      <c r="AD110" s="211"/>
      <c r="AE110" s="227"/>
      <c r="AF110" s="210">
        <v>0</v>
      </c>
      <c r="AG110" s="210">
        <v>0</v>
      </c>
      <c r="AH110" s="254">
        <v>0</v>
      </c>
      <c r="AI110" s="254">
        <f>74.37</f>
        <v>74.37</v>
      </c>
      <c r="AJ110" s="211">
        <f t="shared" ref="AJ110:AJ116" si="3">AF110+AG110+AH110+AI110</f>
        <v>74.37</v>
      </c>
      <c r="AK110" s="214"/>
      <c r="AL110" s="208"/>
      <c r="AM110" s="257"/>
      <c r="AN110" s="216"/>
      <c r="AO110" s="217" t="s">
        <v>283</v>
      </c>
      <c r="AP110" s="218" t="s">
        <v>284</v>
      </c>
      <c r="AQ110" s="208"/>
      <c r="AR110" s="207"/>
      <c r="AS110" s="208"/>
      <c r="AT110" s="256"/>
      <c r="AU110" s="291"/>
      <c r="AV110" s="292"/>
      <c r="AW110" s="292"/>
      <c r="AX110" s="292"/>
      <c r="AY110" s="292"/>
      <c r="AZ110" s="292"/>
      <c r="BA110" s="292"/>
      <c r="BB110" s="292"/>
      <c r="BC110" s="292"/>
      <c r="BD110" s="292"/>
      <c r="BE110" s="292"/>
      <c r="BF110" s="293"/>
    </row>
    <row r="111" spans="1:58" ht="59.45" customHeight="1" thickBot="1" x14ac:dyDescent="0.3">
      <c r="A111" s="316">
        <v>39</v>
      </c>
      <c r="B111" s="262" t="s">
        <v>351</v>
      </c>
      <c r="C111" s="199" t="s">
        <v>264</v>
      </c>
      <c r="D111" s="199" t="s">
        <v>352</v>
      </c>
      <c r="E111" s="199" t="s">
        <v>119</v>
      </c>
      <c r="F111" s="200" t="s">
        <v>353</v>
      </c>
      <c r="G111" s="201" t="s">
        <v>157</v>
      </c>
      <c r="H111" s="202" t="s">
        <v>319</v>
      </c>
      <c r="I111" s="79" t="s">
        <v>354</v>
      </c>
      <c r="J111" s="178" t="s">
        <v>355</v>
      </c>
      <c r="K111" s="260">
        <v>42468</v>
      </c>
      <c r="L111" s="224">
        <v>100000</v>
      </c>
      <c r="M111" s="78">
        <v>11785</v>
      </c>
      <c r="N111" s="77">
        <v>42468</v>
      </c>
      <c r="O111" s="77">
        <v>42735</v>
      </c>
      <c r="P111" s="178">
        <v>1</v>
      </c>
      <c r="Q111" s="205"/>
      <c r="R111" s="205"/>
      <c r="S111" s="205"/>
      <c r="T111" s="221" t="s">
        <v>117</v>
      </c>
      <c r="U111" s="206"/>
      <c r="V111" s="207"/>
      <c r="W111" s="208"/>
      <c r="X111" s="209"/>
      <c r="Y111" s="207"/>
      <c r="Z111" s="207"/>
      <c r="AA111" s="199"/>
      <c r="AB111" s="199"/>
      <c r="AC111" s="210"/>
      <c r="AD111" s="211"/>
      <c r="AE111" s="227"/>
      <c r="AF111" s="210">
        <v>0</v>
      </c>
      <c r="AG111" s="210">
        <v>0</v>
      </c>
      <c r="AH111" s="254">
        <v>0</v>
      </c>
      <c r="AI111" s="254">
        <f>11111.11+11111.11+11111.11+11111.11+11111.11</f>
        <v>55555.55</v>
      </c>
      <c r="AJ111" s="211">
        <f t="shared" si="3"/>
        <v>55555.55</v>
      </c>
      <c r="AK111" s="214"/>
      <c r="AL111" s="208"/>
      <c r="AM111" s="257"/>
      <c r="AN111" s="216"/>
      <c r="AO111" s="217" t="s">
        <v>356</v>
      </c>
      <c r="AP111" s="257" t="s">
        <v>357</v>
      </c>
      <c r="AQ111" s="208">
        <v>11799</v>
      </c>
      <c r="AR111" s="207">
        <v>42499</v>
      </c>
      <c r="AS111" s="208">
        <v>11778</v>
      </c>
      <c r="AT111" s="256">
        <v>42468</v>
      </c>
      <c r="AU111" s="291"/>
      <c r="AV111" s="292"/>
      <c r="AW111" s="292"/>
      <c r="AX111" s="292"/>
      <c r="AY111" s="292"/>
      <c r="AZ111" s="292"/>
      <c r="BA111" s="292"/>
      <c r="BB111" s="292"/>
      <c r="BC111" s="292"/>
      <c r="BD111" s="292"/>
      <c r="BE111" s="292"/>
      <c r="BF111" s="293"/>
    </row>
    <row r="112" spans="1:58" ht="306.75" thickBot="1" x14ac:dyDescent="0.3">
      <c r="A112" s="316">
        <v>40</v>
      </c>
      <c r="B112" s="262" t="s">
        <v>365</v>
      </c>
      <c r="C112" s="199" t="s">
        <v>306</v>
      </c>
      <c r="D112" s="199" t="s">
        <v>121</v>
      </c>
      <c r="E112" s="199" t="s">
        <v>119</v>
      </c>
      <c r="F112" s="200" t="s">
        <v>366</v>
      </c>
      <c r="G112" s="201">
        <v>11716</v>
      </c>
      <c r="H112" s="202" t="s">
        <v>323</v>
      </c>
      <c r="I112" s="253" t="s">
        <v>286</v>
      </c>
      <c r="J112" s="199" t="s">
        <v>211</v>
      </c>
      <c r="K112" s="260">
        <v>42475</v>
      </c>
      <c r="L112" s="224">
        <v>11600</v>
      </c>
      <c r="M112" s="78">
        <v>11785</v>
      </c>
      <c r="N112" s="77">
        <v>42475</v>
      </c>
      <c r="O112" s="77">
        <v>42840</v>
      </c>
      <c r="P112" s="178">
        <v>1</v>
      </c>
      <c r="Q112" s="205"/>
      <c r="R112" s="205"/>
      <c r="S112" s="205"/>
      <c r="T112" s="221" t="s">
        <v>364</v>
      </c>
      <c r="U112" s="206" t="s">
        <v>228</v>
      </c>
      <c r="V112" s="207">
        <v>42501</v>
      </c>
      <c r="W112" s="208">
        <v>11803</v>
      </c>
      <c r="X112" s="209" t="s">
        <v>367</v>
      </c>
      <c r="Y112" s="207">
        <v>42475</v>
      </c>
      <c r="Z112" s="207">
        <v>42840</v>
      </c>
      <c r="AA112" s="263">
        <v>0.1963</v>
      </c>
      <c r="AB112" s="199"/>
      <c r="AC112" s="210">
        <v>2227.1</v>
      </c>
      <c r="AD112" s="211"/>
      <c r="AE112" s="227">
        <f>AC112+L112</f>
        <v>13827.1</v>
      </c>
      <c r="AF112" s="210"/>
      <c r="AG112" s="210"/>
      <c r="AH112" s="254"/>
      <c r="AI112" s="254">
        <f>11600+2227.1+50</f>
        <v>13877.1</v>
      </c>
      <c r="AJ112" s="211">
        <f t="shared" si="3"/>
        <v>13877.1</v>
      </c>
      <c r="AK112" s="214"/>
      <c r="AL112" s="208"/>
      <c r="AM112" s="257"/>
      <c r="AN112" s="216"/>
      <c r="AO112" s="217" t="s">
        <v>283</v>
      </c>
      <c r="AP112" s="218" t="s">
        <v>284</v>
      </c>
      <c r="AQ112" s="208"/>
      <c r="AR112" s="207"/>
      <c r="AS112" s="208"/>
      <c r="AT112" s="256"/>
      <c r="AU112" s="291"/>
      <c r="AV112" s="292"/>
      <c r="AW112" s="292"/>
      <c r="AX112" s="292"/>
      <c r="AY112" s="292"/>
      <c r="AZ112" s="292"/>
      <c r="BA112" s="292"/>
      <c r="BB112" s="292"/>
      <c r="BC112" s="292"/>
      <c r="BD112" s="292"/>
      <c r="BE112" s="292"/>
      <c r="BF112" s="293"/>
    </row>
    <row r="113" spans="1:58" ht="26.25" thickBot="1" x14ac:dyDescent="0.3">
      <c r="A113" s="316">
        <v>41</v>
      </c>
      <c r="B113" s="262"/>
      <c r="C113" s="199"/>
      <c r="D113" s="199"/>
      <c r="E113" s="199"/>
      <c r="F113" s="200"/>
      <c r="G113" s="201"/>
      <c r="H113" s="202" t="s">
        <v>361</v>
      </c>
      <c r="I113" s="79" t="s">
        <v>362</v>
      </c>
      <c r="J113" s="178" t="s">
        <v>363</v>
      </c>
      <c r="K113" s="260"/>
      <c r="L113" s="224"/>
      <c r="M113" s="78"/>
      <c r="N113" s="77"/>
      <c r="O113" s="77"/>
      <c r="P113" s="178"/>
      <c r="Q113" s="205"/>
      <c r="R113" s="205"/>
      <c r="S113" s="205"/>
      <c r="T113" s="221" t="s">
        <v>117</v>
      </c>
      <c r="U113" s="206"/>
      <c r="V113" s="207"/>
      <c r="W113" s="208"/>
      <c r="X113" s="209"/>
      <c r="Y113" s="207"/>
      <c r="Z113" s="207"/>
      <c r="AA113" s="199"/>
      <c r="AB113" s="199"/>
      <c r="AC113" s="210"/>
      <c r="AD113" s="211"/>
      <c r="AE113" s="227"/>
      <c r="AF113" s="210"/>
      <c r="AG113" s="210"/>
      <c r="AH113" s="254"/>
      <c r="AI113" s="254">
        <v>9439.02</v>
      </c>
      <c r="AJ113" s="211">
        <f t="shared" si="3"/>
        <v>9439.02</v>
      </c>
      <c r="AK113" s="214"/>
      <c r="AL113" s="208"/>
      <c r="AM113" s="257"/>
      <c r="AN113" s="216"/>
      <c r="AO113" s="217"/>
      <c r="AP113" s="257"/>
      <c r="AQ113" s="208"/>
      <c r="AR113" s="207"/>
      <c r="AS113" s="208"/>
      <c r="AT113" s="256"/>
      <c r="AU113" s="291"/>
      <c r="AV113" s="292"/>
      <c r="AW113" s="292"/>
      <c r="AX113" s="292"/>
      <c r="AY113" s="292"/>
      <c r="AZ113" s="292"/>
      <c r="BA113" s="292"/>
      <c r="BB113" s="292"/>
      <c r="BC113" s="292"/>
      <c r="BD113" s="292"/>
      <c r="BE113" s="292"/>
      <c r="BF113" s="293"/>
    </row>
    <row r="114" spans="1:58" ht="153.75" thickBot="1" x14ac:dyDescent="0.3">
      <c r="A114" s="316">
        <v>42</v>
      </c>
      <c r="B114" s="262" t="s">
        <v>358</v>
      </c>
      <c r="C114" s="199" t="s">
        <v>157</v>
      </c>
      <c r="D114" s="199" t="s">
        <v>359</v>
      </c>
      <c r="E114" s="199" t="s">
        <v>157</v>
      </c>
      <c r="F114" s="200" t="s">
        <v>360</v>
      </c>
      <c r="G114" s="201" t="s">
        <v>157</v>
      </c>
      <c r="H114" s="202" t="s">
        <v>264</v>
      </c>
      <c r="I114" s="79" t="s">
        <v>350</v>
      </c>
      <c r="J114" s="178" t="s">
        <v>299</v>
      </c>
      <c r="K114" s="260">
        <v>42415</v>
      </c>
      <c r="L114" s="224" t="s">
        <v>157</v>
      </c>
      <c r="M114" s="78">
        <v>11780</v>
      </c>
      <c r="N114" s="77">
        <v>42050</v>
      </c>
      <c r="O114" s="77">
        <v>42735</v>
      </c>
      <c r="P114" s="178">
        <v>1</v>
      </c>
      <c r="Q114" s="205"/>
      <c r="R114" s="205"/>
      <c r="S114" s="205"/>
      <c r="T114" s="221" t="s">
        <v>117</v>
      </c>
      <c r="U114" s="206"/>
      <c r="V114" s="207"/>
      <c r="W114" s="208"/>
      <c r="X114" s="209"/>
      <c r="Y114" s="207"/>
      <c r="Z114" s="207"/>
      <c r="AA114" s="199"/>
      <c r="AB114" s="199"/>
      <c r="AC114" s="210"/>
      <c r="AD114" s="211"/>
      <c r="AE114" s="227"/>
      <c r="AF114" s="210">
        <v>0</v>
      </c>
      <c r="AG114" s="210">
        <v>0</v>
      </c>
      <c r="AH114" s="254">
        <v>0</v>
      </c>
      <c r="AI114" s="254">
        <v>74.37</v>
      </c>
      <c r="AJ114" s="211">
        <f t="shared" si="3"/>
        <v>74.37</v>
      </c>
      <c r="AK114" s="214"/>
      <c r="AL114" s="208"/>
      <c r="AM114" s="257"/>
      <c r="AN114" s="216"/>
      <c r="AO114" s="217"/>
      <c r="AP114" s="257" t="s">
        <v>197</v>
      </c>
      <c r="AQ114" s="208"/>
      <c r="AR114" s="207"/>
      <c r="AS114" s="208"/>
      <c r="AT114" s="256"/>
      <c r="AU114" s="291"/>
      <c r="AV114" s="292"/>
      <c r="AW114" s="292"/>
      <c r="AX114" s="292"/>
      <c r="AY114" s="292"/>
      <c r="AZ114" s="292"/>
      <c r="BA114" s="292"/>
      <c r="BB114" s="292"/>
      <c r="BC114" s="292"/>
      <c r="BD114" s="292"/>
      <c r="BE114" s="292"/>
      <c r="BF114" s="293"/>
    </row>
    <row r="115" spans="1:58" ht="26.25" thickBot="1" x14ac:dyDescent="0.3">
      <c r="A115" s="316">
        <v>43</v>
      </c>
      <c r="B115" s="262" t="s">
        <v>377</v>
      </c>
      <c r="C115" s="199" t="s">
        <v>381</v>
      </c>
      <c r="D115" s="199" t="s">
        <v>149</v>
      </c>
      <c r="E115" s="199" t="s">
        <v>119</v>
      </c>
      <c r="F115" s="200" t="s">
        <v>382</v>
      </c>
      <c r="G115" s="201">
        <v>11725</v>
      </c>
      <c r="H115" s="202" t="s">
        <v>293</v>
      </c>
      <c r="I115" s="79" t="s">
        <v>383</v>
      </c>
      <c r="J115" s="178" t="s">
        <v>384</v>
      </c>
      <c r="K115" s="260">
        <v>42522</v>
      </c>
      <c r="L115" s="224">
        <v>68300</v>
      </c>
      <c r="M115" s="78">
        <v>11818</v>
      </c>
      <c r="N115" s="77">
        <v>42522</v>
      </c>
      <c r="O115" s="77">
        <v>42735</v>
      </c>
      <c r="P115" s="178">
        <v>1</v>
      </c>
      <c r="Q115" s="205"/>
      <c r="R115" s="205"/>
      <c r="S115" s="205"/>
      <c r="T115" s="221" t="s">
        <v>345</v>
      </c>
      <c r="U115" s="206"/>
      <c r="V115" s="207"/>
      <c r="W115" s="208"/>
      <c r="X115" s="209"/>
      <c r="Y115" s="207"/>
      <c r="Z115" s="207"/>
      <c r="AA115" s="199"/>
      <c r="AB115" s="199"/>
      <c r="AC115" s="210"/>
      <c r="AD115" s="211"/>
      <c r="AE115" s="227"/>
      <c r="AF115" s="210"/>
      <c r="AG115" s="210"/>
      <c r="AH115" s="254"/>
      <c r="AI115" s="254">
        <f>2456+645</f>
        <v>3101</v>
      </c>
      <c r="AJ115" s="211"/>
      <c r="AK115" s="214"/>
      <c r="AL115" s="208"/>
      <c r="AM115" s="257"/>
      <c r="AN115" s="216"/>
      <c r="AO115" s="217"/>
      <c r="AP115" s="257"/>
      <c r="AQ115" s="208"/>
      <c r="AR115" s="207"/>
      <c r="AS115" s="208"/>
      <c r="AT115" s="256"/>
      <c r="AU115" s="291"/>
      <c r="AV115" s="292"/>
      <c r="AW115" s="292"/>
      <c r="AX115" s="292"/>
      <c r="AY115" s="292"/>
      <c r="AZ115" s="292"/>
      <c r="BA115" s="292"/>
      <c r="BB115" s="292"/>
      <c r="BC115" s="292"/>
      <c r="BD115" s="292"/>
      <c r="BE115" s="292"/>
      <c r="BF115" s="293"/>
    </row>
    <row r="116" spans="1:58" ht="39" thickBot="1" x14ac:dyDescent="0.3">
      <c r="A116" s="316">
        <v>44</v>
      </c>
      <c r="B116" s="262" t="s">
        <v>378</v>
      </c>
      <c r="C116" s="199" t="s">
        <v>312</v>
      </c>
      <c r="D116" s="199" t="s">
        <v>369</v>
      </c>
      <c r="E116" s="199" t="s">
        <v>370</v>
      </c>
      <c r="F116" s="200" t="s">
        <v>368</v>
      </c>
      <c r="G116" s="201">
        <v>11809</v>
      </c>
      <c r="H116" s="202" t="s">
        <v>294</v>
      </c>
      <c r="I116" s="253" t="s">
        <v>371</v>
      </c>
      <c r="J116" s="199" t="s">
        <v>241</v>
      </c>
      <c r="K116" s="260">
        <v>42564</v>
      </c>
      <c r="L116" s="224">
        <v>76461.59</v>
      </c>
      <c r="M116" s="78">
        <v>11850</v>
      </c>
      <c r="N116" s="77">
        <v>42564</v>
      </c>
      <c r="O116" s="77">
        <v>42735</v>
      </c>
      <c r="P116" s="178">
        <v>1</v>
      </c>
      <c r="Q116" s="205"/>
      <c r="R116" s="205"/>
      <c r="S116" s="205"/>
      <c r="T116" s="221" t="s">
        <v>117</v>
      </c>
      <c r="U116" s="206"/>
      <c r="V116" s="207"/>
      <c r="W116" s="208"/>
      <c r="X116" s="209"/>
      <c r="Y116" s="207"/>
      <c r="Z116" s="207"/>
      <c r="AA116" s="199"/>
      <c r="AB116" s="199"/>
      <c r="AC116" s="210"/>
      <c r="AD116" s="211"/>
      <c r="AE116" s="227"/>
      <c r="AF116" s="210">
        <v>0</v>
      </c>
      <c r="AG116" s="210">
        <v>0</v>
      </c>
      <c r="AH116" s="254">
        <v>0</v>
      </c>
      <c r="AI116" s="254">
        <v>9529.35</v>
      </c>
      <c r="AJ116" s="211">
        <f t="shared" si="3"/>
        <v>9529.35</v>
      </c>
      <c r="AK116" s="214"/>
      <c r="AL116" s="208"/>
      <c r="AM116" s="257"/>
      <c r="AN116" s="216"/>
      <c r="AO116" s="217"/>
      <c r="AP116" s="257" t="s">
        <v>197</v>
      </c>
      <c r="AQ116" s="208"/>
      <c r="AR116" s="207"/>
      <c r="AS116" s="208"/>
      <c r="AT116" s="256"/>
      <c r="AU116" s="291"/>
      <c r="AV116" s="292"/>
      <c r="AW116" s="292"/>
      <c r="AX116" s="292"/>
      <c r="AY116" s="292"/>
      <c r="AZ116" s="292"/>
      <c r="BA116" s="292"/>
      <c r="BB116" s="292"/>
      <c r="BC116" s="292"/>
      <c r="BD116" s="292"/>
      <c r="BE116" s="292"/>
      <c r="BF116" s="293"/>
    </row>
    <row r="117" spans="1:58" ht="39" thickBot="1" x14ac:dyDescent="0.3">
      <c r="A117" s="316">
        <v>45</v>
      </c>
      <c r="B117" s="262" t="s">
        <v>379</v>
      </c>
      <c r="C117" s="199" t="s">
        <v>380</v>
      </c>
      <c r="D117" s="199" t="s">
        <v>149</v>
      </c>
      <c r="E117" s="199" t="s">
        <v>373</v>
      </c>
      <c r="F117" s="200" t="s">
        <v>372</v>
      </c>
      <c r="G117" s="201">
        <v>11693</v>
      </c>
      <c r="H117" s="202" t="s">
        <v>351</v>
      </c>
      <c r="I117" s="253" t="s">
        <v>374</v>
      </c>
      <c r="J117" s="199" t="s">
        <v>375</v>
      </c>
      <c r="K117" s="260">
        <v>42565</v>
      </c>
      <c r="L117" s="224">
        <v>10352.620000000001</v>
      </c>
      <c r="M117" s="78">
        <v>11850</v>
      </c>
      <c r="N117" s="77">
        <v>42565</v>
      </c>
      <c r="O117" s="77">
        <v>42735</v>
      </c>
      <c r="P117" s="178">
        <v>1</v>
      </c>
      <c r="Q117" s="205"/>
      <c r="R117" s="205"/>
      <c r="S117" s="205"/>
      <c r="T117" s="221" t="s">
        <v>231</v>
      </c>
      <c r="U117" s="206"/>
      <c r="V117" s="207"/>
      <c r="W117" s="208"/>
      <c r="X117" s="209"/>
      <c r="Y117" s="207"/>
      <c r="Z117" s="207"/>
      <c r="AA117" s="199"/>
      <c r="AB117" s="199"/>
      <c r="AC117" s="210"/>
      <c r="AD117" s="211"/>
      <c r="AE117" s="227"/>
      <c r="AF117" s="210">
        <v>0</v>
      </c>
      <c r="AG117" s="210">
        <v>0</v>
      </c>
      <c r="AH117" s="254">
        <v>0</v>
      </c>
      <c r="AI117" s="254">
        <v>2651.1</v>
      </c>
      <c r="AJ117" s="211">
        <f t="shared" ref="AJ117" si="4">AF117+AG117+AH117+AI117</f>
        <v>2651.1</v>
      </c>
      <c r="AK117" s="214" t="s">
        <v>303</v>
      </c>
      <c r="AL117" s="208">
        <v>11746</v>
      </c>
      <c r="AM117" s="255" t="s">
        <v>376</v>
      </c>
      <c r="AN117" s="216">
        <v>11850</v>
      </c>
      <c r="AO117" s="217"/>
      <c r="AP117" s="257" t="s">
        <v>197</v>
      </c>
      <c r="AQ117" s="208"/>
      <c r="AR117" s="207"/>
      <c r="AS117" s="208"/>
      <c r="AT117" s="256"/>
      <c r="AU117" s="291"/>
      <c r="AV117" s="292"/>
      <c r="AW117" s="292"/>
      <c r="AX117" s="292"/>
      <c r="AY117" s="292"/>
      <c r="AZ117" s="292"/>
      <c r="BA117" s="292"/>
      <c r="BB117" s="292"/>
      <c r="BC117" s="292"/>
      <c r="BD117" s="292"/>
      <c r="BE117" s="292"/>
      <c r="BF117" s="293"/>
    </row>
    <row r="118" spans="1:58" ht="15.75" thickBot="1" x14ac:dyDescent="0.3">
      <c r="A118" s="325" t="s">
        <v>390</v>
      </c>
      <c r="B118" s="326"/>
      <c r="C118" s="326"/>
      <c r="D118" s="326"/>
      <c r="E118" s="326"/>
      <c r="F118" s="326"/>
      <c r="G118" s="326"/>
      <c r="H118" s="326"/>
      <c r="I118" s="326"/>
      <c r="J118" s="326"/>
      <c r="K118" s="327"/>
      <c r="L118" s="8">
        <f>SUM(L18:L111)</f>
        <v>2397965.0100000007</v>
      </c>
      <c r="M118" s="328" t="s">
        <v>157</v>
      </c>
      <c r="N118" s="328" t="s">
        <v>157</v>
      </c>
      <c r="O118" s="328" t="s">
        <v>157</v>
      </c>
      <c r="P118" s="328" t="s">
        <v>157</v>
      </c>
      <c r="Q118" s="328" t="s">
        <v>157</v>
      </c>
      <c r="R118" s="328" t="s">
        <v>157</v>
      </c>
      <c r="S118" s="328"/>
      <c r="T118" s="329" t="s">
        <v>157</v>
      </c>
      <c r="U118" s="330" t="s">
        <v>157</v>
      </c>
      <c r="V118" s="328" t="s">
        <v>157</v>
      </c>
      <c r="W118" s="328" t="s">
        <v>157</v>
      </c>
      <c r="X118" s="328" t="s">
        <v>157</v>
      </c>
      <c r="Y118" s="8" t="s">
        <v>157</v>
      </c>
      <c r="Z118" s="8" t="s">
        <v>157</v>
      </c>
      <c r="AA118" s="8" t="s">
        <v>157</v>
      </c>
      <c r="AB118" s="8" t="s">
        <v>157</v>
      </c>
      <c r="AC118" s="8" t="s">
        <v>157</v>
      </c>
      <c r="AD118" s="8" t="s">
        <v>157</v>
      </c>
      <c r="AE118" s="8">
        <f>SUM(AE17:AE94)</f>
        <v>2290699.31</v>
      </c>
      <c r="AF118" s="8">
        <f>SUM(AF17:AF95)</f>
        <v>465618.64999999997</v>
      </c>
      <c r="AG118" s="331">
        <f>SUM(AG18:AG111)</f>
        <v>1420981.25</v>
      </c>
      <c r="AH118" s="8">
        <f>SUM(AH18:AH111)</f>
        <v>2741128.2800000003</v>
      </c>
      <c r="AI118" s="9">
        <f>SUM(AI18:AI117)</f>
        <v>3110854.6599999997</v>
      </c>
      <c r="AJ118" s="8">
        <f>SUM(AJ17:AJ111)</f>
        <v>7681722.8999999985</v>
      </c>
      <c r="AK118" s="332"/>
      <c r="AL118" s="333"/>
      <c r="AM118" s="333"/>
      <c r="AN118" s="334"/>
      <c r="AO118" s="335"/>
      <c r="AP118" s="333"/>
      <c r="AQ118" s="333"/>
      <c r="AR118" s="333"/>
      <c r="AS118" s="333"/>
      <c r="AT118" s="334"/>
      <c r="AU118" s="7"/>
      <c r="AV118" s="336"/>
      <c r="AW118" s="336"/>
      <c r="AX118" s="336"/>
      <c r="AY118" s="336"/>
      <c r="AZ118" s="336"/>
      <c r="BA118" s="336"/>
      <c r="BB118" s="336"/>
      <c r="BC118" s="336"/>
      <c r="BD118" s="336"/>
      <c r="BE118" s="336"/>
      <c r="BF118" s="337"/>
    </row>
    <row r="119" spans="1:58" x14ac:dyDescent="0.25">
      <c r="AI119" s="264"/>
    </row>
    <row r="120" spans="1:58" s="302" customFormat="1" ht="15" x14ac:dyDescent="0.25">
      <c r="A120" s="299" t="s">
        <v>392</v>
      </c>
      <c r="B120" s="299"/>
      <c r="C120" s="299"/>
      <c r="D120" s="299"/>
      <c r="E120" s="299"/>
      <c r="F120" s="299"/>
      <c r="H120" s="6"/>
      <c r="I120" s="338"/>
      <c r="J120" s="6"/>
      <c r="M120" s="6"/>
      <c r="W120" s="6"/>
      <c r="Y120" s="6"/>
      <c r="AE120" s="6"/>
      <c r="AF120" s="6"/>
      <c r="AG120" s="5"/>
      <c r="AH120" s="11"/>
      <c r="AI120" s="339"/>
      <c r="AJ120" s="5"/>
      <c r="AK120" s="300"/>
    </row>
    <row r="121" spans="1:58" s="302" customFormat="1" ht="15" x14ac:dyDescent="0.25">
      <c r="A121" s="299" t="s">
        <v>391</v>
      </c>
      <c r="B121" s="299"/>
      <c r="C121" s="299"/>
      <c r="D121" s="299"/>
      <c r="E121" s="299"/>
      <c r="F121" s="299"/>
      <c r="G121" s="299"/>
      <c r="H121" s="6"/>
      <c r="I121" s="301"/>
      <c r="J121" s="6"/>
      <c r="M121" s="6"/>
      <c r="W121" s="6"/>
      <c r="Y121" s="6"/>
      <c r="AE121" s="6"/>
      <c r="AF121" s="6"/>
      <c r="AG121" s="12"/>
      <c r="AH121" s="5"/>
      <c r="AI121" s="5"/>
      <c r="AJ121" s="5"/>
      <c r="AK121" s="300"/>
    </row>
    <row r="122" spans="1:58" x14ac:dyDescent="0.25">
      <c r="L122" s="296"/>
      <c r="N122" s="296"/>
      <c r="O122" s="297"/>
      <c r="AE122" s="266"/>
      <c r="AG122" s="266"/>
    </row>
    <row r="123" spans="1:58" x14ac:dyDescent="0.25">
      <c r="AG123" s="298"/>
      <c r="AH123" s="265"/>
      <c r="AI123" s="265"/>
    </row>
    <row r="124" spans="1:58" x14ac:dyDescent="0.25">
      <c r="AG124" s="266"/>
    </row>
    <row r="125" spans="1:58" x14ac:dyDescent="0.25">
      <c r="O125" s="269" t="s">
        <v>197</v>
      </c>
    </row>
    <row r="126" spans="1:58" x14ac:dyDescent="0.25">
      <c r="AG126" s="266"/>
    </row>
    <row r="130" spans="33:33" x14ac:dyDescent="0.25">
      <c r="AG130" s="2"/>
    </row>
  </sheetData>
  <autoFilter ref="A17:BF118"/>
  <mergeCells count="1186">
    <mergeCell ref="A13:XFD13"/>
    <mergeCell ref="A9:F9"/>
    <mergeCell ref="A120:F120"/>
    <mergeCell ref="AX91:AX92"/>
    <mergeCell ref="AY91:AY92"/>
    <mergeCell ref="AZ91:AZ92"/>
    <mergeCell ref="BA91:BA92"/>
    <mergeCell ref="BB91:BB92"/>
    <mergeCell ref="BC91:BC92"/>
    <mergeCell ref="BD91:BD92"/>
    <mergeCell ref="BE91:BE92"/>
    <mergeCell ref="BF91:BF92"/>
    <mergeCell ref="BF85:BF86"/>
    <mergeCell ref="BE85:BE86"/>
    <mergeCell ref="BD85:BD86"/>
    <mergeCell ref="BC85:BC86"/>
    <mergeCell ref="BB85:BB86"/>
    <mergeCell ref="BA85:BA86"/>
    <mergeCell ref="AZ85:AZ86"/>
    <mergeCell ref="BF89:BF90"/>
    <mergeCell ref="BD89:BD90"/>
    <mergeCell ref="BE89:BE90"/>
    <mergeCell ref="BC89:BC90"/>
    <mergeCell ref="AY85:AY86"/>
    <mergeCell ref="AX85:AX86"/>
    <mergeCell ref="AX89:AX90"/>
    <mergeCell ref="AY89:AY90"/>
    <mergeCell ref="AZ89:AZ90"/>
    <mergeCell ref="BA89:BA90"/>
    <mergeCell ref="BB89:BB90"/>
    <mergeCell ref="AR91:AR92"/>
    <mergeCell ref="AS91:AS92"/>
    <mergeCell ref="AT91:AT92"/>
    <mergeCell ref="AU91:AU92"/>
    <mergeCell ref="AU85:AU86"/>
    <mergeCell ref="AT85:AT86"/>
    <mergeCell ref="AS85:AS86"/>
    <mergeCell ref="AR85:AR86"/>
    <mergeCell ref="AO89:AO90"/>
    <mergeCell ref="AP89:AP90"/>
    <mergeCell ref="AQ89:AQ90"/>
    <mergeCell ref="AS89:AS90"/>
    <mergeCell ref="AR89:AR90"/>
    <mergeCell ref="AT89:AT90"/>
    <mergeCell ref="AU89:AU90"/>
    <mergeCell ref="AV91:AV92"/>
    <mergeCell ref="AW91:AW92"/>
    <mergeCell ref="AW85:AW86"/>
    <mergeCell ref="AV85:AV86"/>
    <mergeCell ref="AO91:AO92"/>
    <mergeCell ref="AP91:AP92"/>
    <mergeCell ref="AQ91:AQ92"/>
    <mergeCell ref="AO85:AO86"/>
    <mergeCell ref="AP85:AP86"/>
    <mergeCell ref="AQ85:AQ86"/>
    <mergeCell ref="AY69:AY74"/>
    <mergeCell ref="AZ69:AZ74"/>
    <mergeCell ref="BA69:BA74"/>
    <mergeCell ref="BB69:BB74"/>
    <mergeCell ref="BC69:BC74"/>
    <mergeCell ref="BD69:BD74"/>
    <mergeCell ref="BE69:BE74"/>
    <mergeCell ref="BF69:BF74"/>
    <mergeCell ref="BD66:BD68"/>
    <mergeCell ref="BD63:BD65"/>
    <mergeCell ref="BE63:BE65"/>
    <mergeCell ref="BF66:BF68"/>
    <mergeCell ref="BF63:BF65"/>
    <mergeCell ref="BF75:BF79"/>
    <mergeCell ref="BE75:BE79"/>
    <mergeCell ref="BD75:BD79"/>
    <mergeCell ref="BC75:BC79"/>
    <mergeCell ref="BB75:BB79"/>
    <mergeCell ref="BA75:BA79"/>
    <mergeCell ref="AZ75:AZ79"/>
    <mergeCell ref="AY75:AY79"/>
    <mergeCell ref="BB63:BB65"/>
    <mergeCell ref="BF29:BF34"/>
    <mergeCell ref="AK35:AK50"/>
    <mergeCell ref="AL35:AL50"/>
    <mergeCell ref="AM35:AM50"/>
    <mergeCell ref="AN35:AN50"/>
    <mergeCell ref="AP35:AP50"/>
    <mergeCell ref="AQ35:AQ50"/>
    <mergeCell ref="AO35:AO50"/>
    <mergeCell ref="AR35:AR50"/>
    <mergeCell ref="AS35:AS50"/>
    <mergeCell ref="AT35:AT50"/>
    <mergeCell ref="AU35:AU50"/>
    <mergeCell ref="AV35:AV50"/>
    <mergeCell ref="AW35:AW50"/>
    <mergeCell ref="AX35:AX50"/>
    <mergeCell ref="AY35:AY50"/>
    <mergeCell ref="AZ35:AZ50"/>
    <mergeCell ref="BA35:BA50"/>
    <mergeCell ref="BB35:BB50"/>
    <mergeCell ref="BC35:BC50"/>
    <mergeCell ref="AR29:AR34"/>
    <mergeCell ref="BD35:BD50"/>
    <mergeCell ref="BE35:BE50"/>
    <mergeCell ref="BF35:BF50"/>
    <mergeCell ref="AP29:AP34"/>
    <mergeCell ref="AQ29:AQ34"/>
    <mergeCell ref="AI75:AI79"/>
    <mergeCell ref="AJ75:AJ79"/>
    <mergeCell ref="AK75:AK79"/>
    <mergeCell ref="AL75:AL79"/>
    <mergeCell ref="AM75:AM79"/>
    <mergeCell ref="AN75:AN79"/>
    <mergeCell ref="AI85:AI86"/>
    <mergeCell ref="AJ85:AJ86"/>
    <mergeCell ref="AK85:AK86"/>
    <mergeCell ref="AO69:AO74"/>
    <mergeCell ref="AP69:AP74"/>
    <mergeCell ref="AQ69:AQ74"/>
    <mergeCell ref="AI29:AI34"/>
    <mergeCell ref="AJ29:AJ34"/>
    <mergeCell ref="AI35:AI50"/>
    <mergeCell ref="AJ35:AJ50"/>
    <mergeCell ref="AI69:AI74"/>
    <mergeCell ref="AJ69:AJ74"/>
    <mergeCell ref="AK69:AK74"/>
    <mergeCell ref="AL69:AL74"/>
    <mergeCell ref="AM69:AM74"/>
    <mergeCell ref="AJ66:AJ68"/>
    <mergeCell ref="AM66:AM68"/>
    <mergeCell ref="AP51:AP55"/>
    <mergeCell ref="AQ51:AQ55"/>
    <mergeCell ref="AI91:AI92"/>
    <mergeCell ref="AJ91:AJ92"/>
    <mergeCell ref="AK91:AK92"/>
    <mergeCell ref="AL91:AL92"/>
    <mergeCell ref="AM91:AM92"/>
    <mergeCell ref="AS29:AS34"/>
    <mergeCell ref="AT29:AT34"/>
    <mergeCell ref="AU29:AU34"/>
    <mergeCell ref="AV29:AV34"/>
    <mergeCell ref="AW29:AW34"/>
    <mergeCell ref="AX29:AX34"/>
    <mergeCell ref="AM85:AM86"/>
    <mergeCell ref="AN85:AN86"/>
    <mergeCell ref="AN69:AN74"/>
    <mergeCell ref="AN66:AN68"/>
    <mergeCell ref="AU75:AU79"/>
    <mergeCell ref="AT75:AT79"/>
    <mergeCell ref="AS75:AS79"/>
    <mergeCell ref="AR75:AR79"/>
    <mergeCell ref="AQ75:AQ79"/>
    <mergeCell ref="AP75:AP79"/>
    <mergeCell ref="AO75:AO79"/>
    <mergeCell ref="AW75:AW79"/>
    <mergeCell ref="AV75:AV79"/>
    <mergeCell ref="AW63:AW65"/>
    <mergeCell ref="AR69:AR74"/>
    <mergeCell ref="AS69:AS74"/>
    <mergeCell ref="AT69:AT74"/>
    <mergeCell ref="AU69:AU74"/>
    <mergeCell ref="AN91:AN92"/>
    <mergeCell ref="AO29:AO34"/>
    <mergeCell ref="AX69:AX74"/>
    <mergeCell ref="AX75:AX79"/>
    <mergeCell ref="BE66:BE68"/>
    <mergeCell ref="AA44:AA50"/>
    <mergeCell ref="AB44:AB50"/>
    <mergeCell ref="AC44:AC50"/>
    <mergeCell ref="AD44:AD50"/>
    <mergeCell ref="AE44:AE50"/>
    <mergeCell ref="AF44:AF50"/>
    <mergeCell ref="AG44:AG50"/>
    <mergeCell ref="AH44:AH50"/>
    <mergeCell ref="AV66:AV68"/>
    <mergeCell ref="AW66:AW68"/>
    <mergeCell ref="AX66:AX68"/>
    <mergeCell ref="AY66:AY68"/>
    <mergeCell ref="AZ66:AZ68"/>
    <mergeCell ref="BA66:BA68"/>
    <mergeCell ref="BB66:BB68"/>
    <mergeCell ref="BC66:BC68"/>
    <mergeCell ref="AA66:AA68"/>
    <mergeCell ref="AB66:AB68"/>
    <mergeCell ref="AC66:AC68"/>
    <mergeCell ref="AD66:AD68"/>
    <mergeCell ref="AE66:AE68"/>
    <mergeCell ref="AF66:AF68"/>
    <mergeCell ref="AG66:AG68"/>
    <mergeCell ref="AX63:AX65"/>
    <mergeCell ref="AY63:AY65"/>
    <mergeCell ref="AZ63:AZ65"/>
    <mergeCell ref="BA63:BA65"/>
    <mergeCell ref="AK66:AK68"/>
    <mergeCell ref="AL66:AL68"/>
    <mergeCell ref="AZ56:AZ62"/>
    <mergeCell ref="BA56:BA62"/>
    <mergeCell ref="BB56:BB62"/>
    <mergeCell ref="BC63:BC65"/>
    <mergeCell ref="AH66:AH68"/>
    <mergeCell ref="AI66:AI68"/>
    <mergeCell ref="AO66:AO68"/>
    <mergeCell ref="AP66:AP68"/>
    <mergeCell ref="AQ66:AQ68"/>
    <mergeCell ref="AR66:AR68"/>
    <mergeCell ref="AS66:AS68"/>
    <mergeCell ref="AT66:AT68"/>
    <mergeCell ref="AU66:AU68"/>
    <mergeCell ref="AA89:AA90"/>
    <mergeCell ref="AB89:AB90"/>
    <mergeCell ref="AC89:AC90"/>
    <mergeCell ref="AL85:AL86"/>
    <mergeCell ref="AD89:AD90"/>
    <mergeCell ref="AE89:AE90"/>
    <mergeCell ref="AF89:AF90"/>
    <mergeCell ref="AG89:AG90"/>
    <mergeCell ref="AH89:AH90"/>
    <mergeCell ref="AI89:AI90"/>
    <mergeCell ref="AJ89:AJ90"/>
    <mergeCell ref="AK89:AK90"/>
    <mergeCell ref="AL89:AL90"/>
    <mergeCell ref="AM89:AM90"/>
    <mergeCell ref="AN89:AN90"/>
    <mergeCell ref="AW89:AW90"/>
    <mergeCell ref="AV89:AV90"/>
    <mergeCell ref="AV69:AV74"/>
    <mergeCell ref="AW69:AW74"/>
    <mergeCell ref="AG63:AG65"/>
    <mergeCell ref="AW56:AW62"/>
    <mergeCell ref="AX56:AX62"/>
    <mergeCell ref="AY56:AY62"/>
    <mergeCell ref="AH63:AH65"/>
    <mergeCell ref="AI63:AI65"/>
    <mergeCell ref="AJ63:AJ65"/>
    <mergeCell ref="AK63:AK65"/>
    <mergeCell ref="AL63:AL65"/>
    <mergeCell ref="AM63:AM65"/>
    <mergeCell ref="AN63:AN65"/>
    <mergeCell ref="AO63:AO65"/>
    <mergeCell ref="AP63:AP65"/>
    <mergeCell ref="AQ63:AQ65"/>
    <mergeCell ref="AR63:AR65"/>
    <mergeCell ref="AS63:AS65"/>
    <mergeCell ref="AT63:AT65"/>
    <mergeCell ref="AU56:AU62"/>
    <mergeCell ref="AU63:AU65"/>
    <mergeCell ref="AV63:AV65"/>
    <mergeCell ref="AV56:AV62"/>
    <mergeCell ref="BE51:BE55"/>
    <mergeCell ref="BE29:BE34"/>
    <mergeCell ref="BE24:BE28"/>
    <mergeCell ref="BF51:BF55"/>
    <mergeCell ref="AA56:AA62"/>
    <mergeCell ref="AB56:AB62"/>
    <mergeCell ref="AC56:AC62"/>
    <mergeCell ref="AD56:AD62"/>
    <mergeCell ref="AE56:AE62"/>
    <mergeCell ref="AF56:AF62"/>
    <mergeCell ref="AG56:AG62"/>
    <mergeCell ref="AH56:AH62"/>
    <mergeCell ref="AI56:AI62"/>
    <mergeCell ref="AJ56:AJ62"/>
    <mergeCell ref="AK56:AK62"/>
    <mergeCell ref="AL56:AL62"/>
    <mergeCell ref="AM56:AM62"/>
    <mergeCell ref="AN56:AN62"/>
    <mergeCell ref="AO56:AO62"/>
    <mergeCell ref="AP56:AP62"/>
    <mergeCell ref="AQ56:AQ62"/>
    <mergeCell ref="AR56:AR62"/>
    <mergeCell ref="AS56:AS62"/>
    <mergeCell ref="AT56:AT62"/>
    <mergeCell ref="BD56:BD62"/>
    <mergeCell ref="BE56:BE62"/>
    <mergeCell ref="BF56:BF62"/>
    <mergeCell ref="AY51:AY55"/>
    <mergeCell ref="AZ51:AZ55"/>
    <mergeCell ref="BA51:BA55"/>
    <mergeCell ref="BB51:BB55"/>
    <mergeCell ref="BC56:BC62"/>
    <mergeCell ref="AR51:AR55"/>
    <mergeCell ref="AS52:AS55"/>
    <mergeCell ref="AT51:AT55"/>
    <mergeCell ref="AU24:AU28"/>
    <mergeCell ref="AV24:AV28"/>
    <mergeCell ref="AU51:AU55"/>
    <mergeCell ref="AV51:AV55"/>
    <mergeCell ref="AW51:AW55"/>
    <mergeCell ref="AX51:AX55"/>
    <mergeCell ref="BD24:BD28"/>
    <mergeCell ref="AW24:AW28"/>
    <mergeCell ref="AX24:AX28"/>
    <mergeCell ref="AY24:AY28"/>
    <mergeCell ref="AZ24:AZ28"/>
    <mergeCell ref="BA24:BA28"/>
    <mergeCell ref="BB24:BB28"/>
    <mergeCell ref="BC24:BC28"/>
    <mergeCell ref="BC51:BC55"/>
    <mergeCell ref="BD51:BD55"/>
    <mergeCell ref="BB29:BB34"/>
    <mergeCell ref="BC29:BC34"/>
    <mergeCell ref="BD29:BD34"/>
    <mergeCell ref="AY29:AY34"/>
    <mergeCell ref="AZ29:AZ34"/>
    <mergeCell ref="BA29:BA34"/>
    <mergeCell ref="AQ24:AQ28"/>
    <mergeCell ref="AR24:AR28"/>
    <mergeCell ref="AS24:AS28"/>
    <mergeCell ref="AT24:AT28"/>
    <mergeCell ref="BE18:BE23"/>
    <mergeCell ref="BF18:BF23"/>
    <mergeCell ref="AA24:AA28"/>
    <mergeCell ref="AB24:AB28"/>
    <mergeCell ref="AC24:AC28"/>
    <mergeCell ref="AD24:AD28"/>
    <mergeCell ref="AE24:AE28"/>
    <mergeCell ref="AF24:AF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BF24:BF28"/>
    <mergeCell ref="AA63:AA65"/>
    <mergeCell ref="AB63:AB65"/>
    <mergeCell ref="AC63:AC65"/>
    <mergeCell ref="AD63:AD65"/>
    <mergeCell ref="AE63:AE65"/>
    <mergeCell ref="AF63:AF65"/>
    <mergeCell ref="F24:F28"/>
    <mergeCell ref="P35:P50"/>
    <mergeCell ref="AQ18:AQ23"/>
    <mergeCell ref="AR18:AR23"/>
    <mergeCell ref="AS18:AS23"/>
    <mergeCell ref="AT18:AT23"/>
    <mergeCell ref="AU18:AU23"/>
    <mergeCell ref="AV18:AV23"/>
    <mergeCell ref="AW18:AW23"/>
    <mergeCell ref="AX18:AX23"/>
    <mergeCell ref="AY18:AY23"/>
    <mergeCell ref="AA51:AA55"/>
    <mergeCell ref="AB51:AB55"/>
    <mergeCell ref="AC51:AC55"/>
    <mergeCell ref="AD51:AD55"/>
    <mergeCell ref="AE51:AE55"/>
    <mergeCell ref="AF51:AF55"/>
    <mergeCell ref="AG51:AG55"/>
    <mergeCell ref="AH51:AH55"/>
    <mergeCell ref="AI51:AI55"/>
    <mergeCell ref="AJ51:AJ55"/>
    <mergeCell ref="AK51:AK55"/>
    <mergeCell ref="AL51:AL55"/>
    <mergeCell ref="AM51:AM55"/>
    <mergeCell ref="AN51:AN55"/>
    <mergeCell ref="AO51:AO55"/>
    <mergeCell ref="P51:P55"/>
    <mergeCell ref="Q29:Q34"/>
    <mergeCell ref="Q51:Q55"/>
    <mergeCell ref="T29:T34"/>
    <mergeCell ref="S29:S34"/>
    <mergeCell ref="P29:P34"/>
    <mergeCell ref="R51:R55"/>
    <mergeCell ref="S51:S55"/>
    <mergeCell ref="T51:T55"/>
    <mergeCell ref="T56:T62"/>
    <mergeCell ref="S56:S62"/>
    <mergeCell ref="R56:R62"/>
    <mergeCell ref="Q56:Q62"/>
    <mergeCell ref="A10:AF10"/>
    <mergeCell ref="A75:A79"/>
    <mergeCell ref="B75:B79"/>
    <mergeCell ref="C75:C79"/>
    <mergeCell ref="G75:G79"/>
    <mergeCell ref="H75:H79"/>
    <mergeCell ref="I75:I79"/>
    <mergeCell ref="D75:D79"/>
    <mergeCell ref="E75:E79"/>
    <mergeCell ref="F75:F79"/>
    <mergeCell ref="J75:J79"/>
    <mergeCell ref="K75:K79"/>
    <mergeCell ref="L75:L79"/>
    <mergeCell ref="M75:M79"/>
    <mergeCell ref="N75:N79"/>
    <mergeCell ref="O75:O79"/>
    <mergeCell ref="P75:P79"/>
    <mergeCell ref="Q69:Q74"/>
    <mergeCell ref="I66:I68"/>
    <mergeCell ref="P56:P62"/>
    <mergeCell ref="G29:G34"/>
    <mergeCell ref="H29:H34"/>
    <mergeCell ref="I29:I34"/>
    <mergeCell ref="R75:R79"/>
    <mergeCell ref="S75:S79"/>
    <mergeCell ref="T75:T79"/>
    <mergeCell ref="R66:R68"/>
    <mergeCell ref="S66:S68"/>
    <mergeCell ref="T66:T68"/>
    <mergeCell ref="Q66:Q68"/>
    <mergeCell ref="D56:D62"/>
    <mergeCell ref="F56:F62"/>
    <mergeCell ref="D63:D65"/>
    <mergeCell ref="C63:C65"/>
    <mergeCell ref="Q35:Q50"/>
    <mergeCell ref="T63:T65"/>
    <mergeCell ref="S63:S65"/>
    <mergeCell ref="R63:R65"/>
    <mergeCell ref="Q63:Q65"/>
    <mergeCell ref="R69:R74"/>
    <mergeCell ref="S69:S74"/>
    <mergeCell ref="T69:T74"/>
    <mergeCell ref="Q75:Q79"/>
    <mergeCell ref="G69:G74"/>
    <mergeCell ref="H69:H74"/>
    <mergeCell ref="I69:I74"/>
    <mergeCell ref="J69:J74"/>
    <mergeCell ref="K69:K74"/>
    <mergeCell ref="L69:L74"/>
    <mergeCell ref="R35:R50"/>
    <mergeCell ref="S35:S50"/>
    <mergeCell ref="M69:M74"/>
    <mergeCell ref="N51:N55"/>
    <mergeCell ref="O51:O55"/>
    <mergeCell ref="K56:K62"/>
    <mergeCell ref="J56:J62"/>
    <mergeCell ref="I56:I62"/>
    <mergeCell ref="H56:H62"/>
    <mergeCell ref="G56:G62"/>
    <mergeCell ref="O56:O62"/>
    <mergeCell ref="N56:N62"/>
    <mergeCell ref="M56:M62"/>
    <mergeCell ref="L56:L62"/>
    <mergeCell ref="B51:B55"/>
    <mergeCell ref="C51:C55"/>
    <mergeCell ref="D51:D55"/>
    <mergeCell ref="E51:E55"/>
    <mergeCell ref="F51:F55"/>
    <mergeCell ref="G51:G55"/>
    <mergeCell ref="H51:H55"/>
    <mergeCell ref="I51:I55"/>
    <mergeCell ref="B63:B65"/>
    <mergeCell ref="J66:J68"/>
    <mergeCell ref="K66:K68"/>
    <mergeCell ref="L66:L68"/>
    <mergeCell ref="M66:M68"/>
    <mergeCell ref="N66:N68"/>
    <mergeCell ref="A51:A55"/>
    <mergeCell ref="L24:L28"/>
    <mergeCell ref="M24:M28"/>
    <mergeCell ref="A29:A34"/>
    <mergeCell ref="G24:G28"/>
    <mergeCell ref="H24:H28"/>
    <mergeCell ref="J29:J34"/>
    <mergeCell ref="K29:K34"/>
    <mergeCell ref="I24:I28"/>
    <mergeCell ref="A24:A28"/>
    <mergeCell ref="B29:B34"/>
    <mergeCell ref="E24:E28"/>
    <mergeCell ref="D24:D28"/>
    <mergeCell ref="C24:C28"/>
    <mergeCell ref="B24:B28"/>
    <mergeCell ref="L35:L50"/>
    <mergeCell ref="M35:M50"/>
    <mergeCell ref="L51:L55"/>
    <mergeCell ref="C29:C34"/>
    <mergeCell ref="D29:D34"/>
    <mergeCell ref="E29:E34"/>
    <mergeCell ref="F29:F34"/>
    <mergeCell ref="A66:A68"/>
    <mergeCell ref="B66:B68"/>
    <mergeCell ref="C66:C68"/>
    <mergeCell ref="D66:D68"/>
    <mergeCell ref="E66:E68"/>
    <mergeCell ref="F66:F68"/>
    <mergeCell ref="G66:G68"/>
    <mergeCell ref="H66:H68"/>
    <mergeCell ref="M51:M55"/>
    <mergeCell ref="M63:M65"/>
    <mergeCell ref="L63:L65"/>
    <mergeCell ref="A121:G121"/>
    <mergeCell ref="C35:C50"/>
    <mergeCell ref="D35:D50"/>
    <mergeCell ref="E35:E50"/>
    <mergeCell ref="F35:F50"/>
    <mergeCell ref="G35:G50"/>
    <mergeCell ref="H35:H50"/>
    <mergeCell ref="A118:K118"/>
    <mergeCell ref="J51:J55"/>
    <mergeCell ref="K51:K55"/>
    <mergeCell ref="I35:I50"/>
    <mergeCell ref="J35:J50"/>
    <mergeCell ref="C56:C62"/>
    <mergeCell ref="B56:B62"/>
    <mergeCell ref="K63:K65"/>
    <mergeCell ref="J63:J65"/>
    <mergeCell ref="I63:I65"/>
    <mergeCell ref="H63:H65"/>
    <mergeCell ref="G63:G65"/>
    <mergeCell ref="F63:F65"/>
    <mergeCell ref="E63:E65"/>
    <mergeCell ref="A56:A62"/>
    <mergeCell ref="A69:A74"/>
    <mergeCell ref="B69:B74"/>
    <mergeCell ref="C69:C74"/>
    <mergeCell ref="D69:D74"/>
    <mergeCell ref="E69:E74"/>
    <mergeCell ref="F69:F74"/>
    <mergeCell ref="E56:E62"/>
    <mergeCell ref="BB15:BB16"/>
    <mergeCell ref="BC15:BC16"/>
    <mergeCell ref="BD15:BF15"/>
    <mergeCell ref="AU14:BF14"/>
    <mergeCell ref="AU15:AU16"/>
    <mergeCell ref="AV15:AV16"/>
    <mergeCell ref="AW15:AY15"/>
    <mergeCell ref="A14:A17"/>
    <mergeCell ref="B14:G15"/>
    <mergeCell ref="H14:AJ14"/>
    <mergeCell ref="H15:T15"/>
    <mergeCell ref="U15:AD15"/>
    <mergeCell ref="AE15:AJ15"/>
    <mergeCell ref="AO14:AT14"/>
    <mergeCell ref="AP15:AP16"/>
    <mergeCell ref="AQ15:AQ16"/>
    <mergeCell ref="AR15:AR16"/>
    <mergeCell ref="AM15:AM16"/>
    <mergeCell ref="AK15:AK16"/>
    <mergeCell ref="G18:G23"/>
    <mergeCell ref="C18:C23"/>
    <mergeCell ref="D18:D23"/>
    <mergeCell ref="K35:K50"/>
    <mergeCell ref="A1:AJ3"/>
    <mergeCell ref="A6:AU6"/>
    <mergeCell ref="A7:J7"/>
    <mergeCell ref="AN15:AN16"/>
    <mergeCell ref="AO15:AO16"/>
    <mergeCell ref="I18:I23"/>
    <mergeCell ref="J18:J23"/>
    <mergeCell ref="K18:K23"/>
    <mergeCell ref="L18:L23"/>
    <mergeCell ref="M18:M23"/>
    <mergeCell ref="N18:N23"/>
    <mergeCell ref="O18:O23"/>
    <mergeCell ref="P18:P23"/>
    <mergeCell ref="A4:F4"/>
    <mergeCell ref="A18:A23"/>
    <mergeCell ref="B18:B23"/>
    <mergeCell ref="AS15:AS16"/>
    <mergeCell ref="AK14:AN14"/>
    <mergeCell ref="A11:AF11"/>
    <mergeCell ref="AJ18:AJ23"/>
    <mergeCell ref="AK18:AK23"/>
    <mergeCell ref="AL18:AL23"/>
    <mergeCell ref="AM18:AM23"/>
    <mergeCell ref="AN18:AN23"/>
    <mergeCell ref="AO18:AO23"/>
    <mergeCell ref="AP18:AP23"/>
    <mergeCell ref="AG10:BL10"/>
    <mergeCell ref="AZ18:AZ23"/>
    <mergeCell ref="BA18:BA23"/>
    <mergeCell ref="BB18:BB23"/>
    <mergeCell ref="BC18:BC23"/>
    <mergeCell ref="BD18:BD23"/>
    <mergeCell ref="F18:F23"/>
    <mergeCell ref="P24:P28"/>
    <mergeCell ref="Q24:Q28"/>
    <mergeCell ref="R24:R28"/>
    <mergeCell ref="S24:S28"/>
    <mergeCell ref="A35:A50"/>
    <mergeCell ref="B35:B50"/>
    <mergeCell ref="N24:N28"/>
    <mergeCell ref="O24:O28"/>
    <mergeCell ref="N29:N34"/>
    <mergeCell ref="W41:W42"/>
    <mergeCell ref="AE18:AE23"/>
    <mergeCell ref="AF18:AF23"/>
    <mergeCell ref="AG18:AG23"/>
    <mergeCell ref="AH18:AH23"/>
    <mergeCell ref="AI18:AI23"/>
    <mergeCell ref="T24:T28"/>
    <mergeCell ref="R29:R34"/>
    <mergeCell ref="E18:E23"/>
    <mergeCell ref="J24:J28"/>
    <mergeCell ref="K24:K28"/>
    <mergeCell ref="N35:N50"/>
    <mergeCell ref="O35:O50"/>
    <mergeCell ref="U41:U42"/>
    <mergeCell ref="V41:V42"/>
    <mergeCell ref="B91:B92"/>
    <mergeCell ref="A91:A92"/>
    <mergeCell ref="T85:T86"/>
    <mergeCell ref="S85:S86"/>
    <mergeCell ref="R85:R86"/>
    <mergeCell ref="N69:N74"/>
    <mergeCell ref="O69:O74"/>
    <mergeCell ref="P69:P74"/>
    <mergeCell ref="P63:P65"/>
    <mergeCell ref="O63:O65"/>
    <mergeCell ref="N63:N65"/>
    <mergeCell ref="O66:O68"/>
    <mergeCell ref="P66:P68"/>
    <mergeCell ref="AZ15:BA15"/>
    <mergeCell ref="Q18:Q23"/>
    <mergeCell ref="R18:R23"/>
    <mergeCell ref="S18:S23"/>
    <mergeCell ref="T18:T23"/>
    <mergeCell ref="H18:H23"/>
    <mergeCell ref="AK29:AK34"/>
    <mergeCell ref="AL29:AL34"/>
    <mergeCell ref="AM29:AM34"/>
    <mergeCell ref="AN29:AN34"/>
    <mergeCell ref="AT15:AT16"/>
    <mergeCell ref="AL15:AL16"/>
    <mergeCell ref="L29:L34"/>
    <mergeCell ref="M29:M34"/>
    <mergeCell ref="AA18:AA23"/>
    <mergeCell ref="AB18:AB23"/>
    <mergeCell ref="AC18:AC23"/>
    <mergeCell ref="AD18:AD23"/>
    <mergeCell ref="O29:O34"/>
    <mergeCell ref="D85:D86"/>
    <mergeCell ref="C85:C86"/>
    <mergeCell ref="A85:A86"/>
    <mergeCell ref="B85:B86"/>
    <mergeCell ref="Q85:Q86"/>
    <mergeCell ref="P85:P86"/>
    <mergeCell ref="O85:O86"/>
    <mergeCell ref="N85:N86"/>
    <mergeCell ref="M85:M86"/>
    <mergeCell ref="L85:L86"/>
    <mergeCell ref="K85:K86"/>
    <mergeCell ref="J85:J86"/>
    <mergeCell ref="I85:I86"/>
    <mergeCell ref="A63:A65"/>
    <mergeCell ref="T91:T92"/>
    <mergeCell ref="S91:S92"/>
    <mergeCell ref="R91:R92"/>
    <mergeCell ref="Q91:Q92"/>
    <mergeCell ref="P91:P92"/>
    <mergeCell ref="O91:O92"/>
    <mergeCell ref="N91:N92"/>
    <mergeCell ref="M91:M92"/>
    <mergeCell ref="L91:L92"/>
    <mergeCell ref="K91:K92"/>
    <mergeCell ref="J91:J92"/>
    <mergeCell ref="I91:I92"/>
    <mergeCell ref="H91:H92"/>
    <mergeCell ref="G91:G92"/>
    <mergeCell ref="F91:F92"/>
    <mergeCell ref="E91:E92"/>
    <mergeCell ref="D91:D92"/>
    <mergeCell ref="C91:C92"/>
    <mergeCell ref="BM10:CR10"/>
    <mergeCell ref="CS10:DX10"/>
    <mergeCell ref="DY10:FD10"/>
    <mergeCell ref="FE10:GJ10"/>
    <mergeCell ref="GK10:HP10"/>
    <mergeCell ref="HQ10:IV10"/>
    <mergeCell ref="IW10:KB10"/>
    <mergeCell ref="KC10:LH10"/>
    <mergeCell ref="T89:T90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J89:J90"/>
    <mergeCell ref="K89:K90"/>
    <mergeCell ref="L89:L90"/>
    <mergeCell ref="M89:M90"/>
    <mergeCell ref="N89:N90"/>
    <mergeCell ref="O89:O90"/>
    <mergeCell ref="P89:P90"/>
    <mergeCell ref="Q89:Q90"/>
    <mergeCell ref="R89:R90"/>
    <mergeCell ref="S89:S90"/>
    <mergeCell ref="H85:H86"/>
    <mergeCell ref="G85:G86"/>
    <mergeCell ref="F85:F86"/>
    <mergeCell ref="E85:E86"/>
    <mergeCell ref="WK10:XP10"/>
    <mergeCell ref="XQ10:YV10"/>
    <mergeCell ref="YW10:AAB10"/>
    <mergeCell ref="AAC10:ABH10"/>
    <mergeCell ref="ABI10:ACN10"/>
    <mergeCell ref="ACO10:ADT10"/>
    <mergeCell ref="ADU10:AEZ10"/>
    <mergeCell ref="AFA10:AGF10"/>
    <mergeCell ref="AGG10:AHL10"/>
    <mergeCell ref="LI10:MN10"/>
    <mergeCell ref="MO10:NT10"/>
    <mergeCell ref="NU10:OZ10"/>
    <mergeCell ref="PA10:QF10"/>
    <mergeCell ref="QG10:RL10"/>
    <mergeCell ref="RM10:SR10"/>
    <mergeCell ref="SS10:TX10"/>
    <mergeCell ref="TY10:VD10"/>
    <mergeCell ref="VE10:WJ10"/>
    <mergeCell ref="ASO10:ATT10"/>
    <mergeCell ref="ATU10:AUZ10"/>
    <mergeCell ref="AVA10:AWF10"/>
    <mergeCell ref="AWG10:AXL10"/>
    <mergeCell ref="AXM10:AYR10"/>
    <mergeCell ref="AYS10:AZX10"/>
    <mergeCell ref="AZY10:BBD10"/>
    <mergeCell ref="BBE10:BCJ10"/>
    <mergeCell ref="BCK10:BDP10"/>
    <mergeCell ref="AHM10:AIR10"/>
    <mergeCell ref="AIS10:AJX10"/>
    <mergeCell ref="AJY10:ALD10"/>
    <mergeCell ref="ALE10:AMJ10"/>
    <mergeCell ref="AMK10:ANP10"/>
    <mergeCell ref="ANQ10:AOV10"/>
    <mergeCell ref="AOW10:AQB10"/>
    <mergeCell ref="AQC10:ARH10"/>
    <mergeCell ref="ARI10:ASN10"/>
    <mergeCell ref="BOS10:BPX10"/>
    <mergeCell ref="BPY10:BRD10"/>
    <mergeCell ref="BRE10:BSJ10"/>
    <mergeCell ref="BSK10:BTP10"/>
    <mergeCell ref="BTQ10:BUV10"/>
    <mergeCell ref="BUW10:BWB10"/>
    <mergeCell ref="BWC10:BXH10"/>
    <mergeCell ref="BXI10:BYN10"/>
    <mergeCell ref="BYO10:BZT10"/>
    <mergeCell ref="BDQ10:BEV10"/>
    <mergeCell ref="BEW10:BGB10"/>
    <mergeCell ref="BGC10:BHH10"/>
    <mergeCell ref="BHI10:BIN10"/>
    <mergeCell ref="BIO10:BJT10"/>
    <mergeCell ref="BJU10:BKZ10"/>
    <mergeCell ref="BLA10:BMF10"/>
    <mergeCell ref="BMG10:BNL10"/>
    <mergeCell ref="BNM10:BOR10"/>
    <mergeCell ref="CKW10:CMB10"/>
    <mergeCell ref="CMC10:CNH10"/>
    <mergeCell ref="CNI10:CON10"/>
    <mergeCell ref="COO10:CPT10"/>
    <mergeCell ref="CPU10:CQZ10"/>
    <mergeCell ref="CRA10:CSF10"/>
    <mergeCell ref="CSG10:CTL10"/>
    <mergeCell ref="CTM10:CUR10"/>
    <mergeCell ref="CUS10:CVX10"/>
    <mergeCell ref="BZU10:CAZ10"/>
    <mergeCell ref="CBA10:CCF10"/>
    <mergeCell ref="CCG10:CDL10"/>
    <mergeCell ref="CDM10:CER10"/>
    <mergeCell ref="CES10:CFX10"/>
    <mergeCell ref="CFY10:CHD10"/>
    <mergeCell ref="CHE10:CIJ10"/>
    <mergeCell ref="CIK10:CJP10"/>
    <mergeCell ref="CJQ10:CKV10"/>
    <mergeCell ref="DHA10:DIF10"/>
    <mergeCell ref="DIG10:DJL10"/>
    <mergeCell ref="DJM10:DKR10"/>
    <mergeCell ref="DKS10:DLX10"/>
    <mergeCell ref="DLY10:DND10"/>
    <mergeCell ref="DNE10:DOJ10"/>
    <mergeCell ref="DOK10:DPP10"/>
    <mergeCell ref="DPQ10:DQV10"/>
    <mergeCell ref="DQW10:DSB10"/>
    <mergeCell ref="CVY10:CXD10"/>
    <mergeCell ref="CXE10:CYJ10"/>
    <mergeCell ref="CYK10:CZP10"/>
    <mergeCell ref="CZQ10:DAV10"/>
    <mergeCell ref="DAW10:DCB10"/>
    <mergeCell ref="DCC10:DDH10"/>
    <mergeCell ref="DDI10:DEN10"/>
    <mergeCell ref="DEO10:DFT10"/>
    <mergeCell ref="DFU10:DGZ10"/>
    <mergeCell ref="EDE10:EEJ10"/>
    <mergeCell ref="EEK10:EFP10"/>
    <mergeCell ref="EFQ10:EGV10"/>
    <mergeCell ref="EGW10:EIB10"/>
    <mergeCell ref="EIC10:EJH10"/>
    <mergeCell ref="EJI10:EKN10"/>
    <mergeCell ref="EKO10:ELT10"/>
    <mergeCell ref="ELU10:EMZ10"/>
    <mergeCell ref="ENA10:EOF10"/>
    <mergeCell ref="DSC10:DTH10"/>
    <mergeCell ref="DTI10:DUN10"/>
    <mergeCell ref="DUO10:DVT10"/>
    <mergeCell ref="DVU10:DWZ10"/>
    <mergeCell ref="DXA10:DYF10"/>
    <mergeCell ref="DYG10:DZL10"/>
    <mergeCell ref="DZM10:EAR10"/>
    <mergeCell ref="EAS10:EBX10"/>
    <mergeCell ref="EBY10:EDD10"/>
    <mergeCell ref="EZI10:FAN10"/>
    <mergeCell ref="FAO10:FBT10"/>
    <mergeCell ref="FBU10:FCZ10"/>
    <mergeCell ref="FDA10:FEF10"/>
    <mergeCell ref="FEG10:FFL10"/>
    <mergeCell ref="FFM10:FGR10"/>
    <mergeCell ref="FGS10:FHX10"/>
    <mergeCell ref="FHY10:FJD10"/>
    <mergeCell ref="FJE10:FKJ10"/>
    <mergeCell ref="EOG10:EPL10"/>
    <mergeCell ref="EPM10:EQR10"/>
    <mergeCell ref="EQS10:ERX10"/>
    <mergeCell ref="ERY10:ETD10"/>
    <mergeCell ref="ETE10:EUJ10"/>
    <mergeCell ref="EUK10:EVP10"/>
    <mergeCell ref="EVQ10:EWV10"/>
    <mergeCell ref="EWW10:EYB10"/>
    <mergeCell ref="EYC10:EZH10"/>
    <mergeCell ref="FVM10:FWR10"/>
    <mergeCell ref="FWS10:FXX10"/>
    <mergeCell ref="FXY10:FZD10"/>
    <mergeCell ref="FZE10:GAJ10"/>
    <mergeCell ref="GAK10:GBP10"/>
    <mergeCell ref="GBQ10:GCV10"/>
    <mergeCell ref="GCW10:GEB10"/>
    <mergeCell ref="GEC10:GFH10"/>
    <mergeCell ref="GFI10:GGN10"/>
    <mergeCell ref="FKK10:FLP10"/>
    <mergeCell ref="FLQ10:FMV10"/>
    <mergeCell ref="FMW10:FOB10"/>
    <mergeCell ref="FOC10:FPH10"/>
    <mergeCell ref="FPI10:FQN10"/>
    <mergeCell ref="FQO10:FRT10"/>
    <mergeCell ref="FRU10:FSZ10"/>
    <mergeCell ref="FTA10:FUF10"/>
    <mergeCell ref="FUG10:FVL10"/>
    <mergeCell ref="GRQ10:GSV10"/>
    <mergeCell ref="GSW10:GUB10"/>
    <mergeCell ref="GUC10:GVH10"/>
    <mergeCell ref="GVI10:GWN10"/>
    <mergeCell ref="GWO10:GXT10"/>
    <mergeCell ref="GXU10:GYZ10"/>
    <mergeCell ref="GZA10:HAF10"/>
    <mergeCell ref="HAG10:HBL10"/>
    <mergeCell ref="HBM10:HCR10"/>
    <mergeCell ref="GGO10:GHT10"/>
    <mergeCell ref="GHU10:GIZ10"/>
    <mergeCell ref="GJA10:GKF10"/>
    <mergeCell ref="GKG10:GLL10"/>
    <mergeCell ref="GLM10:GMR10"/>
    <mergeCell ref="GMS10:GNX10"/>
    <mergeCell ref="GNY10:GPD10"/>
    <mergeCell ref="GPE10:GQJ10"/>
    <mergeCell ref="GQK10:GRP10"/>
    <mergeCell ref="HNU10:HOZ10"/>
    <mergeCell ref="HPA10:HQF10"/>
    <mergeCell ref="HQG10:HRL10"/>
    <mergeCell ref="HRM10:HSR10"/>
    <mergeCell ref="HSS10:HTX10"/>
    <mergeCell ref="HTY10:HVD10"/>
    <mergeCell ref="HVE10:HWJ10"/>
    <mergeCell ref="HWK10:HXP10"/>
    <mergeCell ref="HXQ10:HYV10"/>
    <mergeCell ref="HCS10:HDX10"/>
    <mergeCell ref="HDY10:HFD10"/>
    <mergeCell ref="HFE10:HGJ10"/>
    <mergeCell ref="HGK10:HHP10"/>
    <mergeCell ref="HHQ10:HIV10"/>
    <mergeCell ref="HIW10:HKB10"/>
    <mergeCell ref="HKC10:HLH10"/>
    <mergeCell ref="HLI10:HMN10"/>
    <mergeCell ref="HMO10:HNT10"/>
    <mergeCell ref="IJY10:ILD10"/>
    <mergeCell ref="ILE10:IMJ10"/>
    <mergeCell ref="IMK10:INP10"/>
    <mergeCell ref="INQ10:IOV10"/>
    <mergeCell ref="IOW10:IQB10"/>
    <mergeCell ref="IQC10:IRH10"/>
    <mergeCell ref="IRI10:ISN10"/>
    <mergeCell ref="ISO10:ITT10"/>
    <mergeCell ref="ITU10:IUZ10"/>
    <mergeCell ref="HYW10:IAB10"/>
    <mergeCell ref="IAC10:IBH10"/>
    <mergeCell ref="IBI10:ICN10"/>
    <mergeCell ref="ICO10:IDT10"/>
    <mergeCell ref="IDU10:IEZ10"/>
    <mergeCell ref="IFA10:IGF10"/>
    <mergeCell ref="IGG10:IHL10"/>
    <mergeCell ref="IHM10:IIR10"/>
    <mergeCell ref="IIS10:IJX10"/>
    <mergeCell ref="JGC10:JHH10"/>
    <mergeCell ref="JHI10:JIN10"/>
    <mergeCell ref="JIO10:JJT10"/>
    <mergeCell ref="JJU10:JKZ10"/>
    <mergeCell ref="JLA10:JMF10"/>
    <mergeCell ref="JMG10:JNL10"/>
    <mergeCell ref="JNM10:JOR10"/>
    <mergeCell ref="JOS10:JPX10"/>
    <mergeCell ref="JPY10:JRD10"/>
    <mergeCell ref="IVA10:IWF10"/>
    <mergeCell ref="IWG10:IXL10"/>
    <mergeCell ref="IXM10:IYR10"/>
    <mergeCell ref="IYS10:IZX10"/>
    <mergeCell ref="IZY10:JBD10"/>
    <mergeCell ref="JBE10:JCJ10"/>
    <mergeCell ref="JCK10:JDP10"/>
    <mergeCell ref="JDQ10:JEV10"/>
    <mergeCell ref="JEW10:JGB10"/>
    <mergeCell ref="KCG10:KDL10"/>
    <mergeCell ref="KDM10:KER10"/>
    <mergeCell ref="KES10:KFX10"/>
    <mergeCell ref="KFY10:KHD10"/>
    <mergeCell ref="KHE10:KIJ10"/>
    <mergeCell ref="KIK10:KJP10"/>
    <mergeCell ref="KJQ10:KKV10"/>
    <mergeCell ref="KKW10:KMB10"/>
    <mergeCell ref="KMC10:KNH10"/>
    <mergeCell ref="JRE10:JSJ10"/>
    <mergeCell ref="JSK10:JTP10"/>
    <mergeCell ref="JTQ10:JUV10"/>
    <mergeCell ref="JUW10:JWB10"/>
    <mergeCell ref="JWC10:JXH10"/>
    <mergeCell ref="JXI10:JYN10"/>
    <mergeCell ref="JYO10:JZT10"/>
    <mergeCell ref="JZU10:KAZ10"/>
    <mergeCell ref="KBA10:KCF10"/>
    <mergeCell ref="KYK10:KZP10"/>
    <mergeCell ref="KZQ10:LAV10"/>
    <mergeCell ref="LAW10:LCB10"/>
    <mergeCell ref="LCC10:LDH10"/>
    <mergeCell ref="LDI10:LEN10"/>
    <mergeCell ref="LEO10:LFT10"/>
    <mergeCell ref="LFU10:LGZ10"/>
    <mergeCell ref="LHA10:LIF10"/>
    <mergeCell ref="LIG10:LJL10"/>
    <mergeCell ref="KNI10:KON10"/>
    <mergeCell ref="KOO10:KPT10"/>
    <mergeCell ref="KPU10:KQZ10"/>
    <mergeCell ref="KRA10:KSF10"/>
    <mergeCell ref="KSG10:KTL10"/>
    <mergeCell ref="KTM10:KUR10"/>
    <mergeCell ref="KUS10:KVX10"/>
    <mergeCell ref="KVY10:KXD10"/>
    <mergeCell ref="KXE10:KYJ10"/>
    <mergeCell ref="LUO10:LVT10"/>
    <mergeCell ref="LVU10:LWZ10"/>
    <mergeCell ref="LXA10:LYF10"/>
    <mergeCell ref="LYG10:LZL10"/>
    <mergeCell ref="LZM10:MAR10"/>
    <mergeCell ref="MAS10:MBX10"/>
    <mergeCell ref="MBY10:MDD10"/>
    <mergeCell ref="MDE10:MEJ10"/>
    <mergeCell ref="MEK10:MFP10"/>
    <mergeCell ref="LJM10:LKR10"/>
    <mergeCell ref="LKS10:LLX10"/>
    <mergeCell ref="LLY10:LND10"/>
    <mergeCell ref="LNE10:LOJ10"/>
    <mergeCell ref="LOK10:LPP10"/>
    <mergeCell ref="LPQ10:LQV10"/>
    <mergeCell ref="LQW10:LSB10"/>
    <mergeCell ref="LSC10:LTH10"/>
    <mergeCell ref="LTI10:LUN10"/>
    <mergeCell ref="MQS10:MRX10"/>
    <mergeCell ref="MRY10:MTD10"/>
    <mergeCell ref="MTE10:MUJ10"/>
    <mergeCell ref="MUK10:MVP10"/>
    <mergeCell ref="MVQ10:MWV10"/>
    <mergeCell ref="MWW10:MYB10"/>
    <mergeCell ref="MYC10:MZH10"/>
    <mergeCell ref="MZI10:NAN10"/>
    <mergeCell ref="NAO10:NBT10"/>
    <mergeCell ref="MFQ10:MGV10"/>
    <mergeCell ref="MGW10:MIB10"/>
    <mergeCell ref="MIC10:MJH10"/>
    <mergeCell ref="MJI10:MKN10"/>
    <mergeCell ref="MKO10:MLT10"/>
    <mergeCell ref="MLU10:MMZ10"/>
    <mergeCell ref="MNA10:MOF10"/>
    <mergeCell ref="MOG10:MPL10"/>
    <mergeCell ref="MPM10:MQR10"/>
    <mergeCell ref="NMW10:NOB10"/>
    <mergeCell ref="NOC10:NPH10"/>
    <mergeCell ref="NPI10:NQN10"/>
    <mergeCell ref="NQO10:NRT10"/>
    <mergeCell ref="NRU10:NSZ10"/>
    <mergeCell ref="NTA10:NUF10"/>
    <mergeCell ref="NUG10:NVL10"/>
    <mergeCell ref="NVM10:NWR10"/>
    <mergeCell ref="NWS10:NXX10"/>
    <mergeCell ref="NBU10:NCZ10"/>
    <mergeCell ref="NDA10:NEF10"/>
    <mergeCell ref="NEG10:NFL10"/>
    <mergeCell ref="NFM10:NGR10"/>
    <mergeCell ref="NGS10:NHX10"/>
    <mergeCell ref="NHY10:NJD10"/>
    <mergeCell ref="NJE10:NKJ10"/>
    <mergeCell ref="NKK10:NLP10"/>
    <mergeCell ref="NLQ10:NMV10"/>
    <mergeCell ref="OJA10:OKF10"/>
    <mergeCell ref="OKG10:OLL10"/>
    <mergeCell ref="OLM10:OMR10"/>
    <mergeCell ref="OMS10:ONX10"/>
    <mergeCell ref="ONY10:OPD10"/>
    <mergeCell ref="OPE10:OQJ10"/>
    <mergeCell ref="OQK10:ORP10"/>
    <mergeCell ref="ORQ10:OSV10"/>
    <mergeCell ref="OSW10:OUB10"/>
    <mergeCell ref="NXY10:NZD10"/>
    <mergeCell ref="NZE10:OAJ10"/>
    <mergeCell ref="OAK10:OBP10"/>
    <mergeCell ref="OBQ10:OCV10"/>
    <mergeCell ref="OCW10:OEB10"/>
    <mergeCell ref="OEC10:OFH10"/>
    <mergeCell ref="OFI10:OGN10"/>
    <mergeCell ref="OGO10:OHT10"/>
    <mergeCell ref="OHU10:OIZ10"/>
    <mergeCell ref="PFE10:PGJ10"/>
    <mergeCell ref="PGK10:PHP10"/>
    <mergeCell ref="PHQ10:PIV10"/>
    <mergeCell ref="PIW10:PKB10"/>
    <mergeCell ref="PKC10:PLH10"/>
    <mergeCell ref="PLI10:PMN10"/>
    <mergeCell ref="PMO10:PNT10"/>
    <mergeCell ref="PNU10:POZ10"/>
    <mergeCell ref="PPA10:PQF10"/>
    <mergeCell ref="OUC10:OVH10"/>
    <mergeCell ref="OVI10:OWN10"/>
    <mergeCell ref="OWO10:OXT10"/>
    <mergeCell ref="OXU10:OYZ10"/>
    <mergeCell ref="OZA10:PAF10"/>
    <mergeCell ref="PAG10:PBL10"/>
    <mergeCell ref="PBM10:PCR10"/>
    <mergeCell ref="PCS10:PDX10"/>
    <mergeCell ref="PDY10:PFD10"/>
    <mergeCell ref="QBI10:QCN10"/>
    <mergeCell ref="QCO10:QDT10"/>
    <mergeCell ref="QDU10:QEZ10"/>
    <mergeCell ref="QFA10:QGF10"/>
    <mergeCell ref="QGG10:QHL10"/>
    <mergeCell ref="QHM10:QIR10"/>
    <mergeCell ref="QIS10:QJX10"/>
    <mergeCell ref="QJY10:QLD10"/>
    <mergeCell ref="QLE10:QMJ10"/>
    <mergeCell ref="PQG10:PRL10"/>
    <mergeCell ref="PRM10:PSR10"/>
    <mergeCell ref="PSS10:PTX10"/>
    <mergeCell ref="PTY10:PVD10"/>
    <mergeCell ref="PVE10:PWJ10"/>
    <mergeCell ref="PWK10:PXP10"/>
    <mergeCell ref="PXQ10:PYV10"/>
    <mergeCell ref="PYW10:QAB10"/>
    <mergeCell ref="QAC10:QBH10"/>
    <mergeCell ref="QXM10:QYR10"/>
    <mergeCell ref="QYS10:QZX10"/>
    <mergeCell ref="QZY10:RBD10"/>
    <mergeCell ref="RBE10:RCJ10"/>
    <mergeCell ref="RCK10:RDP10"/>
    <mergeCell ref="RDQ10:REV10"/>
    <mergeCell ref="REW10:RGB10"/>
    <mergeCell ref="RGC10:RHH10"/>
    <mergeCell ref="RHI10:RIN10"/>
    <mergeCell ref="QMK10:QNP10"/>
    <mergeCell ref="QNQ10:QOV10"/>
    <mergeCell ref="QOW10:QQB10"/>
    <mergeCell ref="QQC10:QRH10"/>
    <mergeCell ref="QRI10:QSN10"/>
    <mergeCell ref="QSO10:QTT10"/>
    <mergeCell ref="QTU10:QUZ10"/>
    <mergeCell ref="QVA10:QWF10"/>
    <mergeCell ref="QWG10:QXL10"/>
    <mergeCell ref="RTQ10:RUV10"/>
    <mergeCell ref="RUW10:RWB10"/>
    <mergeCell ref="RWC10:RXH10"/>
    <mergeCell ref="RXI10:RYN10"/>
    <mergeCell ref="RYO10:RZT10"/>
    <mergeCell ref="RZU10:SAZ10"/>
    <mergeCell ref="SBA10:SCF10"/>
    <mergeCell ref="SCG10:SDL10"/>
    <mergeCell ref="SDM10:SER10"/>
    <mergeCell ref="RIO10:RJT10"/>
    <mergeCell ref="RJU10:RKZ10"/>
    <mergeCell ref="RLA10:RMF10"/>
    <mergeCell ref="RMG10:RNL10"/>
    <mergeCell ref="RNM10:ROR10"/>
    <mergeCell ref="ROS10:RPX10"/>
    <mergeCell ref="RPY10:RRD10"/>
    <mergeCell ref="RRE10:RSJ10"/>
    <mergeCell ref="RSK10:RTP10"/>
    <mergeCell ref="SPU10:SQZ10"/>
    <mergeCell ref="SRA10:SSF10"/>
    <mergeCell ref="SSG10:STL10"/>
    <mergeCell ref="STM10:SUR10"/>
    <mergeCell ref="SUS10:SVX10"/>
    <mergeCell ref="SVY10:SXD10"/>
    <mergeCell ref="SXE10:SYJ10"/>
    <mergeCell ref="SYK10:SZP10"/>
    <mergeCell ref="SZQ10:TAV10"/>
    <mergeCell ref="SES10:SFX10"/>
    <mergeCell ref="SFY10:SHD10"/>
    <mergeCell ref="SHE10:SIJ10"/>
    <mergeCell ref="SIK10:SJP10"/>
    <mergeCell ref="SJQ10:SKV10"/>
    <mergeCell ref="SKW10:SMB10"/>
    <mergeCell ref="SMC10:SNH10"/>
    <mergeCell ref="SNI10:SON10"/>
    <mergeCell ref="SOO10:SPT10"/>
    <mergeCell ref="TLY10:TND10"/>
    <mergeCell ref="TNE10:TOJ10"/>
    <mergeCell ref="TOK10:TPP10"/>
    <mergeCell ref="TPQ10:TQV10"/>
    <mergeCell ref="TQW10:TSB10"/>
    <mergeCell ref="TSC10:TTH10"/>
    <mergeCell ref="TTI10:TUN10"/>
    <mergeCell ref="TUO10:TVT10"/>
    <mergeCell ref="TVU10:TWZ10"/>
    <mergeCell ref="TAW10:TCB10"/>
    <mergeCell ref="TCC10:TDH10"/>
    <mergeCell ref="TDI10:TEN10"/>
    <mergeCell ref="TEO10:TFT10"/>
    <mergeCell ref="TFU10:TGZ10"/>
    <mergeCell ref="THA10:TIF10"/>
    <mergeCell ref="TIG10:TJL10"/>
    <mergeCell ref="TJM10:TKR10"/>
    <mergeCell ref="TKS10:TLX10"/>
    <mergeCell ref="UIC10:UJH10"/>
    <mergeCell ref="UJI10:UKN10"/>
    <mergeCell ref="UKO10:ULT10"/>
    <mergeCell ref="ULU10:UMZ10"/>
    <mergeCell ref="UNA10:UOF10"/>
    <mergeCell ref="UOG10:UPL10"/>
    <mergeCell ref="UPM10:UQR10"/>
    <mergeCell ref="UQS10:URX10"/>
    <mergeCell ref="URY10:UTD10"/>
    <mergeCell ref="TXA10:TYF10"/>
    <mergeCell ref="TYG10:TZL10"/>
    <mergeCell ref="TZM10:UAR10"/>
    <mergeCell ref="UAS10:UBX10"/>
    <mergeCell ref="UBY10:UDD10"/>
    <mergeCell ref="UDE10:UEJ10"/>
    <mergeCell ref="UEK10:UFP10"/>
    <mergeCell ref="UFQ10:UGV10"/>
    <mergeCell ref="UGW10:UIB10"/>
    <mergeCell ref="WEC10:WFH10"/>
    <mergeCell ref="WFI10:WGN10"/>
    <mergeCell ref="WGO10:WHT10"/>
    <mergeCell ref="WHU10:WIZ10"/>
    <mergeCell ref="WJA10:WKF10"/>
    <mergeCell ref="WKG10:WLL10"/>
    <mergeCell ref="VJE10:VKJ10"/>
    <mergeCell ref="VKK10:VLP10"/>
    <mergeCell ref="VLQ10:VMV10"/>
    <mergeCell ref="VMW10:VOB10"/>
    <mergeCell ref="VOC10:VPH10"/>
    <mergeCell ref="UTE10:UUJ10"/>
    <mergeCell ref="UUK10:UVP10"/>
    <mergeCell ref="UVQ10:UWV10"/>
    <mergeCell ref="UWW10:UYB10"/>
    <mergeCell ref="UYC10:UZH10"/>
    <mergeCell ref="UZI10:VAN10"/>
    <mergeCell ref="VAO10:VBT10"/>
    <mergeCell ref="VBU10:VCZ10"/>
    <mergeCell ref="VDA10:VEF10"/>
    <mergeCell ref="XBM10:XCR10"/>
    <mergeCell ref="XCS10:XDX10"/>
    <mergeCell ref="XDY10:XFD10"/>
    <mergeCell ref="VPI10:VQN10"/>
    <mergeCell ref="VQO10:VRT10"/>
    <mergeCell ref="VRU10:VSZ10"/>
    <mergeCell ref="VTA10:VUF10"/>
    <mergeCell ref="VUG10:VVL10"/>
    <mergeCell ref="VVM10:VWR10"/>
    <mergeCell ref="VWS10:VXX10"/>
    <mergeCell ref="VXY10:VZD10"/>
    <mergeCell ref="VZE10:WAJ10"/>
    <mergeCell ref="VEG10:VFL10"/>
    <mergeCell ref="VFM10:VGR10"/>
    <mergeCell ref="VGS10:VHX10"/>
    <mergeCell ref="VHY10:VJD10"/>
    <mergeCell ref="WWO10:WXT10"/>
    <mergeCell ref="WXU10:WYZ10"/>
    <mergeCell ref="WZA10:XAF10"/>
    <mergeCell ref="XAG10:XBL10"/>
    <mergeCell ref="WLM10:WMR10"/>
    <mergeCell ref="WMS10:WNX10"/>
    <mergeCell ref="WNY10:WPD10"/>
    <mergeCell ref="WPE10:WQJ10"/>
    <mergeCell ref="WQK10:WRP10"/>
    <mergeCell ref="WRQ10:WSV10"/>
    <mergeCell ref="WSW10:WUB10"/>
    <mergeCell ref="WUC10:WVH10"/>
    <mergeCell ref="WVI10:WWN10"/>
    <mergeCell ref="WAK10:WBP10"/>
    <mergeCell ref="WBQ10:WCV10"/>
    <mergeCell ref="WCW10:WEB10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SMDGU OUT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2015-06-25T18:23:57Z</cp:lastPrinted>
  <dcterms:created xsi:type="dcterms:W3CDTF">2013-10-11T22:10:57Z</dcterms:created>
  <dcterms:modified xsi:type="dcterms:W3CDTF">2016-11-25T21:14:43Z</dcterms:modified>
</cp:coreProperties>
</file>