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10" windowHeight="10950" tabRatio="760"/>
  </bookViews>
  <sheets>
    <sheet name="SMDGU DEZ 2015" sheetId="1" r:id="rId1"/>
  </sheets>
  <definedNames>
    <definedName name="_xlnm._FilterDatabase" localSheetId="0" hidden="1">'SMDGU DEZ 2015'!$A$16:$BE$106</definedName>
  </definedNames>
  <calcPr calcId="145621"/>
</workbook>
</file>

<file path=xl/calcChain.xml><?xml version="1.0" encoding="utf-8"?>
<calcChain xmlns="http://schemas.openxmlformats.org/spreadsheetml/2006/main">
  <c r="AE28" i="1" l="1"/>
  <c r="AE31" i="1" s="1"/>
  <c r="AG61" i="1"/>
  <c r="AG26" i="1"/>
  <c r="AG31" i="1"/>
  <c r="AC31" i="1"/>
  <c r="AF106" i="1" l="1"/>
  <c r="AC76" i="1"/>
  <c r="AE76" i="1"/>
  <c r="AE89" i="1"/>
  <c r="AE77" i="1"/>
  <c r="AE78" i="1"/>
  <c r="AE79" i="1"/>
  <c r="AE80" i="1"/>
  <c r="AE81" i="1"/>
  <c r="AE82" i="1"/>
  <c r="AE83" i="1"/>
  <c r="AE84" i="1"/>
  <c r="AE85" i="1"/>
  <c r="AE86" i="1"/>
  <c r="AC89" i="1"/>
  <c r="AE97" i="1"/>
  <c r="AE72" i="1" l="1"/>
  <c r="AI82" i="1"/>
  <c r="AI105" i="1"/>
  <c r="AI104" i="1"/>
  <c r="AI100" i="1"/>
  <c r="AI103" i="1" l="1"/>
  <c r="AI76" i="1" l="1"/>
  <c r="AG68" i="1" l="1"/>
  <c r="AI68" i="1" s="1"/>
  <c r="AI98" i="1" l="1"/>
  <c r="AI99" i="1"/>
  <c r="AI101" i="1"/>
  <c r="AH42" i="1" l="1"/>
  <c r="L100" i="1"/>
  <c r="L106" i="1" s="1"/>
  <c r="AH106" i="1" l="1"/>
  <c r="AI80" i="1" l="1"/>
  <c r="AI97" i="1" l="1"/>
  <c r="AI94" i="1" l="1"/>
  <c r="AI95" i="1"/>
  <c r="AI96" i="1"/>
  <c r="AI89" i="1" l="1"/>
  <c r="AI88" i="1"/>
  <c r="AI90" i="1"/>
  <c r="AI91" i="1"/>
  <c r="AI92" i="1"/>
  <c r="AI93" i="1"/>
  <c r="AI81" i="1" l="1"/>
  <c r="AI83" i="1"/>
  <c r="AI86" i="1" l="1"/>
  <c r="AI87" i="1"/>
  <c r="AI85" i="1"/>
  <c r="AI69" i="1" l="1"/>
  <c r="AI61" i="1"/>
  <c r="O77" i="1" l="1"/>
  <c r="AG73" i="1"/>
  <c r="AI73" i="1" s="1"/>
  <c r="AG66" i="1"/>
  <c r="AI66" i="1" s="1"/>
  <c r="AG65" i="1"/>
  <c r="AI65" i="1" s="1"/>
  <c r="AG64" i="1"/>
  <c r="AI64" i="1" s="1"/>
  <c r="AG57" i="1"/>
  <c r="AI57" i="1" s="1"/>
  <c r="AG42" i="1"/>
  <c r="AI42" i="1" s="1"/>
  <c r="AI31" i="1"/>
  <c r="AI26" i="1"/>
  <c r="AG22" i="1"/>
  <c r="AG106" i="1" s="1"/>
  <c r="AI22" i="1" l="1"/>
  <c r="AI106" i="1" s="1"/>
  <c r="AE42" i="1"/>
  <c r="AC20" i="1"/>
  <c r="AE20" i="1" s="1"/>
  <c r="AE46" i="1" l="1"/>
  <c r="AE57" i="1" s="1"/>
  <c r="AE38" i="1" l="1"/>
  <c r="AE106" i="1" s="1"/>
</calcChain>
</file>

<file path=xl/sharedStrings.xml><?xml version="1.0" encoding="utf-8"?>
<sst xmlns="http://schemas.openxmlformats.org/spreadsheetml/2006/main" count="734" uniqueCount="383">
  <si>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</si>
  <si>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</si>
  <si>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</si>
  <si>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</si>
  <si>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</si>
  <si>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</si>
  <si>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</si>
  <si>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</si>
  <si>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</si>
  <si>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</si>
  <si>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</si>
  <si>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</si>
  <si>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</si>
  <si>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</si>
  <si>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</si>
  <si>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</si>
  <si>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</si>
  <si>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</si>
  <si>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</si>
  <si>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</si>
  <si>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 xml:space="preserve"> Executado no Exercício 2014</t>
  </si>
  <si>
    <t>CNPJ/CPF da Parte Contratada</t>
  </si>
  <si>
    <t>Executado até 2013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</si>
  <si>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</si>
  <si>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</si>
  <si>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</si>
  <si>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</si>
  <si>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</si>
  <si>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</si>
  <si>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</si>
  <si>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</si>
  <si>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</si>
  <si>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</si>
  <si>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</si>
  <si>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</si>
  <si>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</si>
  <si>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</si>
  <si>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</si>
  <si>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</si>
  <si>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</si>
  <si>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</si>
  <si>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</si>
  <si>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</si>
  <si>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</si>
  <si>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</si>
  <si>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</si>
  <si>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</si>
  <si>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</si>
  <si>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</si>
  <si>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</si>
  <si>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</si>
  <si>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</si>
  <si>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</si>
  <si>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</si>
  <si>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</si>
  <si>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</si>
  <si>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</si>
  <si>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</si>
  <si>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</si>
  <si>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</si>
  <si>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</si>
  <si>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</si>
  <si>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</si>
  <si>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</si>
  <si>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</si>
  <si>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</si>
  <si>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</si>
  <si>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</si>
  <si>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</si>
  <si>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</si>
  <si>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</si>
  <si>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</si>
  <si>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</si>
  <si>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</si>
  <si>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</si>
  <si>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</si>
  <si>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</si>
  <si>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</si>
  <si>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</si>
  <si>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</si>
  <si>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</si>
  <si>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</si>
  <si>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</si>
  <si>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</si>
  <si>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</si>
  <si>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Em andamento em 2014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</si>
  <si>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</si>
  <si>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</si>
  <si>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</si>
  <si>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</si>
  <si>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</si>
  <si>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</si>
  <si>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</si>
  <si>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</si>
  <si>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</si>
  <si>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</si>
  <si>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</si>
  <si>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</si>
  <si>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</si>
  <si>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</si>
  <si>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</si>
  <si>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</si>
  <si>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</si>
  <si>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</si>
  <si>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</si>
  <si>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</si>
  <si>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</si>
  <si>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</si>
  <si>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</si>
  <si>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</si>
  <si>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</si>
  <si>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</si>
  <si>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</si>
  <si>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</si>
  <si>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</si>
  <si>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049/2012</t>
  </si>
  <si>
    <t>052/2012</t>
  </si>
  <si>
    <t>13.637.847/0001-23</t>
  </si>
  <si>
    <t>33 90 39 00</t>
  </si>
  <si>
    <t>4º</t>
  </si>
  <si>
    <t>Menor preço por item</t>
  </si>
  <si>
    <t>006/2013</t>
  </si>
  <si>
    <t>Pregão Presencial</t>
  </si>
  <si>
    <t>Raimundo Lopes Bezerra</t>
  </si>
  <si>
    <t>14.743.646/0001-02</t>
  </si>
  <si>
    <t>1º</t>
  </si>
  <si>
    <t>009/2011</t>
  </si>
  <si>
    <t>031/2011</t>
  </si>
  <si>
    <t>017/2013</t>
  </si>
  <si>
    <t>Jose Welintongton Fernandes de Queiroz</t>
  </si>
  <si>
    <t>889.282.172-53</t>
  </si>
  <si>
    <t xml:space="preserve">33 90 36 00 </t>
  </si>
  <si>
    <t>8º</t>
  </si>
  <si>
    <t>2º</t>
  </si>
  <si>
    <t>3º</t>
  </si>
  <si>
    <t>5º</t>
  </si>
  <si>
    <t>6º</t>
  </si>
  <si>
    <t>7º</t>
  </si>
  <si>
    <t>Prorrogação do prazo de Vigencia</t>
  </si>
  <si>
    <t>022/2013</t>
  </si>
  <si>
    <t>024/2013</t>
  </si>
  <si>
    <t>031/2013</t>
  </si>
  <si>
    <t>032/2013</t>
  </si>
  <si>
    <t>020/2013</t>
  </si>
  <si>
    <t>040/2013</t>
  </si>
  <si>
    <t>045/2013</t>
  </si>
  <si>
    <t>001/2014</t>
  </si>
  <si>
    <t>001/2013</t>
  </si>
  <si>
    <t>005/2014</t>
  </si>
  <si>
    <t>006/2014</t>
  </si>
  <si>
    <t>004/2013</t>
  </si>
  <si>
    <t>012/2014</t>
  </si>
  <si>
    <t>013/2014</t>
  </si>
  <si>
    <t>33 90 36 00</t>
  </si>
  <si>
    <t>Whilton De Oliveira Pereira</t>
  </si>
  <si>
    <t>510.517.702-97</t>
  </si>
  <si>
    <t>Prestação de Serviço de Fiscalização de Postura, na Reorganização de Espaços Público</t>
  </si>
  <si>
    <t>31/12201</t>
  </si>
  <si>
    <t>Trasnferi os direitos e obrigações do contrato para SMDGU de acordo com o dispõe o Art. 73 da Lei Municipal nº 1.959 de 20/02/2013</t>
  </si>
  <si>
    <t>Pregão Presencial - Registro de Preço</t>
  </si>
  <si>
    <t>003/2013</t>
  </si>
  <si>
    <t>Serviço de Locação de Impressora Multifuncional, com fornecimento de material.</t>
  </si>
  <si>
    <t>004/2014</t>
  </si>
  <si>
    <t>05.502.105/0001-62</t>
  </si>
  <si>
    <t>84313.0630001-98</t>
  </si>
  <si>
    <t>Tribunal de Contas do Estado do Acre</t>
  </si>
  <si>
    <t>Maior percentual de desconto</t>
  </si>
  <si>
    <t xml:space="preserve">Constitui objeto desta Ata de Registro de Preço a Contratação de empresa especializada para prestar serviços de reparos de manutenção predial. </t>
  </si>
  <si>
    <t>00.563.498/0001-09</t>
  </si>
  <si>
    <t>Departamento Estadual de Pavimentação  e Saneamento - Depasa</t>
  </si>
  <si>
    <t>-</t>
  </si>
  <si>
    <t>126/2013</t>
  </si>
  <si>
    <t>Contratação de prestação de serviço de segurança armada</t>
  </si>
  <si>
    <t>09.228.233/0001-10</t>
  </si>
  <si>
    <t>07/012014</t>
  </si>
  <si>
    <t>012/2013</t>
  </si>
  <si>
    <t>9º</t>
  </si>
  <si>
    <t>Serviço de transporte c/ condutor - veiculo tipo caminhão - placa MZX - 8883</t>
  </si>
  <si>
    <t>Serviço de transporte c/ condutor - veiculo tipo pick-up cabine dupla L-200 - placa - NAD - 3577</t>
  </si>
  <si>
    <t>Serviço de transporte c/ condutor - veiculo tipo passeio (fiesta) - placa NAB - 6192</t>
  </si>
  <si>
    <t>Prorrogação do prazo de Vigência</t>
  </si>
  <si>
    <t>Transferi os direitos e obrigações do contrato para SMDGU de acordo com o dispõe o Art. 73 da Lei Municipal nº 1.959 de 20/02/2013</t>
  </si>
  <si>
    <t>Modifica o valor original, a partir de 1º de outubro de 2013, em decorrência de realinhamento de valor conforme índice do IGP-M.</t>
  </si>
  <si>
    <t>Serviço de transporte c/ condutor - veiculo tipo motocicleta (Honda 150) placa - NAF - 1721</t>
  </si>
  <si>
    <t>Estação de Segurança Privada Ltda.</t>
  </si>
  <si>
    <t>Mil Service Ltda. (J. R. M.Paisagismo)</t>
  </si>
  <si>
    <t>Modificação do valor contratual em decorrência do acréscimo de quantitativo do objeto do contrato</t>
  </si>
  <si>
    <t>Acréscimo em decorrência do acordo coletivo data base com efeito retroativo a 2013, conforme parecer da Procuradoria Jurídica do Município</t>
  </si>
  <si>
    <t>Menor preço unitário por item</t>
  </si>
  <si>
    <t>Dux Com. Rep. E Exp. Ltda.</t>
  </si>
  <si>
    <t>Confecção de carimbo simples, datador e automático, copia de chaves, encadernação, plastificarão, plotagem, impressões e fotocopias simples e em grande formatos.</t>
  </si>
  <si>
    <t>Copiart Ind e Com de Copias Ltda.</t>
  </si>
  <si>
    <t>Cardoso &amp; Rodrigues Ltda.</t>
  </si>
  <si>
    <t>020/2014</t>
  </si>
  <si>
    <t>Serviço de transporte c/ condutor, veiculo pick-up, Frontier SE , placa NAC 0415</t>
  </si>
  <si>
    <t>079/2013</t>
  </si>
  <si>
    <t>W. O. Pereria  - ME</t>
  </si>
  <si>
    <t>18.765.132/0001-59</t>
  </si>
  <si>
    <t>Secretaria  Municipal de Cidadania e Assistencia Social - SEMCAS</t>
  </si>
  <si>
    <t>23/08//2014</t>
  </si>
  <si>
    <t>10º</t>
  </si>
  <si>
    <t>022/2014</t>
  </si>
  <si>
    <t>128/2013</t>
  </si>
  <si>
    <t>Contratação de empresa especializada para realizar acompanhamento tecnico dos ambientes de produção dos sistemas estruturantes, com desenvilvimento de aplicatições  para ambientes especificos e realizar assessoria no planejamento da infraestrutura de comunicação.  (ambiente AS400)</t>
  </si>
  <si>
    <t>J Visa Ltda</t>
  </si>
  <si>
    <t>84.010.297/0001-66</t>
  </si>
  <si>
    <t>Secretaria Municipal da Casa Civil - PMRB</t>
  </si>
  <si>
    <t>024/2014</t>
  </si>
  <si>
    <t>1159/2013</t>
  </si>
  <si>
    <t>Contratação de empresa prestadora de serviço de orientação, informação, supervisao, recepção e artifice de serviços gerais</t>
  </si>
  <si>
    <t>Tec News Eireli EPP</t>
  </si>
  <si>
    <t>05.608.779/0001-46</t>
  </si>
  <si>
    <t>Secretaria de estado da Gestão administrativa  - SGA</t>
  </si>
  <si>
    <t>Modifica o Valor original, a partir de 1º de outubro de 2014, em decorrência de realinhamento de valor conforme índice do IGP-M.</t>
  </si>
  <si>
    <t>Modifica o valor original, a partir de 1º de outubro de 2014, em decorrência de realinhamento de valor conforme índice do IGP-M.</t>
  </si>
  <si>
    <t>Acréscimo em decorrência do acordo coletivo data base com efeito retroativo a 2014, conforme parecer da Procuradoria Jurídica do Município</t>
  </si>
  <si>
    <t>33 9039 00</t>
  </si>
  <si>
    <t>33 90 92 00</t>
  </si>
  <si>
    <t>Fica ainda reconhecido o debito da diferença referente ao reajuste salarial da categoria, conforme acordo coletivo 2013, sendo o debito de janeiro a dezembro</t>
  </si>
  <si>
    <t>027/2014</t>
  </si>
  <si>
    <t>032/2014</t>
  </si>
  <si>
    <t>031/2014</t>
  </si>
  <si>
    <t>44 90 39 00</t>
  </si>
  <si>
    <t xml:space="preserve"> </t>
  </si>
  <si>
    <t>14.2.0371.1/2014</t>
  </si>
  <si>
    <t>Contratação de empresa prestadora de serviço de artifice de serviços gerais</t>
  </si>
  <si>
    <t>013/2013</t>
  </si>
  <si>
    <t>Concorrencia</t>
  </si>
  <si>
    <t>Tecnica e Preço</t>
  </si>
  <si>
    <t>Contratação de Serviço Especializado para execução de Atividade de coleta e Atualização de dados, para a formação do cadastro  Tecnico Multifinalitario Urbano do Municipio de Rio Branco</t>
  </si>
  <si>
    <t>Aeroimagem S/A engenharia e Aeroleventamento</t>
  </si>
  <si>
    <t>81.241.515/00001-85</t>
  </si>
  <si>
    <t>Fica a Secretaria Municipal de Desenvolvimento e Gestão Urbana – SMDGU incluída na presente relação contratual, razão pela qual o Preâmbulo do Contrato nº 024/2013 passa a figurar com a seguinte redação: O Município de Rio Branco, Pessoa Jurídica de Direito Público Interno, inscrito no CNPJ/MF sob o nº 04.034.583/0001-22, com sede na Rua Rui Barbosa, nº 285, 2º andar – Centro – Rio Branco – Acre, através da SECRETARIA MUNICIPAL DE PLANEJAMENTO - SEPLAN, inscrita no CNPJ/MF sob o nº 04.034.583/0009-80, com sede na Rua Rui Barbosa nº 285, 2º andar – Centro – Rio Branco – Acre, neste ato representada por sua Secretária, a Senhora MARIA JANETE SOUSA DOS SANTOS, brasileira, solteira, portadora do RG nº 143.439 SSP/AC, CPF/MF nº 216.219.692-15, nomeada pelo Decreto nº 011/2013, residente e domiciliada neste Município, bem como por sua SECRETARIA MUNICIPAL DE DESENVOLVIMENTO E GESTÃO URBANA – SMDGU, inscrita no CNPJ/MF sob o nº 04.034.583/0021-76, com sede na Rua Hugo Carneiro nº 577 – Bairro: Bosque, neste ato representada pelo Secretário LUIZ ANTÔNIO ROCHA, brasileiro, casado, portador do RG nº 3.304.989-7 SSP/PR, CPF/MF nº 466.591.299-87, nomeado pelo Decreto nº 012/2013, residente e domiciliado neste Município, doravante denominado CONTRATANTE, e do outro lado, a empresa AEROIMAGEM S/A ENGENHARIA E AEROLEVANTAMENTO, Pessoa Jurídica de Direito Privado, inscrita no CNPJ sob o nº. 81.241.515/0001-85 e Inscrição Municipal Nº 07.20.021.5485-2, com sede no Aeroporto do Bacacheri, hangar nº 28 – Curitiba - PR, neste ato representada por seu Diretor de Operações, o Senhor ANTÔNIO CAMARGO DA SILVA, brasileiro, casado, administrador de empresas, residente e domiciliado em Curitiba – PR, na Rua Dionira Moletta Klemtz nº 201 - Residência 14, portador do CPF N.º 254.098.249-20, doravante denominada simplesmente CONTRATADA, pactuam o presente Termo Aditivo em conformidade com o que dispõe a Lei nº 8.666/93 e suas alterações; Fica acrescido o Parágrafo Único à Cláusula Quinta, com a seguinte redação: PARÁGRAFO ÚNICO – As despesas no valor de R$ 1.282.606,14 (um milhão, duzentos e oitenta e dois mil, seiscentos e seis reais e quatorze centavos) correrão pelos recursos consignados no Programa de Trabalho nº 017.001.1040.0000 – Modernização da Informação, Estrutura e Processo Administrativo – Órgão: Secretaria Municipal de Desenvolvimento e Gestão Urbana – SMDGU – 017 – Elemento de Despesa – 44.90.39.00 (Outros Serviços de Terceiros Pessoa Jurídica) – Fonte de Recursos: 08 – Modernização da Administração Financeira, Geral e do Setor Social Básico de Saúde – PMAT III (Operação de Crédito Interna/BNDES).</t>
  </si>
  <si>
    <t>PRESTAÇÃO DE CONTAS MENSAL - EXERCÍCIO 2015</t>
  </si>
  <si>
    <t xml:space="preserve"> Executado no Exercício 2015</t>
  </si>
  <si>
    <t>(ah)</t>
  </si>
  <si>
    <t>11º</t>
  </si>
  <si>
    <t>(aw)</t>
  </si>
  <si>
    <t>(ai) = (af) + (ag) + (ah)</t>
  </si>
  <si>
    <t>Conselho de Arquitetura e Urbanismo do Estado do Acre</t>
  </si>
  <si>
    <t>001/2015</t>
  </si>
  <si>
    <t>096/2014</t>
  </si>
  <si>
    <t>002/2015</t>
  </si>
  <si>
    <t>003/2015</t>
  </si>
  <si>
    <t>004/2015</t>
  </si>
  <si>
    <t>005/2015</t>
  </si>
  <si>
    <t>006/2015</t>
  </si>
  <si>
    <t>Conselho Reg. de Eng. Arq. e Agron. do Estado do Acre</t>
  </si>
  <si>
    <t>007/2015</t>
  </si>
  <si>
    <t>Instituto Nacional Do Seguro Social - INSS</t>
  </si>
  <si>
    <t>Fernando Vasconcelos Ingar</t>
  </si>
  <si>
    <t>010778612-57</t>
  </si>
  <si>
    <t>18.765.432/0001-59</t>
  </si>
  <si>
    <t>Serviço de Transporte de passageiros, com condutor, veiculo tipo passeio (Punto) - Placa OXP 8992</t>
  </si>
  <si>
    <t>Serviço de Transporte de passageiros, com condutor, veiculo tipo passeio (Siena) - Placa OVG 6282</t>
  </si>
  <si>
    <t>Serviço de Transporte de passageiros, com condutor, veiculo tipo passeio (Siena) - Placa NXR 3209</t>
  </si>
  <si>
    <t>Serviço de Transporte de passageiros, com condutor, veiculo tipo passeio (CLASSIC LS) - Placa NXS 4927</t>
  </si>
  <si>
    <t>33 90 47 00</t>
  </si>
  <si>
    <t>009/2015</t>
  </si>
  <si>
    <t>011/2015</t>
  </si>
  <si>
    <t>656/2014</t>
  </si>
  <si>
    <t>Contratação de Empresa para aquisição de uniformes para atender as necessidades da SMDGU</t>
  </si>
  <si>
    <t>008/2015</t>
  </si>
  <si>
    <t>03.978.576/0001-16</t>
  </si>
  <si>
    <t>049/2014</t>
  </si>
  <si>
    <t>Instituto de defesa Agropecuária e Floresta do Estado do Acre</t>
  </si>
  <si>
    <t>010/2015</t>
  </si>
  <si>
    <t>Contratação de empresa para aquisição de equipamento de refrigeração tipo ar condicionado tipo split</t>
  </si>
  <si>
    <t>Amazon Imp. E Exp Ltda</t>
  </si>
  <si>
    <t>84.312.669/0001-09</t>
  </si>
  <si>
    <t>44 90 52 00</t>
  </si>
  <si>
    <t>Ministerio Publico do Estado do Acre</t>
  </si>
  <si>
    <t>1479/2013</t>
  </si>
  <si>
    <t>Menor preço por lote</t>
  </si>
  <si>
    <t>Contratação de empresa prestadora de serviço de manutenção preventiva e corretiva nos aparelho de Arcondicionados tipo esplit</t>
  </si>
  <si>
    <t>K &amp; Y Refrigeração Ltda - ME</t>
  </si>
  <si>
    <t>07.243095/001-13</t>
  </si>
  <si>
    <t>33 90 39 00 e                 33 90 30 00</t>
  </si>
  <si>
    <t>513/2014</t>
  </si>
  <si>
    <t>Secretaria de Estado de Saúde</t>
  </si>
  <si>
    <t>Secretaria de Estado da Gestão administrativa  - SGA</t>
  </si>
  <si>
    <t>1ª</t>
  </si>
  <si>
    <t>010/2014</t>
  </si>
  <si>
    <t>Celio Pereria - ME</t>
  </si>
  <si>
    <t>14.362.842/0001-06</t>
  </si>
  <si>
    <t>013/2015</t>
  </si>
  <si>
    <t>012/2015</t>
  </si>
  <si>
    <t>Contratação de empresa para fornecimento de equipamento de informatica (01 - servidor e 08 - notbook's)</t>
  </si>
  <si>
    <t>457 - Pag. 35 e 56 Diario Oficio do Mato Grosso</t>
  </si>
  <si>
    <t>Studio Comercio Atacadista de Produtos de Informatica Ltda</t>
  </si>
  <si>
    <t>08..710.871/0001-00</t>
  </si>
  <si>
    <t>11060/2014</t>
  </si>
  <si>
    <t>Diario Oficio da União nº 120 fls 233</t>
  </si>
  <si>
    <t>016/2015</t>
  </si>
  <si>
    <t>Aquisição de Bloco de notificação e auto de apreensão.</t>
  </si>
  <si>
    <t>Jaqueline C. de Oliveira - ME</t>
  </si>
  <si>
    <t>06.916.063/0001-79</t>
  </si>
  <si>
    <t>014/2015</t>
  </si>
  <si>
    <t>Serviço de Buffet para o fornecimento de alimentação e complementos</t>
  </si>
  <si>
    <t>Aquisição de material de expediente</t>
  </si>
  <si>
    <t>Calurino Ferraz Miranda  - EPP</t>
  </si>
  <si>
    <t>14.413.439/0001-50</t>
  </si>
  <si>
    <t>33 90 30 00</t>
  </si>
  <si>
    <t>Dispensa</t>
  </si>
  <si>
    <t>D</t>
  </si>
  <si>
    <t>Art. 23 e 24, Inciso II</t>
  </si>
  <si>
    <t>015/2015</t>
  </si>
  <si>
    <t>04.108.775/000-36</t>
  </si>
  <si>
    <t>038/2015</t>
  </si>
  <si>
    <t>1454/2013</t>
  </si>
  <si>
    <t>Serviço de manutenção preventiva e corretiva, e reposição de pecas, para mobilario e equipamento diversos</t>
  </si>
  <si>
    <t>Tecmaq Ltda</t>
  </si>
  <si>
    <t>33 90 30 00 33 90 39 00</t>
  </si>
  <si>
    <t>Sec de Estado de Educação</t>
  </si>
  <si>
    <t xml:space="preserve">33 90 30 00 </t>
  </si>
  <si>
    <t>Obrigações Patronal</t>
  </si>
  <si>
    <t>Anotações De Responsabilidade Técnica - ART, Junto Ao CREA/AC Em Conformidade Lei Federal Nº 6.496/77.</t>
  </si>
  <si>
    <t>Registro De Responsabilidade Técnica - RRT'S, Junto Ao Conselho De Arquitetura E Urbanismo (CAU), Conf Lei 12.378, Visado Atender Ao Programa De Moradia Econômica - PROMORE.</t>
  </si>
  <si>
    <t>017/2015</t>
  </si>
  <si>
    <t>Contratação de empresa prestadora de serviço de orientação, informação, recepção e atendente</t>
  </si>
  <si>
    <t>Camara Municipal de Rio Branco</t>
  </si>
  <si>
    <t>007/2014</t>
  </si>
  <si>
    <t>Prefeitura Municipal de Cuiaba MT</t>
  </si>
  <si>
    <t>12º</t>
  </si>
  <si>
    <t>13º</t>
  </si>
  <si>
    <t>14º</t>
  </si>
  <si>
    <t xml:space="preserve">Acrescimo  de 14,38% </t>
  </si>
  <si>
    <t>S/N</t>
  </si>
  <si>
    <t>021/2015</t>
  </si>
  <si>
    <t>020/2015</t>
  </si>
  <si>
    <t>Serviço de reprogrmação da central telefonica, para atender a recomendação do decreto nº227/2015</t>
  </si>
  <si>
    <t>Acretel Empresa de Telecomunicações ltda</t>
  </si>
  <si>
    <t>04.427.106/0001-27</t>
  </si>
  <si>
    <t>Aquisição de uma lixeira, confeccionada em tela galvanizada, medindo 1,80m x 1,00 x0,70m, com tampo e fechadura para cadeado.</t>
  </si>
  <si>
    <t xml:space="preserve">Reajuste de preços – ficam corrigidos os preços dos serviços deste contrato pelo Índice Geral de Preços de Mercado – IGP/M, no percentual de 4,8488800% acumulado no período de outubro de 2013 à novembro de 2014 correspondendo ao valor de R$ 62.192,03 (sessenta e dois mil, cento e noventa e dois reais e três centavos). </t>
  </si>
  <si>
    <t>022/2015</t>
  </si>
  <si>
    <t>125/2014</t>
  </si>
  <si>
    <t>Serviço de transporte (locação de 02 veiculos tipo caminhão carga seca), destinado a atender as demandas do Dep de Fiscalizaçao (unidade do RAPA)</t>
  </si>
  <si>
    <t>Ferronorter Importação e Exportação Ltda</t>
  </si>
  <si>
    <t>03.082.817/0001-44</t>
  </si>
  <si>
    <t>Secretaria Municipal de Serviços Urbanos (SEMSUR)</t>
  </si>
  <si>
    <t>023/2015</t>
  </si>
  <si>
    <t>Aquisição de 10 garrafoes platico, de 20 litro completos</t>
  </si>
  <si>
    <t>Dilson A. Ribeiro  - ME (Ribeiragua)</t>
  </si>
  <si>
    <t>04.522.609/0001-81</t>
  </si>
  <si>
    <t>018/2014</t>
  </si>
  <si>
    <t>2ª</t>
  </si>
  <si>
    <t>W. O. Pereira  - 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</si>
  <si>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</si>
  <si>
    <t>Oliveira &amp; Alves Ltda (Malharia Gaby)</t>
  </si>
  <si>
    <t>Aquisição 01 (uma) caixa térmica 70 litros: modelo 70l comporta 109 unidades de latinhas de 350ml ou 15 unidades de garrafas pet 2 litros deitadas ou de pé. em pu, material mais resistente, durável e que conserva a temperatura por muito mais tempo, tem tampa articulada presa à caixa para evitar o contato com o chão, com rodinha e alça para melhor transportar, com válvula de deságue.</t>
  </si>
  <si>
    <t>Acre Parafusos Imp. E Exportação Ltda</t>
  </si>
  <si>
    <t>Falcon Ind.Com.Serv.E Artigos Militares Ltda</t>
  </si>
  <si>
    <t>Contratação de empresa especializada para os serviços de reparos de manutenção predial (eletrica e hidraulica)na sede administrativa da smdgu.</t>
  </si>
  <si>
    <t>26/2015</t>
  </si>
  <si>
    <t>Prestação de Serviço  de agenciamento de passagens aereas em trechos interestaduais e intermunicipais</t>
  </si>
  <si>
    <t>Kampa viagens, serviços e eventos ltda</t>
  </si>
  <si>
    <t>03.383.410/0001-57</t>
  </si>
  <si>
    <t>Seretaria Municipal de Educação</t>
  </si>
  <si>
    <t>Imperio Ind. e Comer</t>
  </si>
  <si>
    <t>Contratação de empresa especializada para os serviços de reparos eletricos, carpintaria e troca de vidro</t>
  </si>
  <si>
    <t>13.551.757/0001-15</t>
  </si>
  <si>
    <t>Acréscimo de 15,5935% do valor mensal</t>
  </si>
  <si>
    <t>Acréscimo de 19,449364% do valor mensal</t>
  </si>
  <si>
    <t>Acréscimo de 21,04¨% do valor mensal</t>
  </si>
  <si>
    <t>Acréscimo de 16,89¨% do valor mensal</t>
  </si>
  <si>
    <t>14.794.749/0001-62</t>
  </si>
  <si>
    <t>04.090.403/0001-20</t>
  </si>
  <si>
    <t>29.979.036/0423-07</t>
  </si>
  <si>
    <t>02.301.164/0001-84</t>
  </si>
  <si>
    <t>09.041.147/0001-02</t>
  </si>
  <si>
    <t>Acréscimo em decorrência do acordo coletivo data base 2014, conforme parecer da Procuradoria Jurídica do Município para os postos de vigilancia armada diuna corrspondente a valor mensal de 6.600,00 e notuno de segunda a domingo valor mensal de 7.100,00, corespondento a valor total mensal de 13.700,00, onde pasarar apos o aditamento para valor menal de 14.156,56 correspondendo a 3,33%</t>
  </si>
  <si>
    <t>Acréscimo em decorrência do acordo coletivo data base 2015, conforme parecer da Procuradoria Jurídica do Municípiopara os postos de vigilancia armada diuna corrspondente a valor mensal de 6.618,08 e notuno de segunda a domingo valor mensal de 7538,48, corespondento a valor total mensal de 14.156,56, onde pasarar apos o aditamento para valor menal de 15.513,87 correspondendo a 9,59%</t>
  </si>
  <si>
    <t>027/2015</t>
  </si>
  <si>
    <t>028/2015</t>
  </si>
  <si>
    <t>029/2015</t>
  </si>
  <si>
    <t>Pregão Eletronico Registro de Preço</t>
  </si>
  <si>
    <r>
      <t xml:space="preserve">ÓRGÃO/ENTIDADE/FUNDO: </t>
    </r>
    <r>
      <rPr>
        <b/>
        <sz val="11"/>
        <color theme="1"/>
        <rFont val="Arial"/>
        <family val="2"/>
      </rPr>
      <t>SECRETARIA MUNICIPAL DE DESENVOLVIMENTO E GESTÃO URBANA - SMDGU</t>
    </r>
  </si>
  <si>
    <r>
      <t xml:space="preserve">MÊS/ANO: </t>
    </r>
    <r>
      <rPr>
        <b/>
        <sz val="11"/>
        <color theme="1"/>
        <rFont val="Arial"/>
        <family val="2"/>
      </rPr>
      <t>JANEIRO/2015 A DEZEMBRO/2015</t>
    </r>
  </si>
  <si>
    <r>
      <t xml:space="preserve">DATA DA ÚLTIMA ATUALIZAÇÃO:  </t>
    </r>
    <r>
      <rPr>
        <b/>
        <sz val="11"/>
        <color theme="1"/>
        <rFont val="Arial"/>
        <family val="2"/>
      </rPr>
      <t>30/12/2015</t>
    </r>
  </si>
  <si>
    <t>TOTAL</t>
  </si>
  <si>
    <r>
      <t xml:space="preserve">Nome do responsável pela elaboração: </t>
    </r>
    <r>
      <rPr>
        <b/>
        <sz val="11"/>
        <color theme="1"/>
        <rFont val="Arial"/>
        <family val="2"/>
      </rPr>
      <t>Neiva Nara Rodrigues da Costa</t>
    </r>
  </si>
  <si>
    <r>
      <t xml:space="preserve">Nome do titular do Órgão/Entidade/Fundo: </t>
    </r>
    <r>
      <rPr>
        <b/>
        <sz val="11"/>
        <color theme="1"/>
        <rFont val="Arial"/>
        <family val="2"/>
      </rPr>
      <t>Ricardo Augusto Mello de Araujo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</si>
</sst>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Alignment="1">
      <alignment horizontal="justify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vertical="center"/>
    </xf>
    <xf numFmtId="43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4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44" fontId="3" fillId="0" borderId="0" xfId="1" applyFont="1" applyFill="1" applyAlignment="1">
      <alignment vertical="center"/>
    </xf>
    <xf numFmtId="17" fontId="3" fillId="0" borderId="0" xfId="0" applyNumberFormat="1" applyFont="1" applyFill="1" applyAlignment="1">
      <alignment vertical="center"/>
    </xf>
    <xf numFmtId="43" fontId="3" fillId="0" borderId="0" xfId="1" applyNumberFormat="1" applyFont="1" applyFill="1" applyAlignment="1">
      <alignment vertical="center"/>
    </xf>
    <xf numFmtId="4" fontId="3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justify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43" fontId="8" fillId="0" borderId="7" xfId="0" applyNumberFormat="1" applyFont="1" applyFill="1" applyBorder="1" applyAlignment="1">
      <alignment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1</xdr:row>
      <xdr:rowOff>69056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164041</xdr:colOff>
      <xdr:row>0</xdr:row>
      <xdr:rowOff>43390</xdr:rowOff>
    </xdr:from>
    <xdr:to>
      <xdr:col>1</xdr:col>
      <xdr:colOff>645585</xdr:colOff>
      <xdr:row>2</xdr:row>
      <xdr:rowOff>254000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4" y="43390"/>
          <a:ext cx="481544" cy="570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8"/>
  <sheetViews>
    <sheetView showGridLines="0" tabSelected="1" zoomScale="90" zoomScaleNormal="90" workbookViewId="0">
      <selection activeCell="A7" sqref="A7:J7"/>
    </sheetView>
  </sheetViews>
  <sheetFormatPr defaultColWidth="9.140625" defaultRowHeight="14.25" x14ac:dyDescent="0.25"/>
  <cols>
    <col min="1" max="1" width="6.85546875" style="10" customWidth="1"/>
    <col min="2" max="2" width="13.85546875" style="9" customWidth="1"/>
    <col min="3" max="3" width="11.140625" style="10" customWidth="1"/>
    <col min="4" max="4" width="20" style="9" customWidth="1"/>
    <col min="5" max="5" width="13.140625" style="9" customWidth="1"/>
    <col min="6" max="6" width="34.7109375" style="73" customWidth="1"/>
    <col min="7" max="7" width="12.85546875" style="9" customWidth="1"/>
    <col min="8" max="8" width="10.5703125" style="10" customWidth="1"/>
    <col min="9" max="9" width="26.28515625" style="9" customWidth="1"/>
    <col min="10" max="10" width="20" style="10" customWidth="1"/>
    <col min="11" max="11" width="11.5703125" style="9" customWidth="1"/>
    <col min="12" max="12" width="17" style="9" bestFit="1" customWidth="1"/>
    <col min="13" max="13" width="10.140625" style="10" customWidth="1"/>
    <col min="14" max="15" width="11.5703125" style="9" customWidth="1"/>
    <col min="16" max="16" width="10" style="9" customWidth="1"/>
    <col min="17" max="17" width="17.140625" style="9" customWidth="1"/>
    <col min="18" max="18" width="11.7109375" style="9" customWidth="1"/>
    <col min="19" max="19" width="12.85546875" style="9" customWidth="1"/>
    <col min="20" max="20" width="11.42578125" style="9" customWidth="1"/>
    <col min="21" max="21" width="8.7109375" style="9" customWidth="1"/>
    <col min="22" max="22" width="11.42578125" style="9" customWidth="1"/>
    <col min="23" max="23" width="12.42578125" style="10" customWidth="1"/>
    <col min="24" max="24" width="73.5703125" style="9" customWidth="1"/>
    <col min="25" max="25" width="12.42578125" style="9" customWidth="1"/>
    <col min="26" max="26" width="12.7109375" style="9" customWidth="1"/>
    <col min="27" max="27" width="11.85546875" style="9" customWidth="1"/>
    <col min="28" max="28" width="10.7109375" style="9" customWidth="1"/>
    <col min="29" max="29" width="11" style="9" customWidth="1"/>
    <col min="30" max="30" width="14.28515625" style="9" customWidth="1"/>
    <col min="31" max="31" width="19" style="9" customWidth="1"/>
    <col min="32" max="32" width="14.7109375" style="9" customWidth="1"/>
    <col min="33" max="33" width="13.7109375" style="9" customWidth="1"/>
    <col min="34" max="34" width="20.140625" style="12" customWidth="1"/>
    <col min="35" max="35" width="21" style="12" customWidth="1"/>
    <col min="36" max="36" width="11.5703125" style="7" customWidth="1"/>
    <col min="37" max="37" width="13.85546875" style="9" customWidth="1"/>
    <col min="38" max="38" width="33.140625" style="9" customWidth="1"/>
    <col min="39" max="39" width="13.140625" style="9" customWidth="1"/>
    <col min="40" max="40" width="15.85546875" style="9" customWidth="1"/>
    <col min="41" max="41" width="19.42578125" style="9" customWidth="1"/>
    <col min="42" max="42" width="13.85546875" style="9" customWidth="1"/>
    <col min="43" max="43" width="13.7109375" style="9" customWidth="1"/>
    <col min="44" max="44" width="13.28515625" style="9" customWidth="1"/>
    <col min="45" max="45" width="12.28515625" style="9" customWidth="1"/>
    <col min="46" max="53" width="9.140625" style="9"/>
    <col min="54" max="54" width="22.5703125" style="9" bestFit="1" customWidth="1"/>
    <col min="55" max="56" width="9.140625" style="9"/>
    <col min="57" max="57" width="55.28515625" style="9" customWidth="1"/>
    <col min="58" max="16384" width="9.140625" style="9"/>
  </cols>
  <sheetData>
    <row r="1" spans="1:5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K1" s="8"/>
      <c r="AL1" s="8"/>
      <c r="AM1" s="8"/>
      <c r="AN1" s="8"/>
      <c r="AO1" s="8"/>
      <c r="AP1" s="8"/>
      <c r="AQ1" s="8"/>
      <c r="AR1" s="8"/>
      <c r="AS1" s="8"/>
    </row>
    <row r="2" spans="1:5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K2" s="8"/>
      <c r="AL2" s="8"/>
      <c r="AM2" s="8"/>
      <c r="AN2" s="8"/>
      <c r="AO2" s="8"/>
      <c r="AP2" s="8"/>
      <c r="AQ2" s="8"/>
      <c r="AR2" s="8"/>
      <c r="AS2" s="8"/>
    </row>
    <row r="3" spans="1:57" ht="24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K3" s="8"/>
      <c r="AL3" s="8"/>
      <c r="AM3" s="8"/>
      <c r="AN3" s="8"/>
      <c r="AO3" s="8"/>
      <c r="AP3" s="8"/>
      <c r="AQ3" s="8"/>
      <c r="AR3" s="8"/>
      <c r="AS3" s="8"/>
    </row>
    <row r="4" spans="1:57" s="79" customFormat="1" ht="15" x14ac:dyDescent="0.25">
      <c r="A4" s="78" t="s">
        <v>53</v>
      </c>
      <c r="B4" s="78"/>
      <c r="C4" s="78"/>
      <c r="D4" s="78"/>
      <c r="E4" s="78"/>
      <c r="F4" s="78"/>
      <c r="H4" s="11"/>
      <c r="J4" s="11"/>
      <c r="M4" s="11"/>
      <c r="W4" s="11"/>
      <c r="AH4" s="80"/>
      <c r="AI4" s="80"/>
      <c r="AJ4" s="13"/>
    </row>
    <row r="5" spans="1:57" x14ac:dyDescent="0.25">
      <c r="B5" s="10"/>
      <c r="D5" s="10"/>
      <c r="E5" s="10"/>
      <c r="G5" s="10"/>
      <c r="I5" s="10"/>
      <c r="K5" s="10"/>
      <c r="L5" s="10"/>
      <c r="N5" s="10"/>
      <c r="O5" s="10"/>
      <c r="P5" s="10"/>
      <c r="Q5" s="10"/>
      <c r="R5" s="10"/>
      <c r="S5" s="10"/>
      <c r="T5" s="10"/>
      <c r="U5" s="10"/>
      <c r="V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57" s="79" customFormat="1" ht="15" x14ac:dyDescent="0.25">
      <c r="A6" s="78" t="s">
        <v>233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</row>
    <row r="7" spans="1:57" x14ac:dyDescent="0.25">
      <c r="A7" s="6" t="s">
        <v>114</v>
      </c>
      <c r="B7" s="6"/>
      <c r="C7" s="6"/>
      <c r="D7" s="6"/>
      <c r="E7" s="6"/>
      <c r="F7" s="6"/>
      <c r="G7" s="6"/>
      <c r="H7" s="6"/>
      <c r="I7" s="6"/>
      <c r="J7" s="6"/>
      <c r="K7" s="8"/>
      <c r="L7" s="8"/>
      <c r="N7" s="8"/>
      <c r="O7" s="8"/>
      <c r="P7" s="8"/>
      <c r="Q7" s="8"/>
      <c r="R7" s="8"/>
      <c r="S7" s="8"/>
      <c r="T7" s="8"/>
      <c r="U7" s="8"/>
      <c r="V7" s="8"/>
      <c r="X7" s="8"/>
      <c r="Y7" s="8"/>
      <c r="Z7" s="8"/>
      <c r="AA7" s="8"/>
      <c r="AB7" s="8"/>
      <c r="AC7" s="8"/>
      <c r="AD7" s="8"/>
      <c r="AE7" s="8"/>
      <c r="AF7" s="8"/>
      <c r="AG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57" x14ac:dyDescent="0.25">
      <c r="B8" s="10"/>
      <c r="D8" s="10"/>
      <c r="E8" s="10"/>
      <c r="G8" s="10"/>
      <c r="I8" s="10"/>
      <c r="K8" s="10"/>
      <c r="L8" s="10"/>
      <c r="N8" s="10"/>
      <c r="O8" s="10"/>
      <c r="P8" s="10"/>
      <c r="Q8" s="10"/>
      <c r="R8" s="10"/>
      <c r="S8" s="10"/>
      <c r="T8" s="10"/>
      <c r="U8" s="10"/>
      <c r="V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57" ht="15" x14ac:dyDescent="0.25">
      <c r="A9" s="9" t="s">
        <v>377</v>
      </c>
    </row>
    <row r="10" spans="1:57" ht="15" x14ac:dyDescent="0.25">
      <c r="A10" s="6" t="s">
        <v>378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H10" s="9"/>
      <c r="AJ10" s="9"/>
    </row>
    <row r="11" spans="1:57" ht="18" customHeight="1" x14ac:dyDescent="0.25">
      <c r="A11" s="6" t="s">
        <v>379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J11" s="9"/>
    </row>
    <row r="12" spans="1:57" x14ac:dyDescent="0.25">
      <c r="B12" s="4"/>
      <c r="C12" s="4"/>
      <c r="D12" s="4"/>
      <c r="E12" s="4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"/>
      <c r="AI12" s="2"/>
      <c r="AJ12" s="5"/>
      <c r="AK12" s="4"/>
      <c r="AL12" s="4"/>
      <c r="AM12" s="4"/>
      <c r="AN12" s="4"/>
      <c r="AO12" s="4"/>
      <c r="AP12" s="4"/>
      <c r="AQ12" s="4"/>
      <c r="AR12" s="4"/>
      <c r="AS12" s="4"/>
    </row>
    <row r="13" spans="1:57" s="82" customFormat="1" ht="15.75" customHeight="1" thickBot="1" x14ac:dyDescent="0.3">
      <c r="A13" s="81" t="s">
        <v>348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</row>
    <row r="14" spans="1:57" ht="15.75" customHeight="1" thickBot="1" x14ac:dyDescent="0.3">
      <c r="A14" s="14" t="s">
        <v>57</v>
      </c>
      <c r="B14" s="15" t="s">
        <v>24</v>
      </c>
      <c r="C14" s="15"/>
      <c r="D14" s="15"/>
      <c r="E14" s="15"/>
      <c r="F14" s="15"/>
      <c r="G14" s="15"/>
      <c r="H14" s="15" t="s">
        <v>86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93</v>
      </c>
      <c r="AK14" s="15"/>
      <c r="AL14" s="15"/>
      <c r="AM14" s="15"/>
      <c r="AN14" s="15" t="s">
        <v>113</v>
      </c>
      <c r="AO14" s="15"/>
      <c r="AP14" s="15"/>
      <c r="AQ14" s="15"/>
      <c r="AR14" s="15"/>
      <c r="AS14" s="15"/>
      <c r="AT14" s="15" t="s">
        <v>87</v>
      </c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5.75" thickBot="1" x14ac:dyDescent="0.3">
      <c r="A15" s="14"/>
      <c r="B15" s="15"/>
      <c r="C15" s="15"/>
      <c r="D15" s="15"/>
      <c r="E15" s="15"/>
      <c r="F15" s="15"/>
      <c r="G15" s="15"/>
      <c r="H15" s="15" t="s">
        <v>54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 t="s">
        <v>55</v>
      </c>
      <c r="V15" s="15"/>
      <c r="W15" s="15"/>
      <c r="X15" s="15"/>
      <c r="Y15" s="15"/>
      <c r="Z15" s="15"/>
      <c r="AA15" s="15"/>
      <c r="AB15" s="15"/>
      <c r="AC15" s="15"/>
      <c r="AD15" s="15"/>
      <c r="AE15" s="15" t="s">
        <v>56</v>
      </c>
      <c r="AF15" s="15"/>
      <c r="AG15" s="15"/>
      <c r="AH15" s="15"/>
      <c r="AI15" s="15"/>
      <c r="AJ15" s="16" t="s">
        <v>95</v>
      </c>
      <c r="AK15" s="15" t="s">
        <v>96</v>
      </c>
      <c r="AL15" s="15" t="s">
        <v>94</v>
      </c>
      <c r="AM15" s="15" t="s">
        <v>97</v>
      </c>
      <c r="AN15" s="15" t="s">
        <v>102</v>
      </c>
      <c r="AO15" s="15" t="s">
        <v>103</v>
      </c>
      <c r="AP15" s="15" t="s">
        <v>104</v>
      </c>
      <c r="AQ15" s="15" t="s">
        <v>106</v>
      </c>
      <c r="AR15" s="15" t="s">
        <v>105</v>
      </c>
      <c r="AS15" s="15" t="s">
        <v>106</v>
      </c>
      <c r="AT15" s="15" t="s">
        <v>1</v>
      </c>
      <c r="AU15" s="15" t="s">
        <v>63</v>
      </c>
      <c r="AV15" s="14" t="s">
        <v>67</v>
      </c>
      <c r="AW15" s="14"/>
      <c r="AX15" s="14"/>
      <c r="AY15" s="14" t="s">
        <v>70</v>
      </c>
      <c r="AZ15" s="14"/>
      <c r="BA15" s="15" t="s">
        <v>71</v>
      </c>
      <c r="BB15" s="15" t="s">
        <v>85</v>
      </c>
      <c r="BC15" s="14" t="s">
        <v>74</v>
      </c>
      <c r="BD15" s="14"/>
      <c r="BE15" s="14"/>
    </row>
    <row r="16" spans="1:57" s="10" customFormat="1" ht="66" customHeight="1" thickBot="1" x14ac:dyDescent="0.3">
      <c r="A16" s="14"/>
      <c r="B16" s="17" t="s">
        <v>6</v>
      </c>
      <c r="C16" s="17" t="s">
        <v>7</v>
      </c>
      <c r="D16" s="17" t="s">
        <v>0</v>
      </c>
      <c r="E16" s="17" t="s">
        <v>1</v>
      </c>
      <c r="F16" s="17" t="s">
        <v>2</v>
      </c>
      <c r="G16" s="17" t="s">
        <v>8</v>
      </c>
      <c r="H16" s="18" t="s">
        <v>9</v>
      </c>
      <c r="I16" s="17" t="s">
        <v>3</v>
      </c>
      <c r="J16" s="17" t="s">
        <v>21</v>
      </c>
      <c r="K16" s="17" t="s">
        <v>10</v>
      </c>
      <c r="L16" s="17" t="s">
        <v>51</v>
      </c>
      <c r="M16" s="17" t="s">
        <v>15</v>
      </c>
      <c r="N16" s="17" t="s">
        <v>14</v>
      </c>
      <c r="O16" s="17" t="s">
        <v>13</v>
      </c>
      <c r="P16" s="17" t="s">
        <v>4</v>
      </c>
      <c r="Q16" s="17" t="s">
        <v>92</v>
      </c>
      <c r="R16" s="17" t="s">
        <v>58</v>
      </c>
      <c r="S16" s="17" t="s">
        <v>59</v>
      </c>
      <c r="T16" s="17" t="s">
        <v>5</v>
      </c>
      <c r="U16" s="17" t="s">
        <v>11</v>
      </c>
      <c r="V16" s="17" t="s">
        <v>10</v>
      </c>
      <c r="W16" s="17" t="s">
        <v>15</v>
      </c>
      <c r="X16" s="17" t="s">
        <v>12</v>
      </c>
      <c r="Y16" s="17" t="s">
        <v>14</v>
      </c>
      <c r="Z16" s="17" t="s">
        <v>13</v>
      </c>
      <c r="AA16" s="17" t="s">
        <v>16</v>
      </c>
      <c r="AB16" s="17" t="s">
        <v>17</v>
      </c>
      <c r="AC16" s="17" t="s">
        <v>18</v>
      </c>
      <c r="AD16" s="17" t="s">
        <v>19</v>
      </c>
      <c r="AE16" s="17" t="s">
        <v>25</v>
      </c>
      <c r="AF16" s="17" t="s">
        <v>22</v>
      </c>
      <c r="AG16" s="17" t="s">
        <v>20</v>
      </c>
      <c r="AH16" s="19" t="s">
        <v>234</v>
      </c>
      <c r="AI16" s="19" t="s">
        <v>23</v>
      </c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20" t="s">
        <v>64</v>
      </c>
      <c r="AW16" s="20" t="s">
        <v>65</v>
      </c>
      <c r="AX16" s="20" t="s">
        <v>66</v>
      </c>
      <c r="AY16" s="20" t="s">
        <v>68</v>
      </c>
      <c r="AZ16" s="17" t="s">
        <v>69</v>
      </c>
      <c r="BA16" s="15"/>
      <c r="BB16" s="15"/>
      <c r="BC16" s="20" t="s">
        <v>64</v>
      </c>
      <c r="BD16" s="20" t="s">
        <v>73</v>
      </c>
      <c r="BE16" s="20" t="s">
        <v>72</v>
      </c>
    </row>
    <row r="17" spans="1:57" s="10" customFormat="1" ht="30.75" thickBot="1" x14ac:dyDescent="0.3">
      <c r="A17" s="14"/>
      <c r="B17" s="17" t="s">
        <v>26</v>
      </c>
      <c r="C17" s="17" t="s">
        <v>27</v>
      </c>
      <c r="D17" s="18" t="s">
        <v>50</v>
      </c>
      <c r="E17" s="17" t="s">
        <v>28</v>
      </c>
      <c r="F17" s="21" t="s">
        <v>29</v>
      </c>
      <c r="G17" s="17" t="s">
        <v>30</v>
      </c>
      <c r="H17" s="18" t="s">
        <v>31</v>
      </c>
      <c r="I17" s="17" t="s">
        <v>32</v>
      </c>
      <c r="J17" s="17" t="s">
        <v>33</v>
      </c>
      <c r="K17" s="17" t="s">
        <v>34</v>
      </c>
      <c r="L17" s="19" t="s">
        <v>35</v>
      </c>
      <c r="M17" s="17" t="s">
        <v>36</v>
      </c>
      <c r="N17" s="17" t="s">
        <v>37</v>
      </c>
      <c r="O17" s="17" t="s">
        <v>38</v>
      </c>
      <c r="P17" s="17" t="s">
        <v>39</v>
      </c>
      <c r="Q17" s="17" t="s">
        <v>40</v>
      </c>
      <c r="R17" s="17" t="s">
        <v>41</v>
      </c>
      <c r="S17" s="17" t="s">
        <v>52</v>
      </c>
      <c r="T17" s="17" t="s">
        <v>42</v>
      </c>
      <c r="U17" s="17" t="s">
        <v>60</v>
      </c>
      <c r="V17" s="17" t="s">
        <v>43</v>
      </c>
      <c r="W17" s="17" t="s">
        <v>44</v>
      </c>
      <c r="X17" s="17" t="s">
        <v>45</v>
      </c>
      <c r="Y17" s="17" t="s">
        <v>46</v>
      </c>
      <c r="Z17" s="17" t="s">
        <v>47</v>
      </c>
      <c r="AA17" s="17" t="s">
        <v>48</v>
      </c>
      <c r="AB17" s="17" t="s">
        <v>61</v>
      </c>
      <c r="AC17" s="17" t="s">
        <v>49</v>
      </c>
      <c r="AD17" s="17" t="s">
        <v>88</v>
      </c>
      <c r="AE17" s="17" t="s">
        <v>91</v>
      </c>
      <c r="AF17" s="17" t="s">
        <v>62</v>
      </c>
      <c r="AG17" s="17" t="s">
        <v>89</v>
      </c>
      <c r="AH17" s="19" t="s">
        <v>235</v>
      </c>
      <c r="AI17" s="19" t="s">
        <v>238</v>
      </c>
      <c r="AJ17" s="17" t="s">
        <v>75</v>
      </c>
      <c r="AK17" s="17" t="s">
        <v>76</v>
      </c>
      <c r="AL17" s="17" t="s">
        <v>77</v>
      </c>
      <c r="AM17" s="20" t="s">
        <v>78</v>
      </c>
      <c r="AN17" s="20" t="s">
        <v>79</v>
      </c>
      <c r="AO17" s="20" t="s">
        <v>80</v>
      </c>
      <c r="AP17" s="20" t="s">
        <v>81</v>
      </c>
      <c r="AQ17" s="20" t="s">
        <v>82</v>
      </c>
      <c r="AR17" s="20" t="s">
        <v>83</v>
      </c>
      <c r="AS17" s="20" t="s">
        <v>84</v>
      </c>
      <c r="AT17" s="20" t="s">
        <v>90</v>
      </c>
      <c r="AU17" s="20" t="s">
        <v>98</v>
      </c>
      <c r="AV17" s="20" t="s">
        <v>99</v>
      </c>
      <c r="AW17" s="20" t="s">
        <v>237</v>
      </c>
      <c r="AX17" s="20" t="s">
        <v>100</v>
      </c>
      <c r="AY17" s="20" t="s">
        <v>107</v>
      </c>
      <c r="AZ17" s="20" t="s">
        <v>101</v>
      </c>
      <c r="BA17" s="20" t="s">
        <v>108</v>
      </c>
      <c r="BB17" s="20" t="s">
        <v>109</v>
      </c>
      <c r="BC17" s="20" t="s">
        <v>110</v>
      </c>
      <c r="BD17" s="20" t="s">
        <v>111</v>
      </c>
      <c r="BE17" s="20" t="s">
        <v>112</v>
      </c>
    </row>
    <row r="18" spans="1:57" s="10" customFormat="1" ht="27" customHeight="1" x14ac:dyDescent="0.25">
      <c r="A18" s="86">
        <v>1</v>
      </c>
      <c r="B18" s="83" t="s">
        <v>121</v>
      </c>
      <c r="C18" s="22" t="s">
        <v>121</v>
      </c>
      <c r="D18" s="22" t="s">
        <v>122</v>
      </c>
      <c r="E18" s="22" t="s">
        <v>120</v>
      </c>
      <c r="F18" s="23" t="s">
        <v>178</v>
      </c>
      <c r="G18" s="24">
        <v>11000</v>
      </c>
      <c r="H18" s="25" t="s">
        <v>128</v>
      </c>
      <c r="I18" s="23" t="s">
        <v>123</v>
      </c>
      <c r="J18" s="22" t="s">
        <v>124</v>
      </c>
      <c r="K18" s="26">
        <v>41394</v>
      </c>
      <c r="L18" s="27">
        <v>28160</v>
      </c>
      <c r="M18" s="24">
        <v>11041</v>
      </c>
      <c r="N18" s="26">
        <v>41394</v>
      </c>
      <c r="O18" s="26">
        <v>41639</v>
      </c>
      <c r="P18" s="22">
        <v>1</v>
      </c>
      <c r="Q18" s="22"/>
      <c r="R18" s="22"/>
      <c r="S18" s="22"/>
      <c r="T18" s="22" t="s">
        <v>118</v>
      </c>
      <c r="U18" s="28" t="s">
        <v>125</v>
      </c>
      <c r="V18" s="29">
        <v>41628</v>
      </c>
      <c r="W18" s="30">
        <v>11213</v>
      </c>
      <c r="X18" s="31" t="s">
        <v>138</v>
      </c>
      <c r="Y18" s="29">
        <v>41640</v>
      </c>
      <c r="Z18" s="29">
        <v>41820</v>
      </c>
      <c r="AA18" s="28"/>
      <c r="AB18" s="28"/>
      <c r="AC18" s="28"/>
      <c r="AD18" s="28"/>
      <c r="AE18" s="28"/>
      <c r="AF18" s="28"/>
      <c r="AG18" s="28"/>
      <c r="AH18" s="32"/>
      <c r="AI18" s="32"/>
      <c r="AJ18" s="33"/>
      <c r="AK18" s="28"/>
      <c r="AL18" s="31"/>
      <c r="AM18" s="28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s="10" customFormat="1" ht="27" customHeight="1" x14ac:dyDescent="0.25">
      <c r="A19" s="87"/>
      <c r="B19" s="84"/>
      <c r="C19" s="35"/>
      <c r="D19" s="35"/>
      <c r="E19" s="35"/>
      <c r="F19" s="36"/>
      <c r="G19" s="37"/>
      <c r="H19" s="38"/>
      <c r="I19" s="36"/>
      <c r="J19" s="35"/>
      <c r="K19" s="39"/>
      <c r="L19" s="40"/>
      <c r="M19" s="37"/>
      <c r="N19" s="39"/>
      <c r="O19" s="39"/>
      <c r="P19" s="35"/>
      <c r="Q19" s="35"/>
      <c r="R19" s="35"/>
      <c r="S19" s="35"/>
      <c r="T19" s="35"/>
      <c r="U19" s="41" t="s">
        <v>133</v>
      </c>
      <c r="V19" s="42">
        <v>41815</v>
      </c>
      <c r="W19" s="43">
        <v>11337</v>
      </c>
      <c r="X19" s="44" t="s">
        <v>180</v>
      </c>
      <c r="Y19" s="42">
        <v>41821</v>
      </c>
      <c r="Z19" s="42">
        <v>42004</v>
      </c>
      <c r="AA19" s="41"/>
      <c r="AB19" s="41"/>
      <c r="AC19" s="41"/>
      <c r="AD19" s="41"/>
      <c r="AE19" s="41"/>
      <c r="AF19" s="41"/>
      <c r="AG19" s="41"/>
      <c r="AH19" s="45"/>
      <c r="AI19" s="45"/>
      <c r="AJ19" s="46"/>
      <c r="AK19" s="41"/>
      <c r="AL19" s="44"/>
      <c r="AM19" s="41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s="10" customFormat="1" ht="27" customHeight="1" x14ac:dyDescent="0.25">
      <c r="A20" s="87"/>
      <c r="B20" s="84"/>
      <c r="C20" s="35"/>
      <c r="D20" s="35"/>
      <c r="E20" s="35"/>
      <c r="F20" s="36"/>
      <c r="G20" s="37"/>
      <c r="H20" s="38"/>
      <c r="I20" s="36"/>
      <c r="J20" s="35"/>
      <c r="K20" s="39"/>
      <c r="L20" s="40"/>
      <c r="M20" s="37"/>
      <c r="N20" s="39"/>
      <c r="O20" s="39"/>
      <c r="P20" s="35"/>
      <c r="Q20" s="35"/>
      <c r="R20" s="35"/>
      <c r="S20" s="35"/>
      <c r="T20" s="35"/>
      <c r="U20" s="41" t="s">
        <v>134</v>
      </c>
      <c r="V20" s="42">
        <v>41905</v>
      </c>
      <c r="W20" s="43">
        <v>11400</v>
      </c>
      <c r="X20" s="44" t="s">
        <v>213</v>
      </c>
      <c r="Y20" s="42">
        <v>41913</v>
      </c>
      <c r="Z20" s="42">
        <v>42004</v>
      </c>
      <c r="AA20" s="48">
        <v>8.14E-2</v>
      </c>
      <c r="AB20" s="41"/>
      <c r="AC20" s="45">
        <f>286.73*3</f>
        <v>860.19</v>
      </c>
      <c r="AD20" s="41"/>
      <c r="AE20" s="49">
        <f>3520*12+AC20</f>
        <v>43100.19</v>
      </c>
      <c r="AF20" s="41"/>
      <c r="AG20" s="41"/>
      <c r="AH20" s="45"/>
      <c r="AI20" s="45"/>
      <c r="AJ20" s="46"/>
      <c r="AK20" s="41"/>
      <c r="AL20" s="44"/>
      <c r="AM20" s="41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s="10" customFormat="1" ht="27" customHeight="1" x14ac:dyDescent="0.25">
      <c r="A21" s="87"/>
      <c r="B21" s="84"/>
      <c r="C21" s="35"/>
      <c r="D21" s="35"/>
      <c r="E21" s="35"/>
      <c r="F21" s="36"/>
      <c r="G21" s="37"/>
      <c r="H21" s="38"/>
      <c r="I21" s="36"/>
      <c r="J21" s="35"/>
      <c r="K21" s="39"/>
      <c r="L21" s="40"/>
      <c r="M21" s="37"/>
      <c r="N21" s="39"/>
      <c r="O21" s="39"/>
      <c r="P21" s="35"/>
      <c r="Q21" s="35"/>
      <c r="R21" s="35"/>
      <c r="S21" s="35"/>
      <c r="T21" s="35"/>
      <c r="U21" s="41" t="s">
        <v>119</v>
      </c>
      <c r="V21" s="42">
        <v>41984</v>
      </c>
      <c r="W21" s="43">
        <v>11458</v>
      </c>
      <c r="X21" s="44" t="s">
        <v>180</v>
      </c>
      <c r="Y21" s="50">
        <v>42005</v>
      </c>
      <c r="Z21" s="51">
        <v>42185</v>
      </c>
      <c r="AA21" s="48"/>
      <c r="AB21" s="41"/>
      <c r="AC21" s="45"/>
      <c r="AD21" s="41"/>
      <c r="AE21" s="41"/>
      <c r="AF21" s="41"/>
      <c r="AG21" s="41"/>
      <c r="AH21" s="45"/>
      <c r="AI21" s="45"/>
      <c r="AJ21" s="46"/>
      <c r="AK21" s="41"/>
      <c r="AL21" s="44"/>
      <c r="AM21" s="41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27" customHeight="1" x14ac:dyDescent="0.25">
      <c r="A22" s="87"/>
      <c r="B22" s="84"/>
      <c r="C22" s="35"/>
      <c r="D22" s="35"/>
      <c r="E22" s="35"/>
      <c r="F22" s="36"/>
      <c r="G22" s="37"/>
      <c r="H22" s="38"/>
      <c r="I22" s="36"/>
      <c r="J22" s="35"/>
      <c r="K22" s="39"/>
      <c r="L22" s="40"/>
      <c r="M22" s="37"/>
      <c r="N22" s="39"/>
      <c r="O22" s="39"/>
      <c r="P22" s="35"/>
      <c r="Q22" s="35"/>
      <c r="R22" s="35"/>
      <c r="S22" s="35"/>
      <c r="T22" s="35"/>
      <c r="U22" s="41" t="s">
        <v>135</v>
      </c>
      <c r="V22" s="42">
        <v>42171</v>
      </c>
      <c r="W22" s="43">
        <v>11580</v>
      </c>
      <c r="X22" s="44" t="s">
        <v>180</v>
      </c>
      <c r="Y22" s="50">
        <v>42186</v>
      </c>
      <c r="Z22" s="51">
        <v>42369</v>
      </c>
      <c r="AA22" s="52"/>
      <c r="AB22" s="41"/>
      <c r="AC22" s="52"/>
      <c r="AD22" s="45"/>
      <c r="AE22" s="52"/>
      <c r="AF22" s="49">
        <v>28160</v>
      </c>
      <c r="AG22" s="49">
        <f>21120+3520+3520+3520+3520+286.73+3520+286.73+3520+286.73</f>
        <v>43100.19000000001</v>
      </c>
      <c r="AH22" s="53">
        <v>41874.030000000006</v>
      </c>
      <c r="AI22" s="45">
        <f>AF22+AG22+AH22</f>
        <v>113134.22</v>
      </c>
      <c r="AJ22" s="46"/>
      <c r="AK22" s="54"/>
      <c r="AL22" s="55"/>
      <c r="AM22" s="54"/>
      <c r="AN22" s="54"/>
      <c r="AO22" s="54"/>
      <c r="AP22" s="54"/>
      <c r="AQ22" s="54"/>
      <c r="AR22" s="54"/>
      <c r="AS22" s="54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</row>
    <row r="23" spans="1:57" s="3" customFormat="1" ht="27" customHeight="1" x14ac:dyDescent="0.25">
      <c r="A23" s="87">
        <v>2</v>
      </c>
      <c r="B23" s="84" t="s">
        <v>139</v>
      </c>
      <c r="C23" s="35" t="s">
        <v>121</v>
      </c>
      <c r="D23" s="35" t="s">
        <v>122</v>
      </c>
      <c r="E23" s="35" t="s">
        <v>120</v>
      </c>
      <c r="F23" s="36" t="s">
        <v>183</v>
      </c>
      <c r="G23" s="37">
        <v>10990</v>
      </c>
      <c r="H23" s="38" t="s">
        <v>143</v>
      </c>
      <c r="I23" s="56" t="s">
        <v>154</v>
      </c>
      <c r="J23" s="35" t="s">
        <v>155</v>
      </c>
      <c r="K23" s="39">
        <v>41397</v>
      </c>
      <c r="L23" s="40">
        <v>11800</v>
      </c>
      <c r="M23" s="35">
        <v>11043</v>
      </c>
      <c r="N23" s="39">
        <v>41400</v>
      </c>
      <c r="O23" s="39">
        <v>41639</v>
      </c>
      <c r="P23" s="35">
        <v>1</v>
      </c>
      <c r="Q23" s="35" t="s">
        <v>170</v>
      </c>
      <c r="R23" s="35"/>
      <c r="S23" s="35"/>
      <c r="T23" s="35" t="s">
        <v>153</v>
      </c>
      <c r="U23" s="41" t="s">
        <v>125</v>
      </c>
      <c r="V23" s="42">
        <v>41628</v>
      </c>
      <c r="W23" s="43">
        <v>11213</v>
      </c>
      <c r="X23" s="57" t="s">
        <v>180</v>
      </c>
      <c r="Y23" s="42">
        <v>41640</v>
      </c>
      <c r="Z23" s="42">
        <v>41820</v>
      </c>
      <c r="AA23" s="41"/>
      <c r="AB23" s="41"/>
      <c r="AC23" s="45"/>
      <c r="AD23" s="41"/>
      <c r="AE23" s="49"/>
      <c r="AF23" s="49"/>
      <c r="AG23" s="49"/>
      <c r="AH23" s="45"/>
      <c r="AI23" s="45"/>
      <c r="AJ23" s="46"/>
      <c r="AK23" s="54"/>
      <c r="AL23" s="55"/>
      <c r="AM23" s="54"/>
      <c r="AN23" s="54"/>
      <c r="AO23" s="54"/>
      <c r="AP23" s="54"/>
      <c r="AQ23" s="54"/>
      <c r="AR23" s="54"/>
      <c r="AS23" s="54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</row>
    <row r="24" spans="1:57" s="3" customFormat="1" ht="27" customHeight="1" x14ac:dyDescent="0.25">
      <c r="A24" s="87"/>
      <c r="B24" s="84"/>
      <c r="C24" s="35"/>
      <c r="D24" s="35"/>
      <c r="E24" s="35"/>
      <c r="F24" s="36"/>
      <c r="G24" s="37"/>
      <c r="H24" s="38"/>
      <c r="I24" s="56"/>
      <c r="J24" s="35"/>
      <c r="K24" s="39"/>
      <c r="L24" s="40"/>
      <c r="M24" s="35"/>
      <c r="N24" s="39"/>
      <c r="O24" s="39"/>
      <c r="P24" s="35"/>
      <c r="Q24" s="35"/>
      <c r="R24" s="35"/>
      <c r="S24" s="35"/>
      <c r="T24" s="35"/>
      <c r="U24" s="41" t="s">
        <v>133</v>
      </c>
      <c r="V24" s="42">
        <v>41815</v>
      </c>
      <c r="W24" s="43">
        <v>11337</v>
      </c>
      <c r="X24" s="57" t="s">
        <v>180</v>
      </c>
      <c r="Y24" s="42">
        <v>41821</v>
      </c>
      <c r="Z24" s="42">
        <v>42004</v>
      </c>
      <c r="AA24" s="41"/>
      <c r="AB24" s="41"/>
      <c r="AC24" s="45"/>
      <c r="AD24" s="41"/>
      <c r="AE24" s="49"/>
      <c r="AF24" s="49"/>
      <c r="AG24" s="49"/>
      <c r="AH24" s="45"/>
      <c r="AI24" s="45"/>
      <c r="AJ24" s="46"/>
      <c r="AK24" s="54"/>
      <c r="AL24" s="55"/>
      <c r="AM24" s="54"/>
      <c r="AN24" s="54"/>
      <c r="AO24" s="54"/>
      <c r="AP24" s="54"/>
      <c r="AQ24" s="54"/>
      <c r="AR24" s="54"/>
      <c r="AS24" s="54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</row>
    <row r="25" spans="1:57" s="3" customFormat="1" ht="27" customHeight="1" x14ac:dyDescent="0.25">
      <c r="A25" s="87"/>
      <c r="B25" s="84"/>
      <c r="C25" s="35"/>
      <c r="D25" s="35"/>
      <c r="E25" s="35"/>
      <c r="F25" s="36"/>
      <c r="G25" s="37"/>
      <c r="H25" s="38"/>
      <c r="I25" s="56"/>
      <c r="J25" s="35"/>
      <c r="K25" s="39"/>
      <c r="L25" s="40"/>
      <c r="M25" s="35"/>
      <c r="N25" s="39"/>
      <c r="O25" s="39"/>
      <c r="P25" s="35"/>
      <c r="Q25" s="35"/>
      <c r="R25" s="35"/>
      <c r="S25" s="35"/>
      <c r="T25" s="35"/>
      <c r="U25" s="41" t="s">
        <v>134</v>
      </c>
      <c r="V25" s="42">
        <v>41984</v>
      </c>
      <c r="W25" s="43">
        <v>11458</v>
      </c>
      <c r="X25" s="57" t="s">
        <v>180</v>
      </c>
      <c r="Y25" s="51">
        <v>42005</v>
      </c>
      <c r="Z25" s="51">
        <v>42185</v>
      </c>
      <c r="AA25" s="41"/>
      <c r="AB25" s="41"/>
      <c r="AC25" s="45"/>
      <c r="AD25" s="41"/>
      <c r="AE25" s="49"/>
      <c r="AF25" s="49"/>
      <c r="AG25" s="49"/>
      <c r="AH25" s="45"/>
      <c r="AI25" s="45"/>
      <c r="AJ25" s="46"/>
      <c r="AK25" s="54"/>
      <c r="AL25" s="55"/>
      <c r="AM25" s="54"/>
      <c r="AN25" s="54"/>
      <c r="AO25" s="54"/>
      <c r="AP25" s="54"/>
      <c r="AQ25" s="54"/>
      <c r="AR25" s="54"/>
      <c r="AS25" s="54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</row>
    <row r="26" spans="1:57" s="3" customFormat="1" ht="27" customHeight="1" x14ac:dyDescent="0.25">
      <c r="A26" s="87"/>
      <c r="B26" s="84"/>
      <c r="C26" s="35"/>
      <c r="D26" s="35"/>
      <c r="E26" s="35"/>
      <c r="F26" s="36"/>
      <c r="G26" s="37"/>
      <c r="H26" s="38"/>
      <c r="I26" s="56"/>
      <c r="J26" s="35"/>
      <c r="K26" s="39"/>
      <c r="L26" s="40"/>
      <c r="M26" s="35"/>
      <c r="N26" s="39"/>
      <c r="O26" s="39"/>
      <c r="P26" s="35"/>
      <c r="Q26" s="35"/>
      <c r="R26" s="35"/>
      <c r="S26" s="35"/>
      <c r="T26" s="35"/>
      <c r="U26" s="41" t="s">
        <v>119</v>
      </c>
      <c r="V26" s="42">
        <v>42171</v>
      </c>
      <c r="W26" s="43">
        <v>11580</v>
      </c>
      <c r="X26" s="57" t="s">
        <v>180</v>
      </c>
      <c r="Y26" s="51">
        <v>42186</v>
      </c>
      <c r="Z26" s="51">
        <v>42369</v>
      </c>
      <c r="AA26" s="41"/>
      <c r="AB26" s="41"/>
      <c r="AC26" s="45"/>
      <c r="AD26" s="41"/>
      <c r="AE26" s="49"/>
      <c r="AF26" s="49">
        <v>11800</v>
      </c>
      <c r="AG26" s="49">
        <f>1000*12</f>
        <v>12000</v>
      </c>
      <c r="AH26" s="45">
        <v>11000</v>
      </c>
      <c r="AI26" s="45">
        <f>AF26+AG26+AH26</f>
        <v>34800</v>
      </c>
      <c r="AJ26" s="46"/>
      <c r="AK26" s="54"/>
      <c r="AL26" s="55"/>
      <c r="AM26" s="54"/>
      <c r="AN26" s="54"/>
      <c r="AO26" s="54"/>
      <c r="AP26" s="54"/>
      <c r="AQ26" s="54"/>
      <c r="AR26" s="54"/>
      <c r="AS26" s="54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</row>
    <row r="27" spans="1:57" ht="29.25" customHeight="1" x14ac:dyDescent="0.25">
      <c r="A27" s="87">
        <v>3</v>
      </c>
      <c r="B27" s="84" t="s">
        <v>140</v>
      </c>
      <c r="C27" s="35" t="s">
        <v>171</v>
      </c>
      <c r="D27" s="35" t="s">
        <v>159</v>
      </c>
      <c r="E27" s="35" t="s">
        <v>120</v>
      </c>
      <c r="F27" s="36" t="s">
        <v>172</v>
      </c>
      <c r="G27" s="37">
        <v>10999</v>
      </c>
      <c r="H27" s="38" t="s">
        <v>139</v>
      </c>
      <c r="I27" s="36" t="s">
        <v>184</v>
      </c>
      <c r="J27" s="35" t="s">
        <v>173</v>
      </c>
      <c r="K27" s="39">
        <v>41402</v>
      </c>
      <c r="L27" s="40">
        <v>123000</v>
      </c>
      <c r="M27" s="37">
        <v>11046</v>
      </c>
      <c r="N27" s="39">
        <v>41402</v>
      </c>
      <c r="O27" s="35" t="s">
        <v>174</v>
      </c>
      <c r="P27" s="35">
        <v>1</v>
      </c>
      <c r="Q27" s="35" t="s">
        <v>170</v>
      </c>
      <c r="R27" s="35"/>
      <c r="S27" s="35"/>
      <c r="T27" s="35" t="s">
        <v>118</v>
      </c>
      <c r="U27" s="41" t="s">
        <v>125</v>
      </c>
      <c r="V27" s="42">
        <v>41641</v>
      </c>
      <c r="W27" s="43">
        <v>11224</v>
      </c>
      <c r="X27" s="57" t="s">
        <v>180</v>
      </c>
      <c r="Y27" s="42">
        <v>41647</v>
      </c>
      <c r="Z27" s="42">
        <v>41889</v>
      </c>
      <c r="AA27" s="41"/>
      <c r="AB27" s="41"/>
      <c r="AC27" s="45"/>
      <c r="AD27" s="41"/>
      <c r="AE27" s="49"/>
      <c r="AF27" s="49"/>
      <c r="AG27" s="49"/>
      <c r="AH27" s="45"/>
      <c r="AI27" s="45"/>
      <c r="AJ27" s="38" t="s">
        <v>175</v>
      </c>
      <c r="AK27" s="37">
        <v>11023</v>
      </c>
      <c r="AL27" s="58" t="s">
        <v>169</v>
      </c>
      <c r="AM27" s="37">
        <v>11075</v>
      </c>
      <c r="AN27" s="54"/>
      <c r="AO27" s="54"/>
      <c r="AP27" s="54"/>
      <c r="AQ27" s="54"/>
      <c r="AR27" s="54"/>
      <c r="AS27" s="54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</row>
    <row r="28" spans="1:57" ht="85.5" x14ac:dyDescent="0.25">
      <c r="A28" s="87"/>
      <c r="B28" s="84"/>
      <c r="C28" s="35"/>
      <c r="D28" s="35"/>
      <c r="E28" s="35"/>
      <c r="F28" s="36"/>
      <c r="G28" s="37"/>
      <c r="H28" s="38"/>
      <c r="I28" s="36"/>
      <c r="J28" s="35"/>
      <c r="K28" s="39"/>
      <c r="L28" s="40"/>
      <c r="M28" s="37"/>
      <c r="N28" s="39"/>
      <c r="O28" s="35"/>
      <c r="P28" s="35"/>
      <c r="Q28" s="35"/>
      <c r="R28" s="35"/>
      <c r="S28" s="35"/>
      <c r="T28" s="35"/>
      <c r="U28" s="41" t="s">
        <v>133</v>
      </c>
      <c r="V28" s="42">
        <v>41782</v>
      </c>
      <c r="W28" s="43">
        <v>11318</v>
      </c>
      <c r="X28" s="44" t="s">
        <v>371</v>
      </c>
      <c r="Y28" s="42">
        <v>41647</v>
      </c>
      <c r="Z28" s="42">
        <v>41889</v>
      </c>
      <c r="AA28" s="48">
        <v>3.3300000000000003E-2</v>
      </c>
      <c r="AB28" s="41"/>
      <c r="AC28" s="45">
        <v>2282.8000000000002</v>
      </c>
      <c r="AD28" s="41"/>
      <c r="AE28" s="49">
        <f>L27+AC28</f>
        <v>125282.8</v>
      </c>
      <c r="AF28" s="49"/>
      <c r="AG28" s="49"/>
      <c r="AH28" s="45"/>
      <c r="AI28" s="45"/>
      <c r="AJ28" s="38"/>
      <c r="AK28" s="37"/>
      <c r="AL28" s="58"/>
      <c r="AM28" s="37"/>
      <c r="AN28" s="54"/>
      <c r="AO28" s="54"/>
      <c r="AP28" s="54"/>
      <c r="AQ28" s="54"/>
      <c r="AR28" s="54"/>
      <c r="AS28" s="54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</row>
    <row r="29" spans="1:57" x14ac:dyDescent="0.25">
      <c r="A29" s="87"/>
      <c r="B29" s="84"/>
      <c r="C29" s="35"/>
      <c r="D29" s="35"/>
      <c r="E29" s="35"/>
      <c r="F29" s="36"/>
      <c r="G29" s="37"/>
      <c r="H29" s="38"/>
      <c r="I29" s="36"/>
      <c r="J29" s="35"/>
      <c r="K29" s="39"/>
      <c r="L29" s="40"/>
      <c r="M29" s="37"/>
      <c r="N29" s="39"/>
      <c r="O29" s="35"/>
      <c r="P29" s="35"/>
      <c r="Q29" s="35"/>
      <c r="R29" s="35"/>
      <c r="S29" s="35"/>
      <c r="T29" s="35"/>
      <c r="U29" s="41" t="s">
        <v>134</v>
      </c>
      <c r="V29" s="42">
        <v>41872</v>
      </c>
      <c r="W29" s="43">
        <v>11378</v>
      </c>
      <c r="X29" s="57" t="s">
        <v>180</v>
      </c>
      <c r="Y29" s="42">
        <v>41890</v>
      </c>
      <c r="Z29" s="42">
        <v>42131</v>
      </c>
      <c r="AA29" s="48"/>
      <c r="AB29" s="41"/>
      <c r="AC29" s="45"/>
      <c r="AD29" s="41"/>
      <c r="AE29" s="49"/>
      <c r="AF29" s="49"/>
      <c r="AG29" s="49"/>
      <c r="AH29" s="45"/>
      <c r="AI29" s="45"/>
      <c r="AJ29" s="38"/>
      <c r="AK29" s="37"/>
      <c r="AL29" s="58"/>
      <c r="AM29" s="37"/>
      <c r="AN29" s="54"/>
      <c r="AO29" s="54"/>
      <c r="AP29" s="54"/>
      <c r="AQ29" s="54"/>
      <c r="AR29" s="54"/>
      <c r="AS29" s="54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</row>
    <row r="30" spans="1:57" x14ac:dyDescent="0.25">
      <c r="A30" s="87"/>
      <c r="B30" s="84"/>
      <c r="C30" s="35"/>
      <c r="D30" s="35"/>
      <c r="E30" s="35"/>
      <c r="F30" s="36"/>
      <c r="G30" s="37"/>
      <c r="H30" s="38"/>
      <c r="I30" s="36"/>
      <c r="J30" s="35"/>
      <c r="K30" s="39"/>
      <c r="L30" s="40"/>
      <c r="M30" s="37"/>
      <c r="N30" s="39"/>
      <c r="O30" s="35"/>
      <c r="P30" s="35"/>
      <c r="Q30" s="35"/>
      <c r="R30" s="35"/>
      <c r="S30" s="35"/>
      <c r="T30" s="35"/>
      <c r="U30" s="41" t="s">
        <v>119</v>
      </c>
      <c r="V30" s="42">
        <v>42111</v>
      </c>
      <c r="W30" s="43">
        <v>11537</v>
      </c>
      <c r="X30" s="57" t="s">
        <v>180</v>
      </c>
      <c r="Y30" s="42">
        <v>42132</v>
      </c>
      <c r="Z30" s="42">
        <v>42376</v>
      </c>
      <c r="AA30" s="48"/>
      <c r="AB30" s="41"/>
      <c r="AC30" s="45"/>
      <c r="AD30" s="41"/>
      <c r="AE30" s="49"/>
      <c r="AF30" s="49"/>
      <c r="AG30" s="49"/>
      <c r="AH30" s="45"/>
      <c r="AI30" s="45"/>
      <c r="AJ30" s="38"/>
      <c r="AK30" s="37"/>
      <c r="AL30" s="58"/>
      <c r="AM30" s="37"/>
      <c r="AN30" s="54"/>
      <c r="AO30" s="54"/>
      <c r="AP30" s="54"/>
      <c r="AQ30" s="54"/>
      <c r="AR30" s="54"/>
      <c r="AS30" s="54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</row>
    <row r="31" spans="1:57" ht="85.5" x14ac:dyDescent="0.25">
      <c r="A31" s="87"/>
      <c r="B31" s="84"/>
      <c r="C31" s="35"/>
      <c r="D31" s="35"/>
      <c r="E31" s="35"/>
      <c r="F31" s="36"/>
      <c r="G31" s="37"/>
      <c r="H31" s="38"/>
      <c r="I31" s="36"/>
      <c r="J31" s="35"/>
      <c r="K31" s="39"/>
      <c r="L31" s="40"/>
      <c r="M31" s="37"/>
      <c r="N31" s="39"/>
      <c r="O31" s="35"/>
      <c r="P31" s="35"/>
      <c r="Q31" s="35"/>
      <c r="R31" s="35"/>
      <c r="S31" s="35"/>
      <c r="T31" s="35"/>
      <c r="U31" s="41" t="s">
        <v>135</v>
      </c>
      <c r="V31" s="42">
        <v>42181</v>
      </c>
      <c r="W31" s="43">
        <v>11593</v>
      </c>
      <c r="X31" s="44" t="s">
        <v>372</v>
      </c>
      <c r="Y31" s="42">
        <v>42181</v>
      </c>
      <c r="Z31" s="42">
        <v>42376</v>
      </c>
      <c r="AA31" s="48">
        <v>9.5899999999999999E-2</v>
      </c>
      <c r="AB31" s="41"/>
      <c r="AC31" s="45">
        <f>1357.31*6</f>
        <v>8143.86</v>
      </c>
      <c r="AD31" s="41"/>
      <c r="AE31" s="59">
        <f>AE28+AC31</f>
        <v>133426.66</v>
      </c>
      <c r="AF31" s="49">
        <v>86339.48</v>
      </c>
      <c r="AG31" s="49">
        <f>84939.36+14156.56+14156.56+14156.56+14156.56+14156.56</f>
        <v>155722.16</v>
      </c>
      <c r="AH31" s="45">
        <v>155722.16</v>
      </c>
      <c r="AI31" s="45">
        <f>AF31+AG31+AH31</f>
        <v>397783.80000000005</v>
      </c>
      <c r="AJ31" s="38"/>
      <c r="AK31" s="37"/>
      <c r="AL31" s="58"/>
      <c r="AM31" s="37"/>
      <c r="AN31" s="54"/>
      <c r="AO31" s="54"/>
      <c r="AP31" s="54"/>
      <c r="AQ31" s="54"/>
      <c r="AR31" s="54"/>
      <c r="AS31" s="54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</row>
    <row r="32" spans="1:57" ht="15" customHeight="1" x14ac:dyDescent="0.25">
      <c r="A32" s="87">
        <v>4</v>
      </c>
      <c r="B32" s="84" t="s">
        <v>141</v>
      </c>
      <c r="C32" s="35" t="s">
        <v>126</v>
      </c>
      <c r="D32" s="35" t="s">
        <v>122</v>
      </c>
      <c r="E32" s="35" t="s">
        <v>120</v>
      </c>
      <c r="F32" s="36" t="s">
        <v>177</v>
      </c>
      <c r="G32" s="37">
        <v>10513</v>
      </c>
      <c r="H32" s="38" t="s">
        <v>127</v>
      </c>
      <c r="I32" s="36" t="s">
        <v>129</v>
      </c>
      <c r="J32" s="35" t="s">
        <v>130</v>
      </c>
      <c r="K32" s="39">
        <v>40700</v>
      </c>
      <c r="L32" s="60">
        <v>15900</v>
      </c>
      <c r="M32" s="37">
        <v>10570</v>
      </c>
      <c r="N32" s="39">
        <v>40700</v>
      </c>
      <c r="O32" s="39">
        <v>40908</v>
      </c>
      <c r="P32" s="35">
        <v>1</v>
      </c>
      <c r="Q32" s="35" t="s">
        <v>170</v>
      </c>
      <c r="R32" s="35"/>
      <c r="S32" s="35"/>
      <c r="T32" s="35" t="s">
        <v>131</v>
      </c>
      <c r="U32" s="41" t="s">
        <v>125</v>
      </c>
      <c r="V32" s="42">
        <v>40871</v>
      </c>
      <c r="W32" s="43">
        <v>10683</v>
      </c>
      <c r="X32" s="57" t="s">
        <v>180</v>
      </c>
      <c r="Y32" s="42">
        <v>40879</v>
      </c>
      <c r="Z32" s="42">
        <v>41066</v>
      </c>
      <c r="AA32" s="41"/>
      <c r="AB32" s="41"/>
      <c r="AC32" s="49"/>
      <c r="AD32" s="41"/>
      <c r="AE32" s="49"/>
      <c r="AF32" s="49"/>
      <c r="AG32" s="49"/>
      <c r="AH32" s="45"/>
      <c r="AI32" s="45"/>
      <c r="AJ32" s="46"/>
      <c r="AK32" s="54"/>
      <c r="AL32" s="55"/>
      <c r="AM32" s="54"/>
      <c r="AN32" s="54"/>
      <c r="AO32" s="54"/>
      <c r="AP32" s="54"/>
      <c r="AQ32" s="54"/>
      <c r="AR32" s="54"/>
      <c r="AS32" s="54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</row>
    <row r="33" spans="1:57" x14ac:dyDescent="0.25">
      <c r="A33" s="87"/>
      <c r="B33" s="84"/>
      <c r="C33" s="35"/>
      <c r="D33" s="35"/>
      <c r="E33" s="35"/>
      <c r="F33" s="36"/>
      <c r="G33" s="37"/>
      <c r="H33" s="38"/>
      <c r="I33" s="36"/>
      <c r="J33" s="35"/>
      <c r="K33" s="39"/>
      <c r="L33" s="60"/>
      <c r="M33" s="35"/>
      <c r="N33" s="39"/>
      <c r="O33" s="39"/>
      <c r="P33" s="35"/>
      <c r="Q33" s="35"/>
      <c r="R33" s="35"/>
      <c r="S33" s="35"/>
      <c r="T33" s="35"/>
      <c r="U33" s="41" t="s">
        <v>133</v>
      </c>
      <c r="V33" s="42">
        <v>41066</v>
      </c>
      <c r="W33" s="43">
        <v>10926</v>
      </c>
      <c r="X33" s="57" t="s">
        <v>180</v>
      </c>
      <c r="Y33" s="42">
        <v>41249</v>
      </c>
      <c r="Z33" s="42">
        <v>41248</v>
      </c>
      <c r="AA33" s="41"/>
      <c r="AB33" s="41"/>
      <c r="AC33" s="45"/>
      <c r="AD33" s="41"/>
      <c r="AE33" s="49"/>
      <c r="AF33" s="49"/>
      <c r="AG33" s="49"/>
      <c r="AH33" s="45"/>
      <c r="AI33" s="45"/>
      <c r="AJ33" s="46"/>
      <c r="AK33" s="54"/>
      <c r="AL33" s="55"/>
      <c r="AM33" s="54"/>
      <c r="AN33" s="54"/>
      <c r="AO33" s="54"/>
      <c r="AP33" s="54"/>
      <c r="AQ33" s="54"/>
      <c r="AR33" s="54"/>
      <c r="AS33" s="54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</row>
    <row r="34" spans="1:57" x14ac:dyDescent="0.25">
      <c r="A34" s="87"/>
      <c r="B34" s="84"/>
      <c r="C34" s="35"/>
      <c r="D34" s="35"/>
      <c r="E34" s="35"/>
      <c r="F34" s="36"/>
      <c r="G34" s="37"/>
      <c r="H34" s="38"/>
      <c r="I34" s="36"/>
      <c r="J34" s="35"/>
      <c r="K34" s="39"/>
      <c r="L34" s="60"/>
      <c r="M34" s="35"/>
      <c r="N34" s="39"/>
      <c r="O34" s="39"/>
      <c r="P34" s="35"/>
      <c r="Q34" s="35"/>
      <c r="R34" s="35"/>
      <c r="S34" s="35"/>
      <c r="T34" s="35"/>
      <c r="U34" s="41" t="s">
        <v>134</v>
      </c>
      <c r="V34" s="42">
        <v>41249</v>
      </c>
      <c r="W34" s="43">
        <v>10927</v>
      </c>
      <c r="X34" s="57" t="s">
        <v>180</v>
      </c>
      <c r="Y34" s="42">
        <v>41249</v>
      </c>
      <c r="Z34" s="42">
        <v>41274</v>
      </c>
      <c r="AA34" s="41"/>
      <c r="AB34" s="41"/>
      <c r="AC34" s="45"/>
      <c r="AD34" s="41"/>
      <c r="AE34" s="49"/>
      <c r="AF34" s="49"/>
      <c r="AG34" s="49"/>
      <c r="AH34" s="45"/>
      <c r="AI34" s="45"/>
      <c r="AJ34" s="46"/>
      <c r="AK34" s="54"/>
      <c r="AL34" s="55"/>
      <c r="AM34" s="54"/>
      <c r="AN34" s="54"/>
      <c r="AO34" s="54"/>
      <c r="AP34" s="54"/>
      <c r="AQ34" s="54"/>
      <c r="AR34" s="54"/>
      <c r="AS34" s="54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</row>
    <row r="35" spans="1:57" x14ac:dyDescent="0.25">
      <c r="A35" s="87"/>
      <c r="B35" s="84"/>
      <c r="C35" s="35"/>
      <c r="D35" s="35"/>
      <c r="E35" s="35"/>
      <c r="F35" s="36"/>
      <c r="G35" s="37"/>
      <c r="H35" s="38"/>
      <c r="I35" s="36"/>
      <c r="J35" s="35"/>
      <c r="K35" s="39"/>
      <c r="L35" s="60"/>
      <c r="M35" s="35"/>
      <c r="N35" s="39"/>
      <c r="O35" s="39"/>
      <c r="P35" s="35"/>
      <c r="Q35" s="35"/>
      <c r="R35" s="35"/>
      <c r="S35" s="35"/>
      <c r="T35" s="35"/>
      <c r="U35" s="41" t="s">
        <v>119</v>
      </c>
      <c r="V35" s="42">
        <v>41261</v>
      </c>
      <c r="W35" s="43">
        <v>10953</v>
      </c>
      <c r="X35" s="57" t="s">
        <v>180</v>
      </c>
      <c r="Y35" s="42">
        <v>41275</v>
      </c>
      <c r="Z35" s="42">
        <v>41455</v>
      </c>
      <c r="AA35" s="41"/>
      <c r="AB35" s="41"/>
      <c r="AC35" s="45"/>
      <c r="AD35" s="41"/>
      <c r="AE35" s="49"/>
      <c r="AF35" s="49"/>
      <c r="AG35" s="49"/>
      <c r="AH35" s="45"/>
      <c r="AI35" s="45"/>
      <c r="AJ35" s="46"/>
      <c r="AK35" s="54"/>
      <c r="AL35" s="55"/>
      <c r="AM35" s="54"/>
      <c r="AN35" s="54"/>
      <c r="AO35" s="54"/>
      <c r="AP35" s="54"/>
      <c r="AQ35" s="54"/>
      <c r="AR35" s="54"/>
      <c r="AS35" s="54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</row>
    <row r="36" spans="1:57" ht="28.5" x14ac:dyDescent="0.25">
      <c r="A36" s="87"/>
      <c r="B36" s="84"/>
      <c r="C36" s="35"/>
      <c r="D36" s="35"/>
      <c r="E36" s="35"/>
      <c r="F36" s="36"/>
      <c r="G36" s="37"/>
      <c r="H36" s="38"/>
      <c r="I36" s="36"/>
      <c r="J36" s="35"/>
      <c r="K36" s="39"/>
      <c r="L36" s="60"/>
      <c r="M36" s="35"/>
      <c r="N36" s="39"/>
      <c r="O36" s="39"/>
      <c r="P36" s="35"/>
      <c r="Q36" s="35"/>
      <c r="R36" s="35"/>
      <c r="S36" s="35"/>
      <c r="T36" s="35"/>
      <c r="U36" s="41" t="s">
        <v>135</v>
      </c>
      <c r="V36" s="42">
        <v>41417</v>
      </c>
      <c r="W36" s="43">
        <v>11064</v>
      </c>
      <c r="X36" s="44" t="s">
        <v>181</v>
      </c>
      <c r="Y36" s="42">
        <v>41417</v>
      </c>
      <c r="Z36" s="42">
        <v>41455</v>
      </c>
      <c r="AA36" s="41"/>
      <c r="AB36" s="41"/>
      <c r="AC36" s="45"/>
      <c r="AD36" s="41"/>
      <c r="AE36" s="49"/>
      <c r="AF36" s="49"/>
      <c r="AG36" s="49"/>
      <c r="AH36" s="45"/>
      <c r="AI36" s="45"/>
      <c r="AJ36" s="46"/>
      <c r="AK36" s="54"/>
      <c r="AL36" s="55"/>
      <c r="AM36" s="54"/>
      <c r="AN36" s="54"/>
      <c r="AO36" s="54"/>
      <c r="AP36" s="54"/>
      <c r="AQ36" s="54"/>
      <c r="AR36" s="54"/>
      <c r="AS36" s="54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</row>
    <row r="37" spans="1:57" x14ac:dyDescent="0.25">
      <c r="A37" s="87"/>
      <c r="B37" s="84"/>
      <c r="C37" s="35"/>
      <c r="D37" s="35"/>
      <c r="E37" s="35"/>
      <c r="F37" s="36"/>
      <c r="G37" s="37"/>
      <c r="H37" s="38"/>
      <c r="I37" s="36"/>
      <c r="J37" s="35"/>
      <c r="K37" s="39"/>
      <c r="L37" s="60"/>
      <c r="M37" s="35"/>
      <c r="N37" s="39"/>
      <c r="O37" s="39"/>
      <c r="P37" s="35"/>
      <c r="Q37" s="35"/>
      <c r="R37" s="35"/>
      <c r="S37" s="35"/>
      <c r="T37" s="35"/>
      <c r="U37" s="41" t="s">
        <v>136</v>
      </c>
      <c r="V37" s="42">
        <v>41449</v>
      </c>
      <c r="W37" s="43">
        <v>11077</v>
      </c>
      <c r="X37" s="57" t="s">
        <v>180</v>
      </c>
      <c r="Y37" s="42">
        <v>41456</v>
      </c>
      <c r="Z37" s="42">
        <v>41639</v>
      </c>
      <c r="AA37" s="41"/>
      <c r="AB37" s="41"/>
      <c r="AC37" s="45"/>
      <c r="AD37" s="41"/>
      <c r="AE37" s="49"/>
      <c r="AF37" s="49"/>
      <c r="AG37" s="49"/>
      <c r="AH37" s="45"/>
      <c r="AI37" s="45"/>
      <c r="AJ37" s="46"/>
      <c r="AK37" s="54"/>
      <c r="AL37" s="55"/>
      <c r="AM37" s="54"/>
      <c r="AN37" s="54"/>
      <c r="AO37" s="54"/>
      <c r="AP37" s="54"/>
      <c r="AQ37" s="54"/>
      <c r="AR37" s="54"/>
      <c r="AS37" s="54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</row>
    <row r="38" spans="1:57" ht="28.5" x14ac:dyDescent="0.25">
      <c r="A38" s="87"/>
      <c r="B38" s="84"/>
      <c r="C38" s="35"/>
      <c r="D38" s="35"/>
      <c r="E38" s="35"/>
      <c r="F38" s="36"/>
      <c r="G38" s="37"/>
      <c r="H38" s="38"/>
      <c r="I38" s="36"/>
      <c r="J38" s="35"/>
      <c r="K38" s="39"/>
      <c r="L38" s="60"/>
      <c r="M38" s="35"/>
      <c r="N38" s="39"/>
      <c r="O38" s="39"/>
      <c r="P38" s="35"/>
      <c r="Q38" s="35"/>
      <c r="R38" s="35"/>
      <c r="S38" s="35"/>
      <c r="T38" s="35"/>
      <c r="U38" s="41" t="s">
        <v>137</v>
      </c>
      <c r="V38" s="42">
        <v>41548</v>
      </c>
      <c r="W38" s="43">
        <v>11059</v>
      </c>
      <c r="X38" s="57" t="s">
        <v>182</v>
      </c>
      <c r="Y38" s="42">
        <v>41548</v>
      </c>
      <c r="Z38" s="42">
        <v>41639</v>
      </c>
      <c r="AA38" s="41"/>
      <c r="AB38" s="41"/>
      <c r="AC38" s="45">
        <v>8870.1299999999992</v>
      </c>
      <c r="AD38" s="41"/>
      <c r="AE38" s="49">
        <f>L32-AD38+AC38</f>
        <v>24770.129999999997</v>
      </c>
      <c r="AF38" s="49"/>
      <c r="AG38" s="49"/>
      <c r="AH38" s="45"/>
      <c r="AI38" s="45"/>
      <c r="AJ38" s="46"/>
      <c r="AK38" s="54"/>
      <c r="AL38" s="55"/>
      <c r="AM38" s="54"/>
      <c r="AN38" s="54"/>
      <c r="AO38" s="54"/>
      <c r="AP38" s="54"/>
      <c r="AQ38" s="54"/>
      <c r="AR38" s="54"/>
      <c r="AS38" s="54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</row>
    <row r="39" spans="1:57" x14ac:dyDescent="0.25">
      <c r="A39" s="87"/>
      <c r="B39" s="84"/>
      <c r="C39" s="35"/>
      <c r="D39" s="35"/>
      <c r="E39" s="35"/>
      <c r="F39" s="36"/>
      <c r="G39" s="37"/>
      <c r="H39" s="38"/>
      <c r="I39" s="36"/>
      <c r="J39" s="35"/>
      <c r="K39" s="39"/>
      <c r="L39" s="60"/>
      <c r="M39" s="35"/>
      <c r="N39" s="39"/>
      <c r="O39" s="39"/>
      <c r="P39" s="35"/>
      <c r="Q39" s="35"/>
      <c r="R39" s="35"/>
      <c r="S39" s="35"/>
      <c r="T39" s="35"/>
      <c r="U39" s="41" t="s">
        <v>132</v>
      </c>
      <c r="V39" s="42">
        <v>41628</v>
      </c>
      <c r="W39" s="43">
        <v>11317</v>
      </c>
      <c r="X39" s="57" t="s">
        <v>180</v>
      </c>
      <c r="Y39" s="42">
        <v>41640</v>
      </c>
      <c r="Z39" s="42">
        <v>41820</v>
      </c>
      <c r="AA39" s="41"/>
      <c r="AB39" s="41"/>
      <c r="AC39" s="45"/>
      <c r="AD39" s="41"/>
      <c r="AE39" s="49"/>
      <c r="AF39" s="49"/>
      <c r="AG39" s="49"/>
      <c r="AH39" s="45"/>
      <c r="AI39" s="45"/>
      <c r="AJ39" s="46"/>
      <c r="AK39" s="54"/>
      <c r="AL39" s="55"/>
      <c r="AM39" s="54"/>
      <c r="AN39" s="54"/>
      <c r="AO39" s="54"/>
      <c r="AP39" s="54"/>
      <c r="AQ39" s="54"/>
      <c r="AR39" s="54"/>
      <c r="AS39" s="54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</row>
    <row r="40" spans="1:57" x14ac:dyDescent="0.25">
      <c r="A40" s="87"/>
      <c r="B40" s="84"/>
      <c r="C40" s="35"/>
      <c r="D40" s="35"/>
      <c r="E40" s="35"/>
      <c r="F40" s="36"/>
      <c r="G40" s="37"/>
      <c r="H40" s="38"/>
      <c r="I40" s="36"/>
      <c r="J40" s="35"/>
      <c r="K40" s="39"/>
      <c r="L40" s="60"/>
      <c r="M40" s="35"/>
      <c r="N40" s="39"/>
      <c r="O40" s="39"/>
      <c r="P40" s="35"/>
      <c r="Q40" s="35"/>
      <c r="R40" s="35"/>
      <c r="S40" s="35"/>
      <c r="T40" s="35"/>
      <c r="U40" s="41" t="s">
        <v>176</v>
      </c>
      <c r="V40" s="42">
        <v>41815</v>
      </c>
      <c r="W40" s="43">
        <v>11337</v>
      </c>
      <c r="X40" s="57" t="s">
        <v>180</v>
      </c>
      <c r="Y40" s="42">
        <v>41821</v>
      </c>
      <c r="Z40" s="42">
        <v>42004</v>
      </c>
      <c r="AA40" s="41"/>
      <c r="AB40" s="41"/>
      <c r="AC40" s="45"/>
      <c r="AD40" s="41"/>
      <c r="AE40" s="49"/>
      <c r="AF40" s="49"/>
      <c r="AG40" s="49"/>
      <c r="AH40" s="45"/>
      <c r="AI40" s="45"/>
      <c r="AJ40" s="46"/>
      <c r="AK40" s="54"/>
      <c r="AL40" s="55"/>
      <c r="AM40" s="54"/>
      <c r="AN40" s="54"/>
      <c r="AO40" s="54"/>
      <c r="AP40" s="54"/>
      <c r="AQ40" s="54"/>
      <c r="AR40" s="54"/>
      <c r="AS40" s="54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</row>
    <row r="41" spans="1:57" ht="28.5" x14ac:dyDescent="0.25">
      <c r="A41" s="87"/>
      <c r="B41" s="84"/>
      <c r="C41" s="35"/>
      <c r="D41" s="35"/>
      <c r="E41" s="35"/>
      <c r="F41" s="36"/>
      <c r="G41" s="37"/>
      <c r="H41" s="38"/>
      <c r="I41" s="36"/>
      <c r="J41" s="35"/>
      <c r="K41" s="39"/>
      <c r="L41" s="60"/>
      <c r="M41" s="35"/>
      <c r="N41" s="39"/>
      <c r="O41" s="39"/>
      <c r="P41" s="35"/>
      <c r="Q41" s="35"/>
      <c r="R41" s="35"/>
      <c r="S41" s="35"/>
      <c r="T41" s="35"/>
      <c r="U41" s="41" t="s">
        <v>200</v>
      </c>
      <c r="V41" s="42">
        <v>41905</v>
      </c>
      <c r="W41" s="43">
        <v>11400</v>
      </c>
      <c r="X41" s="57" t="s">
        <v>214</v>
      </c>
      <c r="Y41" s="42">
        <v>41913</v>
      </c>
      <c r="Z41" s="42">
        <v>42004</v>
      </c>
      <c r="AA41" s="48">
        <v>7.0400000000000004E-2</v>
      </c>
      <c r="AB41" s="41"/>
      <c r="AC41" s="45">
        <v>624.92999999999995</v>
      </c>
      <c r="AD41" s="41"/>
      <c r="AE41" s="49"/>
      <c r="AF41" s="49"/>
      <c r="AG41" s="49"/>
      <c r="AH41" s="45"/>
      <c r="AI41" s="45"/>
      <c r="AJ41" s="46"/>
      <c r="AK41" s="54"/>
      <c r="AL41" s="55"/>
      <c r="AM41" s="54"/>
      <c r="AN41" s="54"/>
      <c r="AO41" s="54"/>
      <c r="AP41" s="54"/>
      <c r="AQ41" s="54"/>
      <c r="AR41" s="54"/>
      <c r="AS41" s="54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</row>
    <row r="42" spans="1:57" x14ac:dyDescent="0.25">
      <c r="A42" s="87"/>
      <c r="B42" s="84"/>
      <c r="C42" s="35"/>
      <c r="D42" s="35"/>
      <c r="E42" s="35"/>
      <c r="F42" s="36"/>
      <c r="G42" s="37"/>
      <c r="H42" s="38"/>
      <c r="I42" s="36"/>
      <c r="J42" s="35"/>
      <c r="K42" s="39"/>
      <c r="L42" s="60"/>
      <c r="M42" s="35"/>
      <c r="N42" s="39"/>
      <c r="O42" s="39"/>
      <c r="P42" s="35"/>
      <c r="Q42" s="35"/>
      <c r="R42" s="35"/>
      <c r="S42" s="35"/>
      <c r="T42" s="35"/>
      <c r="U42" s="41" t="s">
        <v>236</v>
      </c>
      <c r="V42" s="42">
        <v>41984</v>
      </c>
      <c r="W42" s="43">
        <v>11458</v>
      </c>
      <c r="X42" s="57" t="s">
        <v>180</v>
      </c>
      <c r="Y42" s="42">
        <v>42005</v>
      </c>
      <c r="Z42" s="42">
        <v>42185</v>
      </c>
      <c r="AA42" s="48"/>
      <c r="AB42" s="41"/>
      <c r="AC42" s="52"/>
      <c r="AD42" s="41"/>
      <c r="AE42" s="49">
        <f>2956.71*12+AC41</f>
        <v>36105.450000000004</v>
      </c>
      <c r="AF42" s="49">
        <v>22120.13</v>
      </c>
      <c r="AG42" s="49">
        <f>17740.26+2956.71+2956.71+2956.71+2956.71+208.31+2956.71+208.31+2956.71+208.31</f>
        <v>36105.44999999999</v>
      </c>
      <c r="AH42" s="45">
        <f>3165.02*2+3165.02+3165.02+3165.02+3165.02</f>
        <v>18990.12</v>
      </c>
      <c r="AI42" s="45">
        <f>AF42+AG42+AH42</f>
        <v>77215.699999999983</v>
      </c>
      <c r="AJ42" s="46"/>
      <c r="AK42" s="54"/>
      <c r="AL42" s="55"/>
      <c r="AM42" s="54"/>
      <c r="AN42" s="54"/>
      <c r="AO42" s="54"/>
      <c r="AP42" s="54"/>
      <c r="AQ42" s="54"/>
      <c r="AR42" s="54"/>
      <c r="AS42" s="54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</row>
    <row r="43" spans="1:57" x14ac:dyDescent="0.25">
      <c r="A43" s="87">
        <v>5</v>
      </c>
      <c r="B43" s="84" t="s">
        <v>142</v>
      </c>
      <c r="C43" s="35" t="s">
        <v>115</v>
      </c>
      <c r="D43" s="35" t="s">
        <v>159</v>
      </c>
      <c r="E43" s="35" t="s">
        <v>120</v>
      </c>
      <c r="F43" s="36" t="s">
        <v>156</v>
      </c>
      <c r="G43" s="37">
        <v>10846</v>
      </c>
      <c r="H43" s="38" t="s">
        <v>116</v>
      </c>
      <c r="I43" s="56" t="s">
        <v>185</v>
      </c>
      <c r="J43" s="35" t="s">
        <v>117</v>
      </c>
      <c r="K43" s="39">
        <v>41155</v>
      </c>
      <c r="L43" s="40">
        <v>208799.39</v>
      </c>
      <c r="M43" s="37">
        <v>10865</v>
      </c>
      <c r="N43" s="39">
        <v>41155</v>
      </c>
      <c r="O43" s="39" t="s">
        <v>157</v>
      </c>
      <c r="P43" s="35">
        <v>1</v>
      </c>
      <c r="Q43" s="35" t="s">
        <v>170</v>
      </c>
      <c r="R43" s="35"/>
      <c r="S43" s="35"/>
      <c r="T43" s="61" t="s">
        <v>216</v>
      </c>
      <c r="U43" s="41" t="s">
        <v>125</v>
      </c>
      <c r="V43" s="42">
        <v>41260</v>
      </c>
      <c r="W43" s="43">
        <v>10955</v>
      </c>
      <c r="X43" s="57" t="s">
        <v>138</v>
      </c>
      <c r="Y43" s="42">
        <v>41275</v>
      </c>
      <c r="Z43" s="42">
        <v>41394</v>
      </c>
      <c r="AA43" s="41"/>
      <c r="AB43" s="41"/>
      <c r="AC43" s="45"/>
      <c r="AD43" s="41"/>
      <c r="AE43" s="49"/>
      <c r="AF43" s="49"/>
      <c r="AG43" s="49"/>
      <c r="AH43" s="45"/>
      <c r="AI43" s="45"/>
      <c r="AJ43" s="46"/>
      <c r="AK43" s="54"/>
      <c r="AL43" s="55"/>
      <c r="AM43" s="54"/>
      <c r="AN43" s="54"/>
      <c r="AO43" s="54"/>
      <c r="AP43" s="54"/>
      <c r="AQ43" s="54"/>
      <c r="AR43" s="54"/>
      <c r="AS43" s="54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</row>
    <row r="44" spans="1:57" x14ac:dyDescent="0.25">
      <c r="A44" s="87"/>
      <c r="B44" s="84"/>
      <c r="C44" s="35"/>
      <c r="D44" s="35"/>
      <c r="E44" s="35"/>
      <c r="F44" s="36"/>
      <c r="G44" s="37"/>
      <c r="H44" s="38"/>
      <c r="I44" s="56"/>
      <c r="J44" s="35"/>
      <c r="K44" s="39"/>
      <c r="L44" s="40"/>
      <c r="M44" s="37"/>
      <c r="N44" s="39"/>
      <c r="O44" s="39"/>
      <c r="P44" s="35"/>
      <c r="Q44" s="35"/>
      <c r="R44" s="35"/>
      <c r="S44" s="35"/>
      <c r="T44" s="61"/>
      <c r="U44" s="41" t="s">
        <v>133</v>
      </c>
      <c r="V44" s="42">
        <v>41372</v>
      </c>
      <c r="W44" s="43">
        <v>11032</v>
      </c>
      <c r="X44" s="57" t="s">
        <v>138</v>
      </c>
      <c r="Y44" s="42">
        <v>41395</v>
      </c>
      <c r="Z44" s="42">
        <v>41514</v>
      </c>
      <c r="AA44" s="41"/>
      <c r="AB44" s="41"/>
      <c r="AC44" s="45"/>
      <c r="AD44" s="41"/>
      <c r="AE44" s="49"/>
      <c r="AF44" s="49"/>
      <c r="AG44" s="49"/>
      <c r="AH44" s="45"/>
      <c r="AI44" s="45"/>
      <c r="AJ44" s="46"/>
      <c r="AK44" s="54"/>
      <c r="AL44" s="55"/>
      <c r="AM44" s="54"/>
      <c r="AN44" s="54"/>
      <c r="AO44" s="54"/>
      <c r="AP44" s="54"/>
      <c r="AQ44" s="54"/>
      <c r="AR44" s="54"/>
      <c r="AS44" s="54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</row>
    <row r="45" spans="1:57" ht="28.5" x14ac:dyDescent="0.25">
      <c r="A45" s="87"/>
      <c r="B45" s="84"/>
      <c r="C45" s="35"/>
      <c r="D45" s="35"/>
      <c r="E45" s="35"/>
      <c r="F45" s="36"/>
      <c r="G45" s="37"/>
      <c r="H45" s="38"/>
      <c r="I45" s="56"/>
      <c r="J45" s="35"/>
      <c r="K45" s="39"/>
      <c r="L45" s="40"/>
      <c r="M45" s="37"/>
      <c r="N45" s="39"/>
      <c r="O45" s="39"/>
      <c r="P45" s="35"/>
      <c r="Q45" s="35"/>
      <c r="R45" s="35"/>
      <c r="S45" s="35"/>
      <c r="T45" s="61"/>
      <c r="U45" s="41" t="s">
        <v>134</v>
      </c>
      <c r="V45" s="42">
        <v>77911</v>
      </c>
      <c r="W45" s="43">
        <v>11069</v>
      </c>
      <c r="X45" s="44" t="s">
        <v>158</v>
      </c>
      <c r="Y45" s="42">
        <v>41387</v>
      </c>
      <c r="Z45" s="42">
        <v>41514</v>
      </c>
      <c r="AA45" s="41"/>
      <c r="AB45" s="41"/>
      <c r="AC45" s="45"/>
      <c r="AD45" s="41"/>
      <c r="AE45" s="49"/>
      <c r="AF45" s="49"/>
      <c r="AG45" s="49"/>
      <c r="AH45" s="45"/>
      <c r="AI45" s="45"/>
      <c r="AJ45" s="46"/>
      <c r="AK45" s="54"/>
      <c r="AL45" s="55"/>
      <c r="AM45" s="54"/>
      <c r="AN45" s="54"/>
      <c r="AO45" s="54"/>
      <c r="AP45" s="54"/>
      <c r="AQ45" s="54"/>
      <c r="AR45" s="54"/>
      <c r="AS45" s="54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</row>
    <row r="46" spans="1:57" ht="28.5" x14ac:dyDescent="0.25">
      <c r="A46" s="87"/>
      <c r="B46" s="84"/>
      <c r="C46" s="35"/>
      <c r="D46" s="35"/>
      <c r="E46" s="35"/>
      <c r="F46" s="36"/>
      <c r="G46" s="37"/>
      <c r="H46" s="38"/>
      <c r="I46" s="56"/>
      <c r="J46" s="35"/>
      <c r="K46" s="39"/>
      <c r="L46" s="40"/>
      <c r="M46" s="37"/>
      <c r="N46" s="39"/>
      <c r="O46" s="39"/>
      <c r="P46" s="35"/>
      <c r="Q46" s="35"/>
      <c r="R46" s="35"/>
      <c r="S46" s="35"/>
      <c r="T46" s="61"/>
      <c r="U46" s="41" t="s">
        <v>119</v>
      </c>
      <c r="V46" s="42">
        <v>41426</v>
      </c>
      <c r="W46" s="43">
        <v>11078</v>
      </c>
      <c r="X46" s="44" t="s">
        <v>186</v>
      </c>
      <c r="Y46" s="42">
        <v>41395</v>
      </c>
      <c r="Z46" s="42">
        <v>41514</v>
      </c>
      <c r="AA46" s="62">
        <v>0.25</v>
      </c>
      <c r="AB46" s="41"/>
      <c r="AC46" s="45">
        <v>26100</v>
      </c>
      <c r="AD46" s="41"/>
      <c r="AE46" s="49">
        <f>L43-AD46+AC46</f>
        <v>234899.39</v>
      </c>
      <c r="AF46" s="49"/>
      <c r="AG46" s="49"/>
      <c r="AH46" s="45"/>
      <c r="AI46" s="45"/>
      <c r="AJ46" s="46"/>
      <c r="AK46" s="54"/>
      <c r="AL46" s="55"/>
      <c r="AM46" s="54"/>
      <c r="AN46" s="54"/>
      <c r="AO46" s="54"/>
      <c r="AP46" s="54"/>
      <c r="AQ46" s="54"/>
      <c r="AR46" s="54"/>
      <c r="AS46" s="54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</row>
    <row r="47" spans="1:57" x14ac:dyDescent="0.25">
      <c r="A47" s="87"/>
      <c r="B47" s="84"/>
      <c r="C47" s="35"/>
      <c r="D47" s="35"/>
      <c r="E47" s="35"/>
      <c r="F47" s="36"/>
      <c r="G47" s="37"/>
      <c r="H47" s="38"/>
      <c r="I47" s="56"/>
      <c r="J47" s="35"/>
      <c r="K47" s="39"/>
      <c r="L47" s="40"/>
      <c r="M47" s="37"/>
      <c r="N47" s="39"/>
      <c r="O47" s="39"/>
      <c r="P47" s="35"/>
      <c r="Q47" s="35"/>
      <c r="R47" s="35"/>
      <c r="S47" s="35"/>
      <c r="T47" s="61"/>
      <c r="U47" s="41" t="s">
        <v>135</v>
      </c>
      <c r="V47" s="42">
        <v>41502</v>
      </c>
      <c r="W47" s="43">
        <v>11126</v>
      </c>
      <c r="X47" s="57" t="s">
        <v>180</v>
      </c>
      <c r="Y47" s="42">
        <v>41515</v>
      </c>
      <c r="Z47" s="42">
        <v>41634</v>
      </c>
      <c r="AA47" s="41"/>
      <c r="AB47" s="41"/>
      <c r="AC47" s="45"/>
      <c r="AD47" s="41"/>
      <c r="AE47" s="49"/>
      <c r="AF47" s="49"/>
      <c r="AG47" s="49"/>
      <c r="AH47" s="45"/>
      <c r="AI47" s="45"/>
      <c r="AJ47" s="46"/>
      <c r="AK47" s="54"/>
      <c r="AL47" s="55"/>
      <c r="AM47" s="54"/>
      <c r="AN47" s="54"/>
      <c r="AO47" s="54"/>
      <c r="AP47" s="54"/>
      <c r="AQ47" s="54"/>
      <c r="AR47" s="54"/>
      <c r="AS47" s="54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</row>
    <row r="48" spans="1:57" x14ac:dyDescent="0.25">
      <c r="A48" s="87"/>
      <c r="B48" s="84"/>
      <c r="C48" s="35"/>
      <c r="D48" s="35"/>
      <c r="E48" s="35"/>
      <c r="F48" s="36"/>
      <c r="G48" s="37"/>
      <c r="H48" s="38"/>
      <c r="I48" s="56"/>
      <c r="J48" s="35"/>
      <c r="K48" s="39"/>
      <c r="L48" s="40"/>
      <c r="M48" s="37"/>
      <c r="N48" s="39"/>
      <c r="O48" s="39"/>
      <c r="P48" s="35"/>
      <c r="Q48" s="35"/>
      <c r="R48" s="35"/>
      <c r="S48" s="35"/>
      <c r="T48" s="61"/>
      <c r="U48" s="41" t="s">
        <v>136</v>
      </c>
      <c r="V48" s="42">
        <v>41631</v>
      </c>
      <c r="W48" s="43">
        <v>11217</v>
      </c>
      <c r="X48" s="57" t="s">
        <v>180</v>
      </c>
      <c r="Y48" s="42">
        <v>41635</v>
      </c>
      <c r="Z48" s="42">
        <v>41754</v>
      </c>
      <c r="AA48" s="41"/>
      <c r="AB48" s="41"/>
      <c r="AC48" s="45"/>
      <c r="AD48" s="41"/>
      <c r="AE48" s="49"/>
      <c r="AF48" s="49"/>
      <c r="AG48" s="49"/>
      <c r="AH48" s="45"/>
      <c r="AI48" s="45"/>
      <c r="AJ48" s="46"/>
      <c r="AK48" s="54"/>
      <c r="AL48" s="55"/>
      <c r="AM48" s="54"/>
      <c r="AN48" s="54"/>
      <c r="AO48" s="54"/>
      <c r="AP48" s="54"/>
      <c r="AQ48" s="54"/>
      <c r="AR48" s="54"/>
      <c r="AS48" s="54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</row>
    <row r="49" spans="1:57" ht="28.5" x14ac:dyDescent="0.25">
      <c r="A49" s="87"/>
      <c r="B49" s="84"/>
      <c r="C49" s="35"/>
      <c r="D49" s="35"/>
      <c r="E49" s="35"/>
      <c r="F49" s="36"/>
      <c r="G49" s="37"/>
      <c r="H49" s="38"/>
      <c r="I49" s="56"/>
      <c r="J49" s="35"/>
      <c r="K49" s="39"/>
      <c r="L49" s="40"/>
      <c r="M49" s="37"/>
      <c r="N49" s="39"/>
      <c r="O49" s="39"/>
      <c r="P49" s="35"/>
      <c r="Q49" s="35"/>
      <c r="R49" s="35"/>
      <c r="S49" s="35"/>
      <c r="T49" s="61"/>
      <c r="U49" s="35" t="s">
        <v>137</v>
      </c>
      <c r="V49" s="39">
        <v>41648</v>
      </c>
      <c r="W49" s="37">
        <v>11237</v>
      </c>
      <c r="X49" s="44" t="s">
        <v>187</v>
      </c>
      <c r="Y49" s="42">
        <v>41275</v>
      </c>
      <c r="Z49" s="42">
        <v>41754</v>
      </c>
      <c r="AA49" s="48">
        <v>9.8799999999999999E-2</v>
      </c>
      <c r="AB49" s="41"/>
      <c r="AC49" s="45">
        <v>17202</v>
      </c>
      <c r="AD49" s="41"/>
      <c r="AE49" s="49"/>
      <c r="AF49" s="49"/>
      <c r="AG49" s="49"/>
      <c r="AH49" s="45"/>
      <c r="AI49" s="45"/>
      <c r="AJ49" s="46"/>
      <c r="AK49" s="54"/>
      <c r="AL49" s="55"/>
      <c r="AM49" s="54"/>
      <c r="AN49" s="54"/>
      <c r="AO49" s="54"/>
      <c r="AP49" s="54"/>
      <c r="AQ49" s="54"/>
      <c r="AR49" s="54"/>
      <c r="AS49" s="54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</row>
    <row r="50" spans="1:57" ht="42.75" x14ac:dyDescent="0.25">
      <c r="A50" s="87"/>
      <c r="B50" s="84"/>
      <c r="C50" s="35"/>
      <c r="D50" s="35"/>
      <c r="E50" s="35"/>
      <c r="F50" s="36"/>
      <c r="G50" s="37"/>
      <c r="H50" s="38"/>
      <c r="I50" s="56"/>
      <c r="J50" s="35"/>
      <c r="K50" s="39"/>
      <c r="L50" s="40"/>
      <c r="M50" s="37"/>
      <c r="N50" s="39"/>
      <c r="O50" s="39"/>
      <c r="P50" s="35"/>
      <c r="Q50" s="35"/>
      <c r="R50" s="35"/>
      <c r="S50" s="35"/>
      <c r="T50" s="61" t="s">
        <v>217</v>
      </c>
      <c r="U50" s="35"/>
      <c r="V50" s="39"/>
      <c r="W50" s="37"/>
      <c r="X50" s="44" t="s">
        <v>218</v>
      </c>
      <c r="Y50" s="42">
        <v>41275</v>
      </c>
      <c r="Z50" s="42">
        <v>41639</v>
      </c>
      <c r="AA50" s="48"/>
      <c r="AB50" s="41"/>
      <c r="AC50" s="45">
        <v>46961.46</v>
      </c>
      <c r="AD50" s="41"/>
      <c r="AE50" s="49"/>
      <c r="AF50" s="49"/>
      <c r="AG50" s="49"/>
      <c r="AH50" s="45"/>
      <c r="AI50" s="45"/>
      <c r="AJ50" s="46"/>
      <c r="AK50" s="54"/>
      <c r="AL50" s="55"/>
      <c r="AM50" s="54"/>
      <c r="AN50" s="54"/>
      <c r="AO50" s="54"/>
      <c r="AP50" s="54"/>
      <c r="AQ50" s="54"/>
      <c r="AR50" s="54"/>
      <c r="AS50" s="54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</row>
    <row r="51" spans="1:57" x14ac:dyDescent="0.25">
      <c r="A51" s="87"/>
      <c r="B51" s="84"/>
      <c r="C51" s="35"/>
      <c r="D51" s="35"/>
      <c r="E51" s="35"/>
      <c r="F51" s="36"/>
      <c r="G51" s="37"/>
      <c r="H51" s="38"/>
      <c r="I51" s="56"/>
      <c r="J51" s="35"/>
      <c r="K51" s="39"/>
      <c r="L51" s="40"/>
      <c r="M51" s="37"/>
      <c r="N51" s="39"/>
      <c r="O51" s="39"/>
      <c r="P51" s="35"/>
      <c r="Q51" s="35"/>
      <c r="R51" s="35"/>
      <c r="S51" s="35"/>
      <c r="T51" s="61"/>
      <c r="U51" s="41" t="s">
        <v>132</v>
      </c>
      <c r="V51" s="42">
        <v>41751</v>
      </c>
      <c r="W51" s="43">
        <v>11290</v>
      </c>
      <c r="X51" s="57" t="s">
        <v>180</v>
      </c>
      <c r="Y51" s="42">
        <v>41755</v>
      </c>
      <c r="Z51" s="42">
        <v>41874</v>
      </c>
      <c r="AA51" s="48"/>
      <c r="AB51" s="41"/>
      <c r="AC51" s="45"/>
      <c r="AD51" s="41"/>
      <c r="AE51" s="49"/>
      <c r="AF51" s="49"/>
      <c r="AG51" s="49"/>
      <c r="AH51" s="45"/>
      <c r="AI51" s="45"/>
      <c r="AJ51" s="46"/>
      <c r="AK51" s="54"/>
      <c r="AL51" s="55"/>
      <c r="AM51" s="54"/>
      <c r="AN51" s="54"/>
      <c r="AO51" s="54"/>
      <c r="AP51" s="54"/>
      <c r="AQ51" s="54"/>
      <c r="AR51" s="54"/>
      <c r="AS51" s="54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</row>
    <row r="52" spans="1:57" ht="28.5" x14ac:dyDescent="0.25">
      <c r="A52" s="87"/>
      <c r="B52" s="84"/>
      <c r="C52" s="35"/>
      <c r="D52" s="35"/>
      <c r="E52" s="35"/>
      <c r="F52" s="36"/>
      <c r="G52" s="37"/>
      <c r="H52" s="38"/>
      <c r="I52" s="56"/>
      <c r="J52" s="35"/>
      <c r="K52" s="39"/>
      <c r="L52" s="40"/>
      <c r="M52" s="37"/>
      <c r="N52" s="39"/>
      <c r="O52" s="39"/>
      <c r="P52" s="35"/>
      <c r="Q52" s="35"/>
      <c r="R52" s="35"/>
      <c r="S52" s="35"/>
      <c r="T52" s="61"/>
      <c r="U52" s="41" t="s">
        <v>176</v>
      </c>
      <c r="V52" s="42">
        <v>41813</v>
      </c>
      <c r="W52" s="43">
        <v>11337</v>
      </c>
      <c r="X52" s="44" t="s">
        <v>215</v>
      </c>
      <c r="Y52" s="42">
        <v>41640</v>
      </c>
      <c r="Z52" s="42" t="s">
        <v>199</v>
      </c>
      <c r="AA52" s="48">
        <v>7.3599999999999999E-2</v>
      </c>
      <c r="AB52" s="41"/>
      <c r="AC52" s="45">
        <v>28138</v>
      </c>
      <c r="AD52" s="41"/>
      <c r="AE52" s="52"/>
      <c r="AF52" s="52"/>
      <c r="AG52" s="49"/>
      <c r="AH52" s="45"/>
      <c r="AI52" s="45"/>
      <c r="AJ52" s="46"/>
      <c r="AK52" s="54"/>
      <c r="AL52" s="55"/>
      <c r="AM52" s="54"/>
      <c r="AN52" s="54"/>
      <c r="AO52" s="54"/>
      <c r="AP52" s="54"/>
      <c r="AQ52" s="54"/>
      <c r="AR52" s="54"/>
      <c r="AS52" s="54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</row>
    <row r="53" spans="1:57" x14ac:dyDescent="0.25">
      <c r="A53" s="87"/>
      <c r="B53" s="84"/>
      <c r="C53" s="35"/>
      <c r="D53" s="35"/>
      <c r="E53" s="35"/>
      <c r="F53" s="36"/>
      <c r="G53" s="37"/>
      <c r="H53" s="38"/>
      <c r="I53" s="56"/>
      <c r="J53" s="35"/>
      <c r="K53" s="39"/>
      <c r="L53" s="40"/>
      <c r="M53" s="37"/>
      <c r="N53" s="39"/>
      <c r="O53" s="39"/>
      <c r="P53" s="35"/>
      <c r="Q53" s="35"/>
      <c r="R53" s="35"/>
      <c r="S53" s="35"/>
      <c r="T53" s="61"/>
      <c r="U53" s="41" t="s">
        <v>200</v>
      </c>
      <c r="V53" s="42">
        <v>41866</v>
      </c>
      <c r="W53" s="43">
        <v>11376</v>
      </c>
      <c r="X53" s="57" t="s">
        <v>180</v>
      </c>
      <c r="Y53" s="42">
        <v>41875</v>
      </c>
      <c r="Z53" s="42">
        <v>41995</v>
      </c>
      <c r="AA53" s="48"/>
      <c r="AB53" s="41"/>
      <c r="AC53" s="45"/>
      <c r="AD53" s="41"/>
      <c r="AE53" s="52"/>
      <c r="AF53" s="49"/>
      <c r="AG53" s="49"/>
      <c r="AH53" s="45"/>
      <c r="AI53" s="45"/>
      <c r="AJ53" s="46"/>
      <c r="AK53" s="54"/>
      <c r="AL53" s="55"/>
      <c r="AM53" s="54"/>
      <c r="AN53" s="54"/>
      <c r="AO53" s="54"/>
      <c r="AP53" s="54"/>
      <c r="AQ53" s="54"/>
      <c r="AR53" s="54"/>
      <c r="AS53" s="54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</row>
    <row r="54" spans="1:57" x14ac:dyDescent="0.25">
      <c r="A54" s="87"/>
      <c r="B54" s="84"/>
      <c r="C54" s="35"/>
      <c r="D54" s="35"/>
      <c r="E54" s="35"/>
      <c r="F54" s="36"/>
      <c r="G54" s="37"/>
      <c r="H54" s="38"/>
      <c r="I54" s="56"/>
      <c r="J54" s="35"/>
      <c r="K54" s="39"/>
      <c r="L54" s="40"/>
      <c r="M54" s="37"/>
      <c r="N54" s="39"/>
      <c r="O54" s="39"/>
      <c r="P54" s="35"/>
      <c r="Q54" s="35"/>
      <c r="R54" s="35"/>
      <c r="S54" s="35"/>
      <c r="T54" s="61"/>
      <c r="U54" s="41" t="s">
        <v>236</v>
      </c>
      <c r="V54" s="42">
        <v>41984</v>
      </c>
      <c r="W54" s="43">
        <v>11458</v>
      </c>
      <c r="X54" s="57" t="s">
        <v>180</v>
      </c>
      <c r="Y54" s="42">
        <v>41996</v>
      </c>
      <c r="Z54" s="42">
        <v>42055</v>
      </c>
      <c r="AA54" s="48"/>
      <c r="AB54" s="41"/>
      <c r="AC54" s="45"/>
      <c r="AD54" s="41"/>
      <c r="AE54" s="52"/>
      <c r="AF54" s="49"/>
      <c r="AG54" s="49"/>
      <c r="AH54" s="45"/>
      <c r="AI54" s="45"/>
      <c r="AJ54" s="46"/>
      <c r="AK54" s="54"/>
      <c r="AL54" s="55"/>
      <c r="AM54" s="54"/>
      <c r="AN54" s="54"/>
      <c r="AO54" s="54"/>
      <c r="AP54" s="54"/>
      <c r="AQ54" s="54"/>
      <c r="AR54" s="54"/>
      <c r="AS54" s="54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</row>
    <row r="55" spans="1:57" x14ac:dyDescent="0.25">
      <c r="A55" s="87"/>
      <c r="B55" s="84"/>
      <c r="C55" s="35"/>
      <c r="D55" s="35"/>
      <c r="E55" s="35"/>
      <c r="F55" s="36"/>
      <c r="G55" s="37"/>
      <c r="H55" s="38"/>
      <c r="I55" s="56"/>
      <c r="J55" s="35"/>
      <c r="K55" s="39"/>
      <c r="L55" s="40"/>
      <c r="M55" s="37"/>
      <c r="N55" s="39"/>
      <c r="O55" s="39"/>
      <c r="P55" s="35"/>
      <c r="Q55" s="35"/>
      <c r="R55" s="35"/>
      <c r="S55" s="35"/>
      <c r="T55" s="61"/>
      <c r="U55" s="41" t="s">
        <v>323</v>
      </c>
      <c r="V55" s="42">
        <v>42053</v>
      </c>
      <c r="W55" s="43">
        <v>11513</v>
      </c>
      <c r="X55" s="57" t="s">
        <v>180</v>
      </c>
      <c r="Y55" s="42">
        <v>42056</v>
      </c>
      <c r="Z55" s="42">
        <v>42115</v>
      </c>
      <c r="AA55" s="48"/>
      <c r="AB55" s="41"/>
      <c r="AC55" s="45"/>
      <c r="AD55" s="41"/>
      <c r="AE55" s="52"/>
      <c r="AF55" s="49"/>
      <c r="AG55" s="49"/>
      <c r="AH55" s="45"/>
      <c r="AI55" s="45"/>
      <c r="AJ55" s="46"/>
      <c r="AK55" s="54"/>
      <c r="AL55" s="55"/>
      <c r="AM55" s="54"/>
      <c r="AN55" s="54"/>
      <c r="AO55" s="54"/>
      <c r="AP55" s="54"/>
      <c r="AQ55" s="54"/>
      <c r="AR55" s="54"/>
      <c r="AS55" s="54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</row>
    <row r="56" spans="1:57" x14ac:dyDescent="0.25">
      <c r="A56" s="87"/>
      <c r="B56" s="84"/>
      <c r="C56" s="35"/>
      <c r="D56" s="35"/>
      <c r="E56" s="35"/>
      <c r="F56" s="36"/>
      <c r="G56" s="37"/>
      <c r="H56" s="38"/>
      <c r="I56" s="56"/>
      <c r="J56" s="35"/>
      <c r="K56" s="39"/>
      <c r="L56" s="40"/>
      <c r="M56" s="37"/>
      <c r="N56" s="39"/>
      <c r="O56" s="39"/>
      <c r="P56" s="35"/>
      <c r="Q56" s="35"/>
      <c r="R56" s="35"/>
      <c r="S56" s="35"/>
      <c r="T56" s="61"/>
      <c r="U56" s="41" t="s">
        <v>324</v>
      </c>
      <c r="V56" s="42">
        <v>42111</v>
      </c>
      <c r="W56" s="43">
        <v>11537</v>
      </c>
      <c r="X56" s="57" t="s">
        <v>180</v>
      </c>
      <c r="Y56" s="42">
        <v>42116</v>
      </c>
      <c r="Z56" s="42">
        <v>42175</v>
      </c>
      <c r="AA56" s="48"/>
      <c r="AB56" s="41"/>
      <c r="AC56" s="45"/>
      <c r="AD56" s="41"/>
      <c r="AE56" s="52"/>
      <c r="AF56" s="49"/>
      <c r="AG56" s="49"/>
      <c r="AH56" s="45"/>
      <c r="AI56" s="45"/>
      <c r="AJ56" s="46"/>
      <c r="AK56" s="54"/>
      <c r="AL56" s="55"/>
      <c r="AM56" s="54"/>
      <c r="AN56" s="54"/>
      <c r="AO56" s="54"/>
      <c r="AP56" s="54"/>
      <c r="AQ56" s="54"/>
      <c r="AR56" s="54"/>
      <c r="AS56" s="54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</row>
    <row r="57" spans="1:57" x14ac:dyDescent="0.25">
      <c r="A57" s="87"/>
      <c r="B57" s="84"/>
      <c r="C57" s="35"/>
      <c r="D57" s="35"/>
      <c r="E57" s="35"/>
      <c r="F57" s="36"/>
      <c r="G57" s="37"/>
      <c r="H57" s="38"/>
      <c r="I57" s="56"/>
      <c r="J57" s="35"/>
      <c r="K57" s="39"/>
      <c r="L57" s="40"/>
      <c r="M57" s="37"/>
      <c r="N57" s="39"/>
      <c r="O57" s="39"/>
      <c r="P57" s="35"/>
      <c r="Q57" s="35"/>
      <c r="R57" s="35"/>
      <c r="S57" s="35"/>
      <c r="T57" s="61"/>
      <c r="U57" s="41" t="s">
        <v>325</v>
      </c>
      <c r="V57" s="42">
        <v>42158</v>
      </c>
      <c r="W57" s="43">
        <v>11571</v>
      </c>
      <c r="X57" s="57" t="s">
        <v>180</v>
      </c>
      <c r="Y57" s="42">
        <v>42176</v>
      </c>
      <c r="Z57" s="42">
        <v>42358</v>
      </c>
      <c r="AA57" s="41"/>
      <c r="AB57" s="41"/>
      <c r="AC57" s="45"/>
      <c r="AD57" s="41"/>
      <c r="AE57" s="49">
        <f>AE46+AC52</f>
        <v>263037.39</v>
      </c>
      <c r="AF57" s="49">
        <v>335818.17</v>
      </c>
      <c r="AG57" s="49">
        <f>307905+51317.5+51317.5+51317.5+51317.5+46961.46+51317.5+51317.5</f>
        <v>662771.46</v>
      </c>
      <c r="AH57" s="45">
        <v>535138.86999999988</v>
      </c>
      <c r="AI57" s="45">
        <f>AG57+AF57+AH57</f>
        <v>1533728.4999999998</v>
      </c>
      <c r="AJ57" s="46"/>
      <c r="AK57" s="54"/>
      <c r="AL57" s="55"/>
      <c r="AM57" s="54"/>
      <c r="AN57" s="54"/>
      <c r="AO57" s="54"/>
      <c r="AP57" s="54"/>
      <c r="AQ57" s="54"/>
      <c r="AR57" s="54"/>
      <c r="AS57" s="54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</row>
    <row r="58" spans="1:57" x14ac:dyDescent="0.25">
      <c r="A58" s="87">
        <v>6</v>
      </c>
      <c r="B58" s="84" t="s">
        <v>145</v>
      </c>
      <c r="C58" s="35" t="s">
        <v>121</v>
      </c>
      <c r="D58" s="35" t="s">
        <v>122</v>
      </c>
      <c r="E58" s="35" t="s">
        <v>120</v>
      </c>
      <c r="F58" s="36" t="s">
        <v>179</v>
      </c>
      <c r="G58" s="37">
        <v>10990</v>
      </c>
      <c r="H58" s="38" t="s">
        <v>144</v>
      </c>
      <c r="I58" s="56" t="s">
        <v>154</v>
      </c>
      <c r="J58" s="35" t="s">
        <v>155</v>
      </c>
      <c r="K58" s="39">
        <v>41533</v>
      </c>
      <c r="L58" s="40">
        <v>3500</v>
      </c>
      <c r="M58" s="37">
        <v>11147</v>
      </c>
      <c r="N58" s="39">
        <v>41533</v>
      </c>
      <c r="O58" s="39">
        <v>41639</v>
      </c>
      <c r="P58" s="35">
        <v>1</v>
      </c>
      <c r="Q58" s="35" t="s">
        <v>170</v>
      </c>
      <c r="R58" s="35"/>
      <c r="S58" s="35"/>
      <c r="T58" s="35" t="s">
        <v>153</v>
      </c>
      <c r="U58" s="41" t="s">
        <v>125</v>
      </c>
      <c r="V58" s="42">
        <v>41628</v>
      </c>
      <c r="W58" s="43">
        <v>11213</v>
      </c>
      <c r="X58" s="57" t="s">
        <v>180</v>
      </c>
      <c r="Y58" s="42">
        <v>41640</v>
      </c>
      <c r="Z58" s="42">
        <v>41820</v>
      </c>
      <c r="AA58" s="41"/>
      <c r="AB58" s="41"/>
      <c r="AC58" s="45"/>
      <c r="AD58" s="41"/>
      <c r="AE58" s="49"/>
      <c r="AF58" s="49"/>
      <c r="AG58" s="49"/>
      <c r="AH58" s="45"/>
      <c r="AI58" s="45"/>
      <c r="AJ58" s="46"/>
      <c r="AK58" s="54"/>
      <c r="AL58" s="55"/>
      <c r="AM58" s="54"/>
      <c r="AN58" s="54"/>
      <c r="AO58" s="54"/>
      <c r="AP58" s="54"/>
      <c r="AQ58" s="54"/>
      <c r="AR58" s="54"/>
      <c r="AS58" s="54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</row>
    <row r="59" spans="1:57" x14ac:dyDescent="0.25">
      <c r="A59" s="87"/>
      <c r="B59" s="84"/>
      <c r="C59" s="35"/>
      <c r="D59" s="35"/>
      <c r="E59" s="35"/>
      <c r="F59" s="36"/>
      <c r="G59" s="37"/>
      <c r="H59" s="38"/>
      <c r="I59" s="56"/>
      <c r="J59" s="35"/>
      <c r="K59" s="39"/>
      <c r="L59" s="40"/>
      <c r="M59" s="37"/>
      <c r="N59" s="39"/>
      <c r="O59" s="39"/>
      <c r="P59" s="35"/>
      <c r="Q59" s="35"/>
      <c r="R59" s="35"/>
      <c r="S59" s="35"/>
      <c r="T59" s="35"/>
      <c r="U59" s="41" t="s">
        <v>133</v>
      </c>
      <c r="V59" s="42">
        <v>41815</v>
      </c>
      <c r="W59" s="43">
        <v>11337</v>
      </c>
      <c r="X59" s="57" t="s">
        <v>180</v>
      </c>
      <c r="Y59" s="42">
        <v>41821</v>
      </c>
      <c r="Z59" s="42">
        <v>42004</v>
      </c>
      <c r="AA59" s="41"/>
      <c r="AB59" s="41"/>
      <c r="AC59" s="45"/>
      <c r="AD59" s="41"/>
      <c r="AE59" s="49"/>
      <c r="AF59" s="49"/>
      <c r="AG59" s="49"/>
      <c r="AH59" s="45"/>
      <c r="AI59" s="45"/>
      <c r="AJ59" s="46"/>
      <c r="AK59" s="54"/>
      <c r="AL59" s="55"/>
      <c r="AM59" s="54"/>
      <c r="AN59" s="54"/>
      <c r="AO59" s="54"/>
      <c r="AP59" s="54"/>
      <c r="AQ59" s="54"/>
      <c r="AR59" s="54"/>
      <c r="AS59" s="54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</row>
    <row r="60" spans="1:57" x14ac:dyDescent="0.25">
      <c r="A60" s="87"/>
      <c r="B60" s="84"/>
      <c r="C60" s="35"/>
      <c r="D60" s="35"/>
      <c r="E60" s="35"/>
      <c r="F60" s="36"/>
      <c r="G60" s="37"/>
      <c r="H60" s="38"/>
      <c r="I60" s="56"/>
      <c r="J60" s="35"/>
      <c r="K60" s="39"/>
      <c r="L60" s="40"/>
      <c r="M60" s="37"/>
      <c r="N60" s="39"/>
      <c r="O60" s="39"/>
      <c r="P60" s="35"/>
      <c r="Q60" s="35"/>
      <c r="R60" s="35"/>
      <c r="S60" s="35"/>
      <c r="T60" s="35"/>
      <c r="U60" s="41" t="s">
        <v>134</v>
      </c>
      <c r="V60" s="42">
        <v>41984</v>
      </c>
      <c r="W60" s="43">
        <v>11458</v>
      </c>
      <c r="X60" s="57" t="s">
        <v>180</v>
      </c>
      <c r="Y60" s="51">
        <v>42005</v>
      </c>
      <c r="Z60" s="51">
        <v>42185</v>
      </c>
      <c r="AA60" s="41"/>
      <c r="AB60" s="41"/>
      <c r="AC60" s="45"/>
      <c r="AD60" s="41"/>
      <c r="AE60" s="49"/>
      <c r="AF60" s="49"/>
      <c r="AG60" s="49"/>
      <c r="AH60" s="45"/>
      <c r="AI60" s="45"/>
      <c r="AJ60" s="46"/>
      <c r="AK60" s="54"/>
      <c r="AL60" s="55"/>
      <c r="AM60" s="54"/>
      <c r="AN60" s="54"/>
      <c r="AO60" s="54"/>
      <c r="AP60" s="54"/>
      <c r="AQ60" s="54"/>
      <c r="AR60" s="54"/>
      <c r="AS60" s="54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</row>
    <row r="61" spans="1:57" ht="15.6" customHeight="1" x14ac:dyDescent="0.25">
      <c r="A61" s="87"/>
      <c r="B61" s="84"/>
      <c r="C61" s="35"/>
      <c r="D61" s="35"/>
      <c r="E61" s="35"/>
      <c r="F61" s="36"/>
      <c r="G61" s="37"/>
      <c r="H61" s="38"/>
      <c r="I61" s="56"/>
      <c r="J61" s="35"/>
      <c r="K61" s="39"/>
      <c r="L61" s="40"/>
      <c r="M61" s="37"/>
      <c r="N61" s="39"/>
      <c r="O61" s="39"/>
      <c r="P61" s="35"/>
      <c r="Q61" s="35"/>
      <c r="R61" s="35"/>
      <c r="S61" s="35"/>
      <c r="T61" s="35"/>
      <c r="U61" s="41" t="s">
        <v>119</v>
      </c>
      <c r="V61" s="42">
        <v>42171</v>
      </c>
      <c r="W61" s="43">
        <v>11580</v>
      </c>
      <c r="X61" s="57" t="s">
        <v>180</v>
      </c>
      <c r="Y61" s="51">
        <v>42186</v>
      </c>
      <c r="Z61" s="51">
        <v>42369</v>
      </c>
      <c r="AA61" s="41"/>
      <c r="AB61" s="41"/>
      <c r="AC61" s="45"/>
      <c r="AD61" s="41"/>
      <c r="AE61" s="49">
        <v>3500</v>
      </c>
      <c r="AF61" s="49">
        <v>3500</v>
      </c>
      <c r="AG61" s="49">
        <f>1500*12</f>
        <v>18000</v>
      </c>
      <c r="AH61" s="45">
        <v>16500</v>
      </c>
      <c r="AI61" s="45">
        <f t="shared" ref="AI61:AI86" si="0">AF61+AG61+AH61</f>
        <v>38000</v>
      </c>
      <c r="AJ61" s="46"/>
      <c r="AK61" s="54"/>
      <c r="AL61" s="55"/>
      <c r="AM61" s="54"/>
      <c r="AN61" s="54"/>
      <c r="AO61" s="54"/>
      <c r="AP61" s="54"/>
      <c r="AQ61" s="54"/>
      <c r="AR61" s="54"/>
      <c r="AS61" s="54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</row>
    <row r="62" spans="1:57" ht="19.899999999999999" customHeight="1" x14ac:dyDescent="0.25">
      <c r="A62" s="87">
        <v>7</v>
      </c>
      <c r="B62" s="84" t="s">
        <v>148</v>
      </c>
      <c r="C62" s="35" t="s">
        <v>147</v>
      </c>
      <c r="D62" s="35" t="s">
        <v>159</v>
      </c>
      <c r="E62" s="35" t="s">
        <v>188</v>
      </c>
      <c r="F62" s="36" t="s">
        <v>161</v>
      </c>
      <c r="G62" s="37">
        <v>10997</v>
      </c>
      <c r="H62" s="38" t="s">
        <v>162</v>
      </c>
      <c r="I62" s="63" t="s">
        <v>189</v>
      </c>
      <c r="J62" s="35" t="s">
        <v>163</v>
      </c>
      <c r="K62" s="39">
        <v>41701</v>
      </c>
      <c r="L62" s="40">
        <v>36800</v>
      </c>
      <c r="M62" s="37">
        <v>11262</v>
      </c>
      <c r="N62" s="39">
        <v>41701</v>
      </c>
      <c r="O62" s="39">
        <v>42004</v>
      </c>
      <c r="P62" s="35">
        <v>1</v>
      </c>
      <c r="Q62" s="35" t="s">
        <v>170</v>
      </c>
      <c r="R62" s="35"/>
      <c r="S62" s="35"/>
      <c r="T62" s="35" t="s">
        <v>118</v>
      </c>
      <c r="U62" s="41" t="s">
        <v>125</v>
      </c>
      <c r="V62" s="42">
        <v>41984</v>
      </c>
      <c r="W62" s="41">
        <v>11458</v>
      </c>
      <c r="X62" s="57" t="s">
        <v>180</v>
      </c>
      <c r="Y62" s="42">
        <v>42005</v>
      </c>
      <c r="Z62" s="42">
        <v>42063</v>
      </c>
      <c r="AA62" s="41"/>
      <c r="AB62" s="41"/>
      <c r="AC62" s="45"/>
      <c r="AD62" s="41"/>
      <c r="AE62" s="49"/>
      <c r="AF62" s="49"/>
      <c r="AG62" s="49"/>
      <c r="AH62" s="45"/>
      <c r="AI62" s="45"/>
      <c r="AJ62" s="46"/>
      <c r="AK62" s="54"/>
      <c r="AL62" s="55"/>
      <c r="AM62" s="54"/>
      <c r="AN62" s="54"/>
      <c r="AO62" s="54"/>
      <c r="AP62" s="54"/>
      <c r="AQ62" s="54"/>
      <c r="AR62" s="54"/>
      <c r="AS62" s="54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</row>
    <row r="63" spans="1:57" ht="20.25" customHeight="1" x14ac:dyDescent="0.25">
      <c r="A63" s="87"/>
      <c r="B63" s="84"/>
      <c r="C63" s="35"/>
      <c r="D63" s="35"/>
      <c r="E63" s="35"/>
      <c r="F63" s="36"/>
      <c r="G63" s="37"/>
      <c r="H63" s="38"/>
      <c r="I63" s="63"/>
      <c r="J63" s="35"/>
      <c r="K63" s="39"/>
      <c r="L63" s="40"/>
      <c r="M63" s="37"/>
      <c r="N63" s="39"/>
      <c r="O63" s="39"/>
      <c r="P63" s="35"/>
      <c r="Q63" s="35"/>
      <c r="R63" s="35"/>
      <c r="S63" s="35"/>
      <c r="T63" s="35"/>
      <c r="U63" s="41" t="s">
        <v>133</v>
      </c>
      <c r="V63" s="42">
        <v>41695</v>
      </c>
      <c r="W63" s="43">
        <v>11513</v>
      </c>
      <c r="X63" s="57" t="s">
        <v>180</v>
      </c>
      <c r="Y63" s="42">
        <v>42064</v>
      </c>
      <c r="Z63" s="42">
        <v>42124</v>
      </c>
      <c r="AA63" s="41"/>
      <c r="AB63" s="41"/>
      <c r="AC63" s="45"/>
      <c r="AD63" s="41"/>
      <c r="AE63" s="49"/>
      <c r="AF63" s="49"/>
      <c r="AG63" s="49"/>
      <c r="AH63" s="45"/>
      <c r="AI63" s="45"/>
      <c r="AJ63" s="46"/>
      <c r="AK63" s="54"/>
      <c r="AL63" s="55"/>
      <c r="AM63" s="54"/>
      <c r="AN63" s="54"/>
      <c r="AO63" s="54"/>
      <c r="AP63" s="54"/>
      <c r="AQ63" s="54"/>
      <c r="AR63" s="54"/>
      <c r="AS63" s="54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</row>
    <row r="64" spans="1:57" ht="28.5" x14ac:dyDescent="0.25">
      <c r="A64" s="87"/>
      <c r="B64" s="84"/>
      <c r="C64" s="35"/>
      <c r="D64" s="35"/>
      <c r="E64" s="35"/>
      <c r="F64" s="36"/>
      <c r="G64" s="37"/>
      <c r="H64" s="38"/>
      <c r="I64" s="63"/>
      <c r="J64" s="35"/>
      <c r="K64" s="39"/>
      <c r="L64" s="40"/>
      <c r="M64" s="37"/>
      <c r="N64" s="39"/>
      <c r="O64" s="39"/>
      <c r="P64" s="35"/>
      <c r="Q64" s="35"/>
      <c r="R64" s="35"/>
      <c r="S64" s="35"/>
      <c r="T64" s="35"/>
      <c r="U64" s="41" t="s">
        <v>134</v>
      </c>
      <c r="V64" s="42">
        <v>42171</v>
      </c>
      <c r="W64" s="43">
        <v>11580</v>
      </c>
      <c r="X64" s="57" t="s">
        <v>180</v>
      </c>
      <c r="Y64" s="42">
        <v>42192</v>
      </c>
      <c r="Z64" s="42">
        <v>42369</v>
      </c>
      <c r="AA64" s="41"/>
      <c r="AB64" s="41"/>
      <c r="AC64" s="45"/>
      <c r="AD64" s="41"/>
      <c r="AE64" s="49"/>
      <c r="AF64" s="49">
        <v>0</v>
      </c>
      <c r="AG64" s="49">
        <f>14720+3680+3680+3680+3680+3680+3680</f>
        <v>36800</v>
      </c>
      <c r="AH64" s="45">
        <v>25760</v>
      </c>
      <c r="AI64" s="45">
        <f t="shared" si="0"/>
        <v>62560</v>
      </c>
      <c r="AJ64" s="46" t="s">
        <v>160</v>
      </c>
      <c r="AK64" s="43">
        <v>11818</v>
      </c>
      <c r="AL64" s="55" t="s">
        <v>165</v>
      </c>
      <c r="AM64" s="43">
        <v>11259</v>
      </c>
      <c r="AN64" s="54"/>
      <c r="AO64" s="54"/>
      <c r="AP64" s="54"/>
      <c r="AQ64" s="54"/>
      <c r="AR64" s="54"/>
      <c r="AS64" s="54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</row>
    <row r="65" spans="1:57" ht="85.5" x14ac:dyDescent="0.25">
      <c r="A65" s="88">
        <v>8</v>
      </c>
      <c r="B65" s="85" t="s">
        <v>149</v>
      </c>
      <c r="C65" s="41" t="s">
        <v>147</v>
      </c>
      <c r="D65" s="41" t="s">
        <v>159</v>
      </c>
      <c r="E65" s="41" t="s">
        <v>188</v>
      </c>
      <c r="F65" s="44" t="s">
        <v>190</v>
      </c>
      <c r="G65" s="43">
        <v>10997</v>
      </c>
      <c r="H65" s="46" t="s">
        <v>148</v>
      </c>
      <c r="I65" s="44" t="s">
        <v>191</v>
      </c>
      <c r="J65" s="43" t="s">
        <v>164</v>
      </c>
      <c r="K65" s="42">
        <v>41701</v>
      </c>
      <c r="L65" s="64">
        <v>29723</v>
      </c>
      <c r="M65" s="43">
        <v>11262</v>
      </c>
      <c r="N65" s="42">
        <v>41701</v>
      </c>
      <c r="O65" s="42">
        <v>42004</v>
      </c>
      <c r="P65" s="41">
        <v>1</v>
      </c>
      <c r="Q65" s="41" t="s">
        <v>170</v>
      </c>
      <c r="R65" s="41"/>
      <c r="S65" s="41"/>
      <c r="T65" s="41" t="s">
        <v>118</v>
      </c>
      <c r="U65" s="41" t="s">
        <v>125</v>
      </c>
      <c r="V65" s="42">
        <v>41984</v>
      </c>
      <c r="W65" s="43">
        <v>11458</v>
      </c>
      <c r="X65" s="57" t="s">
        <v>180</v>
      </c>
      <c r="Y65" s="42">
        <v>42005</v>
      </c>
      <c r="Z65" s="42">
        <v>42247</v>
      </c>
      <c r="AA65" s="41"/>
      <c r="AB65" s="41"/>
      <c r="AC65" s="45"/>
      <c r="AD65" s="41"/>
      <c r="AE65" s="49"/>
      <c r="AF65" s="49">
        <v>0</v>
      </c>
      <c r="AG65" s="49">
        <f>6808.6+1350.4+1829+1000</f>
        <v>10988</v>
      </c>
      <c r="AH65" s="45">
        <v>21279.4</v>
      </c>
      <c r="AI65" s="45">
        <f t="shared" si="0"/>
        <v>32267.4</v>
      </c>
      <c r="AJ65" s="46" t="s">
        <v>160</v>
      </c>
      <c r="AK65" s="43">
        <v>11818</v>
      </c>
      <c r="AL65" s="55" t="s">
        <v>165</v>
      </c>
      <c r="AM65" s="43">
        <v>11259</v>
      </c>
      <c r="AN65" s="54"/>
      <c r="AO65" s="54"/>
      <c r="AP65" s="54"/>
      <c r="AQ65" s="54"/>
      <c r="AR65" s="54"/>
      <c r="AS65" s="54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</row>
    <row r="66" spans="1:57" ht="71.25" x14ac:dyDescent="0.25">
      <c r="A66" s="88">
        <v>9</v>
      </c>
      <c r="B66" s="85" t="s">
        <v>152</v>
      </c>
      <c r="C66" s="41" t="s">
        <v>150</v>
      </c>
      <c r="D66" s="41" t="s">
        <v>159</v>
      </c>
      <c r="E66" s="41" t="s">
        <v>166</v>
      </c>
      <c r="F66" s="44" t="s">
        <v>167</v>
      </c>
      <c r="G66" s="43">
        <v>10967</v>
      </c>
      <c r="H66" s="46" t="s">
        <v>151</v>
      </c>
      <c r="I66" s="44" t="s">
        <v>192</v>
      </c>
      <c r="J66" s="41" t="s">
        <v>168</v>
      </c>
      <c r="K66" s="42">
        <v>41732</v>
      </c>
      <c r="L66" s="64">
        <v>200000</v>
      </c>
      <c r="M66" s="43">
        <v>11288</v>
      </c>
      <c r="N66" s="42">
        <v>41732</v>
      </c>
      <c r="O66" s="42">
        <v>42004</v>
      </c>
      <c r="P66" s="41">
        <v>1</v>
      </c>
      <c r="Q66" s="41" t="s">
        <v>170</v>
      </c>
      <c r="R66" s="41"/>
      <c r="S66" s="41"/>
      <c r="T66" s="41" t="s">
        <v>118</v>
      </c>
      <c r="U66" s="41" t="s">
        <v>125</v>
      </c>
      <c r="V66" s="42">
        <v>41984</v>
      </c>
      <c r="W66" s="43">
        <v>11458</v>
      </c>
      <c r="X66" s="57" t="s">
        <v>180</v>
      </c>
      <c r="Y66" s="42">
        <v>42005</v>
      </c>
      <c r="Z66" s="42">
        <v>42277</v>
      </c>
      <c r="AA66" s="41"/>
      <c r="AB66" s="41"/>
      <c r="AC66" s="45"/>
      <c r="AD66" s="41"/>
      <c r="AE66" s="49"/>
      <c r="AF66" s="49">
        <v>0</v>
      </c>
      <c r="AG66" s="49">
        <f>51505.59+22293.9+6200.51+11243.83+17880.23+17712.12+22621.56+16328.97+4854.63</f>
        <v>170641.34</v>
      </c>
      <c r="AH66" s="45">
        <v>149476.27000000002</v>
      </c>
      <c r="AI66" s="45">
        <f t="shared" si="0"/>
        <v>320117.61</v>
      </c>
      <c r="AJ66" s="46" t="s">
        <v>121</v>
      </c>
      <c r="AK66" s="43">
        <v>11081</v>
      </c>
      <c r="AL66" s="55" t="s">
        <v>165</v>
      </c>
      <c r="AM66" s="43">
        <v>11281</v>
      </c>
      <c r="AN66" s="65"/>
      <c r="AO66" s="54"/>
      <c r="AP66" s="43"/>
      <c r="AQ66" s="66"/>
      <c r="AR66" s="43"/>
      <c r="AS66" s="54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</row>
    <row r="67" spans="1:57" ht="45.75" customHeight="1" x14ac:dyDescent="0.25">
      <c r="A67" s="87">
        <v>10</v>
      </c>
      <c r="B67" s="84" t="s">
        <v>193</v>
      </c>
      <c r="C67" s="35" t="s">
        <v>195</v>
      </c>
      <c r="D67" s="35" t="s">
        <v>159</v>
      </c>
      <c r="E67" s="35" t="s">
        <v>120</v>
      </c>
      <c r="F67" s="36" t="s">
        <v>194</v>
      </c>
      <c r="G67" s="37">
        <v>11024</v>
      </c>
      <c r="H67" s="38" t="s">
        <v>345</v>
      </c>
      <c r="I67" s="63" t="s">
        <v>347</v>
      </c>
      <c r="J67" s="35" t="s">
        <v>197</v>
      </c>
      <c r="K67" s="39">
        <v>41821</v>
      </c>
      <c r="L67" s="40">
        <v>20100</v>
      </c>
      <c r="M67" s="37">
        <v>11348</v>
      </c>
      <c r="N67" s="39">
        <v>41821</v>
      </c>
      <c r="O67" s="39">
        <v>42004</v>
      </c>
      <c r="P67" s="35">
        <v>1</v>
      </c>
      <c r="Q67" s="35" t="s">
        <v>170</v>
      </c>
      <c r="R67" s="35"/>
      <c r="S67" s="35"/>
      <c r="T67" s="35" t="s">
        <v>118</v>
      </c>
      <c r="U67" s="41" t="s">
        <v>125</v>
      </c>
      <c r="V67" s="42">
        <v>41984</v>
      </c>
      <c r="W67" s="43">
        <v>11458</v>
      </c>
      <c r="X67" s="57" t="s">
        <v>180</v>
      </c>
      <c r="Y67" s="42">
        <v>42005</v>
      </c>
      <c r="Z67" s="42">
        <v>42185</v>
      </c>
      <c r="AA67" s="41"/>
      <c r="AB67" s="41"/>
      <c r="AC67" s="45"/>
      <c r="AD67" s="45"/>
      <c r="AE67" s="49"/>
      <c r="AF67" s="49"/>
      <c r="AG67" s="49"/>
      <c r="AH67" s="45"/>
      <c r="AI67" s="45"/>
      <c r="AJ67" s="46"/>
      <c r="AK67" s="43"/>
      <c r="AL67" s="55"/>
      <c r="AM67" s="43"/>
      <c r="AN67" s="65"/>
      <c r="AO67" s="54"/>
      <c r="AP67" s="43"/>
      <c r="AQ67" s="66"/>
      <c r="AR67" s="43"/>
      <c r="AS67" s="54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</row>
    <row r="68" spans="1:57" ht="42.75" x14ac:dyDescent="0.25">
      <c r="A68" s="87"/>
      <c r="B68" s="84"/>
      <c r="C68" s="35"/>
      <c r="D68" s="35"/>
      <c r="E68" s="35"/>
      <c r="F68" s="36"/>
      <c r="G68" s="37"/>
      <c r="H68" s="38"/>
      <c r="I68" s="63"/>
      <c r="J68" s="35"/>
      <c r="K68" s="39"/>
      <c r="L68" s="40"/>
      <c r="M68" s="37"/>
      <c r="N68" s="39"/>
      <c r="O68" s="39"/>
      <c r="P68" s="35"/>
      <c r="Q68" s="35"/>
      <c r="R68" s="35"/>
      <c r="S68" s="35"/>
      <c r="T68" s="35"/>
      <c r="U68" s="41" t="s">
        <v>346</v>
      </c>
      <c r="V68" s="42">
        <v>42171</v>
      </c>
      <c r="W68" s="43">
        <v>11580</v>
      </c>
      <c r="X68" s="57" t="s">
        <v>180</v>
      </c>
      <c r="Y68" s="42">
        <v>42186</v>
      </c>
      <c r="Z68" s="42">
        <v>42369</v>
      </c>
      <c r="AA68" s="41"/>
      <c r="AB68" s="41"/>
      <c r="AC68" s="45"/>
      <c r="AD68" s="45"/>
      <c r="AE68" s="49"/>
      <c r="AF68" s="49">
        <v>0</v>
      </c>
      <c r="AG68" s="49">
        <f>3350+3350+3350+3350+3350+3350</f>
        <v>20100</v>
      </c>
      <c r="AH68" s="45">
        <v>36850</v>
      </c>
      <c r="AI68" s="45">
        <f t="shared" ref="AI68" si="1">AF68+AG68+AH68</f>
        <v>56950</v>
      </c>
      <c r="AJ68" s="46" t="s">
        <v>146</v>
      </c>
      <c r="AK68" s="43">
        <v>11183</v>
      </c>
      <c r="AL68" s="55" t="s">
        <v>198</v>
      </c>
      <c r="AM68" s="43">
        <v>11340</v>
      </c>
      <c r="AN68" s="65"/>
      <c r="AO68" s="54"/>
      <c r="AP68" s="43"/>
      <c r="AQ68" s="66"/>
      <c r="AR68" s="43"/>
      <c r="AS68" s="54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</row>
    <row r="69" spans="1:57" ht="140.44999999999999" customHeight="1" x14ac:dyDescent="0.25">
      <c r="A69" s="88">
        <v>11</v>
      </c>
      <c r="B69" s="85" t="s">
        <v>201</v>
      </c>
      <c r="C69" s="41" t="s">
        <v>202</v>
      </c>
      <c r="D69" s="41" t="s">
        <v>159</v>
      </c>
      <c r="E69" s="41" t="s">
        <v>120</v>
      </c>
      <c r="F69" s="44" t="s">
        <v>203</v>
      </c>
      <c r="G69" s="43">
        <v>11200</v>
      </c>
      <c r="H69" s="46" t="s">
        <v>193</v>
      </c>
      <c r="I69" s="44" t="s">
        <v>204</v>
      </c>
      <c r="J69" s="41" t="s">
        <v>205</v>
      </c>
      <c r="K69" s="42">
        <v>41806</v>
      </c>
      <c r="L69" s="64">
        <v>61440</v>
      </c>
      <c r="M69" s="43">
        <v>11365</v>
      </c>
      <c r="N69" s="42">
        <v>41836</v>
      </c>
      <c r="O69" s="42">
        <v>42200</v>
      </c>
      <c r="P69" s="41">
        <v>1</v>
      </c>
      <c r="Q69" s="41" t="s">
        <v>170</v>
      </c>
      <c r="R69" s="41"/>
      <c r="S69" s="41"/>
      <c r="T69" s="41" t="s">
        <v>118</v>
      </c>
      <c r="U69" s="41" t="s">
        <v>281</v>
      </c>
      <c r="V69" s="42">
        <v>42164</v>
      </c>
      <c r="W69" s="43">
        <v>11596</v>
      </c>
      <c r="X69" s="57" t="s">
        <v>180</v>
      </c>
      <c r="Y69" s="42">
        <v>42171</v>
      </c>
      <c r="Z69" s="42">
        <v>42369</v>
      </c>
      <c r="AA69" s="41"/>
      <c r="AB69" s="41"/>
      <c r="AC69" s="45"/>
      <c r="AD69" s="45"/>
      <c r="AE69" s="49"/>
      <c r="AF69" s="49">
        <v>0</v>
      </c>
      <c r="AG69" s="49">
        <v>0</v>
      </c>
      <c r="AH69" s="45">
        <v>39146</v>
      </c>
      <c r="AI69" s="45">
        <f t="shared" si="0"/>
        <v>39146</v>
      </c>
      <c r="AJ69" s="46" t="s">
        <v>146</v>
      </c>
      <c r="AK69" s="43">
        <v>11218</v>
      </c>
      <c r="AL69" s="55" t="s">
        <v>206</v>
      </c>
      <c r="AM69" s="43">
        <v>11359</v>
      </c>
      <c r="AN69" s="65"/>
      <c r="AO69" s="54"/>
      <c r="AP69" s="43"/>
      <c r="AQ69" s="66"/>
      <c r="AR69" s="43"/>
      <c r="AS69" s="54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</row>
    <row r="70" spans="1:57" ht="28.9" customHeight="1" x14ac:dyDescent="0.25">
      <c r="A70" s="87">
        <v>12</v>
      </c>
      <c r="B70" s="84" t="s">
        <v>207</v>
      </c>
      <c r="C70" s="35" t="s">
        <v>208</v>
      </c>
      <c r="D70" s="35" t="s">
        <v>159</v>
      </c>
      <c r="E70" s="35" t="s">
        <v>120</v>
      </c>
      <c r="F70" s="36" t="s">
        <v>209</v>
      </c>
      <c r="G70" s="37">
        <v>11133</v>
      </c>
      <c r="H70" s="38" t="s">
        <v>201</v>
      </c>
      <c r="I70" s="63" t="s">
        <v>210</v>
      </c>
      <c r="J70" s="35" t="s">
        <v>211</v>
      </c>
      <c r="K70" s="39">
        <v>41879</v>
      </c>
      <c r="L70" s="40">
        <v>447372.76</v>
      </c>
      <c r="M70" s="37">
        <v>11401</v>
      </c>
      <c r="N70" s="39">
        <v>41883</v>
      </c>
      <c r="O70" s="39">
        <v>42004</v>
      </c>
      <c r="P70" s="35">
        <v>1</v>
      </c>
      <c r="Q70" s="35" t="s">
        <v>170</v>
      </c>
      <c r="R70" s="35"/>
      <c r="S70" s="35"/>
      <c r="T70" s="35" t="s">
        <v>118</v>
      </c>
      <c r="U70" s="41" t="s">
        <v>125</v>
      </c>
      <c r="V70" s="42">
        <v>42002</v>
      </c>
      <c r="W70" s="43">
        <v>11489</v>
      </c>
      <c r="X70" s="57" t="s">
        <v>180</v>
      </c>
      <c r="Y70" s="42">
        <v>42005</v>
      </c>
      <c r="Z70" s="42">
        <v>42124</v>
      </c>
      <c r="AA70" s="41"/>
      <c r="AB70" s="41"/>
      <c r="AC70" s="45"/>
      <c r="AD70" s="45"/>
      <c r="AE70" s="49"/>
      <c r="AF70" s="49"/>
      <c r="AG70" s="49"/>
      <c r="AH70" s="45"/>
      <c r="AI70" s="45"/>
      <c r="AJ70" s="46"/>
      <c r="AK70" s="43"/>
      <c r="AL70" s="55"/>
      <c r="AM70" s="43"/>
      <c r="AN70" s="65"/>
      <c r="AO70" s="54"/>
      <c r="AP70" s="43"/>
      <c r="AQ70" s="66"/>
      <c r="AR70" s="43"/>
      <c r="AS70" s="54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</row>
    <row r="71" spans="1:57" ht="29.25" customHeight="1" x14ac:dyDescent="0.25">
      <c r="A71" s="87"/>
      <c r="B71" s="84"/>
      <c r="C71" s="35"/>
      <c r="D71" s="35"/>
      <c r="E71" s="35"/>
      <c r="F71" s="36"/>
      <c r="G71" s="37"/>
      <c r="H71" s="38"/>
      <c r="I71" s="63"/>
      <c r="J71" s="35"/>
      <c r="K71" s="39"/>
      <c r="L71" s="40"/>
      <c r="M71" s="37"/>
      <c r="N71" s="39"/>
      <c r="O71" s="39"/>
      <c r="P71" s="35"/>
      <c r="Q71" s="35"/>
      <c r="R71" s="35"/>
      <c r="S71" s="35"/>
      <c r="T71" s="35"/>
      <c r="U71" s="41" t="s">
        <v>133</v>
      </c>
      <c r="V71" s="42">
        <v>42111</v>
      </c>
      <c r="W71" s="43">
        <v>11537</v>
      </c>
      <c r="X71" s="57" t="s">
        <v>180</v>
      </c>
      <c r="Y71" s="42">
        <v>42125</v>
      </c>
      <c r="Z71" s="42">
        <v>42246</v>
      </c>
      <c r="AA71" s="41"/>
      <c r="AB71" s="41"/>
      <c r="AC71" s="45"/>
      <c r="AD71" s="45"/>
      <c r="AE71" s="49"/>
      <c r="AF71" s="49"/>
      <c r="AG71" s="49"/>
      <c r="AH71" s="45"/>
      <c r="AI71" s="45"/>
      <c r="AJ71" s="46"/>
      <c r="AK71" s="43"/>
      <c r="AL71" s="55"/>
      <c r="AM71" s="43"/>
      <c r="AN71" s="65"/>
      <c r="AO71" s="54"/>
      <c r="AP71" s="43"/>
      <c r="AQ71" s="66"/>
      <c r="AR71" s="43"/>
      <c r="AS71" s="54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</row>
    <row r="72" spans="1:57" ht="29.25" customHeight="1" x14ac:dyDescent="0.25">
      <c r="A72" s="87"/>
      <c r="B72" s="84"/>
      <c r="C72" s="35"/>
      <c r="D72" s="35"/>
      <c r="E72" s="35"/>
      <c r="F72" s="36"/>
      <c r="G72" s="37"/>
      <c r="H72" s="38"/>
      <c r="I72" s="63"/>
      <c r="J72" s="35"/>
      <c r="K72" s="39"/>
      <c r="L72" s="40"/>
      <c r="M72" s="37"/>
      <c r="N72" s="39"/>
      <c r="O72" s="39"/>
      <c r="P72" s="35"/>
      <c r="Q72" s="35"/>
      <c r="R72" s="35"/>
      <c r="S72" s="35"/>
      <c r="T72" s="35"/>
      <c r="U72" s="41" t="s">
        <v>134</v>
      </c>
      <c r="V72" s="42">
        <v>42185</v>
      </c>
      <c r="W72" s="43">
        <v>11594</v>
      </c>
      <c r="X72" s="57" t="s">
        <v>363</v>
      </c>
      <c r="Y72" s="42">
        <v>42185</v>
      </c>
      <c r="Z72" s="42">
        <v>42246</v>
      </c>
      <c r="AA72" s="48">
        <v>0.19449364</v>
      </c>
      <c r="AB72" s="41"/>
      <c r="AC72" s="45">
        <v>130516.74</v>
      </c>
      <c r="AD72" s="45"/>
      <c r="AE72" s="49">
        <f>AC72+L70</f>
        <v>577889.5</v>
      </c>
      <c r="AF72" s="49"/>
      <c r="AG72" s="52"/>
      <c r="AH72" s="45"/>
      <c r="AI72" s="45"/>
      <c r="AJ72" s="46"/>
      <c r="AK72" s="43"/>
      <c r="AL72" s="55"/>
      <c r="AM72" s="43"/>
      <c r="AN72" s="65"/>
      <c r="AO72" s="54"/>
      <c r="AP72" s="43"/>
      <c r="AQ72" s="66"/>
      <c r="AR72" s="43"/>
      <c r="AS72" s="54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</row>
    <row r="73" spans="1:57" ht="28.5" x14ac:dyDescent="0.25">
      <c r="A73" s="87"/>
      <c r="B73" s="84"/>
      <c r="C73" s="35"/>
      <c r="D73" s="35"/>
      <c r="E73" s="35"/>
      <c r="F73" s="36"/>
      <c r="G73" s="37"/>
      <c r="H73" s="38"/>
      <c r="I73" s="63"/>
      <c r="J73" s="35"/>
      <c r="K73" s="39"/>
      <c r="L73" s="40"/>
      <c r="M73" s="37"/>
      <c r="N73" s="39"/>
      <c r="O73" s="39"/>
      <c r="P73" s="35"/>
      <c r="Q73" s="35"/>
      <c r="R73" s="35"/>
      <c r="S73" s="35"/>
      <c r="T73" s="35"/>
      <c r="U73" s="41" t="s">
        <v>119</v>
      </c>
      <c r="V73" s="42">
        <v>42240</v>
      </c>
      <c r="W73" s="43">
        <v>11628</v>
      </c>
      <c r="X73" s="57" t="s">
        <v>180</v>
      </c>
      <c r="Y73" s="42">
        <v>42248</v>
      </c>
      <c r="Z73" s="42">
        <v>42369</v>
      </c>
      <c r="AA73" s="52"/>
      <c r="AB73" s="52"/>
      <c r="AC73" s="52"/>
      <c r="AD73" s="45"/>
      <c r="AE73" s="52"/>
      <c r="AF73" s="49">
        <v>0</v>
      </c>
      <c r="AG73" s="49">
        <f>99604.87+111843.19+111843.19+111843.19</f>
        <v>435134.44</v>
      </c>
      <c r="AH73" s="45">
        <v>1297695.8999999999</v>
      </c>
      <c r="AI73" s="45">
        <f>AF73+AG73+AH73</f>
        <v>1732830.3399999999</v>
      </c>
      <c r="AJ73" s="46" t="s">
        <v>162</v>
      </c>
      <c r="AK73" s="43">
        <v>11016</v>
      </c>
      <c r="AL73" s="55" t="s">
        <v>212</v>
      </c>
      <c r="AM73" s="43">
        <v>11340</v>
      </c>
      <c r="AN73" s="65"/>
      <c r="AO73" s="54"/>
      <c r="AP73" s="43"/>
      <c r="AQ73" s="66"/>
      <c r="AR73" s="43"/>
      <c r="AS73" s="54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</row>
    <row r="74" spans="1:57" ht="45" customHeight="1" x14ac:dyDescent="0.25">
      <c r="A74" s="87">
        <v>13</v>
      </c>
      <c r="B74" s="84" t="s">
        <v>221</v>
      </c>
      <c r="C74" s="35" t="s">
        <v>208</v>
      </c>
      <c r="D74" s="35" t="s">
        <v>159</v>
      </c>
      <c r="E74" s="35" t="s">
        <v>120</v>
      </c>
      <c r="F74" s="36" t="s">
        <v>225</v>
      </c>
      <c r="G74" s="37">
        <v>11133</v>
      </c>
      <c r="H74" s="38" t="s">
        <v>219</v>
      </c>
      <c r="I74" s="63" t="s">
        <v>210</v>
      </c>
      <c r="J74" s="35" t="s">
        <v>211</v>
      </c>
      <c r="K74" s="39">
        <v>41974</v>
      </c>
      <c r="L74" s="40">
        <v>105460</v>
      </c>
      <c r="M74" s="37">
        <v>105460</v>
      </c>
      <c r="N74" s="39">
        <v>41974</v>
      </c>
      <c r="O74" s="39">
        <v>42094</v>
      </c>
      <c r="P74" s="35">
        <v>1</v>
      </c>
      <c r="Q74" s="35" t="s">
        <v>170</v>
      </c>
      <c r="R74" s="35"/>
      <c r="S74" s="35"/>
      <c r="T74" s="35" t="s">
        <v>118</v>
      </c>
      <c r="U74" s="41" t="s">
        <v>281</v>
      </c>
      <c r="V74" s="42">
        <v>42089</v>
      </c>
      <c r="W74" s="43">
        <v>11528</v>
      </c>
      <c r="X74" s="57" t="s">
        <v>180</v>
      </c>
      <c r="Y74" s="42">
        <v>42095</v>
      </c>
      <c r="Z74" s="42">
        <v>42216</v>
      </c>
      <c r="AA74" s="41"/>
      <c r="AB74" s="41"/>
      <c r="AC74" s="45"/>
      <c r="AD74" s="45"/>
      <c r="AE74" s="49"/>
      <c r="AF74" s="49"/>
      <c r="AG74" s="49"/>
      <c r="AH74" s="45"/>
      <c r="AI74" s="45"/>
      <c r="AJ74" s="46" t="s">
        <v>162</v>
      </c>
      <c r="AK74" s="43">
        <v>11016</v>
      </c>
      <c r="AL74" s="55" t="s">
        <v>212</v>
      </c>
      <c r="AM74" s="43">
        <v>11340</v>
      </c>
      <c r="AN74" s="65"/>
      <c r="AO74" s="54"/>
      <c r="AP74" s="43"/>
      <c r="AQ74" s="66"/>
      <c r="AR74" s="43"/>
      <c r="AS74" s="54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</row>
    <row r="75" spans="1:57" ht="45" customHeight="1" x14ac:dyDescent="0.25">
      <c r="A75" s="87"/>
      <c r="B75" s="84"/>
      <c r="C75" s="35"/>
      <c r="D75" s="35"/>
      <c r="E75" s="35"/>
      <c r="F75" s="36"/>
      <c r="G75" s="37"/>
      <c r="H75" s="38"/>
      <c r="I75" s="63"/>
      <c r="J75" s="35"/>
      <c r="K75" s="39"/>
      <c r="L75" s="40"/>
      <c r="M75" s="37"/>
      <c r="N75" s="39"/>
      <c r="O75" s="39"/>
      <c r="P75" s="35"/>
      <c r="Q75" s="35"/>
      <c r="R75" s="35"/>
      <c r="S75" s="35"/>
      <c r="T75" s="35"/>
      <c r="U75" s="41" t="s">
        <v>133</v>
      </c>
      <c r="V75" s="42">
        <v>42175</v>
      </c>
      <c r="W75" s="43">
        <v>11690</v>
      </c>
      <c r="X75" s="57" t="s">
        <v>180</v>
      </c>
      <c r="Y75" s="42">
        <v>42217</v>
      </c>
      <c r="Z75" s="42">
        <v>42369</v>
      </c>
      <c r="AA75" s="41"/>
      <c r="AB75" s="41"/>
      <c r="AC75" s="45"/>
      <c r="AD75" s="45"/>
      <c r="AE75" s="49"/>
      <c r="AF75" s="49"/>
      <c r="AG75" s="49"/>
      <c r="AH75" s="45"/>
      <c r="AI75" s="45"/>
      <c r="AJ75" s="46"/>
      <c r="AK75" s="43"/>
      <c r="AL75" s="55"/>
      <c r="AM75" s="43"/>
      <c r="AN75" s="65"/>
      <c r="AO75" s="54"/>
      <c r="AP75" s="43"/>
      <c r="AQ75" s="66"/>
      <c r="AR75" s="43"/>
      <c r="AS75" s="54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</row>
    <row r="76" spans="1:57" ht="45" customHeight="1" x14ac:dyDescent="0.25">
      <c r="A76" s="87"/>
      <c r="B76" s="84"/>
      <c r="C76" s="35"/>
      <c r="D76" s="35"/>
      <c r="E76" s="35"/>
      <c r="F76" s="36"/>
      <c r="G76" s="37"/>
      <c r="H76" s="38"/>
      <c r="I76" s="63"/>
      <c r="J76" s="35"/>
      <c r="K76" s="39"/>
      <c r="L76" s="40"/>
      <c r="M76" s="37"/>
      <c r="N76" s="39"/>
      <c r="O76" s="39"/>
      <c r="P76" s="35"/>
      <c r="Q76" s="35"/>
      <c r="R76" s="35"/>
      <c r="S76" s="35"/>
      <c r="T76" s="35"/>
      <c r="U76" s="41" t="s">
        <v>134</v>
      </c>
      <c r="V76" s="42">
        <v>42244</v>
      </c>
      <c r="W76" s="43">
        <v>11656</v>
      </c>
      <c r="X76" s="57" t="s">
        <v>364</v>
      </c>
      <c r="Y76" s="42">
        <v>42244</v>
      </c>
      <c r="Z76" s="42">
        <v>42369</v>
      </c>
      <c r="AA76" s="48">
        <v>0.2104</v>
      </c>
      <c r="AB76" s="41"/>
      <c r="AC76" s="45">
        <f>5273.28*4</f>
        <v>21093.119999999999</v>
      </c>
      <c r="AD76" s="45"/>
      <c r="AE76" s="49">
        <f>AC76+L74</f>
        <v>126553.12</v>
      </c>
      <c r="AF76" s="49">
        <v>0</v>
      </c>
      <c r="AG76" s="49">
        <v>26365</v>
      </c>
      <c r="AH76" s="45">
        <v>291596.92</v>
      </c>
      <c r="AI76" s="45">
        <f t="shared" ref="AI76" si="2">AF76+AG76+AH76</f>
        <v>317961.92</v>
      </c>
      <c r="AJ76" s="46"/>
      <c r="AK76" s="43"/>
      <c r="AL76" s="55"/>
      <c r="AM76" s="43"/>
      <c r="AN76" s="65"/>
      <c r="AO76" s="54"/>
      <c r="AP76" s="43"/>
      <c r="AQ76" s="66"/>
      <c r="AR76" s="43"/>
      <c r="AS76" s="54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</row>
    <row r="77" spans="1:57" ht="396" x14ac:dyDescent="0.25">
      <c r="A77" s="87">
        <v>14</v>
      </c>
      <c r="B77" s="84" t="s">
        <v>220</v>
      </c>
      <c r="C77" s="35" t="s">
        <v>226</v>
      </c>
      <c r="D77" s="35" t="s">
        <v>227</v>
      </c>
      <c r="E77" s="35" t="s">
        <v>228</v>
      </c>
      <c r="F77" s="36" t="s">
        <v>229</v>
      </c>
      <c r="G77" s="37">
        <v>11103</v>
      </c>
      <c r="H77" s="38" t="s">
        <v>140</v>
      </c>
      <c r="I77" s="35" t="s">
        <v>230</v>
      </c>
      <c r="J77" s="35" t="s">
        <v>231</v>
      </c>
      <c r="K77" s="39">
        <v>41607</v>
      </c>
      <c r="L77" s="40">
        <v>3616153.65</v>
      </c>
      <c r="M77" s="37">
        <v>11401</v>
      </c>
      <c r="N77" s="39">
        <v>41641</v>
      </c>
      <c r="O77" s="39">
        <f>18*30+N77</f>
        <v>42181</v>
      </c>
      <c r="P77" s="35">
        <v>8</v>
      </c>
      <c r="Q77" s="35" t="s">
        <v>224</v>
      </c>
      <c r="R77" s="35"/>
      <c r="S77" s="35"/>
      <c r="T77" s="35" t="s">
        <v>222</v>
      </c>
      <c r="U77" s="41" t="s">
        <v>125</v>
      </c>
      <c r="V77" s="67">
        <v>41981</v>
      </c>
      <c r="W77" s="43">
        <v>11456</v>
      </c>
      <c r="X77" s="68" t="s">
        <v>232</v>
      </c>
      <c r="Y77" s="42">
        <v>41981</v>
      </c>
      <c r="Z77" s="42">
        <v>42181</v>
      </c>
      <c r="AA77" s="41"/>
      <c r="AB77" s="41"/>
      <c r="AC77" s="45"/>
      <c r="AD77" s="45"/>
      <c r="AE77" s="49">
        <f t="shared" ref="AE77:AE86" si="3">AC77+L75</f>
        <v>0</v>
      </c>
      <c r="AF77" s="49"/>
      <c r="AG77" s="49"/>
      <c r="AH77" s="45"/>
      <c r="AI77" s="45"/>
      <c r="AJ77" s="46"/>
      <c r="AK77" s="43"/>
      <c r="AL77" s="55"/>
      <c r="AM77" s="43"/>
      <c r="AN77" s="65"/>
      <c r="AO77" s="54"/>
      <c r="AP77" s="43"/>
      <c r="AQ77" s="66"/>
      <c r="AR77" s="43"/>
      <c r="AS77" s="54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</row>
    <row r="78" spans="1:57" x14ac:dyDescent="0.25">
      <c r="A78" s="87"/>
      <c r="B78" s="84"/>
      <c r="C78" s="35"/>
      <c r="D78" s="35"/>
      <c r="E78" s="35"/>
      <c r="F78" s="36"/>
      <c r="G78" s="37"/>
      <c r="H78" s="38"/>
      <c r="I78" s="35"/>
      <c r="J78" s="35"/>
      <c r="K78" s="39"/>
      <c r="L78" s="40"/>
      <c r="M78" s="37"/>
      <c r="N78" s="39"/>
      <c r="O78" s="39"/>
      <c r="P78" s="35"/>
      <c r="Q78" s="35"/>
      <c r="R78" s="35"/>
      <c r="S78" s="35"/>
      <c r="T78" s="35"/>
      <c r="U78" s="41" t="s">
        <v>133</v>
      </c>
      <c r="V78" s="67">
        <v>42058</v>
      </c>
      <c r="W78" s="43">
        <v>11510</v>
      </c>
      <c r="X78" s="57" t="s">
        <v>326</v>
      </c>
      <c r="Y78" s="42">
        <v>41607</v>
      </c>
      <c r="Z78" s="42">
        <v>42181</v>
      </c>
      <c r="AA78" s="48">
        <v>0.14380000000000001</v>
      </c>
      <c r="AB78" s="41"/>
      <c r="AC78" s="45">
        <v>520000</v>
      </c>
      <c r="AD78" s="45"/>
      <c r="AE78" s="49">
        <f t="shared" si="3"/>
        <v>520000</v>
      </c>
      <c r="AF78" s="49"/>
      <c r="AG78" s="49"/>
      <c r="AH78" s="45"/>
      <c r="AI78" s="45"/>
      <c r="AJ78" s="46"/>
      <c r="AK78" s="43"/>
      <c r="AL78" s="55"/>
      <c r="AM78" s="43"/>
      <c r="AN78" s="65"/>
      <c r="AO78" s="54"/>
      <c r="AP78" s="43"/>
      <c r="AQ78" s="66"/>
      <c r="AR78" s="43"/>
      <c r="AS78" s="54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</row>
    <row r="79" spans="1:57" x14ac:dyDescent="0.25">
      <c r="A79" s="87"/>
      <c r="B79" s="84"/>
      <c r="C79" s="35"/>
      <c r="D79" s="35"/>
      <c r="E79" s="35"/>
      <c r="F79" s="36"/>
      <c r="G79" s="37"/>
      <c r="H79" s="38"/>
      <c r="I79" s="35"/>
      <c r="J79" s="35"/>
      <c r="K79" s="39"/>
      <c r="L79" s="40"/>
      <c r="M79" s="37"/>
      <c r="N79" s="39"/>
      <c r="O79" s="39"/>
      <c r="P79" s="35"/>
      <c r="Q79" s="35"/>
      <c r="R79" s="35"/>
      <c r="S79" s="35"/>
      <c r="T79" s="35"/>
      <c r="U79" s="41" t="s">
        <v>134</v>
      </c>
      <c r="V79" s="67">
        <v>42148</v>
      </c>
      <c r="W79" s="43">
        <v>11566</v>
      </c>
      <c r="X79" s="57" t="s">
        <v>180</v>
      </c>
      <c r="Y79" s="42">
        <v>42182</v>
      </c>
      <c r="Z79" s="42">
        <v>42338</v>
      </c>
      <c r="AA79" s="48"/>
      <c r="AB79" s="41"/>
      <c r="AC79" s="45"/>
      <c r="AD79" s="45"/>
      <c r="AE79" s="49">
        <f t="shared" si="3"/>
        <v>3616153.65</v>
      </c>
      <c r="AF79" s="49"/>
      <c r="AG79" s="49"/>
      <c r="AH79" s="45"/>
      <c r="AI79" s="45"/>
      <c r="AJ79" s="46"/>
      <c r="AK79" s="43"/>
      <c r="AL79" s="55"/>
      <c r="AM79" s="43"/>
      <c r="AN79" s="65"/>
      <c r="AO79" s="54"/>
      <c r="AP79" s="43"/>
      <c r="AQ79" s="66"/>
      <c r="AR79" s="43"/>
      <c r="AS79" s="54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</row>
    <row r="80" spans="1:57" ht="103.9" customHeight="1" x14ac:dyDescent="0.25">
      <c r="A80" s="87"/>
      <c r="B80" s="84"/>
      <c r="C80" s="35"/>
      <c r="D80" s="35"/>
      <c r="E80" s="35"/>
      <c r="F80" s="36"/>
      <c r="G80" s="37"/>
      <c r="H80" s="38"/>
      <c r="I80" s="35"/>
      <c r="J80" s="35"/>
      <c r="K80" s="39"/>
      <c r="L80" s="40"/>
      <c r="M80" s="37"/>
      <c r="N80" s="39"/>
      <c r="O80" s="39"/>
      <c r="P80" s="35"/>
      <c r="Q80" s="35"/>
      <c r="R80" s="35"/>
      <c r="S80" s="35"/>
      <c r="T80" s="35"/>
      <c r="U80" s="41" t="s">
        <v>119</v>
      </c>
      <c r="V80" s="67">
        <v>42177</v>
      </c>
      <c r="W80" s="43">
        <v>11589</v>
      </c>
      <c r="X80" s="44" t="s">
        <v>334</v>
      </c>
      <c r="Y80" s="42">
        <v>42182</v>
      </c>
      <c r="Z80" s="42">
        <v>42338</v>
      </c>
      <c r="AA80" s="48">
        <v>4.8488799999999999E-2</v>
      </c>
      <c r="AB80" s="41"/>
      <c r="AC80" s="45">
        <v>62192.03</v>
      </c>
      <c r="AD80" s="45"/>
      <c r="AE80" s="49">
        <f t="shared" si="3"/>
        <v>62192.03</v>
      </c>
      <c r="AF80" s="49">
        <v>0</v>
      </c>
      <c r="AG80" s="49">
        <v>597319.32999999996</v>
      </c>
      <c r="AH80" s="45">
        <v>1205289.55</v>
      </c>
      <c r="AI80" s="45">
        <f>AF80+AG80+AH80</f>
        <v>1802608.88</v>
      </c>
      <c r="AJ80" s="46"/>
      <c r="AK80" s="43"/>
      <c r="AL80" s="55"/>
      <c r="AM80" s="43"/>
      <c r="AN80" s="65"/>
      <c r="AO80" s="54"/>
      <c r="AP80" s="43"/>
      <c r="AQ80" s="66"/>
      <c r="AR80" s="43"/>
      <c r="AS80" s="54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</row>
    <row r="81" spans="1:57" ht="57" x14ac:dyDescent="0.25">
      <c r="A81" s="88">
        <v>15</v>
      </c>
      <c r="B81" s="85" t="s">
        <v>240</v>
      </c>
      <c r="C81" s="41" t="s">
        <v>241</v>
      </c>
      <c r="D81" s="41" t="s">
        <v>159</v>
      </c>
      <c r="E81" s="41" t="s">
        <v>120</v>
      </c>
      <c r="F81" s="44" t="s">
        <v>253</v>
      </c>
      <c r="G81" s="43">
        <v>11358</v>
      </c>
      <c r="H81" s="46" t="s">
        <v>240</v>
      </c>
      <c r="I81" s="61" t="s">
        <v>250</v>
      </c>
      <c r="J81" s="41" t="s">
        <v>251</v>
      </c>
      <c r="K81" s="67">
        <v>42034</v>
      </c>
      <c r="L81" s="64">
        <v>18260</v>
      </c>
      <c r="M81" s="43">
        <v>11493</v>
      </c>
      <c r="N81" s="67">
        <v>42037</v>
      </c>
      <c r="O81" s="67">
        <v>42369</v>
      </c>
      <c r="P81" s="41">
        <v>1</v>
      </c>
      <c r="Q81" s="61"/>
      <c r="R81" s="61"/>
      <c r="S81" s="61"/>
      <c r="T81" s="61" t="s">
        <v>153</v>
      </c>
      <c r="U81" s="41"/>
      <c r="V81" s="42"/>
      <c r="W81" s="43"/>
      <c r="X81" s="44"/>
      <c r="Y81" s="42"/>
      <c r="Z81" s="42"/>
      <c r="AA81" s="41"/>
      <c r="AB81" s="41"/>
      <c r="AC81" s="45"/>
      <c r="AD81" s="45"/>
      <c r="AE81" s="49">
        <f t="shared" si="3"/>
        <v>0</v>
      </c>
      <c r="AF81" s="49">
        <v>0</v>
      </c>
      <c r="AG81" s="49">
        <v>0</v>
      </c>
      <c r="AH81" s="45">
        <v>16600</v>
      </c>
      <c r="AI81" s="45">
        <f t="shared" si="0"/>
        <v>16600</v>
      </c>
      <c r="AJ81" s="46"/>
      <c r="AK81" s="43"/>
      <c r="AL81" s="55"/>
      <c r="AM81" s="43"/>
      <c r="AN81" s="65"/>
      <c r="AO81" s="54"/>
      <c r="AP81" s="43"/>
      <c r="AQ81" s="66"/>
      <c r="AR81" s="43"/>
      <c r="AS81" s="54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</row>
    <row r="82" spans="1:57" ht="57" x14ac:dyDescent="0.25">
      <c r="A82" s="88">
        <v>16</v>
      </c>
      <c r="B82" s="85" t="s">
        <v>242</v>
      </c>
      <c r="C82" s="41" t="s">
        <v>241</v>
      </c>
      <c r="D82" s="41" t="s">
        <v>159</v>
      </c>
      <c r="E82" s="41" t="s">
        <v>120</v>
      </c>
      <c r="F82" s="44" t="s">
        <v>255</v>
      </c>
      <c r="G82" s="43">
        <v>11358</v>
      </c>
      <c r="H82" s="46" t="s">
        <v>242</v>
      </c>
      <c r="I82" s="61" t="s">
        <v>196</v>
      </c>
      <c r="J82" s="41" t="s">
        <v>252</v>
      </c>
      <c r="K82" s="67">
        <v>42034</v>
      </c>
      <c r="L82" s="64">
        <v>18359</v>
      </c>
      <c r="M82" s="43">
        <v>11493</v>
      </c>
      <c r="N82" s="67">
        <v>42037</v>
      </c>
      <c r="O82" s="67">
        <v>42369</v>
      </c>
      <c r="P82" s="41">
        <v>1</v>
      </c>
      <c r="Q82" s="61"/>
      <c r="R82" s="61"/>
      <c r="S82" s="61"/>
      <c r="T82" s="61" t="s">
        <v>118</v>
      </c>
      <c r="U82" s="41"/>
      <c r="V82" s="42"/>
      <c r="W82" s="43"/>
      <c r="X82" s="44"/>
      <c r="Y82" s="42"/>
      <c r="Z82" s="42"/>
      <c r="AA82" s="41"/>
      <c r="AB82" s="41"/>
      <c r="AC82" s="45"/>
      <c r="AD82" s="45"/>
      <c r="AE82" s="49">
        <f t="shared" si="3"/>
        <v>0</v>
      </c>
      <c r="AF82" s="49">
        <v>0</v>
      </c>
      <c r="AG82" s="49">
        <v>0</v>
      </c>
      <c r="AH82" s="45">
        <v>16690</v>
      </c>
      <c r="AI82" s="45">
        <f t="shared" si="0"/>
        <v>16690</v>
      </c>
      <c r="AJ82" s="46"/>
      <c r="AK82" s="43"/>
      <c r="AL82" s="55"/>
      <c r="AM82" s="43"/>
      <c r="AN82" s="65"/>
      <c r="AO82" s="54"/>
      <c r="AP82" s="43"/>
      <c r="AQ82" s="66"/>
      <c r="AR82" s="43"/>
      <c r="AS82" s="54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</row>
    <row r="83" spans="1:57" ht="57" x14ac:dyDescent="0.25">
      <c r="A83" s="88">
        <v>17</v>
      </c>
      <c r="B83" s="85" t="s">
        <v>243</v>
      </c>
      <c r="C83" s="41" t="s">
        <v>241</v>
      </c>
      <c r="D83" s="41" t="s">
        <v>159</v>
      </c>
      <c r="E83" s="41" t="s">
        <v>120</v>
      </c>
      <c r="F83" s="44" t="s">
        <v>256</v>
      </c>
      <c r="G83" s="43">
        <v>11358</v>
      </c>
      <c r="H83" s="46" t="s">
        <v>243</v>
      </c>
      <c r="I83" s="61" t="s">
        <v>196</v>
      </c>
      <c r="J83" s="41" t="s">
        <v>252</v>
      </c>
      <c r="K83" s="67">
        <v>42034</v>
      </c>
      <c r="L83" s="64">
        <v>18359</v>
      </c>
      <c r="M83" s="43">
        <v>11493</v>
      </c>
      <c r="N83" s="67">
        <v>42037</v>
      </c>
      <c r="O83" s="67">
        <v>42369</v>
      </c>
      <c r="P83" s="41">
        <v>1</v>
      </c>
      <c r="Q83" s="61"/>
      <c r="R83" s="61"/>
      <c r="S83" s="61"/>
      <c r="T83" s="41" t="s">
        <v>118</v>
      </c>
      <c r="U83" s="41"/>
      <c r="V83" s="42"/>
      <c r="W83" s="43"/>
      <c r="X83" s="44"/>
      <c r="Y83" s="42"/>
      <c r="Z83" s="42"/>
      <c r="AA83" s="41"/>
      <c r="AB83" s="41"/>
      <c r="AC83" s="45"/>
      <c r="AD83" s="45"/>
      <c r="AE83" s="49">
        <f t="shared" si="3"/>
        <v>18260</v>
      </c>
      <c r="AF83" s="49">
        <v>0</v>
      </c>
      <c r="AG83" s="49">
        <v>0</v>
      </c>
      <c r="AH83" s="45">
        <v>16690</v>
      </c>
      <c r="AI83" s="45">
        <f t="shared" si="0"/>
        <v>16690</v>
      </c>
      <c r="AJ83" s="46"/>
      <c r="AK83" s="43"/>
      <c r="AL83" s="55"/>
      <c r="AM83" s="43"/>
      <c r="AN83" s="65"/>
      <c r="AO83" s="54"/>
      <c r="AP83" s="43"/>
      <c r="AQ83" s="66"/>
      <c r="AR83" s="43"/>
      <c r="AS83" s="54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</row>
    <row r="84" spans="1:57" ht="57" x14ac:dyDescent="0.25">
      <c r="A84" s="88">
        <v>18</v>
      </c>
      <c r="B84" s="85" t="s">
        <v>244</v>
      </c>
      <c r="C84" s="41" t="s">
        <v>241</v>
      </c>
      <c r="D84" s="41" t="s">
        <v>159</v>
      </c>
      <c r="E84" s="41" t="s">
        <v>120</v>
      </c>
      <c r="F84" s="44" t="s">
        <v>254</v>
      </c>
      <c r="G84" s="43">
        <v>11358</v>
      </c>
      <c r="H84" s="46" t="s">
        <v>244</v>
      </c>
      <c r="I84" s="61" t="s">
        <v>196</v>
      </c>
      <c r="J84" s="41" t="s">
        <v>252</v>
      </c>
      <c r="K84" s="67">
        <v>42034</v>
      </c>
      <c r="L84" s="64">
        <v>18260</v>
      </c>
      <c r="M84" s="43">
        <v>11493</v>
      </c>
      <c r="N84" s="67">
        <v>42037</v>
      </c>
      <c r="O84" s="67">
        <v>42369</v>
      </c>
      <c r="P84" s="41">
        <v>1</v>
      </c>
      <c r="Q84" s="61"/>
      <c r="R84" s="61"/>
      <c r="S84" s="61"/>
      <c r="T84" s="41" t="s">
        <v>118</v>
      </c>
      <c r="U84" s="41"/>
      <c r="V84" s="42"/>
      <c r="W84" s="43"/>
      <c r="X84" s="44"/>
      <c r="Y84" s="42"/>
      <c r="Z84" s="42"/>
      <c r="AA84" s="41"/>
      <c r="AB84" s="41"/>
      <c r="AC84" s="45"/>
      <c r="AD84" s="45"/>
      <c r="AE84" s="49">
        <f t="shared" si="3"/>
        <v>18359</v>
      </c>
      <c r="AF84" s="49">
        <v>0</v>
      </c>
      <c r="AG84" s="49">
        <v>0</v>
      </c>
      <c r="AH84" s="45">
        <v>16600</v>
      </c>
      <c r="AI84" s="45">
        <v>13352</v>
      </c>
      <c r="AJ84" s="46"/>
      <c r="AK84" s="43"/>
      <c r="AL84" s="55"/>
      <c r="AM84" s="43"/>
      <c r="AN84" s="65"/>
      <c r="AO84" s="54"/>
      <c r="AP84" s="43"/>
      <c r="AQ84" s="66"/>
      <c r="AR84" s="43"/>
      <c r="AS84" s="54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</row>
    <row r="85" spans="1:57" ht="85.5" x14ac:dyDescent="0.25">
      <c r="A85" s="88">
        <v>19</v>
      </c>
      <c r="B85" s="85" t="s">
        <v>245</v>
      </c>
      <c r="C85" s="41" t="s">
        <v>240</v>
      </c>
      <c r="D85" s="41" t="s">
        <v>303</v>
      </c>
      <c r="E85" s="41" t="s">
        <v>170</v>
      </c>
      <c r="F85" s="44" t="s">
        <v>317</v>
      </c>
      <c r="G85" s="43" t="s">
        <v>170</v>
      </c>
      <c r="H85" s="46" t="s">
        <v>170</v>
      </c>
      <c r="I85" s="44" t="s">
        <v>239</v>
      </c>
      <c r="J85" s="41" t="s">
        <v>366</v>
      </c>
      <c r="K85" s="42" t="s">
        <v>170</v>
      </c>
      <c r="L85" s="45" t="s">
        <v>170</v>
      </c>
      <c r="M85" s="43" t="s">
        <v>170</v>
      </c>
      <c r="N85" s="42" t="s">
        <v>170</v>
      </c>
      <c r="O85" s="42" t="s">
        <v>170</v>
      </c>
      <c r="P85" s="41">
        <v>1</v>
      </c>
      <c r="Q85" s="61"/>
      <c r="R85" s="61"/>
      <c r="S85" s="61"/>
      <c r="T85" s="41" t="s">
        <v>118</v>
      </c>
      <c r="U85" s="41"/>
      <c r="V85" s="42"/>
      <c r="W85" s="43"/>
      <c r="X85" s="44"/>
      <c r="Y85" s="42"/>
      <c r="Z85" s="42"/>
      <c r="AA85" s="41"/>
      <c r="AB85" s="41"/>
      <c r="AC85" s="45"/>
      <c r="AD85" s="45"/>
      <c r="AE85" s="49">
        <f t="shared" si="3"/>
        <v>18359</v>
      </c>
      <c r="AF85" s="49">
        <v>0</v>
      </c>
      <c r="AG85" s="49">
        <v>0</v>
      </c>
      <c r="AH85" s="45">
        <v>1431.08</v>
      </c>
      <c r="AI85" s="45">
        <f t="shared" si="0"/>
        <v>1431.08</v>
      </c>
      <c r="AJ85" s="46"/>
      <c r="AK85" s="43"/>
      <c r="AL85" s="55"/>
      <c r="AM85" s="43"/>
      <c r="AN85" s="65" t="s">
        <v>304</v>
      </c>
      <c r="AO85" s="54" t="s">
        <v>305</v>
      </c>
      <c r="AP85" s="43">
        <v>11544</v>
      </c>
      <c r="AQ85" s="66">
        <v>42128</v>
      </c>
      <c r="AR85" s="43">
        <v>11544</v>
      </c>
      <c r="AS85" s="66">
        <v>42128</v>
      </c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</row>
    <row r="86" spans="1:57" ht="57" x14ac:dyDescent="0.25">
      <c r="A86" s="88">
        <v>20</v>
      </c>
      <c r="B86" s="85" t="s">
        <v>246</v>
      </c>
      <c r="C86" s="41" t="s">
        <v>242</v>
      </c>
      <c r="D86" s="41" t="s">
        <v>303</v>
      </c>
      <c r="E86" s="41" t="s">
        <v>170</v>
      </c>
      <c r="F86" s="44" t="s">
        <v>316</v>
      </c>
      <c r="G86" s="43" t="s">
        <v>170</v>
      </c>
      <c r="H86" s="46" t="s">
        <v>170</v>
      </c>
      <c r="I86" s="44" t="s">
        <v>247</v>
      </c>
      <c r="J86" s="41" t="s">
        <v>367</v>
      </c>
      <c r="K86" s="42" t="s">
        <v>170</v>
      </c>
      <c r="L86" s="45" t="s">
        <v>170</v>
      </c>
      <c r="M86" s="43" t="s">
        <v>170</v>
      </c>
      <c r="N86" s="42" t="s">
        <v>170</v>
      </c>
      <c r="O86" s="42" t="s">
        <v>170</v>
      </c>
      <c r="P86" s="41">
        <v>1</v>
      </c>
      <c r="Q86" s="61"/>
      <c r="R86" s="61"/>
      <c r="S86" s="61"/>
      <c r="T86" s="41" t="s">
        <v>118</v>
      </c>
      <c r="U86" s="41"/>
      <c r="V86" s="42"/>
      <c r="W86" s="43"/>
      <c r="X86" s="44"/>
      <c r="Y86" s="42"/>
      <c r="Z86" s="42"/>
      <c r="AA86" s="41"/>
      <c r="AB86" s="41"/>
      <c r="AC86" s="45"/>
      <c r="AD86" s="45"/>
      <c r="AE86" s="49">
        <f t="shared" si="3"/>
        <v>18260</v>
      </c>
      <c r="AF86" s="49">
        <v>0</v>
      </c>
      <c r="AG86" s="49">
        <v>0</v>
      </c>
      <c r="AH86" s="45">
        <v>313.70000000000005</v>
      </c>
      <c r="AI86" s="45">
        <f t="shared" si="0"/>
        <v>313.70000000000005</v>
      </c>
      <c r="AJ86" s="46"/>
      <c r="AK86" s="43"/>
      <c r="AL86" s="55"/>
      <c r="AM86" s="43"/>
      <c r="AN86" s="65" t="s">
        <v>304</v>
      </c>
      <c r="AO86" s="54" t="s">
        <v>305</v>
      </c>
      <c r="AP86" s="43">
        <v>11544</v>
      </c>
      <c r="AQ86" s="66">
        <v>42128</v>
      </c>
      <c r="AR86" s="43">
        <v>11544</v>
      </c>
      <c r="AS86" s="66">
        <v>42128</v>
      </c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</row>
    <row r="87" spans="1:57" ht="28.5" x14ac:dyDescent="0.25">
      <c r="A87" s="88">
        <v>21</v>
      </c>
      <c r="B87" s="85" t="s">
        <v>248</v>
      </c>
      <c r="C87" s="41" t="s">
        <v>327</v>
      </c>
      <c r="D87" s="41" t="s">
        <v>303</v>
      </c>
      <c r="E87" s="41" t="s">
        <v>170</v>
      </c>
      <c r="F87" s="44" t="s">
        <v>315</v>
      </c>
      <c r="G87" s="43" t="s">
        <v>170</v>
      </c>
      <c r="H87" s="46" t="s">
        <v>170</v>
      </c>
      <c r="I87" s="44" t="s">
        <v>249</v>
      </c>
      <c r="J87" s="41" t="s">
        <v>368</v>
      </c>
      <c r="K87" s="42" t="s">
        <v>170</v>
      </c>
      <c r="L87" s="45" t="s">
        <v>170</v>
      </c>
      <c r="M87" s="43" t="s">
        <v>170</v>
      </c>
      <c r="N87" s="42" t="s">
        <v>170</v>
      </c>
      <c r="O87" s="42" t="s">
        <v>170</v>
      </c>
      <c r="P87" s="41">
        <v>1</v>
      </c>
      <c r="Q87" s="61"/>
      <c r="R87" s="61"/>
      <c r="S87" s="61"/>
      <c r="T87" s="41" t="s">
        <v>257</v>
      </c>
      <c r="U87" s="41"/>
      <c r="V87" s="42"/>
      <c r="W87" s="43"/>
      <c r="X87" s="44"/>
      <c r="Y87" s="42"/>
      <c r="Z87" s="42"/>
      <c r="AA87" s="41"/>
      <c r="AB87" s="41"/>
      <c r="AC87" s="45"/>
      <c r="AD87" s="45"/>
      <c r="AE87" s="49"/>
      <c r="AF87" s="49">
        <v>0</v>
      </c>
      <c r="AG87" s="49">
        <v>0</v>
      </c>
      <c r="AH87" s="45">
        <v>1423.6000000000004</v>
      </c>
      <c r="AI87" s="45">
        <f>AF87+AG87+AH87</f>
        <v>1423.6000000000004</v>
      </c>
      <c r="AJ87" s="46"/>
      <c r="AK87" s="43"/>
      <c r="AL87" s="55"/>
      <c r="AM87" s="43"/>
      <c r="AN87" s="65"/>
      <c r="AO87" s="54"/>
      <c r="AP87" s="43"/>
      <c r="AQ87" s="66"/>
      <c r="AR87" s="43"/>
      <c r="AS87" s="54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</row>
    <row r="88" spans="1:57" ht="71.25" x14ac:dyDescent="0.25">
      <c r="A88" s="88">
        <v>22</v>
      </c>
      <c r="B88" s="85" t="s">
        <v>262</v>
      </c>
      <c r="C88" s="41" t="s">
        <v>272</v>
      </c>
      <c r="D88" s="41" t="s">
        <v>159</v>
      </c>
      <c r="E88" s="41" t="s">
        <v>273</v>
      </c>
      <c r="F88" s="44" t="s">
        <v>274</v>
      </c>
      <c r="G88" s="43">
        <v>11237</v>
      </c>
      <c r="H88" s="46" t="s">
        <v>245</v>
      </c>
      <c r="I88" s="44" t="s">
        <v>275</v>
      </c>
      <c r="J88" s="41" t="s">
        <v>276</v>
      </c>
      <c r="K88" s="67">
        <v>42069</v>
      </c>
      <c r="L88" s="64">
        <v>120193.1</v>
      </c>
      <c r="M88" s="43">
        <v>11510</v>
      </c>
      <c r="N88" s="67">
        <v>42069</v>
      </c>
      <c r="O88" s="67">
        <v>42369</v>
      </c>
      <c r="P88" s="41">
        <v>1</v>
      </c>
      <c r="Q88" s="61"/>
      <c r="R88" s="61"/>
      <c r="S88" s="61"/>
      <c r="T88" s="41" t="s">
        <v>277</v>
      </c>
      <c r="U88" s="41"/>
      <c r="V88" s="42"/>
      <c r="W88" s="43"/>
      <c r="X88" s="44"/>
      <c r="Y88" s="42"/>
      <c r="Z88" s="42"/>
      <c r="AA88" s="41"/>
      <c r="AB88" s="41"/>
      <c r="AC88" s="45"/>
      <c r="AD88" s="45"/>
      <c r="AE88" s="49"/>
      <c r="AF88" s="49">
        <v>0</v>
      </c>
      <c r="AG88" s="49">
        <v>0</v>
      </c>
      <c r="AH88" s="45">
        <v>17991</v>
      </c>
      <c r="AI88" s="45">
        <f t="shared" ref="AI88:AI101" si="4">AF88+AG88+AH88</f>
        <v>17991</v>
      </c>
      <c r="AJ88" s="46" t="s">
        <v>278</v>
      </c>
      <c r="AK88" s="43">
        <v>11405</v>
      </c>
      <c r="AL88" s="55" t="s">
        <v>279</v>
      </c>
      <c r="AM88" s="43">
        <v>11526</v>
      </c>
      <c r="AN88" s="65"/>
      <c r="AO88" s="54"/>
      <c r="AP88" s="43"/>
      <c r="AQ88" s="66"/>
      <c r="AR88" s="43"/>
      <c r="AS88" s="54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</row>
    <row r="89" spans="1:57" ht="71.25" x14ac:dyDescent="0.25">
      <c r="A89" s="88">
        <v>23</v>
      </c>
      <c r="B89" s="85" t="s">
        <v>258</v>
      </c>
      <c r="C89" s="41" t="s">
        <v>208</v>
      </c>
      <c r="D89" s="41" t="s">
        <v>159</v>
      </c>
      <c r="E89" s="41" t="s">
        <v>120</v>
      </c>
      <c r="F89" s="44" t="s">
        <v>209</v>
      </c>
      <c r="G89" s="43">
        <v>11133</v>
      </c>
      <c r="H89" s="46" t="s">
        <v>246</v>
      </c>
      <c r="I89" s="44" t="s">
        <v>210</v>
      </c>
      <c r="J89" s="41" t="s">
        <v>211</v>
      </c>
      <c r="K89" s="67">
        <v>42065</v>
      </c>
      <c r="L89" s="45">
        <v>429302.1</v>
      </c>
      <c r="M89" s="43">
        <v>11513</v>
      </c>
      <c r="N89" s="67">
        <v>42065</v>
      </c>
      <c r="O89" s="67">
        <v>42369</v>
      </c>
      <c r="P89" s="41">
        <v>1</v>
      </c>
      <c r="Q89" s="61"/>
      <c r="R89" s="61"/>
      <c r="S89" s="61"/>
      <c r="T89" s="41" t="s">
        <v>118</v>
      </c>
      <c r="U89" s="41" t="s">
        <v>125</v>
      </c>
      <c r="V89" s="42">
        <v>42244</v>
      </c>
      <c r="W89" s="43">
        <v>11656</v>
      </c>
      <c r="X89" s="57" t="s">
        <v>365</v>
      </c>
      <c r="Y89" s="42">
        <v>42244</v>
      </c>
      <c r="Z89" s="42">
        <v>42369</v>
      </c>
      <c r="AA89" s="48">
        <v>0.16889999999999999</v>
      </c>
      <c r="AB89" s="41"/>
      <c r="AC89" s="45">
        <f>7250.93*4</f>
        <v>29003.72</v>
      </c>
      <c r="AD89" s="45"/>
      <c r="AE89" s="49">
        <f>AC89+L89</f>
        <v>458305.81999999995</v>
      </c>
      <c r="AF89" s="49">
        <v>0</v>
      </c>
      <c r="AG89" s="49">
        <v>0</v>
      </c>
      <c r="AH89" s="45">
        <v>306764.44999999995</v>
      </c>
      <c r="AI89" s="45">
        <f t="shared" si="4"/>
        <v>306764.44999999995</v>
      </c>
      <c r="AJ89" s="46" t="s">
        <v>162</v>
      </c>
      <c r="AK89" s="43">
        <v>11016</v>
      </c>
      <c r="AL89" s="55" t="s">
        <v>280</v>
      </c>
      <c r="AM89" s="43">
        <v>11340</v>
      </c>
      <c r="AN89" s="65"/>
      <c r="AO89" s="54"/>
      <c r="AP89" s="43"/>
      <c r="AQ89" s="66"/>
      <c r="AR89" s="43"/>
      <c r="AS89" s="54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</row>
    <row r="90" spans="1:57" ht="60" customHeight="1" x14ac:dyDescent="0.25">
      <c r="A90" s="88">
        <v>24</v>
      </c>
      <c r="B90" s="85" t="s">
        <v>266</v>
      </c>
      <c r="C90" s="41" t="s">
        <v>148</v>
      </c>
      <c r="D90" s="41" t="s">
        <v>159</v>
      </c>
      <c r="E90" s="41" t="s">
        <v>120</v>
      </c>
      <c r="F90" s="44" t="s">
        <v>267</v>
      </c>
      <c r="G90" s="43">
        <v>11051</v>
      </c>
      <c r="H90" s="46" t="s">
        <v>248</v>
      </c>
      <c r="I90" s="44" t="s">
        <v>268</v>
      </c>
      <c r="J90" s="41" t="s">
        <v>269</v>
      </c>
      <c r="K90" s="67">
        <v>42065</v>
      </c>
      <c r="L90" s="45">
        <v>9820</v>
      </c>
      <c r="M90" s="43">
        <v>11515</v>
      </c>
      <c r="N90" s="67">
        <v>42065</v>
      </c>
      <c r="O90" s="67">
        <v>42094</v>
      </c>
      <c r="P90" s="41">
        <v>1</v>
      </c>
      <c r="Q90" s="61"/>
      <c r="R90" s="61"/>
      <c r="S90" s="61"/>
      <c r="T90" s="41" t="s">
        <v>270</v>
      </c>
      <c r="U90" s="41"/>
      <c r="V90" s="42"/>
      <c r="W90" s="43"/>
      <c r="X90" s="44"/>
      <c r="Y90" s="42"/>
      <c r="Z90" s="42"/>
      <c r="AA90" s="41"/>
      <c r="AB90" s="41"/>
      <c r="AC90" s="45"/>
      <c r="AD90" s="45"/>
      <c r="AE90" s="49"/>
      <c r="AF90" s="49">
        <v>0</v>
      </c>
      <c r="AG90" s="49">
        <v>0</v>
      </c>
      <c r="AH90" s="45">
        <v>9820</v>
      </c>
      <c r="AI90" s="45">
        <f t="shared" si="4"/>
        <v>9820</v>
      </c>
      <c r="AJ90" s="46" t="s">
        <v>245</v>
      </c>
      <c r="AK90" s="43"/>
      <c r="AL90" s="55" t="s">
        <v>271</v>
      </c>
      <c r="AM90" s="43">
        <v>11286</v>
      </c>
      <c r="AN90" s="65"/>
      <c r="AO90" s="54"/>
      <c r="AP90" s="43"/>
      <c r="AQ90" s="66"/>
      <c r="AR90" s="43"/>
      <c r="AS90" s="54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</row>
    <row r="91" spans="1:57" ht="57" x14ac:dyDescent="0.25">
      <c r="A91" s="88">
        <v>25</v>
      </c>
      <c r="B91" s="85" t="s">
        <v>259</v>
      </c>
      <c r="C91" s="41" t="s">
        <v>260</v>
      </c>
      <c r="D91" s="41" t="s">
        <v>159</v>
      </c>
      <c r="E91" s="41" t="s">
        <v>120</v>
      </c>
      <c r="F91" s="44" t="s">
        <v>261</v>
      </c>
      <c r="G91" s="43">
        <v>11367</v>
      </c>
      <c r="H91" s="46" t="s">
        <v>262</v>
      </c>
      <c r="I91" s="44" t="s">
        <v>349</v>
      </c>
      <c r="J91" s="41" t="s">
        <v>263</v>
      </c>
      <c r="K91" s="67">
        <v>42065</v>
      </c>
      <c r="L91" s="64">
        <v>16560</v>
      </c>
      <c r="M91" s="43">
        <v>11513</v>
      </c>
      <c r="N91" s="67">
        <v>42065</v>
      </c>
      <c r="O91" s="67">
        <v>42369</v>
      </c>
      <c r="P91" s="41">
        <v>1</v>
      </c>
      <c r="Q91" s="61"/>
      <c r="R91" s="61"/>
      <c r="S91" s="61"/>
      <c r="T91" s="41" t="s">
        <v>118</v>
      </c>
      <c r="U91" s="41"/>
      <c r="V91" s="42"/>
      <c r="W91" s="43"/>
      <c r="X91" s="44"/>
      <c r="Y91" s="42"/>
      <c r="Z91" s="42"/>
      <c r="AA91" s="41"/>
      <c r="AB91" s="41"/>
      <c r="AC91" s="45"/>
      <c r="AD91" s="45"/>
      <c r="AE91" s="49"/>
      <c r="AF91" s="49">
        <v>0</v>
      </c>
      <c r="AG91" s="49">
        <v>0</v>
      </c>
      <c r="AH91" s="45">
        <v>4278</v>
      </c>
      <c r="AI91" s="45">
        <f t="shared" si="4"/>
        <v>4278</v>
      </c>
      <c r="AJ91" s="46" t="s">
        <v>264</v>
      </c>
      <c r="AK91" s="43">
        <v>11400</v>
      </c>
      <c r="AL91" s="55" t="s">
        <v>265</v>
      </c>
      <c r="AM91" s="43">
        <v>11525</v>
      </c>
      <c r="AN91" s="65"/>
      <c r="AO91" s="54"/>
      <c r="AP91" s="43"/>
      <c r="AQ91" s="66"/>
      <c r="AR91" s="43"/>
      <c r="AS91" s="54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</row>
    <row r="92" spans="1:57" ht="57" x14ac:dyDescent="0.25">
      <c r="A92" s="88">
        <v>26</v>
      </c>
      <c r="B92" s="85" t="s">
        <v>286</v>
      </c>
      <c r="C92" s="41" t="s">
        <v>264</v>
      </c>
      <c r="D92" s="41" t="s">
        <v>376</v>
      </c>
      <c r="E92" s="41" t="s">
        <v>273</v>
      </c>
      <c r="F92" s="44" t="s">
        <v>287</v>
      </c>
      <c r="G92" s="43" t="s">
        <v>292</v>
      </c>
      <c r="H92" s="46" t="s">
        <v>258</v>
      </c>
      <c r="I92" s="44" t="s">
        <v>289</v>
      </c>
      <c r="J92" s="41" t="s">
        <v>290</v>
      </c>
      <c r="K92" s="67">
        <v>42090</v>
      </c>
      <c r="L92" s="64">
        <v>58090</v>
      </c>
      <c r="M92" s="43">
        <v>11530</v>
      </c>
      <c r="N92" s="67">
        <v>42090</v>
      </c>
      <c r="O92" s="67">
        <v>42181</v>
      </c>
      <c r="P92" s="41">
        <v>8</v>
      </c>
      <c r="Q92" s="61"/>
      <c r="R92" s="61"/>
      <c r="S92" s="61"/>
      <c r="T92" s="41" t="s">
        <v>270</v>
      </c>
      <c r="U92" s="41"/>
      <c r="V92" s="42"/>
      <c r="W92" s="43"/>
      <c r="X92" s="44"/>
      <c r="Y92" s="42"/>
      <c r="Z92" s="42"/>
      <c r="AA92" s="41"/>
      <c r="AB92" s="41"/>
      <c r="AC92" s="45"/>
      <c r="AD92" s="45"/>
      <c r="AE92" s="49"/>
      <c r="AF92" s="49">
        <v>0</v>
      </c>
      <c r="AG92" s="49">
        <v>0</v>
      </c>
      <c r="AH92" s="45">
        <v>58090</v>
      </c>
      <c r="AI92" s="45">
        <f t="shared" si="4"/>
        <v>58090</v>
      </c>
      <c r="AJ92" s="46" t="s">
        <v>291</v>
      </c>
      <c r="AK92" s="43" t="s">
        <v>288</v>
      </c>
      <c r="AL92" s="55" t="s">
        <v>322</v>
      </c>
      <c r="AM92" s="43">
        <v>11519</v>
      </c>
      <c r="AN92" s="65"/>
      <c r="AO92" s="54"/>
      <c r="AP92" s="43"/>
      <c r="AQ92" s="66"/>
      <c r="AR92" s="43"/>
      <c r="AS92" s="54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</row>
    <row r="93" spans="1:57" ht="42.75" x14ac:dyDescent="0.25">
      <c r="A93" s="88">
        <v>27</v>
      </c>
      <c r="B93" s="85" t="s">
        <v>285</v>
      </c>
      <c r="C93" s="41" t="s">
        <v>282</v>
      </c>
      <c r="D93" s="41" t="s">
        <v>159</v>
      </c>
      <c r="E93" s="41" t="s">
        <v>273</v>
      </c>
      <c r="F93" s="44" t="s">
        <v>298</v>
      </c>
      <c r="G93" s="43">
        <v>11268</v>
      </c>
      <c r="H93" s="46" t="s">
        <v>266</v>
      </c>
      <c r="I93" s="44" t="s">
        <v>283</v>
      </c>
      <c r="J93" s="41" t="s">
        <v>284</v>
      </c>
      <c r="K93" s="67">
        <v>41736</v>
      </c>
      <c r="L93" s="64">
        <v>27650</v>
      </c>
      <c r="M93" s="43">
        <v>11530</v>
      </c>
      <c r="N93" s="67">
        <v>41736</v>
      </c>
      <c r="O93" s="67">
        <v>42369</v>
      </c>
      <c r="P93" s="41">
        <v>1</v>
      </c>
      <c r="Q93" s="61"/>
      <c r="R93" s="61"/>
      <c r="S93" s="61"/>
      <c r="T93" s="41" t="s">
        <v>118</v>
      </c>
      <c r="U93" s="41"/>
      <c r="V93" s="42"/>
      <c r="W93" s="43"/>
      <c r="X93" s="44"/>
      <c r="Y93" s="42"/>
      <c r="Z93" s="42"/>
      <c r="AA93" s="41"/>
      <c r="AB93" s="41"/>
      <c r="AC93" s="45"/>
      <c r="AD93" s="45"/>
      <c r="AE93" s="49"/>
      <c r="AF93" s="49">
        <v>0</v>
      </c>
      <c r="AG93" s="49">
        <v>0</v>
      </c>
      <c r="AH93" s="45">
        <v>570</v>
      </c>
      <c r="AI93" s="45">
        <f t="shared" si="4"/>
        <v>570</v>
      </c>
      <c r="AJ93" s="46" t="s">
        <v>282</v>
      </c>
      <c r="AK93" s="43">
        <v>11306</v>
      </c>
      <c r="AL93" s="55" t="s">
        <v>271</v>
      </c>
      <c r="AM93" s="43">
        <v>11519</v>
      </c>
      <c r="AN93" s="65"/>
      <c r="AO93" s="54"/>
      <c r="AP93" s="43"/>
      <c r="AQ93" s="66"/>
      <c r="AR93" s="43"/>
      <c r="AS93" s="54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</row>
    <row r="94" spans="1:57" ht="57" x14ac:dyDescent="0.25">
      <c r="A94" s="88">
        <v>28</v>
      </c>
      <c r="B94" s="85" t="s">
        <v>297</v>
      </c>
      <c r="C94" s="41" t="s">
        <v>309</v>
      </c>
      <c r="D94" s="41" t="s">
        <v>159</v>
      </c>
      <c r="E94" s="41" t="s">
        <v>273</v>
      </c>
      <c r="F94" s="44" t="s">
        <v>310</v>
      </c>
      <c r="G94" s="43">
        <v>11244</v>
      </c>
      <c r="H94" s="46" t="s">
        <v>259</v>
      </c>
      <c r="I94" s="44" t="s">
        <v>311</v>
      </c>
      <c r="J94" s="41" t="s">
        <v>307</v>
      </c>
      <c r="K94" s="67">
        <v>42108</v>
      </c>
      <c r="L94" s="64">
        <v>59740.5</v>
      </c>
      <c r="M94" s="43">
        <v>11291</v>
      </c>
      <c r="N94" s="67">
        <v>42108</v>
      </c>
      <c r="O94" s="67">
        <v>42369</v>
      </c>
      <c r="P94" s="41">
        <v>1</v>
      </c>
      <c r="Q94" s="61"/>
      <c r="R94" s="61"/>
      <c r="S94" s="61"/>
      <c r="T94" s="41" t="s">
        <v>312</v>
      </c>
      <c r="U94" s="41"/>
      <c r="V94" s="42"/>
      <c r="W94" s="43"/>
      <c r="X94" s="44"/>
      <c r="Y94" s="42"/>
      <c r="Z94" s="42"/>
      <c r="AA94" s="41"/>
      <c r="AB94" s="41"/>
      <c r="AC94" s="45"/>
      <c r="AD94" s="45"/>
      <c r="AE94" s="49"/>
      <c r="AF94" s="49">
        <v>0</v>
      </c>
      <c r="AG94" s="49">
        <v>0</v>
      </c>
      <c r="AH94" s="45">
        <v>0</v>
      </c>
      <c r="AI94" s="45">
        <f t="shared" si="4"/>
        <v>0</v>
      </c>
      <c r="AJ94" s="46" t="s">
        <v>308</v>
      </c>
      <c r="AK94" s="43">
        <v>11291</v>
      </c>
      <c r="AL94" s="55" t="s">
        <v>313</v>
      </c>
      <c r="AM94" s="43">
        <v>11531</v>
      </c>
      <c r="AN94" s="65"/>
      <c r="AO94" s="54"/>
      <c r="AP94" s="43"/>
      <c r="AQ94" s="66"/>
      <c r="AR94" s="43"/>
      <c r="AS94" s="54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</row>
    <row r="95" spans="1:57" ht="28.5" x14ac:dyDescent="0.25">
      <c r="A95" s="88">
        <v>29</v>
      </c>
      <c r="B95" s="85" t="s">
        <v>306</v>
      </c>
      <c r="C95" s="41" t="s">
        <v>282</v>
      </c>
      <c r="D95" s="41" t="s">
        <v>122</v>
      </c>
      <c r="E95" s="41" t="s">
        <v>120</v>
      </c>
      <c r="F95" s="44" t="s">
        <v>299</v>
      </c>
      <c r="G95" s="43">
        <v>11329</v>
      </c>
      <c r="H95" s="46" t="s">
        <v>286</v>
      </c>
      <c r="I95" s="44" t="s">
        <v>300</v>
      </c>
      <c r="J95" s="41" t="s">
        <v>301</v>
      </c>
      <c r="K95" s="67">
        <v>41751</v>
      </c>
      <c r="L95" s="64">
        <v>111611</v>
      </c>
      <c r="M95" s="43">
        <v>11542</v>
      </c>
      <c r="N95" s="67">
        <v>42116</v>
      </c>
      <c r="O95" s="67">
        <v>42369</v>
      </c>
      <c r="P95" s="41">
        <v>1</v>
      </c>
      <c r="Q95" s="61"/>
      <c r="R95" s="61"/>
      <c r="S95" s="61"/>
      <c r="T95" s="41" t="s">
        <v>314</v>
      </c>
      <c r="U95" s="41"/>
      <c r="V95" s="42"/>
      <c r="W95" s="43"/>
      <c r="X95" s="44"/>
      <c r="Y95" s="42"/>
      <c r="Z95" s="42"/>
      <c r="AA95" s="41"/>
      <c r="AB95" s="41"/>
      <c r="AC95" s="45"/>
      <c r="AD95" s="45"/>
      <c r="AE95" s="49"/>
      <c r="AF95" s="49">
        <v>0</v>
      </c>
      <c r="AG95" s="49">
        <v>0</v>
      </c>
      <c r="AH95" s="45">
        <v>28841.68</v>
      </c>
      <c r="AI95" s="45">
        <f t="shared" si="4"/>
        <v>28841.68</v>
      </c>
      <c r="AJ95" s="46" t="s">
        <v>321</v>
      </c>
      <c r="AK95" s="43">
        <v>11386</v>
      </c>
      <c r="AL95" s="55" t="s">
        <v>320</v>
      </c>
      <c r="AM95" s="43">
        <v>11539</v>
      </c>
      <c r="AN95" s="65"/>
      <c r="AO95" s="54"/>
      <c r="AP95" s="43"/>
      <c r="AQ95" s="66"/>
      <c r="AR95" s="43"/>
      <c r="AS95" s="54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</row>
    <row r="96" spans="1:57" ht="28.5" x14ac:dyDescent="0.25">
      <c r="A96" s="88">
        <v>30</v>
      </c>
      <c r="B96" s="85" t="s">
        <v>293</v>
      </c>
      <c r="C96" s="41" t="s">
        <v>243</v>
      </c>
      <c r="D96" s="41" t="s">
        <v>303</v>
      </c>
      <c r="E96" s="41" t="s">
        <v>120</v>
      </c>
      <c r="F96" s="44" t="s">
        <v>294</v>
      </c>
      <c r="G96" s="43" t="s">
        <v>170</v>
      </c>
      <c r="H96" s="46" t="s">
        <v>285</v>
      </c>
      <c r="I96" s="44" t="s">
        <v>295</v>
      </c>
      <c r="J96" s="41" t="s">
        <v>296</v>
      </c>
      <c r="K96" s="67">
        <v>41757</v>
      </c>
      <c r="L96" s="64">
        <v>2227</v>
      </c>
      <c r="M96" s="43" t="s">
        <v>170</v>
      </c>
      <c r="N96" s="67">
        <v>42122</v>
      </c>
      <c r="O96" s="67">
        <v>42151</v>
      </c>
      <c r="P96" s="41">
        <v>1</v>
      </c>
      <c r="Q96" s="61"/>
      <c r="R96" s="61"/>
      <c r="S96" s="61"/>
      <c r="T96" s="41" t="s">
        <v>302</v>
      </c>
      <c r="U96" s="41"/>
      <c r="V96" s="42"/>
      <c r="W96" s="43"/>
      <c r="X96" s="44"/>
      <c r="Y96" s="42"/>
      <c r="Z96" s="42"/>
      <c r="AA96" s="41"/>
      <c r="AB96" s="41"/>
      <c r="AC96" s="45"/>
      <c r="AD96" s="45"/>
      <c r="AE96" s="49"/>
      <c r="AF96" s="49">
        <v>0</v>
      </c>
      <c r="AG96" s="49">
        <v>0</v>
      </c>
      <c r="AH96" s="45">
        <v>2227</v>
      </c>
      <c r="AI96" s="45">
        <f t="shared" si="4"/>
        <v>2227</v>
      </c>
      <c r="AJ96" s="46" t="s">
        <v>170</v>
      </c>
      <c r="AK96" s="43" t="s">
        <v>170</v>
      </c>
      <c r="AL96" s="65" t="s">
        <v>170</v>
      </c>
      <c r="AM96" s="43" t="s">
        <v>170</v>
      </c>
      <c r="AN96" s="65" t="s">
        <v>304</v>
      </c>
      <c r="AO96" s="54" t="s">
        <v>305</v>
      </c>
      <c r="AP96" s="43">
        <v>11544</v>
      </c>
      <c r="AQ96" s="66">
        <v>42128</v>
      </c>
      <c r="AR96" s="43">
        <v>11544</v>
      </c>
      <c r="AS96" s="66">
        <v>42128</v>
      </c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</row>
    <row r="97" spans="1:57" ht="46.9" customHeight="1" x14ac:dyDescent="0.25">
      <c r="A97" s="88">
        <v>31</v>
      </c>
      <c r="B97" s="85" t="s">
        <v>318</v>
      </c>
      <c r="C97" s="41" t="s">
        <v>208</v>
      </c>
      <c r="D97" s="41" t="s">
        <v>159</v>
      </c>
      <c r="E97" s="41" t="s">
        <v>120</v>
      </c>
      <c r="F97" s="44" t="s">
        <v>319</v>
      </c>
      <c r="G97" s="43">
        <v>11133</v>
      </c>
      <c r="H97" s="46" t="s">
        <v>297</v>
      </c>
      <c r="I97" s="44" t="s">
        <v>210</v>
      </c>
      <c r="J97" s="41" t="s">
        <v>211</v>
      </c>
      <c r="K97" s="67">
        <v>41718</v>
      </c>
      <c r="L97" s="64">
        <v>272687.03999999998</v>
      </c>
      <c r="M97" s="43">
        <v>11556</v>
      </c>
      <c r="N97" s="67">
        <v>42095</v>
      </c>
      <c r="O97" s="67">
        <v>42369</v>
      </c>
      <c r="P97" s="41">
        <v>1</v>
      </c>
      <c r="Q97" s="61"/>
      <c r="R97" s="61"/>
      <c r="S97" s="61"/>
      <c r="T97" s="41" t="s">
        <v>118</v>
      </c>
      <c r="U97" s="41" t="s">
        <v>125</v>
      </c>
      <c r="V97" s="42">
        <v>42244</v>
      </c>
      <c r="W97" s="43">
        <v>11656</v>
      </c>
      <c r="X97" s="57" t="s">
        <v>362</v>
      </c>
      <c r="Y97" s="42">
        <v>42244</v>
      </c>
      <c r="Z97" s="42">
        <v>42369</v>
      </c>
      <c r="AA97" s="48">
        <v>0.15593499999999999</v>
      </c>
      <c r="AB97" s="41"/>
      <c r="AC97" s="45">
        <v>18898.400000000001</v>
      </c>
      <c r="AD97" s="45"/>
      <c r="AE97" s="49">
        <f>AC97+L97</f>
        <v>291585.44</v>
      </c>
      <c r="AF97" s="49">
        <v>0</v>
      </c>
      <c r="AG97" s="49">
        <v>0</v>
      </c>
      <c r="AH97" s="69">
        <v>225135.33999999997</v>
      </c>
      <c r="AI97" s="45">
        <f t="shared" si="4"/>
        <v>225135.33999999997</v>
      </c>
      <c r="AJ97" s="46" t="s">
        <v>162</v>
      </c>
      <c r="AK97" s="43">
        <v>11016</v>
      </c>
      <c r="AL97" s="55" t="s">
        <v>280</v>
      </c>
      <c r="AM97" s="43">
        <v>11525</v>
      </c>
      <c r="AN97" s="65"/>
      <c r="AO97" s="54"/>
      <c r="AP97" s="43"/>
      <c r="AQ97" s="66"/>
      <c r="AR97" s="43"/>
      <c r="AS97" s="66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</row>
    <row r="98" spans="1:57" ht="49.9" customHeight="1" x14ac:dyDescent="0.25">
      <c r="A98" s="88">
        <v>32</v>
      </c>
      <c r="B98" s="85" t="s">
        <v>329</v>
      </c>
      <c r="C98" s="41" t="s">
        <v>244</v>
      </c>
      <c r="D98" s="41" t="s">
        <v>303</v>
      </c>
      <c r="E98" s="41" t="s">
        <v>120</v>
      </c>
      <c r="F98" s="44" t="s">
        <v>330</v>
      </c>
      <c r="G98" s="43" t="s">
        <v>170</v>
      </c>
      <c r="H98" s="46" t="s">
        <v>170</v>
      </c>
      <c r="I98" s="44" t="s">
        <v>331</v>
      </c>
      <c r="J98" s="41" t="s">
        <v>332</v>
      </c>
      <c r="K98" s="67">
        <v>42180</v>
      </c>
      <c r="L98" s="64">
        <v>450</v>
      </c>
      <c r="M98" s="43" t="s">
        <v>170</v>
      </c>
      <c r="N98" s="67">
        <v>42180</v>
      </c>
      <c r="O98" s="67">
        <v>42210</v>
      </c>
      <c r="P98" s="41">
        <v>1</v>
      </c>
      <c r="Q98" s="61"/>
      <c r="R98" s="61"/>
      <c r="S98" s="61"/>
      <c r="T98" s="41" t="s">
        <v>118</v>
      </c>
      <c r="U98" s="41"/>
      <c r="V98" s="42"/>
      <c r="W98" s="43"/>
      <c r="X98" s="44"/>
      <c r="Y98" s="42"/>
      <c r="Z98" s="42"/>
      <c r="AA98" s="41"/>
      <c r="AB98" s="41"/>
      <c r="AC98" s="45"/>
      <c r="AD98" s="45"/>
      <c r="AE98" s="49"/>
      <c r="AF98" s="49">
        <v>0</v>
      </c>
      <c r="AG98" s="49">
        <v>0</v>
      </c>
      <c r="AH98" s="69">
        <v>450</v>
      </c>
      <c r="AI98" s="45">
        <f t="shared" si="4"/>
        <v>450</v>
      </c>
      <c r="AJ98" s="46" t="s">
        <v>170</v>
      </c>
      <c r="AK98" s="43" t="s">
        <v>170</v>
      </c>
      <c r="AL98" s="55"/>
      <c r="AM98" s="43"/>
      <c r="AN98" s="65" t="s">
        <v>304</v>
      </c>
      <c r="AO98" s="54" t="s">
        <v>305</v>
      </c>
      <c r="AP98" s="43" t="s">
        <v>170</v>
      </c>
      <c r="AQ98" s="42"/>
      <c r="AR98" s="43"/>
      <c r="AS98" s="66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</row>
    <row r="99" spans="1:57" ht="63" customHeight="1" x14ac:dyDescent="0.25">
      <c r="A99" s="88">
        <v>33</v>
      </c>
      <c r="B99" s="85" t="s">
        <v>328</v>
      </c>
      <c r="C99" s="41" t="s">
        <v>245</v>
      </c>
      <c r="D99" s="41" t="s">
        <v>303</v>
      </c>
      <c r="E99" s="41" t="s">
        <v>120</v>
      </c>
      <c r="F99" s="44" t="s">
        <v>333</v>
      </c>
      <c r="G99" s="43" t="s">
        <v>170</v>
      </c>
      <c r="H99" s="46" t="s">
        <v>170</v>
      </c>
      <c r="I99" s="44" t="s">
        <v>196</v>
      </c>
      <c r="J99" s="41" t="s">
        <v>252</v>
      </c>
      <c r="K99" s="67">
        <v>42180</v>
      </c>
      <c r="L99" s="64">
        <v>1740</v>
      </c>
      <c r="M99" s="43" t="s">
        <v>170</v>
      </c>
      <c r="N99" s="67">
        <v>42180</v>
      </c>
      <c r="O99" s="67">
        <v>42210</v>
      </c>
      <c r="P99" s="41">
        <v>1</v>
      </c>
      <c r="Q99" s="61"/>
      <c r="R99" s="61"/>
      <c r="S99" s="61"/>
      <c r="T99" s="41" t="s">
        <v>270</v>
      </c>
      <c r="U99" s="41"/>
      <c r="V99" s="42"/>
      <c r="W99" s="43"/>
      <c r="X99" s="44"/>
      <c r="Y99" s="42"/>
      <c r="Z99" s="42"/>
      <c r="AA99" s="41"/>
      <c r="AB99" s="41"/>
      <c r="AC99" s="45"/>
      <c r="AD99" s="45"/>
      <c r="AE99" s="49"/>
      <c r="AF99" s="49">
        <v>0</v>
      </c>
      <c r="AG99" s="49">
        <v>0</v>
      </c>
      <c r="AH99" s="69">
        <v>1740</v>
      </c>
      <c r="AI99" s="45">
        <f t="shared" si="4"/>
        <v>1740</v>
      </c>
      <c r="AJ99" s="46" t="s">
        <v>170</v>
      </c>
      <c r="AK99" s="43" t="s">
        <v>170</v>
      </c>
      <c r="AL99" s="55"/>
      <c r="AM99" s="43"/>
      <c r="AN99" s="65" t="s">
        <v>304</v>
      </c>
      <c r="AO99" s="54" t="s">
        <v>305</v>
      </c>
      <c r="AP99" s="43" t="s">
        <v>170</v>
      </c>
      <c r="AQ99" s="42"/>
      <c r="AR99" s="43"/>
      <c r="AS99" s="4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</row>
    <row r="100" spans="1:57" ht="63" customHeight="1" x14ac:dyDescent="0.25">
      <c r="A100" s="88">
        <v>34</v>
      </c>
      <c r="B100" s="85" t="s">
        <v>335</v>
      </c>
      <c r="C100" s="41" t="s">
        <v>336</v>
      </c>
      <c r="D100" s="41" t="s">
        <v>159</v>
      </c>
      <c r="E100" s="41" t="s">
        <v>120</v>
      </c>
      <c r="F100" s="44" t="s">
        <v>337</v>
      </c>
      <c r="G100" s="43">
        <v>11458</v>
      </c>
      <c r="H100" s="46" t="s">
        <v>306</v>
      </c>
      <c r="I100" s="44" t="s">
        <v>338</v>
      </c>
      <c r="J100" s="41" t="s">
        <v>339</v>
      </c>
      <c r="K100" s="67">
        <v>42185</v>
      </c>
      <c r="L100" s="64">
        <f>(3793+3798)*6</f>
        <v>45546</v>
      </c>
      <c r="M100" s="43">
        <v>11591</v>
      </c>
      <c r="N100" s="67">
        <v>42185</v>
      </c>
      <c r="O100" s="67">
        <v>42369</v>
      </c>
      <c r="P100" s="41">
        <v>1</v>
      </c>
      <c r="Q100" s="61"/>
      <c r="R100" s="61"/>
      <c r="S100" s="61"/>
      <c r="T100" s="41" t="s">
        <v>118</v>
      </c>
      <c r="U100" s="41"/>
      <c r="V100" s="42"/>
      <c r="W100" s="43"/>
      <c r="X100" s="44"/>
      <c r="Y100" s="42"/>
      <c r="Z100" s="42"/>
      <c r="AA100" s="41"/>
      <c r="AB100" s="41"/>
      <c r="AC100" s="45"/>
      <c r="AD100" s="45"/>
      <c r="AE100" s="49"/>
      <c r="AF100" s="49">
        <v>0</v>
      </c>
      <c r="AG100" s="49">
        <v>0</v>
      </c>
      <c r="AH100" s="69">
        <v>37955</v>
      </c>
      <c r="AI100" s="45">
        <f t="shared" si="4"/>
        <v>37955</v>
      </c>
      <c r="AJ100" s="46" t="s">
        <v>242</v>
      </c>
      <c r="AK100" s="43" t="s">
        <v>170</v>
      </c>
      <c r="AL100" s="55" t="s">
        <v>340</v>
      </c>
      <c r="AM100" s="43">
        <v>11491</v>
      </c>
      <c r="AN100" s="65"/>
      <c r="AO100" s="54"/>
      <c r="AP100" s="43"/>
      <c r="AQ100" s="42"/>
      <c r="AR100" s="43"/>
      <c r="AS100" s="4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</row>
    <row r="101" spans="1:57" ht="34.15" customHeight="1" x14ac:dyDescent="0.25">
      <c r="A101" s="88">
        <v>35</v>
      </c>
      <c r="B101" s="85" t="s">
        <v>341</v>
      </c>
      <c r="C101" s="41" t="s">
        <v>246</v>
      </c>
      <c r="D101" s="41" t="s">
        <v>303</v>
      </c>
      <c r="E101" s="41" t="s">
        <v>120</v>
      </c>
      <c r="F101" s="44" t="s">
        <v>342</v>
      </c>
      <c r="G101" s="43" t="s">
        <v>170</v>
      </c>
      <c r="H101" s="46" t="s">
        <v>170</v>
      </c>
      <c r="I101" s="44" t="s">
        <v>343</v>
      </c>
      <c r="J101" s="41" t="s">
        <v>344</v>
      </c>
      <c r="K101" s="67">
        <v>42198</v>
      </c>
      <c r="L101" s="64">
        <v>200</v>
      </c>
      <c r="M101" s="43" t="s">
        <v>170</v>
      </c>
      <c r="N101" s="67">
        <v>42198</v>
      </c>
      <c r="O101" s="67">
        <v>42229</v>
      </c>
      <c r="P101" s="41">
        <v>1</v>
      </c>
      <c r="Q101" s="61"/>
      <c r="R101" s="61"/>
      <c r="S101" s="61"/>
      <c r="T101" s="41" t="s">
        <v>302</v>
      </c>
      <c r="U101" s="41"/>
      <c r="V101" s="42"/>
      <c r="W101" s="43"/>
      <c r="X101" s="44"/>
      <c r="Y101" s="42"/>
      <c r="Z101" s="42"/>
      <c r="AA101" s="41"/>
      <c r="AB101" s="41"/>
      <c r="AC101" s="45"/>
      <c r="AD101" s="45"/>
      <c r="AE101" s="49"/>
      <c r="AF101" s="49">
        <v>0</v>
      </c>
      <c r="AG101" s="49">
        <v>0</v>
      </c>
      <c r="AH101" s="69">
        <v>200</v>
      </c>
      <c r="AI101" s="45">
        <f t="shared" si="4"/>
        <v>200</v>
      </c>
      <c r="AJ101" s="46" t="s">
        <v>170</v>
      </c>
      <c r="AK101" s="43" t="s">
        <v>170</v>
      </c>
      <c r="AL101" s="55"/>
      <c r="AM101" s="43"/>
      <c r="AN101" s="65" t="s">
        <v>304</v>
      </c>
      <c r="AO101" s="54" t="s">
        <v>305</v>
      </c>
      <c r="AP101" s="43" t="s">
        <v>170</v>
      </c>
      <c r="AQ101" s="42"/>
      <c r="AR101" s="43"/>
      <c r="AS101" s="4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</row>
    <row r="102" spans="1:57" ht="48.6" customHeight="1" x14ac:dyDescent="0.25">
      <c r="A102" s="88">
        <v>36</v>
      </c>
      <c r="B102" s="85" t="s">
        <v>354</v>
      </c>
      <c r="C102" s="41" t="s">
        <v>266</v>
      </c>
      <c r="D102" s="41" t="s">
        <v>159</v>
      </c>
      <c r="E102" s="41" t="s">
        <v>120</v>
      </c>
      <c r="F102" s="44" t="s">
        <v>355</v>
      </c>
      <c r="G102" s="43">
        <v>11486</v>
      </c>
      <c r="H102" s="46" t="s">
        <v>293</v>
      </c>
      <c r="I102" s="44" t="s">
        <v>356</v>
      </c>
      <c r="J102" s="41" t="s">
        <v>357</v>
      </c>
      <c r="K102" s="67">
        <v>42251</v>
      </c>
      <c r="L102" s="64">
        <v>20000</v>
      </c>
      <c r="M102" s="43">
        <v>11644</v>
      </c>
      <c r="N102" s="67">
        <v>42251</v>
      </c>
      <c r="O102" s="67">
        <v>42369</v>
      </c>
      <c r="P102" s="41">
        <v>1</v>
      </c>
      <c r="Q102" s="61"/>
      <c r="R102" s="61"/>
      <c r="S102" s="61"/>
      <c r="T102" s="41" t="s">
        <v>302</v>
      </c>
      <c r="U102" s="41"/>
      <c r="V102" s="42"/>
      <c r="W102" s="43"/>
      <c r="X102" s="44"/>
      <c r="Y102" s="42"/>
      <c r="Z102" s="42"/>
      <c r="AA102" s="41"/>
      <c r="AB102" s="41"/>
      <c r="AC102" s="45"/>
      <c r="AD102" s="45"/>
      <c r="AE102" s="49"/>
      <c r="AF102" s="49">
        <v>0</v>
      </c>
      <c r="AG102" s="49">
        <v>0</v>
      </c>
      <c r="AH102" s="69">
        <v>0</v>
      </c>
      <c r="AI102" s="45"/>
      <c r="AJ102" s="46" t="s">
        <v>245</v>
      </c>
      <c r="AK102" s="43">
        <v>11512</v>
      </c>
      <c r="AL102" s="55" t="s">
        <v>358</v>
      </c>
      <c r="AM102" s="43">
        <v>11639</v>
      </c>
      <c r="AN102" s="65"/>
      <c r="AO102" s="54"/>
      <c r="AP102" s="43"/>
      <c r="AQ102" s="42"/>
      <c r="AR102" s="43"/>
      <c r="AS102" s="4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</row>
    <row r="103" spans="1:57" ht="163.9" customHeight="1" x14ac:dyDescent="0.25">
      <c r="A103" s="88">
        <v>37</v>
      </c>
      <c r="B103" s="85" t="s">
        <v>373</v>
      </c>
      <c r="C103" s="41" t="s">
        <v>258</v>
      </c>
      <c r="D103" s="41" t="s">
        <v>303</v>
      </c>
      <c r="E103" s="41" t="s">
        <v>120</v>
      </c>
      <c r="F103" s="44" t="s">
        <v>350</v>
      </c>
      <c r="G103" s="43" t="s">
        <v>170</v>
      </c>
      <c r="H103" s="46" t="s">
        <v>170</v>
      </c>
      <c r="I103" s="44" t="s">
        <v>351</v>
      </c>
      <c r="J103" s="41" t="s">
        <v>369</v>
      </c>
      <c r="K103" s="67"/>
      <c r="L103" s="69">
        <v>395.84</v>
      </c>
      <c r="M103" s="43"/>
      <c r="N103" s="67"/>
      <c r="O103" s="67"/>
      <c r="P103" s="41">
        <v>1</v>
      </c>
      <c r="Q103" s="61"/>
      <c r="R103" s="61"/>
      <c r="S103" s="61"/>
      <c r="T103" s="41"/>
      <c r="U103" s="41"/>
      <c r="V103" s="42"/>
      <c r="W103" s="43"/>
      <c r="X103" s="44"/>
      <c r="Y103" s="42"/>
      <c r="Z103" s="42"/>
      <c r="AA103" s="41"/>
      <c r="AB103" s="41"/>
      <c r="AC103" s="45"/>
      <c r="AD103" s="45"/>
      <c r="AE103" s="49"/>
      <c r="AF103" s="49">
        <v>0</v>
      </c>
      <c r="AG103" s="49">
        <v>0</v>
      </c>
      <c r="AH103" s="69">
        <v>395.84</v>
      </c>
      <c r="AI103" s="45">
        <f>AF103+AG103+AH103</f>
        <v>395.84</v>
      </c>
      <c r="AJ103" s="46" t="s">
        <v>170</v>
      </c>
      <c r="AK103" s="43" t="s">
        <v>170</v>
      </c>
      <c r="AL103" s="55"/>
      <c r="AM103" s="43"/>
      <c r="AN103" s="65" t="s">
        <v>304</v>
      </c>
      <c r="AO103" s="54" t="s">
        <v>305</v>
      </c>
      <c r="AP103" s="43"/>
      <c r="AQ103" s="42"/>
      <c r="AR103" s="43"/>
      <c r="AS103" s="4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</row>
    <row r="104" spans="1:57" ht="76.150000000000006" customHeight="1" x14ac:dyDescent="0.25">
      <c r="A104" s="88">
        <v>38</v>
      </c>
      <c r="B104" s="85" t="s">
        <v>374</v>
      </c>
      <c r="C104" s="41" t="s">
        <v>266</v>
      </c>
      <c r="D104" s="41" t="s">
        <v>303</v>
      </c>
      <c r="E104" s="41" t="s">
        <v>120</v>
      </c>
      <c r="F104" s="44" t="s">
        <v>353</v>
      </c>
      <c r="G104" s="43" t="s">
        <v>170</v>
      </c>
      <c r="H104" s="46" t="s">
        <v>170</v>
      </c>
      <c r="I104" s="44" t="s">
        <v>352</v>
      </c>
      <c r="J104" s="41" t="s">
        <v>370</v>
      </c>
      <c r="K104" s="67"/>
      <c r="L104" s="69">
        <v>4000</v>
      </c>
      <c r="M104" s="43"/>
      <c r="N104" s="67"/>
      <c r="O104" s="67"/>
      <c r="P104" s="41">
        <v>1</v>
      </c>
      <c r="Q104" s="61"/>
      <c r="R104" s="61"/>
      <c r="S104" s="61"/>
      <c r="T104" s="41"/>
      <c r="U104" s="41"/>
      <c r="V104" s="42"/>
      <c r="W104" s="43"/>
      <c r="X104" s="44"/>
      <c r="Y104" s="42"/>
      <c r="Z104" s="42"/>
      <c r="AA104" s="41"/>
      <c r="AB104" s="41"/>
      <c r="AC104" s="45"/>
      <c r="AD104" s="45"/>
      <c r="AE104" s="49"/>
      <c r="AF104" s="49">
        <v>0</v>
      </c>
      <c r="AG104" s="49">
        <v>0</v>
      </c>
      <c r="AH104" s="69">
        <v>4000</v>
      </c>
      <c r="AI104" s="45">
        <f t="shared" ref="AI104:AI105" si="5">AF104+AG104+AH104</f>
        <v>4000</v>
      </c>
      <c r="AJ104" s="46" t="s">
        <v>170</v>
      </c>
      <c r="AK104" s="43" t="s">
        <v>170</v>
      </c>
      <c r="AL104" s="55"/>
      <c r="AM104" s="43"/>
      <c r="AN104" s="65" t="s">
        <v>304</v>
      </c>
      <c r="AO104" s="54" t="s">
        <v>305</v>
      </c>
      <c r="AP104" s="43"/>
      <c r="AQ104" s="42"/>
      <c r="AR104" s="43"/>
      <c r="AS104" s="4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</row>
    <row r="105" spans="1:57" ht="47.45" customHeight="1" thickBot="1" x14ac:dyDescent="0.3">
      <c r="A105" s="89">
        <v>39</v>
      </c>
      <c r="B105" s="90" t="s">
        <v>375</v>
      </c>
      <c r="C105" s="91" t="s">
        <v>259</v>
      </c>
      <c r="D105" s="91" t="s">
        <v>303</v>
      </c>
      <c r="E105" s="91" t="s">
        <v>120</v>
      </c>
      <c r="F105" s="92" t="s">
        <v>360</v>
      </c>
      <c r="G105" s="93" t="s">
        <v>170</v>
      </c>
      <c r="H105" s="94" t="s">
        <v>170</v>
      </c>
      <c r="I105" s="92" t="s">
        <v>359</v>
      </c>
      <c r="J105" s="91" t="s">
        <v>361</v>
      </c>
      <c r="K105" s="95"/>
      <c r="L105" s="96">
        <v>14991.3</v>
      </c>
      <c r="M105" s="93"/>
      <c r="N105" s="95"/>
      <c r="O105" s="95"/>
      <c r="P105" s="91">
        <v>1</v>
      </c>
      <c r="Q105" s="97"/>
      <c r="R105" s="97"/>
      <c r="S105" s="97"/>
      <c r="T105" s="91"/>
      <c r="U105" s="91"/>
      <c r="V105" s="98"/>
      <c r="W105" s="93"/>
      <c r="X105" s="92"/>
      <c r="Y105" s="98"/>
      <c r="Z105" s="98"/>
      <c r="AA105" s="91"/>
      <c r="AB105" s="91"/>
      <c r="AC105" s="99"/>
      <c r="AD105" s="99"/>
      <c r="AE105" s="100"/>
      <c r="AF105" s="100">
        <v>0</v>
      </c>
      <c r="AG105" s="100">
        <v>0</v>
      </c>
      <c r="AH105" s="96">
        <v>14991.3</v>
      </c>
      <c r="AI105" s="99">
        <f t="shared" si="5"/>
        <v>14991.3</v>
      </c>
      <c r="AJ105" s="94"/>
      <c r="AK105" s="93"/>
      <c r="AL105" s="101"/>
      <c r="AM105" s="93"/>
      <c r="AN105" s="102" t="s">
        <v>304</v>
      </c>
      <c r="AO105" s="103" t="s">
        <v>305</v>
      </c>
      <c r="AP105" s="93"/>
      <c r="AQ105" s="98"/>
      <c r="AR105" s="93"/>
      <c r="AS105" s="98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</row>
    <row r="106" spans="1:57" ht="16.5" thickBot="1" x14ac:dyDescent="0.3">
      <c r="A106" s="105" t="s">
        <v>380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7">
        <f>SUM(L18:L105)</f>
        <v>6176650.6799999988</v>
      </c>
      <c r="M106" s="108"/>
      <c r="N106" s="109"/>
      <c r="O106" s="109"/>
      <c r="P106" s="109"/>
      <c r="Q106" s="109"/>
      <c r="R106" s="109"/>
      <c r="S106" s="109"/>
      <c r="T106" s="109"/>
      <c r="U106" s="109"/>
      <c r="V106" s="109"/>
      <c r="W106" s="108"/>
      <c r="X106" s="109"/>
      <c r="Y106" s="107"/>
      <c r="Z106" s="107"/>
      <c r="AA106" s="107"/>
      <c r="AB106" s="107"/>
      <c r="AC106" s="107"/>
      <c r="AD106" s="107"/>
      <c r="AE106" s="107">
        <f>SUM(AE17:AE105)</f>
        <v>6590039.5700000012</v>
      </c>
      <c r="AF106" s="107">
        <f>SUM(AF17:AF105)</f>
        <v>487737.77999999997</v>
      </c>
      <c r="AG106" s="110">
        <f>SUM(AG18:AG105)</f>
        <v>2225047.37</v>
      </c>
      <c r="AH106" s="111">
        <f>SUM(AH18:AH105)</f>
        <v>4629517.209999999</v>
      </c>
      <c r="AI106" s="111">
        <f>SUM(AI17:AI105)</f>
        <v>7339054.3599999985</v>
      </c>
      <c r="AJ106" s="112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08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5"/>
    </row>
    <row r="108" spans="1:57" ht="15" x14ac:dyDescent="0.25">
      <c r="A108" s="6" t="s">
        <v>381</v>
      </c>
      <c r="B108" s="6"/>
      <c r="C108" s="6"/>
      <c r="D108" s="6"/>
      <c r="E108" s="6"/>
      <c r="F108" s="6"/>
      <c r="AG108" s="70"/>
      <c r="AH108" s="71"/>
    </row>
    <row r="109" spans="1:57" ht="15" x14ac:dyDescent="0.25">
      <c r="A109" s="6" t="s">
        <v>382</v>
      </c>
      <c r="B109" s="6"/>
      <c r="C109" s="6"/>
      <c r="D109" s="6"/>
      <c r="E109" s="6"/>
      <c r="F109" s="6"/>
      <c r="G109" s="6"/>
      <c r="AG109" s="72"/>
    </row>
    <row r="110" spans="1:57" x14ac:dyDescent="0.25">
      <c r="L110" s="74"/>
      <c r="N110" s="74"/>
      <c r="O110" s="75"/>
      <c r="AE110" s="72"/>
      <c r="AG110" s="72"/>
    </row>
    <row r="111" spans="1:57" x14ac:dyDescent="0.25">
      <c r="AG111" s="76"/>
      <c r="AH111" s="77"/>
    </row>
    <row r="112" spans="1:57" x14ac:dyDescent="0.25">
      <c r="AG112" s="72"/>
    </row>
    <row r="113" spans="1:36" x14ac:dyDescent="0.25">
      <c r="A113" s="9"/>
      <c r="C113" s="9"/>
      <c r="F113" s="9"/>
      <c r="H113" s="9"/>
      <c r="J113" s="9"/>
      <c r="M113" s="9"/>
      <c r="O113" s="9" t="s">
        <v>223</v>
      </c>
      <c r="AH113" s="9"/>
      <c r="AI113" s="9"/>
      <c r="AJ113" s="9"/>
    </row>
    <row r="114" spans="1:36" x14ac:dyDescent="0.25">
      <c r="A114" s="9"/>
      <c r="C114" s="9"/>
      <c r="F114" s="9"/>
      <c r="H114" s="9"/>
      <c r="J114" s="9"/>
      <c r="M114" s="9"/>
      <c r="AG114" s="72"/>
      <c r="AH114" s="9"/>
      <c r="AI114" s="9"/>
      <c r="AJ114" s="9"/>
    </row>
    <row r="118" spans="1:36" x14ac:dyDescent="0.25">
      <c r="A118" s="9"/>
      <c r="C118" s="9"/>
      <c r="F118" s="9"/>
      <c r="H118" s="9"/>
      <c r="J118" s="9"/>
      <c r="M118" s="9"/>
      <c r="AG118" s="70"/>
      <c r="AH118" s="9"/>
      <c r="AI118" s="9"/>
      <c r="AJ118" s="9"/>
    </row>
  </sheetData>
  <autoFilter ref="A16:BE106"/>
  <mergeCells count="262">
    <mergeCell ref="A108:F108"/>
    <mergeCell ref="A10:AF10"/>
    <mergeCell ref="A77:A80"/>
    <mergeCell ref="B77:B80"/>
    <mergeCell ref="C77:C80"/>
    <mergeCell ref="I67:I68"/>
    <mergeCell ref="J67:J68"/>
    <mergeCell ref="K67:K68"/>
    <mergeCell ref="L77:L80"/>
    <mergeCell ref="M77:M80"/>
    <mergeCell ref="N77:N80"/>
    <mergeCell ref="L67:L68"/>
    <mergeCell ref="M67:M68"/>
    <mergeCell ref="N67:N68"/>
    <mergeCell ref="A74:A76"/>
    <mergeCell ref="B74:B76"/>
    <mergeCell ref="C74:C76"/>
    <mergeCell ref="G74:G76"/>
    <mergeCell ref="H74:H76"/>
    <mergeCell ref="I74:I76"/>
    <mergeCell ref="O77:O80"/>
    <mergeCell ref="P77:P80"/>
    <mergeCell ref="O67:O68"/>
    <mergeCell ref="P67:P68"/>
    <mergeCell ref="Q67:Q68"/>
    <mergeCell ref="D77:D80"/>
    <mergeCell ref="E77:E80"/>
    <mergeCell ref="F77:F80"/>
    <mergeCell ref="G77:G80"/>
    <mergeCell ref="H77:H80"/>
    <mergeCell ref="I77:I80"/>
    <mergeCell ref="J74:J76"/>
    <mergeCell ref="K74:K76"/>
    <mergeCell ref="L74:L76"/>
    <mergeCell ref="N74:N76"/>
    <mergeCell ref="O74:O76"/>
    <mergeCell ref="P74:P76"/>
    <mergeCell ref="D74:D76"/>
    <mergeCell ref="E74:E76"/>
    <mergeCell ref="F74:F76"/>
    <mergeCell ref="P62:P64"/>
    <mergeCell ref="O62:O64"/>
    <mergeCell ref="N62:N64"/>
    <mergeCell ref="M62:M64"/>
    <mergeCell ref="L62:L64"/>
    <mergeCell ref="S77:S80"/>
    <mergeCell ref="T77:T80"/>
    <mergeCell ref="G70:G73"/>
    <mergeCell ref="H70:H73"/>
    <mergeCell ref="I70:I73"/>
    <mergeCell ref="J70:J73"/>
    <mergeCell ref="K70:K73"/>
    <mergeCell ref="L70:L73"/>
    <mergeCell ref="M70:M73"/>
    <mergeCell ref="N70:N73"/>
    <mergeCell ref="O70:O73"/>
    <mergeCell ref="P70:P73"/>
    <mergeCell ref="Q70:Q73"/>
    <mergeCell ref="R70:R73"/>
    <mergeCell ref="S70:S73"/>
    <mergeCell ref="T70:T73"/>
    <mergeCell ref="R77:R80"/>
    <mergeCell ref="J77:J80"/>
    <mergeCell ref="K77:K80"/>
    <mergeCell ref="R74:R76"/>
    <mergeCell ref="S74:S76"/>
    <mergeCell ref="T74:T76"/>
    <mergeCell ref="Q77:Q80"/>
    <mergeCell ref="M74:M76"/>
    <mergeCell ref="R67:R68"/>
    <mergeCell ref="S67:S68"/>
    <mergeCell ref="T67:T68"/>
    <mergeCell ref="U49:U50"/>
    <mergeCell ref="V49:V50"/>
    <mergeCell ref="R43:R57"/>
    <mergeCell ref="S43:S57"/>
    <mergeCell ref="Q74:Q76"/>
    <mergeCell ref="T62:T64"/>
    <mergeCell ref="S62:S64"/>
    <mergeCell ref="R62:R64"/>
    <mergeCell ref="Q62:Q64"/>
    <mergeCell ref="W49:W50"/>
    <mergeCell ref="F23:F26"/>
    <mergeCell ref="E23:E26"/>
    <mergeCell ref="D23:D26"/>
    <mergeCell ref="C23:C26"/>
    <mergeCell ref="B23:B26"/>
    <mergeCell ref="L43:L57"/>
    <mergeCell ref="M43:M57"/>
    <mergeCell ref="N43:N57"/>
    <mergeCell ref="O43:O57"/>
    <mergeCell ref="C27:C31"/>
    <mergeCell ref="D27:D31"/>
    <mergeCell ref="E27:E31"/>
    <mergeCell ref="F27:F31"/>
    <mergeCell ref="G27:G31"/>
    <mergeCell ref="H27:H31"/>
    <mergeCell ref="I27:I31"/>
    <mergeCell ref="I32:I42"/>
    <mergeCell ref="M32:M42"/>
    <mergeCell ref="L32:L42"/>
    <mergeCell ref="O32:O42"/>
    <mergeCell ref="N32:N42"/>
    <mergeCell ref="P43:P57"/>
    <mergeCell ref="Q43:Q57"/>
    <mergeCell ref="P58:P61"/>
    <mergeCell ref="Q27:Q31"/>
    <mergeCell ref="Q58:Q61"/>
    <mergeCell ref="T27:T31"/>
    <mergeCell ref="S27:S31"/>
    <mergeCell ref="P32:P42"/>
    <mergeCell ref="P27:P31"/>
    <mergeCell ref="R32:R42"/>
    <mergeCell ref="Q32:Q42"/>
    <mergeCell ref="R58:R61"/>
    <mergeCell ref="S58:S61"/>
    <mergeCell ref="T58:T61"/>
    <mergeCell ref="A23:A26"/>
    <mergeCell ref="P23:P26"/>
    <mergeCell ref="Q23:Q26"/>
    <mergeCell ref="R23:R26"/>
    <mergeCell ref="S23:S26"/>
    <mergeCell ref="T23:T26"/>
    <mergeCell ref="R27:R31"/>
    <mergeCell ref="T32:T42"/>
    <mergeCell ref="S32:S42"/>
    <mergeCell ref="B27:B31"/>
    <mergeCell ref="N27:N31"/>
    <mergeCell ref="M58:M61"/>
    <mergeCell ref="N58:N61"/>
    <mergeCell ref="O58:O61"/>
    <mergeCell ref="A43:A57"/>
    <mergeCell ref="B43:B57"/>
    <mergeCell ref="N23:N26"/>
    <mergeCell ref="O23:O26"/>
    <mergeCell ref="B58:B61"/>
    <mergeCell ref="C58:C61"/>
    <mergeCell ref="D58:D61"/>
    <mergeCell ref="E58:E61"/>
    <mergeCell ref="F58:F61"/>
    <mergeCell ref="G58:G61"/>
    <mergeCell ref="H58:H61"/>
    <mergeCell ref="I58:I61"/>
    <mergeCell ref="A58:A61"/>
    <mergeCell ref="L23:L26"/>
    <mergeCell ref="M23:M26"/>
    <mergeCell ref="A27:A31"/>
    <mergeCell ref="G23:G26"/>
    <mergeCell ref="H23:H26"/>
    <mergeCell ref="J27:J31"/>
    <mergeCell ref="K27:K31"/>
    <mergeCell ref="I23:I26"/>
    <mergeCell ref="A62:A64"/>
    <mergeCell ref="A70:A73"/>
    <mergeCell ref="B70:B73"/>
    <mergeCell ref="C70:C73"/>
    <mergeCell ref="D70:D73"/>
    <mergeCell ref="E70:E73"/>
    <mergeCell ref="F70:F73"/>
    <mergeCell ref="E62:E64"/>
    <mergeCell ref="L58:L61"/>
    <mergeCell ref="D62:D64"/>
    <mergeCell ref="K62:K64"/>
    <mergeCell ref="J62:J64"/>
    <mergeCell ref="I62:I64"/>
    <mergeCell ref="H62:H64"/>
    <mergeCell ref="G62:G64"/>
    <mergeCell ref="F62:F64"/>
    <mergeCell ref="A67:A68"/>
    <mergeCell ref="B67:B68"/>
    <mergeCell ref="C67:C68"/>
    <mergeCell ref="D67:D68"/>
    <mergeCell ref="E67:E68"/>
    <mergeCell ref="F67:F68"/>
    <mergeCell ref="G67:G68"/>
    <mergeCell ref="H67:H68"/>
    <mergeCell ref="A109:G109"/>
    <mergeCell ref="C32:C42"/>
    <mergeCell ref="B32:B42"/>
    <mergeCell ref="A32:A42"/>
    <mergeCell ref="H32:H42"/>
    <mergeCell ref="G32:G42"/>
    <mergeCell ref="F32:F42"/>
    <mergeCell ref="E32:E42"/>
    <mergeCell ref="D32:D42"/>
    <mergeCell ref="C43:C57"/>
    <mergeCell ref="D43:D57"/>
    <mergeCell ref="E43:E57"/>
    <mergeCell ref="F43:F57"/>
    <mergeCell ref="G43:G57"/>
    <mergeCell ref="H43:H57"/>
    <mergeCell ref="A106:K106"/>
    <mergeCell ref="J58:J61"/>
    <mergeCell ref="K58:K61"/>
    <mergeCell ref="K32:K42"/>
    <mergeCell ref="J32:J42"/>
    <mergeCell ref="I43:I57"/>
    <mergeCell ref="J43:J57"/>
    <mergeCell ref="C62:C64"/>
    <mergeCell ref="B62:B64"/>
    <mergeCell ref="AJ14:AM14"/>
    <mergeCell ref="A11:AF11"/>
    <mergeCell ref="O27:O31"/>
    <mergeCell ref="BA15:BA16"/>
    <mergeCell ref="A13:BE13"/>
    <mergeCell ref="BB15:BB16"/>
    <mergeCell ref="BC15:BE15"/>
    <mergeCell ref="AT14:BE14"/>
    <mergeCell ref="AT15:AT16"/>
    <mergeCell ref="AU15:AU16"/>
    <mergeCell ref="AV15:AX15"/>
    <mergeCell ref="A14:A17"/>
    <mergeCell ref="B14:G15"/>
    <mergeCell ref="H14:AI14"/>
    <mergeCell ref="H15:T15"/>
    <mergeCell ref="U15:AD15"/>
    <mergeCell ref="AE15:AI15"/>
    <mergeCell ref="AN14:AS14"/>
    <mergeCell ref="AO15:AO16"/>
    <mergeCell ref="AP15:AP16"/>
    <mergeCell ref="AQ15:AQ16"/>
    <mergeCell ref="AL15:AL16"/>
    <mergeCell ref="AJ15:AJ16"/>
    <mergeCell ref="F18:F22"/>
    <mergeCell ref="G18:G22"/>
    <mergeCell ref="C18:C22"/>
    <mergeCell ref="D18:D22"/>
    <mergeCell ref="E18:E22"/>
    <mergeCell ref="J23:J26"/>
    <mergeCell ref="K23:K26"/>
    <mergeCell ref="K43:K57"/>
    <mergeCell ref="A1:AI3"/>
    <mergeCell ref="A6:AT6"/>
    <mergeCell ref="A7:J7"/>
    <mergeCell ref="AM15:AM16"/>
    <mergeCell ref="AN15:AN16"/>
    <mergeCell ref="I18:I22"/>
    <mergeCell ref="J18:J22"/>
    <mergeCell ref="K18:K22"/>
    <mergeCell ref="L18:L22"/>
    <mergeCell ref="M18:M22"/>
    <mergeCell ref="N18:N22"/>
    <mergeCell ref="O18:O22"/>
    <mergeCell ref="P18:P22"/>
    <mergeCell ref="A4:F4"/>
    <mergeCell ref="A18:A22"/>
    <mergeCell ref="B18:B22"/>
    <mergeCell ref="AR15:AR16"/>
    <mergeCell ref="AY15:AZ15"/>
    <mergeCell ref="Q18:Q22"/>
    <mergeCell ref="R18:R22"/>
    <mergeCell ref="S18:S22"/>
    <mergeCell ref="T18:T22"/>
    <mergeCell ref="H18:H22"/>
    <mergeCell ref="AJ27:AJ31"/>
    <mergeCell ref="AK27:AK31"/>
    <mergeCell ref="AL27:AL31"/>
    <mergeCell ref="AM27:AM31"/>
    <mergeCell ref="AS15:AS16"/>
    <mergeCell ref="AK15:AK16"/>
    <mergeCell ref="L27:L31"/>
    <mergeCell ref="M27:M31"/>
  </mergeCells>
  <pageMargins left="1.086811023622047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SMDGU DEZ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2015-06-25T18:23:57Z</cp:lastPrinted>
  <dcterms:created xsi:type="dcterms:W3CDTF">2013-10-11T22:10:57Z</dcterms:created>
  <dcterms:modified xsi:type="dcterms:W3CDTF">2016-01-28T20:33:16Z</dcterms:modified>
</cp:coreProperties>
</file>