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720" tabRatio="805"/>
  </bookViews>
  <sheets>
    <sheet name="SMCC CONTRATAÇÕES PÚB DEZ 2024" sheetId="1" r:id="rId1"/>
  </sheets>
  <definedNames>
    <definedName name="_Hlk150326239" localSheetId="0">'SMCC CONTRATAÇÕES PÚB DEZ 2024'!$F$110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115" i="1" l="1"/>
  <c r="AK109" i="1"/>
  <c r="AK108" i="1"/>
  <c r="AK106" i="1"/>
  <c r="AK104" i="1"/>
  <c r="AK103" i="1"/>
  <c r="AK110" i="1"/>
  <c r="BL101" i="1"/>
  <c r="X101" i="1"/>
  <c r="BJ92" i="1"/>
  <c r="BL92" i="1" s="1"/>
  <c r="BL100" i="1"/>
  <c r="BL98" i="1" l="1"/>
  <c r="BK53" i="1"/>
  <c r="BL50" i="1" s="1"/>
  <c r="BL114" i="1"/>
  <c r="BL113" i="1"/>
  <c r="BK126" i="1" l="1"/>
  <c r="BK128" i="1" s="1"/>
  <c r="E112" i="1"/>
  <c r="D112" i="1"/>
  <c r="BJ96" i="1"/>
  <c r="BK96" i="1"/>
  <c r="BL128" i="1" s="1"/>
  <c r="BL130" i="1" s="1"/>
  <c r="BL96" i="1" l="1"/>
  <c r="BK83" i="1"/>
  <c r="BL83" i="1" s="1"/>
  <c r="BL87" i="1"/>
  <c r="BL88" i="1"/>
  <c r="AK90" i="1"/>
  <c r="AK89" i="1"/>
  <c r="AK115" i="1" s="1"/>
  <c r="BK89" i="1"/>
  <c r="BL89" i="1" s="1"/>
  <c r="BL73" i="1"/>
  <c r="BL76" i="1"/>
  <c r="BL84" i="1"/>
  <c r="BL81" i="1"/>
  <c r="BK78" i="1"/>
  <c r="BL79" i="1" s="1"/>
  <c r="BK72" i="1" l="1"/>
  <c r="BL72" i="1" s="1"/>
  <c r="BI72" i="1"/>
  <c r="BL70" i="1"/>
  <c r="BK68" i="1"/>
  <c r="BL68" i="1" s="1"/>
  <c r="BK69" i="1"/>
  <c r="BL69" i="1" s="1"/>
  <c r="BK67" i="1"/>
  <c r="BL63" i="1" s="1"/>
  <c r="BK61" i="1"/>
  <c r="BL58" i="1" s="1"/>
  <c r="BL54" i="1"/>
  <c r="BI55" i="1"/>
  <c r="BI115" i="1" s="1"/>
  <c r="BL45" i="1" l="1"/>
  <c r="BL44" i="1"/>
  <c r="BK34" i="1"/>
  <c r="BK115" i="1" s="1"/>
  <c r="BK118" i="1" s="1"/>
  <c r="BJ34" i="1"/>
  <c r="BL21" i="1"/>
  <c r="AP26" i="1"/>
  <c r="BL117" i="1" l="1"/>
  <c r="BL34" i="1"/>
  <c r="BL115" i="1" s="1"/>
  <c r="BV115" i="1"/>
  <c r="BU115" i="1"/>
  <c r="BF115" i="1"/>
  <c r="BE115" i="1"/>
  <c r="BH115" i="1"/>
  <c r="BB115" i="1"/>
  <c r="BA115" i="1"/>
  <c r="AX115" i="1"/>
  <c r="AJ115" i="1"/>
  <c r="AI115" i="1"/>
  <c r="X115" i="1"/>
  <c r="BJ115" i="1"/>
  <c r="BK120" i="1" l="1"/>
</calcChain>
</file>

<file path=xl/comments1.xml><?xml version="1.0" encoding="utf-8"?>
<comments xmlns="http://schemas.openxmlformats.org/spreadsheetml/2006/main">
  <authors>
    <author>MILENA SOUZA DE NASCIMENTO</author>
  </authors>
  <commentList>
    <comment ref="BK52" authorId="0" shapeId="0">
      <text>
        <r>
          <rPr>
            <b/>
            <sz val="9"/>
            <color indexed="81"/>
            <rFont val="Segoe UI"/>
            <family val="2"/>
          </rPr>
          <t>MILENA SOUZA DE NASCIMENTO:</t>
        </r>
        <r>
          <rPr>
            <sz val="9"/>
            <color indexed="81"/>
            <rFont val="Segoe UI"/>
            <family val="2"/>
          </rPr>
          <t xml:space="preserve">
RESTO PAGAR 2023</t>
        </r>
      </text>
    </comment>
    <comment ref="BK80" authorId="0" shapeId="0">
      <text>
        <r>
          <rPr>
            <b/>
            <sz val="9"/>
            <color indexed="81"/>
            <rFont val="Segoe UI"/>
            <family val="2"/>
          </rPr>
          <t>MILENA SOUZA DE NASCIMENTO:</t>
        </r>
        <r>
          <rPr>
            <sz val="9"/>
            <color indexed="81"/>
            <rFont val="Segoe UI"/>
            <family val="2"/>
          </rPr>
          <t xml:space="preserve">
RESTOR A PAGAR 2024 14343,52+4.000
</t>
        </r>
      </text>
    </comment>
    <comment ref="AW83" authorId="0" shapeId="0">
      <text>
        <r>
          <rPr>
            <b/>
            <sz val="9"/>
            <color indexed="81"/>
            <rFont val="Segoe UI"/>
            <family val="2"/>
          </rPr>
          <t>MILENA SOUZA DE NASCIMENTO:</t>
        </r>
        <r>
          <rPr>
            <sz val="9"/>
            <color indexed="81"/>
            <rFont val="Segoe UI"/>
            <family val="2"/>
          </rPr>
          <t xml:space="preserve">
RESTO  A PAGA 2024</t>
        </r>
      </text>
    </comment>
    <comment ref="BK91" authorId="0" shapeId="0">
      <text>
        <r>
          <rPr>
            <b/>
            <sz val="9"/>
            <color indexed="81"/>
            <rFont val="Segoe UI"/>
            <family val="2"/>
          </rPr>
          <t>MILENA SOUZA DE NASCIMENTO:</t>
        </r>
        <r>
          <rPr>
            <sz val="9"/>
            <color indexed="81"/>
            <rFont val="Segoe UI"/>
            <family val="2"/>
          </rPr>
          <t xml:space="preserve">
105.000,00 resto a pagar 2024</t>
        </r>
      </text>
    </comment>
    <comment ref="BK92" authorId="0" shapeId="0">
      <text>
        <r>
          <rPr>
            <b/>
            <sz val="9"/>
            <color indexed="81"/>
            <rFont val="Segoe UI"/>
            <family val="2"/>
          </rPr>
          <t>MILENA SOUZA DE NASCIMENTO:</t>
        </r>
        <r>
          <rPr>
            <sz val="9"/>
            <color indexed="81"/>
            <rFont val="Segoe UI"/>
            <family val="2"/>
          </rPr>
          <t xml:space="preserve">
RESTO A PG NÃO PROCESSADOS 2023</t>
        </r>
      </text>
    </comment>
    <comment ref="BJ96" authorId="0" shapeId="0">
      <text/>
    </comment>
    <comment ref="BK96" authorId="0" shapeId="0">
      <text>
        <r>
          <rPr>
            <b/>
            <sz val="9"/>
            <color indexed="81"/>
            <rFont val="Segoe UI"/>
            <family val="2"/>
          </rPr>
          <t>MILENA SOUZA DE NASCIMENTO:</t>
        </r>
        <r>
          <rPr>
            <sz val="9"/>
            <color indexed="81"/>
            <rFont val="Segoe UI"/>
            <family val="2"/>
          </rPr>
          <t xml:space="preserve">
RESTO A PG NÃO PROCESSADOS 2023</t>
        </r>
      </text>
    </comment>
    <comment ref="BK98" authorId="0" shapeId="0">
      <text>
        <r>
          <rPr>
            <b/>
            <sz val="9"/>
            <color indexed="81"/>
            <rFont val="Segoe UI"/>
            <family val="2"/>
          </rPr>
          <t>MILENA SOUZA DE NASCIMENTO:</t>
        </r>
        <r>
          <rPr>
            <sz val="9"/>
            <color indexed="81"/>
            <rFont val="Segoe UI"/>
            <family val="2"/>
          </rPr>
          <t xml:space="preserve">
resto a pg não processados </t>
        </r>
      </text>
    </comment>
    <comment ref="BK101" authorId="0" shapeId="0">
      <text>
        <r>
          <rPr>
            <b/>
            <sz val="9"/>
            <color indexed="81"/>
            <rFont val="Segoe UI"/>
            <family val="2"/>
          </rPr>
          <t>MILENA SOUZA DE NASCIMENTO:</t>
        </r>
        <r>
          <rPr>
            <sz val="9"/>
            <color indexed="81"/>
            <rFont val="Segoe UI"/>
            <family val="2"/>
          </rPr>
          <t xml:space="preserve">
RESTO A PG NÃO PROCESSADOS </t>
        </r>
      </text>
    </comment>
    <comment ref="BK102" authorId="0" shapeId="0">
      <text>
        <r>
          <rPr>
            <b/>
            <sz val="9"/>
            <color indexed="81"/>
            <rFont val="Segoe UI"/>
            <family val="2"/>
          </rPr>
          <t>MILENA SOUZA DE NASCIMENTO:</t>
        </r>
        <r>
          <rPr>
            <sz val="9"/>
            <color indexed="81"/>
            <rFont val="Segoe UI"/>
            <family val="2"/>
          </rPr>
          <t xml:space="preserve">
RESTO A PG NÃO PROCESSADOS </t>
        </r>
      </text>
    </comment>
    <comment ref="BK103" authorId="0" shapeId="0">
      <text>
        <r>
          <rPr>
            <b/>
            <sz val="9"/>
            <color indexed="81"/>
            <rFont val="Segoe UI"/>
            <charset val="1"/>
          </rPr>
          <t>MILENA SOUZA DE NASCIMENTO:</t>
        </r>
        <r>
          <rPr>
            <sz val="9"/>
            <color indexed="81"/>
            <rFont val="Segoe UI"/>
            <charset val="1"/>
          </rPr>
          <t xml:space="preserve">
RESTOR A PG NÃO PROCESSADOS </t>
        </r>
      </text>
    </comment>
    <comment ref="BK104" authorId="0" shapeId="0">
      <text>
        <r>
          <rPr>
            <b/>
            <sz val="9"/>
            <color indexed="81"/>
            <rFont val="Segoe UI"/>
            <charset val="1"/>
          </rPr>
          <t>MILENA SOUZA DE NASCIMENTO:</t>
        </r>
        <r>
          <rPr>
            <sz val="9"/>
            <color indexed="81"/>
            <rFont val="Segoe UI"/>
            <charset val="1"/>
          </rPr>
          <t xml:space="preserve">
RESTOR A PG NÃO PROCESSADOS </t>
        </r>
      </text>
    </comment>
    <comment ref="BK106" authorId="0" shapeId="0">
      <text>
        <r>
          <rPr>
            <b/>
            <sz val="9"/>
            <color indexed="81"/>
            <rFont val="Segoe UI"/>
            <charset val="1"/>
          </rPr>
          <t>MILENA SOUZA DE NASCIMENTO:</t>
        </r>
        <r>
          <rPr>
            <sz val="9"/>
            <color indexed="81"/>
            <rFont val="Segoe UI"/>
            <charset val="1"/>
          </rPr>
          <t xml:space="preserve">
RESTOR A PG NÃO PROCESSADOS </t>
        </r>
      </text>
    </comment>
    <comment ref="BK108" authorId="0" shapeId="0">
      <text>
        <r>
          <rPr>
            <b/>
            <sz val="9"/>
            <color indexed="81"/>
            <rFont val="Segoe UI"/>
            <charset val="1"/>
          </rPr>
          <t>MILENA SOUZA DE NASCIMENTO:</t>
        </r>
        <r>
          <rPr>
            <sz val="9"/>
            <color indexed="81"/>
            <rFont val="Segoe UI"/>
            <charset val="1"/>
          </rPr>
          <t xml:space="preserve">
RESTOR A PG NÃO PROCESSADOS </t>
        </r>
      </text>
    </comment>
    <comment ref="BK109" authorId="0" shapeId="0">
      <text>
        <r>
          <rPr>
            <b/>
            <sz val="9"/>
            <color indexed="81"/>
            <rFont val="Segoe UI"/>
            <charset val="1"/>
          </rPr>
          <t>MILENA SOUZA DE NASCIMENTO:</t>
        </r>
        <r>
          <rPr>
            <sz val="9"/>
            <color indexed="81"/>
            <rFont val="Segoe UI"/>
            <charset val="1"/>
          </rPr>
          <t xml:space="preserve">
RESTOR A PG NÃO PROCESSADOS </t>
        </r>
      </text>
    </comment>
    <comment ref="BK110" authorId="0" shapeId="0">
      <text>
        <r>
          <rPr>
            <b/>
            <sz val="9"/>
            <color indexed="81"/>
            <rFont val="Segoe UI"/>
            <family val="2"/>
          </rPr>
          <t>MILENA SOUZA DE NASCIMENTO:</t>
        </r>
        <r>
          <rPr>
            <sz val="9"/>
            <color indexed="81"/>
            <rFont val="Segoe UI"/>
            <family val="2"/>
          </rPr>
          <t xml:space="preserve">
RESTOR A PG NÃO PROCESSADOS </t>
        </r>
      </text>
    </comment>
    <comment ref="BK111" authorId="0" shapeId="0">
      <text>
        <r>
          <rPr>
            <b/>
            <sz val="9"/>
            <color indexed="81"/>
            <rFont val="Segoe UI"/>
            <family val="2"/>
          </rPr>
          <t>MILENA SOUZA DE NASCIMENTO:</t>
        </r>
        <r>
          <rPr>
            <sz val="9"/>
            <color indexed="81"/>
            <rFont val="Segoe UI"/>
            <family val="2"/>
          </rPr>
          <t xml:space="preserve">
RESTOR A PG NÃO PROCESSADOS </t>
        </r>
      </text>
    </comment>
  </commentList>
</comments>
</file>

<file path=xl/sharedStrings.xml><?xml version="1.0" encoding="utf-8"?>
<sst xmlns="http://schemas.openxmlformats.org/spreadsheetml/2006/main" count="1087" uniqueCount="675">
  <si>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</si>
  <si>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</si>
  <si>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</si>
  <si>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</si>
  <si>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</si>
  <si>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</si>
  <si>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</si>
  <si>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</si>
  <si>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</si>
  <si>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</si>
  <si>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</si>
  <si>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</si>
  <si>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</si>
  <si>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</si>
  <si>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</si>
  <si>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</si>
  <si>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</si>
  <si>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</si>
  <si>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</si>
  <si>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</si>
  <si>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</si>
  <si>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</si>
  <si>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</si>
  <si>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</si>
  <si>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</si>
  <si>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</si>
  <si>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</si>
  <si>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</si>
  <si>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</si>
  <si>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</si>
  <si>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</si>
  <si>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</si>
  <si>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</si>
  <si>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</si>
  <si>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</si>
  <si>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</si>
  <si>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</si>
  <si>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</si>
  <si>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</si>
  <si>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</si>
  <si>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</si>
  <si>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</si>
  <si>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</si>
  <si>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</si>
  <si>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</si>
  <si>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</si>
  <si>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</si>
  <si>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</si>
  <si>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</si>
  <si>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</si>
  <si>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</si>
  <si>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</si>
  <si>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</si>
  <si>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</si>
  <si>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</si>
  <si>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</si>
  <si>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</si>
  <si>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</si>
  <si>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</si>
  <si>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</si>
  <si>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</si>
  <si>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</si>
  <si>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</si>
  <si>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</si>
  <si>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</si>
  <si>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</si>
  <si>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</si>
  <si>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</si>
  <si>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</si>
  <si>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</si>
  <si>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</si>
  <si>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</si>
  <si>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</si>
  <si>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</si>
  <si>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</si>
  <si>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</si>
  <si>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</si>
  <si>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</si>
  <si>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</si>
  <si>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</si>
  <si>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</si>
  <si>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</si>
  <si>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</si>
  <si>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</si>
  <si>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</si>
  <si>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</si>
  <si>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</si>
  <si>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</si>
  <si>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</si>
  <si>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</si>
  <si>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</si>
  <si>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</si>
  <si>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</si>
  <si>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</si>
  <si>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</si>
  <si>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</si>
  <si>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</si>
  <si>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</si>
  <si>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</si>
  <si>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</si>
  <si>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</si>
  <si>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</si>
  <si>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</si>
  <si>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</si>
  <si>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</si>
  <si>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</si>
  <si>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</si>
  <si>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</si>
  <si>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</si>
  <si>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</si>
  <si>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</si>
  <si>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</si>
  <si>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</si>
  <si>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</si>
  <si>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</si>
  <si>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</si>
  <si>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</si>
  <si>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</si>
  <si>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</si>
  <si>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</si>
  <si>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</si>
  <si>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</si>
  <si>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</si>
  <si>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</si>
  <si>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</si>
  <si>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</si>
  <si>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</si>
  <si>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</si>
  <si>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</si>
  <si>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</si>
  <si>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</si>
  <si>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</si>
  <si>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</si>
  <si>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</si>
  <si>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</si>
  <si>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</si>
  <si>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</si>
  <si>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</si>
  <si>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</si>
  <si>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</si>
  <si>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</si>
  <si>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</si>
  <si>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</si>
  <si>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</si>
  <si>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</si>
  <si>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</si>
  <si>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</si>
  <si>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</si>
  <si>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</si>
  <si>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</si>
  <si>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</si>
  <si>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</si>
  <si>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</si>
  <si>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</si>
  <si>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</si>
  <si>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</si>
  <si>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</si>
  <si>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</si>
  <si>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</si>
  <si>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</si>
  <si>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</si>
  <si>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</si>
  <si>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</si>
  <si>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</si>
  <si>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</si>
  <si>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</si>
  <si>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</si>
  <si>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</si>
  <si>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</si>
  <si>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</si>
  <si>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</si>
  <si>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</si>
  <si>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</si>
  <si>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</si>
  <si>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</si>
  <si>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</si>
  <si>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</si>
  <si>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Nome do responsável pela elaboração:FRANCISCO JOCIEL MARQUES DA SILVA</t>
  </si>
  <si>
    <t>Nome do titular do Órgão/Entidade/Fundo (no exercício do cargo): VALTIM JOSÉ DA SILVA</t>
  </si>
  <si>
    <t>003/2022</t>
  </si>
  <si>
    <t>807/2016</t>
  </si>
  <si>
    <t>Pregão Para Registro de Preço</t>
  </si>
  <si>
    <t>Menor Preço</t>
  </si>
  <si>
    <t>Contratação de empresa especializada na prestação de serviços de limpeza de prédio, mobiliário e equipamento, de natureza contínua, com a finalidade de atender as necessidades da Secretaria Municipal da Casa Civil, LIMPEZA POR METRO QUADRADO</t>
  </si>
  <si>
    <t>SECRETARIA ESTADUAL DEEDUCAÇÃO SEE</t>
  </si>
  <si>
    <t>Tec News Eireli - EPP</t>
  </si>
  <si>
    <t>05.608.779/0001-46</t>
  </si>
  <si>
    <t>01 Recurso Próprio</t>
  </si>
  <si>
    <t>1º Termo Aditivo</t>
  </si>
  <si>
    <t xml:space="preserve">duração prorrogada por mais 12 (doze) meses, de 01 de janeiro a 31 de dezembro de 2020. </t>
  </si>
  <si>
    <t>2º Termo Aditivo</t>
  </si>
  <si>
    <t>a prorrogação do prazo de vigência contratual por mais 12 (doze) meses, de 01 de janeiro a 31 de dezembro de 2021. E ainda a REEQUILÍBRIO ECONOMICO FINANCEIRO</t>
  </si>
  <si>
    <t>3º Termo Adit</t>
  </si>
  <si>
    <t>a prorrogação do prazo de vigência contratual</t>
  </si>
  <si>
    <t>4º Termo Adit</t>
  </si>
  <si>
    <t>REEQUILÍBRIO ECONOMICO FINANCEIRO</t>
  </si>
  <si>
    <t>5º Termo Adit</t>
  </si>
  <si>
    <t>31/122022</t>
  </si>
  <si>
    <t xml:space="preserve">6º TERMO ADIT. </t>
  </si>
  <si>
    <t xml:space="preserve">7º TERMO ADITIVO </t>
  </si>
  <si>
    <t xml:space="preserve">REPACTUAÇÃO DE VALORES </t>
  </si>
  <si>
    <t xml:space="preserve">8º TERMO ADITIVO </t>
  </si>
  <si>
    <t>a prorrogação do prazo de vigência contratual por mais 2 (MESES ) meses, d</t>
  </si>
  <si>
    <t xml:space="preserve">9º TERMO ADITIVO </t>
  </si>
  <si>
    <t>contratual por mais 06 (meses) meses</t>
  </si>
  <si>
    <t>10º</t>
  </si>
  <si>
    <t>vigência contratual por mais 06 (meses) meses, de 01 de SETEMBRO DE 2024  a 28 de FEVEREIRO  de 2025</t>
  </si>
  <si>
    <t>nº 029/2018</t>
  </si>
  <si>
    <t>009/2023</t>
  </si>
  <si>
    <t xml:space="preserve">José de Brito Soares </t>
  </si>
  <si>
    <t>Michelson Frota Barbosa</t>
  </si>
  <si>
    <t>23/2019 – 189/2019</t>
  </si>
  <si>
    <t>202/2023</t>
  </si>
  <si>
    <t>007/2023</t>
  </si>
  <si>
    <t>PregãoPresencial  Para Registro de Preço</t>
  </si>
  <si>
    <t>Registro de preço para futura e eventual contratação de pessoa jurídica, visando a prestação de Serviço de Locação de Impressoras/máquinas multifuncionais (fotocopiadora/impressora/digitalizadora) incluindo a disponibilização de equipamentos, manutenção e fornecimento de insumos (toner, cilindro, revelador, grampo) , com o objetivo de atender as demandas administrativas dos diversos setores da Secretaria Municipal da Casa Civil, tudo em conformidade com as condições do Edital e seus anexos;</t>
  </si>
  <si>
    <t>014/2023</t>
  </si>
  <si>
    <t xml:space="preserve">GERECIADOR TRIBUNAL DE CONTAS DO ESTADO DO ACRE </t>
  </si>
  <si>
    <t>Registro de preço para futura e eventual contratação de pessoa jurídica, visando a prestação de Serviço de Locação de Impressoras/máquinas multifuncionais (fotocopiadora/impressora/digitalizadora) incluindo a disponibilização de equipamentos, manutenção e fornecimento de insumos (toner, cilindro, revelador, grampo) , com o objetivo de atender  tudo em conformidade com as condições do Edital e seus anexos;</t>
  </si>
  <si>
    <t>Dux Comercio Represnentação Imp e Exp Ltda</t>
  </si>
  <si>
    <t>4023/2024/01030003/2024</t>
  </si>
  <si>
    <t>05.502.105/0001-62</t>
  </si>
  <si>
    <t>2081, 2086/2023 E 13572</t>
  </si>
  <si>
    <t xml:space="preserve"> 2112 – TCE DOE 13608 </t>
  </si>
  <si>
    <t xml:space="preserve">2109  TCE </t>
  </si>
  <si>
    <t>003/2024</t>
  </si>
  <si>
    <t xml:space="preserve"> Ângela Cristina Albuquerque da Cruz </t>
  </si>
  <si>
    <t>Hércules Ronald Araújo Mota</t>
  </si>
  <si>
    <t>008/23</t>
  </si>
  <si>
    <t>009/2020</t>
  </si>
  <si>
    <t>Pregão ELETRONICO para Registro de Preço</t>
  </si>
  <si>
    <t>Contratação de empresa especializada para prestação de serviços terceirizados de apoio administrativo e operacional (ATENDENTE E RECEPCIONISTA), de natureza contínua, com finalidade de atender as necessidades da Secretaria Municipal da Casa Civil e demais unidades sob responsabilidade.</t>
  </si>
  <si>
    <t>Aditar prazo e valor</t>
  </si>
  <si>
    <t>Aditar prazo ao contrato</t>
  </si>
  <si>
    <t>3º Termo Aditivo</t>
  </si>
  <si>
    <t xml:space="preserve">4º TERMO ADITIVO </t>
  </si>
  <si>
    <t xml:space="preserve">5ª TERMO ADITIVO </t>
  </si>
  <si>
    <t xml:space="preserve">6º TERMO ADITIVO </t>
  </si>
  <si>
    <t>01-RP</t>
  </si>
  <si>
    <t>33903900 E 33.90.34.0000</t>
  </si>
  <si>
    <t>12725 DOE -18-27</t>
  </si>
  <si>
    <t xml:space="preserve">089/2020 </t>
  </si>
  <si>
    <t>SECRETARIA DE ESTADO DE EDUCAÇÃO SEE</t>
  </si>
  <si>
    <t xml:space="preserve">012/2021 – 325/2021
WEB. 01030012/2021 </t>
  </si>
  <si>
    <t>NORTE COMÉRCIO E SERVIÇOS EIRELI</t>
  </si>
  <si>
    <t>21.813.150/0001-94</t>
  </si>
  <si>
    <t>MUNDANÇA DE DOTAÇÃO ORÇAMENTARIA DO 33903900 PARA 33903400</t>
  </si>
  <si>
    <t xml:space="preserve">RAFAEL MARTINS B. GOMES </t>
  </si>
  <si>
    <t>Francisca Valéria de Holanda</t>
  </si>
  <si>
    <t>036/2022</t>
  </si>
  <si>
    <t xml:space="preserve"> Michelson Frota Barbosa </t>
  </si>
  <si>
    <t>713100-2</t>
  </si>
  <si>
    <t>713030-1</t>
  </si>
  <si>
    <t>001/2023</t>
  </si>
  <si>
    <t>081/2020</t>
  </si>
  <si>
    <t>PREGÃOPRESENCIAL PARA SRP</t>
  </si>
  <si>
    <t xml:space="preserve"> Contratação de pessoa jurídica para prestação de serviços de locação de veículos do tipo caminhonete, com condutor, para atender as necessidades da Assessoria de Cerimonial em conformidade especificações contidas no Termo de Referência, Anexo I do Edital </t>
  </si>
  <si>
    <t>nº 017/2021 553/2021 – 01030026/2021</t>
  </si>
  <si>
    <t>prestação de serviços de locação de veículos do tipo caminhonete, com condutor, para atender as necessidades da Assessoria de Cerimonial e Coordenadoria Municipal da Defesa Civil em conformidade especificações contidas no Termo de Referência, Anexo I do Edital do Pregão SRP Nº 081/2020 – CPL 01</t>
  </si>
  <si>
    <t>181/2020</t>
  </si>
  <si>
    <t>21/072021</t>
  </si>
  <si>
    <t>Secretaria de Estado de Saúde  do Acre</t>
  </si>
  <si>
    <t xml:space="preserve">W L OLIVEIRA EIRELI </t>
  </si>
  <si>
    <t xml:space="preserve">17.337.136/0001-94 </t>
  </si>
  <si>
    <t>28/12/202</t>
  </si>
  <si>
    <t>prorrogada por mais 12 (doze) meses, de 01 de janeiro a 31 de dezembro de 2022</t>
  </si>
  <si>
    <t>a prorrogação do prazo de vigência contratual por mais 12 (doze) meses, de 01 de janeiro a 31 de dezembro de 2023o reajuste contratual de 10,70% sobre o valor unitário mensal de cada item</t>
  </si>
  <si>
    <t>a prorrogação do prazo de vigência contratual, no qual terra sua duração prorrogada por mais 12 (doze) meses, de 01 de janeiro a 31 de dezembro de 2024</t>
  </si>
  <si>
    <t xml:space="preserve">Emerson Lucema Mourão </t>
  </si>
  <si>
    <t>017/2021</t>
  </si>
  <si>
    <t>006/2022</t>
  </si>
  <si>
    <t>Nº 005/2020/CPL/PMRB</t>
  </si>
  <si>
    <t>PREGÃO SRP Nº 005/2020/CPL/PMRB</t>
  </si>
  <si>
    <t>Contratação de pessoa jurídica para prestação de serviços de locação de 07 veículos do tipo passeio com condutor para atender as necessidades da Secretaria Municipal da Casa Civil, em conformidade especificações contidas no Termo de Referência, Anexo I do Edital do Pregão SRP Nº 005/2020/CPL/PMRB.</t>
  </si>
  <si>
    <t>002/2020 – SASDH</t>
  </si>
  <si>
    <t>SASDH</t>
  </si>
  <si>
    <t xml:space="preserve">prorrogação do prazo de vigência contratual, </t>
  </si>
  <si>
    <t>ACRESCIMO DE 01 VEÍCULO, no valor de 2.064,00</t>
  </si>
  <si>
    <t xml:space="preserve">3º T. ADITIVO </t>
  </si>
  <si>
    <t>29//12/22</t>
  </si>
  <si>
    <t>prorrogação do prazo de vigência contratual, E reajuste contratual de 16,5991% sobre o valor unitário mensal de cada item</t>
  </si>
  <si>
    <t xml:space="preserve">4º T. ADITIVO </t>
  </si>
  <si>
    <t xml:space="preserve">a prorrogação do prazo de vigência contratual, </t>
  </si>
  <si>
    <t>13/022021</t>
  </si>
  <si>
    <t xml:space="preserve">004/2021- 42/2021 –0103004/2021 </t>
  </si>
  <si>
    <t>010/2021</t>
  </si>
  <si>
    <t>017/2023</t>
  </si>
  <si>
    <t>147/2022</t>
  </si>
  <si>
    <t>002/2022</t>
  </si>
  <si>
    <t>Prestação de serviços de confecção de placas de inauguração em material acrílico e foto corrosão, letras em chapa de aço inox e galvanizada entre outros materiais para atender as necessidades do Departamento de Comunicação da Prefeitura Municipal de Rio Branco, em conformidade especificações contidas no Termo de Referência, Anexo I do Edital do Pregão Presencial SRP Nº 002/2022 CPL 03/PMRB.</t>
  </si>
  <si>
    <t>001/2022</t>
  </si>
  <si>
    <t>0019/2022  - 2103/2022-01030018/2022</t>
  </si>
  <si>
    <t xml:space="preserve">O. MILANIN BETO EIRELI </t>
  </si>
  <si>
    <t>33.590.012/0001-72</t>
  </si>
  <si>
    <t>339039.00</t>
  </si>
  <si>
    <t>13401 e 13402</t>
  </si>
  <si>
    <t>039/2022</t>
  </si>
  <si>
    <t xml:space="preserve">Ângela Cristina de Albuquerque Cruz </t>
  </si>
  <si>
    <t>024/2023</t>
  </si>
  <si>
    <t>033/2023</t>
  </si>
  <si>
    <t xml:space="preserve">Ailton Antônio Oliveira de Freitas </t>
  </si>
  <si>
    <t xml:space="preserve">– Reajuste de 24,81% </t>
  </si>
  <si>
    <t xml:space="preserve">Gleydison Greyck Meireles Rodrigues </t>
  </si>
  <si>
    <t>059/2023</t>
  </si>
  <si>
    <t>009/2021</t>
  </si>
  <si>
    <t>Pregãomeletronico  Para Registro de Preço</t>
  </si>
  <si>
    <t xml:space="preserve">Contrato é a contratação de empresa para prestação dos serviços de LOCAÇÃO DE ESTAÇÕES DE TRABALHO – TIPO II E III, LOCAÇÃO DE MONITOR 23 POLEGADAS E NOBREAK 600VA, com manutenção e substituição de peças defeituosas, bem como as respectivas manutenções preventiva e corretiva, de acordo com as quantidades e especificações constantes no Termo de Referência, conforme especificados no Anexo I, parte integrante do Edital </t>
  </si>
  <si>
    <t>Secretaria Municipal de Educação</t>
  </si>
  <si>
    <t>I9 SOLUÇÕES DO BRASIL LTDA</t>
  </si>
  <si>
    <t>04.361.899/0001-29</t>
  </si>
  <si>
    <t>13070 e  117</t>
  </si>
  <si>
    <t>13250 e 13252</t>
  </si>
  <si>
    <t>016/2022 – 01030015/2022</t>
  </si>
  <si>
    <t>partir de 10 de MAIO /2023 e instrumento tinha o valor mensal de 16.430,55 (dezesseis mil, quatrocentos e trinta reais e cinquenta e cinco centavos), após aditivo de 23,5% (vinte e três vírgula cinco por cento) do quantitativo dos itens, passou a ter o valor mensal de R$ 20.287,70 (vinte mil duzentos e oitenta e sete centavos</t>
  </si>
  <si>
    <t>016/2022</t>
  </si>
  <si>
    <t>037/2022</t>
  </si>
  <si>
    <t>197/2020</t>
  </si>
  <si>
    <t>Secretaria de Estado da Fazenda</t>
  </si>
  <si>
    <t>TEC NEWS - EPP EIREILI</t>
  </si>
  <si>
    <t xml:space="preserve">1º T. ADITIVO </t>
  </si>
  <si>
    <t>o ACRESCIMO de 18,28% sobre o valor total inicial do contrato, referente ao acréscimo de 10 postos do item 3</t>
  </si>
  <si>
    <t xml:space="preserve">2º T. ADITIVO </t>
  </si>
  <si>
    <t>a prorrogação do prazo de vigência contratual por mais 12 (doze) meses</t>
  </si>
  <si>
    <t>nº 009/2022 – 1409/2022 – 01030007/2022</t>
  </si>
  <si>
    <t>009/2022</t>
  </si>
  <si>
    <t>026/2023</t>
  </si>
  <si>
    <t>Prestação de serviços de apoio operacional e administrativo – itens 03, 11, 13, 14 e 15, de acordo com as condições do Termo de Referência e seus anexos, parte integrante do edital – Pregão Eletrônico SRP nº 197/2020 CPL 04.</t>
  </si>
  <si>
    <t>10/08/20222</t>
  </si>
  <si>
    <t xml:space="preserve">002-2024 apostilamento </t>
  </si>
  <si>
    <t xml:space="preserve">004/2024 - apostilamento </t>
  </si>
  <si>
    <t>056/2023</t>
  </si>
  <si>
    <t>001/2021</t>
  </si>
  <si>
    <t>Concorrência</t>
  </si>
  <si>
    <t>objeto desse presente termo constitui o ACRESCIMO de 25%</t>
  </si>
  <si>
    <t>prorrogação do prazo de vigência contratual por mais 12 (doze) meses</t>
  </si>
  <si>
    <t xml:space="preserve">objeto a prorrogação de prazo de vigência do contrato que compreende do dia 18 de maio de 2024 a 31 de dezembro de 2024. 
</t>
  </si>
  <si>
    <t xml:space="preserve">015/2022 – 1500/2022 – 01030014/2022 </t>
  </si>
  <si>
    <t>CIDADE AGENCIA DE PUBLICIDADE E PROPAGANDA EIRELI</t>
  </si>
  <si>
    <t>00.997.672/0001-13</t>
  </si>
  <si>
    <t xml:space="preserve">DOU – N 44 E DOE 13237 </t>
  </si>
  <si>
    <t>13294 E 13296</t>
  </si>
  <si>
    <t>012/22</t>
  </si>
  <si>
    <t xml:space="preserve">CLARA KALLYNCA DA SILVA </t>
  </si>
  <si>
    <t>029/2022</t>
  </si>
  <si>
    <t xml:space="preserve">MELISSA BARCHIK JARES NASCIMENTO </t>
  </si>
  <si>
    <t xml:space="preserve">DIEGO DIAS DE SOUSA  </t>
  </si>
  <si>
    <t>034/2023</t>
  </si>
  <si>
    <t>Anísio Ribeiro Farias Neto</t>
  </si>
  <si>
    <t>016/2023</t>
  </si>
  <si>
    <t>NÃO SE APLICA</t>
  </si>
  <si>
    <t xml:space="preserve"> SUBVENÇÃO - OF/CIRCULAR Nº  001/2023/AMAC / 060010216/2023</t>
  </si>
  <si>
    <t xml:space="preserve"> SUBVENÇÃO - OF/CIRCULAR N 001/2023/AMAC /  ATA DA I E II ASSEMBLEIA GERAL ORDINARIA DE 2022 LEI Nº 1.780 DE 18/12/2009 REPASSE ( 01.838.734/0001-07) OF 0448/23 AMAC </t>
  </si>
  <si>
    <t>014/2023- 060010009/2023</t>
  </si>
  <si>
    <t xml:space="preserve">NÃO SE APLICAR </t>
  </si>
  <si>
    <t xml:space="preserve">DISPENSA </t>
  </si>
  <si>
    <t xml:space="preserve">CONTRIBUIÇÃO ENTIDADE CLASSE </t>
  </si>
  <si>
    <t xml:space="preserve">CONTRIBUIÇÃO  DA PMRB PARA CNN </t>
  </si>
  <si>
    <t xml:space="preserve">DISPENSA LICITAÇÃO </t>
  </si>
  <si>
    <t>CONTRIBUIÇÃO FNP 2023 - OF FNP N° 108/2023 - ,1820</t>
  </si>
  <si>
    <t>013/2023 - 06.001.0033/2024</t>
  </si>
  <si>
    <t>060010009/2023</t>
  </si>
  <si>
    <t>06.001.0033/2024</t>
  </si>
  <si>
    <t>F FNP N° 108/2023 - 1820</t>
  </si>
  <si>
    <t xml:space="preserve">Associação dos Municipios do Acre - AMAC </t>
  </si>
  <si>
    <t>01.838.734/0001-07</t>
  </si>
  <si>
    <t xml:space="preserve">CONFEDERAÇÃO NACIONAL DOS MUNICIPIOS - CNM </t>
  </si>
  <si>
    <t>00.703.157/0001-83</t>
  </si>
  <si>
    <t xml:space="preserve">FRENTE NACIONAL DOS PREFEITOS </t>
  </si>
  <si>
    <t>05.703.933/0001-69</t>
  </si>
  <si>
    <t>31/012/2024</t>
  </si>
  <si>
    <t>101 E 1500</t>
  </si>
  <si>
    <t>a eventual e futura contratação de pessoa jurídica, para sob demanda, prestar serviços de agenciamento de viagens, especializada em emissão de passagens aéreas nacionais e intermunicipais, compreendendo serviços de reservas, marcação, cancelamento, remarcação, emissão e entrega de bilhetes eletrônicos de passagens aéreas (e-ticket) ou de ordens de passagens, com respectivo “código localizador”, destinados a atender as necessidades da Secretaria Municipal da Casa Civil e as demais unidades sob sua responsabilidade tais como: Gabinete do Prefeito, Coordenadoria Municipal de defesa Civil, Controladoria Geral do Município, Ouvidoria, Conselhos Tutelares Municipais e dos Conselhos Municipais</t>
  </si>
  <si>
    <t>002/2023</t>
  </si>
  <si>
    <t xml:space="preserve">GERECIADOR CÂMARA MUNICIPAL DE RIO BRANCO – </t>
  </si>
  <si>
    <t>005/2024 -4197/2024  - 01030005/2024</t>
  </si>
  <si>
    <t>–   M. F. DISTRIBUIDORA LTDA</t>
  </si>
  <si>
    <t>26.062.483/0001-42</t>
  </si>
  <si>
    <t>005/2024</t>
  </si>
  <si>
    <t xml:space="preserve">Jarine Frota dos Santos </t>
  </si>
  <si>
    <t xml:space="preserve">Dayara Idalino de Souza </t>
  </si>
  <si>
    <t xml:space="preserve">1 TERMO </t>
  </si>
  <si>
    <t>tem por finalidade aditivar em 25% (vinte e cinco por cento) o valor inicial do Contrato Casa Civil nº 05/2024, que tem como objeto eventual e futura contratação de pessoa jurídica, para sob demanda, prestar serviços de agenciamento de viagens, especializada em emissão de passagens aéreas nacionais e intermunicipais, compreendendo serviços de reservas, marcação, cancelamento, remarcação, emissão e entrega de bilhetes eletrônicos de passagens aéreas (e-ticket) ou de ordens de passagens, com respectivo “código localizador”, destinados a atender as necessidades da Secretaria Municipal da Casa Civil e as demais unidades sob sua responsabilidade tais como: Gabinete do Prefeito, Coordenadoria Municipal de defesa Civil, Controladoria Geral do Município, Ouvidoria, Conselhos Tutelares Municipais e dos Conselhos Municipais.</t>
  </si>
  <si>
    <t>023/2022</t>
  </si>
  <si>
    <t>Pregão EletronCo Ata  Registro de Preço</t>
  </si>
  <si>
    <t>Contratação de pessoa jurídica para prestação de SERVIÇOS DE LOCAÇÃO DE VEÍCULOS COM CONDUTOR DOS TIPOS: MOTOCICLETAS, abrangendo os custos com manutenção preventiva, corretiva e lavagem, atendendo as necessidades SMCC , em conformidade especificações contidas no Termo de Referência, Anexo I do Edital do Pregão Eletrônico SRP nº 865/2022, parte integrante do presente instrumento.</t>
  </si>
  <si>
    <t>865/2022</t>
  </si>
  <si>
    <t>W O Pereira Eireli</t>
  </si>
  <si>
    <t>18.765.432/0001-59</t>
  </si>
  <si>
    <t>01 - Recurso Próprio - 1500</t>
  </si>
  <si>
    <t xml:space="preserve">1º TERMO ADITIVO </t>
  </si>
  <si>
    <t>26.01.2023</t>
  </si>
  <si>
    <t>13230e 13309</t>
  </si>
  <si>
    <t>SERVIÇOS  DE AGUA DE RIO BRANCO - Saerb</t>
  </si>
  <si>
    <t xml:space="preserve">005/2023 – SMCC 45-2023 01030003/2023 – </t>
  </si>
  <si>
    <t xml:space="preserve">Michelson Frota Barbosa </t>
  </si>
  <si>
    <t>PREGÃO PRESENCIAL SRP Nº 016/2021– CPL.</t>
  </si>
  <si>
    <t xml:space="preserve">Contratação de empresa especializada na execução dos SERVIÇOS DE SEGURANÇA PATRIMONIAL DO TIPO “MONITORAMENTO REMOTO”, POR MEIO DE SISTEMAS DE ALARMES, CÂMARAS, SENSORES DE PRESENÇA E DE VISTORIA DE PRONTA RESPOSTA 24H ININTERRUPTAS, com fornecimento de equipamentos  (mediante comodato), na forma estabelecida em planilhas de serviços de insumos diversos descritos no Sistema Nacional de Pesquisa de Custos e Índices da Construção Civil – SINAPI, de acordo com as quantidades e especificações constantes no Termo de Referência, conforme especificados no Anexo I, parte integrante do Edital independente de transcrição. </t>
  </si>
  <si>
    <t>013/2022</t>
  </si>
  <si>
    <t>Nº 016/2021–</t>
  </si>
  <si>
    <t>205/2023</t>
  </si>
  <si>
    <t>MENOR        VALOR</t>
  </si>
  <si>
    <t>UNITÁRIO         POR</t>
  </si>
  <si>
    <t>30/2022</t>
  </si>
  <si>
    <t xml:space="preserve">Rogério Freitas da Silva </t>
  </si>
  <si>
    <t>Djenane Costa Araújo Freitas</t>
  </si>
  <si>
    <t>045/2023</t>
  </si>
  <si>
    <t xml:space="preserve">Railson do Carmo Silva </t>
  </si>
  <si>
    <t>063/2023</t>
  </si>
  <si>
    <t>13664 e 13700</t>
  </si>
  <si>
    <t xml:space="preserve">Hércules Ronald Araújo Mota </t>
  </si>
  <si>
    <t>Menor Preço POR ITEM</t>
  </si>
  <si>
    <t xml:space="preserve">PREFEITURA DE FEÍJO - ACRE </t>
  </si>
  <si>
    <t xml:space="preserve">017/2022 – 1828/2022 – 01030016/2022 </t>
  </si>
  <si>
    <t>RIO BRANCO SEGURANÇA ELETRÔNICA E SERVIÇOS EIRELI</t>
  </si>
  <si>
    <t>16.803.988/0001-67</t>
  </si>
  <si>
    <t>01 - Recurso Próprio</t>
  </si>
  <si>
    <t xml:space="preserve">2º TERMO ADITIVO </t>
  </si>
  <si>
    <t>238/2023</t>
  </si>
  <si>
    <t>193/2023</t>
  </si>
  <si>
    <t xml:space="preserve">PREGÃO ELETRÔNICO SRP </t>
  </si>
  <si>
    <t xml:space="preserve">MENOR PREÇO POR ITEM </t>
  </si>
  <si>
    <t>Contratação de empresa especializada na aquisição de material de consumo (material gráfico), para atender as necessidades administrativas da Assessoria de Comunicação por intermédio, da Secretaria Municipal da Casa Civil - SMCC</t>
  </si>
  <si>
    <t>39/63/2024 01030002/2024</t>
  </si>
  <si>
    <t xml:space="preserve">SL DE CASTRO LTDA </t>
  </si>
  <si>
    <t>08.629.283/0001-47</t>
  </si>
  <si>
    <t>003/2023</t>
  </si>
  <si>
    <t>002/2024</t>
  </si>
  <si>
    <t xml:space="preserve">Anísio Ribeiro Farias Neto </t>
  </si>
  <si>
    <t>034/2024</t>
  </si>
  <si>
    <t>164/2013</t>
  </si>
  <si>
    <t>Contratação de empresa especializada para aquisição do material de consumo (malharia) que se justifica devida as demandas de campanhas Municipais, além da manutenção de ações sociais, que envolvem a Secretaria Municipal de Defesa Civil - COMDEC, Gabinete do Prefeito e Gabinete Militar, por intermédio da Secretaria Municipal da Casa Civil.</t>
  </si>
  <si>
    <t>4099/2024/01030004/2024</t>
  </si>
  <si>
    <t>: INFINITI CONFECÇÃO LTDA</t>
  </si>
  <si>
    <t>138293390001-09</t>
  </si>
  <si>
    <t xml:space="preserve">RESTO A PAGAR ESERÁ PUBLICADA </t>
  </si>
  <si>
    <t>0002/24</t>
  </si>
  <si>
    <t xml:space="preserve">MENO PREÇO POR ITEM </t>
  </si>
  <si>
    <t>Contratação emergencial de empresa para AQUISIÇÃO DE MATERIAL DE CONSUMO (Água mineral em garrafa pet de 500ml), para atender a população de Rio Branco por intermédio da Secretaria Municipal da Casa Civil de acordo com Decreto nº 256/2024 que declara a existência de anormalidade, caracterizada como “SITUAÇÃO DE EMERGÊNCIA” nas áreas do Município de Rio Branco afetadas pela ocorrência de inundação</t>
  </si>
  <si>
    <t xml:space="preserve">Nº 4552/2024 – 01030006/2024 </t>
  </si>
  <si>
    <t>M F DISTRIBUIDORA LTDA</t>
  </si>
  <si>
    <t xml:space="preserve">26.062.483/0001-42 </t>
  </si>
  <si>
    <t xml:space="preserve">fundamento inciso VIII, do Artigo 75, Decreto nº 256/2024 </t>
  </si>
  <si>
    <t xml:space="preserve">DISPENSA LICITAÇÃO EMERGECIAL </t>
  </si>
  <si>
    <t>013/2024</t>
  </si>
  <si>
    <t xml:space="preserve">MATHEUS GOMES DE LIMA </t>
  </si>
  <si>
    <t>036/2024</t>
  </si>
  <si>
    <t xml:space="preserve">Pregão Eletrônico SRP n°: 106/2023 </t>
  </si>
  <si>
    <t>Registro de preços para eventual e futura aquisição, sob demanda, de material de consumo (água mineral de 20 litros, garrafinha de 500 ml e vasilhame de 20 litros vazio, para atendimento pertencentes Secretaria Municipal da Casa Civil e as demais unidades sob sua</t>
  </si>
  <si>
    <t xml:space="preserve">   13.661 do dia 28/11/2023 fls. 19   </t>
  </si>
  <si>
    <t xml:space="preserve">106/2023 </t>
  </si>
  <si>
    <t>Pregão Eletrônico SRP n°: 143/2023</t>
  </si>
  <si>
    <t xml:space="preserve">Menor PREÇO  PARA LOTE ÚNICO </t>
  </si>
  <si>
    <t xml:space="preserve">Contratação de empresa especializada na prestação de serviços continuados de manutenção preventiva e corretiva de forma contínua, em aparelhos de ar condicionado modelo split, com fornecimento e substituição de peças, componentes e acessórios por outros novos e originais/similares, e elaboração do Plano de Manutenção e Controle de Operações (PMOC), para atendimento aos equipamentos pertencentes Secretaria Municipal da Casa Civil </t>
  </si>
  <si>
    <t xml:space="preserve">– 13.542 26/05/23 fls. 25 DOU. 100 – 26/05/2023 </t>
  </si>
  <si>
    <t xml:space="preserve">Processo nº 096/2024 </t>
  </si>
  <si>
    <t xml:space="preserve">FORMALIZAÇÃO A ADESÃO DO MUNICIPIO DE RB COMO MEMBRO ICLEI ATE 31/12/2024 </t>
  </si>
  <si>
    <t xml:space="preserve">TERMO DE FILIAÇÃO DO GOVERNO MUNICIPAL ASSOCIADO ICLEI ENTIDADE NACIONAL DE DIREITO PRIVADO DE NATUREZA CIVIL E SEM FINS LUCRATIVOS INICIO JULHOA 31/12/2023 E JANEIRO A DEZEMBRO DE 2024 . </t>
  </si>
  <si>
    <t xml:space="preserve">PROCESSO ADMINITRATIVO Nº 049/2024 </t>
  </si>
  <si>
    <t xml:space="preserve">DISPENSA D LICITAÇÃO  </t>
  </si>
  <si>
    <t xml:space="preserve">O critério de julgamento será o de MENOR PREÇO, ITEM </t>
  </si>
  <si>
    <t xml:space="preserve">O presente Termo de Referência tem como objeto a futura e eventual contratação de pessoa jurídica, visando a aquisição de material de áudio, com o objeto de atender as demandas dos Cerimonial do Gabinete do Prefeito, através da Secretaria Municipal da Casa Civil – SMCC
</t>
  </si>
  <si>
    <t>Nº 13.787 – 03 DE JUNHO DE 2024 folha 271.</t>
  </si>
  <si>
    <t>N.º 362/2023 - SELIC/SEE</t>
  </si>
  <si>
    <t xml:space="preserve">PREGÃO ELETRÔNICO PARA REGISTRO DE PREÇOS </t>
  </si>
  <si>
    <t xml:space="preserve">CRITERIO MAIOR PERCENTUAL DE DESCONTO POR ITEM </t>
  </si>
  <si>
    <t>Contratação de empresa que, sob demanda, prestará serviços de manutenção predial preventiva e corretiva, com fornecimento de materiais e mão obra, com o maior desconto a ser aplicado na forma estabelecida em planilhas de serviços e insumos, constantes da TABELA SINAPI vigente no estado do Acre, para atender as necessidades da Secretaria Municipal da Casa Civil e demais unidades sob sua responsabilidade</t>
  </si>
  <si>
    <t>13673</t>
  </si>
  <si>
    <t>008/2023</t>
  </si>
  <si>
    <t>Secretaria de Estado de Fazenda – SEFAZ/AC</t>
  </si>
  <si>
    <t>Trata-se de pedido de análise e emissão do certificado de conformidade documental nos autos do Processo Administrativo PROC. DG/CASACIVIL Nº 036/2024, referente   ADITAR 25% O CONTRATUAL Registro de preços para eventual e futura aquisição, sob demanda, de material de consumo (água mineral de 20 litros, garrafinha de 500 ml e vasilhame de 20 litros vazio, para atendimento pertencentes Secretaria Municipal da Casa Civil e as demais unidades sob sua responsabilidade, conforme condições e especificações contidas neste instrumento.</t>
  </si>
  <si>
    <t xml:space="preserve">015/2024 – 4860-01030018/2024 </t>
  </si>
  <si>
    <t>–    E. R. COMERCIO E SERVIÇOS LTDA</t>
  </si>
  <si>
    <t xml:space="preserve">37.169.375/0001-90 </t>
  </si>
  <si>
    <t>1º</t>
  </si>
  <si>
    <t xml:space="preserve">presente termo constitui o ACRESCIMO de 25% sobre o valor total inicial </t>
  </si>
  <si>
    <t>023/2024</t>
  </si>
  <si>
    <t>ESTADO DO ACRE CASA MILITAR Órgão gerenciador)</t>
  </si>
  <si>
    <t>Contratação de empresa especializada na prestação de serviços continuados de manutenção preventiva e corretiva de forma contínua, em aparelhos de ar condicionado modelo split, com fornecimento e substituição de peças, componentes e acessórios por outros novos e originais/similares, e elaboração do Plano de Manutenção e Controle de Operações (PMOC), para atendimento aos equipamentos pertencentes Secretaria Municipal da Casa Civil e as demais unidades sob sua responsabilidade, conforme condições e especificações contidas neste instrumento.</t>
  </si>
  <si>
    <t>Nº 014/2024 - - 4763/2024 – 01030016/2024</t>
  </si>
  <si>
    <t>TRIPHASE CONSTRUÇÕES SERVIÇOS E COMÉRCIO LTDA</t>
  </si>
  <si>
    <t>49.486.856/0001-08</t>
  </si>
  <si>
    <t>17/2024</t>
  </si>
  <si>
    <t>713354/2</t>
  </si>
  <si>
    <t>EXTRATO DO DIARIO OFICIAL DO ESTADO Nº 10.198DE 22/12/202</t>
  </si>
  <si>
    <t>064/2024</t>
  </si>
  <si>
    <t xml:space="preserve">DISPENSA DE LICITAÇÃO INEXIBILIDADE </t>
  </si>
  <si>
    <t>de serviços técnicos de natureza predominantemente intelectual</t>
  </si>
  <si>
    <t>Contratação direta de empresa de serviços técnicos de natureza predominantemente intelectual, com profissionais ou empresas de notória especialização para a participação de treinamento remoto dos servidores municipais da Assessoria Especial de Assuntos Jurídicos – ASSEJUR no IV Congresso Nacional de Licitações e Contratos – CONBRASIL, em atendimento as demandas do gabinete do prefeito, por intermédio da Secretaria Municipal da Casa Civil, conforme condições e exigências estabelecidas neste instrumento.</t>
  </si>
  <si>
    <t xml:space="preserve">NÃO APLICAR </t>
  </si>
  <si>
    <t>DISPENSA DE LICITAÇÃO INEXIBILIDADE</t>
  </si>
  <si>
    <t>, fundamentada no art. 74, III, alínea “f””, da Lei Federal 14.133/2021</t>
  </si>
  <si>
    <t xml:space="preserve">CONNECT ON MARKETING DE EVENTOS LTDA </t>
  </si>
  <si>
    <t>13.859.951/0001-62</t>
  </si>
  <si>
    <t xml:space="preserve">ainda será publicado </t>
  </si>
  <si>
    <t>21/2024- 4204</t>
  </si>
  <si>
    <t>29/2024</t>
  </si>
  <si>
    <t xml:space="preserve">secretaria de estado de educação , cultura e esporte </t>
  </si>
  <si>
    <t xml:space="preserve">
Objeto:   Contratação de empresa que, sob demanda, prestará serviços de manutenção predial preventiva e corretiva, com fornecimento de materiais e mão obra, com o maior desconto a ser aplicado na forma estabelecida em planilhas de serviços e insumos, constantes da TABELA SINAPI vigente no estado do Acre, para atender as necessidades da Secretaria Municipal da Casa Civil e demais unidades sob sua responsabilidade., em conformidade com o anexo I, parte integrante deste Edital. </t>
  </si>
  <si>
    <t>018/2024- 5136-01030020/2024</t>
  </si>
  <si>
    <t xml:space="preserve">:  ZIG ELETRICIDADE E CONSTRUÇÕES IMP. E EXPORTAÇÃO LTDA </t>
  </si>
  <si>
    <t>08.788.130/0001-42</t>
  </si>
  <si>
    <t>28/2024</t>
  </si>
  <si>
    <t xml:space="preserve">Ney Pinheiro de Souza </t>
  </si>
  <si>
    <t>703572-1</t>
  </si>
  <si>
    <t>106/2024</t>
  </si>
  <si>
    <t>Contrato tem por objeto a contratação de empresa de serviços técnicos de natureza predominantemente intelectual, com profissionais ou empresas de notória especialização, para garantir a participação do Chefe do Executivo Municipal de Rio Branco no III Congresso Brasileiro de Gestão por Resultados (III CGBR), a ser realizado no Teatro 03 do Centro de Eventos e Convenções Brasil 21, em Brasília – DF, no período de 27 a 29 de novembro de 2024.</t>
  </si>
  <si>
    <t xml:space="preserve">020/2024 –  5301/2024 – 01030022/2024 </t>
  </si>
  <si>
    <t xml:space="preserve">INSTITUTO BRASILEIRO DE GESTÃO POR RESULTADOS LTDA – IBGR </t>
  </si>
  <si>
    <t>44.342.924/0001-41</t>
  </si>
  <si>
    <t>032/2024</t>
  </si>
  <si>
    <t xml:space="preserve">Matheus Gomes de Lima </t>
  </si>
  <si>
    <t>lei. 1780/2009</t>
  </si>
  <si>
    <t xml:space="preserve">: ICLEI GOVERNOS LOCAIS PELA SUSTENTABILIDADE </t>
  </si>
  <si>
    <t xml:space="preserve">OF Nº SEPLAN – OFI 2023/00813  </t>
  </si>
  <si>
    <t xml:space="preserve">03.898.408/0001-10 </t>
  </si>
  <si>
    <t>DISPENSA DE LICITAÇÃO</t>
  </si>
  <si>
    <t>“Art. 75, inciso II, da Lei 14.133/21 e Decreto Municipal nº 400 de 2023.</t>
  </si>
  <si>
    <t xml:space="preserve">R. AUGUSTO FRARI – EPP </t>
  </si>
  <si>
    <t>27.582.120/0001-09</t>
  </si>
  <si>
    <t xml:space="preserve">16/2024/5101/2024 – 01030019/2024 </t>
  </si>
  <si>
    <t>026/2024</t>
  </si>
  <si>
    <t xml:space="preserve">– Rubedna Braga Rola </t>
  </si>
  <si>
    <t>258849-2</t>
  </si>
  <si>
    <t xml:space="preserve">Rola (Gestora do Contrato).
Matrícula nº 258849-2
II – Hermogenes Pereira Lima Neto </t>
  </si>
  <si>
    <t>538523-1</t>
  </si>
  <si>
    <t xml:space="preserve">resto a pagar </t>
  </si>
  <si>
    <t>036/2023</t>
  </si>
  <si>
    <t>52/2021</t>
  </si>
  <si>
    <t>Pregão PRESENCIAL Para Registro de Preço</t>
  </si>
  <si>
    <t>contratação de empresa de engenharia para, sob demanda, prestar SERVIÇOS DE MANUTENÇÃO PREDIAL CORRETIVA E PEQUENAS REFORMAS COM FORNECIMENTO DE PEÇAS, EQUIPAMENTOS, MATERIAIS E MÃO DE OBRA, na forma estabelecida em planilhas de serviços de insumos diversos descritos no Sistema Nacional de Pesquisa de Custos e Índices da Construção Civil – SINAPI, de acordo com as quantidades e especificações constantes no Termo de Referência, conforme especificados no Anexo I, parte integrante do Edital independente de transcrição</t>
  </si>
  <si>
    <t>007/2021</t>
  </si>
  <si>
    <t>Policia Civil do Esado do Acre</t>
  </si>
  <si>
    <t>M &amp; E ELETRICIDADE, COMÉRCIO, CONSTRUÇÃO E TERRAPLANAGEM LTDA</t>
  </si>
  <si>
    <t>19.725.788/0001-21</t>
  </si>
  <si>
    <t xml:space="preserve">1º </t>
  </si>
  <si>
    <t>o ACRESCIMO correspondendo a 25% sobre o valor inicial do contrato .prorrogação do prazo de vigência contratual por mais 12 (doze) meses, de 24 de maio de 2023 a 23 de maio de 2024.</t>
  </si>
  <si>
    <t>106/23</t>
  </si>
  <si>
    <t>382/2022</t>
  </si>
  <si>
    <t>PREGÃO ELETRÔNICO SRP Nº: 382/2022</t>
  </si>
  <si>
    <t xml:space="preserve">MENOR PREÇO POR LOTE </t>
  </si>
  <si>
    <t>Contratação de empresa para o fornecimento e instalação de equipamentos de ar-condicionadoSplit HI-Wall e CASSETE,de acordo com as especiﬁcações mínimas indicadas neste termo, com vistas a atender demandas da Secretaria Municipal da Casa Civil.</t>
  </si>
  <si>
    <t>078/2023</t>
  </si>
  <si>
    <t>006/2023</t>
  </si>
  <si>
    <t>PREGÃO PRESENCIAL</t>
  </si>
  <si>
    <t>MENOR PREÇO</t>
  </si>
  <si>
    <t>SOB DEMANDA de pessoa jurídica para fornecimento de: COFFEE BREAK -TIPO CAFE DA MANHA, visando atender eventos do tipo: Seminários, conferências, reuniões técnicas, palestras, cursos de capacitação, treinamentos, oficinas, workshops, homenagens e outros eventos institucionais, corporativos e correlatos realizados pelo Gabinete do Prefeito e Secretaria Municipal da Casa Civil e dos demais órgãos/unidades sob sua responsabilidade.</t>
  </si>
  <si>
    <t>0103/2023</t>
  </si>
  <si>
    <t>18/2022</t>
  </si>
  <si>
    <t xml:space="preserve">PREGÃO ELETRONICO SRP </t>
  </si>
  <si>
    <t xml:space="preserve">menor Preço por item </t>
  </si>
  <si>
    <t>AQUISIÇÃO DE MATERIAIS PERMANENTES (MOBILIÁRIOS), conforme condições, quantidades, exigências, no termo de referência, atendendo as necessidades da Secretaria Municipal da Casa Civil e demais unidades sob responsabilidade</t>
  </si>
  <si>
    <t>0103/23</t>
  </si>
  <si>
    <t>333/2022</t>
  </si>
  <si>
    <t>Aquisição de material permanente – equipamentos (computador tipo I e II, impressora, scanner, projetor multimídia, switcher, câmera com kit - “lente e bolsa”) para o Centro de Capacitação em Gestão Municipal de Rio Branco – AC, por intermédio da Secretaria Municipal da Casa Civil, em atendimento a execução do Convênio MCTIC nº 00003/2019, Plataforma + Brasil nº 886580/2019, em conformidade especificações contidas no Termo de Referência, Anexo I do Edital do Pregão Eletrônico SRP Nº 026/2023 PMRB, parte integrante do presente instrumento.</t>
  </si>
  <si>
    <t>menor Preço por item</t>
  </si>
  <si>
    <t>103/2022</t>
  </si>
  <si>
    <t>Contratação de empresa para aquisição de material de consumo (açúcar), para atender as necessidades do Gabinete do Prefeito e Secretaria Municipal da Casa Civil e dos demais órgãos/unidades sob sua responsabilidade, em conformidade especificações contidas no Termo de Referência, Anexo I do Edital do Pregão Eletrônico SRP nº 103/2022 CPL 03/PMRB, parte integrante do presente instrumento.</t>
  </si>
  <si>
    <t xml:space="preserve">não se aplicar </t>
  </si>
  <si>
    <t>DISPENSA</t>
  </si>
  <si>
    <t xml:space="preserve">DEVOLUÇÃO DE RECURSOS / INDENIZAÇÕES E RESTITUIÇÕES </t>
  </si>
  <si>
    <t>DEVOLUÇÃO DE RECURSOS / INDENIZAÇÕES E RESTITUIÇÕES A</t>
  </si>
  <si>
    <t>060010098</t>
  </si>
  <si>
    <t>060010114</t>
  </si>
  <si>
    <t>0039440007316</t>
  </si>
  <si>
    <t xml:space="preserve">Ministerio da fazenda </t>
  </si>
  <si>
    <t>894623/2019/DPCN/PMRB/SMCC</t>
  </si>
  <si>
    <t>060010128</t>
  </si>
  <si>
    <t>060010151</t>
  </si>
  <si>
    <t>13401 e 206</t>
  </si>
  <si>
    <t>21/2022</t>
  </si>
  <si>
    <t xml:space="preserve">DA  SECRETARIA DE ESTADO DE PLANEJAMENTO E GESTÃO- </t>
  </si>
  <si>
    <t>MVP ELETRODOMESTICOS E EQUIPAMENTOS LTDA</t>
  </si>
  <si>
    <t>28.472.036/0001-97</t>
  </si>
  <si>
    <t xml:space="preserve"> 3537/2023-01030037/2023</t>
  </si>
  <si>
    <t>065/2023</t>
  </si>
  <si>
    <t>1482/2022- 01030011/2022</t>
  </si>
  <si>
    <t>010/2022</t>
  </si>
  <si>
    <t>018/2022</t>
  </si>
  <si>
    <t xml:space="preserve">Ney Pinheiro de souza </t>
  </si>
  <si>
    <t>025/2023</t>
  </si>
  <si>
    <t>2647/2023-0030021/2023</t>
  </si>
  <si>
    <t>M V CALIL DA SILVA EIRELLE</t>
  </si>
  <si>
    <t>07.810.876/0001-42</t>
  </si>
  <si>
    <t>044/2023</t>
  </si>
  <si>
    <t xml:space="preserve">Syvia Christina  Dias Lustosa </t>
  </si>
  <si>
    <t>191/2022</t>
  </si>
  <si>
    <t>082/2022</t>
  </si>
  <si>
    <t>Contratação de empresa para fornecimento de material de consumo (água mineral e gelo), de forma parcelada e sob demanda, para atender as necessidades Secretaria Municipal da Casa Civil e dos Conselhos Tutelares Municipais, por intermédio do Gabinete do Prefeito, em conformidade especificações contidas no Termo de Referência, Anexo I do Edital do Pregão Eletrônico SRP nº 082/2022 CPL 02/PMRB, parte integrante do presente instrumento.</t>
  </si>
  <si>
    <t>31/2023-0103002/2023</t>
  </si>
  <si>
    <t>MS SERVIÇOS COM. E REPRESENTAÇÕES LTDA-ME</t>
  </si>
  <si>
    <t>22.172.177/0001-08</t>
  </si>
  <si>
    <t>13456-</t>
  </si>
  <si>
    <t>31/012023</t>
  </si>
  <si>
    <t>01030021/2022</t>
  </si>
  <si>
    <t>NORTE DISTRIBUIDORA DE PRODUTOS ALIMENTOS LTDA COMERCIO E SERVIÇOS EIRELI</t>
  </si>
  <si>
    <t>310010172/2023</t>
  </si>
  <si>
    <t>31/12/20223</t>
  </si>
  <si>
    <t>0.60010030</t>
  </si>
  <si>
    <t xml:space="preserve">NÃO FOI PUBLICADO /CANCELADO </t>
  </si>
  <si>
    <t>em: 06/09/2022 | Edição: 170 | Seção: 3 | Página: 28</t>
  </si>
  <si>
    <t xml:space="preserve">182022-1 E 182022-2 </t>
  </si>
  <si>
    <t>Nº 202, segunda-feira, 24 de outubro de 2022</t>
  </si>
  <si>
    <t xml:space="preserve">ARSENAL DE GUERRA DO RIO/AGR </t>
  </si>
  <si>
    <t>HOMEOFFICE CADEIRAS LTDA</t>
  </si>
  <si>
    <t xml:space="preserve">26.242.293/0001-33. </t>
  </si>
  <si>
    <t>19/10/2023</t>
  </si>
  <si>
    <t xml:space="preserve">2P COMÉRCIO E SERVIÇOS EM MÓVEIS EIREL </t>
  </si>
  <si>
    <t>24.476.378/0001-24</t>
  </si>
  <si>
    <t>202  E 09</t>
  </si>
  <si>
    <t>61/2023</t>
  </si>
  <si>
    <t>60/2023</t>
  </si>
  <si>
    <t>3307/2023-01030032/2023</t>
  </si>
  <si>
    <t>3308/202301030033/2023</t>
  </si>
  <si>
    <t>13.473 e 30</t>
  </si>
  <si>
    <t>: I9 SOLUÇÕES DO BRASIL LTDA</t>
  </si>
  <si>
    <t>04.361.899/0001-29,</t>
  </si>
  <si>
    <t>01/12/2023</t>
  </si>
  <si>
    <t>MICROTÉCNICA INFORMÁRITCA LTDA</t>
  </si>
  <si>
    <t>. 01.590.728/0009-30</t>
  </si>
  <si>
    <t>AC EMPREENDIEMNTO NEGÓCIO LTDA</t>
  </si>
  <si>
    <t>22.173.882/0001-20</t>
  </si>
  <si>
    <t>08/12/2023</t>
  </si>
  <si>
    <t>: CROMA EQUIPAMENTOS E SERVIÇOS EIRELI EPP</t>
  </si>
  <si>
    <t>11.855.692/0001-76</t>
  </si>
  <si>
    <t>05/12/2023</t>
  </si>
  <si>
    <t>GABRIELA SÃO BERNARDO FERREIRA DE MELO - ME</t>
  </si>
  <si>
    <t xml:space="preserve">. 34.152.516/0001-73, </t>
  </si>
  <si>
    <t>MCTIC nº 00003/2019, Plataforma + Brasil nº 886580/2019</t>
  </si>
  <si>
    <t>44.90.52.00</t>
  </si>
  <si>
    <t>44.9052.00</t>
  </si>
  <si>
    <t>44.90.52,00</t>
  </si>
  <si>
    <t>69/2023</t>
  </si>
  <si>
    <t>070/2023</t>
  </si>
  <si>
    <t>71/2023</t>
  </si>
  <si>
    <t>72/2023</t>
  </si>
  <si>
    <t>73/2023</t>
  </si>
  <si>
    <t>07/2023</t>
  </si>
  <si>
    <t xml:space="preserve">ALTERAÇÃO DAS ESPECIFICAÇAO DO OBJETO E PRAZO DE PRORROGAÇÃO 30 DIAS </t>
  </si>
  <si>
    <t xml:space="preserve">PRAZO DE PRORROGAÇÃO 90 DIAS </t>
  </si>
  <si>
    <t>3706/20230-1030041/2023</t>
  </si>
  <si>
    <t>3703/2023-01030039/2023</t>
  </si>
  <si>
    <t xml:space="preserve">APOSTILAMENTO </t>
  </si>
  <si>
    <t>01/4//2023</t>
  </si>
  <si>
    <t xml:space="preserve">MUDANÇA DE ALTERAÇÃO ORÇAMENTARIA </t>
  </si>
  <si>
    <t xml:space="preserve">SUBSTITUIR PELO ITEM ORIGINALMENTE CONTRATADO </t>
  </si>
  <si>
    <t>3705/20230- 01030042/2023</t>
  </si>
  <si>
    <t>3702/2023-01030038/2023</t>
  </si>
  <si>
    <t>3704/2023-01030040/2023</t>
  </si>
  <si>
    <t>187/2023</t>
  </si>
  <si>
    <t>Contratação de empresa especializada para fornecimento de veículo tipo utilitário completo, ano/modelo: 2022, com 7 lugares, visando atender a Secretaria Municipal da Casa Civil e as demais unidades sob sua responsabilidade</t>
  </si>
  <si>
    <t>012/2022</t>
  </si>
  <si>
    <t xml:space="preserve">13423  / 227 </t>
  </si>
  <si>
    <t>13440 / 244</t>
  </si>
  <si>
    <t>031/2022</t>
  </si>
  <si>
    <t>13.464 /19</t>
  </si>
  <si>
    <t xml:space="preserve">Contratação de empresa especializada para fornecimento de veículo tipo utilitário completo, ano/modelo: 2022, com 7 lugares, </t>
  </si>
  <si>
    <t xml:space="preserve">PREFEITURA MUNICIPAL DE EPITACIOLANDIA </t>
  </si>
  <si>
    <t>3742/2023-01030044/2023</t>
  </si>
  <si>
    <t>SABENAUTO COMERCIO E VEÍCULOS LTDA</t>
  </si>
  <si>
    <t>05.888.433/0008-15</t>
  </si>
  <si>
    <t>14/12/2023</t>
  </si>
  <si>
    <t>COM. 449/DPCN/2019-PLATAFORMA + BRASIL 894623/2019</t>
  </si>
  <si>
    <t>75/2023</t>
  </si>
  <si>
    <t>13675 / 13676</t>
  </si>
  <si>
    <t xml:space="preserve">RESTOR A PG NAÓ PROCESSADOS </t>
  </si>
  <si>
    <t xml:space="preserve">CANCELADOS </t>
  </si>
  <si>
    <t>Data da emissão:21.01.2025</t>
  </si>
  <si>
    <t>IDENTIFICAÇÃO DO ÓRGÃO/ENTIDADE/FUNDO: 01.006.001.000</t>
  </si>
  <si>
    <t xml:space="preserve"> SECRETARIA MUNICIPAL DA CASA CIVIL - SMCC</t>
  </si>
  <si>
    <t>REALIZADO ATÉ O MÊS/ANO (ACUMULADO):</t>
  </si>
  <si>
    <t xml:space="preserve"> JANEIRO A DEZEMBRO/2024</t>
  </si>
  <si>
    <t>Manual de Referência - 11ª Edição - Anexos IV, VI, VII e IX</t>
  </si>
  <si>
    <t>PRESTAÇÃO DE CONTAS MENSAL - EXERCÍCIO 2024</t>
  </si>
  <si>
    <t>contratação de empresa para PRESTAÇÃO DE SERVIÇOS DE PUBLICIDADE E PROPAGANDA, compreendendo o conjunto de atividades realizadas integradamente que tenham por objetivo o estudo, o planejamento, a conceituação, a concepção, a criação, a execução interna, a intermediação e a supervisão da execução externa e a distribuição de ações publicitárias junto a público de interesse nos veículos de comunicação, redes sociais e demais meios de divulgação, para atender as necessidades da  Administração Direta e Indireta do Poder Executivo Municipal, Fundacional e Autárquica, nos termos das especificações contidas no Projeto Básico Anexo I do Edital.</t>
  </si>
  <si>
    <r>
      <t>Prestação de serviços de apoio operacional e administrativo</t>
    </r>
    <r>
      <rPr>
        <sz val="10"/>
        <rFont val="Arial"/>
        <family val="2"/>
      </rPr>
      <t>, de acordo com as condições do Termo de Referência e seus anexos, parte integrante do edital – Pregão Eletrônico SRP nº 197/2020 CPL 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</si>
</sst>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9" x14ac:knownFonts="1">
    <font>
      <sz val="11"/>
      <color theme="1"/>
      <name val="Calibri"/>
      <family val="2"/>
      <scheme val="minor"/>
    </font>
    <font>
      <sz val="11"/>
      <color theme="1"/>
      <name val="Calibri"/>
      <family val="2"/>
      <scheme val="minor"/>
    </font>
    <font>
      <sz val="10"/>
      <name val="Arial"/>
      <family val="2"/>
    </font>
    <font>
      <sz val="9"/>
      <color indexed="81"/>
      <name val="Segoe UI"/>
      <family val="2"/>
    </font>
    <font>
      <b/>
      <sz val="9"/>
      <color indexed="81"/>
      <name val="Segoe UI"/>
      <family val="2"/>
    </font>
    <font>
      <sz val="9"/>
      <color indexed="81"/>
      <name val="Segoe UI"/>
      <charset val="1"/>
    </font>
    <font>
      <b/>
      <sz val="9"/>
      <color indexed="81"/>
      <name val="Segoe UI"/>
      <charset val="1"/>
    </font>
    <font>
      <b/>
      <sz val="11"/>
      <name val="Arial"/>
      <family val="2"/>
    </font>
    <font>
      <b/>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
      <patternFill patternType="solid">
        <fgColor theme="3"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237">
    <xf numFmtId="0" fontId="0" fillId="0" borderId="0" xfId="0"/>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3" fontId="2" fillId="0" borderId="1" xfId="0" applyNumberFormat="1"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26"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26" xfId="0" applyFont="1" applyFill="1" applyBorder="1" applyAlignment="1">
      <alignment horizontal="left" vertical="center" wrapText="1"/>
    </xf>
    <xf numFmtId="14" fontId="2" fillId="0" borderId="9"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3" fontId="2" fillId="0" borderId="9" xfId="0" applyNumberFormat="1" applyFont="1" applyFill="1" applyBorder="1" applyAlignment="1">
      <alignment horizontal="center" vertical="center" wrapText="1"/>
    </xf>
    <xf numFmtId="3" fontId="2" fillId="0" borderId="26"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3" fontId="2" fillId="0" borderId="7" xfId="0" applyNumberFormat="1" applyFont="1" applyFill="1" applyBorder="1" applyAlignment="1">
      <alignment horizontal="center" vertical="center" wrapText="1"/>
    </xf>
    <xf numFmtId="14" fontId="2" fillId="0" borderId="26"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0" fontId="2" fillId="0" borderId="9"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14" fontId="2" fillId="0" borderId="1" xfId="0" applyNumberFormat="1" applyFont="1" applyFill="1" applyBorder="1" applyAlignment="1">
      <alignment vertical="center"/>
    </xf>
    <xf numFmtId="49" fontId="2" fillId="0" borderId="1"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3" fontId="2" fillId="0" borderId="7"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4" fontId="2" fillId="0" borderId="9"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xf>
    <xf numFmtId="4" fontId="2" fillId="0" borderId="9"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xf>
    <xf numFmtId="44" fontId="7" fillId="0" borderId="0" xfId="1" applyFont="1" applyAlignment="1">
      <alignment vertical="center"/>
    </xf>
    <xf numFmtId="0" fontId="7" fillId="0" borderId="0" xfId="0" applyFont="1" applyAlignment="1">
      <alignment horizontal="center" vertical="center"/>
    </xf>
    <xf numFmtId="44" fontId="7" fillId="0" borderId="0" xfId="1" applyFont="1" applyAlignment="1">
      <alignment horizontal="center" vertical="center"/>
    </xf>
    <xf numFmtId="44" fontId="7" fillId="0" borderId="0" xfId="1" applyFont="1" applyAlignment="1">
      <alignment horizontal="left" vertical="center"/>
    </xf>
    <xf numFmtId="0" fontId="7" fillId="0" borderId="11" xfId="0" applyFont="1" applyBorder="1" applyAlignment="1">
      <alignment vertical="center"/>
    </xf>
    <xf numFmtId="0" fontId="7" fillId="0" borderId="16" xfId="0" applyFont="1" applyBorder="1"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wrapText="1"/>
    </xf>
    <xf numFmtId="44" fontId="7" fillId="0" borderId="0" xfId="1" applyFont="1" applyFill="1" applyBorder="1" applyAlignment="1">
      <alignment vertical="center" wrapText="1"/>
    </xf>
    <xf numFmtId="0" fontId="7" fillId="2" borderId="22" xfId="0" applyFont="1" applyFill="1" applyBorder="1" applyAlignment="1">
      <alignment horizontal="center" vertical="center"/>
    </xf>
    <xf numFmtId="0" fontId="7" fillId="5" borderId="21"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11" borderId="1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18" xfId="0" applyFont="1" applyFill="1" applyBorder="1" applyAlignment="1">
      <alignment horizontal="center" vertical="center" wrapText="1"/>
    </xf>
    <xf numFmtId="0" fontId="7" fillId="9" borderId="17"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18" xfId="0" applyFont="1" applyFill="1" applyBorder="1" applyAlignment="1">
      <alignment horizontal="center" vertical="center"/>
    </xf>
    <xf numFmtId="0" fontId="2" fillId="0" borderId="0" xfId="0" applyFont="1" applyAlignment="1">
      <alignment vertical="center"/>
    </xf>
    <xf numFmtId="0" fontId="7" fillId="2" borderId="23"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9" borderId="4"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5"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18" xfId="0" applyFont="1" applyFill="1" applyBorder="1" applyAlignment="1">
      <alignment horizontal="center" vertical="center" wrapText="1"/>
    </xf>
    <xf numFmtId="44" fontId="7" fillId="10" borderId="3" xfId="1" applyFont="1" applyFill="1" applyBorder="1" applyAlignment="1">
      <alignment horizontal="center" vertical="center" wrapText="1"/>
    </xf>
    <xf numFmtId="44" fontId="7" fillId="7" borderId="17" xfId="1" applyFont="1" applyFill="1" applyBorder="1" applyAlignment="1">
      <alignment horizontal="center" vertical="center" wrapText="1"/>
    </xf>
    <xf numFmtId="44" fontId="7" fillId="7" borderId="8" xfId="1" applyFont="1" applyFill="1" applyBorder="1" applyAlignment="1">
      <alignment horizontal="center" vertical="center" wrapText="1"/>
    </xf>
    <xf numFmtId="44" fontId="7" fillId="7" borderId="18" xfId="1" applyFont="1" applyFill="1" applyBorder="1" applyAlignment="1">
      <alignment horizontal="center" vertical="center" wrapText="1"/>
    </xf>
    <xf numFmtId="0" fontId="7" fillId="11" borderId="1" xfId="0" applyFont="1" applyFill="1" applyBorder="1" applyAlignment="1">
      <alignment horizontal="center" vertical="center"/>
    </xf>
    <xf numFmtId="44" fontId="7" fillId="11" borderId="1" xfId="1" applyFont="1" applyFill="1" applyBorder="1" applyAlignment="1">
      <alignment horizontal="center" vertical="center" wrapText="1"/>
    </xf>
    <xf numFmtId="0" fontId="7" fillId="11" borderId="5" xfId="0" applyFont="1" applyFill="1" applyBorder="1" applyAlignment="1">
      <alignment horizontal="center" vertical="center"/>
    </xf>
    <xf numFmtId="44" fontId="7" fillId="3" borderId="5" xfId="1"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1" xfId="0" applyFont="1" applyFill="1" applyBorder="1" applyAlignment="1">
      <alignment horizontal="center" vertical="center" wrapText="1"/>
    </xf>
    <xf numFmtId="44" fontId="7" fillId="8" borderId="1" xfId="1"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5" xfId="0" applyFont="1" applyFill="1" applyBorder="1" applyAlignment="1">
      <alignment horizontal="center" vertical="center" wrapText="1"/>
    </xf>
    <xf numFmtId="44" fontId="7" fillId="10" borderId="2" xfId="1" applyFont="1" applyFill="1" applyBorder="1" applyAlignment="1">
      <alignment horizontal="center" vertical="center" wrapText="1"/>
    </xf>
    <xf numFmtId="44" fontId="7" fillId="7" borderId="4" xfId="1" applyFont="1" applyFill="1" applyBorder="1" applyAlignment="1">
      <alignment horizontal="center" vertical="center" wrapText="1"/>
    </xf>
    <xf numFmtId="44" fontId="7" fillId="7" borderId="1" xfId="1" applyFont="1" applyFill="1" applyBorder="1" applyAlignment="1">
      <alignment horizontal="center" vertical="center" wrapText="1"/>
    </xf>
    <xf numFmtId="44" fontId="7" fillId="7" borderId="5" xfId="1" applyFont="1" applyFill="1" applyBorder="1" applyAlignment="1">
      <alignment horizontal="center" vertical="center" wrapText="1"/>
    </xf>
    <xf numFmtId="0" fontId="7" fillId="2" borderId="24"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 xfId="0" applyFont="1" applyFill="1" applyBorder="1" applyAlignment="1">
      <alignment horizontal="center" vertical="center" wrapText="1"/>
    </xf>
    <xf numFmtId="44" fontId="7" fillId="3" borderId="20" xfId="1"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8" borderId="6" xfId="0" applyFont="1" applyFill="1" applyBorder="1" applyAlignment="1">
      <alignment horizontal="center" vertical="center" wrapText="1"/>
    </xf>
    <xf numFmtId="44" fontId="7" fillId="8" borderId="6" xfId="1"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44" fontId="7" fillId="7" borderId="6" xfId="1" applyFont="1" applyFill="1" applyBorder="1" applyAlignment="1">
      <alignment horizontal="center" vertical="center" wrapText="1"/>
    </xf>
    <xf numFmtId="44" fontId="7" fillId="7" borderId="20" xfId="1" applyFont="1" applyFill="1" applyBorder="1" applyAlignment="1">
      <alignment horizontal="center" vertical="center" wrapText="1"/>
    </xf>
    <xf numFmtId="0" fontId="7" fillId="7" borderId="19" xfId="0" applyFont="1" applyFill="1" applyBorder="1" applyAlignment="1">
      <alignment horizontal="center" vertical="center" wrapText="1"/>
    </xf>
    <xf numFmtId="44" fontId="7" fillId="10" borderId="10" xfId="1" applyFont="1" applyFill="1" applyBorder="1" applyAlignment="1">
      <alignment horizontal="center" vertical="center" wrapText="1"/>
    </xf>
    <xf numFmtId="44" fontId="7" fillId="7" borderId="19" xfId="1" applyFont="1" applyFill="1" applyBorder="1" applyAlignment="1">
      <alignment horizontal="center" vertical="center" wrapText="1"/>
    </xf>
    <xf numFmtId="0" fontId="7" fillId="11" borderId="19"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6" xfId="0" applyFont="1" applyFill="1" applyBorder="1" applyAlignment="1">
      <alignment horizontal="center" vertical="center"/>
    </xf>
    <xf numFmtId="0" fontId="7" fillId="11" borderId="6" xfId="0" applyFont="1" applyFill="1" applyBorder="1" applyAlignment="1">
      <alignment horizontal="center" vertical="center" wrapText="1"/>
    </xf>
    <xf numFmtId="44" fontId="7" fillId="11" borderId="6" xfId="1" applyFont="1" applyFill="1" applyBorder="1" applyAlignment="1">
      <alignment horizontal="center" vertical="center" wrapText="1"/>
    </xf>
    <xf numFmtId="0" fontId="7" fillId="11" borderId="20" xfId="0" applyFont="1" applyFill="1" applyBorder="1" applyAlignment="1">
      <alignment horizontal="center" vertical="center"/>
    </xf>
    <xf numFmtId="0" fontId="7" fillId="9" borderId="19"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6" xfId="0" applyFont="1" applyFill="1" applyBorder="1" applyAlignment="1">
      <alignment horizontal="center" vertical="center"/>
    </xf>
    <xf numFmtId="0" fontId="7" fillId="9" borderId="20" xfId="0" applyFont="1" applyFill="1" applyBorder="1" applyAlignment="1">
      <alignment horizontal="center" vertical="center"/>
    </xf>
    <xf numFmtId="0" fontId="7" fillId="0" borderId="21" xfId="0" applyFont="1" applyBorder="1" applyAlignment="1">
      <alignment horizontal="center" vertical="center"/>
    </xf>
    <xf numFmtId="0" fontId="7" fillId="0" borderId="14" xfId="0" applyFont="1" applyBorder="1" applyAlignment="1">
      <alignment horizontal="center" vertical="center" wrapText="1"/>
    </xf>
    <xf numFmtId="49" fontId="7" fillId="0" borderId="14" xfId="0" applyNumberFormat="1" applyFont="1" applyBorder="1" applyAlignment="1">
      <alignment horizontal="center" vertical="center" wrapText="1"/>
    </xf>
    <xf numFmtId="44" fontId="7" fillId="0" borderId="14" xfId="1" applyFont="1" applyFill="1" applyBorder="1" applyAlignment="1">
      <alignment horizontal="center" vertical="center" wrapText="1"/>
    </xf>
    <xf numFmtId="44" fontId="7" fillId="10" borderId="14" xfId="1" applyFont="1" applyFill="1" applyBorder="1" applyAlignment="1">
      <alignment horizontal="center" vertical="center" wrapText="1"/>
    </xf>
    <xf numFmtId="44" fontId="7" fillId="7" borderId="14" xfId="1" applyFont="1" applyFill="1" applyBorder="1" applyAlignment="1">
      <alignment horizontal="center" vertical="center" wrapText="1"/>
    </xf>
    <xf numFmtId="0" fontId="7" fillId="0" borderId="14" xfId="0" applyFont="1" applyBorder="1" applyAlignment="1">
      <alignment horizontal="center" vertical="center"/>
    </xf>
    <xf numFmtId="44" fontId="7" fillId="0" borderId="14" xfId="1" applyFont="1" applyBorder="1" applyAlignment="1">
      <alignment horizontal="center" vertical="center"/>
    </xf>
    <xf numFmtId="0" fontId="7" fillId="0" borderId="15" xfId="0" applyFont="1" applyBorder="1" applyAlignment="1">
      <alignment horizontal="center" vertical="center"/>
    </xf>
    <xf numFmtId="0" fontId="2" fillId="0" borderId="0" xfId="0" applyFont="1" applyAlignment="1">
      <alignment horizontal="center" vertical="center"/>
    </xf>
    <xf numFmtId="0" fontId="2" fillId="0" borderId="25" xfId="0" applyFont="1" applyFill="1" applyBorder="1" applyAlignment="1">
      <alignment horizontal="center" vertical="center"/>
    </xf>
    <xf numFmtId="0" fontId="2" fillId="0" borderId="25" xfId="0"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0" fontId="2" fillId="0" borderId="25" xfId="0" applyFont="1" applyFill="1" applyBorder="1" applyAlignment="1">
      <alignment horizontal="left" vertical="center" wrapText="1"/>
    </xf>
    <xf numFmtId="14" fontId="2" fillId="0" borderId="25" xfId="0" applyNumberFormat="1" applyFont="1" applyFill="1" applyBorder="1" applyAlignment="1">
      <alignment horizontal="center" vertical="center" wrapText="1"/>
    </xf>
    <xf numFmtId="44" fontId="2" fillId="0" borderId="25" xfId="1" applyFont="1" applyFill="1" applyBorder="1" applyAlignment="1">
      <alignment horizontal="center" vertical="center" wrapText="1"/>
    </xf>
    <xf numFmtId="44" fontId="2" fillId="0" borderId="7" xfId="1" applyFont="1" applyFill="1" applyBorder="1" applyAlignment="1">
      <alignment horizontal="center" vertical="center" wrapText="1"/>
    </xf>
    <xf numFmtId="44" fontId="2" fillId="0" borderId="7" xfId="1" applyFont="1" applyFill="1" applyBorder="1" applyAlignment="1">
      <alignment horizontal="center" vertical="center"/>
    </xf>
    <xf numFmtId="0" fontId="2" fillId="0" borderId="7" xfId="0" applyFont="1" applyFill="1" applyBorder="1" applyAlignment="1">
      <alignment vertical="center"/>
    </xf>
    <xf numFmtId="0" fontId="2" fillId="0" borderId="0" xfId="0" applyFont="1" applyFill="1" applyAlignment="1">
      <alignment vertical="center"/>
    </xf>
    <xf numFmtId="49" fontId="2" fillId="0" borderId="26" xfId="0" applyNumberFormat="1" applyFont="1" applyFill="1" applyBorder="1" applyAlignment="1">
      <alignment horizontal="center" vertical="center" wrapText="1"/>
    </xf>
    <xf numFmtId="44" fontId="2" fillId="0" borderId="26" xfId="1" applyFont="1" applyFill="1" applyBorder="1" applyAlignment="1">
      <alignment horizontal="center" vertical="center" wrapText="1"/>
    </xf>
    <xf numFmtId="44" fontId="2" fillId="0" borderId="7" xfId="1" applyFont="1" applyFill="1" applyBorder="1" applyAlignment="1">
      <alignment horizontal="center" vertical="center" wrapText="1"/>
    </xf>
    <xf numFmtId="44" fontId="2" fillId="0" borderId="9" xfId="1" applyFont="1" applyFill="1" applyBorder="1" applyAlignment="1">
      <alignment horizontal="center" vertical="center" wrapText="1"/>
    </xf>
    <xf numFmtId="17" fontId="2" fillId="0" borderId="7" xfId="0" applyNumberFormat="1" applyFont="1" applyFill="1" applyBorder="1" applyAlignment="1">
      <alignment horizontal="center" vertical="center" wrapText="1"/>
    </xf>
    <xf numFmtId="3" fontId="2" fillId="0" borderId="25"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xf>
    <xf numFmtId="0" fontId="8" fillId="0" borderId="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7" xfId="0" applyFont="1" applyFill="1" applyBorder="1" applyAlignment="1">
      <alignment horizontal="center" vertical="center"/>
    </xf>
    <xf numFmtId="44" fontId="2" fillId="0" borderId="1" xfId="1" applyFont="1" applyFill="1" applyBorder="1" applyAlignment="1">
      <alignment horizontal="center" vertical="center" wrapText="1"/>
    </xf>
    <xf numFmtId="14" fontId="2" fillId="0" borderId="9" xfId="0" applyNumberFormat="1" applyFont="1" applyFill="1" applyBorder="1" applyAlignment="1">
      <alignment horizontal="center" vertical="center" wrapText="1"/>
    </xf>
    <xf numFmtId="44" fontId="8" fillId="0" borderId="7" xfId="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0" borderId="26" xfId="0" applyFont="1" applyFill="1" applyBorder="1" applyAlignment="1">
      <alignment horizontal="center" vertical="center" wrapText="1"/>
    </xf>
    <xf numFmtId="49" fontId="2" fillId="0" borderId="26" xfId="0" applyNumberFormat="1"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7" xfId="0" applyFont="1" applyFill="1" applyBorder="1" applyAlignment="1">
      <alignment vertical="center" wrapText="1"/>
    </xf>
    <xf numFmtId="44" fontId="2" fillId="0" borderId="26" xfId="1" applyFont="1" applyFill="1" applyBorder="1" applyAlignment="1">
      <alignment horizontal="center" vertical="center" wrapText="1"/>
    </xf>
    <xf numFmtId="16" fontId="2" fillId="0" borderId="7" xfId="0" applyNumberFormat="1" applyFont="1" applyFill="1" applyBorder="1" applyAlignment="1">
      <alignment horizontal="center" vertical="center" wrapText="1"/>
    </xf>
    <xf numFmtId="0" fontId="8" fillId="0" borderId="1" xfId="0" applyFont="1" applyFill="1" applyBorder="1" applyAlignment="1">
      <alignment vertical="center"/>
    </xf>
    <xf numFmtId="4" fontId="2" fillId="0" borderId="7"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4" fontId="2" fillId="0" borderId="7" xfId="0" applyNumberFormat="1"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44" fontId="8" fillId="0" borderId="14" xfId="1" applyFont="1" applyFill="1" applyBorder="1" applyAlignment="1">
      <alignment vertical="center" wrapText="1"/>
    </xf>
    <xf numFmtId="0" fontId="8" fillId="0" borderId="12" xfId="0" applyFont="1" applyBorder="1" applyAlignment="1">
      <alignment vertical="center" wrapText="1"/>
    </xf>
    <xf numFmtId="44" fontId="8" fillId="10" borderId="14" xfId="1" applyFont="1" applyFill="1" applyBorder="1" applyAlignment="1">
      <alignment vertical="center" wrapText="1"/>
    </xf>
    <xf numFmtId="44" fontId="8" fillId="7" borderId="14" xfId="1" applyFont="1" applyFill="1" applyBorder="1" applyAlignment="1">
      <alignmen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44" fontId="8" fillId="0" borderId="0" xfId="1" applyFont="1" applyBorder="1" applyAlignment="1">
      <alignment horizontal="center" vertical="center" wrapText="1"/>
    </xf>
    <xf numFmtId="44" fontId="8" fillId="0" borderId="0" xfId="1" applyFont="1" applyFill="1" applyBorder="1" applyAlignment="1">
      <alignment vertical="center" wrapText="1"/>
    </xf>
    <xf numFmtId="0" fontId="2" fillId="0" borderId="0" xfId="0" applyFont="1" applyAlignment="1">
      <alignment horizontal="center" vertical="center" wrapText="1"/>
    </xf>
    <xf numFmtId="44" fontId="2" fillId="0" borderId="0" xfId="1"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44" fontId="8" fillId="0" borderId="0" xfId="1" applyFont="1" applyFill="1" applyAlignment="1">
      <alignment vertical="center"/>
    </xf>
    <xf numFmtId="44" fontId="2" fillId="0" borderId="0" xfId="1" applyFont="1" applyFill="1" applyAlignment="1">
      <alignment vertical="center"/>
    </xf>
    <xf numFmtId="44" fontId="8" fillId="0" borderId="0" xfId="1" applyFont="1" applyAlignment="1">
      <alignment vertical="center"/>
    </xf>
    <xf numFmtId="44" fontId="8" fillId="12" borderId="0" xfId="1" applyFont="1" applyFill="1" applyAlignment="1">
      <alignment vertical="center"/>
    </xf>
    <xf numFmtId="44" fontId="2" fillId="0" borderId="0" xfId="1" applyFont="1" applyAlignment="1">
      <alignment vertical="center"/>
    </xf>
    <xf numFmtId="44" fontId="8" fillId="0" borderId="0" xfId="1" applyFont="1" applyAlignment="1">
      <alignment horizontal="left" vertical="center"/>
    </xf>
    <xf numFmtId="0" fontId="2" fillId="0" borderId="0" xfId="0" applyFont="1" applyAlignment="1">
      <alignment horizontal="left" vertical="center"/>
    </xf>
    <xf numFmtId="44" fontId="2" fillId="0" borderId="0" xfId="1" applyFont="1" applyAlignment="1">
      <alignment horizontal="left" vertical="center"/>
    </xf>
    <xf numFmtId="44" fontId="2" fillId="0" borderId="0" xfId="1" applyFont="1" applyAlignment="1">
      <alignment horizontal="center" vertical="center"/>
    </xf>
    <xf numFmtId="49" fontId="2" fillId="0" borderId="0" xfId="1" applyNumberFormat="1" applyFont="1" applyAlignment="1">
      <alignment horizontal="center" vertical="center"/>
    </xf>
  </cellXfs>
  <cellStyles count="2">
    <cellStyle name="Moeda" xfId="1" builtinId="4"/>
    <cellStyle name="Normal" xfId="0" builtinId="0"/>
  </cellStyles>
  <dxfs count="0"/>
  <tableStyles count="0" defaultTableStyle="TableStyleMedium9" defaultPivotStyle="PivotStyleLight16"/>
  <colors>
    <mruColors>
      <color rgb="FFCCFFFF"/>
      <color rgb="FFC4BDBA"/>
      <color rgb="FFF1F3F3"/>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85725</xdr:rowOff>
    </xdr:from>
    <xdr:to>
      <xdr:col>61</xdr:col>
      <xdr:colOff>0</xdr:colOff>
      <xdr:row>3</xdr:row>
      <xdr:rowOff>13495</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157691</xdr:colOff>
      <xdr:row>0</xdr:row>
      <xdr:rowOff>0</xdr:rowOff>
    </xdr:from>
    <xdr:to>
      <xdr:col>1</xdr:col>
      <xdr:colOff>740834</xdr:colOff>
      <xdr:row>2</xdr:row>
      <xdr:rowOff>169333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612774" y="0"/>
          <a:ext cx="583143" cy="5503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130"/>
  <sheetViews>
    <sheetView tabSelected="1" zoomScale="90" zoomScaleNormal="90" workbookViewId="0">
      <selection activeCell="E21" sqref="E21:E31"/>
    </sheetView>
  </sheetViews>
  <sheetFormatPr defaultColWidth="9.140625" defaultRowHeight="12.75" x14ac:dyDescent="0.25"/>
  <cols>
    <col min="1" max="1" width="6.85546875" style="69" customWidth="1"/>
    <col min="2" max="2" width="19.7109375" style="69" customWidth="1"/>
    <col min="3" max="3" width="16.42578125" style="69" bestFit="1" customWidth="1"/>
    <col min="4" max="4" width="25.28515625" style="69" customWidth="1"/>
    <col min="5" max="5" width="17.5703125" style="69" customWidth="1"/>
    <col min="6" max="6" width="64.85546875" style="233" customWidth="1"/>
    <col min="7" max="7" width="16.85546875" style="69" customWidth="1"/>
    <col min="8" max="8" width="15.28515625" style="69" bestFit="1" customWidth="1"/>
    <col min="9" max="9" width="16.7109375" style="69" customWidth="1"/>
    <col min="10" max="10" width="12" style="69" customWidth="1"/>
    <col min="11" max="11" width="11.42578125" style="69" customWidth="1"/>
    <col min="12" max="12" width="16.85546875" style="69" customWidth="1"/>
    <col min="13" max="13" width="17.85546875" style="69" customWidth="1"/>
    <col min="14" max="14" width="18.85546875" style="69" customWidth="1"/>
    <col min="15" max="15" width="15.140625" style="69" customWidth="1"/>
    <col min="16" max="16" width="20.42578125" style="69" customWidth="1"/>
    <col min="17" max="19" width="12.85546875" style="69" customWidth="1"/>
    <col min="20" max="20" width="15.28515625" style="69" customWidth="1"/>
    <col min="21" max="21" width="31" style="69" customWidth="1"/>
    <col min="22" max="22" width="20.7109375" style="69" customWidth="1"/>
    <col min="23" max="23" width="43.28515625" style="69" customWidth="1"/>
    <col min="24" max="24" width="20.5703125" style="231" customWidth="1"/>
    <col min="25" max="25" width="18.85546875" style="69" customWidth="1"/>
    <col min="26" max="26" width="37.28515625" style="69" customWidth="1"/>
    <col min="27" max="27" width="28.5703125" style="69" customWidth="1"/>
    <col min="28" max="28" width="25.42578125" style="69" customWidth="1"/>
    <col min="29" max="29" width="12.85546875" style="69" customWidth="1"/>
    <col min="30" max="30" width="18.140625" style="69" customWidth="1"/>
    <col min="31" max="31" width="17.28515625" style="69" customWidth="1"/>
    <col min="32" max="32" width="12.85546875" style="69" customWidth="1"/>
    <col min="33" max="33" width="13.28515625" style="69" customWidth="1"/>
    <col min="34" max="34" width="16.7109375" style="69" customWidth="1"/>
    <col min="35" max="35" width="14.5703125" style="231" customWidth="1"/>
    <col min="36" max="36" width="16.28515625" style="231" customWidth="1"/>
    <col min="37" max="37" width="18.7109375" style="69" customWidth="1"/>
    <col min="38" max="38" width="19.140625" style="69" customWidth="1"/>
    <col min="39" max="39" width="18.28515625" style="69" customWidth="1"/>
    <col min="40" max="40" width="16.28515625" style="69" customWidth="1"/>
    <col min="41" max="41" width="17.140625" style="69" customWidth="1"/>
    <col min="42" max="42" width="42" style="69" customWidth="1"/>
    <col min="43" max="46" width="14.7109375" style="69" customWidth="1"/>
    <col min="47" max="48" width="12.85546875" style="69" customWidth="1"/>
    <col min="49" max="49" width="18.7109375" style="231" customWidth="1"/>
    <col min="50" max="50" width="14.5703125" style="231" customWidth="1"/>
    <col min="51" max="52" width="12.85546875" style="69" customWidth="1"/>
    <col min="53" max="54" width="14.85546875" style="231" customWidth="1"/>
    <col min="55" max="56" width="12.85546875" style="69" customWidth="1"/>
    <col min="57" max="58" width="14.7109375" style="231" customWidth="1"/>
    <col min="59" max="59" width="12.85546875" style="69" customWidth="1"/>
    <col min="60" max="60" width="14.7109375" style="231" customWidth="1"/>
    <col min="61" max="61" width="18.85546875" style="231" customWidth="1"/>
    <col min="62" max="62" width="18.7109375" style="231" customWidth="1"/>
    <col min="63" max="63" width="23.42578125" style="231" customWidth="1"/>
    <col min="64" max="64" width="20.85546875" style="231" customWidth="1"/>
    <col min="65" max="65" width="14.85546875" style="69" customWidth="1"/>
    <col min="66" max="72" width="14.7109375" style="69" customWidth="1"/>
    <col min="73" max="73" width="17.28515625" style="231" customWidth="1"/>
    <col min="74" max="74" width="16" style="231" customWidth="1"/>
    <col min="75" max="77" width="14.7109375" style="69" customWidth="1"/>
    <col min="78" max="78" width="24.5703125" style="69" customWidth="1"/>
    <col min="79" max="79" width="19" style="69" customWidth="1"/>
    <col min="80" max="80" width="37.7109375" style="69" customWidth="1"/>
    <col min="81" max="81" width="14.5703125" style="69" customWidth="1"/>
    <col min="82" max="82" width="39.28515625" style="69" customWidth="1"/>
    <col min="83" max="83" width="14.5703125" style="69" customWidth="1"/>
    <col min="84" max="16384" width="9.140625" style="69"/>
  </cols>
  <sheetData>
    <row r="1" spans="1:83" s="45" customFormat="1" ht="15" x14ac:dyDescent="0.25">
      <c r="F1" s="46"/>
      <c r="X1" s="47"/>
      <c r="AI1" s="47"/>
      <c r="AJ1" s="47"/>
      <c r="AW1" s="47"/>
      <c r="AX1" s="47"/>
      <c r="BA1" s="47"/>
      <c r="BB1" s="47"/>
      <c r="BE1" s="47"/>
      <c r="BF1" s="47"/>
      <c r="BH1" s="47"/>
      <c r="BI1" s="47"/>
      <c r="BJ1" s="47"/>
      <c r="BK1" s="47"/>
      <c r="BL1" s="47"/>
      <c r="BU1" s="47"/>
      <c r="BV1" s="47"/>
    </row>
    <row r="2" spans="1:83" s="45" customFormat="1" ht="15" x14ac:dyDescent="0.25">
      <c r="F2" s="46"/>
      <c r="X2" s="47"/>
      <c r="AI2" s="47"/>
      <c r="AJ2" s="47"/>
      <c r="AW2" s="47"/>
      <c r="AX2" s="47"/>
      <c r="BA2" s="47"/>
      <c r="BB2" s="47"/>
      <c r="BE2" s="47"/>
      <c r="BF2" s="47"/>
      <c r="BH2" s="47"/>
      <c r="BI2" s="47"/>
      <c r="BJ2" s="47"/>
      <c r="BK2" s="47"/>
      <c r="BL2" s="47"/>
      <c r="BU2" s="47"/>
      <c r="BV2" s="47"/>
    </row>
    <row r="3" spans="1:83" s="45" customFormat="1" ht="15" x14ac:dyDescent="0.25">
      <c r="F3" s="46"/>
      <c r="X3" s="47"/>
      <c r="AI3" s="47"/>
      <c r="AJ3" s="47"/>
      <c r="AW3" s="47"/>
      <c r="AX3" s="47"/>
      <c r="BA3" s="47"/>
      <c r="BB3" s="47"/>
      <c r="BE3" s="47"/>
      <c r="BF3" s="47"/>
      <c r="BH3" s="47"/>
      <c r="BI3" s="47"/>
      <c r="BJ3" s="47"/>
      <c r="BK3" s="47"/>
      <c r="BL3" s="47"/>
      <c r="BU3" s="47"/>
      <c r="BV3" s="47"/>
    </row>
    <row r="4" spans="1:83" s="45" customFormat="1" ht="15" x14ac:dyDescent="0.25">
      <c r="A4" s="45" t="s">
        <v>15</v>
      </c>
      <c r="F4" s="46"/>
      <c r="X4" s="47"/>
      <c r="AI4" s="47"/>
      <c r="AJ4" s="47"/>
      <c r="AW4" s="47"/>
      <c r="AX4" s="47"/>
      <c r="BA4" s="47"/>
      <c r="BB4" s="47"/>
      <c r="BE4" s="47"/>
      <c r="BF4" s="47"/>
      <c r="BH4" s="47"/>
      <c r="BI4" s="47"/>
      <c r="BJ4" s="47"/>
      <c r="BK4" s="47"/>
      <c r="BL4" s="47"/>
      <c r="BU4" s="47"/>
      <c r="BV4" s="47"/>
    </row>
    <row r="5" spans="1:83" s="45" customFormat="1" ht="15" x14ac:dyDescent="0.25">
      <c r="B5" s="48"/>
      <c r="C5" s="48"/>
      <c r="D5" s="48"/>
      <c r="E5" s="48"/>
      <c r="F5" s="46"/>
      <c r="G5" s="48"/>
      <c r="H5" s="48"/>
      <c r="I5" s="48"/>
      <c r="J5" s="48"/>
      <c r="K5" s="48"/>
      <c r="L5" s="48"/>
      <c r="M5" s="48"/>
      <c r="N5" s="48"/>
      <c r="O5" s="48"/>
      <c r="P5" s="48"/>
      <c r="Q5" s="48"/>
      <c r="R5" s="48"/>
      <c r="S5" s="48"/>
      <c r="T5" s="48"/>
      <c r="U5" s="48"/>
      <c r="V5" s="48"/>
      <c r="W5" s="48"/>
      <c r="X5" s="49"/>
      <c r="Y5" s="48"/>
      <c r="Z5" s="48"/>
      <c r="AA5" s="48"/>
      <c r="AB5" s="48"/>
      <c r="AC5" s="48"/>
      <c r="AD5" s="48"/>
      <c r="AE5" s="48"/>
      <c r="AF5" s="48"/>
      <c r="AG5" s="48"/>
      <c r="AH5" s="48"/>
      <c r="AI5" s="49"/>
      <c r="AJ5" s="49"/>
      <c r="AK5" s="48"/>
      <c r="AL5" s="48"/>
      <c r="AM5" s="48"/>
      <c r="AN5" s="48"/>
      <c r="AO5" s="48"/>
      <c r="AP5" s="48"/>
      <c r="AQ5" s="48"/>
      <c r="AR5" s="48"/>
      <c r="AS5" s="48"/>
      <c r="AT5" s="48"/>
      <c r="AU5" s="48"/>
      <c r="AV5" s="48"/>
      <c r="AW5" s="49"/>
      <c r="AX5" s="49"/>
      <c r="AY5" s="48"/>
      <c r="AZ5" s="48"/>
      <c r="BA5" s="49"/>
      <c r="BB5" s="49"/>
      <c r="BC5" s="48"/>
      <c r="BD5" s="48"/>
      <c r="BE5" s="49"/>
      <c r="BF5" s="49"/>
      <c r="BG5" s="48"/>
      <c r="BH5" s="49"/>
      <c r="BI5" s="49"/>
      <c r="BJ5" s="49"/>
      <c r="BK5" s="49"/>
      <c r="BL5" s="49"/>
      <c r="BU5" s="47"/>
      <c r="BV5" s="47"/>
    </row>
    <row r="6" spans="1:83" s="45" customFormat="1" ht="15" x14ac:dyDescent="0.25">
      <c r="A6" s="45" t="s">
        <v>672</v>
      </c>
      <c r="F6" s="46"/>
      <c r="X6" s="47"/>
      <c r="AI6" s="47"/>
      <c r="AJ6" s="47"/>
      <c r="AW6" s="47"/>
      <c r="AX6" s="47"/>
      <c r="BA6" s="47"/>
      <c r="BB6" s="47"/>
      <c r="BE6" s="47"/>
      <c r="BF6" s="47"/>
      <c r="BH6" s="47"/>
      <c r="BI6" s="47"/>
      <c r="BJ6" s="47"/>
      <c r="BK6" s="47"/>
      <c r="BL6" s="47"/>
      <c r="BU6" s="47"/>
      <c r="BV6" s="47"/>
    </row>
    <row r="7" spans="1:83" s="45" customFormat="1" ht="15" x14ac:dyDescent="0.25">
      <c r="A7" s="45" t="s">
        <v>31</v>
      </c>
      <c r="F7" s="46"/>
      <c r="X7" s="47"/>
      <c r="AI7" s="47"/>
      <c r="AJ7" s="47"/>
      <c r="AW7" s="47"/>
      <c r="AX7" s="47"/>
      <c r="BA7" s="47"/>
      <c r="BB7" s="47"/>
      <c r="BE7" s="47"/>
      <c r="BF7" s="47"/>
      <c r="BH7" s="47"/>
      <c r="BI7" s="47"/>
      <c r="BJ7" s="50"/>
      <c r="BK7" s="50"/>
      <c r="BL7" s="50"/>
      <c r="BM7" s="46"/>
      <c r="BU7" s="47"/>
      <c r="BV7" s="47"/>
    </row>
    <row r="8" spans="1:83" s="45" customFormat="1" ht="15" x14ac:dyDescent="0.25">
      <c r="A8" s="45" t="s">
        <v>671</v>
      </c>
      <c r="F8" s="46"/>
      <c r="G8" s="46"/>
      <c r="H8" s="46"/>
      <c r="I8" s="46"/>
      <c r="J8" s="46"/>
      <c r="K8" s="46"/>
      <c r="L8" s="46"/>
      <c r="M8" s="46"/>
      <c r="N8" s="46"/>
      <c r="O8" s="46"/>
      <c r="P8" s="46"/>
      <c r="Q8" s="46"/>
      <c r="R8" s="46"/>
      <c r="S8" s="46"/>
      <c r="T8" s="46"/>
      <c r="U8" s="46"/>
      <c r="V8" s="46"/>
      <c r="W8" s="46"/>
      <c r="X8" s="50"/>
      <c r="Y8" s="46"/>
      <c r="Z8" s="46"/>
      <c r="AA8" s="46"/>
      <c r="AB8" s="46"/>
      <c r="AC8" s="46"/>
      <c r="AD8" s="46"/>
      <c r="AE8" s="46"/>
      <c r="AF8" s="46"/>
      <c r="AG8" s="46"/>
      <c r="AH8" s="46"/>
      <c r="AI8" s="50"/>
      <c r="AJ8" s="50"/>
      <c r="AK8" s="46"/>
      <c r="AL8" s="46"/>
      <c r="AM8" s="46"/>
      <c r="AN8" s="46"/>
      <c r="AO8" s="46"/>
      <c r="AP8" s="46"/>
      <c r="AQ8" s="46"/>
      <c r="AR8" s="46"/>
      <c r="AS8" s="46"/>
      <c r="AT8" s="46"/>
      <c r="AU8" s="46"/>
      <c r="AV8" s="46"/>
      <c r="AW8" s="50"/>
      <c r="AX8" s="50"/>
      <c r="AY8" s="46"/>
      <c r="AZ8" s="46"/>
      <c r="BA8" s="50"/>
      <c r="BB8" s="50"/>
      <c r="BC8" s="46"/>
      <c r="BD8" s="46"/>
      <c r="BE8" s="50"/>
      <c r="BF8" s="50"/>
      <c r="BG8" s="46"/>
      <c r="BH8" s="50"/>
      <c r="BI8" s="50"/>
      <c r="BJ8" s="50"/>
      <c r="BK8" s="50"/>
      <c r="BL8" s="50"/>
      <c r="BM8" s="46"/>
      <c r="BU8" s="47"/>
      <c r="BV8" s="47"/>
    </row>
    <row r="9" spans="1:83" s="45" customFormat="1" ht="15.75" thickBot="1" x14ac:dyDescent="0.3">
      <c r="B9" s="48"/>
      <c r="C9" s="48"/>
      <c r="D9" s="48"/>
      <c r="E9" s="48"/>
      <c r="F9" s="46"/>
      <c r="G9" s="48"/>
      <c r="H9" s="48"/>
      <c r="I9" s="48"/>
      <c r="J9" s="48"/>
      <c r="K9" s="48"/>
      <c r="L9" s="48"/>
      <c r="M9" s="48"/>
      <c r="N9" s="48"/>
      <c r="O9" s="48"/>
      <c r="P9" s="48"/>
      <c r="Q9" s="48"/>
      <c r="R9" s="48"/>
      <c r="S9" s="48"/>
      <c r="T9" s="48"/>
      <c r="U9" s="48"/>
      <c r="V9" s="48"/>
      <c r="W9" s="48"/>
      <c r="X9" s="49"/>
      <c r="Y9" s="48"/>
      <c r="Z9" s="48"/>
      <c r="AA9" s="48"/>
      <c r="AB9" s="48"/>
      <c r="AC9" s="48"/>
      <c r="AD9" s="48"/>
      <c r="AE9" s="48"/>
      <c r="AF9" s="48"/>
      <c r="AG9" s="48"/>
      <c r="AH9" s="48"/>
      <c r="AI9" s="49"/>
      <c r="AJ9" s="49"/>
      <c r="AK9" s="48"/>
      <c r="AL9" s="48"/>
      <c r="AM9" s="48"/>
      <c r="AN9" s="48"/>
      <c r="AO9" s="48"/>
      <c r="AP9" s="48"/>
      <c r="AQ9" s="48"/>
      <c r="AR9" s="48"/>
      <c r="AS9" s="48"/>
      <c r="AT9" s="48"/>
      <c r="AU9" s="48"/>
      <c r="AV9" s="48"/>
      <c r="AW9" s="49"/>
      <c r="AX9" s="49"/>
      <c r="AY9" s="48"/>
      <c r="AZ9" s="48"/>
      <c r="BA9" s="49"/>
      <c r="BB9" s="49"/>
      <c r="BC9" s="48"/>
      <c r="BD9" s="48"/>
      <c r="BE9" s="49"/>
      <c r="BF9" s="49"/>
      <c r="BG9" s="48"/>
      <c r="BH9" s="49"/>
      <c r="BI9" s="49"/>
      <c r="BJ9" s="49"/>
      <c r="BK9" s="49"/>
      <c r="BL9" s="49"/>
      <c r="BM9" s="48"/>
      <c r="BU9" s="47"/>
      <c r="BV9" s="47"/>
    </row>
    <row r="10" spans="1:83" s="45" customFormat="1" ht="15.75" thickBot="1" x14ac:dyDescent="0.3">
      <c r="A10" s="45" t="s">
        <v>667</v>
      </c>
      <c r="E10" s="51" t="s">
        <v>668</v>
      </c>
      <c r="F10" s="52"/>
      <c r="X10" s="47"/>
      <c r="AI10" s="47"/>
      <c r="AJ10" s="47"/>
      <c r="AW10" s="47"/>
      <c r="AX10" s="47"/>
      <c r="BA10" s="47"/>
      <c r="BB10" s="47"/>
      <c r="BE10" s="47"/>
      <c r="BF10" s="47"/>
      <c r="BH10" s="47"/>
      <c r="BI10" s="47"/>
      <c r="BJ10" s="47"/>
      <c r="BK10" s="47"/>
      <c r="BL10" s="47"/>
      <c r="BU10" s="47"/>
      <c r="BV10" s="47"/>
    </row>
    <row r="11" spans="1:83" s="45" customFormat="1" ht="15.75" thickBot="1" x14ac:dyDescent="0.3">
      <c r="A11" s="45" t="s">
        <v>669</v>
      </c>
      <c r="E11" s="51" t="s">
        <v>670</v>
      </c>
      <c r="F11" s="52"/>
      <c r="X11" s="47"/>
      <c r="AI11" s="47"/>
      <c r="AJ11" s="47"/>
      <c r="AW11" s="47"/>
      <c r="AX11" s="47"/>
      <c r="BA11" s="47"/>
      <c r="BB11" s="47"/>
      <c r="BE11" s="47"/>
      <c r="BF11" s="47"/>
      <c r="BH11" s="47"/>
      <c r="BI11" s="47"/>
      <c r="BJ11" s="47"/>
      <c r="BK11" s="47"/>
      <c r="BL11" s="47"/>
      <c r="BU11" s="47"/>
      <c r="BV11" s="47"/>
    </row>
    <row r="12" spans="1:83" s="45" customFormat="1" ht="15" x14ac:dyDescent="0.25">
      <c r="B12" s="48"/>
      <c r="C12" s="48"/>
      <c r="D12" s="48"/>
      <c r="E12" s="48"/>
      <c r="F12" s="46"/>
      <c r="G12" s="48"/>
      <c r="H12" s="48"/>
      <c r="I12" s="48"/>
      <c r="J12" s="48"/>
      <c r="K12" s="48"/>
      <c r="L12" s="48"/>
      <c r="M12" s="48"/>
      <c r="N12" s="48"/>
      <c r="O12" s="48"/>
      <c r="P12" s="48"/>
      <c r="Q12" s="48"/>
      <c r="R12" s="48"/>
      <c r="S12" s="48"/>
      <c r="T12" s="48"/>
      <c r="U12" s="48"/>
      <c r="V12" s="48"/>
      <c r="W12" s="48"/>
      <c r="X12" s="49"/>
      <c r="Y12" s="48"/>
      <c r="Z12" s="48"/>
      <c r="AA12" s="48"/>
      <c r="AB12" s="48"/>
      <c r="AC12" s="48"/>
      <c r="AD12" s="48"/>
      <c r="AE12" s="48"/>
      <c r="AF12" s="48"/>
      <c r="AG12" s="48"/>
      <c r="AH12" s="48"/>
      <c r="AI12" s="49"/>
      <c r="AJ12" s="49"/>
      <c r="AK12" s="48"/>
      <c r="AL12" s="48"/>
      <c r="AM12" s="48"/>
      <c r="AN12" s="48"/>
      <c r="AO12" s="48"/>
      <c r="AP12" s="48"/>
      <c r="AQ12" s="48"/>
      <c r="AR12" s="48"/>
      <c r="AS12" s="48"/>
      <c r="AT12" s="48"/>
      <c r="AU12" s="48"/>
      <c r="AV12" s="48"/>
      <c r="AW12" s="49"/>
      <c r="AX12" s="49"/>
      <c r="AY12" s="48"/>
      <c r="AZ12" s="48"/>
      <c r="BA12" s="49"/>
      <c r="BB12" s="49"/>
      <c r="BC12" s="48"/>
      <c r="BD12" s="48"/>
      <c r="BE12" s="49"/>
      <c r="BF12" s="49"/>
      <c r="BG12" s="48"/>
      <c r="BH12" s="49"/>
      <c r="BI12" s="49"/>
      <c r="BJ12" s="49"/>
      <c r="BK12" s="49"/>
      <c r="BL12" s="49"/>
      <c r="BU12" s="47"/>
      <c r="BV12" s="47"/>
    </row>
    <row r="13" spans="1:83" s="45" customFormat="1" ht="15.75" thickBot="1" x14ac:dyDescent="0.3">
      <c r="A13" s="45" t="s">
        <v>79</v>
      </c>
      <c r="B13" s="53"/>
      <c r="C13" s="53"/>
      <c r="D13" s="53"/>
      <c r="E13" s="53"/>
      <c r="F13" s="54"/>
      <c r="G13" s="53"/>
      <c r="H13" s="53"/>
      <c r="I13" s="53"/>
      <c r="J13" s="53"/>
      <c r="K13" s="53"/>
      <c r="L13" s="53"/>
      <c r="M13" s="53"/>
      <c r="N13" s="53"/>
      <c r="O13" s="53"/>
      <c r="P13" s="53"/>
      <c r="Q13" s="53"/>
      <c r="R13" s="53"/>
      <c r="S13" s="53"/>
      <c r="T13" s="53"/>
      <c r="U13" s="53"/>
      <c r="V13" s="53"/>
      <c r="W13" s="53"/>
      <c r="X13" s="55"/>
      <c r="Y13" s="53"/>
      <c r="Z13" s="53"/>
      <c r="AA13" s="53"/>
      <c r="AB13" s="53"/>
      <c r="AC13" s="53"/>
      <c r="AD13" s="53"/>
      <c r="AE13" s="53"/>
      <c r="AF13" s="53"/>
      <c r="AG13" s="53"/>
      <c r="AH13" s="53"/>
      <c r="AI13" s="55"/>
      <c r="AJ13" s="55"/>
      <c r="AK13" s="53"/>
      <c r="AL13" s="53"/>
      <c r="AM13" s="53"/>
      <c r="AN13" s="53"/>
      <c r="AO13" s="53"/>
      <c r="AP13" s="53"/>
      <c r="AQ13" s="53"/>
      <c r="AR13" s="53"/>
      <c r="AS13" s="53"/>
      <c r="AT13" s="53"/>
      <c r="AU13" s="53"/>
      <c r="AV13" s="53"/>
      <c r="AW13" s="55"/>
      <c r="AX13" s="55"/>
      <c r="AY13" s="53"/>
      <c r="AZ13" s="53"/>
      <c r="BA13" s="55"/>
      <c r="BB13" s="55"/>
      <c r="BC13" s="53"/>
      <c r="BD13" s="53"/>
      <c r="BE13" s="55"/>
      <c r="BF13" s="55"/>
      <c r="BG13" s="53"/>
      <c r="BH13" s="55"/>
      <c r="BI13" s="55"/>
      <c r="BJ13" s="55"/>
      <c r="BK13" s="55"/>
      <c r="BL13" s="55"/>
      <c r="BM13" s="53"/>
      <c r="BN13" s="53"/>
      <c r="BO13" s="53"/>
      <c r="BP13" s="53"/>
      <c r="BQ13" s="53"/>
      <c r="BR13" s="53"/>
      <c r="BS13" s="53"/>
      <c r="BT13" s="53"/>
      <c r="BU13" s="55"/>
      <c r="BV13" s="55"/>
      <c r="BW13" s="53"/>
      <c r="BX13" s="53"/>
      <c r="BY13" s="53"/>
    </row>
    <row r="14" spans="1:83" ht="15.75" thickBot="1" x14ac:dyDescent="0.3">
      <c r="A14" s="56" t="s">
        <v>16</v>
      </c>
      <c r="B14" s="57" t="s">
        <v>174</v>
      </c>
      <c r="C14" s="58"/>
      <c r="D14" s="58"/>
      <c r="E14" s="58"/>
      <c r="F14" s="58"/>
      <c r="G14" s="58"/>
      <c r="H14" s="58"/>
      <c r="I14" s="58"/>
      <c r="J14" s="58"/>
      <c r="K14" s="58"/>
      <c r="L14" s="58"/>
      <c r="M14" s="58"/>
      <c r="N14" s="58"/>
      <c r="O14" s="58"/>
      <c r="P14" s="58"/>
      <c r="Q14" s="58"/>
      <c r="R14" s="58"/>
      <c r="S14" s="58"/>
      <c r="T14" s="58"/>
      <c r="U14" s="58"/>
      <c r="V14" s="58"/>
      <c r="W14" s="58"/>
      <c r="X14" s="59"/>
      <c r="Y14" s="60" t="s">
        <v>80</v>
      </c>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2"/>
      <c r="BM14" s="63" t="s">
        <v>81</v>
      </c>
      <c r="BN14" s="64"/>
      <c r="BO14" s="64"/>
      <c r="BP14" s="64"/>
      <c r="BQ14" s="64"/>
      <c r="BR14" s="64"/>
      <c r="BS14" s="64"/>
      <c r="BT14" s="64"/>
      <c r="BU14" s="64"/>
      <c r="BV14" s="64"/>
      <c r="BW14" s="64"/>
      <c r="BX14" s="64"/>
      <c r="BY14" s="65"/>
      <c r="BZ14" s="66" t="s">
        <v>88</v>
      </c>
      <c r="CA14" s="67"/>
      <c r="CB14" s="67"/>
      <c r="CC14" s="67"/>
      <c r="CD14" s="67"/>
      <c r="CE14" s="68"/>
    </row>
    <row r="15" spans="1:83" x14ac:dyDescent="0.25">
      <c r="A15" s="70"/>
      <c r="B15" s="71" t="s">
        <v>46</v>
      </c>
      <c r="C15" s="72"/>
      <c r="D15" s="72"/>
      <c r="E15" s="72"/>
      <c r="F15" s="72"/>
      <c r="G15" s="72"/>
      <c r="H15" s="73"/>
      <c r="I15" s="74" t="s">
        <v>36</v>
      </c>
      <c r="J15" s="75"/>
      <c r="K15" s="75"/>
      <c r="L15" s="76"/>
      <c r="M15" s="77" t="s">
        <v>43</v>
      </c>
      <c r="N15" s="78"/>
      <c r="O15" s="78"/>
      <c r="P15" s="79"/>
      <c r="Q15" s="71" t="s">
        <v>28</v>
      </c>
      <c r="R15" s="72"/>
      <c r="S15" s="72"/>
      <c r="T15" s="72"/>
      <c r="U15" s="72"/>
      <c r="V15" s="72"/>
      <c r="W15" s="72"/>
      <c r="X15" s="73"/>
      <c r="Y15" s="80"/>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2"/>
      <c r="BM15" s="83"/>
      <c r="BN15" s="84"/>
      <c r="BO15" s="84"/>
      <c r="BP15" s="84"/>
      <c r="BQ15" s="84"/>
      <c r="BR15" s="84"/>
      <c r="BS15" s="84"/>
      <c r="BT15" s="84"/>
      <c r="BU15" s="84"/>
      <c r="BV15" s="84"/>
      <c r="BW15" s="84"/>
      <c r="BX15" s="84"/>
      <c r="BY15" s="85"/>
      <c r="BZ15" s="86"/>
      <c r="CA15" s="87"/>
      <c r="CB15" s="87"/>
      <c r="CC15" s="87"/>
      <c r="CD15" s="87"/>
      <c r="CE15" s="88"/>
    </row>
    <row r="16" spans="1:83" ht="13.5" thickBot="1" x14ac:dyDescent="0.3">
      <c r="A16" s="70"/>
      <c r="B16" s="89"/>
      <c r="C16" s="90"/>
      <c r="D16" s="90"/>
      <c r="E16" s="90"/>
      <c r="F16" s="90"/>
      <c r="G16" s="90"/>
      <c r="H16" s="91"/>
      <c r="I16" s="92"/>
      <c r="J16" s="93"/>
      <c r="K16" s="93"/>
      <c r="L16" s="94"/>
      <c r="M16" s="95"/>
      <c r="N16" s="96"/>
      <c r="O16" s="96"/>
      <c r="P16" s="97"/>
      <c r="Q16" s="89"/>
      <c r="R16" s="90"/>
      <c r="S16" s="90"/>
      <c r="T16" s="90"/>
      <c r="U16" s="90"/>
      <c r="V16" s="90"/>
      <c r="W16" s="90"/>
      <c r="X16" s="91"/>
      <c r="Y16" s="98"/>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100"/>
      <c r="BM16" s="83"/>
      <c r="BN16" s="84"/>
      <c r="BO16" s="84"/>
      <c r="BP16" s="84"/>
      <c r="BQ16" s="84"/>
      <c r="BR16" s="84"/>
      <c r="BS16" s="84"/>
      <c r="BT16" s="84"/>
      <c r="BU16" s="84"/>
      <c r="BV16" s="84"/>
      <c r="BW16" s="84"/>
      <c r="BX16" s="84"/>
      <c r="BY16" s="85"/>
      <c r="BZ16" s="86"/>
      <c r="CA16" s="87"/>
      <c r="CB16" s="87"/>
      <c r="CC16" s="87"/>
      <c r="CD16" s="87"/>
      <c r="CE16" s="88"/>
    </row>
    <row r="17" spans="1:83" ht="15" x14ac:dyDescent="0.25">
      <c r="A17" s="70"/>
      <c r="B17" s="89"/>
      <c r="C17" s="90"/>
      <c r="D17" s="90"/>
      <c r="E17" s="90"/>
      <c r="F17" s="90"/>
      <c r="G17" s="90"/>
      <c r="H17" s="91"/>
      <c r="I17" s="92"/>
      <c r="J17" s="93"/>
      <c r="K17" s="93"/>
      <c r="L17" s="94"/>
      <c r="M17" s="95"/>
      <c r="N17" s="96"/>
      <c r="O17" s="96"/>
      <c r="P17" s="97"/>
      <c r="Q17" s="89"/>
      <c r="R17" s="90"/>
      <c r="S17" s="90"/>
      <c r="T17" s="90"/>
      <c r="U17" s="90"/>
      <c r="V17" s="90"/>
      <c r="W17" s="90"/>
      <c r="X17" s="91"/>
      <c r="Y17" s="101" t="s">
        <v>73</v>
      </c>
      <c r="Z17" s="102"/>
      <c r="AA17" s="102"/>
      <c r="AB17" s="102"/>
      <c r="AC17" s="102"/>
      <c r="AD17" s="102"/>
      <c r="AE17" s="102"/>
      <c r="AF17" s="102"/>
      <c r="AG17" s="102"/>
      <c r="AH17" s="102"/>
      <c r="AI17" s="102"/>
      <c r="AJ17" s="102"/>
      <c r="AK17" s="103"/>
      <c r="AL17" s="104" t="s">
        <v>172</v>
      </c>
      <c r="AM17" s="105"/>
      <c r="AN17" s="105"/>
      <c r="AO17" s="105"/>
      <c r="AP17" s="105"/>
      <c r="AQ17" s="105"/>
      <c r="AR17" s="105"/>
      <c r="AS17" s="105"/>
      <c r="AT17" s="105"/>
      <c r="AU17" s="105"/>
      <c r="AV17" s="105"/>
      <c r="AW17" s="105"/>
      <c r="AX17" s="105"/>
      <c r="AY17" s="105"/>
      <c r="AZ17" s="105"/>
      <c r="BA17" s="105"/>
      <c r="BB17" s="106"/>
      <c r="BC17" s="104" t="s">
        <v>74</v>
      </c>
      <c r="BD17" s="105"/>
      <c r="BE17" s="105"/>
      <c r="BF17" s="105"/>
      <c r="BG17" s="105"/>
      <c r="BH17" s="106"/>
      <c r="BI17" s="107" t="s">
        <v>75</v>
      </c>
      <c r="BJ17" s="108" t="s">
        <v>76</v>
      </c>
      <c r="BK17" s="109"/>
      <c r="BL17" s="110"/>
      <c r="BM17" s="83" t="s">
        <v>1</v>
      </c>
      <c r="BN17" s="84" t="s">
        <v>17</v>
      </c>
      <c r="BO17" s="111" t="s">
        <v>21</v>
      </c>
      <c r="BP17" s="111"/>
      <c r="BQ17" s="111"/>
      <c r="BR17" s="111" t="s">
        <v>24</v>
      </c>
      <c r="BS17" s="111"/>
      <c r="BT17" s="84" t="s">
        <v>40</v>
      </c>
      <c r="BU17" s="112" t="s">
        <v>38</v>
      </c>
      <c r="BV17" s="112" t="s">
        <v>39</v>
      </c>
      <c r="BW17" s="111" t="s">
        <v>27</v>
      </c>
      <c r="BX17" s="111"/>
      <c r="BY17" s="113"/>
      <c r="BZ17" s="86"/>
      <c r="CA17" s="87"/>
      <c r="CB17" s="87"/>
      <c r="CC17" s="87"/>
      <c r="CD17" s="87"/>
      <c r="CE17" s="88"/>
    </row>
    <row r="18" spans="1:83" ht="15" x14ac:dyDescent="0.25">
      <c r="A18" s="70"/>
      <c r="B18" s="89"/>
      <c r="C18" s="90"/>
      <c r="D18" s="90"/>
      <c r="E18" s="90"/>
      <c r="F18" s="90"/>
      <c r="G18" s="90"/>
      <c r="H18" s="91"/>
      <c r="I18" s="92" t="s">
        <v>34</v>
      </c>
      <c r="J18" s="93" t="s">
        <v>35</v>
      </c>
      <c r="K18" s="93"/>
      <c r="L18" s="94" t="s">
        <v>41</v>
      </c>
      <c r="M18" s="95" t="s">
        <v>42</v>
      </c>
      <c r="N18" s="96" t="s">
        <v>30</v>
      </c>
      <c r="O18" s="96" t="s">
        <v>44</v>
      </c>
      <c r="P18" s="97" t="s">
        <v>45</v>
      </c>
      <c r="Q18" s="89" t="s">
        <v>29</v>
      </c>
      <c r="R18" s="90" t="s">
        <v>35</v>
      </c>
      <c r="S18" s="90"/>
      <c r="T18" s="90" t="s">
        <v>50</v>
      </c>
      <c r="U18" s="90" t="s">
        <v>47</v>
      </c>
      <c r="V18" s="90" t="s">
        <v>49</v>
      </c>
      <c r="W18" s="90" t="s">
        <v>2</v>
      </c>
      <c r="X18" s="114" t="s">
        <v>48</v>
      </c>
      <c r="Y18" s="115" t="s">
        <v>51</v>
      </c>
      <c r="Z18" s="116" t="s">
        <v>3</v>
      </c>
      <c r="AA18" s="116" t="s">
        <v>52</v>
      </c>
      <c r="AB18" s="116" t="s">
        <v>9</v>
      </c>
      <c r="AC18" s="116" t="s">
        <v>53</v>
      </c>
      <c r="AD18" s="116" t="s">
        <v>54</v>
      </c>
      <c r="AE18" s="116" t="s">
        <v>11</v>
      </c>
      <c r="AF18" s="116" t="s">
        <v>4</v>
      </c>
      <c r="AG18" s="116" t="s">
        <v>5</v>
      </c>
      <c r="AH18" s="116" t="s">
        <v>55</v>
      </c>
      <c r="AI18" s="117" t="s">
        <v>56</v>
      </c>
      <c r="AJ18" s="117" t="s">
        <v>57</v>
      </c>
      <c r="AK18" s="118" t="s">
        <v>58</v>
      </c>
      <c r="AL18" s="119" t="s">
        <v>59</v>
      </c>
      <c r="AM18" s="120" t="s">
        <v>60</v>
      </c>
      <c r="AN18" s="120" t="s">
        <v>61</v>
      </c>
      <c r="AO18" s="120" t="s">
        <v>53</v>
      </c>
      <c r="AP18" s="120" t="s">
        <v>10</v>
      </c>
      <c r="AQ18" s="120" t="s">
        <v>63</v>
      </c>
      <c r="AR18" s="120"/>
      <c r="AS18" s="120" t="s">
        <v>64</v>
      </c>
      <c r="AT18" s="120"/>
      <c r="AU18" s="120" t="s">
        <v>67</v>
      </c>
      <c r="AV18" s="120"/>
      <c r="AW18" s="120"/>
      <c r="AX18" s="120"/>
      <c r="AY18" s="120" t="s">
        <v>68</v>
      </c>
      <c r="AZ18" s="120"/>
      <c r="BA18" s="120"/>
      <c r="BB18" s="121"/>
      <c r="BC18" s="119" t="s">
        <v>71</v>
      </c>
      <c r="BD18" s="120"/>
      <c r="BE18" s="120"/>
      <c r="BF18" s="120" t="s">
        <v>72</v>
      </c>
      <c r="BG18" s="120"/>
      <c r="BH18" s="121"/>
      <c r="BI18" s="122"/>
      <c r="BJ18" s="123" t="s">
        <v>33</v>
      </c>
      <c r="BK18" s="124"/>
      <c r="BL18" s="125"/>
      <c r="BM18" s="83"/>
      <c r="BN18" s="84"/>
      <c r="BO18" s="111"/>
      <c r="BP18" s="111"/>
      <c r="BQ18" s="111"/>
      <c r="BR18" s="111"/>
      <c r="BS18" s="111"/>
      <c r="BT18" s="84"/>
      <c r="BU18" s="112"/>
      <c r="BV18" s="112"/>
      <c r="BW18" s="111"/>
      <c r="BX18" s="111"/>
      <c r="BY18" s="113"/>
      <c r="BZ18" s="86"/>
      <c r="CA18" s="87"/>
      <c r="CB18" s="87"/>
      <c r="CC18" s="87"/>
      <c r="CD18" s="87"/>
      <c r="CE18" s="88"/>
    </row>
    <row r="19" spans="1:83" ht="45.75" thickBot="1" x14ac:dyDescent="0.3">
      <c r="A19" s="126"/>
      <c r="B19" s="127" t="s">
        <v>6</v>
      </c>
      <c r="C19" s="128" t="s">
        <v>7</v>
      </c>
      <c r="D19" s="128" t="s">
        <v>0</v>
      </c>
      <c r="E19" s="128" t="s">
        <v>1</v>
      </c>
      <c r="F19" s="128" t="s">
        <v>2</v>
      </c>
      <c r="G19" s="128" t="s">
        <v>8</v>
      </c>
      <c r="H19" s="129" t="s">
        <v>41</v>
      </c>
      <c r="I19" s="130"/>
      <c r="J19" s="131" t="s">
        <v>18</v>
      </c>
      <c r="K19" s="131" t="s">
        <v>19</v>
      </c>
      <c r="L19" s="132"/>
      <c r="M19" s="133"/>
      <c r="N19" s="134"/>
      <c r="O19" s="134"/>
      <c r="P19" s="135"/>
      <c r="Q19" s="136"/>
      <c r="R19" s="128" t="s">
        <v>18</v>
      </c>
      <c r="S19" s="128" t="s">
        <v>19</v>
      </c>
      <c r="T19" s="137"/>
      <c r="U19" s="137"/>
      <c r="V19" s="137"/>
      <c r="W19" s="137"/>
      <c r="X19" s="138"/>
      <c r="Y19" s="139"/>
      <c r="Z19" s="140"/>
      <c r="AA19" s="140"/>
      <c r="AB19" s="140"/>
      <c r="AC19" s="140"/>
      <c r="AD19" s="140"/>
      <c r="AE19" s="140"/>
      <c r="AF19" s="140"/>
      <c r="AG19" s="140"/>
      <c r="AH19" s="140"/>
      <c r="AI19" s="141"/>
      <c r="AJ19" s="141"/>
      <c r="AK19" s="142"/>
      <c r="AL19" s="143"/>
      <c r="AM19" s="144"/>
      <c r="AN19" s="144"/>
      <c r="AO19" s="144"/>
      <c r="AP19" s="144"/>
      <c r="AQ19" s="145" t="s">
        <v>62</v>
      </c>
      <c r="AR19" s="145" t="s">
        <v>11</v>
      </c>
      <c r="AS19" s="145" t="s">
        <v>12</v>
      </c>
      <c r="AT19" s="145" t="s">
        <v>11</v>
      </c>
      <c r="AU19" s="145" t="s">
        <v>65</v>
      </c>
      <c r="AV19" s="145" t="s">
        <v>66</v>
      </c>
      <c r="AW19" s="146" t="s">
        <v>13</v>
      </c>
      <c r="AX19" s="146" t="s">
        <v>14</v>
      </c>
      <c r="AY19" s="145" t="s">
        <v>65</v>
      </c>
      <c r="AZ19" s="145" t="s">
        <v>66</v>
      </c>
      <c r="BA19" s="146" t="s">
        <v>13</v>
      </c>
      <c r="BB19" s="147" t="s">
        <v>14</v>
      </c>
      <c r="BC19" s="148" t="s">
        <v>69</v>
      </c>
      <c r="BD19" s="145" t="s">
        <v>70</v>
      </c>
      <c r="BE19" s="146" t="s">
        <v>32</v>
      </c>
      <c r="BF19" s="146" t="s">
        <v>69</v>
      </c>
      <c r="BG19" s="145" t="s">
        <v>70</v>
      </c>
      <c r="BH19" s="147" t="s">
        <v>32</v>
      </c>
      <c r="BI19" s="149"/>
      <c r="BJ19" s="150" t="s">
        <v>37</v>
      </c>
      <c r="BK19" s="146" t="s">
        <v>77</v>
      </c>
      <c r="BL19" s="147" t="s">
        <v>78</v>
      </c>
      <c r="BM19" s="151"/>
      <c r="BN19" s="152"/>
      <c r="BO19" s="153" t="s">
        <v>18</v>
      </c>
      <c r="BP19" s="153" t="s">
        <v>19</v>
      </c>
      <c r="BQ19" s="153" t="s">
        <v>20</v>
      </c>
      <c r="BR19" s="153" t="s">
        <v>22</v>
      </c>
      <c r="BS19" s="154" t="s">
        <v>23</v>
      </c>
      <c r="BT19" s="152"/>
      <c r="BU19" s="155"/>
      <c r="BV19" s="155"/>
      <c r="BW19" s="153" t="s">
        <v>18</v>
      </c>
      <c r="BX19" s="153" t="s">
        <v>26</v>
      </c>
      <c r="BY19" s="156" t="s">
        <v>25</v>
      </c>
      <c r="BZ19" s="157" t="s">
        <v>82</v>
      </c>
      <c r="CA19" s="158" t="s">
        <v>83</v>
      </c>
      <c r="CB19" s="159" t="s">
        <v>84</v>
      </c>
      <c r="CC19" s="159" t="s">
        <v>85</v>
      </c>
      <c r="CD19" s="159" t="s">
        <v>86</v>
      </c>
      <c r="CE19" s="160" t="s">
        <v>87</v>
      </c>
    </row>
    <row r="20" spans="1:83" s="170" customFormat="1" ht="45.75" thickBot="1" x14ac:dyDescent="0.3">
      <c r="A20" s="161" t="s">
        <v>89</v>
      </c>
      <c r="B20" s="162" t="s">
        <v>90</v>
      </c>
      <c r="C20" s="162" t="s">
        <v>91</v>
      </c>
      <c r="D20" s="163" t="s">
        <v>92</v>
      </c>
      <c r="E20" s="162" t="s">
        <v>93</v>
      </c>
      <c r="F20" s="162" t="s">
        <v>94</v>
      </c>
      <c r="G20" s="162" t="s">
        <v>95</v>
      </c>
      <c r="H20" s="162" t="s">
        <v>96</v>
      </c>
      <c r="I20" s="162" t="s">
        <v>97</v>
      </c>
      <c r="J20" s="162" t="s">
        <v>98</v>
      </c>
      <c r="K20" s="162" t="s">
        <v>99</v>
      </c>
      <c r="L20" s="162" t="s">
        <v>100</v>
      </c>
      <c r="M20" s="162" t="s">
        <v>101</v>
      </c>
      <c r="N20" s="162" t="s">
        <v>102</v>
      </c>
      <c r="O20" s="162" t="s">
        <v>103</v>
      </c>
      <c r="P20" s="162" t="s">
        <v>104</v>
      </c>
      <c r="Q20" s="162" t="s">
        <v>105</v>
      </c>
      <c r="R20" s="162" t="s">
        <v>106</v>
      </c>
      <c r="S20" s="162" t="s">
        <v>107</v>
      </c>
      <c r="T20" s="162" t="s">
        <v>108</v>
      </c>
      <c r="U20" s="162" t="s">
        <v>109</v>
      </c>
      <c r="V20" s="162" t="s">
        <v>110</v>
      </c>
      <c r="W20" s="162" t="s">
        <v>111</v>
      </c>
      <c r="X20" s="164" t="s">
        <v>114</v>
      </c>
      <c r="Y20" s="162" t="s">
        <v>112</v>
      </c>
      <c r="Z20" s="162" t="s">
        <v>113</v>
      </c>
      <c r="AA20" s="162" t="s">
        <v>115</v>
      </c>
      <c r="AB20" s="162" t="s">
        <v>116</v>
      </c>
      <c r="AC20" s="162" t="s">
        <v>117</v>
      </c>
      <c r="AD20" s="162" t="s">
        <v>118</v>
      </c>
      <c r="AE20" s="162" t="s">
        <v>119</v>
      </c>
      <c r="AF20" s="162" t="s">
        <v>120</v>
      </c>
      <c r="AG20" s="162" t="s">
        <v>121</v>
      </c>
      <c r="AH20" s="162" t="s">
        <v>122</v>
      </c>
      <c r="AI20" s="164" t="s">
        <v>123</v>
      </c>
      <c r="AJ20" s="164" t="s">
        <v>124</v>
      </c>
      <c r="AK20" s="162" t="s">
        <v>125</v>
      </c>
      <c r="AL20" s="162" t="s">
        <v>126</v>
      </c>
      <c r="AM20" s="162" t="s">
        <v>127</v>
      </c>
      <c r="AN20" s="162" t="s">
        <v>128</v>
      </c>
      <c r="AO20" s="162" t="s">
        <v>129</v>
      </c>
      <c r="AP20" s="162" t="s">
        <v>130</v>
      </c>
      <c r="AQ20" s="162" t="s">
        <v>171</v>
      </c>
      <c r="AR20" s="162" t="s">
        <v>131</v>
      </c>
      <c r="AS20" s="162" t="s">
        <v>132</v>
      </c>
      <c r="AT20" s="162" t="s">
        <v>133</v>
      </c>
      <c r="AU20" s="162" t="s">
        <v>134</v>
      </c>
      <c r="AV20" s="162" t="s">
        <v>135</v>
      </c>
      <c r="AW20" s="164" t="s">
        <v>136</v>
      </c>
      <c r="AX20" s="164" t="s">
        <v>137</v>
      </c>
      <c r="AY20" s="162" t="s">
        <v>138</v>
      </c>
      <c r="AZ20" s="162" t="s">
        <v>139</v>
      </c>
      <c r="BA20" s="164" t="s">
        <v>140</v>
      </c>
      <c r="BB20" s="164" t="s">
        <v>167</v>
      </c>
      <c r="BC20" s="162" t="s">
        <v>141</v>
      </c>
      <c r="BD20" s="162" t="s">
        <v>142</v>
      </c>
      <c r="BE20" s="164" t="s">
        <v>143</v>
      </c>
      <c r="BF20" s="164" t="s">
        <v>144</v>
      </c>
      <c r="BG20" s="162" t="s">
        <v>145</v>
      </c>
      <c r="BH20" s="164" t="s">
        <v>146</v>
      </c>
      <c r="BI20" s="165" t="s">
        <v>168</v>
      </c>
      <c r="BJ20" s="164" t="s">
        <v>147</v>
      </c>
      <c r="BK20" s="164" t="s">
        <v>148</v>
      </c>
      <c r="BL20" s="166" t="s">
        <v>170</v>
      </c>
      <c r="BM20" s="167" t="s">
        <v>149</v>
      </c>
      <c r="BN20" s="167" t="s">
        <v>150</v>
      </c>
      <c r="BO20" s="167" t="s">
        <v>151</v>
      </c>
      <c r="BP20" s="167" t="s">
        <v>152</v>
      </c>
      <c r="BQ20" s="167" t="s">
        <v>153</v>
      </c>
      <c r="BR20" s="167" t="s">
        <v>154</v>
      </c>
      <c r="BS20" s="167" t="s">
        <v>155</v>
      </c>
      <c r="BT20" s="167" t="s">
        <v>156</v>
      </c>
      <c r="BU20" s="168" t="s">
        <v>157</v>
      </c>
      <c r="BV20" s="168" t="s">
        <v>158</v>
      </c>
      <c r="BW20" s="167" t="s">
        <v>159</v>
      </c>
      <c r="BX20" s="167" t="s">
        <v>160</v>
      </c>
      <c r="BY20" s="167" t="s">
        <v>161</v>
      </c>
      <c r="BZ20" s="167" t="s">
        <v>162</v>
      </c>
      <c r="CA20" s="167" t="s">
        <v>163</v>
      </c>
      <c r="CB20" s="167" t="s">
        <v>164</v>
      </c>
      <c r="CC20" s="167" t="s">
        <v>165</v>
      </c>
      <c r="CD20" s="167" t="s">
        <v>166</v>
      </c>
      <c r="CE20" s="169" t="s">
        <v>169</v>
      </c>
    </row>
    <row r="21" spans="1:83" s="180" customFormat="1" ht="25.5" x14ac:dyDescent="0.25">
      <c r="A21" s="171">
        <v>1</v>
      </c>
      <c r="B21" s="172" t="s">
        <v>179</v>
      </c>
      <c r="C21" s="172" t="s">
        <v>180</v>
      </c>
      <c r="D21" s="173" t="s">
        <v>181</v>
      </c>
      <c r="E21" s="172" t="s">
        <v>182</v>
      </c>
      <c r="F21" s="174" t="s">
        <v>183</v>
      </c>
      <c r="G21" s="172">
        <v>12001</v>
      </c>
      <c r="H21" s="172">
        <v>12304</v>
      </c>
      <c r="I21" s="21"/>
      <c r="J21" s="21"/>
      <c r="K21" s="21"/>
      <c r="L21" s="21"/>
      <c r="M21" s="21"/>
      <c r="N21" s="21"/>
      <c r="O21" s="21"/>
      <c r="P21" s="21"/>
      <c r="Q21" s="172" t="s">
        <v>207</v>
      </c>
      <c r="R21" s="175">
        <v>43234</v>
      </c>
      <c r="S21" s="175">
        <v>47251</v>
      </c>
      <c r="T21" s="172">
        <v>13204</v>
      </c>
      <c r="U21" s="172" t="s">
        <v>184</v>
      </c>
      <c r="V21" s="172">
        <v>13509</v>
      </c>
      <c r="W21" s="172" t="s">
        <v>183</v>
      </c>
      <c r="X21" s="176">
        <v>429600</v>
      </c>
      <c r="Y21" s="172" t="s">
        <v>211</v>
      </c>
      <c r="Z21" s="172" t="s">
        <v>185</v>
      </c>
      <c r="AA21" s="172" t="s">
        <v>186</v>
      </c>
      <c r="AB21" s="175">
        <v>43524</v>
      </c>
      <c r="AC21" s="172">
        <v>12509</v>
      </c>
      <c r="AD21" s="175">
        <v>43524</v>
      </c>
      <c r="AE21" s="175">
        <v>43830</v>
      </c>
      <c r="AF21" s="21" t="s">
        <v>187</v>
      </c>
      <c r="AG21" s="21">
        <v>3390390000</v>
      </c>
      <c r="AH21" s="21"/>
      <c r="AI21" s="177"/>
      <c r="AJ21" s="177"/>
      <c r="AK21" s="177">
        <v>410400</v>
      </c>
      <c r="AL21" s="21"/>
      <c r="AM21" s="21"/>
      <c r="AN21" s="21"/>
      <c r="AO21" s="21"/>
      <c r="AP21" s="21"/>
      <c r="AQ21" s="21"/>
      <c r="AR21" s="21"/>
      <c r="AS21" s="21"/>
      <c r="AT21" s="21"/>
      <c r="AU21" s="21"/>
      <c r="AV21" s="21"/>
      <c r="AW21" s="177"/>
      <c r="AX21" s="177"/>
      <c r="AY21" s="21"/>
      <c r="AZ21" s="21"/>
      <c r="BA21" s="177"/>
      <c r="BB21" s="177"/>
      <c r="BC21" s="21"/>
      <c r="BD21" s="21"/>
      <c r="BE21" s="177"/>
      <c r="BF21" s="177"/>
      <c r="BG21" s="21"/>
      <c r="BH21" s="177"/>
      <c r="BI21" s="177"/>
      <c r="BJ21" s="177"/>
      <c r="BK21" s="176">
        <v>1122768</v>
      </c>
      <c r="BL21" s="176">
        <f>BK21+BJ27</f>
        <v>1920960</v>
      </c>
      <c r="BM21" s="22"/>
      <c r="BN21" s="22"/>
      <c r="BO21" s="22"/>
      <c r="BP21" s="22"/>
      <c r="BQ21" s="22"/>
      <c r="BR21" s="22"/>
      <c r="BS21" s="22"/>
      <c r="BT21" s="22"/>
      <c r="BU21" s="178"/>
      <c r="BV21" s="178"/>
      <c r="BW21" s="22"/>
      <c r="BX21" s="22"/>
      <c r="BY21" s="22"/>
      <c r="BZ21" s="179"/>
      <c r="CA21" s="179"/>
      <c r="CB21" s="179"/>
      <c r="CC21" s="179"/>
      <c r="CD21" s="179"/>
      <c r="CE21" s="179"/>
    </row>
    <row r="22" spans="1:83" s="180" customFormat="1" ht="25.5" x14ac:dyDescent="0.25">
      <c r="A22" s="10"/>
      <c r="B22" s="9"/>
      <c r="C22" s="9"/>
      <c r="D22" s="181"/>
      <c r="E22" s="9"/>
      <c r="F22" s="11"/>
      <c r="G22" s="9"/>
      <c r="H22" s="9"/>
      <c r="I22" s="21"/>
      <c r="J22" s="21"/>
      <c r="K22" s="21"/>
      <c r="L22" s="21"/>
      <c r="M22" s="21"/>
      <c r="N22" s="21"/>
      <c r="O22" s="21"/>
      <c r="P22" s="21"/>
      <c r="Q22" s="9"/>
      <c r="R22" s="9"/>
      <c r="S22" s="9"/>
      <c r="T22" s="9"/>
      <c r="U22" s="9"/>
      <c r="V22" s="9"/>
      <c r="W22" s="9"/>
      <c r="X22" s="182"/>
      <c r="Y22" s="9"/>
      <c r="Z22" s="9"/>
      <c r="AA22" s="9"/>
      <c r="AB22" s="24"/>
      <c r="AC22" s="9"/>
      <c r="AD22" s="24"/>
      <c r="AE22" s="24"/>
      <c r="AF22" s="21" t="s">
        <v>187</v>
      </c>
      <c r="AG22" s="21">
        <v>3390390000</v>
      </c>
      <c r="AH22" s="21"/>
      <c r="AI22" s="177"/>
      <c r="AJ22" s="177"/>
      <c r="AK22" s="21"/>
      <c r="AL22" s="21"/>
      <c r="AM22" s="1" t="s">
        <v>188</v>
      </c>
      <c r="AN22" s="2">
        <v>43802</v>
      </c>
      <c r="AO22" s="3">
        <v>12697</v>
      </c>
      <c r="AP22" s="1" t="s">
        <v>189</v>
      </c>
      <c r="AQ22" s="2">
        <v>43831</v>
      </c>
      <c r="AR22" s="2">
        <v>44196</v>
      </c>
      <c r="AS22" s="21"/>
      <c r="AT22" s="21"/>
      <c r="AU22" s="21"/>
      <c r="AV22" s="21"/>
      <c r="AW22" s="177"/>
      <c r="AX22" s="177"/>
      <c r="AY22" s="21"/>
      <c r="AZ22" s="21"/>
      <c r="BA22" s="177"/>
      <c r="BB22" s="177"/>
      <c r="BC22" s="21"/>
      <c r="BD22" s="21"/>
      <c r="BE22" s="177"/>
      <c r="BF22" s="177"/>
      <c r="BG22" s="21"/>
      <c r="BH22" s="177"/>
      <c r="BI22" s="177"/>
      <c r="BJ22" s="177"/>
      <c r="BK22" s="182"/>
      <c r="BL22" s="182"/>
      <c r="BM22" s="22"/>
      <c r="BN22" s="22"/>
      <c r="BO22" s="22"/>
      <c r="BP22" s="22"/>
      <c r="BQ22" s="22"/>
      <c r="BR22" s="22"/>
      <c r="BS22" s="22"/>
      <c r="BT22" s="22"/>
      <c r="BU22" s="178"/>
      <c r="BV22" s="178"/>
      <c r="BW22" s="22"/>
      <c r="BX22" s="22"/>
      <c r="BY22" s="22"/>
      <c r="BZ22" s="179"/>
      <c r="CA22" s="179"/>
      <c r="CB22" s="179"/>
      <c r="CC22" s="179"/>
      <c r="CD22" s="179"/>
      <c r="CE22" s="179"/>
    </row>
    <row r="23" spans="1:83" s="180" customFormat="1" ht="51" x14ac:dyDescent="0.25">
      <c r="A23" s="10"/>
      <c r="B23" s="9"/>
      <c r="C23" s="9"/>
      <c r="D23" s="181"/>
      <c r="E23" s="9"/>
      <c r="F23" s="11"/>
      <c r="G23" s="9"/>
      <c r="H23" s="9"/>
      <c r="I23" s="21"/>
      <c r="J23" s="21"/>
      <c r="K23" s="21"/>
      <c r="L23" s="21"/>
      <c r="M23" s="21"/>
      <c r="N23" s="21"/>
      <c r="O23" s="21"/>
      <c r="P23" s="21"/>
      <c r="Q23" s="9"/>
      <c r="R23" s="9"/>
      <c r="S23" s="9"/>
      <c r="T23" s="9"/>
      <c r="U23" s="9"/>
      <c r="V23" s="9"/>
      <c r="W23" s="9"/>
      <c r="X23" s="182"/>
      <c r="Y23" s="9"/>
      <c r="Z23" s="9"/>
      <c r="AA23" s="9"/>
      <c r="AB23" s="24"/>
      <c r="AC23" s="9"/>
      <c r="AD23" s="24"/>
      <c r="AE23" s="24"/>
      <c r="AF23" s="21" t="s">
        <v>187</v>
      </c>
      <c r="AG23" s="21">
        <v>3390390000</v>
      </c>
      <c r="AH23" s="21"/>
      <c r="AI23" s="177"/>
      <c r="AJ23" s="177"/>
      <c r="AK23" s="21"/>
      <c r="AL23" s="21"/>
      <c r="AM23" s="1" t="s">
        <v>190</v>
      </c>
      <c r="AN23" s="2">
        <v>44153</v>
      </c>
      <c r="AO23" s="3">
        <v>12926</v>
      </c>
      <c r="AP23" s="1" t="s">
        <v>191</v>
      </c>
      <c r="AQ23" s="2">
        <v>44197</v>
      </c>
      <c r="AR23" s="2">
        <v>44561</v>
      </c>
      <c r="AS23" s="21"/>
      <c r="AT23" s="21"/>
      <c r="AU23" s="21"/>
      <c r="AV23" s="21"/>
      <c r="AW23" s="177">
        <v>61344</v>
      </c>
      <c r="AX23" s="177"/>
      <c r="AY23" s="21"/>
      <c r="AZ23" s="21"/>
      <c r="BA23" s="177"/>
      <c r="BB23" s="177"/>
      <c r="BC23" s="21"/>
      <c r="BD23" s="21"/>
      <c r="BE23" s="177"/>
      <c r="BF23" s="177"/>
      <c r="BG23" s="21"/>
      <c r="BH23" s="177"/>
      <c r="BI23" s="177">
        <v>410461.34</v>
      </c>
      <c r="BJ23" s="177"/>
      <c r="BK23" s="182"/>
      <c r="BL23" s="182"/>
      <c r="BM23" s="22"/>
      <c r="BN23" s="22"/>
      <c r="BO23" s="22"/>
      <c r="BP23" s="22"/>
      <c r="BQ23" s="22"/>
      <c r="BR23" s="22"/>
      <c r="BS23" s="22"/>
      <c r="BT23" s="22"/>
      <c r="BU23" s="178"/>
      <c r="BV23" s="178"/>
      <c r="BW23" s="22"/>
      <c r="BX23" s="22"/>
      <c r="BY23" s="22"/>
      <c r="BZ23" s="179"/>
      <c r="CA23" s="179"/>
      <c r="CB23" s="179"/>
      <c r="CC23" s="179"/>
      <c r="CD23" s="179"/>
      <c r="CE23" s="179"/>
    </row>
    <row r="24" spans="1:83" s="180" customFormat="1" ht="25.5" x14ac:dyDescent="0.25">
      <c r="A24" s="10"/>
      <c r="B24" s="9"/>
      <c r="C24" s="9"/>
      <c r="D24" s="181"/>
      <c r="E24" s="9"/>
      <c r="F24" s="11"/>
      <c r="G24" s="9"/>
      <c r="H24" s="9"/>
      <c r="I24" s="21"/>
      <c r="J24" s="21"/>
      <c r="K24" s="21"/>
      <c r="L24" s="21"/>
      <c r="M24" s="21"/>
      <c r="N24" s="21"/>
      <c r="O24" s="21"/>
      <c r="P24" s="21"/>
      <c r="Q24" s="9"/>
      <c r="R24" s="9"/>
      <c r="S24" s="9"/>
      <c r="T24" s="9"/>
      <c r="U24" s="9"/>
      <c r="V24" s="9"/>
      <c r="W24" s="9"/>
      <c r="X24" s="182"/>
      <c r="Y24" s="9"/>
      <c r="Z24" s="9"/>
      <c r="AA24" s="9"/>
      <c r="AB24" s="24"/>
      <c r="AC24" s="9"/>
      <c r="AD24" s="24"/>
      <c r="AE24" s="24"/>
      <c r="AF24" s="21" t="s">
        <v>187</v>
      </c>
      <c r="AG24" s="21">
        <v>3390390000</v>
      </c>
      <c r="AH24" s="21"/>
      <c r="AI24" s="177"/>
      <c r="AJ24" s="177"/>
      <c r="AK24" s="21"/>
      <c r="AL24" s="21"/>
      <c r="AM24" s="1" t="s">
        <v>192</v>
      </c>
      <c r="AN24" s="2">
        <v>44194</v>
      </c>
      <c r="AO24" s="3">
        <v>12952</v>
      </c>
      <c r="AP24" s="1" t="s">
        <v>193</v>
      </c>
      <c r="AQ24" s="2">
        <v>44197</v>
      </c>
      <c r="AR24" s="2">
        <v>44561</v>
      </c>
      <c r="AS24" s="21"/>
      <c r="AT24" s="21"/>
      <c r="AU24" s="21"/>
      <c r="AV24" s="21"/>
      <c r="AW24" s="177"/>
      <c r="AX24" s="177"/>
      <c r="AY24" s="21"/>
      <c r="AZ24" s="21"/>
      <c r="BA24" s="177"/>
      <c r="BB24" s="177"/>
      <c r="BC24" s="21"/>
      <c r="BD24" s="21"/>
      <c r="BE24" s="177"/>
      <c r="BF24" s="177"/>
      <c r="BG24" s="21"/>
      <c r="BH24" s="177"/>
      <c r="BI24" s="177"/>
      <c r="BJ24" s="177"/>
      <c r="BK24" s="182"/>
      <c r="BL24" s="182"/>
      <c r="BM24" s="22"/>
      <c r="BN24" s="22"/>
      <c r="BO24" s="22"/>
      <c r="BP24" s="22"/>
      <c r="BQ24" s="22"/>
      <c r="BR24" s="22"/>
      <c r="BS24" s="22"/>
      <c r="BT24" s="22"/>
      <c r="BU24" s="178"/>
      <c r="BV24" s="178"/>
      <c r="BW24" s="22"/>
      <c r="BX24" s="22"/>
      <c r="BY24" s="22"/>
      <c r="BZ24" s="179"/>
      <c r="CA24" s="179"/>
      <c r="CB24" s="179"/>
      <c r="CC24" s="179"/>
      <c r="CD24" s="179"/>
      <c r="CE24" s="179"/>
    </row>
    <row r="25" spans="1:83" s="180" customFormat="1" ht="25.5" x14ac:dyDescent="0.25">
      <c r="A25" s="10"/>
      <c r="B25" s="9"/>
      <c r="C25" s="9"/>
      <c r="D25" s="181"/>
      <c r="E25" s="9"/>
      <c r="F25" s="11"/>
      <c r="G25" s="9"/>
      <c r="H25" s="9"/>
      <c r="I25" s="21"/>
      <c r="J25" s="21"/>
      <c r="K25" s="21"/>
      <c r="L25" s="21"/>
      <c r="M25" s="21"/>
      <c r="N25" s="21"/>
      <c r="O25" s="21"/>
      <c r="P25" s="21"/>
      <c r="Q25" s="9"/>
      <c r="R25" s="9"/>
      <c r="S25" s="9"/>
      <c r="T25" s="9"/>
      <c r="U25" s="9"/>
      <c r="V25" s="9"/>
      <c r="W25" s="9"/>
      <c r="X25" s="182"/>
      <c r="Y25" s="9"/>
      <c r="Z25" s="9"/>
      <c r="AA25" s="9"/>
      <c r="AB25" s="24"/>
      <c r="AC25" s="9"/>
      <c r="AD25" s="24"/>
      <c r="AE25" s="24"/>
      <c r="AF25" s="21" t="s">
        <v>187</v>
      </c>
      <c r="AG25" s="21">
        <v>3390390000</v>
      </c>
      <c r="AH25" s="21"/>
      <c r="AI25" s="177"/>
      <c r="AJ25" s="177"/>
      <c r="AK25" s="21"/>
      <c r="AL25" s="21"/>
      <c r="AM25" s="1" t="s">
        <v>194</v>
      </c>
      <c r="AN25" s="2">
        <v>44530</v>
      </c>
      <c r="AO25" s="3">
        <v>13268</v>
      </c>
      <c r="AP25" s="1" t="s">
        <v>195</v>
      </c>
      <c r="AQ25" s="2">
        <v>44530</v>
      </c>
      <c r="AR25" s="2">
        <v>44561</v>
      </c>
      <c r="AS25" s="21"/>
      <c r="AT25" s="21"/>
      <c r="AU25" s="21"/>
      <c r="AV25" s="21"/>
      <c r="AW25" s="177">
        <v>80892</v>
      </c>
      <c r="AX25" s="177"/>
      <c r="AY25" s="21"/>
      <c r="AZ25" s="21"/>
      <c r="BA25" s="177"/>
      <c r="BB25" s="177"/>
      <c r="BC25" s="21"/>
      <c r="BD25" s="21"/>
      <c r="BE25" s="177"/>
      <c r="BF25" s="177"/>
      <c r="BG25" s="21"/>
      <c r="BH25" s="177"/>
      <c r="BI25" s="177"/>
      <c r="BJ25" s="177"/>
      <c r="BK25" s="182"/>
      <c r="BL25" s="182"/>
      <c r="BM25" s="22"/>
      <c r="BN25" s="22"/>
      <c r="BO25" s="22"/>
      <c r="BP25" s="22"/>
      <c r="BQ25" s="22"/>
      <c r="BR25" s="22"/>
      <c r="BS25" s="22"/>
      <c r="BT25" s="22"/>
      <c r="BU25" s="178"/>
      <c r="BV25" s="178"/>
      <c r="BW25" s="22"/>
      <c r="BX25" s="22"/>
      <c r="BY25" s="22"/>
      <c r="BZ25" s="179"/>
      <c r="CA25" s="179"/>
      <c r="CB25" s="179"/>
      <c r="CC25" s="179"/>
      <c r="CD25" s="179"/>
      <c r="CE25" s="179"/>
    </row>
    <row r="26" spans="1:83" s="180" customFormat="1" ht="25.5" x14ac:dyDescent="0.25">
      <c r="A26" s="10"/>
      <c r="B26" s="9"/>
      <c r="C26" s="9"/>
      <c r="D26" s="181"/>
      <c r="E26" s="9"/>
      <c r="F26" s="11"/>
      <c r="G26" s="9"/>
      <c r="H26" s="9"/>
      <c r="I26" s="21"/>
      <c r="J26" s="21"/>
      <c r="K26" s="21"/>
      <c r="L26" s="21"/>
      <c r="M26" s="21"/>
      <c r="N26" s="21"/>
      <c r="O26" s="21"/>
      <c r="P26" s="21"/>
      <c r="Q26" s="9"/>
      <c r="R26" s="9"/>
      <c r="S26" s="9"/>
      <c r="T26" s="9"/>
      <c r="U26" s="9"/>
      <c r="V26" s="9"/>
      <c r="W26" s="9"/>
      <c r="X26" s="182"/>
      <c r="Y26" s="9"/>
      <c r="Z26" s="9"/>
      <c r="AA26" s="9"/>
      <c r="AB26" s="24"/>
      <c r="AC26" s="9"/>
      <c r="AD26" s="24"/>
      <c r="AE26" s="24"/>
      <c r="AF26" s="21" t="s">
        <v>187</v>
      </c>
      <c r="AG26" s="21">
        <v>3390390000</v>
      </c>
      <c r="AH26" s="21"/>
      <c r="AI26" s="177"/>
      <c r="AJ26" s="177"/>
      <c r="AK26" s="21"/>
      <c r="AL26" s="21"/>
      <c r="AM26" s="1" t="s">
        <v>196</v>
      </c>
      <c r="AN26" s="2">
        <v>44559</v>
      </c>
      <c r="AO26" s="3">
        <v>13267</v>
      </c>
      <c r="AP26" s="1" t="str">
        <f>AP24</f>
        <v>a prorrogação do prazo de vigência contratual</v>
      </c>
      <c r="AQ26" s="2">
        <v>44562</v>
      </c>
      <c r="AR26" s="2" t="s">
        <v>197</v>
      </c>
      <c r="AS26" s="21"/>
      <c r="AT26" s="21"/>
      <c r="AU26" s="21"/>
      <c r="AV26" s="21"/>
      <c r="AW26" s="177"/>
      <c r="AX26" s="177"/>
      <c r="AY26" s="21"/>
      <c r="AZ26" s="21"/>
      <c r="BA26" s="177"/>
      <c r="BB26" s="177"/>
      <c r="BC26" s="21"/>
      <c r="BD26" s="21"/>
      <c r="BE26" s="177"/>
      <c r="BF26" s="177"/>
      <c r="BG26" s="21"/>
      <c r="BH26" s="177"/>
      <c r="BI26" s="177"/>
      <c r="BJ26" s="177"/>
      <c r="BK26" s="182"/>
      <c r="BL26" s="182"/>
      <c r="BM26" s="22"/>
      <c r="BN26" s="22"/>
      <c r="BO26" s="22"/>
      <c r="BP26" s="22"/>
      <c r="BQ26" s="22"/>
      <c r="BR26" s="22"/>
      <c r="BS26" s="22"/>
      <c r="BT26" s="22"/>
      <c r="BU26" s="178"/>
      <c r="BV26" s="178"/>
      <c r="BW26" s="22"/>
      <c r="BX26" s="22"/>
      <c r="BY26" s="22"/>
      <c r="BZ26" s="179"/>
      <c r="CA26" s="179"/>
      <c r="CB26" s="179"/>
      <c r="CC26" s="179"/>
      <c r="CD26" s="179"/>
      <c r="CE26" s="179"/>
    </row>
    <row r="27" spans="1:83" s="180" customFormat="1" ht="51" x14ac:dyDescent="0.25">
      <c r="A27" s="10"/>
      <c r="B27" s="9"/>
      <c r="C27" s="9"/>
      <c r="D27" s="181"/>
      <c r="E27" s="9"/>
      <c r="F27" s="11"/>
      <c r="G27" s="9"/>
      <c r="H27" s="9"/>
      <c r="I27" s="21"/>
      <c r="J27" s="21"/>
      <c r="K27" s="21"/>
      <c r="L27" s="21"/>
      <c r="M27" s="21"/>
      <c r="N27" s="21"/>
      <c r="O27" s="21"/>
      <c r="P27" s="21"/>
      <c r="Q27" s="9"/>
      <c r="R27" s="9"/>
      <c r="S27" s="9"/>
      <c r="T27" s="9"/>
      <c r="U27" s="9"/>
      <c r="V27" s="9"/>
      <c r="W27" s="9"/>
      <c r="X27" s="182"/>
      <c r="Y27" s="9"/>
      <c r="Z27" s="9"/>
      <c r="AA27" s="9"/>
      <c r="AB27" s="24"/>
      <c r="AC27" s="9"/>
      <c r="AD27" s="24"/>
      <c r="AE27" s="24"/>
      <c r="AF27" s="21" t="s">
        <v>187</v>
      </c>
      <c r="AG27" s="21">
        <v>3390390000</v>
      </c>
      <c r="AH27" s="21"/>
      <c r="AI27" s="177"/>
      <c r="AJ27" s="177"/>
      <c r="AK27" s="21"/>
      <c r="AL27" s="21"/>
      <c r="AM27" s="1" t="s">
        <v>198</v>
      </c>
      <c r="AN27" s="2">
        <v>44924</v>
      </c>
      <c r="AO27" s="3">
        <v>13448</v>
      </c>
      <c r="AP27" s="1" t="s">
        <v>191</v>
      </c>
      <c r="AQ27" s="2">
        <v>44927</v>
      </c>
      <c r="AR27" s="2">
        <v>45291</v>
      </c>
      <c r="AS27" s="21"/>
      <c r="AT27" s="21"/>
      <c r="AU27" s="21"/>
      <c r="AV27" s="21"/>
      <c r="AW27" s="177">
        <v>82800</v>
      </c>
      <c r="AX27" s="177"/>
      <c r="AY27" s="21"/>
      <c r="AZ27" s="21"/>
      <c r="BA27" s="177"/>
      <c r="BB27" s="177"/>
      <c r="BC27" s="21"/>
      <c r="BD27" s="21"/>
      <c r="BE27" s="177"/>
      <c r="BF27" s="177"/>
      <c r="BG27" s="21"/>
      <c r="BH27" s="177"/>
      <c r="BI27" s="177">
        <v>798192</v>
      </c>
      <c r="BJ27" s="177">
        <v>798192</v>
      </c>
      <c r="BK27" s="182"/>
      <c r="BL27" s="182"/>
      <c r="BM27" s="22"/>
      <c r="BN27" s="22"/>
      <c r="BO27" s="22"/>
      <c r="BP27" s="22"/>
      <c r="BQ27" s="22"/>
      <c r="BR27" s="22"/>
      <c r="BS27" s="22"/>
      <c r="BT27" s="22"/>
      <c r="BU27" s="178"/>
      <c r="BV27" s="178"/>
      <c r="BW27" s="22"/>
      <c r="BX27" s="22"/>
      <c r="BY27" s="22"/>
      <c r="BZ27" s="22" t="s">
        <v>208</v>
      </c>
      <c r="CA27" s="22">
        <v>13476</v>
      </c>
      <c r="CB27" s="22" t="s">
        <v>209</v>
      </c>
      <c r="CC27" s="22" t="s">
        <v>251</v>
      </c>
      <c r="CD27" s="22" t="s">
        <v>210</v>
      </c>
      <c r="CE27" s="22" t="s">
        <v>252</v>
      </c>
    </row>
    <row r="28" spans="1:83" s="180" customFormat="1" ht="25.5" x14ac:dyDescent="0.25">
      <c r="A28" s="10"/>
      <c r="B28" s="9"/>
      <c r="C28" s="9"/>
      <c r="D28" s="181"/>
      <c r="E28" s="9"/>
      <c r="F28" s="11"/>
      <c r="G28" s="9"/>
      <c r="H28" s="9"/>
      <c r="I28" s="21"/>
      <c r="J28" s="21"/>
      <c r="K28" s="21"/>
      <c r="L28" s="21"/>
      <c r="M28" s="21"/>
      <c r="N28" s="21"/>
      <c r="O28" s="21"/>
      <c r="P28" s="21"/>
      <c r="Q28" s="9"/>
      <c r="R28" s="9"/>
      <c r="S28" s="9"/>
      <c r="T28" s="9"/>
      <c r="U28" s="9"/>
      <c r="V28" s="9"/>
      <c r="W28" s="9"/>
      <c r="X28" s="182"/>
      <c r="Y28" s="9"/>
      <c r="Z28" s="9"/>
      <c r="AA28" s="9"/>
      <c r="AB28" s="24"/>
      <c r="AC28" s="9"/>
      <c r="AD28" s="24"/>
      <c r="AE28" s="24"/>
      <c r="AF28" s="21" t="s">
        <v>187</v>
      </c>
      <c r="AG28" s="21">
        <v>3390390000</v>
      </c>
      <c r="AH28" s="21"/>
      <c r="AI28" s="177"/>
      <c r="AJ28" s="177"/>
      <c r="AK28" s="21"/>
      <c r="AL28" s="21"/>
      <c r="AM28" s="1" t="s">
        <v>199</v>
      </c>
      <c r="AN28" s="2">
        <v>45324</v>
      </c>
      <c r="AO28" s="3">
        <v>13716</v>
      </c>
      <c r="AP28" s="1" t="s">
        <v>200</v>
      </c>
      <c r="AQ28" s="2">
        <v>45292</v>
      </c>
      <c r="AR28" s="2">
        <v>45657</v>
      </c>
      <c r="AS28" s="21"/>
      <c r="AT28" s="21"/>
      <c r="AU28" s="21">
        <v>20.329999999999998</v>
      </c>
      <c r="AV28" s="21"/>
      <c r="AW28" s="177">
        <v>162288</v>
      </c>
      <c r="AX28" s="177"/>
      <c r="AY28" s="21"/>
      <c r="AZ28" s="21"/>
      <c r="BA28" s="177"/>
      <c r="BB28" s="177"/>
      <c r="BC28" s="21"/>
      <c r="BD28" s="21"/>
      <c r="BE28" s="177"/>
      <c r="BF28" s="177"/>
      <c r="BG28" s="21"/>
      <c r="BH28" s="177"/>
      <c r="BI28" s="177">
        <v>960480</v>
      </c>
      <c r="BJ28" s="177"/>
      <c r="BK28" s="182"/>
      <c r="BL28" s="182"/>
      <c r="BM28" s="22"/>
      <c r="BN28" s="22"/>
      <c r="BO28" s="22"/>
      <c r="BP28" s="22"/>
      <c r="BQ28" s="22"/>
      <c r="BR28" s="22"/>
      <c r="BS28" s="22"/>
      <c r="BT28" s="22"/>
      <c r="BU28" s="178"/>
      <c r="BV28" s="178"/>
      <c r="BW28" s="22"/>
      <c r="BX28" s="22"/>
      <c r="BY28" s="22"/>
      <c r="BZ28" s="22" t="s">
        <v>208</v>
      </c>
      <c r="CA28" s="22">
        <v>13476</v>
      </c>
      <c r="CB28" s="22" t="s">
        <v>209</v>
      </c>
      <c r="CC28" s="22" t="s">
        <v>251</v>
      </c>
      <c r="CD28" s="22" t="s">
        <v>210</v>
      </c>
      <c r="CE28" s="22" t="s">
        <v>252</v>
      </c>
    </row>
    <row r="29" spans="1:83" s="180" customFormat="1" ht="25.5" x14ac:dyDescent="0.25">
      <c r="A29" s="10"/>
      <c r="B29" s="9"/>
      <c r="C29" s="9"/>
      <c r="D29" s="181"/>
      <c r="E29" s="9"/>
      <c r="F29" s="11"/>
      <c r="G29" s="9"/>
      <c r="H29" s="9"/>
      <c r="I29" s="21"/>
      <c r="J29" s="21"/>
      <c r="K29" s="21"/>
      <c r="L29" s="21"/>
      <c r="M29" s="21"/>
      <c r="N29" s="21"/>
      <c r="O29" s="21"/>
      <c r="P29" s="21"/>
      <c r="Q29" s="9"/>
      <c r="R29" s="9"/>
      <c r="S29" s="9"/>
      <c r="T29" s="9"/>
      <c r="U29" s="9"/>
      <c r="V29" s="9"/>
      <c r="W29" s="9"/>
      <c r="X29" s="182"/>
      <c r="Y29" s="9"/>
      <c r="Z29" s="9"/>
      <c r="AA29" s="9"/>
      <c r="AB29" s="24"/>
      <c r="AC29" s="9"/>
      <c r="AD29" s="24"/>
      <c r="AE29" s="24"/>
      <c r="AF29" s="21">
        <v>1500</v>
      </c>
      <c r="AG29" s="21">
        <v>3390390000</v>
      </c>
      <c r="AH29" s="21"/>
      <c r="AI29" s="177"/>
      <c r="AJ29" s="177"/>
      <c r="AK29" s="21"/>
      <c r="AL29" s="21"/>
      <c r="AM29" s="1" t="s">
        <v>201</v>
      </c>
      <c r="AN29" s="2">
        <v>45287</v>
      </c>
      <c r="AO29" s="3">
        <v>13683</v>
      </c>
      <c r="AP29" s="1" t="s">
        <v>202</v>
      </c>
      <c r="AQ29" s="2">
        <v>45292</v>
      </c>
      <c r="AR29" s="2">
        <v>45351</v>
      </c>
      <c r="AS29" s="21"/>
      <c r="AT29" s="21"/>
      <c r="AU29" s="21"/>
      <c r="AV29" s="21"/>
      <c r="AW29" s="177"/>
      <c r="AX29" s="177"/>
      <c r="AY29" s="21"/>
      <c r="AZ29" s="21"/>
      <c r="BA29" s="177"/>
      <c r="BB29" s="177"/>
      <c r="BC29" s="21"/>
      <c r="BD29" s="21"/>
      <c r="BE29" s="177"/>
      <c r="BF29" s="177"/>
      <c r="BG29" s="21"/>
      <c r="BH29" s="177"/>
      <c r="BI29" s="177"/>
      <c r="BJ29" s="177"/>
      <c r="BK29" s="182"/>
      <c r="BL29" s="182"/>
      <c r="BM29" s="22"/>
      <c r="BN29" s="22"/>
      <c r="BO29" s="22"/>
      <c r="BP29" s="22"/>
      <c r="BQ29" s="22"/>
      <c r="BR29" s="22"/>
      <c r="BS29" s="22"/>
      <c r="BT29" s="22"/>
      <c r="BU29" s="178"/>
      <c r="BV29" s="178"/>
      <c r="BW29" s="22"/>
      <c r="BX29" s="22"/>
      <c r="BY29" s="22"/>
      <c r="BZ29" s="22" t="s">
        <v>208</v>
      </c>
      <c r="CA29" s="22">
        <v>13476</v>
      </c>
      <c r="CB29" s="22" t="s">
        <v>209</v>
      </c>
      <c r="CC29" s="22" t="s">
        <v>251</v>
      </c>
      <c r="CD29" s="22" t="s">
        <v>210</v>
      </c>
      <c r="CE29" s="22" t="s">
        <v>252</v>
      </c>
    </row>
    <row r="30" spans="1:83" s="180" customFormat="1" x14ac:dyDescent="0.25">
      <c r="A30" s="10"/>
      <c r="B30" s="9"/>
      <c r="C30" s="9"/>
      <c r="D30" s="181"/>
      <c r="E30" s="9"/>
      <c r="F30" s="11"/>
      <c r="G30" s="9"/>
      <c r="H30" s="9"/>
      <c r="I30" s="21"/>
      <c r="J30" s="21"/>
      <c r="K30" s="21"/>
      <c r="L30" s="21"/>
      <c r="M30" s="21"/>
      <c r="N30" s="21"/>
      <c r="O30" s="21"/>
      <c r="P30" s="21"/>
      <c r="Q30" s="9"/>
      <c r="R30" s="9"/>
      <c r="S30" s="9"/>
      <c r="T30" s="9"/>
      <c r="U30" s="9"/>
      <c r="V30" s="9"/>
      <c r="W30" s="9"/>
      <c r="X30" s="182"/>
      <c r="Y30" s="9"/>
      <c r="Z30" s="9"/>
      <c r="AA30" s="9"/>
      <c r="AB30" s="24"/>
      <c r="AC30" s="9"/>
      <c r="AD30" s="24"/>
      <c r="AE30" s="24"/>
      <c r="AF30" s="21">
        <v>1500</v>
      </c>
      <c r="AG30" s="21">
        <v>3390390000</v>
      </c>
      <c r="AH30" s="21"/>
      <c r="AI30" s="177"/>
      <c r="AJ30" s="177"/>
      <c r="AK30" s="21"/>
      <c r="AL30" s="21"/>
      <c r="AM30" s="1" t="s">
        <v>203</v>
      </c>
      <c r="AN30" s="2">
        <v>45351</v>
      </c>
      <c r="AO30" s="3">
        <v>13726</v>
      </c>
      <c r="AP30" s="1" t="s">
        <v>204</v>
      </c>
      <c r="AQ30" s="2">
        <v>45352</v>
      </c>
      <c r="AR30" s="2">
        <v>45535</v>
      </c>
      <c r="AS30" s="21"/>
      <c r="AT30" s="21"/>
      <c r="AU30" s="21"/>
      <c r="AV30" s="21"/>
      <c r="AW30" s="177"/>
      <c r="AX30" s="177"/>
      <c r="AY30" s="21"/>
      <c r="AZ30" s="21"/>
      <c r="BA30" s="177"/>
      <c r="BB30" s="177"/>
      <c r="BC30" s="21"/>
      <c r="BD30" s="21"/>
      <c r="BE30" s="177"/>
      <c r="BF30" s="177"/>
      <c r="BG30" s="21"/>
      <c r="BH30" s="177"/>
      <c r="BI30" s="177"/>
      <c r="BJ30" s="177"/>
      <c r="BK30" s="182"/>
      <c r="BL30" s="182"/>
      <c r="BM30" s="22"/>
      <c r="BN30" s="22"/>
      <c r="BO30" s="22"/>
      <c r="BP30" s="22"/>
      <c r="BQ30" s="22"/>
      <c r="BR30" s="22"/>
      <c r="BS30" s="22"/>
      <c r="BT30" s="22"/>
      <c r="BU30" s="178"/>
      <c r="BV30" s="178"/>
      <c r="BW30" s="22"/>
      <c r="BX30" s="22"/>
      <c r="BY30" s="22"/>
      <c r="BZ30" s="22" t="s">
        <v>208</v>
      </c>
      <c r="CA30" s="22">
        <v>13476</v>
      </c>
      <c r="CB30" s="22" t="s">
        <v>209</v>
      </c>
      <c r="CC30" s="22" t="s">
        <v>251</v>
      </c>
      <c r="CD30" s="22" t="s">
        <v>210</v>
      </c>
      <c r="CE30" s="22" t="s">
        <v>252</v>
      </c>
    </row>
    <row r="31" spans="1:83" s="180" customFormat="1" ht="38.25" x14ac:dyDescent="0.25">
      <c r="A31" s="14"/>
      <c r="B31" s="13"/>
      <c r="C31" s="13"/>
      <c r="D31" s="30"/>
      <c r="E31" s="13"/>
      <c r="F31" s="15"/>
      <c r="G31" s="13"/>
      <c r="H31" s="13"/>
      <c r="I31" s="21"/>
      <c r="J31" s="21"/>
      <c r="K31" s="21"/>
      <c r="L31" s="21"/>
      <c r="M31" s="21"/>
      <c r="N31" s="21"/>
      <c r="O31" s="21"/>
      <c r="P31" s="21"/>
      <c r="Q31" s="13"/>
      <c r="R31" s="13"/>
      <c r="S31" s="13"/>
      <c r="T31" s="13"/>
      <c r="U31" s="13"/>
      <c r="V31" s="13"/>
      <c r="W31" s="13"/>
      <c r="X31" s="183"/>
      <c r="Y31" s="13"/>
      <c r="Z31" s="13"/>
      <c r="AA31" s="13"/>
      <c r="AB31" s="25"/>
      <c r="AC31" s="13"/>
      <c r="AD31" s="25"/>
      <c r="AE31" s="25"/>
      <c r="AF31" s="21">
        <v>1500</v>
      </c>
      <c r="AG31" s="21">
        <v>3390390000</v>
      </c>
      <c r="AH31" s="21"/>
      <c r="AI31" s="177"/>
      <c r="AJ31" s="177"/>
      <c r="AK31" s="21"/>
      <c r="AL31" s="21"/>
      <c r="AM31" s="21" t="s">
        <v>205</v>
      </c>
      <c r="AN31" s="44">
        <v>45535</v>
      </c>
      <c r="AO31" s="21">
        <v>13857</v>
      </c>
      <c r="AP31" s="21" t="s">
        <v>206</v>
      </c>
      <c r="AQ31" s="44">
        <v>45536</v>
      </c>
      <c r="AR31" s="44">
        <v>45716</v>
      </c>
      <c r="AS31" s="21"/>
      <c r="AT31" s="21"/>
      <c r="AU31" s="21"/>
      <c r="AV31" s="21"/>
      <c r="AW31" s="177"/>
      <c r="AX31" s="177"/>
      <c r="AY31" s="21"/>
      <c r="AZ31" s="21"/>
      <c r="BA31" s="177"/>
      <c r="BB31" s="177"/>
      <c r="BC31" s="21"/>
      <c r="BD31" s="21"/>
      <c r="BE31" s="177"/>
      <c r="BF31" s="177"/>
      <c r="BG31" s="21"/>
      <c r="BH31" s="177"/>
      <c r="BI31" s="177"/>
      <c r="BJ31" s="177"/>
      <c r="BK31" s="183"/>
      <c r="BL31" s="183"/>
      <c r="BM31" s="22"/>
      <c r="BN31" s="22"/>
      <c r="BO31" s="22"/>
      <c r="BP31" s="22"/>
      <c r="BQ31" s="22"/>
      <c r="BR31" s="22"/>
      <c r="BS31" s="22"/>
      <c r="BT31" s="22"/>
      <c r="BU31" s="178"/>
      <c r="BV31" s="178"/>
      <c r="BW31" s="22"/>
      <c r="BX31" s="22"/>
      <c r="BY31" s="22"/>
      <c r="BZ31" s="22" t="s">
        <v>208</v>
      </c>
      <c r="CA31" s="22">
        <v>13476</v>
      </c>
      <c r="CB31" s="22" t="s">
        <v>209</v>
      </c>
      <c r="CC31" s="22" t="s">
        <v>251</v>
      </c>
      <c r="CD31" s="22" t="s">
        <v>210</v>
      </c>
      <c r="CE31" s="22" t="s">
        <v>252</v>
      </c>
    </row>
    <row r="32" spans="1:83" s="180" customFormat="1" ht="127.5" x14ac:dyDescent="0.25">
      <c r="A32" s="22">
        <v>2</v>
      </c>
      <c r="B32" s="4" t="s">
        <v>212</v>
      </c>
      <c r="C32" s="5" t="s">
        <v>213</v>
      </c>
      <c r="D32" s="5" t="s">
        <v>214</v>
      </c>
      <c r="E32" s="5" t="s">
        <v>182</v>
      </c>
      <c r="F32" s="35" t="s">
        <v>215</v>
      </c>
      <c r="G32" s="21" t="s">
        <v>222</v>
      </c>
      <c r="H32" s="21" t="s">
        <v>224</v>
      </c>
      <c r="I32" s="21"/>
      <c r="J32" s="21"/>
      <c r="K32" s="21"/>
      <c r="L32" s="21"/>
      <c r="M32" s="21"/>
      <c r="N32" s="21"/>
      <c r="O32" s="21"/>
      <c r="P32" s="21"/>
      <c r="Q32" s="21" t="s">
        <v>216</v>
      </c>
      <c r="R32" s="44">
        <v>45154</v>
      </c>
      <c r="S32" s="44">
        <v>45519</v>
      </c>
      <c r="T32" s="21" t="s">
        <v>223</v>
      </c>
      <c r="U32" s="21" t="s">
        <v>217</v>
      </c>
      <c r="V32" s="21">
        <v>13708</v>
      </c>
      <c r="W32" s="21" t="s">
        <v>218</v>
      </c>
      <c r="X32" s="177">
        <v>61539.92</v>
      </c>
      <c r="Y32" s="21" t="s">
        <v>220</v>
      </c>
      <c r="Z32" s="21" t="s">
        <v>219</v>
      </c>
      <c r="AA32" s="21" t="s">
        <v>221</v>
      </c>
      <c r="AB32" s="44">
        <v>45309</v>
      </c>
      <c r="AC32" s="21">
        <v>13708</v>
      </c>
      <c r="AD32" s="44">
        <v>45309</v>
      </c>
      <c r="AE32" s="44">
        <v>45657</v>
      </c>
      <c r="AF32" s="21">
        <v>1500</v>
      </c>
      <c r="AG32" s="21">
        <v>3390390000</v>
      </c>
      <c r="AH32" s="21"/>
      <c r="AI32" s="177"/>
      <c r="AJ32" s="177"/>
      <c r="AK32" s="21">
        <v>61539.92</v>
      </c>
      <c r="AL32" s="21"/>
      <c r="AM32" s="21"/>
      <c r="AN32" s="21"/>
      <c r="AO32" s="21"/>
      <c r="AP32" s="21"/>
      <c r="AQ32" s="21"/>
      <c r="AR32" s="21"/>
      <c r="AS32" s="21"/>
      <c r="AT32" s="21"/>
      <c r="AU32" s="21"/>
      <c r="AV32" s="21"/>
      <c r="AW32" s="177"/>
      <c r="AX32" s="177"/>
      <c r="AY32" s="21"/>
      <c r="AZ32" s="21"/>
      <c r="BA32" s="177"/>
      <c r="BB32" s="177"/>
      <c r="BC32" s="21"/>
      <c r="BD32" s="21"/>
      <c r="BE32" s="177"/>
      <c r="BF32" s="177"/>
      <c r="BG32" s="21"/>
      <c r="BH32" s="177"/>
      <c r="BI32" s="177">
        <v>61539.92</v>
      </c>
      <c r="BJ32" s="177">
        <v>0</v>
      </c>
      <c r="BK32" s="177">
        <v>61539.92</v>
      </c>
      <c r="BL32" s="177">
        <v>61539.92</v>
      </c>
      <c r="BM32" s="22"/>
      <c r="BN32" s="22"/>
      <c r="BO32" s="22"/>
      <c r="BP32" s="22"/>
      <c r="BQ32" s="22"/>
      <c r="BR32" s="22"/>
      <c r="BS32" s="22"/>
      <c r="BT32" s="22"/>
      <c r="BU32" s="178"/>
      <c r="BV32" s="178"/>
      <c r="BW32" s="22"/>
      <c r="BX32" s="22"/>
      <c r="BY32" s="22"/>
      <c r="BZ32" s="22" t="s">
        <v>225</v>
      </c>
      <c r="CA32" s="22">
        <v>13708</v>
      </c>
      <c r="CB32" s="22" t="s">
        <v>226</v>
      </c>
      <c r="CC32" s="31">
        <v>713237</v>
      </c>
      <c r="CD32" s="22" t="s">
        <v>227</v>
      </c>
      <c r="CE32" s="22">
        <v>713237</v>
      </c>
    </row>
    <row r="33" spans="1:83" s="180" customFormat="1" x14ac:dyDescent="0.25">
      <c r="A33" s="7">
        <v>3</v>
      </c>
      <c r="B33" s="6" t="s">
        <v>228</v>
      </c>
      <c r="C33" s="7" t="s">
        <v>229</v>
      </c>
      <c r="D33" s="6" t="s">
        <v>230</v>
      </c>
      <c r="E33" s="6" t="s">
        <v>182</v>
      </c>
      <c r="F33" s="8" t="s">
        <v>231</v>
      </c>
      <c r="G33" s="6" t="s">
        <v>240</v>
      </c>
      <c r="H33" s="6">
        <v>12937</v>
      </c>
      <c r="I33" s="21"/>
      <c r="J33" s="21"/>
      <c r="K33" s="21"/>
      <c r="L33" s="21"/>
      <c r="M33" s="21"/>
      <c r="N33" s="21"/>
      <c r="O33" s="21"/>
      <c r="P33" s="21"/>
      <c r="Q33" s="21"/>
      <c r="R33" s="21"/>
      <c r="S33" s="21"/>
      <c r="T33" s="21"/>
      <c r="U33" s="21"/>
      <c r="V33" s="21"/>
      <c r="W33" s="21"/>
      <c r="X33" s="177"/>
      <c r="Y33" s="21"/>
      <c r="Z33" s="21"/>
      <c r="AA33" s="21"/>
      <c r="AB33" s="21"/>
      <c r="AC33" s="21"/>
      <c r="AD33" s="21"/>
      <c r="AE33" s="21"/>
      <c r="AF33" s="21" t="s">
        <v>238</v>
      </c>
      <c r="AG33" s="21">
        <v>33903900</v>
      </c>
      <c r="AH33" s="21"/>
      <c r="AI33" s="177"/>
      <c r="AJ33" s="177"/>
      <c r="AK33" s="21">
        <v>252945.44</v>
      </c>
      <c r="AL33" s="21"/>
      <c r="AM33" s="21"/>
      <c r="AN33" s="21"/>
      <c r="AO33" s="21"/>
      <c r="AP33" s="21"/>
      <c r="AQ33" s="21"/>
      <c r="AR33" s="21"/>
      <c r="AS33" s="21"/>
      <c r="AT33" s="21"/>
      <c r="AU33" s="21"/>
      <c r="AV33" s="21"/>
      <c r="AW33" s="177"/>
      <c r="AX33" s="177"/>
      <c r="AY33" s="21"/>
      <c r="AZ33" s="21"/>
      <c r="BA33" s="177"/>
      <c r="BB33" s="177"/>
      <c r="BC33" s="21"/>
      <c r="BD33" s="21"/>
      <c r="BE33" s="177"/>
      <c r="BF33" s="177"/>
      <c r="BG33" s="21"/>
      <c r="BH33" s="177"/>
      <c r="BI33" s="177"/>
      <c r="BJ33" s="177"/>
      <c r="BK33" s="177"/>
      <c r="BL33" s="177"/>
      <c r="BM33" s="22"/>
      <c r="BN33" s="22"/>
      <c r="BO33" s="22"/>
      <c r="BP33" s="22"/>
      <c r="BQ33" s="22"/>
      <c r="BR33" s="22"/>
      <c r="BS33" s="22"/>
      <c r="BT33" s="22"/>
      <c r="BU33" s="178"/>
      <c r="BV33" s="178"/>
      <c r="BW33" s="22"/>
      <c r="BX33" s="22"/>
      <c r="BY33" s="22"/>
      <c r="BZ33" s="22" t="s">
        <v>269</v>
      </c>
      <c r="CA33" s="22">
        <v>13310</v>
      </c>
      <c r="CB33" s="22" t="s">
        <v>247</v>
      </c>
      <c r="CC33" s="22">
        <v>701948</v>
      </c>
      <c r="CD33" s="22" t="s">
        <v>248</v>
      </c>
      <c r="CE33" s="22">
        <v>712953</v>
      </c>
    </row>
    <row r="34" spans="1:83" s="180" customFormat="1" x14ac:dyDescent="0.25">
      <c r="A34" s="10"/>
      <c r="B34" s="9"/>
      <c r="C34" s="10"/>
      <c r="D34" s="9"/>
      <c r="E34" s="9"/>
      <c r="F34" s="11"/>
      <c r="G34" s="9"/>
      <c r="H34" s="9"/>
      <c r="I34" s="21"/>
      <c r="J34" s="21"/>
      <c r="K34" s="21"/>
      <c r="L34" s="21"/>
      <c r="M34" s="21"/>
      <c r="N34" s="21"/>
      <c r="O34" s="21"/>
      <c r="P34" s="21"/>
      <c r="Q34" s="6" t="s">
        <v>241</v>
      </c>
      <c r="R34" s="12">
        <v>44162</v>
      </c>
      <c r="S34" s="12">
        <v>44526</v>
      </c>
      <c r="T34" s="6">
        <v>12938</v>
      </c>
      <c r="U34" s="6" t="s">
        <v>242</v>
      </c>
      <c r="V34" s="6">
        <v>13052</v>
      </c>
      <c r="W34" s="6" t="s">
        <v>231</v>
      </c>
      <c r="X34" s="184">
        <v>252945.44</v>
      </c>
      <c r="Y34" s="6" t="s">
        <v>243</v>
      </c>
      <c r="Z34" s="6" t="s">
        <v>244</v>
      </c>
      <c r="AA34" s="6" t="s">
        <v>245</v>
      </c>
      <c r="AB34" s="12">
        <v>44317</v>
      </c>
      <c r="AC34" s="6">
        <v>13052</v>
      </c>
      <c r="AD34" s="12">
        <v>44317</v>
      </c>
      <c r="AE34" s="12">
        <v>44439</v>
      </c>
      <c r="AF34" s="21" t="s">
        <v>238</v>
      </c>
      <c r="AG34" s="21">
        <v>33903900</v>
      </c>
      <c r="AH34" s="21"/>
      <c r="AI34" s="177"/>
      <c r="AJ34" s="177"/>
      <c r="AK34" s="21"/>
      <c r="AL34" s="21"/>
      <c r="AM34" s="1" t="s">
        <v>188</v>
      </c>
      <c r="AN34" s="27">
        <v>44410</v>
      </c>
      <c r="AO34" s="5">
        <v>13125</v>
      </c>
      <c r="AP34" s="5" t="s">
        <v>232</v>
      </c>
      <c r="AQ34" s="27">
        <v>44441</v>
      </c>
      <c r="AR34" s="27">
        <v>44563</v>
      </c>
      <c r="AS34" s="21"/>
      <c r="AT34" s="21"/>
      <c r="AU34" s="21">
        <v>25</v>
      </c>
      <c r="AV34" s="21"/>
      <c r="AW34" s="177">
        <v>63236.36</v>
      </c>
      <c r="AX34" s="177"/>
      <c r="AY34" s="21"/>
      <c r="AZ34" s="21"/>
      <c r="BA34" s="177"/>
      <c r="BB34" s="177"/>
      <c r="BC34" s="21"/>
      <c r="BD34" s="21"/>
      <c r="BE34" s="177"/>
      <c r="BF34" s="177"/>
      <c r="BG34" s="21"/>
      <c r="BH34" s="177"/>
      <c r="BI34" s="177">
        <v>569127.24</v>
      </c>
      <c r="BJ34" s="184">
        <f>545343.37+316181.35</f>
        <v>861524.72</v>
      </c>
      <c r="BK34" s="184">
        <f>236189.03+522647.29+171303.83</f>
        <v>930140.14999999991</v>
      </c>
      <c r="BL34" s="184">
        <f>BJ34+BK34</f>
        <v>1791664.8699999999</v>
      </c>
      <c r="BM34" s="22"/>
      <c r="BN34" s="22"/>
      <c r="BO34" s="22"/>
      <c r="BP34" s="22"/>
      <c r="BQ34" s="22"/>
      <c r="BR34" s="22"/>
      <c r="BS34" s="22"/>
      <c r="BT34" s="22"/>
      <c r="BU34" s="178"/>
      <c r="BV34" s="178"/>
      <c r="BW34" s="22"/>
      <c r="BX34" s="22"/>
      <c r="BY34" s="22"/>
      <c r="BZ34" s="22" t="s">
        <v>249</v>
      </c>
      <c r="CA34" s="22">
        <v>13416</v>
      </c>
      <c r="CB34" s="22" t="s">
        <v>250</v>
      </c>
      <c r="CC34" s="22" t="s">
        <v>252</v>
      </c>
      <c r="CD34" s="22" t="s">
        <v>248</v>
      </c>
      <c r="CE34" s="22">
        <v>712953</v>
      </c>
    </row>
    <row r="35" spans="1:83" s="180" customFormat="1" x14ac:dyDescent="0.25">
      <c r="A35" s="10"/>
      <c r="B35" s="9"/>
      <c r="C35" s="10"/>
      <c r="D35" s="9"/>
      <c r="E35" s="9"/>
      <c r="F35" s="11"/>
      <c r="G35" s="9"/>
      <c r="H35" s="9"/>
      <c r="I35" s="21"/>
      <c r="J35" s="21"/>
      <c r="K35" s="21"/>
      <c r="L35" s="21"/>
      <c r="M35" s="21"/>
      <c r="N35" s="21"/>
      <c r="O35" s="21"/>
      <c r="P35" s="21"/>
      <c r="Q35" s="9"/>
      <c r="R35" s="9"/>
      <c r="S35" s="9"/>
      <c r="T35" s="9"/>
      <c r="U35" s="9"/>
      <c r="V35" s="9"/>
      <c r="W35" s="9"/>
      <c r="X35" s="182"/>
      <c r="Y35" s="9"/>
      <c r="Z35" s="9"/>
      <c r="AA35" s="9"/>
      <c r="AB35" s="9"/>
      <c r="AC35" s="9"/>
      <c r="AD35" s="24"/>
      <c r="AE35" s="24"/>
      <c r="AF35" s="21" t="s">
        <v>238</v>
      </c>
      <c r="AG35" s="21">
        <v>33903900</v>
      </c>
      <c r="AH35" s="21"/>
      <c r="AI35" s="177"/>
      <c r="AJ35" s="177"/>
      <c r="AK35" s="21"/>
      <c r="AL35" s="21"/>
      <c r="AM35" s="1" t="s">
        <v>190</v>
      </c>
      <c r="AN35" s="27">
        <v>44924</v>
      </c>
      <c r="AO35" s="3">
        <v>13267</v>
      </c>
      <c r="AP35" s="5" t="s">
        <v>233</v>
      </c>
      <c r="AQ35" s="27">
        <v>44564</v>
      </c>
      <c r="AR35" s="27">
        <v>44684</v>
      </c>
      <c r="AS35" s="21"/>
      <c r="AT35" s="21"/>
      <c r="AU35" s="21"/>
      <c r="AV35" s="21"/>
      <c r="AW35" s="177"/>
      <c r="AX35" s="177"/>
      <c r="AY35" s="21"/>
      <c r="AZ35" s="21"/>
      <c r="BA35" s="177"/>
      <c r="BB35" s="177"/>
      <c r="BC35" s="21"/>
      <c r="BD35" s="21"/>
      <c r="BE35" s="177"/>
      <c r="BF35" s="177"/>
      <c r="BG35" s="21"/>
      <c r="BH35" s="177"/>
      <c r="BI35" s="177"/>
      <c r="BJ35" s="182"/>
      <c r="BK35" s="182"/>
      <c r="BL35" s="182"/>
      <c r="BM35" s="22"/>
      <c r="BN35" s="22"/>
      <c r="BO35" s="22"/>
      <c r="BP35" s="22"/>
      <c r="BQ35" s="22"/>
      <c r="BR35" s="22"/>
      <c r="BS35" s="22"/>
      <c r="BT35" s="22"/>
      <c r="BU35" s="178"/>
      <c r="BV35" s="178"/>
      <c r="BW35" s="22"/>
      <c r="BX35" s="22"/>
      <c r="BY35" s="22"/>
      <c r="BZ35" s="22" t="s">
        <v>249</v>
      </c>
      <c r="CA35" s="22">
        <v>13416</v>
      </c>
      <c r="CB35" s="22" t="s">
        <v>250</v>
      </c>
      <c r="CC35" s="22" t="s">
        <v>252</v>
      </c>
      <c r="CD35" s="22" t="s">
        <v>248</v>
      </c>
      <c r="CE35" s="22">
        <v>712953</v>
      </c>
    </row>
    <row r="36" spans="1:83" s="180" customFormat="1" x14ac:dyDescent="0.25">
      <c r="A36" s="10"/>
      <c r="B36" s="9"/>
      <c r="C36" s="10"/>
      <c r="D36" s="9"/>
      <c r="E36" s="9"/>
      <c r="F36" s="11"/>
      <c r="G36" s="9"/>
      <c r="H36" s="9"/>
      <c r="I36" s="21"/>
      <c r="J36" s="21"/>
      <c r="K36" s="21"/>
      <c r="L36" s="21"/>
      <c r="M36" s="21"/>
      <c r="N36" s="21"/>
      <c r="O36" s="21"/>
      <c r="P36" s="21"/>
      <c r="Q36" s="9"/>
      <c r="R36" s="9"/>
      <c r="S36" s="9"/>
      <c r="T36" s="9"/>
      <c r="U36" s="9"/>
      <c r="V36" s="9"/>
      <c r="W36" s="9"/>
      <c r="X36" s="182"/>
      <c r="Y36" s="9"/>
      <c r="Z36" s="9"/>
      <c r="AA36" s="9"/>
      <c r="AB36" s="9"/>
      <c r="AC36" s="9"/>
      <c r="AD36" s="24"/>
      <c r="AE36" s="24"/>
      <c r="AF36" s="21" t="s">
        <v>238</v>
      </c>
      <c r="AG36" s="21">
        <v>33903900</v>
      </c>
      <c r="AH36" s="21"/>
      <c r="AI36" s="177"/>
      <c r="AJ36" s="177"/>
      <c r="AK36" s="21"/>
      <c r="AL36" s="21"/>
      <c r="AM36" s="1" t="s">
        <v>234</v>
      </c>
      <c r="AN36" s="27">
        <v>44684</v>
      </c>
      <c r="AO36" s="3">
        <v>13281</v>
      </c>
      <c r="AP36" s="5" t="s">
        <v>233</v>
      </c>
      <c r="AQ36" s="27">
        <v>44685</v>
      </c>
      <c r="AR36" s="27">
        <v>44712</v>
      </c>
      <c r="AS36" s="21"/>
      <c r="AT36" s="21"/>
      <c r="AU36" s="21"/>
      <c r="AV36" s="21"/>
      <c r="AW36" s="177"/>
      <c r="AX36" s="177"/>
      <c r="AY36" s="21"/>
      <c r="AZ36" s="21"/>
      <c r="BA36" s="177"/>
      <c r="BB36" s="177"/>
      <c r="BC36" s="21"/>
      <c r="BD36" s="21"/>
      <c r="BE36" s="177"/>
      <c r="BF36" s="177"/>
      <c r="BG36" s="21"/>
      <c r="BH36" s="177"/>
      <c r="BI36" s="177"/>
      <c r="BJ36" s="182"/>
      <c r="BK36" s="182"/>
      <c r="BL36" s="182"/>
      <c r="BM36" s="22"/>
      <c r="BN36" s="22"/>
      <c r="BO36" s="22"/>
      <c r="BP36" s="22"/>
      <c r="BQ36" s="22"/>
      <c r="BR36" s="22"/>
      <c r="BS36" s="22"/>
      <c r="BT36" s="22"/>
      <c r="BU36" s="178"/>
      <c r="BV36" s="178"/>
      <c r="BW36" s="22"/>
      <c r="BX36" s="22"/>
      <c r="BY36" s="22"/>
      <c r="BZ36" s="22" t="s">
        <v>249</v>
      </c>
      <c r="CA36" s="22">
        <v>13416</v>
      </c>
      <c r="CB36" s="22" t="s">
        <v>250</v>
      </c>
      <c r="CC36" s="22" t="s">
        <v>252</v>
      </c>
      <c r="CD36" s="22" t="s">
        <v>248</v>
      </c>
      <c r="CE36" s="22">
        <v>712953</v>
      </c>
    </row>
    <row r="37" spans="1:83" s="180" customFormat="1" x14ac:dyDescent="0.25">
      <c r="A37" s="10"/>
      <c r="B37" s="9"/>
      <c r="C37" s="10"/>
      <c r="D37" s="9"/>
      <c r="E37" s="9"/>
      <c r="F37" s="11"/>
      <c r="G37" s="9"/>
      <c r="H37" s="9"/>
      <c r="I37" s="21"/>
      <c r="J37" s="21"/>
      <c r="K37" s="21"/>
      <c r="L37" s="21"/>
      <c r="M37" s="21"/>
      <c r="N37" s="21"/>
      <c r="O37" s="21"/>
      <c r="P37" s="21"/>
      <c r="Q37" s="9"/>
      <c r="R37" s="9"/>
      <c r="S37" s="9"/>
      <c r="T37" s="9"/>
      <c r="U37" s="9"/>
      <c r="V37" s="9"/>
      <c r="W37" s="9"/>
      <c r="X37" s="182"/>
      <c r="Y37" s="9"/>
      <c r="Z37" s="9"/>
      <c r="AA37" s="9"/>
      <c r="AB37" s="9"/>
      <c r="AC37" s="9"/>
      <c r="AD37" s="24"/>
      <c r="AE37" s="24"/>
      <c r="AF37" s="21" t="s">
        <v>238</v>
      </c>
      <c r="AG37" s="21">
        <v>33903900</v>
      </c>
      <c r="AH37" s="21"/>
      <c r="AI37" s="177"/>
      <c r="AJ37" s="177"/>
      <c r="AK37" s="21"/>
      <c r="AL37" s="21"/>
      <c r="AM37" s="1" t="s">
        <v>235</v>
      </c>
      <c r="AN37" s="27">
        <v>44928</v>
      </c>
      <c r="AO37" s="3">
        <v>13446</v>
      </c>
      <c r="AP37" s="5" t="s">
        <v>193</v>
      </c>
      <c r="AQ37" s="27">
        <v>44927</v>
      </c>
      <c r="AR37" s="27">
        <v>45016</v>
      </c>
      <c r="AS37" s="21"/>
      <c r="AT37" s="21"/>
      <c r="AU37" s="21"/>
      <c r="AV37" s="21"/>
      <c r="AW37" s="177"/>
      <c r="AX37" s="177"/>
      <c r="AY37" s="21"/>
      <c r="AZ37" s="21"/>
      <c r="BA37" s="177"/>
      <c r="BB37" s="177"/>
      <c r="BC37" s="21"/>
      <c r="BD37" s="21"/>
      <c r="BE37" s="177"/>
      <c r="BF37" s="177"/>
      <c r="BG37" s="21"/>
      <c r="BH37" s="177"/>
      <c r="BI37" s="177"/>
      <c r="BJ37" s="183"/>
      <c r="BK37" s="183"/>
      <c r="BL37" s="182"/>
      <c r="BM37" s="22"/>
      <c r="BN37" s="22"/>
      <c r="BO37" s="22"/>
      <c r="BP37" s="22"/>
      <c r="BQ37" s="22"/>
      <c r="BR37" s="22"/>
      <c r="BS37" s="22"/>
      <c r="BT37" s="22"/>
      <c r="BU37" s="178"/>
      <c r="BV37" s="178"/>
      <c r="BW37" s="22"/>
      <c r="BX37" s="22"/>
      <c r="BY37" s="22"/>
      <c r="BZ37" s="22" t="s">
        <v>249</v>
      </c>
      <c r="CA37" s="22">
        <v>13416</v>
      </c>
      <c r="CB37" s="22" t="s">
        <v>250</v>
      </c>
      <c r="CC37" s="22" t="s">
        <v>252</v>
      </c>
      <c r="CD37" s="22" t="s">
        <v>248</v>
      </c>
      <c r="CE37" s="22">
        <v>712953</v>
      </c>
    </row>
    <row r="38" spans="1:83" s="180" customFormat="1" x14ac:dyDescent="0.25">
      <c r="A38" s="10"/>
      <c r="B38" s="9"/>
      <c r="C38" s="10"/>
      <c r="D38" s="9"/>
      <c r="E38" s="9"/>
      <c r="F38" s="11"/>
      <c r="G38" s="9"/>
      <c r="H38" s="9"/>
      <c r="I38" s="21"/>
      <c r="J38" s="21"/>
      <c r="K38" s="21"/>
      <c r="L38" s="21"/>
      <c r="M38" s="21"/>
      <c r="N38" s="21"/>
      <c r="O38" s="21"/>
      <c r="P38" s="21"/>
      <c r="Q38" s="9"/>
      <c r="R38" s="9"/>
      <c r="S38" s="9"/>
      <c r="T38" s="9"/>
      <c r="U38" s="9"/>
      <c r="V38" s="9"/>
      <c r="W38" s="9"/>
      <c r="X38" s="182"/>
      <c r="Y38" s="9"/>
      <c r="Z38" s="9"/>
      <c r="AA38" s="9"/>
      <c r="AB38" s="9"/>
      <c r="AC38" s="9"/>
      <c r="AD38" s="24"/>
      <c r="AE38" s="24"/>
      <c r="AF38" s="21">
        <v>101</v>
      </c>
      <c r="AG38" s="21">
        <v>33903900</v>
      </c>
      <c r="AH38" s="21"/>
      <c r="AI38" s="177"/>
      <c r="AJ38" s="177"/>
      <c r="AK38" s="21"/>
      <c r="AL38" s="21"/>
      <c r="AM38" s="1" t="s">
        <v>236</v>
      </c>
      <c r="AN38" s="27">
        <v>45017</v>
      </c>
      <c r="AO38" s="3">
        <v>13506</v>
      </c>
      <c r="AP38" s="31" t="s">
        <v>193</v>
      </c>
      <c r="AQ38" s="27">
        <v>45017</v>
      </c>
      <c r="AR38" s="27">
        <v>45291</v>
      </c>
      <c r="AS38" s="21"/>
      <c r="AT38" s="21"/>
      <c r="AU38" s="21"/>
      <c r="AV38" s="21"/>
      <c r="AW38" s="177"/>
      <c r="AX38" s="177"/>
      <c r="AY38" s="21"/>
      <c r="AZ38" s="21"/>
      <c r="BA38" s="177"/>
      <c r="BB38" s="177"/>
      <c r="BC38" s="21"/>
      <c r="BD38" s="21"/>
      <c r="BE38" s="177"/>
      <c r="BF38" s="177"/>
      <c r="BG38" s="21"/>
      <c r="BH38" s="177"/>
      <c r="BI38" s="177"/>
      <c r="BJ38" s="177"/>
      <c r="BK38" s="177"/>
      <c r="BL38" s="182"/>
      <c r="BM38" s="22"/>
      <c r="BN38" s="22"/>
      <c r="BO38" s="22"/>
      <c r="BP38" s="22"/>
      <c r="BQ38" s="22"/>
      <c r="BR38" s="22"/>
      <c r="BS38" s="22"/>
      <c r="BT38" s="22"/>
      <c r="BU38" s="178"/>
      <c r="BV38" s="178"/>
      <c r="BW38" s="22"/>
      <c r="BX38" s="22"/>
      <c r="BY38" s="22"/>
      <c r="BZ38" s="22" t="s">
        <v>249</v>
      </c>
      <c r="CA38" s="22">
        <v>13416</v>
      </c>
      <c r="CB38" s="22" t="s">
        <v>250</v>
      </c>
      <c r="CC38" s="22" t="s">
        <v>252</v>
      </c>
      <c r="CD38" s="22" t="s">
        <v>248</v>
      </c>
      <c r="CE38" s="22">
        <v>712953</v>
      </c>
    </row>
    <row r="39" spans="1:83" s="180" customFormat="1" ht="25.5" x14ac:dyDescent="0.25">
      <c r="A39" s="10"/>
      <c r="B39" s="9"/>
      <c r="C39" s="10"/>
      <c r="D39" s="9"/>
      <c r="E39" s="9"/>
      <c r="F39" s="11"/>
      <c r="G39" s="9"/>
      <c r="H39" s="9"/>
      <c r="I39" s="21"/>
      <c r="J39" s="21"/>
      <c r="K39" s="21"/>
      <c r="L39" s="21"/>
      <c r="M39" s="21"/>
      <c r="N39" s="21"/>
      <c r="O39" s="21"/>
      <c r="P39" s="21"/>
      <c r="Q39" s="9"/>
      <c r="R39" s="9"/>
      <c r="S39" s="9"/>
      <c r="T39" s="9"/>
      <c r="U39" s="9"/>
      <c r="V39" s="9"/>
      <c r="W39" s="9"/>
      <c r="X39" s="182"/>
      <c r="Y39" s="9"/>
      <c r="Z39" s="9"/>
      <c r="AA39" s="9"/>
      <c r="AB39" s="9"/>
      <c r="AC39" s="9"/>
      <c r="AD39" s="24"/>
      <c r="AE39" s="24"/>
      <c r="AF39" s="21"/>
      <c r="AG39" s="21"/>
      <c r="AH39" s="21"/>
      <c r="AI39" s="177"/>
      <c r="AJ39" s="177"/>
      <c r="AK39" s="21"/>
      <c r="AL39" s="185"/>
      <c r="AM39" s="1" t="s">
        <v>329</v>
      </c>
      <c r="AN39" s="27">
        <v>45401</v>
      </c>
      <c r="AO39" s="3">
        <v>13766</v>
      </c>
      <c r="AP39" s="31" t="s">
        <v>246</v>
      </c>
      <c r="AQ39" s="27">
        <v>45324</v>
      </c>
      <c r="AR39" s="27"/>
      <c r="AS39" s="21"/>
      <c r="AT39" s="21"/>
      <c r="AU39" s="21"/>
      <c r="AV39" s="21"/>
      <c r="AW39" s="177"/>
      <c r="AX39" s="177"/>
      <c r="AY39" s="21"/>
      <c r="AZ39" s="21"/>
      <c r="BA39" s="177"/>
      <c r="BB39" s="177"/>
      <c r="BC39" s="21"/>
      <c r="BD39" s="21"/>
      <c r="BE39" s="177"/>
      <c r="BF39" s="177"/>
      <c r="BG39" s="21"/>
      <c r="BH39" s="177"/>
      <c r="BI39" s="177"/>
      <c r="BJ39" s="177"/>
      <c r="BK39" s="177"/>
      <c r="BL39" s="182"/>
      <c r="BM39" s="22"/>
      <c r="BN39" s="22"/>
      <c r="BO39" s="22"/>
      <c r="BP39" s="22"/>
      <c r="BQ39" s="22"/>
      <c r="BR39" s="22"/>
      <c r="BS39" s="22"/>
      <c r="BT39" s="22"/>
      <c r="BU39" s="178"/>
      <c r="BV39" s="178"/>
      <c r="BW39" s="22"/>
      <c r="BX39" s="22"/>
      <c r="BY39" s="22"/>
      <c r="BZ39" s="22" t="s">
        <v>249</v>
      </c>
      <c r="CA39" s="22">
        <v>13416</v>
      </c>
      <c r="CB39" s="22" t="s">
        <v>250</v>
      </c>
      <c r="CC39" s="22" t="s">
        <v>252</v>
      </c>
      <c r="CD39" s="22" t="s">
        <v>248</v>
      </c>
      <c r="CE39" s="22">
        <v>712953</v>
      </c>
    </row>
    <row r="40" spans="1:83" s="180" customFormat="1" ht="26.25" thickBot="1" x14ac:dyDescent="0.3">
      <c r="A40" s="14"/>
      <c r="B40" s="13"/>
      <c r="C40" s="14"/>
      <c r="D40" s="13"/>
      <c r="E40" s="13"/>
      <c r="F40" s="15"/>
      <c r="G40" s="13"/>
      <c r="H40" s="13"/>
      <c r="I40" s="21"/>
      <c r="J40" s="21"/>
      <c r="K40" s="21"/>
      <c r="L40" s="21"/>
      <c r="M40" s="21"/>
      <c r="N40" s="21"/>
      <c r="O40" s="21"/>
      <c r="P40" s="21"/>
      <c r="Q40" s="13"/>
      <c r="R40" s="13"/>
      <c r="S40" s="13"/>
      <c r="T40" s="13"/>
      <c r="U40" s="13"/>
      <c r="V40" s="13"/>
      <c r="W40" s="13"/>
      <c r="X40" s="183"/>
      <c r="Y40" s="13"/>
      <c r="Z40" s="13"/>
      <c r="AA40" s="13"/>
      <c r="AB40" s="13"/>
      <c r="AC40" s="13"/>
      <c r="AD40" s="25"/>
      <c r="AE40" s="25"/>
      <c r="AF40" s="21">
        <v>1500</v>
      </c>
      <c r="AG40" s="21" t="s">
        <v>239</v>
      </c>
      <c r="AH40" s="21"/>
      <c r="AI40" s="177"/>
      <c r="AJ40" s="177"/>
      <c r="AK40" s="21"/>
      <c r="AL40" s="21"/>
      <c r="AM40" s="1" t="s">
        <v>237</v>
      </c>
      <c r="AN40" s="27">
        <v>45292</v>
      </c>
      <c r="AO40" s="3">
        <v>13683</v>
      </c>
      <c r="AP40" s="31" t="s">
        <v>193</v>
      </c>
      <c r="AQ40" s="27">
        <v>45292</v>
      </c>
      <c r="AR40" s="27">
        <v>45657</v>
      </c>
      <c r="AS40" s="21"/>
      <c r="AT40" s="21"/>
      <c r="AU40" s="21"/>
      <c r="AV40" s="21"/>
      <c r="AW40" s="177"/>
      <c r="AX40" s="177"/>
      <c r="AY40" s="21"/>
      <c r="AZ40" s="21"/>
      <c r="BA40" s="177"/>
      <c r="BB40" s="177"/>
      <c r="BC40" s="21"/>
      <c r="BD40" s="21"/>
      <c r="BE40" s="177"/>
      <c r="BF40" s="177"/>
      <c r="BG40" s="21"/>
      <c r="BH40" s="177"/>
      <c r="BI40" s="177"/>
      <c r="BJ40" s="177"/>
      <c r="BK40" s="177"/>
      <c r="BL40" s="183"/>
      <c r="BM40" s="22"/>
      <c r="BN40" s="22"/>
      <c r="BO40" s="22"/>
      <c r="BP40" s="22"/>
      <c r="BQ40" s="22"/>
      <c r="BR40" s="22"/>
      <c r="BS40" s="22"/>
      <c r="BT40" s="22"/>
      <c r="BU40" s="178"/>
      <c r="BV40" s="178"/>
      <c r="BW40" s="22"/>
      <c r="BX40" s="22"/>
      <c r="BY40" s="22"/>
      <c r="BZ40" s="22" t="s">
        <v>249</v>
      </c>
      <c r="CA40" s="22">
        <v>13416</v>
      </c>
      <c r="CB40" s="22" t="s">
        <v>250</v>
      </c>
      <c r="CC40" s="22" t="s">
        <v>252</v>
      </c>
      <c r="CD40" s="22" t="s">
        <v>248</v>
      </c>
      <c r="CE40" s="22">
        <v>712953</v>
      </c>
    </row>
    <row r="41" spans="1:83" s="180" customFormat="1" x14ac:dyDescent="0.25">
      <c r="A41" s="7">
        <v>4</v>
      </c>
      <c r="B41" s="6" t="s">
        <v>253</v>
      </c>
      <c r="C41" s="6" t="s">
        <v>254</v>
      </c>
      <c r="D41" s="6" t="s">
        <v>255</v>
      </c>
      <c r="E41" s="6" t="s">
        <v>182</v>
      </c>
      <c r="F41" s="8" t="s">
        <v>256</v>
      </c>
      <c r="G41" s="6">
        <v>12789</v>
      </c>
      <c r="H41" s="6">
        <v>12844</v>
      </c>
      <c r="I41" s="21"/>
      <c r="J41" s="21"/>
      <c r="K41" s="21"/>
      <c r="L41" s="21"/>
      <c r="M41" s="21"/>
      <c r="N41" s="21"/>
      <c r="O41" s="21"/>
      <c r="P41" s="21"/>
      <c r="Q41" s="172" t="s">
        <v>259</v>
      </c>
      <c r="R41" s="175">
        <v>44034</v>
      </c>
      <c r="S41" s="172" t="s">
        <v>260</v>
      </c>
      <c r="T41" s="186">
        <v>12861</v>
      </c>
      <c r="U41" s="172" t="s">
        <v>261</v>
      </c>
      <c r="V41" s="186">
        <v>13067</v>
      </c>
      <c r="W41" s="6" t="s">
        <v>258</v>
      </c>
      <c r="X41" s="184">
        <v>142800</v>
      </c>
      <c r="Y41" s="6" t="s">
        <v>257</v>
      </c>
      <c r="Z41" s="172" t="s">
        <v>262</v>
      </c>
      <c r="AA41" s="172" t="s">
        <v>263</v>
      </c>
      <c r="AB41" s="12">
        <v>44399</v>
      </c>
      <c r="AC41" s="19">
        <v>13455</v>
      </c>
      <c r="AD41" s="12">
        <v>44388</v>
      </c>
      <c r="AE41" s="12">
        <v>44561</v>
      </c>
      <c r="AF41" s="21">
        <v>101</v>
      </c>
      <c r="AG41" s="21">
        <v>33903900</v>
      </c>
      <c r="AH41" s="21"/>
      <c r="AI41" s="177"/>
      <c r="AJ41" s="177"/>
      <c r="AK41" s="21">
        <v>57933.32</v>
      </c>
      <c r="AL41" s="21"/>
      <c r="AM41" s="21"/>
      <c r="AN41" s="21"/>
      <c r="AO41" s="21"/>
      <c r="AP41" s="21"/>
      <c r="AQ41" s="21"/>
      <c r="AR41" s="21"/>
      <c r="AS41" s="21"/>
      <c r="AT41" s="21"/>
      <c r="AU41" s="21"/>
      <c r="AV41" s="21"/>
      <c r="AW41" s="177"/>
      <c r="AX41" s="177"/>
      <c r="AY41" s="21"/>
      <c r="AZ41" s="21"/>
      <c r="BA41" s="177"/>
      <c r="BB41" s="177"/>
      <c r="BC41" s="21"/>
      <c r="BD41" s="21"/>
      <c r="BE41" s="177"/>
      <c r="BF41" s="177"/>
      <c r="BG41" s="21"/>
      <c r="BH41" s="177"/>
      <c r="BI41" s="177">
        <v>57933.32</v>
      </c>
      <c r="BJ41" s="177">
        <v>57933.32</v>
      </c>
      <c r="BK41" s="177"/>
      <c r="BL41" s="177"/>
      <c r="BM41" s="22"/>
      <c r="BN41" s="22"/>
      <c r="BO41" s="22"/>
      <c r="BP41" s="22"/>
      <c r="BQ41" s="22"/>
      <c r="BR41" s="22"/>
      <c r="BS41" s="22"/>
      <c r="BT41" s="22"/>
      <c r="BU41" s="178"/>
      <c r="BV41" s="178"/>
      <c r="BW41" s="22"/>
      <c r="BX41" s="22"/>
      <c r="BY41" s="22"/>
      <c r="BZ41" s="22"/>
      <c r="CA41" s="22"/>
      <c r="CB41" s="22" t="s">
        <v>268</v>
      </c>
      <c r="CC41" s="22">
        <v>70270</v>
      </c>
      <c r="CD41" s="22" t="s">
        <v>250</v>
      </c>
      <c r="CE41" s="22" t="s">
        <v>252</v>
      </c>
    </row>
    <row r="42" spans="1:83" s="180" customFormat="1" ht="25.5" x14ac:dyDescent="0.25">
      <c r="A42" s="10"/>
      <c r="B42" s="9"/>
      <c r="C42" s="9"/>
      <c r="D42" s="9"/>
      <c r="E42" s="9"/>
      <c r="F42" s="11"/>
      <c r="G42" s="9"/>
      <c r="H42" s="9"/>
      <c r="I42" s="21"/>
      <c r="J42" s="21"/>
      <c r="K42" s="21"/>
      <c r="L42" s="21"/>
      <c r="M42" s="21"/>
      <c r="N42" s="21"/>
      <c r="O42" s="21"/>
      <c r="P42" s="21"/>
      <c r="Q42" s="9"/>
      <c r="R42" s="9"/>
      <c r="S42" s="9"/>
      <c r="T42" s="9"/>
      <c r="U42" s="9"/>
      <c r="V42" s="9"/>
      <c r="W42" s="9"/>
      <c r="X42" s="182"/>
      <c r="Y42" s="9"/>
      <c r="Z42" s="9"/>
      <c r="AA42" s="9"/>
      <c r="AB42" s="9"/>
      <c r="AC42" s="9"/>
      <c r="AD42" s="9"/>
      <c r="AE42" s="9"/>
      <c r="AF42" s="21">
        <v>101</v>
      </c>
      <c r="AG42" s="21">
        <v>33903900</v>
      </c>
      <c r="AH42" s="21"/>
      <c r="AI42" s="177"/>
      <c r="AJ42" s="177"/>
      <c r="AK42" s="21"/>
      <c r="AL42" s="21"/>
      <c r="AM42" s="21">
        <v>1</v>
      </c>
      <c r="AN42" s="21" t="s">
        <v>264</v>
      </c>
      <c r="AO42" s="21">
        <v>13456</v>
      </c>
      <c r="AP42" s="21" t="s">
        <v>265</v>
      </c>
      <c r="AQ42" s="44">
        <v>44562</v>
      </c>
      <c r="AR42" s="44">
        <v>44926</v>
      </c>
      <c r="AS42" s="21"/>
      <c r="AT42" s="21"/>
      <c r="AU42" s="21"/>
      <c r="AV42" s="21"/>
      <c r="AW42" s="177"/>
      <c r="AX42" s="177"/>
      <c r="AY42" s="21"/>
      <c r="AZ42" s="21"/>
      <c r="BA42" s="177"/>
      <c r="BB42" s="177"/>
      <c r="BC42" s="21"/>
      <c r="BD42" s="21"/>
      <c r="BE42" s="177"/>
      <c r="BF42" s="177"/>
      <c r="BG42" s="21"/>
      <c r="BH42" s="177"/>
      <c r="BI42" s="177"/>
      <c r="BJ42" s="177"/>
      <c r="BK42" s="177"/>
      <c r="BL42" s="177"/>
      <c r="BM42" s="22"/>
      <c r="BN42" s="22"/>
      <c r="BO42" s="22"/>
      <c r="BP42" s="22"/>
      <c r="BQ42" s="22"/>
      <c r="BR42" s="22"/>
      <c r="BS42" s="22"/>
      <c r="BT42" s="22"/>
      <c r="BU42" s="178"/>
      <c r="BV42" s="178"/>
      <c r="BW42" s="22"/>
      <c r="BX42" s="22"/>
      <c r="BY42" s="22"/>
      <c r="BZ42" s="22"/>
      <c r="CA42" s="22"/>
      <c r="CB42" s="22" t="s">
        <v>268</v>
      </c>
      <c r="CC42" s="22">
        <v>70270</v>
      </c>
      <c r="CD42" s="22" t="s">
        <v>250</v>
      </c>
      <c r="CE42" s="22" t="s">
        <v>252</v>
      </c>
    </row>
    <row r="43" spans="1:83" s="180" customFormat="1" ht="63.75" x14ac:dyDescent="0.25">
      <c r="A43" s="10"/>
      <c r="B43" s="9"/>
      <c r="C43" s="9"/>
      <c r="D43" s="9"/>
      <c r="E43" s="9"/>
      <c r="F43" s="11"/>
      <c r="G43" s="9"/>
      <c r="H43" s="9"/>
      <c r="I43" s="21"/>
      <c r="J43" s="21"/>
      <c r="K43" s="21"/>
      <c r="L43" s="21"/>
      <c r="M43" s="21"/>
      <c r="N43" s="21"/>
      <c r="O43" s="21"/>
      <c r="P43" s="21"/>
      <c r="Q43" s="9"/>
      <c r="R43" s="9"/>
      <c r="S43" s="9"/>
      <c r="T43" s="9"/>
      <c r="U43" s="9"/>
      <c r="V43" s="9"/>
      <c r="W43" s="9"/>
      <c r="X43" s="182"/>
      <c r="Y43" s="9"/>
      <c r="Z43" s="9"/>
      <c r="AA43" s="9"/>
      <c r="AB43" s="9"/>
      <c r="AC43" s="9"/>
      <c r="AD43" s="9"/>
      <c r="AE43" s="9"/>
      <c r="AF43" s="21">
        <v>101</v>
      </c>
      <c r="AG43" s="21">
        <v>33903900</v>
      </c>
      <c r="AH43" s="21"/>
      <c r="AI43" s="177"/>
      <c r="AJ43" s="177"/>
      <c r="AK43" s="21"/>
      <c r="AL43" s="21"/>
      <c r="AM43" s="21">
        <v>2</v>
      </c>
      <c r="AN43" s="44">
        <v>44925</v>
      </c>
      <c r="AO43" s="21">
        <v>13446</v>
      </c>
      <c r="AP43" s="21" t="s">
        <v>266</v>
      </c>
      <c r="AQ43" s="44">
        <v>44927</v>
      </c>
      <c r="AR43" s="44">
        <v>45291</v>
      </c>
      <c r="AS43" s="21"/>
      <c r="AT43" s="21"/>
      <c r="AU43" s="21">
        <v>10.7</v>
      </c>
      <c r="AV43" s="21"/>
      <c r="AW43" s="177">
        <v>14125.2</v>
      </c>
      <c r="AX43" s="177"/>
      <c r="AY43" s="21"/>
      <c r="AZ43" s="21"/>
      <c r="BA43" s="177"/>
      <c r="BB43" s="177"/>
      <c r="BC43" s="21"/>
      <c r="BD43" s="21"/>
      <c r="BE43" s="177"/>
      <c r="BF43" s="177"/>
      <c r="BG43" s="21"/>
      <c r="BH43" s="177"/>
      <c r="BI43" s="177">
        <v>146125.20000000001</v>
      </c>
      <c r="BJ43" s="177">
        <v>146125.20000000001</v>
      </c>
      <c r="BK43" s="177"/>
      <c r="BL43" s="177"/>
      <c r="BM43" s="22"/>
      <c r="BN43" s="22"/>
      <c r="BO43" s="22"/>
      <c r="BP43" s="22"/>
      <c r="BQ43" s="22"/>
      <c r="BR43" s="22"/>
      <c r="BS43" s="22"/>
      <c r="BT43" s="22"/>
      <c r="BU43" s="178"/>
      <c r="BV43" s="178"/>
      <c r="BW43" s="22"/>
      <c r="BX43" s="22"/>
      <c r="BY43" s="22"/>
      <c r="BZ43" s="22"/>
      <c r="CA43" s="22"/>
      <c r="CB43" s="22" t="s">
        <v>268</v>
      </c>
      <c r="CC43" s="22">
        <v>70270</v>
      </c>
      <c r="CD43" s="22" t="s">
        <v>250</v>
      </c>
      <c r="CE43" s="22" t="s">
        <v>252</v>
      </c>
    </row>
    <row r="44" spans="1:83" s="180" customFormat="1" ht="51.75" thickBot="1" x14ac:dyDescent="0.3">
      <c r="A44" s="14"/>
      <c r="B44" s="13"/>
      <c r="C44" s="13"/>
      <c r="D44" s="13"/>
      <c r="E44" s="13"/>
      <c r="F44" s="15"/>
      <c r="G44" s="13"/>
      <c r="H44" s="13"/>
      <c r="I44" s="21"/>
      <c r="J44" s="21"/>
      <c r="K44" s="21"/>
      <c r="L44" s="21"/>
      <c r="M44" s="21"/>
      <c r="N44" s="21"/>
      <c r="O44" s="21"/>
      <c r="P44" s="21"/>
      <c r="Q44" s="13"/>
      <c r="R44" s="13"/>
      <c r="S44" s="13"/>
      <c r="T44" s="13"/>
      <c r="U44" s="13"/>
      <c r="V44" s="13"/>
      <c r="W44" s="13"/>
      <c r="X44" s="183"/>
      <c r="Y44" s="13"/>
      <c r="Z44" s="13"/>
      <c r="AA44" s="13"/>
      <c r="AB44" s="13"/>
      <c r="AC44" s="13"/>
      <c r="AD44" s="13"/>
      <c r="AE44" s="13"/>
      <c r="AF44" s="21">
        <v>1500</v>
      </c>
      <c r="AG44" s="21">
        <v>3390390000</v>
      </c>
      <c r="AH44" s="21"/>
      <c r="AI44" s="177"/>
      <c r="AJ44" s="177"/>
      <c r="AK44" s="21"/>
      <c r="AL44" s="21"/>
      <c r="AM44" s="21">
        <v>3</v>
      </c>
      <c r="AN44" s="44">
        <v>45290</v>
      </c>
      <c r="AO44" s="21">
        <v>13683</v>
      </c>
      <c r="AP44" s="21" t="s">
        <v>267</v>
      </c>
      <c r="AQ44" s="44">
        <v>45292</v>
      </c>
      <c r="AR44" s="44">
        <v>45657</v>
      </c>
      <c r="AS44" s="21"/>
      <c r="AT44" s="21"/>
      <c r="AU44" s="21"/>
      <c r="AV44" s="21"/>
      <c r="AW44" s="177"/>
      <c r="AX44" s="177"/>
      <c r="AY44" s="21"/>
      <c r="AZ44" s="21"/>
      <c r="BA44" s="177"/>
      <c r="BB44" s="177"/>
      <c r="BC44" s="21"/>
      <c r="BD44" s="21"/>
      <c r="BE44" s="177"/>
      <c r="BF44" s="177"/>
      <c r="BG44" s="21"/>
      <c r="BH44" s="177"/>
      <c r="BI44" s="177"/>
      <c r="BJ44" s="177"/>
      <c r="BK44" s="177">
        <v>146125.20000000001</v>
      </c>
      <c r="BL44" s="177">
        <f>BK44+BJ43+BJ41</f>
        <v>350183.72000000003</v>
      </c>
      <c r="BM44" s="22"/>
      <c r="BN44" s="22"/>
      <c r="BO44" s="22"/>
      <c r="BP44" s="22"/>
      <c r="BQ44" s="22"/>
      <c r="BR44" s="22"/>
      <c r="BS44" s="22"/>
      <c r="BT44" s="22"/>
      <c r="BU44" s="178"/>
      <c r="BV44" s="178"/>
      <c r="BW44" s="22"/>
      <c r="BX44" s="22"/>
      <c r="BY44" s="22"/>
      <c r="BZ44" s="22"/>
      <c r="CA44" s="22"/>
      <c r="CB44" s="22" t="s">
        <v>268</v>
      </c>
      <c r="CC44" s="22">
        <v>70270</v>
      </c>
      <c r="CD44" s="22" t="s">
        <v>250</v>
      </c>
      <c r="CE44" s="22" t="s">
        <v>252</v>
      </c>
    </row>
    <row r="45" spans="1:83" s="180" customFormat="1" x14ac:dyDescent="0.25">
      <c r="A45" s="7">
        <v>5</v>
      </c>
      <c r="B45" s="16" t="s">
        <v>270</v>
      </c>
      <c r="C45" s="16" t="s">
        <v>271</v>
      </c>
      <c r="D45" s="16" t="s">
        <v>272</v>
      </c>
      <c r="E45" s="16" t="s">
        <v>182</v>
      </c>
      <c r="F45" s="17" t="s">
        <v>273</v>
      </c>
      <c r="G45" s="6">
        <v>12712</v>
      </c>
      <c r="H45" s="6">
        <v>12750</v>
      </c>
      <c r="I45" s="21"/>
      <c r="J45" s="21"/>
      <c r="K45" s="21"/>
      <c r="L45" s="21"/>
      <c r="M45" s="21"/>
      <c r="N45" s="21"/>
      <c r="O45" s="21"/>
      <c r="P45" s="21"/>
      <c r="Q45" s="6" t="s">
        <v>274</v>
      </c>
      <c r="R45" s="12">
        <v>43875</v>
      </c>
      <c r="S45" s="6" t="s">
        <v>283</v>
      </c>
      <c r="T45" s="6">
        <v>12570</v>
      </c>
      <c r="U45" s="6" t="s">
        <v>275</v>
      </c>
      <c r="V45" s="6">
        <v>12973</v>
      </c>
      <c r="W45" s="6" t="s">
        <v>273</v>
      </c>
      <c r="X45" s="184">
        <v>173376</v>
      </c>
      <c r="Y45" s="6" t="s">
        <v>284</v>
      </c>
      <c r="Z45" s="172" t="s">
        <v>262</v>
      </c>
      <c r="AA45" s="172" t="s">
        <v>263</v>
      </c>
      <c r="AB45" s="12">
        <v>44211</v>
      </c>
      <c r="AC45" s="6">
        <v>12977</v>
      </c>
      <c r="AD45" s="18">
        <v>44211</v>
      </c>
      <c r="AE45" s="18">
        <v>44561</v>
      </c>
      <c r="AF45" s="21">
        <v>101</v>
      </c>
      <c r="AG45" s="21">
        <v>33903900</v>
      </c>
      <c r="AH45" s="21"/>
      <c r="AI45" s="177"/>
      <c r="AJ45" s="177"/>
      <c r="AK45" s="21">
        <v>173376</v>
      </c>
      <c r="AL45" s="21"/>
      <c r="AM45" s="21"/>
      <c r="AN45" s="21"/>
      <c r="AO45" s="21"/>
      <c r="AP45" s="21"/>
      <c r="AQ45" s="21"/>
      <c r="AR45" s="21"/>
      <c r="AS45" s="21"/>
      <c r="AT45" s="21"/>
      <c r="AU45" s="21"/>
      <c r="AV45" s="21"/>
      <c r="AW45" s="177"/>
      <c r="AX45" s="177"/>
      <c r="AY45" s="21"/>
      <c r="AZ45" s="21"/>
      <c r="BA45" s="177"/>
      <c r="BB45" s="177"/>
      <c r="BC45" s="21"/>
      <c r="BD45" s="21"/>
      <c r="BE45" s="177"/>
      <c r="BF45" s="177"/>
      <c r="BG45" s="21"/>
      <c r="BH45" s="177"/>
      <c r="BI45" s="177">
        <v>173376</v>
      </c>
      <c r="BJ45" s="177"/>
      <c r="BK45" s="177"/>
      <c r="BL45" s="184">
        <f>BJ47+BJ48+BK49+BI45</f>
        <v>937068.48</v>
      </c>
      <c r="BM45" s="22"/>
      <c r="BN45" s="22"/>
      <c r="BO45" s="22"/>
      <c r="BP45" s="22"/>
      <c r="BQ45" s="22"/>
      <c r="BR45" s="22"/>
      <c r="BS45" s="22"/>
      <c r="BT45" s="22"/>
      <c r="BU45" s="178"/>
      <c r="BV45" s="178"/>
      <c r="BW45" s="22"/>
      <c r="BX45" s="22"/>
      <c r="BY45" s="22"/>
      <c r="BZ45" s="187" t="s">
        <v>285</v>
      </c>
      <c r="CA45" s="22">
        <v>13051</v>
      </c>
      <c r="CB45" s="22" t="s">
        <v>247</v>
      </c>
      <c r="CC45" s="22">
        <v>701948</v>
      </c>
      <c r="CD45" s="22" t="s">
        <v>250</v>
      </c>
      <c r="CE45" s="22" t="s">
        <v>252</v>
      </c>
    </row>
    <row r="46" spans="1:83" s="180" customFormat="1" x14ac:dyDescent="0.25">
      <c r="A46" s="10"/>
      <c r="B46" s="16"/>
      <c r="C46" s="16"/>
      <c r="D46" s="16"/>
      <c r="E46" s="16"/>
      <c r="F46" s="17"/>
      <c r="G46" s="9"/>
      <c r="H46" s="9"/>
      <c r="I46" s="21"/>
      <c r="J46" s="21"/>
      <c r="K46" s="21"/>
      <c r="L46" s="21"/>
      <c r="M46" s="21"/>
      <c r="N46" s="21"/>
      <c r="O46" s="21"/>
      <c r="P46" s="21"/>
      <c r="Q46" s="9"/>
      <c r="R46" s="24"/>
      <c r="S46" s="9"/>
      <c r="T46" s="9"/>
      <c r="U46" s="9"/>
      <c r="V46" s="9"/>
      <c r="W46" s="9"/>
      <c r="X46" s="182"/>
      <c r="Y46" s="9"/>
      <c r="Z46" s="9"/>
      <c r="AA46" s="9"/>
      <c r="AB46" s="24"/>
      <c r="AC46" s="9"/>
      <c r="AD46" s="18"/>
      <c r="AE46" s="18"/>
      <c r="AF46" s="21">
        <v>101</v>
      </c>
      <c r="AG46" s="21">
        <v>33903900</v>
      </c>
      <c r="AH46" s="21"/>
      <c r="AI46" s="177"/>
      <c r="AJ46" s="177"/>
      <c r="AK46" s="21"/>
      <c r="AL46" s="21"/>
      <c r="AM46" s="1" t="s">
        <v>188</v>
      </c>
      <c r="AN46" s="27">
        <v>44562</v>
      </c>
      <c r="AO46" s="3"/>
      <c r="AP46" s="5" t="s">
        <v>276</v>
      </c>
      <c r="AQ46" s="27">
        <v>44562</v>
      </c>
      <c r="AR46" s="27">
        <v>44926</v>
      </c>
      <c r="AS46" s="21"/>
      <c r="AT46" s="21"/>
      <c r="AU46" s="21"/>
      <c r="AV46" s="21"/>
      <c r="AW46" s="177"/>
      <c r="AX46" s="177"/>
      <c r="AY46" s="21"/>
      <c r="AZ46" s="21"/>
      <c r="BA46" s="177"/>
      <c r="BB46" s="177"/>
      <c r="BC46" s="21"/>
      <c r="BD46" s="21"/>
      <c r="BE46" s="177"/>
      <c r="BF46" s="177"/>
      <c r="BG46" s="21"/>
      <c r="BH46" s="177"/>
      <c r="BI46" s="177"/>
      <c r="BJ46" s="177"/>
      <c r="BK46" s="177"/>
      <c r="BL46" s="182"/>
      <c r="BM46" s="22"/>
      <c r="BN46" s="22"/>
      <c r="BO46" s="22"/>
      <c r="BP46" s="22"/>
      <c r="BQ46" s="22"/>
      <c r="BR46" s="22"/>
      <c r="BS46" s="22"/>
      <c r="BT46" s="22"/>
      <c r="BU46" s="178"/>
      <c r="BV46" s="178"/>
      <c r="BW46" s="22"/>
      <c r="BX46" s="22"/>
      <c r="BY46" s="22"/>
      <c r="BZ46" s="187" t="s">
        <v>285</v>
      </c>
      <c r="CA46" s="22">
        <v>13051</v>
      </c>
      <c r="CB46" s="22" t="s">
        <v>247</v>
      </c>
      <c r="CC46" s="22">
        <v>701948</v>
      </c>
      <c r="CD46" s="22" t="s">
        <v>250</v>
      </c>
      <c r="CE46" s="22" t="s">
        <v>252</v>
      </c>
    </row>
    <row r="47" spans="1:83" s="180" customFormat="1" ht="25.5" x14ac:dyDescent="0.25">
      <c r="A47" s="10"/>
      <c r="B47" s="16"/>
      <c r="C47" s="16"/>
      <c r="D47" s="16"/>
      <c r="E47" s="16"/>
      <c r="F47" s="17"/>
      <c r="G47" s="9"/>
      <c r="H47" s="9"/>
      <c r="I47" s="21"/>
      <c r="J47" s="21"/>
      <c r="K47" s="21"/>
      <c r="L47" s="21"/>
      <c r="M47" s="21"/>
      <c r="N47" s="21"/>
      <c r="O47" s="21"/>
      <c r="P47" s="21"/>
      <c r="Q47" s="9"/>
      <c r="R47" s="24"/>
      <c r="S47" s="9"/>
      <c r="T47" s="9"/>
      <c r="U47" s="9"/>
      <c r="V47" s="9"/>
      <c r="W47" s="9"/>
      <c r="X47" s="182"/>
      <c r="Y47" s="9"/>
      <c r="Z47" s="9"/>
      <c r="AA47" s="9"/>
      <c r="AB47" s="24"/>
      <c r="AC47" s="9"/>
      <c r="AD47" s="18"/>
      <c r="AE47" s="18"/>
      <c r="AF47" s="21">
        <v>101</v>
      </c>
      <c r="AG47" s="21">
        <v>33903900</v>
      </c>
      <c r="AH47" s="21"/>
      <c r="AI47" s="177"/>
      <c r="AJ47" s="177"/>
      <c r="AK47" s="21"/>
      <c r="AL47" s="21"/>
      <c r="AM47" s="1" t="s">
        <v>190</v>
      </c>
      <c r="AN47" s="27">
        <v>44676</v>
      </c>
      <c r="AO47" s="3">
        <v>13279</v>
      </c>
      <c r="AP47" s="5" t="s">
        <v>277</v>
      </c>
      <c r="AQ47" s="5"/>
      <c r="AR47" s="27"/>
      <c r="AS47" s="21"/>
      <c r="AT47" s="21"/>
      <c r="AU47" s="21">
        <v>1070</v>
      </c>
      <c r="AV47" s="21"/>
      <c r="AW47" s="177">
        <v>2064</v>
      </c>
      <c r="AX47" s="177"/>
      <c r="AY47" s="21"/>
      <c r="AZ47" s="21"/>
      <c r="BA47" s="177"/>
      <c r="BB47" s="177"/>
      <c r="BC47" s="21"/>
      <c r="BD47" s="21"/>
      <c r="BE47" s="177"/>
      <c r="BF47" s="177"/>
      <c r="BG47" s="21"/>
      <c r="BH47" s="177"/>
      <c r="BI47" s="177">
        <v>254564.16</v>
      </c>
      <c r="BJ47" s="177">
        <v>254564.16</v>
      </c>
      <c r="BK47" s="177"/>
      <c r="BL47" s="182"/>
      <c r="BM47" s="22"/>
      <c r="BN47" s="22"/>
      <c r="BO47" s="22"/>
      <c r="BP47" s="22"/>
      <c r="BQ47" s="22"/>
      <c r="BR47" s="22"/>
      <c r="BS47" s="22"/>
      <c r="BT47" s="22"/>
      <c r="BU47" s="178"/>
      <c r="BV47" s="178"/>
      <c r="BW47" s="22"/>
      <c r="BX47" s="22"/>
      <c r="BY47" s="22"/>
      <c r="BZ47" s="187" t="s">
        <v>285</v>
      </c>
      <c r="CA47" s="22">
        <v>13051</v>
      </c>
      <c r="CB47" s="22" t="s">
        <v>247</v>
      </c>
      <c r="CC47" s="22">
        <v>701948</v>
      </c>
      <c r="CD47" s="22" t="s">
        <v>250</v>
      </c>
      <c r="CE47" s="22" t="s">
        <v>252</v>
      </c>
    </row>
    <row r="48" spans="1:83" s="180" customFormat="1" ht="38.25" x14ac:dyDescent="0.25">
      <c r="A48" s="10"/>
      <c r="B48" s="16"/>
      <c r="C48" s="16"/>
      <c r="D48" s="16"/>
      <c r="E48" s="16"/>
      <c r="F48" s="17"/>
      <c r="G48" s="9"/>
      <c r="H48" s="9"/>
      <c r="I48" s="21"/>
      <c r="J48" s="21"/>
      <c r="K48" s="21"/>
      <c r="L48" s="21"/>
      <c r="M48" s="21"/>
      <c r="N48" s="21"/>
      <c r="O48" s="21"/>
      <c r="P48" s="21"/>
      <c r="Q48" s="9"/>
      <c r="R48" s="24"/>
      <c r="S48" s="9"/>
      <c r="T48" s="9"/>
      <c r="U48" s="9"/>
      <c r="V48" s="9"/>
      <c r="W48" s="9"/>
      <c r="X48" s="182"/>
      <c r="Y48" s="9"/>
      <c r="Z48" s="9"/>
      <c r="AA48" s="9"/>
      <c r="AB48" s="24"/>
      <c r="AC48" s="9"/>
      <c r="AD48" s="18"/>
      <c r="AE48" s="18"/>
      <c r="AF48" s="21">
        <v>101</v>
      </c>
      <c r="AG48" s="21">
        <v>33903900</v>
      </c>
      <c r="AH48" s="21"/>
      <c r="AI48" s="177"/>
      <c r="AJ48" s="177"/>
      <c r="AK48" s="21"/>
      <c r="AL48" s="21"/>
      <c r="AM48" s="1" t="s">
        <v>278</v>
      </c>
      <c r="AN48" s="27" t="s">
        <v>279</v>
      </c>
      <c r="AO48" s="3">
        <v>13446</v>
      </c>
      <c r="AP48" s="5" t="s">
        <v>280</v>
      </c>
      <c r="AQ48" s="27">
        <v>44927</v>
      </c>
      <c r="AR48" s="27">
        <v>45291</v>
      </c>
      <c r="AS48" s="21"/>
      <c r="AT48" s="21"/>
      <c r="AU48" s="21">
        <v>16.5991</v>
      </c>
      <c r="AV48" s="21"/>
      <c r="AW48" s="177">
        <v>587.71</v>
      </c>
      <c r="AX48" s="177"/>
      <c r="AY48" s="21"/>
      <c r="AZ48" s="21"/>
      <c r="BA48" s="177"/>
      <c r="BB48" s="177"/>
      <c r="BC48" s="21"/>
      <c r="BD48" s="21"/>
      <c r="BE48" s="177"/>
      <c r="BF48" s="177"/>
      <c r="BG48" s="21"/>
      <c r="BH48" s="177"/>
      <c r="BI48" s="177"/>
      <c r="BJ48" s="177">
        <v>254564.16</v>
      </c>
      <c r="BK48" s="177"/>
      <c r="BL48" s="182"/>
      <c r="BM48" s="22"/>
      <c r="BN48" s="22"/>
      <c r="BO48" s="22"/>
      <c r="BP48" s="22"/>
      <c r="BQ48" s="22"/>
      <c r="BR48" s="22"/>
      <c r="BS48" s="22"/>
      <c r="BT48" s="22"/>
      <c r="BU48" s="178"/>
      <c r="BV48" s="178"/>
      <c r="BW48" s="22"/>
      <c r="BX48" s="22"/>
      <c r="BY48" s="22"/>
      <c r="BZ48" s="22" t="s">
        <v>286</v>
      </c>
      <c r="CA48" s="22">
        <v>13497</v>
      </c>
      <c r="CB48" s="22" t="s">
        <v>268</v>
      </c>
      <c r="CC48" s="22">
        <v>70270</v>
      </c>
      <c r="CD48" s="22" t="s">
        <v>250</v>
      </c>
      <c r="CE48" s="22" t="s">
        <v>252</v>
      </c>
    </row>
    <row r="49" spans="1:83" s="180" customFormat="1" x14ac:dyDescent="0.25">
      <c r="A49" s="14"/>
      <c r="B49" s="16"/>
      <c r="C49" s="16"/>
      <c r="D49" s="16"/>
      <c r="E49" s="16"/>
      <c r="F49" s="17"/>
      <c r="G49" s="13"/>
      <c r="H49" s="13"/>
      <c r="I49" s="21"/>
      <c r="J49" s="21"/>
      <c r="K49" s="21"/>
      <c r="L49" s="21"/>
      <c r="M49" s="21"/>
      <c r="N49" s="21"/>
      <c r="O49" s="21"/>
      <c r="P49" s="21"/>
      <c r="Q49" s="13"/>
      <c r="R49" s="25"/>
      <c r="S49" s="13"/>
      <c r="T49" s="13"/>
      <c r="U49" s="13"/>
      <c r="V49" s="13"/>
      <c r="W49" s="13"/>
      <c r="X49" s="183"/>
      <c r="Y49" s="13"/>
      <c r="Z49" s="13"/>
      <c r="AA49" s="13"/>
      <c r="AB49" s="25"/>
      <c r="AC49" s="13"/>
      <c r="AD49" s="18"/>
      <c r="AE49" s="18"/>
      <c r="AF49" s="21">
        <v>1500</v>
      </c>
      <c r="AG49" s="21">
        <v>3390390000</v>
      </c>
      <c r="AH49" s="21"/>
      <c r="AI49" s="177"/>
      <c r="AJ49" s="177"/>
      <c r="AK49" s="21"/>
      <c r="AL49" s="21"/>
      <c r="AM49" s="1" t="s">
        <v>281</v>
      </c>
      <c r="AN49" s="27">
        <v>45289</v>
      </c>
      <c r="AO49" s="3">
        <v>13923</v>
      </c>
      <c r="AP49" s="5" t="s">
        <v>282</v>
      </c>
      <c r="AQ49" s="27">
        <v>45292</v>
      </c>
      <c r="AR49" s="27">
        <v>45657</v>
      </c>
      <c r="AS49" s="21"/>
      <c r="AT49" s="21"/>
      <c r="AU49" s="21"/>
      <c r="AV49" s="21"/>
      <c r="AW49" s="177"/>
      <c r="AX49" s="177"/>
      <c r="AY49" s="21"/>
      <c r="AZ49" s="21"/>
      <c r="BA49" s="177"/>
      <c r="BB49" s="177"/>
      <c r="BC49" s="21"/>
      <c r="BD49" s="21"/>
      <c r="BE49" s="177"/>
      <c r="BF49" s="177"/>
      <c r="BG49" s="21"/>
      <c r="BH49" s="177"/>
      <c r="BI49" s="177"/>
      <c r="BJ49" s="177"/>
      <c r="BK49" s="177">
        <v>254564.16</v>
      </c>
      <c r="BL49" s="183"/>
      <c r="BM49" s="22"/>
      <c r="BN49" s="22"/>
      <c r="BO49" s="22"/>
      <c r="BP49" s="22"/>
      <c r="BQ49" s="22"/>
      <c r="BR49" s="22"/>
      <c r="BS49" s="22"/>
      <c r="BT49" s="22"/>
      <c r="BU49" s="178"/>
      <c r="BV49" s="178"/>
      <c r="BW49" s="22"/>
      <c r="BX49" s="22"/>
      <c r="BY49" s="22"/>
      <c r="BZ49" s="22" t="s">
        <v>286</v>
      </c>
      <c r="CA49" s="22">
        <v>13497</v>
      </c>
      <c r="CB49" s="22" t="s">
        <v>268</v>
      </c>
      <c r="CC49" s="22">
        <v>70270</v>
      </c>
      <c r="CD49" s="22" t="s">
        <v>250</v>
      </c>
      <c r="CE49" s="22" t="s">
        <v>252</v>
      </c>
    </row>
    <row r="50" spans="1:83" s="180" customFormat="1" x14ac:dyDescent="0.25">
      <c r="A50" s="7">
        <v>6</v>
      </c>
      <c r="B50" s="6" t="s">
        <v>287</v>
      </c>
      <c r="C50" s="6" t="s">
        <v>288</v>
      </c>
      <c r="D50" s="6" t="s">
        <v>181</v>
      </c>
      <c r="E50" s="6" t="s">
        <v>182</v>
      </c>
      <c r="F50" s="8" t="s">
        <v>289</v>
      </c>
      <c r="G50" s="19">
        <v>13360</v>
      </c>
      <c r="H50" s="6">
        <v>13386</v>
      </c>
      <c r="I50" s="6" t="s">
        <v>290</v>
      </c>
      <c r="J50" s="12">
        <v>44841</v>
      </c>
      <c r="K50" s="12">
        <v>45205</v>
      </c>
      <c r="L50" s="6">
        <v>13394</v>
      </c>
      <c r="M50" s="21"/>
      <c r="N50" s="21"/>
      <c r="O50" s="21"/>
      <c r="P50" s="21"/>
      <c r="Q50" s="21"/>
      <c r="R50" s="21"/>
      <c r="S50" s="21"/>
      <c r="T50" s="21"/>
      <c r="U50" s="21"/>
      <c r="V50" s="21"/>
      <c r="W50" s="21"/>
      <c r="X50" s="177"/>
      <c r="Y50" s="6" t="s">
        <v>291</v>
      </c>
      <c r="Z50" s="6" t="s">
        <v>292</v>
      </c>
      <c r="AA50" s="6" t="s">
        <v>293</v>
      </c>
      <c r="AB50" s="12">
        <v>44859</v>
      </c>
      <c r="AC50" s="6" t="s">
        <v>295</v>
      </c>
      <c r="AD50" s="12">
        <v>44859</v>
      </c>
      <c r="AE50" s="12">
        <v>45224</v>
      </c>
      <c r="AF50" s="6">
        <v>101</v>
      </c>
      <c r="AG50" s="6" t="s">
        <v>294</v>
      </c>
      <c r="AH50" s="21"/>
      <c r="AI50" s="177"/>
      <c r="AJ50" s="177"/>
      <c r="AK50" s="21">
        <v>343637.8</v>
      </c>
      <c r="AL50" s="21"/>
      <c r="AM50" s="21"/>
      <c r="AN50" s="21"/>
      <c r="AO50" s="21"/>
      <c r="AP50" s="21"/>
      <c r="AQ50" s="21"/>
      <c r="AR50" s="21"/>
      <c r="AS50" s="21"/>
      <c r="AT50" s="21"/>
      <c r="AU50" s="21"/>
      <c r="AV50" s="21"/>
      <c r="AW50" s="177"/>
      <c r="AX50" s="177"/>
      <c r="AY50" s="21"/>
      <c r="AZ50" s="21"/>
      <c r="BA50" s="177"/>
      <c r="BB50" s="177"/>
      <c r="BC50" s="21"/>
      <c r="BD50" s="21"/>
      <c r="BE50" s="177"/>
      <c r="BF50" s="177"/>
      <c r="BG50" s="21"/>
      <c r="BH50" s="177"/>
      <c r="BI50" s="177"/>
      <c r="BJ50" s="177"/>
      <c r="BK50" s="177"/>
      <c r="BL50" s="184">
        <f>BJ52+BK53+BK52</f>
        <v>874688.96</v>
      </c>
      <c r="BM50" s="22"/>
      <c r="BN50" s="22"/>
      <c r="BO50" s="22"/>
      <c r="BP50" s="22"/>
      <c r="BQ50" s="22"/>
      <c r="BR50" s="22"/>
      <c r="BS50" s="22"/>
      <c r="BT50" s="22"/>
      <c r="BU50" s="178"/>
      <c r="BV50" s="178"/>
      <c r="BW50" s="22"/>
      <c r="BX50" s="22"/>
      <c r="BY50" s="22"/>
      <c r="BZ50" s="179" t="s">
        <v>296</v>
      </c>
      <c r="CA50" s="22">
        <v>13434</v>
      </c>
      <c r="CB50" s="179" t="s">
        <v>297</v>
      </c>
      <c r="CC50" s="179">
        <v>544067</v>
      </c>
      <c r="CD50" s="22" t="s">
        <v>268</v>
      </c>
      <c r="CE50" s="22">
        <v>70270</v>
      </c>
    </row>
    <row r="51" spans="1:83" s="180" customFormat="1" x14ac:dyDescent="0.25">
      <c r="A51" s="10"/>
      <c r="B51" s="9"/>
      <c r="C51" s="9"/>
      <c r="D51" s="9"/>
      <c r="E51" s="9"/>
      <c r="F51" s="11"/>
      <c r="G51" s="20"/>
      <c r="H51" s="9"/>
      <c r="I51" s="9"/>
      <c r="J51" s="24"/>
      <c r="K51" s="24"/>
      <c r="L51" s="9"/>
      <c r="M51" s="21"/>
      <c r="N51" s="21"/>
      <c r="O51" s="21"/>
      <c r="P51" s="21"/>
      <c r="Q51" s="21"/>
      <c r="R51" s="21"/>
      <c r="S51" s="21"/>
      <c r="T51" s="21"/>
      <c r="U51" s="21"/>
      <c r="V51" s="21"/>
      <c r="W51" s="21"/>
      <c r="X51" s="177"/>
      <c r="Y51" s="9"/>
      <c r="Z51" s="9"/>
      <c r="AA51" s="9"/>
      <c r="AB51" s="24"/>
      <c r="AC51" s="9"/>
      <c r="AD51" s="24"/>
      <c r="AE51" s="24"/>
      <c r="AF51" s="9"/>
      <c r="AG51" s="9"/>
      <c r="AH51" s="21"/>
      <c r="AI51" s="177"/>
      <c r="AJ51" s="177"/>
      <c r="AK51" s="21"/>
      <c r="AL51" s="21"/>
      <c r="AM51" s="21">
        <v>1</v>
      </c>
      <c r="AN51" s="44">
        <v>45169</v>
      </c>
      <c r="AO51" s="21">
        <v>13656</v>
      </c>
      <c r="AP51" s="21" t="s">
        <v>301</v>
      </c>
      <c r="AQ51" s="44">
        <v>45169</v>
      </c>
      <c r="AR51" s="21"/>
      <c r="AS51" s="21"/>
      <c r="AT51" s="21"/>
      <c r="AU51" s="21">
        <v>24.81</v>
      </c>
      <c r="AV51" s="21"/>
      <c r="AW51" s="177">
        <v>85272.18</v>
      </c>
      <c r="AX51" s="177"/>
      <c r="AY51" s="21"/>
      <c r="AZ51" s="21"/>
      <c r="BA51" s="177"/>
      <c r="BB51" s="177"/>
      <c r="BC51" s="21"/>
      <c r="BD51" s="21"/>
      <c r="BE51" s="177"/>
      <c r="BF51" s="177"/>
      <c r="BG51" s="21"/>
      <c r="BH51" s="177"/>
      <c r="BI51" s="177">
        <v>428909.98</v>
      </c>
      <c r="BJ51" s="177"/>
      <c r="BK51" s="177"/>
      <c r="BL51" s="182"/>
      <c r="BM51" s="22"/>
      <c r="BN51" s="22"/>
      <c r="BO51" s="22"/>
      <c r="BP51" s="22"/>
      <c r="BQ51" s="22"/>
      <c r="BR51" s="22"/>
      <c r="BS51" s="22"/>
      <c r="BT51" s="22"/>
      <c r="BU51" s="178"/>
      <c r="BV51" s="178"/>
      <c r="BW51" s="22"/>
      <c r="BX51" s="22"/>
      <c r="BY51" s="22"/>
      <c r="BZ51" s="179" t="s">
        <v>298</v>
      </c>
      <c r="CA51" s="22">
        <v>13523</v>
      </c>
      <c r="CB51" s="179" t="s">
        <v>297</v>
      </c>
      <c r="CC51" s="179">
        <v>544067</v>
      </c>
      <c r="CD51" s="22" t="s">
        <v>250</v>
      </c>
      <c r="CE51" s="22" t="s">
        <v>252</v>
      </c>
    </row>
    <row r="52" spans="1:83" s="180" customFormat="1" x14ac:dyDescent="0.25">
      <c r="A52" s="10"/>
      <c r="B52" s="9"/>
      <c r="C52" s="9"/>
      <c r="D52" s="9"/>
      <c r="E52" s="9"/>
      <c r="F52" s="11"/>
      <c r="G52" s="20"/>
      <c r="H52" s="9"/>
      <c r="I52" s="9"/>
      <c r="J52" s="24"/>
      <c r="K52" s="24"/>
      <c r="L52" s="9"/>
      <c r="M52" s="21"/>
      <c r="N52" s="21"/>
      <c r="O52" s="21"/>
      <c r="P52" s="21"/>
      <c r="Q52" s="21"/>
      <c r="R52" s="21"/>
      <c r="S52" s="21"/>
      <c r="T52" s="21"/>
      <c r="U52" s="21"/>
      <c r="V52" s="21"/>
      <c r="W52" s="21"/>
      <c r="X52" s="177"/>
      <c r="Y52" s="9"/>
      <c r="Z52" s="9"/>
      <c r="AA52" s="9"/>
      <c r="AB52" s="24"/>
      <c r="AC52" s="9"/>
      <c r="AD52" s="24"/>
      <c r="AE52" s="24"/>
      <c r="AF52" s="9"/>
      <c r="AG52" s="9"/>
      <c r="AH52" s="21"/>
      <c r="AI52" s="177"/>
      <c r="AJ52" s="177"/>
      <c r="AK52" s="21"/>
      <c r="AL52" s="21"/>
      <c r="AM52" s="21">
        <v>2</v>
      </c>
      <c r="AN52" s="44">
        <v>45224</v>
      </c>
      <c r="AO52" s="21">
        <v>13600</v>
      </c>
      <c r="AP52" s="21" t="s">
        <v>276</v>
      </c>
      <c r="AQ52" s="44">
        <v>45224</v>
      </c>
      <c r="AR52" s="44">
        <v>45589</v>
      </c>
      <c r="AS52" s="21"/>
      <c r="AT52" s="21"/>
      <c r="AU52" s="21"/>
      <c r="AV52" s="21"/>
      <c r="AW52" s="177"/>
      <c r="AX52" s="177"/>
      <c r="AY52" s="21"/>
      <c r="AZ52" s="21"/>
      <c r="BA52" s="177"/>
      <c r="BB52" s="177"/>
      <c r="BC52" s="21"/>
      <c r="BD52" s="21"/>
      <c r="BE52" s="177"/>
      <c r="BF52" s="177"/>
      <c r="BG52" s="21"/>
      <c r="BH52" s="177"/>
      <c r="BI52" s="177"/>
      <c r="BJ52" s="177">
        <v>461025.56</v>
      </c>
      <c r="BK52" s="177">
        <v>26663.47</v>
      </c>
      <c r="BL52" s="182"/>
      <c r="BM52" s="22"/>
      <c r="BN52" s="22"/>
      <c r="BO52" s="22"/>
      <c r="BP52" s="22"/>
      <c r="BQ52" s="22"/>
      <c r="BR52" s="22"/>
      <c r="BS52" s="22"/>
      <c r="BT52" s="22"/>
      <c r="BU52" s="178"/>
      <c r="BV52" s="178"/>
      <c r="BW52" s="22"/>
      <c r="BX52" s="22"/>
      <c r="BY52" s="22"/>
      <c r="BZ52" s="179" t="s">
        <v>299</v>
      </c>
      <c r="CA52" s="22">
        <v>13888</v>
      </c>
      <c r="CB52" s="179" t="s">
        <v>300</v>
      </c>
      <c r="CC52" s="179">
        <v>7129133</v>
      </c>
      <c r="CD52" s="179" t="s">
        <v>302</v>
      </c>
      <c r="CE52" s="22">
        <v>715898</v>
      </c>
    </row>
    <row r="53" spans="1:83" s="180" customFormat="1" x14ac:dyDescent="0.25">
      <c r="A53" s="14"/>
      <c r="B53" s="13"/>
      <c r="C53" s="13"/>
      <c r="D53" s="13"/>
      <c r="E53" s="13"/>
      <c r="F53" s="15"/>
      <c r="G53" s="23"/>
      <c r="H53" s="13"/>
      <c r="I53" s="13"/>
      <c r="J53" s="25"/>
      <c r="K53" s="25"/>
      <c r="L53" s="13"/>
      <c r="M53" s="21"/>
      <c r="N53" s="21"/>
      <c r="O53" s="21"/>
      <c r="P53" s="21"/>
      <c r="Q53" s="21"/>
      <c r="R53" s="21"/>
      <c r="S53" s="21"/>
      <c r="T53" s="21"/>
      <c r="U53" s="21"/>
      <c r="V53" s="21"/>
      <c r="W53" s="21"/>
      <c r="X53" s="177"/>
      <c r="Y53" s="13"/>
      <c r="Z53" s="13"/>
      <c r="AA53" s="13"/>
      <c r="AB53" s="25"/>
      <c r="AC53" s="13"/>
      <c r="AD53" s="25"/>
      <c r="AE53" s="25"/>
      <c r="AF53" s="13"/>
      <c r="AG53" s="13"/>
      <c r="AH53" s="21"/>
      <c r="AI53" s="177"/>
      <c r="AJ53" s="177"/>
      <c r="AK53" s="21"/>
      <c r="AL53" s="21"/>
      <c r="AM53" s="21">
        <v>3</v>
      </c>
      <c r="AN53" s="44">
        <v>45590</v>
      </c>
      <c r="AO53" s="21">
        <v>13888</v>
      </c>
      <c r="AP53" s="21" t="s">
        <v>276</v>
      </c>
      <c r="AQ53" s="44">
        <v>45590</v>
      </c>
      <c r="AR53" s="44">
        <v>45954</v>
      </c>
      <c r="AS53" s="21"/>
      <c r="AT53" s="21"/>
      <c r="AU53" s="21"/>
      <c r="AV53" s="21"/>
      <c r="AW53" s="177"/>
      <c r="AX53" s="177"/>
      <c r="AY53" s="21"/>
      <c r="AZ53" s="21"/>
      <c r="BA53" s="177"/>
      <c r="BB53" s="177"/>
      <c r="BC53" s="21"/>
      <c r="BD53" s="21"/>
      <c r="BE53" s="177"/>
      <c r="BF53" s="177"/>
      <c r="BG53" s="21"/>
      <c r="BH53" s="177"/>
      <c r="BI53" s="177"/>
      <c r="BJ53" s="177"/>
      <c r="BK53" s="177">
        <f>206459.68+180540.25</f>
        <v>386999.93</v>
      </c>
      <c r="BL53" s="183"/>
      <c r="BM53" s="22"/>
      <c r="BN53" s="22"/>
      <c r="BO53" s="22"/>
      <c r="BP53" s="22"/>
      <c r="BQ53" s="22"/>
      <c r="BR53" s="22"/>
      <c r="BS53" s="22"/>
      <c r="BT53" s="22"/>
      <c r="BU53" s="178"/>
      <c r="BV53" s="178"/>
      <c r="BW53" s="22"/>
      <c r="BX53" s="22"/>
      <c r="BY53" s="22"/>
      <c r="BZ53" s="179" t="s">
        <v>299</v>
      </c>
      <c r="CA53" s="22">
        <v>13888</v>
      </c>
      <c r="CB53" s="179" t="s">
        <v>300</v>
      </c>
      <c r="CC53" s="179">
        <v>7129133</v>
      </c>
      <c r="CD53" s="179" t="s">
        <v>302</v>
      </c>
      <c r="CE53" s="22">
        <v>715898</v>
      </c>
    </row>
    <row r="54" spans="1:83" s="180" customFormat="1" x14ac:dyDescent="0.25">
      <c r="A54" s="7">
        <v>7</v>
      </c>
      <c r="B54" s="6" t="s">
        <v>303</v>
      </c>
      <c r="C54" s="6" t="s">
        <v>304</v>
      </c>
      <c r="D54" s="6" t="s">
        <v>305</v>
      </c>
      <c r="E54" s="6" t="s">
        <v>182</v>
      </c>
      <c r="F54" s="8" t="s">
        <v>306</v>
      </c>
      <c r="G54" s="6" t="s">
        <v>310</v>
      </c>
      <c r="H54" s="6" t="s">
        <v>311</v>
      </c>
      <c r="I54" s="21"/>
      <c r="J54" s="21"/>
      <c r="K54" s="21"/>
      <c r="L54" s="21"/>
      <c r="M54" s="21"/>
      <c r="N54" s="21"/>
      <c r="O54" s="21"/>
      <c r="P54" s="21"/>
      <c r="Q54" s="6" t="s">
        <v>288</v>
      </c>
      <c r="R54" s="12">
        <v>44641</v>
      </c>
      <c r="S54" s="12">
        <v>45006</v>
      </c>
      <c r="T54" s="6">
        <v>13250</v>
      </c>
      <c r="U54" s="6" t="s">
        <v>307</v>
      </c>
      <c r="V54" s="6">
        <v>13310</v>
      </c>
      <c r="W54" s="6" t="s">
        <v>306</v>
      </c>
      <c r="X54" s="184">
        <v>197166</v>
      </c>
      <c r="Y54" s="6" t="s">
        <v>312</v>
      </c>
      <c r="Z54" s="6" t="s">
        <v>308</v>
      </c>
      <c r="AA54" s="6" t="s">
        <v>309</v>
      </c>
      <c r="AB54" s="12">
        <v>44715</v>
      </c>
      <c r="AC54" s="6">
        <v>13310</v>
      </c>
      <c r="AD54" s="12">
        <v>44715</v>
      </c>
      <c r="AE54" s="12">
        <v>45079</v>
      </c>
      <c r="AF54" s="6">
        <v>101</v>
      </c>
      <c r="AG54" s="6">
        <v>33903900</v>
      </c>
      <c r="AH54" s="21"/>
      <c r="AI54" s="177"/>
      <c r="AJ54" s="177"/>
      <c r="AK54" s="21"/>
      <c r="AL54" s="21"/>
      <c r="AM54" s="21"/>
      <c r="AN54" s="21"/>
      <c r="AO54" s="21"/>
      <c r="AP54" s="21"/>
      <c r="AQ54" s="21"/>
      <c r="AR54" s="21"/>
      <c r="AS54" s="21"/>
      <c r="AT54" s="21"/>
      <c r="AU54" s="21"/>
      <c r="AV54" s="21"/>
      <c r="AW54" s="177"/>
      <c r="AX54" s="177"/>
      <c r="AY54" s="21"/>
      <c r="AZ54" s="21"/>
      <c r="BA54" s="177"/>
      <c r="BB54" s="177"/>
      <c r="BC54" s="21"/>
      <c r="BD54" s="21"/>
      <c r="BE54" s="177"/>
      <c r="BF54" s="177"/>
      <c r="BG54" s="21"/>
      <c r="BH54" s="177"/>
      <c r="BI54" s="177">
        <v>197166</v>
      </c>
      <c r="BJ54" s="177">
        <v>83789.7</v>
      </c>
      <c r="BK54" s="177"/>
      <c r="BL54" s="184">
        <f>BJ55+BJ54+BK57</f>
        <v>570694.9</v>
      </c>
      <c r="BM54" s="22"/>
      <c r="BN54" s="22"/>
      <c r="BO54" s="22"/>
      <c r="BP54" s="22"/>
      <c r="BQ54" s="22"/>
      <c r="BR54" s="22"/>
      <c r="BS54" s="22"/>
      <c r="BT54" s="22"/>
      <c r="BU54" s="178"/>
      <c r="BV54" s="178"/>
      <c r="BW54" s="22"/>
      <c r="BX54" s="22"/>
      <c r="BY54" s="22"/>
      <c r="BZ54" s="179" t="s">
        <v>314</v>
      </c>
      <c r="CA54" s="22">
        <v>13310</v>
      </c>
      <c r="CB54" s="22" t="s">
        <v>250</v>
      </c>
      <c r="CC54" s="22" t="s">
        <v>252</v>
      </c>
      <c r="CD54" s="22" t="s">
        <v>227</v>
      </c>
      <c r="CE54" s="22">
        <v>713237</v>
      </c>
    </row>
    <row r="55" spans="1:83" s="180" customFormat="1" ht="102" x14ac:dyDescent="0.25">
      <c r="A55" s="10"/>
      <c r="B55" s="9"/>
      <c r="C55" s="9"/>
      <c r="D55" s="9"/>
      <c r="E55" s="9"/>
      <c r="F55" s="11"/>
      <c r="G55" s="9"/>
      <c r="H55" s="9"/>
      <c r="I55" s="21"/>
      <c r="J55" s="21"/>
      <c r="K55" s="21"/>
      <c r="L55" s="21"/>
      <c r="M55" s="21"/>
      <c r="N55" s="21"/>
      <c r="O55" s="21"/>
      <c r="P55" s="21"/>
      <c r="Q55" s="9"/>
      <c r="R55" s="9"/>
      <c r="S55" s="9"/>
      <c r="T55" s="9"/>
      <c r="U55" s="9"/>
      <c r="V55" s="9"/>
      <c r="W55" s="9"/>
      <c r="X55" s="182"/>
      <c r="Y55" s="9"/>
      <c r="Z55" s="9"/>
      <c r="AA55" s="9"/>
      <c r="AB55" s="24"/>
      <c r="AC55" s="9"/>
      <c r="AD55" s="24"/>
      <c r="AE55" s="24"/>
      <c r="AF55" s="13"/>
      <c r="AG55" s="9"/>
      <c r="AH55" s="21"/>
      <c r="AI55" s="177"/>
      <c r="AJ55" s="177"/>
      <c r="AK55" s="21"/>
      <c r="AL55" s="21"/>
      <c r="AM55" s="21">
        <v>1</v>
      </c>
      <c r="AN55" s="44">
        <v>45056</v>
      </c>
      <c r="AO55" s="21">
        <v>13545</v>
      </c>
      <c r="AP55" s="21" t="s">
        <v>313</v>
      </c>
      <c r="AQ55" s="27">
        <v>45080</v>
      </c>
      <c r="AR55" s="27">
        <v>45080</v>
      </c>
      <c r="AS55" s="21"/>
      <c r="AT55" s="21"/>
      <c r="AU55" s="21">
        <v>23.5</v>
      </c>
      <c r="AV55" s="21"/>
      <c r="AW55" s="177">
        <v>46285.8</v>
      </c>
      <c r="AX55" s="177"/>
      <c r="AY55" s="21"/>
      <c r="AZ55" s="21"/>
      <c r="BA55" s="177"/>
      <c r="BB55" s="177"/>
      <c r="BC55" s="21"/>
      <c r="BD55" s="21"/>
      <c r="BE55" s="177"/>
      <c r="BF55" s="177"/>
      <c r="BG55" s="21"/>
      <c r="BH55" s="177"/>
      <c r="BI55" s="177">
        <f>BI54+46286.8</f>
        <v>243452.79999999999</v>
      </c>
      <c r="BJ55" s="177">
        <v>243452.79999999999</v>
      </c>
      <c r="BK55" s="177"/>
      <c r="BL55" s="182"/>
      <c r="BM55" s="22"/>
      <c r="BN55" s="22"/>
      <c r="BO55" s="22"/>
      <c r="BP55" s="22"/>
      <c r="BQ55" s="22"/>
      <c r="BR55" s="22"/>
      <c r="BS55" s="22"/>
      <c r="BT55" s="22"/>
      <c r="BU55" s="178"/>
      <c r="BV55" s="178"/>
      <c r="BW55" s="22"/>
      <c r="BX55" s="22"/>
      <c r="BY55" s="22"/>
      <c r="BZ55" s="179" t="s">
        <v>314</v>
      </c>
      <c r="CA55" s="22">
        <v>13310</v>
      </c>
      <c r="CB55" s="22" t="s">
        <v>250</v>
      </c>
      <c r="CC55" s="22" t="s">
        <v>252</v>
      </c>
      <c r="CD55" s="22" t="s">
        <v>227</v>
      </c>
      <c r="CE55" s="22">
        <v>713237</v>
      </c>
    </row>
    <row r="56" spans="1:83" s="180" customFormat="1" x14ac:dyDescent="0.25">
      <c r="A56" s="10"/>
      <c r="B56" s="9"/>
      <c r="C56" s="9"/>
      <c r="D56" s="9"/>
      <c r="E56" s="9"/>
      <c r="F56" s="11"/>
      <c r="G56" s="9"/>
      <c r="H56" s="9"/>
      <c r="I56" s="21"/>
      <c r="J56" s="21"/>
      <c r="K56" s="21"/>
      <c r="L56" s="21"/>
      <c r="M56" s="21"/>
      <c r="N56" s="21"/>
      <c r="O56" s="21"/>
      <c r="P56" s="21"/>
      <c r="Q56" s="9"/>
      <c r="R56" s="9"/>
      <c r="S56" s="9"/>
      <c r="T56" s="9"/>
      <c r="U56" s="9"/>
      <c r="V56" s="9"/>
      <c r="W56" s="9"/>
      <c r="X56" s="182"/>
      <c r="Y56" s="9"/>
      <c r="Z56" s="9"/>
      <c r="AA56" s="9"/>
      <c r="AB56" s="24"/>
      <c r="AC56" s="9"/>
      <c r="AD56" s="24"/>
      <c r="AE56" s="24"/>
      <c r="AF56" s="21">
        <v>1500</v>
      </c>
      <c r="AG56" s="9"/>
      <c r="AH56" s="21"/>
      <c r="AI56" s="177"/>
      <c r="AJ56" s="177"/>
      <c r="AK56" s="21"/>
      <c r="AL56" s="21"/>
      <c r="AM56" s="21">
        <v>2</v>
      </c>
      <c r="AN56" s="44">
        <v>45080</v>
      </c>
      <c r="AO56" s="21">
        <v>13558</v>
      </c>
      <c r="AP56" s="21" t="s">
        <v>276</v>
      </c>
      <c r="AQ56" s="27">
        <v>45080</v>
      </c>
      <c r="AR56" s="27">
        <v>45445</v>
      </c>
      <c r="AS56" s="21"/>
      <c r="AT56" s="21"/>
      <c r="AU56" s="21"/>
      <c r="AV56" s="21"/>
      <c r="AW56" s="177"/>
      <c r="AX56" s="177"/>
      <c r="AY56" s="21"/>
      <c r="AZ56" s="21"/>
      <c r="BA56" s="177"/>
      <c r="BB56" s="177"/>
      <c r="BC56" s="21"/>
      <c r="BD56" s="21"/>
      <c r="BE56" s="177"/>
      <c r="BF56" s="177"/>
      <c r="BG56" s="21"/>
      <c r="BH56" s="177"/>
      <c r="BI56" s="177"/>
      <c r="BJ56" s="177"/>
      <c r="BK56" s="177"/>
      <c r="BL56" s="182"/>
      <c r="BM56" s="22"/>
      <c r="BN56" s="22"/>
      <c r="BO56" s="22"/>
      <c r="BP56" s="22"/>
      <c r="BQ56" s="22"/>
      <c r="BR56" s="22"/>
      <c r="BS56" s="22"/>
      <c r="BT56" s="22"/>
      <c r="BU56" s="178"/>
      <c r="BV56" s="178"/>
      <c r="BW56" s="22"/>
      <c r="BX56" s="22"/>
      <c r="BY56" s="22"/>
      <c r="BZ56" s="179" t="s">
        <v>314</v>
      </c>
      <c r="CA56" s="22">
        <v>13310</v>
      </c>
      <c r="CB56" s="22" t="s">
        <v>250</v>
      </c>
      <c r="CC56" s="22" t="s">
        <v>252</v>
      </c>
      <c r="CD56" s="22" t="s">
        <v>227</v>
      </c>
      <c r="CE56" s="22">
        <v>713237</v>
      </c>
    </row>
    <row r="57" spans="1:83" s="180" customFormat="1" x14ac:dyDescent="0.25">
      <c r="A57" s="14"/>
      <c r="B57" s="13"/>
      <c r="C57" s="13"/>
      <c r="D57" s="13"/>
      <c r="E57" s="13"/>
      <c r="F57" s="15"/>
      <c r="G57" s="13"/>
      <c r="H57" s="13"/>
      <c r="I57" s="21"/>
      <c r="J57" s="21"/>
      <c r="K57" s="21"/>
      <c r="L57" s="21"/>
      <c r="M57" s="21"/>
      <c r="N57" s="21"/>
      <c r="O57" s="21"/>
      <c r="P57" s="21"/>
      <c r="Q57" s="13"/>
      <c r="R57" s="13"/>
      <c r="S57" s="13"/>
      <c r="T57" s="13"/>
      <c r="U57" s="13"/>
      <c r="V57" s="13"/>
      <c r="W57" s="13"/>
      <c r="X57" s="183"/>
      <c r="Y57" s="13"/>
      <c r="Z57" s="13"/>
      <c r="AA57" s="13"/>
      <c r="AB57" s="25"/>
      <c r="AC57" s="13"/>
      <c r="AD57" s="25"/>
      <c r="AE57" s="25"/>
      <c r="AF57" s="21">
        <v>1500</v>
      </c>
      <c r="AG57" s="13"/>
      <c r="AH57" s="21"/>
      <c r="AI57" s="177"/>
      <c r="AJ57" s="177"/>
      <c r="AK57" s="21"/>
      <c r="AL57" s="21"/>
      <c r="AM57" s="21">
        <v>3</v>
      </c>
      <c r="AN57" s="44">
        <v>45446</v>
      </c>
      <c r="AO57" s="21">
        <v>13787</v>
      </c>
      <c r="AP57" s="21" t="s">
        <v>276</v>
      </c>
      <c r="AQ57" s="44">
        <v>45445</v>
      </c>
      <c r="AR57" s="44">
        <v>45806</v>
      </c>
      <c r="AS57" s="21"/>
      <c r="AT57" s="21"/>
      <c r="AU57" s="21"/>
      <c r="AV57" s="21"/>
      <c r="AW57" s="177"/>
      <c r="AX57" s="177"/>
      <c r="AY57" s="21"/>
      <c r="AZ57" s="21"/>
      <c r="BA57" s="177"/>
      <c r="BB57" s="177"/>
      <c r="BC57" s="21"/>
      <c r="BD57" s="21"/>
      <c r="BE57" s="177"/>
      <c r="BF57" s="177"/>
      <c r="BG57" s="21"/>
      <c r="BH57" s="177"/>
      <c r="BI57" s="177"/>
      <c r="BJ57" s="177"/>
      <c r="BK57" s="177">
        <v>243452.4</v>
      </c>
      <c r="BL57" s="183"/>
      <c r="BM57" s="22"/>
      <c r="BN57" s="22"/>
      <c r="BO57" s="22"/>
      <c r="BP57" s="22"/>
      <c r="BQ57" s="22"/>
      <c r="BR57" s="22"/>
      <c r="BS57" s="22"/>
      <c r="BT57" s="22"/>
      <c r="BU57" s="178"/>
      <c r="BV57" s="178"/>
      <c r="BW57" s="22"/>
      <c r="BX57" s="22"/>
      <c r="BY57" s="22"/>
      <c r="BZ57" s="179" t="s">
        <v>314</v>
      </c>
      <c r="CA57" s="22">
        <v>13310</v>
      </c>
      <c r="CB57" s="22" t="s">
        <v>250</v>
      </c>
      <c r="CC57" s="22" t="s">
        <v>252</v>
      </c>
      <c r="CD57" s="22" t="s">
        <v>227</v>
      </c>
      <c r="CE57" s="22">
        <v>713237</v>
      </c>
    </row>
    <row r="58" spans="1:83" s="180" customFormat="1" x14ac:dyDescent="0.25">
      <c r="A58" s="7">
        <v>8</v>
      </c>
      <c r="B58" s="6" t="s">
        <v>315</v>
      </c>
      <c r="C58" s="6" t="s">
        <v>316</v>
      </c>
      <c r="D58" s="6" t="s">
        <v>181</v>
      </c>
      <c r="E58" s="6" t="s">
        <v>182</v>
      </c>
      <c r="F58" s="8" t="s">
        <v>326</v>
      </c>
      <c r="G58" s="6"/>
      <c r="H58" s="6">
        <v>13175</v>
      </c>
      <c r="I58" s="21"/>
      <c r="J58" s="21"/>
      <c r="K58" s="21"/>
      <c r="L58" s="21"/>
      <c r="M58" s="21"/>
      <c r="N58" s="21"/>
      <c r="O58" s="21"/>
      <c r="P58" s="21"/>
      <c r="Q58" s="6" t="s">
        <v>290</v>
      </c>
      <c r="R58" s="12">
        <v>44574</v>
      </c>
      <c r="S58" s="12">
        <v>44939</v>
      </c>
      <c r="T58" s="6">
        <v>13240</v>
      </c>
      <c r="U58" s="6" t="s">
        <v>317</v>
      </c>
      <c r="V58" s="6">
        <v>13278</v>
      </c>
      <c r="W58" s="188" t="s">
        <v>674</v>
      </c>
      <c r="X58" s="184">
        <v>2930175.36</v>
      </c>
      <c r="Y58" s="6" t="s">
        <v>323</v>
      </c>
      <c r="Z58" s="6" t="s">
        <v>318</v>
      </c>
      <c r="AA58" s="7" t="s">
        <v>186</v>
      </c>
      <c r="AB58" s="12">
        <v>44680</v>
      </c>
      <c r="AC58" s="6">
        <v>13278</v>
      </c>
      <c r="AD58" s="12">
        <v>44652</v>
      </c>
      <c r="AE58" s="12">
        <v>45016</v>
      </c>
      <c r="AF58" s="21">
        <v>101</v>
      </c>
      <c r="AG58" s="21">
        <v>3390390000</v>
      </c>
      <c r="AH58" s="21"/>
      <c r="AI58" s="177"/>
      <c r="AJ58" s="177"/>
      <c r="AK58" s="21"/>
      <c r="AL58" s="21"/>
      <c r="AM58" s="21"/>
      <c r="AN58" s="21"/>
      <c r="AO58" s="21"/>
      <c r="AP58" s="21"/>
      <c r="AQ58" s="21"/>
      <c r="AR58" s="21"/>
      <c r="AS58" s="21"/>
      <c r="AT58" s="21"/>
      <c r="AU58" s="21"/>
      <c r="AV58" s="21"/>
      <c r="AW58" s="177"/>
      <c r="AX58" s="177"/>
      <c r="AY58" s="21"/>
      <c r="AZ58" s="21"/>
      <c r="BA58" s="177"/>
      <c r="BB58" s="177"/>
      <c r="BC58" s="21"/>
      <c r="BD58" s="21"/>
      <c r="BE58" s="177"/>
      <c r="BF58" s="177"/>
      <c r="BG58" s="21"/>
      <c r="BH58" s="177"/>
      <c r="BI58" s="177"/>
      <c r="BJ58" s="177"/>
      <c r="BK58" s="177"/>
      <c r="BL58" s="184">
        <f>BK61+BI59</f>
        <v>6901362.0600000005</v>
      </c>
      <c r="BM58" s="22"/>
      <c r="BN58" s="22"/>
      <c r="BO58" s="22"/>
      <c r="BP58" s="22"/>
      <c r="BQ58" s="22"/>
      <c r="BR58" s="22"/>
      <c r="BS58" s="22"/>
      <c r="BT58" s="22"/>
      <c r="BU58" s="178"/>
      <c r="BV58" s="178"/>
      <c r="BW58" s="22"/>
      <c r="BX58" s="22"/>
      <c r="BY58" s="22"/>
      <c r="BZ58" s="179" t="s">
        <v>324</v>
      </c>
      <c r="CA58" s="22">
        <v>13297</v>
      </c>
      <c r="CB58" s="22" t="s">
        <v>268</v>
      </c>
      <c r="CC58" s="22">
        <v>70270</v>
      </c>
      <c r="CD58" s="22" t="s">
        <v>250</v>
      </c>
      <c r="CE58" s="22" t="s">
        <v>252</v>
      </c>
    </row>
    <row r="59" spans="1:83" s="180" customFormat="1" ht="38.25" x14ac:dyDescent="0.25">
      <c r="A59" s="10"/>
      <c r="B59" s="9"/>
      <c r="C59" s="9"/>
      <c r="D59" s="9"/>
      <c r="E59" s="9"/>
      <c r="F59" s="11"/>
      <c r="G59" s="9"/>
      <c r="H59" s="9"/>
      <c r="I59" s="21"/>
      <c r="J59" s="21"/>
      <c r="K59" s="21"/>
      <c r="L59" s="21"/>
      <c r="M59" s="21"/>
      <c r="N59" s="21"/>
      <c r="O59" s="21"/>
      <c r="P59" s="21"/>
      <c r="Q59" s="9"/>
      <c r="R59" s="24"/>
      <c r="S59" s="24"/>
      <c r="T59" s="9"/>
      <c r="U59" s="9"/>
      <c r="V59" s="9"/>
      <c r="W59" s="189"/>
      <c r="X59" s="182"/>
      <c r="Y59" s="9"/>
      <c r="Z59" s="9"/>
      <c r="AA59" s="10"/>
      <c r="AB59" s="24"/>
      <c r="AC59" s="9"/>
      <c r="AD59" s="24"/>
      <c r="AE59" s="24"/>
      <c r="AF59" s="21"/>
      <c r="AG59" s="21"/>
      <c r="AH59" s="21"/>
      <c r="AI59" s="177"/>
      <c r="AJ59" s="177"/>
      <c r="AK59" s="21"/>
      <c r="AL59" s="21"/>
      <c r="AM59" s="5" t="s">
        <v>319</v>
      </c>
      <c r="AN59" s="5" t="s">
        <v>327</v>
      </c>
      <c r="AO59" s="5">
        <v>13350</v>
      </c>
      <c r="AP59" s="5" t="s">
        <v>320</v>
      </c>
      <c r="AQ59" s="27">
        <v>44783</v>
      </c>
      <c r="AR59" s="5"/>
      <c r="AS59" s="21"/>
      <c r="AT59" s="21"/>
      <c r="AU59" s="21">
        <v>18.28</v>
      </c>
      <c r="AV59" s="21"/>
      <c r="AW59" s="177">
        <v>535606.80000000005</v>
      </c>
      <c r="AX59" s="177"/>
      <c r="AY59" s="21"/>
      <c r="AZ59" s="21"/>
      <c r="BA59" s="177"/>
      <c r="BB59" s="177"/>
      <c r="BC59" s="21"/>
      <c r="BD59" s="21"/>
      <c r="BE59" s="177"/>
      <c r="BF59" s="177"/>
      <c r="BG59" s="21"/>
      <c r="BH59" s="177"/>
      <c r="BI59" s="177">
        <v>3465782.16</v>
      </c>
      <c r="BJ59" s="177"/>
      <c r="BK59" s="177"/>
      <c r="BL59" s="182"/>
      <c r="BM59" s="22"/>
      <c r="BN59" s="22"/>
      <c r="BO59" s="22"/>
      <c r="BP59" s="22"/>
      <c r="BQ59" s="22"/>
      <c r="BR59" s="22"/>
      <c r="BS59" s="22"/>
      <c r="BT59" s="22"/>
      <c r="BU59" s="178"/>
      <c r="BV59" s="178"/>
      <c r="BW59" s="22"/>
      <c r="BX59" s="22"/>
      <c r="BY59" s="22"/>
      <c r="BZ59" s="179" t="s">
        <v>324</v>
      </c>
      <c r="CA59" s="22">
        <v>13297</v>
      </c>
      <c r="CB59" s="22" t="s">
        <v>268</v>
      </c>
      <c r="CC59" s="22">
        <v>70270</v>
      </c>
      <c r="CD59" s="22" t="s">
        <v>250</v>
      </c>
      <c r="CE59" s="22" t="s">
        <v>252</v>
      </c>
    </row>
    <row r="60" spans="1:83" s="180" customFormat="1" ht="25.5" x14ac:dyDescent="0.25">
      <c r="A60" s="10"/>
      <c r="B60" s="9"/>
      <c r="C60" s="9"/>
      <c r="D60" s="9"/>
      <c r="E60" s="9"/>
      <c r="F60" s="11"/>
      <c r="G60" s="9"/>
      <c r="H60" s="9"/>
      <c r="I60" s="21"/>
      <c r="J60" s="21"/>
      <c r="K60" s="21"/>
      <c r="L60" s="21"/>
      <c r="M60" s="21"/>
      <c r="N60" s="21"/>
      <c r="O60" s="21"/>
      <c r="P60" s="21"/>
      <c r="Q60" s="9"/>
      <c r="R60" s="24"/>
      <c r="S60" s="24"/>
      <c r="T60" s="9"/>
      <c r="U60" s="9"/>
      <c r="V60" s="9"/>
      <c r="W60" s="189"/>
      <c r="X60" s="182"/>
      <c r="Y60" s="9"/>
      <c r="Z60" s="9"/>
      <c r="AA60" s="10"/>
      <c r="AB60" s="24"/>
      <c r="AC60" s="9"/>
      <c r="AD60" s="24"/>
      <c r="AE60" s="24"/>
      <c r="AF60" s="21"/>
      <c r="AG60" s="21"/>
      <c r="AH60" s="21"/>
      <c r="AI60" s="177"/>
      <c r="AJ60" s="177"/>
      <c r="AK60" s="21"/>
      <c r="AL60" s="21"/>
      <c r="AM60" s="5" t="s">
        <v>321</v>
      </c>
      <c r="AN60" s="27">
        <v>45015</v>
      </c>
      <c r="AO60" s="5">
        <v>13505</v>
      </c>
      <c r="AP60" s="5" t="s">
        <v>322</v>
      </c>
      <c r="AQ60" s="27">
        <v>45017</v>
      </c>
      <c r="AR60" s="27">
        <v>45382</v>
      </c>
      <c r="AS60" s="21"/>
      <c r="AT60" s="21"/>
      <c r="AU60" s="21"/>
      <c r="AV60" s="21"/>
      <c r="AW60" s="177"/>
      <c r="AX60" s="177"/>
      <c r="AY60" s="21"/>
      <c r="AZ60" s="21"/>
      <c r="BA60" s="177"/>
      <c r="BB60" s="177"/>
      <c r="BC60" s="21"/>
      <c r="BD60" s="21"/>
      <c r="BE60" s="177"/>
      <c r="BF60" s="177"/>
      <c r="BG60" s="21"/>
      <c r="BH60" s="177"/>
      <c r="BI60" s="177"/>
      <c r="BJ60" s="177"/>
      <c r="BK60" s="177"/>
      <c r="BL60" s="182"/>
      <c r="BM60" s="22"/>
      <c r="BN60" s="22"/>
      <c r="BO60" s="22"/>
      <c r="BP60" s="22"/>
      <c r="BQ60" s="22"/>
      <c r="BR60" s="22"/>
      <c r="BS60" s="22"/>
      <c r="BT60" s="22"/>
      <c r="BU60" s="178"/>
      <c r="BV60" s="178"/>
      <c r="BW60" s="22"/>
      <c r="BX60" s="22"/>
      <c r="BY60" s="22"/>
      <c r="BZ60" s="179" t="s">
        <v>325</v>
      </c>
      <c r="CA60" s="22">
        <v>13536</v>
      </c>
      <c r="CB60" s="179" t="s">
        <v>297</v>
      </c>
      <c r="CC60" s="179">
        <v>544067</v>
      </c>
      <c r="CD60" s="22" t="s">
        <v>250</v>
      </c>
      <c r="CE60" s="22" t="s">
        <v>252</v>
      </c>
    </row>
    <row r="61" spans="1:83" s="180" customFormat="1" ht="25.5" x14ac:dyDescent="0.25">
      <c r="A61" s="10"/>
      <c r="B61" s="9"/>
      <c r="C61" s="9"/>
      <c r="D61" s="9"/>
      <c r="E61" s="9"/>
      <c r="F61" s="11"/>
      <c r="G61" s="9"/>
      <c r="H61" s="9"/>
      <c r="I61" s="21"/>
      <c r="J61" s="21"/>
      <c r="K61" s="21"/>
      <c r="L61" s="21"/>
      <c r="M61" s="21"/>
      <c r="N61" s="21"/>
      <c r="O61" s="21"/>
      <c r="P61" s="21"/>
      <c r="Q61" s="9"/>
      <c r="R61" s="24"/>
      <c r="S61" s="24"/>
      <c r="T61" s="9"/>
      <c r="U61" s="9"/>
      <c r="V61" s="9"/>
      <c r="W61" s="189"/>
      <c r="X61" s="182"/>
      <c r="Y61" s="9"/>
      <c r="Z61" s="9"/>
      <c r="AA61" s="10"/>
      <c r="AB61" s="24"/>
      <c r="AC61" s="9"/>
      <c r="AD61" s="24"/>
      <c r="AE61" s="24"/>
      <c r="AF61" s="21">
        <v>1500</v>
      </c>
      <c r="AG61" s="21">
        <v>33903400</v>
      </c>
      <c r="AH61" s="21"/>
      <c r="AI61" s="177"/>
      <c r="AJ61" s="177"/>
      <c r="AK61" s="21"/>
      <c r="AL61" s="21"/>
      <c r="AM61" s="5" t="s">
        <v>278</v>
      </c>
      <c r="AN61" s="27">
        <v>45378</v>
      </c>
      <c r="AO61" s="5">
        <v>13746</v>
      </c>
      <c r="AP61" s="5" t="s">
        <v>322</v>
      </c>
      <c r="AQ61" s="27">
        <v>45383</v>
      </c>
      <c r="AR61" s="27">
        <v>45747</v>
      </c>
      <c r="AS61" s="21"/>
      <c r="AT61" s="21"/>
      <c r="AU61" s="21"/>
      <c r="AV61" s="21"/>
      <c r="AW61" s="177"/>
      <c r="AX61" s="177"/>
      <c r="AY61" s="21"/>
      <c r="AZ61" s="21"/>
      <c r="BA61" s="177"/>
      <c r="BB61" s="177"/>
      <c r="BC61" s="21"/>
      <c r="BD61" s="21"/>
      <c r="BE61" s="177"/>
      <c r="BF61" s="177"/>
      <c r="BG61" s="21"/>
      <c r="BH61" s="177"/>
      <c r="BI61" s="177"/>
      <c r="BJ61" s="177"/>
      <c r="BK61" s="177">
        <f>848145.64+2303082.47+284351.79</f>
        <v>3435579.9000000004</v>
      </c>
      <c r="BL61" s="182"/>
      <c r="BM61" s="22"/>
      <c r="BN61" s="22"/>
      <c r="BO61" s="22"/>
      <c r="BP61" s="22"/>
      <c r="BQ61" s="22"/>
      <c r="BR61" s="22"/>
      <c r="BS61" s="22"/>
      <c r="BT61" s="22"/>
      <c r="BU61" s="178"/>
      <c r="BV61" s="178"/>
      <c r="BW61" s="22"/>
      <c r="BX61" s="22"/>
      <c r="BY61" s="22"/>
      <c r="BZ61" s="22" t="s">
        <v>325</v>
      </c>
      <c r="CA61" s="22">
        <v>13536</v>
      </c>
      <c r="CB61" s="179" t="s">
        <v>297</v>
      </c>
      <c r="CC61" s="179">
        <v>544067</v>
      </c>
      <c r="CD61" s="22" t="s">
        <v>250</v>
      </c>
      <c r="CE61" s="22" t="s">
        <v>252</v>
      </c>
    </row>
    <row r="62" spans="1:83" s="180" customFormat="1" ht="25.5" x14ac:dyDescent="0.25">
      <c r="A62" s="14"/>
      <c r="B62" s="13"/>
      <c r="C62" s="13"/>
      <c r="D62" s="13"/>
      <c r="E62" s="13"/>
      <c r="F62" s="15"/>
      <c r="G62" s="13"/>
      <c r="H62" s="13"/>
      <c r="I62" s="21"/>
      <c r="J62" s="21"/>
      <c r="K62" s="21"/>
      <c r="L62" s="21"/>
      <c r="M62" s="21"/>
      <c r="N62" s="21"/>
      <c r="O62" s="21"/>
      <c r="P62" s="21"/>
      <c r="Q62" s="13"/>
      <c r="R62" s="25"/>
      <c r="S62" s="25"/>
      <c r="T62" s="13"/>
      <c r="U62" s="13"/>
      <c r="V62" s="13"/>
      <c r="W62" s="190"/>
      <c r="X62" s="183"/>
      <c r="Y62" s="13"/>
      <c r="Z62" s="13"/>
      <c r="AA62" s="14"/>
      <c r="AB62" s="25"/>
      <c r="AC62" s="13"/>
      <c r="AD62" s="25"/>
      <c r="AE62" s="25"/>
      <c r="AF62" s="21">
        <v>1500</v>
      </c>
      <c r="AG62" s="21">
        <v>33903400</v>
      </c>
      <c r="AH62" s="21"/>
      <c r="AI62" s="177"/>
      <c r="AJ62" s="177"/>
      <c r="AK62" s="21"/>
      <c r="AL62" s="21"/>
      <c r="AM62" s="21" t="s">
        <v>328</v>
      </c>
      <c r="AN62" s="44">
        <v>45401</v>
      </c>
      <c r="AO62" s="21">
        <v>13766</v>
      </c>
      <c r="AP62" s="21" t="s">
        <v>246</v>
      </c>
      <c r="AQ62" s="44">
        <v>45401</v>
      </c>
      <c r="AR62" s="21"/>
      <c r="AS62" s="21"/>
      <c r="AT62" s="21"/>
      <c r="AU62" s="21"/>
      <c r="AV62" s="21"/>
      <c r="AW62" s="177"/>
      <c r="AX62" s="177"/>
      <c r="AY62" s="21"/>
      <c r="AZ62" s="21"/>
      <c r="BA62" s="177"/>
      <c r="BB62" s="177"/>
      <c r="BC62" s="21"/>
      <c r="BD62" s="21"/>
      <c r="BE62" s="177"/>
      <c r="BF62" s="177"/>
      <c r="BG62" s="21"/>
      <c r="BH62" s="177"/>
      <c r="BI62" s="177"/>
      <c r="BJ62" s="177"/>
      <c r="BK62" s="177"/>
      <c r="BL62" s="183"/>
      <c r="BM62" s="22"/>
      <c r="BN62" s="22"/>
      <c r="BO62" s="22"/>
      <c r="BP62" s="22"/>
      <c r="BQ62" s="22"/>
      <c r="BR62" s="22"/>
      <c r="BS62" s="22"/>
      <c r="BT62" s="22"/>
      <c r="BU62" s="178"/>
      <c r="BV62" s="178"/>
      <c r="BW62" s="22"/>
      <c r="BX62" s="22"/>
      <c r="BY62" s="22"/>
      <c r="BZ62" s="22" t="s">
        <v>325</v>
      </c>
      <c r="CA62" s="22">
        <v>13536</v>
      </c>
      <c r="CB62" s="179" t="s">
        <v>297</v>
      </c>
      <c r="CC62" s="179">
        <v>544067</v>
      </c>
      <c r="CD62" s="22" t="s">
        <v>250</v>
      </c>
      <c r="CE62" s="22" t="s">
        <v>252</v>
      </c>
    </row>
    <row r="63" spans="1:83" s="180" customFormat="1" x14ac:dyDescent="0.25">
      <c r="A63" s="7">
        <v>9</v>
      </c>
      <c r="B63" s="6" t="s">
        <v>330</v>
      </c>
      <c r="C63" s="6" t="s">
        <v>331</v>
      </c>
      <c r="D63" s="6" t="s">
        <v>332</v>
      </c>
      <c r="E63" s="6" t="s">
        <v>182</v>
      </c>
      <c r="F63" s="8" t="s">
        <v>673</v>
      </c>
      <c r="G63" s="6" t="s">
        <v>339</v>
      </c>
      <c r="H63" s="6" t="s">
        <v>340</v>
      </c>
      <c r="I63" s="21"/>
      <c r="J63" s="21"/>
      <c r="K63" s="21"/>
      <c r="L63" s="21"/>
      <c r="M63" s="21"/>
      <c r="N63" s="21"/>
      <c r="O63" s="21"/>
      <c r="P63" s="21"/>
      <c r="Q63" s="5"/>
      <c r="R63" s="5"/>
      <c r="S63" s="5"/>
      <c r="T63" s="5"/>
      <c r="U63" s="5"/>
      <c r="V63" s="5"/>
      <c r="W63" s="5"/>
      <c r="X63" s="191"/>
      <c r="Y63" s="188" t="s">
        <v>336</v>
      </c>
      <c r="Z63" s="6" t="s">
        <v>337</v>
      </c>
      <c r="AA63" s="6" t="s">
        <v>338</v>
      </c>
      <c r="AB63" s="12">
        <v>44713</v>
      </c>
      <c r="AC63" s="6">
        <v>13299</v>
      </c>
      <c r="AD63" s="12">
        <v>44713</v>
      </c>
      <c r="AE63" s="12">
        <v>45077</v>
      </c>
      <c r="AF63" s="21">
        <v>101</v>
      </c>
      <c r="AG63" s="21">
        <v>3390390000</v>
      </c>
      <c r="AH63" s="21"/>
      <c r="AI63" s="177"/>
      <c r="AJ63" s="177"/>
      <c r="AK63" s="21"/>
      <c r="AL63" s="21"/>
      <c r="AM63" s="21"/>
      <c r="AN63" s="21"/>
      <c r="AO63" s="21"/>
      <c r="AP63" s="21"/>
      <c r="AQ63" s="21"/>
      <c r="AR63" s="21"/>
      <c r="AS63" s="21"/>
      <c r="AT63" s="21"/>
      <c r="AU63" s="21"/>
      <c r="AV63" s="21"/>
      <c r="AW63" s="177"/>
      <c r="AX63" s="177"/>
      <c r="AY63" s="21"/>
      <c r="AZ63" s="21"/>
      <c r="BA63" s="177"/>
      <c r="BB63" s="177"/>
      <c r="BC63" s="21"/>
      <c r="BD63" s="21"/>
      <c r="BE63" s="177"/>
      <c r="BF63" s="177"/>
      <c r="BG63" s="21"/>
      <c r="BH63" s="177"/>
      <c r="BI63" s="177">
        <v>4500000</v>
      </c>
      <c r="BJ63" s="177"/>
      <c r="BK63" s="177"/>
      <c r="BL63" s="184">
        <f>BJ65+BK67</f>
        <v>11249593.18</v>
      </c>
      <c r="BM63" s="22"/>
      <c r="BN63" s="22"/>
      <c r="BO63" s="22"/>
      <c r="BP63" s="22"/>
      <c r="BQ63" s="22"/>
      <c r="BR63" s="22"/>
      <c r="BS63" s="22"/>
      <c r="BT63" s="22"/>
      <c r="BU63" s="178"/>
      <c r="BV63" s="178"/>
      <c r="BW63" s="22"/>
      <c r="BX63" s="22"/>
      <c r="BY63" s="22"/>
      <c r="BZ63" s="179" t="s">
        <v>341</v>
      </c>
      <c r="CA63" s="22">
        <v>13299</v>
      </c>
      <c r="CB63" s="179" t="s">
        <v>300</v>
      </c>
      <c r="CC63" s="179">
        <v>7129133</v>
      </c>
      <c r="CD63" s="179" t="s">
        <v>342</v>
      </c>
      <c r="CE63" s="179">
        <v>711358</v>
      </c>
    </row>
    <row r="64" spans="1:83" s="180" customFormat="1" x14ac:dyDescent="0.25">
      <c r="A64" s="10"/>
      <c r="B64" s="9"/>
      <c r="C64" s="9"/>
      <c r="D64" s="9"/>
      <c r="E64" s="9"/>
      <c r="F64" s="11"/>
      <c r="G64" s="9"/>
      <c r="H64" s="9"/>
      <c r="I64" s="21"/>
      <c r="J64" s="21"/>
      <c r="K64" s="21"/>
      <c r="L64" s="21"/>
      <c r="M64" s="21"/>
      <c r="N64" s="21"/>
      <c r="O64" s="21"/>
      <c r="P64" s="21"/>
      <c r="Q64" s="21"/>
      <c r="R64" s="21"/>
      <c r="S64" s="21"/>
      <c r="T64" s="21"/>
      <c r="U64" s="21"/>
      <c r="V64" s="21"/>
      <c r="W64" s="21"/>
      <c r="X64" s="177"/>
      <c r="Y64" s="189"/>
      <c r="Z64" s="9"/>
      <c r="AA64" s="9"/>
      <c r="AB64" s="24"/>
      <c r="AC64" s="9"/>
      <c r="AD64" s="24"/>
      <c r="AE64" s="24"/>
      <c r="AF64" s="21">
        <v>101</v>
      </c>
      <c r="AG64" s="21">
        <v>3390390000</v>
      </c>
      <c r="AH64" s="21"/>
      <c r="AI64" s="177"/>
      <c r="AJ64" s="177"/>
      <c r="AK64" s="21"/>
      <c r="AL64" s="21"/>
      <c r="AM64" s="21"/>
      <c r="AN64" s="21"/>
      <c r="AO64" s="21"/>
      <c r="AP64" s="21"/>
      <c r="AQ64" s="21"/>
      <c r="AR64" s="21"/>
      <c r="AS64" s="21"/>
      <c r="AT64" s="21"/>
      <c r="AU64" s="21"/>
      <c r="AV64" s="21"/>
      <c r="AW64" s="177"/>
      <c r="AX64" s="177"/>
      <c r="AY64" s="21"/>
      <c r="AZ64" s="21"/>
      <c r="BA64" s="177"/>
      <c r="BB64" s="177"/>
      <c r="BC64" s="21"/>
      <c r="BD64" s="21"/>
      <c r="BE64" s="177"/>
      <c r="BF64" s="177"/>
      <c r="BG64" s="21"/>
      <c r="BH64" s="177"/>
      <c r="BI64" s="177"/>
      <c r="BJ64" s="177"/>
      <c r="BK64" s="177"/>
      <c r="BL64" s="182"/>
      <c r="BM64" s="22"/>
      <c r="BN64" s="22"/>
      <c r="BO64" s="22"/>
      <c r="BP64" s="22"/>
      <c r="BQ64" s="22"/>
      <c r="BR64" s="22"/>
      <c r="BS64" s="22"/>
      <c r="BT64" s="22"/>
      <c r="BU64" s="178"/>
      <c r="BV64" s="178"/>
      <c r="BW64" s="22"/>
      <c r="BX64" s="22"/>
      <c r="BY64" s="22"/>
      <c r="BZ64" s="179" t="s">
        <v>343</v>
      </c>
      <c r="CA64" s="22">
        <v>13402</v>
      </c>
      <c r="CB64" s="179" t="s">
        <v>344</v>
      </c>
      <c r="CC64" s="179">
        <v>713038</v>
      </c>
      <c r="CD64" s="179" t="s">
        <v>345</v>
      </c>
      <c r="CE64" s="179">
        <v>713702</v>
      </c>
    </row>
    <row r="65" spans="1:83" s="180" customFormat="1" ht="25.5" x14ac:dyDescent="0.25">
      <c r="A65" s="10"/>
      <c r="B65" s="9"/>
      <c r="C65" s="9"/>
      <c r="D65" s="9"/>
      <c r="E65" s="9"/>
      <c r="F65" s="11"/>
      <c r="G65" s="9"/>
      <c r="H65" s="9"/>
      <c r="I65" s="21"/>
      <c r="J65" s="21"/>
      <c r="K65" s="21"/>
      <c r="L65" s="21"/>
      <c r="M65" s="21"/>
      <c r="N65" s="21"/>
      <c r="O65" s="21"/>
      <c r="P65" s="21"/>
      <c r="Q65" s="21"/>
      <c r="R65" s="21"/>
      <c r="S65" s="21"/>
      <c r="T65" s="21"/>
      <c r="U65" s="21"/>
      <c r="V65" s="21"/>
      <c r="W65" s="21"/>
      <c r="X65" s="177"/>
      <c r="Y65" s="189"/>
      <c r="Z65" s="9"/>
      <c r="AA65" s="9"/>
      <c r="AB65" s="24"/>
      <c r="AC65" s="9"/>
      <c r="AD65" s="24"/>
      <c r="AE65" s="24"/>
      <c r="AF65" s="21">
        <v>101</v>
      </c>
      <c r="AG65" s="21">
        <v>3390390000</v>
      </c>
      <c r="AH65" s="21"/>
      <c r="AI65" s="177"/>
      <c r="AJ65" s="177"/>
      <c r="AK65" s="21"/>
      <c r="AL65" s="21"/>
      <c r="AM65" s="5" t="s">
        <v>188</v>
      </c>
      <c r="AN65" s="27">
        <v>44993</v>
      </c>
      <c r="AO65" s="5">
        <v>13493</v>
      </c>
      <c r="AP65" s="5" t="s">
        <v>333</v>
      </c>
      <c r="AQ65" s="27">
        <v>44713</v>
      </c>
      <c r="AR65" s="27">
        <v>45078</v>
      </c>
      <c r="AS65" s="21"/>
      <c r="AT65" s="21"/>
      <c r="AU65" s="21">
        <v>25</v>
      </c>
      <c r="AV65" s="21"/>
      <c r="AW65" s="177">
        <v>1125000</v>
      </c>
      <c r="AX65" s="177"/>
      <c r="AY65" s="21"/>
      <c r="AZ65" s="21"/>
      <c r="BA65" s="177"/>
      <c r="BB65" s="177"/>
      <c r="BC65" s="21"/>
      <c r="BD65" s="21"/>
      <c r="BE65" s="177"/>
      <c r="BF65" s="177"/>
      <c r="BG65" s="21"/>
      <c r="BH65" s="177"/>
      <c r="BI65" s="177">
        <v>5625000</v>
      </c>
      <c r="BJ65" s="177">
        <v>5624607.9800000004</v>
      </c>
      <c r="BK65" s="177"/>
      <c r="BL65" s="182"/>
      <c r="BM65" s="22"/>
      <c r="BN65" s="22"/>
      <c r="BO65" s="22"/>
      <c r="BP65" s="22"/>
      <c r="BQ65" s="22"/>
      <c r="BR65" s="22"/>
      <c r="BS65" s="22"/>
      <c r="BT65" s="22"/>
      <c r="BU65" s="178"/>
      <c r="BV65" s="178"/>
      <c r="BW65" s="22"/>
      <c r="BX65" s="22"/>
      <c r="BY65" s="22"/>
      <c r="BZ65" s="179" t="s">
        <v>348</v>
      </c>
      <c r="CA65" s="22">
        <v>13497</v>
      </c>
      <c r="CB65" s="179" t="s">
        <v>344</v>
      </c>
      <c r="CC65" s="179">
        <v>713038</v>
      </c>
      <c r="CD65" s="179" t="s">
        <v>347</v>
      </c>
      <c r="CE65" s="179">
        <v>713878</v>
      </c>
    </row>
    <row r="66" spans="1:83" s="180" customFormat="1" ht="25.5" x14ac:dyDescent="0.25">
      <c r="A66" s="10"/>
      <c r="B66" s="9"/>
      <c r="C66" s="9"/>
      <c r="D66" s="9"/>
      <c r="E66" s="9"/>
      <c r="F66" s="11"/>
      <c r="G66" s="9"/>
      <c r="H66" s="9"/>
      <c r="I66" s="21"/>
      <c r="J66" s="21"/>
      <c r="K66" s="21"/>
      <c r="L66" s="21"/>
      <c r="M66" s="21"/>
      <c r="N66" s="21"/>
      <c r="O66" s="21"/>
      <c r="P66" s="21"/>
      <c r="Q66" s="21"/>
      <c r="R66" s="21"/>
      <c r="S66" s="21"/>
      <c r="T66" s="21"/>
      <c r="U66" s="21"/>
      <c r="V66" s="21"/>
      <c r="W66" s="21"/>
      <c r="X66" s="177"/>
      <c r="Y66" s="189"/>
      <c r="Z66" s="9"/>
      <c r="AA66" s="9"/>
      <c r="AB66" s="24"/>
      <c r="AC66" s="9"/>
      <c r="AD66" s="24"/>
      <c r="AE66" s="24"/>
      <c r="AF66" s="21">
        <v>101</v>
      </c>
      <c r="AG66" s="21">
        <v>3390390000</v>
      </c>
      <c r="AH66" s="21"/>
      <c r="AI66" s="177"/>
      <c r="AJ66" s="177"/>
      <c r="AK66" s="21"/>
      <c r="AL66" s="21"/>
      <c r="AM66" s="1" t="s">
        <v>190</v>
      </c>
      <c r="AN66" s="27">
        <v>45064</v>
      </c>
      <c r="AO66" s="5">
        <v>13538</v>
      </c>
      <c r="AP66" s="5" t="s">
        <v>334</v>
      </c>
      <c r="AQ66" s="27">
        <v>45078</v>
      </c>
      <c r="AR66" s="27">
        <v>45443</v>
      </c>
      <c r="AS66" s="21"/>
      <c r="AT66" s="21"/>
      <c r="AU66" s="21"/>
      <c r="AV66" s="21"/>
      <c r="AW66" s="177"/>
      <c r="AX66" s="177"/>
      <c r="AY66" s="21"/>
      <c r="AZ66" s="21"/>
      <c r="BA66" s="177"/>
      <c r="BB66" s="177"/>
      <c r="BC66" s="21"/>
      <c r="BD66" s="21"/>
      <c r="BE66" s="177"/>
      <c r="BF66" s="177"/>
      <c r="BG66" s="21"/>
      <c r="BH66" s="177"/>
      <c r="BI66" s="177"/>
      <c r="BJ66" s="177"/>
      <c r="BK66" s="177"/>
      <c r="BL66" s="182"/>
      <c r="BM66" s="22"/>
      <c r="BN66" s="22"/>
      <c r="BO66" s="22"/>
      <c r="BP66" s="22"/>
      <c r="BQ66" s="22"/>
      <c r="BR66" s="22"/>
      <c r="BS66" s="22"/>
      <c r="BT66" s="22"/>
      <c r="BU66" s="178"/>
      <c r="BV66" s="178"/>
      <c r="BW66" s="22"/>
      <c r="BX66" s="22"/>
      <c r="BY66" s="22"/>
      <c r="BZ66" s="179" t="s">
        <v>348</v>
      </c>
      <c r="CA66" s="22">
        <v>13497</v>
      </c>
      <c r="CB66" s="179" t="s">
        <v>344</v>
      </c>
      <c r="CC66" s="179">
        <v>713038</v>
      </c>
      <c r="CD66" s="179" t="s">
        <v>347</v>
      </c>
      <c r="CE66" s="179">
        <v>713878</v>
      </c>
    </row>
    <row r="67" spans="1:83" s="180" customFormat="1" ht="51" x14ac:dyDescent="0.25">
      <c r="A67" s="14"/>
      <c r="B67" s="13"/>
      <c r="C67" s="13"/>
      <c r="D67" s="13"/>
      <c r="E67" s="13"/>
      <c r="F67" s="15"/>
      <c r="G67" s="13"/>
      <c r="H67" s="13"/>
      <c r="I67" s="21"/>
      <c r="J67" s="21"/>
      <c r="K67" s="21"/>
      <c r="L67" s="21"/>
      <c r="M67" s="21"/>
      <c r="N67" s="21"/>
      <c r="O67" s="21"/>
      <c r="P67" s="21"/>
      <c r="Q67" s="21"/>
      <c r="R67" s="21"/>
      <c r="S67" s="21"/>
      <c r="T67" s="21"/>
      <c r="U67" s="21"/>
      <c r="V67" s="21"/>
      <c r="W67" s="21"/>
      <c r="X67" s="177"/>
      <c r="Y67" s="190"/>
      <c r="Z67" s="13"/>
      <c r="AA67" s="13"/>
      <c r="AB67" s="25"/>
      <c r="AC67" s="13"/>
      <c r="AD67" s="25"/>
      <c r="AE67" s="25"/>
      <c r="AF67" s="21">
        <v>1500</v>
      </c>
      <c r="AG67" s="21">
        <v>33903900</v>
      </c>
      <c r="AH67" s="21"/>
      <c r="AI67" s="177"/>
      <c r="AJ67" s="177"/>
      <c r="AK67" s="21"/>
      <c r="AL67" s="21"/>
      <c r="AM67" s="26" t="s">
        <v>234</v>
      </c>
      <c r="AN67" s="192">
        <v>45428</v>
      </c>
      <c r="AO67" s="29">
        <v>13779</v>
      </c>
      <c r="AP67" s="29" t="s">
        <v>335</v>
      </c>
      <c r="AQ67" s="192">
        <v>45430</v>
      </c>
      <c r="AR67" s="192">
        <v>45657</v>
      </c>
      <c r="AS67" s="21"/>
      <c r="AT67" s="21"/>
      <c r="AU67" s="21"/>
      <c r="AV67" s="21"/>
      <c r="AW67" s="177"/>
      <c r="AX67" s="177"/>
      <c r="AY67" s="21"/>
      <c r="AZ67" s="21"/>
      <c r="BA67" s="177"/>
      <c r="BB67" s="177"/>
      <c r="BC67" s="21"/>
      <c r="BD67" s="21"/>
      <c r="BE67" s="177"/>
      <c r="BF67" s="177"/>
      <c r="BG67" s="21"/>
      <c r="BH67" s="177"/>
      <c r="BI67" s="177"/>
      <c r="BJ67" s="177"/>
      <c r="BK67" s="193">
        <f>1339808.84+423482.72+3861693.64</f>
        <v>5624985.2000000002</v>
      </c>
      <c r="BL67" s="183"/>
      <c r="BM67" s="22"/>
      <c r="BN67" s="22"/>
      <c r="BO67" s="22"/>
      <c r="BP67" s="22"/>
      <c r="BQ67" s="22"/>
      <c r="BR67" s="22"/>
      <c r="BS67" s="22"/>
      <c r="BT67" s="22"/>
      <c r="BU67" s="178"/>
      <c r="BV67" s="178"/>
      <c r="BW67" s="22"/>
      <c r="BX67" s="22"/>
      <c r="BY67" s="22"/>
      <c r="BZ67" s="179" t="s">
        <v>346</v>
      </c>
      <c r="CA67" s="22">
        <v>13536</v>
      </c>
      <c r="CB67" s="179" t="s">
        <v>300</v>
      </c>
      <c r="CC67" s="179">
        <v>7129133</v>
      </c>
      <c r="CD67" s="179" t="s">
        <v>347</v>
      </c>
      <c r="CE67" s="179">
        <v>713878</v>
      </c>
    </row>
    <row r="68" spans="1:83" s="180" customFormat="1" ht="51" x14ac:dyDescent="0.25">
      <c r="A68" s="22">
        <v>10</v>
      </c>
      <c r="B68" s="5" t="s">
        <v>352</v>
      </c>
      <c r="C68" s="5" t="s">
        <v>349</v>
      </c>
      <c r="D68" s="5" t="s">
        <v>350</v>
      </c>
      <c r="E68" s="5" t="s">
        <v>349</v>
      </c>
      <c r="F68" s="1" t="s">
        <v>351</v>
      </c>
      <c r="G68" s="21"/>
      <c r="H68" s="21" t="s">
        <v>353</v>
      </c>
      <c r="I68" s="21"/>
      <c r="J68" s="21"/>
      <c r="K68" s="21"/>
      <c r="L68" s="21"/>
      <c r="M68" s="21" t="s">
        <v>354</v>
      </c>
      <c r="N68" s="21" t="s">
        <v>511</v>
      </c>
      <c r="O68" s="21"/>
      <c r="P68" s="21"/>
      <c r="Q68" s="21"/>
      <c r="R68" s="21"/>
      <c r="S68" s="21"/>
      <c r="T68" s="21"/>
      <c r="U68" s="21"/>
      <c r="V68" s="21"/>
      <c r="W68" s="21"/>
      <c r="X68" s="177"/>
      <c r="Y68" s="34" t="s">
        <v>360</v>
      </c>
      <c r="Z68" s="5" t="s">
        <v>363</v>
      </c>
      <c r="AA68" s="31" t="s">
        <v>364</v>
      </c>
      <c r="AB68" s="27">
        <v>44951</v>
      </c>
      <c r="AC68" s="21"/>
      <c r="AD68" s="27">
        <v>44951</v>
      </c>
      <c r="AE68" s="27">
        <v>45657</v>
      </c>
      <c r="AF68" s="21">
        <v>1500</v>
      </c>
      <c r="AG68" s="21">
        <v>33504300</v>
      </c>
      <c r="AH68" s="21"/>
      <c r="AI68" s="177"/>
      <c r="AJ68" s="177"/>
      <c r="AK68" s="21"/>
      <c r="AL68" s="21"/>
      <c r="AM68" s="5"/>
      <c r="AN68" s="5"/>
      <c r="AO68" s="5"/>
      <c r="AP68" s="5"/>
      <c r="AQ68" s="5"/>
      <c r="AR68" s="5"/>
      <c r="AS68" s="21"/>
      <c r="AT68" s="21"/>
      <c r="AU68" s="21"/>
      <c r="AV68" s="21"/>
      <c r="AW68" s="177"/>
      <c r="AX68" s="177"/>
      <c r="AY68" s="21"/>
      <c r="AZ68" s="21"/>
      <c r="BA68" s="177"/>
      <c r="BB68" s="177"/>
      <c r="BC68" s="21"/>
      <c r="BD68" s="21"/>
      <c r="BE68" s="177"/>
      <c r="BF68" s="177"/>
      <c r="BG68" s="21"/>
      <c r="BH68" s="177"/>
      <c r="BI68" s="177">
        <v>1135524</v>
      </c>
      <c r="BJ68" s="177">
        <v>1069284.8600000001</v>
      </c>
      <c r="BK68" s="177">
        <f>369045.21+1107135.63</f>
        <v>1476180.8399999999</v>
      </c>
      <c r="BL68" s="177">
        <f>BK68</f>
        <v>1476180.8399999999</v>
      </c>
      <c r="BM68" s="22"/>
      <c r="BN68" s="22"/>
      <c r="BO68" s="22"/>
      <c r="BP68" s="22"/>
      <c r="BQ68" s="22"/>
      <c r="BR68" s="22"/>
      <c r="BS68" s="22"/>
      <c r="BT68" s="22"/>
      <c r="BU68" s="178"/>
      <c r="BV68" s="178"/>
      <c r="BW68" s="22"/>
      <c r="BX68" s="22"/>
      <c r="BY68" s="22"/>
      <c r="BZ68" s="179"/>
      <c r="CA68" s="179"/>
      <c r="CB68" s="179"/>
      <c r="CC68" s="179"/>
      <c r="CD68" s="179"/>
      <c r="CE68" s="179"/>
    </row>
    <row r="69" spans="1:83" s="180" customFormat="1" ht="25.5" x14ac:dyDescent="0.25">
      <c r="A69" s="22">
        <v>11</v>
      </c>
      <c r="B69" s="21" t="s">
        <v>359</v>
      </c>
      <c r="C69" s="21" t="s">
        <v>349</v>
      </c>
      <c r="D69" s="42" t="s">
        <v>355</v>
      </c>
      <c r="E69" s="21"/>
      <c r="F69" s="35" t="s">
        <v>356</v>
      </c>
      <c r="G69" s="21"/>
      <c r="H69" s="21" t="s">
        <v>353</v>
      </c>
      <c r="I69" s="21"/>
      <c r="J69" s="21"/>
      <c r="K69" s="21"/>
      <c r="L69" s="21"/>
      <c r="M69" s="21" t="s">
        <v>354</v>
      </c>
      <c r="N69" s="21" t="s">
        <v>511</v>
      </c>
      <c r="O69" s="21"/>
      <c r="P69" s="21"/>
      <c r="Q69" s="21"/>
      <c r="R69" s="21"/>
      <c r="S69" s="21"/>
      <c r="T69" s="21"/>
      <c r="U69" s="21"/>
      <c r="V69" s="21"/>
      <c r="W69" s="21"/>
      <c r="X69" s="177"/>
      <c r="Y69" s="34" t="s">
        <v>361</v>
      </c>
      <c r="Z69" s="5" t="s">
        <v>365</v>
      </c>
      <c r="AA69" s="31" t="s">
        <v>366</v>
      </c>
      <c r="AB69" s="27">
        <v>45320</v>
      </c>
      <c r="AC69" s="21"/>
      <c r="AD69" s="27">
        <v>45320</v>
      </c>
      <c r="AE69" s="27" t="s">
        <v>369</v>
      </c>
      <c r="AF69" s="21">
        <v>1500</v>
      </c>
      <c r="AG69" s="21">
        <v>33904100</v>
      </c>
      <c r="AH69" s="21"/>
      <c r="AI69" s="177"/>
      <c r="AJ69" s="177"/>
      <c r="AK69" s="21"/>
      <c r="AL69" s="21"/>
      <c r="AM69" s="21"/>
      <c r="AN69" s="21"/>
      <c r="AO69" s="21"/>
      <c r="AP69" s="21"/>
      <c r="AQ69" s="21"/>
      <c r="AR69" s="21"/>
      <c r="AS69" s="21"/>
      <c r="AT69" s="21"/>
      <c r="AU69" s="21"/>
      <c r="AV69" s="21"/>
      <c r="AW69" s="177"/>
      <c r="AX69" s="177"/>
      <c r="AY69" s="21"/>
      <c r="AZ69" s="21"/>
      <c r="BA69" s="177"/>
      <c r="BB69" s="177"/>
      <c r="BC69" s="21"/>
      <c r="BD69" s="21"/>
      <c r="BE69" s="177"/>
      <c r="BF69" s="177"/>
      <c r="BG69" s="21"/>
      <c r="BH69" s="177"/>
      <c r="BI69" s="177">
        <v>39041</v>
      </c>
      <c r="BJ69" s="177">
        <v>39041</v>
      </c>
      <c r="BK69" s="177">
        <f>3270+30852+6856</f>
        <v>40978</v>
      </c>
      <c r="BL69" s="177">
        <f>BK69</f>
        <v>40978</v>
      </c>
      <c r="BM69" s="22"/>
      <c r="BN69" s="22"/>
      <c r="BO69" s="22"/>
      <c r="BP69" s="22"/>
      <c r="BQ69" s="22"/>
      <c r="BR69" s="22"/>
      <c r="BS69" s="22"/>
      <c r="BT69" s="22"/>
      <c r="BU69" s="178"/>
      <c r="BV69" s="178"/>
      <c r="BW69" s="22"/>
      <c r="BX69" s="22"/>
      <c r="BY69" s="22"/>
      <c r="BZ69" s="179"/>
      <c r="CA69" s="179"/>
      <c r="CB69" s="179"/>
      <c r="CC69" s="179"/>
      <c r="CD69" s="179"/>
      <c r="CE69" s="179"/>
    </row>
    <row r="70" spans="1:83" s="180" customFormat="1" ht="25.5" x14ac:dyDescent="0.25">
      <c r="A70" s="22">
        <v>12</v>
      </c>
      <c r="B70" s="5" t="s">
        <v>346</v>
      </c>
      <c r="C70" s="5" t="s">
        <v>349</v>
      </c>
      <c r="D70" s="5" t="s">
        <v>357</v>
      </c>
      <c r="E70" s="5" t="s">
        <v>349</v>
      </c>
      <c r="F70" s="1" t="s">
        <v>358</v>
      </c>
      <c r="G70" s="21"/>
      <c r="H70" s="21" t="s">
        <v>353</v>
      </c>
      <c r="I70" s="21"/>
      <c r="J70" s="21"/>
      <c r="K70" s="21"/>
      <c r="L70" s="21"/>
      <c r="M70" s="21" t="s">
        <v>354</v>
      </c>
      <c r="N70" s="21" t="s">
        <v>511</v>
      </c>
      <c r="O70" s="21"/>
      <c r="P70" s="21"/>
      <c r="Q70" s="21"/>
      <c r="R70" s="21"/>
      <c r="S70" s="21"/>
      <c r="T70" s="21"/>
      <c r="U70" s="21"/>
      <c r="V70" s="21"/>
      <c r="W70" s="21"/>
      <c r="X70" s="177"/>
      <c r="Y70" s="34" t="s">
        <v>362</v>
      </c>
      <c r="Z70" s="5" t="s">
        <v>367</v>
      </c>
      <c r="AA70" s="31" t="s">
        <v>368</v>
      </c>
      <c r="AB70" s="27">
        <v>44993</v>
      </c>
      <c r="AC70" s="21"/>
      <c r="AD70" s="27">
        <v>44927</v>
      </c>
      <c r="AE70" s="27">
        <v>45291</v>
      </c>
      <c r="AF70" s="21" t="s">
        <v>370</v>
      </c>
      <c r="AG70" s="21">
        <v>33904100</v>
      </c>
      <c r="AH70" s="21"/>
      <c r="AI70" s="177"/>
      <c r="AJ70" s="177"/>
      <c r="AK70" s="21"/>
      <c r="AL70" s="21"/>
      <c r="AM70" s="21"/>
      <c r="AN70" s="21"/>
      <c r="AO70" s="21"/>
      <c r="AP70" s="21"/>
      <c r="AQ70" s="21"/>
      <c r="AR70" s="21"/>
      <c r="AS70" s="21"/>
      <c r="AT70" s="21"/>
      <c r="AU70" s="21"/>
      <c r="AV70" s="21"/>
      <c r="AW70" s="177"/>
      <c r="AX70" s="177"/>
      <c r="AY70" s="21"/>
      <c r="AZ70" s="21"/>
      <c r="BA70" s="177"/>
      <c r="BB70" s="177"/>
      <c r="BC70" s="21"/>
      <c r="BD70" s="21"/>
      <c r="BE70" s="177"/>
      <c r="BF70" s="177"/>
      <c r="BG70" s="21"/>
      <c r="BH70" s="177"/>
      <c r="BI70" s="177">
        <v>49050.1</v>
      </c>
      <c r="BJ70" s="177">
        <v>49050.1</v>
      </c>
      <c r="BK70" s="177">
        <v>54942.3</v>
      </c>
      <c r="BL70" s="177">
        <f>BK70</f>
        <v>54942.3</v>
      </c>
      <c r="BM70" s="22"/>
      <c r="BN70" s="22"/>
      <c r="BO70" s="22"/>
      <c r="BP70" s="22"/>
      <c r="BQ70" s="22"/>
      <c r="BR70" s="22"/>
      <c r="BS70" s="22"/>
      <c r="BT70" s="22"/>
      <c r="BU70" s="178"/>
      <c r="BV70" s="178"/>
      <c r="BW70" s="22"/>
      <c r="BX70" s="22"/>
      <c r="BY70" s="22"/>
      <c r="BZ70" s="179"/>
      <c r="CA70" s="179"/>
      <c r="CB70" s="179"/>
      <c r="CC70" s="179"/>
      <c r="CD70" s="179"/>
      <c r="CE70" s="179"/>
    </row>
    <row r="71" spans="1:83" s="180" customFormat="1" ht="25.5" x14ac:dyDescent="0.25">
      <c r="A71" s="7">
        <v>13</v>
      </c>
      <c r="B71" s="28" t="s">
        <v>399</v>
      </c>
      <c r="C71" s="6" t="s">
        <v>372</v>
      </c>
      <c r="D71" s="6" t="s">
        <v>181</v>
      </c>
      <c r="E71" s="29" t="s">
        <v>400</v>
      </c>
      <c r="F71" s="8" t="s">
        <v>371</v>
      </c>
      <c r="G71" s="6">
        <v>13489</v>
      </c>
      <c r="H71" s="6">
        <v>13501</v>
      </c>
      <c r="I71" s="21"/>
      <c r="J71" s="21"/>
      <c r="K71" s="21"/>
      <c r="L71" s="21"/>
      <c r="M71" s="21"/>
      <c r="N71" s="21"/>
      <c r="O71" s="21"/>
      <c r="P71" s="21"/>
      <c r="Q71" s="6" t="s">
        <v>372</v>
      </c>
      <c r="R71" s="12">
        <v>45013</v>
      </c>
      <c r="S71" s="12">
        <v>45379</v>
      </c>
      <c r="T71" s="6">
        <v>13504</v>
      </c>
      <c r="U71" s="6" t="s">
        <v>373</v>
      </c>
      <c r="V71" s="6">
        <v>13722</v>
      </c>
      <c r="W71" s="6" t="s">
        <v>371</v>
      </c>
      <c r="X71" s="184">
        <v>300184.99</v>
      </c>
      <c r="Y71" s="6" t="s">
        <v>374</v>
      </c>
      <c r="Z71" s="6" t="s">
        <v>375</v>
      </c>
      <c r="AA71" s="6" t="s">
        <v>376</v>
      </c>
      <c r="AB71" s="12">
        <v>45345</v>
      </c>
      <c r="AC71" s="6">
        <v>13726</v>
      </c>
      <c r="AD71" s="12">
        <v>45345</v>
      </c>
      <c r="AE71" s="12">
        <v>45657</v>
      </c>
      <c r="AF71" s="6">
        <v>1500</v>
      </c>
      <c r="AG71" s="6">
        <v>33903900</v>
      </c>
      <c r="AH71" s="21"/>
      <c r="AI71" s="177"/>
      <c r="AJ71" s="177"/>
      <c r="AK71" s="21"/>
      <c r="AL71" s="21"/>
      <c r="AM71" s="21"/>
      <c r="AN71" s="21"/>
      <c r="AO71" s="21"/>
      <c r="AP71" s="21"/>
      <c r="AQ71" s="21"/>
      <c r="AR71" s="21"/>
      <c r="AS71" s="21"/>
      <c r="AT71" s="21"/>
      <c r="AU71" s="21"/>
      <c r="AV71" s="21"/>
      <c r="AW71" s="177"/>
      <c r="AX71" s="177"/>
      <c r="AY71" s="21"/>
      <c r="AZ71" s="21"/>
      <c r="BA71" s="177"/>
      <c r="BB71" s="177"/>
      <c r="BC71" s="21"/>
      <c r="BD71" s="21"/>
      <c r="BE71" s="177"/>
      <c r="BF71" s="177"/>
      <c r="BG71" s="21"/>
      <c r="BH71" s="177"/>
      <c r="BI71" s="177"/>
      <c r="BJ71" s="177"/>
      <c r="BK71" s="177"/>
      <c r="BL71" s="177"/>
      <c r="BM71" s="22"/>
      <c r="BN71" s="22"/>
      <c r="BO71" s="22"/>
      <c r="BP71" s="22"/>
      <c r="BQ71" s="22"/>
      <c r="BR71" s="22"/>
      <c r="BS71" s="22"/>
      <c r="BT71" s="22"/>
      <c r="BU71" s="178"/>
      <c r="BV71" s="178"/>
      <c r="BW71" s="22"/>
      <c r="BX71" s="22"/>
      <c r="BY71" s="22"/>
      <c r="BZ71" s="179" t="s">
        <v>377</v>
      </c>
      <c r="CA71" s="179">
        <v>13722</v>
      </c>
      <c r="CB71" s="179" t="s">
        <v>378</v>
      </c>
      <c r="CC71" s="179">
        <v>714678</v>
      </c>
      <c r="CD71" s="179" t="s">
        <v>379</v>
      </c>
      <c r="CE71" s="179">
        <v>713354</v>
      </c>
    </row>
    <row r="72" spans="1:83" s="180" customFormat="1" ht="242.25" x14ac:dyDescent="0.25">
      <c r="A72" s="14"/>
      <c r="B72" s="30"/>
      <c r="C72" s="13"/>
      <c r="D72" s="13"/>
      <c r="E72" s="21" t="s">
        <v>401</v>
      </c>
      <c r="F72" s="15"/>
      <c r="G72" s="13"/>
      <c r="H72" s="13"/>
      <c r="I72" s="21"/>
      <c r="J72" s="21"/>
      <c r="K72" s="21"/>
      <c r="L72" s="21"/>
      <c r="M72" s="21"/>
      <c r="N72" s="21"/>
      <c r="O72" s="21"/>
      <c r="P72" s="21"/>
      <c r="Q72" s="13"/>
      <c r="R72" s="25"/>
      <c r="S72" s="25"/>
      <c r="T72" s="13"/>
      <c r="U72" s="13"/>
      <c r="V72" s="13"/>
      <c r="W72" s="13"/>
      <c r="X72" s="183"/>
      <c r="Y72" s="13"/>
      <c r="Z72" s="13"/>
      <c r="AA72" s="13"/>
      <c r="AB72" s="25"/>
      <c r="AC72" s="13"/>
      <c r="AD72" s="25"/>
      <c r="AE72" s="25"/>
      <c r="AF72" s="13"/>
      <c r="AG72" s="13"/>
      <c r="AH72" s="21"/>
      <c r="AI72" s="177"/>
      <c r="AJ72" s="177"/>
      <c r="AK72" s="21"/>
      <c r="AL72" s="21"/>
      <c r="AM72" s="21" t="s">
        <v>380</v>
      </c>
      <c r="AN72" s="44">
        <v>45630</v>
      </c>
      <c r="AO72" s="21">
        <v>13918</v>
      </c>
      <c r="AP72" s="21" t="s">
        <v>381</v>
      </c>
      <c r="AQ72" s="44">
        <v>45630</v>
      </c>
      <c r="AR72" s="44">
        <v>45657</v>
      </c>
      <c r="AS72" s="21"/>
      <c r="AT72" s="21"/>
      <c r="AU72" s="21">
        <v>25</v>
      </c>
      <c r="AV72" s="21"/>
      <c r="AW72" s="177">
        <v>75046.240000000005</v>
      </c>
      <c r="AX72" s="177"/>
      <c r="AY72" s="21"/>
      <c r="AZ72" s="21"/>
      <c r="BA72" s="177"/>
      <c r="BB72" s="177"/>
      <c r="BC72" s="21"/>
      <c r="BD72" s="21"/>
      <c r="BE72" s="177"/>
      <c r="BF72" s="177"/>
      <c r="BG72" s="21"/>
      <c r="BH72" s="177"/>
      <c r="BI72" s="177">
        <f>75046.24+300184.99</f>
        <v>375231.23</v>
      </c>
      <c r="BJ72" s="177"/>
      <c r="BK72" s="177">
        <f>294611.35+14952.71</f>
        <v>309564.06</v>
      </c>
      <c r="BL72" s="177">
        <f>BK72</f>
        <v>309564.06</v>
      </c>
      <c r="BM72" s="22"/>
      <c r="BN72" s="22"/>
      <c r="BO72" s="22"/>
      <c r="BP72" s="22"/>
      <c r="BQ72" s="22"/>
      <c r="BR72" s="22"/>
      <c r="BS72" s="22"/>
      <c r="BT72" s="22"/>
      <c r="BU72" s="178"/>
      <c r="BV72" s="178"/>
      <c r="BW72" s="22"/>
      <c r="BX72" s="22"/>
      <c r="BY72" s="22"/>
      <c r="BZ72" s="179" t="s">
        <v>377</v>
      </c>
      <c r="CA72" s="179">
        <v>13722</v>
      </c>
      <c r="CB72" s="179" t="s">
        <v>378</v>
      </c>
      <c r="CC72" s="179">
        <v>714678</v>
      </c>
      <c r="CD72" s="179" t="s">
        <v>379</v>
      </c>
      <c r="CE72" s="179">
        <v>713354</v>
      </c>
    </row>
    <row r="73" spans="1:83" s="180" customFormat="1" x14ac:dyDescent="0.25">
      <c r="A73" s="7">
        <v>14</v>
      </c>
      <c r="B73" s="6" t="s">
        <v>208</v>
      </c>
      <c r="C73" s="6" t="s">
        <v>382</v>
      </c>
      <c r="D73" s="6" t="s">
        <v>383</v>
      </c>
      <c r="E73" s="6" t="s">
        <v>182</v>
      </c>
      <c r="F73" s="8" t="s">
        <v>384</v>
      </c>
      <c r="G73" s="6" t="s">
        <v>391</v>
      </c>
      <c r="H73" s="6">
        <v>13340</v>
      </c>
      <c r="I73" s="21"/>
      <c r="J73" s="21"/>
      <c r="K73" s="21"/>
      <c r="L73" s="21"/>
      <c r="M73" s="21"/>
      <c r="N73" s="21"/>
      <c r="O73" s="21"/>
      <c r="P73" s="21"/>
      <c r="Q73" s="6" t="s">
        <v>385</v>
      </c>
      <c r="R73" s="12">
        <v>44802</v>
      </c>
      <c r="S73" s="12">
        <v>45166</v>
      </c>
      <c r="T73" s="6">
        <v>13363</v>
      </c>
      <c r="U73" s="6" t="s">
        <v>392</v>
      </c>
      <c r="V73" s="6">
        <v>13467</v>
      </c>
      <c r="W73" s="6" t="s">
        <v>384</v>
      </c>
      <c r="X73" s="184">
        <v>87998.399999999994</v>
      </c>
      <c r="Y73" s="6" t="s">
        <v>393</v>
      </c>
      <c r="Z73" s="6" t="s">
        <v>386</v>
      </c>
      <c r="AA73" s="7" t="s">
        <v>387</v>
      </c>
      <c r="AB73" s="12" t="s">
        <v>390</v>
      </c>
      <c r="AC73" s="6">
        <v>13467</v>
      </c>
      <c r="AD73" s="12">
        <v>44952</v>
      </c>
      <c r="AE73" s="12">
        <v>45291</v>
      </c>
      <c r="AF73" s="6" t="s">
        <v>388</v>
      </c>
      <c r="AG73" s="6">
        <v>33903900</v>
      </c>
      <c r="AH73" s="21"/>
      <c r="AI73" s="177"/>
      <c r="AJ73" s="177"/>
      <c r="AK73" s="21"/>
      <c r="AL73" s="21"/>
      <c r="AM73" s="21"/>
      <c r="AN73" s="21"/>
      <c r="AO73" s="21"/>
      <c r="AP73" s="21"/>
      <c r="AQ73" s="21"/>
      <c r="AR73" s="21"/>
      <c r="AS73" s="21"/>
      <c r="AT73" s="21"/>
      <c r="AU73" s="21"/>
      <c r="AV73" s="21"/>
      <c r="AW73" s="177"/>
      <c r="AX73" s="177"/>
      <c r="AY73" s="21"/>
      <c r="AZ73" s="21"/>
      <c r="BA73" s="177"/>
      <c r="BB73" s="177"/>
      <c r="BC73" s="21"/>
      <c r="BD73" s="21"/>
      <c r="BE73" s="177"/>
      <c r="BF73" s="177"/>
      <c r="BG73" s="21"/>
      <c r="BH73" s="177"/>
      <c r="BI73" s="177"/>
      <c r="BJ73" s="177">
        <v>87998.399999999994</v>
      </c>
      <c r="BK73" s="177">
        <v>87998.399999999994</v>
      </c>
      <c r="BL73" s="177">
        <f>BK73+BJ73</f>
        <v>175996.79999999999</v>
      </c>
      <c r="BM73" s="22"/>
      <c r="BN73" s="22"/>
      <c r="BO73" s="22"/>
      <c r="BP73" s="22"/>
      <c r="BQ73" s="22"/>
      <c r="BR73" s="22"/>
      <c r="BS73" s="22"/>
      <c r="BT73" s="22"/>
      <c r="BU73" s="178"/>
      <c r="BV73" s="178"/>
      <c r="BW73" s="22"/>
      <c r="BX73" s="22"/>
      <c r="BY73" s="22"/>
      <c r="BZ73" s="179" t="s">
        <v>216</v>
      </c>
      <c r="CA73" s="179">
        <v>13490</v>
      </c>
      <c r="CB73" s="179" t="s">
        <v>248</v>
      </c>
      <c r="CC73" s="179">
        <v>712953</v>
      </c>
      <c r="CD73" s="179" t="s">
        <v>394</v>
      </c>
      <c r="CE73" s="179" t="s">
        <v>252</v>
      </c>
    </row>
    <row r="74" spans="1:83" s="180" customFormat="1" ht="25.5" x14ac:dyDescent="0.25">
      <c r="A74" s="10"/>
      <c r="B74" s="9"/>
      <c r="C74" s="9"/>
      <c r="D74" s="9"/>
      <c r="E74" s="9"/>
      <c r="F74" s="11"/>
      <c r="G74" s="9"/>
      <c r="H74" s="9"/>
      <c r="I74" s="21"/>
      <c r="J74" s="21"/>
      <c r="K74" s="21"/>
      <c r="L74" s="21"/>
      <c r="M74" s="21"/>
      <c r="N74" s="21"/>
      <c r="O74" s="21"/>
      <c r="P74" s="21"/>
      <c r="Q74" s="13"/>
      <c r="R74" s="25"/>
      <c r="S74" s="25"/>
      <c r="T74" s="13"/>
      <c r="U74" s="13"/>
      <c r="V74" s="13"/>
      <c r="W74" s="13"/>
      <c r="X74" s="183"/>
      <c r="Y74" s="13"/>
      <c r="Z74" s="13"/>
      <c r="AA74" s="14"/>
      <c r="AB74" s="13"/>
      <c r="AC74" s="13"/>
      <c r="AD74" s="25"/>
      <c r="AE74" s="25"/>
      <c r="AF74" s="13"/>
      <c r="AG74" s="13"/>
      <c r="AH74" s="21"/>
      <c r="AI74" s="177"/>
      <c r="AJ74" s="177"/>
      <c r="AK74" s="21">
        <v>87998.399999999994</v>
      </c>
      <c r="AL74" s="21"/>
      <c r="AM74" s="5" t="s">
        <v>389</v>
      </c>
      <c r="AN74" s="27">
        <v>45655</v>
      </c>
      <c r="AO74" s="5">
        <v>13683</v>
      </c>
      <c r="AP74" s="5" t="s">
        <v>334</v>
      </c>
      <c r="AQ74" s="27">
        <v>45292</v>
      </c>
      <c r="AR74" s="27">
        <v>45657</v>
      </c>
      <c r="AS74" s="21"/>
      <c r="AT74" s="21"/>
      <c r="AU74" s="21"/>
      <c r="AV74" s="21"/>
      <c r="AW74" s="177"/>
      <c r="AX74" s="177"/>
      <c r="AY74" s="21"/>
      <c r="AZ74" s="21"/>
      <c r="BA74" s="177"/>
      <c r="BB74" s="177"/>
      <c r="BC74" s="21"/>
      <c r="BD74" s="21"/>
      <c r="BE74" s="177"/>
      <c r="BF74" s="177"/>
      <c r="BG74" s="21"/>
      <c r="BH74" s="177"/>
      <c r="BI74" s="177"/>
      <c r="BJ74" s="177"/>
      <c r="BK74" s="184"/>
      <c r="BL74" s="184"/>
      <c r="BM74" s="22"/>
      <c r="BN74" s="22"/>
      <c r="BO74" s="22"/>
      <c r="BP74" s="22"/>
      <c r="BQ74" s="22"/>
      <c r="BR74" s="22"/>
      <c r="BS74" s="22"/>
      <c r="BT74" s="22"/>
      <c r="BU74" s="178"/>
      <c r="BV74" s="178"/>
      <c r="BW74" s="22"/>
      <c r="BX74" s="22"/>
      <c r="BY74" s="22"/>
      <c r="BZ74" s="179" t="s">
        <v>216</v>
      </c>
      <c r="CA74" s="179">
        <v>13490</v>
      </c>
      <c r="CB74" s="179" t="s">
        <v>248</v>
      </c>
      <c r="CC74" s="179">
        <v>712953</v>
      </c>
      <c r="CD74" s="179" t="s">
        <v>394</v>
      </c>
      <c r="CE74" s="179" t="s">
        <v>252</v>
      </c>
    </row>
    <row r="75" spans="1:83" s="180" customFormat="1" ht="25.5" x14ac:dyDescent="0.25">
      <c r="A75" s="7">
        <v>15</v>
      </c>
      <c r="B75" s="6" t="s">
        <v>397</v>
      </c>
      <c r="C75" s="6" t="s">
        <v>398</v>
      </c>
      <c r="D75" s="6" t="s">
        <v>395</v>
      </c>
      <c r="E75" s="6" t="s">
        <v>410</v>
      </c>
      <c r="F75" s="8" t="s">
        <v>396</v>
      </c>
      <c r="G75" s="19">
        <v>13156</v>
      </c>
      <c r="H75" s="6">
        <v>13201</v>
      </c>
      <c r="I75" s="21"/>
      <c r="J75" s="21"/>
      <c r="K75" s="21"/>
      <c r="L75" s="21"/>
      <c r="M75" s="21"/>
      <c r="N75" s="21"/>
      <c r="O75" s="21"/>
      <c r="P75" s="21"/>
      <c r="Q75" s="6" t="s">
        <v>290</v>
      </c>
      <c r="R75" s="12">
        <v>44573</v>
      </c>
      <c r="S75" s="12">
        <v>44937</v>
      </c>
      <c r="T75" s="19">
        <v>13206</v>
      </c>
      <c r="U75" s="6" t="s">
        <v>411</v>
      </c>
      <c r="V75" s="6"/>
      <c r="W75" s="6" t="s">
        <v>396</v>
      </c>
      <c r="X75" s="184">
        <v>72000</v>
      </c>
      <c r="Y75" s="6" t="s">
        <v>412</v>
      </c>
      <c r="Z75" s="6" t="s">
        <v>413</v>
      </c>
      <c r="AA75" s="6" t="s">
        <v>414</v>
      </c>
      <c r="AB75" s="12">
        <v>44784</v>
      </c>
      <c r="AC75" s="6">
        <v>13351</v>
      </c>
      <c r="AD75" s="12">
        <v>44784</v>
      </c>
      <c r="AE75" s="12">
        <v>45148</v>
      </c>
      <c r="AF75" s="21" t="s">
        <v>415</v>
      </c>
      <c r="AG75" s="21">
        <v>33903900</v>
      </c>
      <c r="AH75" s="21"/>
      <c r="AI75" s="177"/>
      <c r="AJ75" s="177"/>
      <c r="AK75" s="21"/>
      <c r="AL75" s="21"/>
      <c r="AM75" s="21"/>
      <c r="AN75" s="21"/>
      <c r="AO75" s="21"/>
      <c r="AP75" s="21"/>
      <c r="AQ75" s="21"/>
      <c r="AR75" s="21"/>
      <c r="AS75" s="21"/>
      <c r="AT75" s="21"/>
      <c r="AU75" s="21"/>
      <c r="AV75" s="21"/>
      <c r="AW75" s="177"/>
      <c r="AX75" s="177"/>
      <c r="AY75" s="21"/>
      <c r="AZ75" s="21"/>
      <c r="BA75" s="177"/>
      <c r="BB75" s="177"/>
      <c r="BC75" s="21"/>
      <c r="BD75" s="21"/>
      <c r="BE75" s="177"/>
      <c r="BF75" s="177"/>
      <c r="BG75" s="21"/>
      <c r="BH75" s="177"/>
      <c r="BI75" s="177"/>
      <c r="BJ75" s="177"/>
      <c r="BK75" s="183"/>
      <c r="BL75" s="183"/>
      <c r="BM75" s="22"/>
      <c r="BN75" s="22"/>
      <c r="BO75" s="22"/>
      <c r="BP75" s="22"/>
      <c r="BQ75" s="22"/>
      <c r="BR75" s="22"/>
      <c r="BS75" s="22"/>
      <c r="BT75" s="22"/>
      <c r="BU75" s="178"/>
      <c r="BV75" s="178"/>
      <c r="BW75" s="22"/>
      <c r="BX75" s="22"/>
      <c r="BY75" s="22"/>
      <c r="BZ75" s="179" t="s">
        <v>402</v>
      </c>
      <c r="CA75" s="22">
        <v>13402</v>
      </c>
      <c r="CB75" s="179" t="s">
        <v>403</v>
      </c>
      <c r="CC75" s="179">
        <v>713961</v>
      </c>
      <c r="CD75" s="179" t="s">
        <v>404</v>
      </c>
      <c r="CE75" s="179">
        <v>543007</v>
      </c>
    </row>
    <row r="76" spans="1:83" s="180" customFormat="1" ht="25.5" x14ac:dyDescent="0.25">
      <c r="A76" s="10"/>
      <c r="B76" s="9"/>
      <c r="C76" s="9"/>
      <c r="D76" s="9"/>
      <c r="E76" s="9"/>
      <c r="F76" s="11"/>
      <c r="G76" s="20"/>
      <c r="H76" s="9"/>
      <c r="I76" s="21"/>
      <c r="J76" s="21"/>
      <c r="K76" s="21"/>
      <c r="L76" s="21"/>
      <c r="M76" s="21"/>
      <c r="N76" s="21"/>
      <c r="O76" s="21"/>
      <c r="P76" s="21"/>
      <c r="Q76" s="9"/>
      <c r="R76" s="24"/>
      <c r="S76" s="24"/>
      <c r="T76" s="20"/>
      <c r="U76" s="9"/>
      <c r="V76" s="9"/>
      <c r="W76" s="9"/>
      <c r="X76" s="182"/>
      <c r="Y76" s="9"/>
      <c r="Z76" s="9"/>
      <c r="AA76" s="9"/>
      <c r="AB76" s="24"/>
      <c r="AC76" s="9"/>
      <c r="AD76" s="24"/>
      <c r="AE76" s="24"/>
      <c r="AF76" s="21" t="s">
        <v>415</v>
      </c>
      <c r="AG76" s="21">
        <v>33903900</v>
      </c>
      <c r="AH76" s="21"/>
      <c r="AI76" s="177"/>
      <c r="AJ76" s="177"/>
      <c r="AK76" s="21"/>
      <c r="AL76" s="21"/>
      <c r="AM76" s="5" t="s">
        <v>389</v>
      </c>
      <c r="AN76" s="27">
        <v>45145</v>
      </c>
      <c r="AO76" s="5">
        <v>13592</v>
      </c>
      <c r="AP76" s="5" t="s">
        <v>334</v>
      </c>
      <c r="AQ76" s="27">
        <v>45149</v>
      </c>
      <c r="AR76" s="27">
        <v>45514</v>
      </c>
      <c r="AS76" s="21"/>
      <c r="AT76" s="21"/>
      <c r="AU76" s="21"/>
      <c r="AV76" s="21"/>
      <c r="AW76" s="177"/>
      <c r="AX76" s="177"/>
      <c r="AY76" s="21"/>
      <c r="AZ76" s="21"/>
      <c r="BA76" s="177"/>
      <c r="BB76" s="177"/>
      <c r="BC76" s="21"/>
      <c r="BD76" s="21"/>
      <c r="BE76" s="177"/>
      <c r="BF76" s="177"/>
      <c r="BG76" s="21"/>
      <c r="BH76" s="177"/>
      <c r="BI76" s="177"/>
      <c r="BJ76" s="177"/>
      <c r="BK76" s="177">
        <v>72000</v>
      </c>
      <c r="BL76" s="177">
        <f>BK76</f>
        <v>72000</v>
      </c>
      <c r="BM76" s="22"/>
      <c r="BN76" s="22"/>
      <c r="BO76" s="22"/>
      <c r="BP76" s="22"/>
      <c r="BQ76" s="22"/>
      <c r="BR76" s="22"/>
      <c r="BS76" s="22"/>
      <c r="BT76" s="22"/>
      <c r="BU76" s="178"/>
      <c r="BV76" s="178"/>
      <c r="BW76" s="22"/>
      <c r="BX76" s="22"/>
      <c r="BY76" s="22"/>
      <c r="BZ76" s="179" t="s">
        <v>405</v>
      </c>
      <c r="CA76" s="22">
        <v>13575</v>
      </c>
      <c r="CB76" s="179" t="s">
        <v>406</v>
      </c>
      <c r="CC76" s="179">
        <v>713001</v>
      </c>
      <c r="CD76" s="179" t="s">
        <v>404</v>
      </c>
      <c r="CE76" s="179">
        <v>543007</v>
      </c>
    </row>
    <row r="77" spans="1:83" s="180" customFormat="1" ht="25.5" x14ac:dyDescent="0.25">
      <c r="A77" s="14"/>
      <c r="B77" s="13"/>
      <c r="C77" s="13"/>
      <c r="D77" s="13"/>
      <c r="E77" s="13"/>
      <c r="F77" s="15"/>
      <c r="G77" s="23"/>
      <c r="H77" s="13"/>
      <c r="I77" s="21"/>
      <c r="J77" s="21"/>
      <c r="K77" s="21"/>
      <c r="L77" s="21"/>
      <c r="M77" s="21"/>
      <c r="N77" s="21"/>
      <c r="O77" s="21"/>
      <c r="P77" s="21"/>
      <c r="Q77" s="13"/>
      <c r="R77" s="25"/>
      <c r="S77" s="25"/>
      <c r="T77" s="23"/>
      <c r="U77" s="13"/>
      <c r="V77" s="13"/>
      <c r="W77" s="13"/>
      <c r="X77" s="183"/>
      <c r="Y77" s="13"/>
      <c r="Z77" s="13"/>
      <c r="AA77" s="13"/>
      <c r="AB77" s="25"/>
      <c r="AC77" s="13"/>
      <c r="AD77" s="25"/>
      <c r="AE77" s="25"/>
      <c r="AF77" s="21">
        <v>1500</v>
      </c>
      <c r="AG77" s="21">
        <v>339039000</v>
      </c>
      <c r="AH77" s="21"/>
      <c r="AI77" s="177"/>
      <c r="AJ77" s="177"/>
      <c r="AK77" s="21"/>
      <c r="AL77" s="21"/>
      <c r="AM77" s="5" t="s">
        <v>416</v>
      </c>
      <c r="AN77" s="27">
        <v>45511</v>
      </c>
      <c r="AO77" s="5">
        <v>13848</v>
      </c>
      <c r="AP77" s="5" t="s">
        <v>334</v>
      </c>
      <c r="AQ77" s="27">
        <v>45515</v>
      </c>
      <c r="AR77" s="27">
        <v>45879</v>
      </c>
      <c r="AS77" s="21"/>
      <c r="AT77" s="21"/>
      <c r="AU77" s="21"/>
      <c r="AV77" s="21"/>
      <c r="AW77" s="177"/>
      <c r="AX77" s="177"/>
      <c r="AY77" s="21"/>
      <c r="AZ77" s="21"/>
      <c r="BA77" s="177"/>
      <c r="BB77" s="177"/>
      <c r="BC77" s="21"/>
      <c r="BD77" s="21"/>
      <c r="BE77" s="177"/>
      <c r="BF77" s="177"/>
      <c r="BG77" s="21"/>
      <c r="BH77" s="177"/>
      <c r="BI77" s="177"/>
      <c r="BJ77" s="177"/>
      <c r="BK77" s="177"/>
      <c r="BL77" s="177"/>
      <c r="BM77" s="22"/>
      <c r="BN77" s="22"/>
      <c r="BO77" s="22"/>
      <c r="BP77" s="22"/>
      <c r="BQ77" s="22"/>
      <c r="BR77" s="22"/>
      <c r="BS77" s="22"/>
      <c r="BT77" s="22"/>
      <c r="BU77" s="178"/>
      <c r="BV77" s="178"/>
      <c r="BW77" s="22"/>
      <c r="BX77" s="22"/>
      <c r="BY77" s="22"/>
      <c r="BZ77" s="179" t="s">
        <v>407</v>
      </c>
      <c r="CA77" s="22" t="s">
        <v>408</v>
      </c>
      <c r="CB77" s="179" t="s">
        <v>406</v>
      </c>
      <c r="CC77" s="179">
        <v>713001</v>
      </c>
      <c r="CD77" s="179" t="s">
        <v>409</v>
      </c>
      <c r="CE77" s="179">
        <v>713237</v>
      </c>
    </row>
    <row r="78" spans="1:83" s="180" customFormat="1" ht="25.5" x14ac:dyDescent="0.25">
      <c r="A78" s="7">
        <v>16</v>
      </c>
      <c r="B78" s="6" t="s">
        <v>417</v>
      </c>
      <c r="C78" s="6" t="s">
        <v>418</v>
      </c>
      <c r="D78" s="6" t="s">
        <v>419</v>
      </c>
      <c r="E78" s="6" t="s">
        <v>420</v>
      </c>
      <c r="F78" s="8" t="s">
        <v>421</v>
      </c>
      <c r="G78" s="6">
        <v>13636</v>
      </c>
      <c r="H78" s="6">
        <v>13665</v>
      </c>
      <c r="I78" s="21" t="s">
        <v>425</v>
      </c>
      <c r="J78" s="44">
        <v>45265</v>
      </c>
      <c r="K78" s="44">
        <v>45630</v>
      </c>
      <c r="L78" s="21">
        <v>13669</v>
      </c>
      <c r="M78" s="21"/>
      <c r="N78" s="21"/>
      <c r="O78" s="21"/>
      <c r="P78" s="21"/>
      <c r="Q78" s="21"/>
      <c r="R78" s="21"/>
      <c r="S78" s="21"/>
      <c r="T78" s="21"/>
      <c r="U78" s="21"/>
      <c r="V78" s="21"/>
      <c r="W78" s="21"/>
      <c r="X78" s="177"/>
      <c r="Y78" s="21" t="s">
        <v>422</v>
      </c>
      <c r="Z78" s="31" t="s">
        <v>423</v>
      </c>
      <c r="AA78" s="32" t="s">
        <v>424</v>
      </c>
      <c r="AB78" s="33">
        <v>45315</v>
      </c>
      <c r="AC78" s="21">
        <v>13708</v>
      </c>
      <c r="AD78" s="27">
        <v>45315</v>
      </c>
      <c r="AE78" s="27">
        <v>45657</v>
      </c>
      <c r="AF78" s="21">
        <v>1500</v>
      </c>
      <c r="AG78" s="21">
        <v>339039000</v>
      </c>
      <c r="AH78" s="21"/>
      <c r="AI78" s="177"/>
      <c r="AJ78" s="177"/>
      <c r="AK78" s="21">
        <v>214997.1</v>
      </c>
      <c r="AL78" s="21"/>
      <c r="AM78" s="21"/>
      <c r="AN78" s="21"/>
      <c r="AO78" s="21"/>
      <c r="AP78" s="21"/>
      <c r="AQ78" s="21"/>
      <c r="AR78" s="21"/>
      <c r="AS78" s="21"/>
      <c r="AT78" s="21"/>
      <c r="AU78" s="21"/>
      <c r="AV78" s="21"/>
      <c r="AW78" s="177"/>
      <c r="AX78" s="177"/>
      <c r="AY78" s="21"/>
      <c r="AZ78" s="21"/>
      <c r="BA78" s="177"/>
      <c r="BB78" s="177"/>
      <c r="BC78" s="21"/>
      <c r="BD78" s="21"/>
      <c r="BE78" s="177"/>
      <c r="BF78" s="177"/>
      <c r="BG78" s="21"/>
      <c r="BH78" s="177"/>
      <c r="BI78" s="177"/>
      <c r="BJ78" s="177"/>
      <c r="BK78" s="177">
        <f>48000+34932.36</f>
        <v>82932.36</v>
      </c>
      <c r="BL78" s="177"/>
      <c r="BM78" s="22"/>
      <c r="BN78" s="22"/>
      <c r="BO78" s="22"/>
      <c r="BP78" s="22"/>
      <c r="BQ78" s="22"/>
      <c r="BR78" s="22"/>
      <c r="BS78" s="22"/>
      <c r="BT78" s="22"/>
      <c r="BU78" s="178"/>
      <c r="BV78" s="178"/>
      <c r="BW78" s="22"/>
      <c r="BX78" s="22"/>
      <c r="BY78" s="22"/>
      <c r="BZ78" s="179" t="s">
        <v>426</v>
      </c>
      <c r="CA78" s="179">
        <v>13722</v>
      </c>
      <c r="CB78" s="179" t="s">
        <v>300</v>
      </c>
      <c r="CC78" s="179">
        <v>712913</v>
      </c>
      <c r="CD78" s="179" t="s">
        <v>427</v>
      </c>
      <c r="CE78" s="179">
        <v>713878</v>
      </c>
    </row>
    <row r="79" spans="1:83" s="180" customFormat="1" x14ac:dyDescent="0.25">
      <c r="A79" s="14"/>
      <c r="B79" s="13"/>
      <c r="C79" s="13"/>
      <c r="D79" s="13"/>
      <c r="E79" s="13"/>
      <c r="F79" s="15"/>
      <c r="G79" s="13"/>
      <c r="H79" s="13"/>
      <c r="I79" s="21"/>
      <c r="J79" s="21"/>
      <c r="K79" s="21"/>
      <c r="L79" s="21"/>
      <c r="M79" s="21"/>
      <c r="N79" s="21"/>
      <c r="O79" s="21"/>
      <c r="P79" s="21"/>
      <c r="Q79" s="21"/>
      <c r="R79" s="21"/>
      <c r="S79" s="21"/>
      <c r="T79" s="21"/>
      <c r="U79" s="21"/>
      <c r="V79" s="21"/>
      <c r="W79" s="21"/>
      <c r="X79" s="177"/>
      <c r="Y79" s="21"/>
      <c r="Z79" s="21"/>
      <c r="AA79" s="21"/>
      <c r="AB79" s="21"/>
      <c r="AC79" s="21"/>
      <c r="AD79" s="21"/>
      <c r="AE79" s="21"/>
      <c r="AF79" s="21"/>
      <c r="AG79" s="21"/>
      <c r="AH79" s="21"/>
      <c r="AI79" s="177"/>
      <c r="AJ79" s="177"/>
      <c r="AK79" s="21"/>
      <c r="AL79" s="21"/>
      <c r="AM79" s="21"/>
      <c r="AN79" s="21"/>
      <c r="AO79" s="21"/>
      <c r="AP79" s="21"/>
      <c r="AQ79" s="21"/>
      <c r="AR79" s="21"/>
      <c r="AS79" s="21"/>
      <c r="AT79" s="21"/>
      <c r="AU79" s="21"/>
      <c r="AV79" s="21"/>
      <c r="AW79" s="177"/>
      <c r="AX79" s="177"/>
      <c r="AY79" s="21"/>
      <c r="AZ79" s="21"/>
      <c r="BA79" s="177"/>
      <c r="BB79" s="177"/>
      <c r="BC79" s="21"/>
      <c r="BD79" s="21"/>
      <c r="BE79" s="177"/>
      <c r="BF79" s="177"/>
      <c r="BG79" s="21"/>
      <c r="BH79" s="177"/>
      <c r="BI79" s="177"/>
      <c r="BJ79" s="177"/>
      <c r="BK79" s="177"/>
      <c r="BL79" s="177">
        <f>BK78</f>
        <v>82932.36</v>
      </c>
      <c r="BM79" s="22"/>
      <c r="BN79" s="22"/>
      <c r="BO79" s="22"/>
      <c r="BP79" s="22"/>
      <c r="BQ79" s="22"/>
      <c r="BR79" s="22"/>
      <c r="BS79" s="22"/>
      <c r="BT79" s="22"/>
      <c r="BU79" s="178"/>
      <c r="BV79" s="178"/>
      <c r="BW79" s="22"/>
      <c r="BX79" s="22"/>
      <c r="BY79" s="22"/>
      <c r="BZ79" s="179" t="s">
        <v>428</v>
      </c>
      <c r="CA79" s="179">
        <v>13888</v>
      </c>
      <c r="CB79" s="179" t="s">
        <v>300</v>
      </c>
      <c r="CC79" s="179">
        <v>712913</v>
      </c>
      <c r="CD79" s="179" t="s">
        <v>302</v>
      </c>
      <c r="CE79" s="179">
        <v>715898</v>
      </c>
    </row>
    <row r="80" spans="1:83" s="180" customFormat="1" ht="63.75" x14ac:dyDescent="0.25">
      <c r="A80" s="22">
        <v>17</v>
      </c>
      <c r="B80" s="5" t="s">
        <v>426</v>
      </c>
      <c r="C80" s="5" t="s">
        <v>429</v>
      </c>
      <c r="D80" s="5" t="s">
        <v>419</v>
      </c>
      <c r="E80" s="5" t="s">
        <v>420</v>
      </c>
      <c r="F80" s="1" t="s">
        <v>430</v>
      </c>
      <c r="G80" s="21">
        <v>13603</v>
      </c>
      <c r="H80" s="21">
        <v>13643</v>
      </c>
      <c r="I80" s="21" t="s">
        <v>253</v>
      </c>
      <c r="J80" s="44">
        <v>45231</v>
      </c>
      <c r="K80" s="44">
        <v>45229</v>
      </c>
      <c r="L80" s="21">
        <v>13651</v>
      </c>
      <c r="M80" s="21"/>
      <c r="N80" s="21"/>
      <c r="O80" s="21"/>
      <c r="P80" s="21"/>
      <c r="Q80" s="21"/>
      <c r="R80" s="21"/>
      <c r="S80" s="21"/>
      <c r="T80" s="21"/>
      <c r="U80" s="21"/>
      <c r="V80" s="21"/>
      <c r="W80" s="21"/>
      <c r="X80" s="177"/>
      <c r="Y80" s="34" t="s">
        <v>431</v>
      </c>
      <c r="Z80" s="31" t="s">
        <v>432</v>
      </c>
      <c r="AA80" s="32" t="s">
        <v>433</v>
      </c>
      <c r="AB80" s="44">
        <v>45313</v>
      </c>
      <c r="AC80" s="21">
        <v>13701</v>
      </c>
      <c r="AD80" s="27">
        <v>45314</v>
      </c>
      <c r="AE80" s="27">
        <v>45657</v>
      </c>
      <c r="AF80" s="21">
        <v>1500</v>
      </c>
      <c r="AG80" s="21">
        <v>339039000</v>
      </c>
      <c r="AH80" s="21"/>
      <c r="AI80" s="177"/>
      <c r="AJ80" s="177"/>
      <c r="AK80" s="21">
        <v>40215</v>
      </c>
      <c r="AL80" s="21"/>
      <c r="AM80" s="21"/>
      <c r="AN80" s="21"/>
      <c r="AO80" s="21"/>
      <c r="AP80" s="21"/>
      <c r="AQ80" s="21"/>
      <c r="AR80" s="21"/>
      <c r="AS80" s="21"/>
      <c r="AT80" s="21"/>
      <c r="AU80" s="21"/>
      <c r="AV80" s="21"/>
      <c r="AW80" s="177"/>
      <c r="AX80" s="177"/>
      <c r="AY80" s="21"/>
      <c r="AZ80" s="21"/>
      <c r="BA80" s="177"/>
      <c r="BB80" s="177"/>
      <c r="BC80" s="21"/>
      <c r="BD80" s="21"/>
      <c r="BE80" s="177"/>
      <c r="BF80" s="177"/>
      <c r="BG80" s="21"/>
      <c r="BH80" s="177"/>
      <c r="BI80" s="177"/>
      <c r="BJ80" s="177"/>
      <c r="BK80" s="177"/>
      <c r="BL80" s="177"/>
      <c r="BM80" s="22"/>
      <c r="BN80" s="22"/>
      <c r="BO80" s="22"/>
      <c r="BP80" s="22"/>
      <c r="BQ80" s="22"/>
      <c r="BR80" s="22"/>
      <c r="BS80" s="22"/>
      <c r="BT80" s="22"/>
      <c r="BU80" s="178"/>
      <c r="BV80" s="178"/>
      <c r="BW80" s="22"/>
      <c r="BX80" s="22"/>
      <c r="BY80" s="22"/>
      <c r="BZ80" s="179"/>
      <c r="CA80" s="179"/>
      <c r="CB80" s="179" t="s">
        <v>434</v>
      </c>
      <c r="CC80" s="179"/>
      <c r="CD80" s="179"/>
      <c r="CE80" s="179"/>
    </row>
    <row r="81" spans="1:83" s="180" customFormat="1" ht="76.5" x14ac:dyDescent="0.25">
      <c r="A81" s="22">
        <v>18</v>
      </c>
      <c r="B81" s="5" t="s">
        <v>428</v>
      </c>
      <c r="C81" s="5" t="s">
        <v>435</v>
      </c>
      <c r="D81" s="5" t="s">
        <v>442</v>
      </c>
      <c r="E81" s="5" t="s">
        <v>436</v>
      </c>
      <c r="F81" s="1" t="s">
        <v>437</v>
      </c>
      <c r="G81" s="21">
        <v>13739</v>
      </c>
      <c r="H81" s="21" t="s">
        <v>353</v>
      </c>
      <c r="I81" s="21"/>
      <c r="J81" s="21"/>
      <c r="K81" s="21"/>
      <c r="L81" s="21"/>
      <c r="M81" s="21" t="s">
        <v>354</v>
      </c>
      <c r="N81" s="21" t="s">
        <v>441</v>
      </c>
      <c r="O81" s="21">
        <v>13782</v>
      </c>
      <c r="P81" s="21"/>
      <c r="Q81" s="21"/>
      <c r="R81" s="21"/>
      <c r="S81" s="21"/>
      <c r="T81" s="21"/>
      <c r="U81" s="21"/>
      <c r="V81" s="21"/>
      <c r="W81" s="21"/>
      <c r="X81" s="177"/>
      <c r="Y81" s="21" t="s">
        <v>438</v>
      </c>
      <c r="Z81" s="31" t="s">
        <v>439</v>
      </c>
      <c r="AA81" s="32" t="s">
        <v>440</v>
      </c>
      <c r="AB81" s="33">
        <v>45419</v>
      </c>
      <c r="AC81" s="21">
        <v>13777</v>
      </c>
      <c r="AD81" s="27">
        <v>45419</v>
      </c>
      <c r="AE81" s="27">
        <v>45657</v>
      </c>
      <c r="AF81" s="21">
        <v>1500</v>
      </c>
      <c r="AG81" s="21">
        <v>3390300000</v>
      </c>
      <c r="AH81" s="21"/>
      <c r="AI81" s="177"/>
      <c r="AJ81" s="177"/>
      <c r="AK81" s="21">
        <v>55835</v>
      </c>
      <c r="AL81" s="21"/>
      <c r="AM81" s="21"/>
      <c r="AN81" s="21"/>
      <c r="AO81" s="21"/>
      <c r="AP81" s="21"/>
      <c r="AQ81" s="21"/>
      <c r="AR81" s="21"/>
      <c r="AS81" s="21"/>
      <c r="AT81" s="21"/>
      <c r="AU81" s="21"/>
      <c r="AV81" s="21"/>
      <c r="AW81" s="177"/>
      <c r="AX81" s="177"/>
      <c r="AY81" s="21"/>
      <c r="AZ81" s="21"/>
      <c r="BA81" s="177"/>
      <c r="BB81" s="177"/>
      <c r="BC81" s="21"/>
      <c r="BD81" s="21"/>
      <c r="BE81" s="177"/>
      <c r="BF81" s="177"/>
      <c r="BG81" s="21"/>
      <c r="BH81" s="177"/>
      <c r="BI81" s="177"/>
      <c r="BJ81" s="177"/>
      <c r="BK81" s="177">
        <v>55835</v>
      </c>
      <c r="BL81" s="177">
        <f>BK81</f>
        <v>55835</v>
      </c>
      <c r="BM81" s="22"/>
      <c r="BN81" s="22"/>
      <c r="BO81" s="22"/>
      <c r="BP81" s="22"/>
      <c r="BQ81" s="22"/>
      <c r="BR81" s="22"/>
      <c r="BS81" s="22"/>
      <c r="BT81" s="22"/>
      <c r="BU81" s="178"/>
      <c r="BV81" s="178"/>
      <c r="BW81" s="22"/>
      <c r="BX81" s="22"/>
      <c r="BY81" s="22"/>
      <c r="BZ81" s="179" t="s">
        <v>443</v>
      </c>
      <c r="CA81" s="179">
        <v>13777</v>
      </c>
      <c r="CB81" s="179" t="s">
        <v>378</v>
      </c>
      <c r="CC81" s="179">
        <v>714678</v>
      </c>
      <c r="CD81" s="179" t="s">
        <v>444</v>
      </c>
      <c r="CE81" s="179">
        <v>71552</v>
      </c>
    </row>
    <row r="82" spans="1:83" s="180" customFormat="1" x14ac:dyDescent="0.25">
      <c r="A82" s="7">
        <v>19</v>
      </c>
      <c r="B82" s="6" t="s">
        <v>445</v>
      </c>
      <c r="C82" s="194" t="s">
        <v>449</v>
      </c>
      <c r="D82" s="6" t="s">
        <v>446</v>
      </c>
      <c r="E82" s="6" t="s">
        <v>420</v>
      </c>
      <c r="F82" s="8" t="s">
        <v>447</v>
      </c>
      <c r="G82" s="19" t="s">
        <v>448</v>
      </c>
      <c r="H82" s="28" t="s">
        <v>466</v>
      </c>
      <c r="I82" s="31"/>
      <c r="J82" s="21"/>
      <c r="K82" s="21"/>
      <c r="L82" s="21"/>
      <c r="M82" s="21"/>
      <c r="N82" s="21"/>
      <c r="O82" s="21"/>
      <c r="P82" s="21"/>
      <c r="Q82" s="6" t="s">
        <v>467</v>
      </c>
      <c r="R82" s="12">
        <v>45278</v>
      </c>
      <c r="S82" s="12">
        <v>45643</v>
      </c>
      <c r="T82" s="6">
        <v>13683</v>
      </c>
      <c r="U82" s="6" t="s">
        <v>468</v>
      </c>
      <c r="V82" s="6">
        <v>13854</v>
      </c>
      <c r="W82" s="6" t="s">
        <v>469</v>
      </c>
      <c r="X82" s="184">
        <v>49750</v>
      </c>
      <c r="Y82" s="6" t="s">
        <v>470</v>
      </c>
      <c r="Z82" s="6" t="s">
        <v>471</v>
      </c>
      <c r="AA82" s="6" t="s">
        <v>472</v>
      </c>
      <c r="AB82" s="12">
        <v>45471</v>
      </c>
      <c r="AC82" s="6">
        <v>13811</v>
      </c>
      <c r="AD82" s="12">
        <v>45471</v>
      </c>
      <c r="AE82" s="12">
        <v>45657</v>
      </c>
      <c r="AF82" s="6">
        <v>1500</v>
      </c>
      <c r="AG82" s="6">
        <v>3390300000</v>
      </c>
      <c r="AH82" s="21"/>
      <c r="AI82" s="177"/>
      <c r="AJ82" s="177"/>
      <c r="AK82" s="21">
        <v>49750</v>
      </c>
      <c r="AL82" s="21"/>
      <c r="AM82" s="21"/>
      <c r="AN82" s="21"/>
      <c r="AO82" s="21"/>
      <c r="AP82" s="21"/>
      <c r="AQ82" s="21"/>
      <c r="AR82" s="21"/>
      <c r="AS82" s="21"/>
      <c r="AT82" s="21"/>
      <c r="AU82" s="21"/>
      <c r="AV82" s="21"/>
      <c r="AW82" s="177"/>
      <c r="AX82" s="177"/>
      <c r="AY82" s="21"/>
      <c r="AZ82" s="21"/>
      <c r="BA82" s="177"/>
      <c r="BB82" s="177"/>
      <c r="BC82" s="21"/>
      <c r="BD82" s="21"/>
      <c r="BE82" s="177"/>
      <c r="BF82" s="177"/>
      <c r="BG82" s="21"/>
      <c r="BH82" s="177"/>
      <c r="BI82" s="177"/>
      <c r="BJ82" s="177"/>
      <c r="BK82" s="177"/>
      <c r="BL82" s="177"/>
      <c r="BM82" s="22"/>
      <c r="BN82" s="22"/>
      <c r="BO82" s="22"/>
      <c r="BP82" s="22"/>
      <c r="BQ82" s="22"/>
      <c r="BR82" s="22"/>
      <c r="BS82" s="22"/>
      <c r="BT82" s="22"/>
      <c r="BU82" s="178"/>
      <c r="BV82" s="178"/>
      <c r="BW82" s="22"/>
      <c r="BX82" s="22"/>
      <c r="BY82" s="22"/>
      <c r="BZ82" s="179" t="s">
        <v>475</v>
      </c>
      <c r="CA82" s="179">
        <v>13825</v>
      </c>
      <c r="CB82" s="179" t="s">
        <v>378</v>
      </c>
      <c r="CC82" s="179">
        <v>714678</v>
      </c>
      <c r="CD82" s="179" t="s">
        <v>394</v>
      </c>
      <c r="CE82" s="179" t="s">
        <v>252</v>
      </c>
    </row>
    <row r="83" spans="1:83" s="180" customFormat="1" ht="25.5" x14ac:dyDescent="0.25">
      <c r="A83" s="14"/>
      <c r="B83" s="13"/>
      <c r="C83" s="194"/>
      <c r="D83" s="13"/>
      <c r="E83" s="13"/>
      <c r="F83" s="15"/>
      <c r="G83" s="23"/>
      <c r="H83" s="30"/>
      <c r="I83" s="22"/>
      <c r="J83" s="21"/>
      <c r="K83" s="21"/>
      <c r="L83" s="21"/>
      <c r="M83" s="21"/>
      <c r="N83" s="21"/>
      <c r="O83" s="21"/>
      <c r="P83" s="21"/>
      <c r="Q83" s="13"/>
      <c r="R83" s="25"/>
      <c r="S83" s="25"/>
      <c r="T83" s="13"/>
      <c r="U83" s="13"/>
      <c r="V83" s="13"/>
      <c r="W83" s="13"/>
      <c r="X83" s="183"/>
      <c r="Y83" s="13"/>
      <c r="Z83" s="13"/>
      <c r="AA83" s="13"/>
      <c r="AB83" s="25"/>
      <c r="AC83" s="13"/>
      <c r="AD83" s="25"/>
      <c r="AE83" s="25"/>
      <c r="AF83" s="13"/>
      <c r="AG83" s="13"/>
      <c r="AH83" s="21"/>
      <c r="AI83" s="177"/>
      <c r="AJ83" s="177"/>
      <c r="AK83" s="21"/>
      <c r="AL83" s="21"/>
      <c r="AM83" s="21" t="s">
        <v>473</v>
      </c>
      <c r="AN83" s="44">
        <v>45639</v>
      </c>
      <c r="AO83" s="21">
        <v>13926</v>
      </c>
      <c r="AP83" s="21" t="s">
        <v>474</v>
      </c>
      <c r="AQ83" s="44">
        <v>45639</v>
      </c>
      <c r="AR83" s="44">
        <v>45657</v>
      </c>
      <c r="AS83" s="21"/>
      <c r="AT83" s="21"/>
      <c r="AU83" s="21">
        <v>25</v>
      </c>
      <c r="AV83" s="21"/>
      <c r="AW83" s="177">
        <v>12424</v>
      </c>
      <c r="AX83" s="177"/>
      <c r="AY83" s="21"/>
      <c r="AZ83" s="21"/>
      <c r="BA83" s="177"/>
      <c r="BB83" s="177"/>
      <c r="BC83" s="21"/>
      <c r="BD83" s="21"/>
      <c r="BE83" s="177"/>
      <c r="BF83" s="177"/>
      <c r="BG83" s="21"/>
      <c r="BH83" s="177"/>
      <c r="BI83" s="177">
        <v>62424</v>
      </c>
      <c r="BJ83" s="177">
        <v>0</v>
      </c>
      <c r="BK83" s="177">
        <f>6750+43000</f>
        <v>49750</v>
      </c>
      <c r="BL83" s="177">
        <f>BK83</f>
        <v>49750</v>
      </c>
      <c r="BM83" s="22"/>
      <c r="BN83" s="22"/>
      <c r="BO83" s="22"/>
      <c r="BP83" s="22"/>
      <c r="BQ83" s="22"/>
      <c r="BR83" s="22"/>
      <c r="BS83" s="22"/>
      <c r="BT83" s="22"/>
      <c r="BU83" s="178"/>
      <c r="BV83" s="178"/>
      <c r="BW83" s="22"/>
      <c r="BX83" s="22"/>
      <c r="BY83" s="22"/>
      <c r="BZ83" s="179" t="s">
        <v>475</v>
      </c>
      <c r="CA83" s="179">
        <v>13825</v>
      </c>
      <c r="CB83" s="179" t="s">
        <v>378</v>
      </c>
      <c r="CC83" s="179">
        <v>714678</v>
      </c>
      <c r="CD83" s="179" t="s">
        <v>394</v>
      </c>
      <c r="CE83" s="179" t="s">
        <v>252</v>
      </c>
    </row>
    <row r="84" spans="1:83" s="180" customFormat="1" x14ac:dyDescent="0.25">
      <c r="A84" s="7">
        <v>20</v>
      </c>
      <c r="B84" s="6" t="s">
        <v>212</v>
      </c>
      <c r="C84" s="195" t="s">
        <v>450</v>
      </c>
      <c r="D84" s="6" t="s">
        <v>450</v>
      </c>
      <c r="E84" s="6" t="s">
        <v>451</v>
      </c>
      <c r="F84" s="8" t="s">
        <v>452</v>
      </c>
      <c r="G84" s="19" t="s">
        <v>453</v>
      </c>
      <c r="H84" s="6">
        <v>13594</v>
      </c>
      <c r="I84" s="21"/>
      <c r="J84" s="21"/>
      <c r="K84" s="21"/>
      <c r="L84" s="21"/>
      <c r="M84" s="21"/>
      <c r="N84" s="21"/>
      <c r="O84" s="21"/>
      <c r="P84" s="21"/>
      <c r="Q84" s="6" t="s">
        <v>425</v>
      </c>
      <c r="R84" s="12">
        <v>45153</v>
      </c>
      <c r="S84" s="12">
        <v>45518</v>
      </c>
      <c r="T84" s="6">
        <v>13596</v>
      </c>
      <c r="U84" s="6" t="s">
        <v>476</v>
      </c>
      <c r="V84" s="6">
        <v>13787</v>
      </c>
      <c r="W84" s="6" t="s">
        <v>477</v>
      </c>
      <c r="X84" s="184">
        <v>50283</v>
      </c>
      <c r="Y84" s="6" t="s">
        <v>478</v>
      </c>
      <c r="Z84" s="6" t="s">
        <v>479</v>
      </c>
      <c r="AA84" s="6" t="s">
        <v>480</v>
      </c>
      <c r="AB84" s="12">
        <v>45436</v>
      </c>
      <c r="AC84" s="6">
        <v>13787</v>
      </c>
      <c r="AD84" s="12">
        <v>45436</v>
      </c>
      <c r="AE84" s="12">
        <v>45657</v>
      </c>
      <c r="AF84" s="21">
        <v>1500</v>
      </c>
      <c r="AG84" s="21">
        <v>3390390000</v>
      </c>
      <c r="AH84" s="21"/>
      <c r="AI84" s="177"/>
      <c r="AJ84" s="177"/>
      <c r="AK84" s="21">
        <v>27783</v>
      </c>
      <c r="AL84" s="21"/>
      <c r="AM84" s="21"/>
      <c r="AN84" s="21"/>
      <c r="AO84" s="21"/>
      <c r="AP84" s="21"/>
      <c r="AQ84" s="21"/>
      <c r="AR84" s="21"/>
      <c r="AS84" s="21"/>
      <c r="AT84" s="21"/>
      <c r="AU84" s="21"/>
      <c r="AV84" s="21"/>
      <c r="AW84" s="177"/>
      <c r="AX84" s="177"/>
      <c r="AY84" s="21"/>
      <c r="AZ84" s="21"/>
      <c r="BA84" s="177"/>
      <c r="BB84" s="177"/>
      <c r="BC84" s="21"/>
      <c r="BD84" s="21"/>
      <c r="BE84" s="177"/>
      <c r="BF84" s="177"/>
      <c r="BG84" s="21"/>
      <c r="BH84" s="177"/>
      <c r="BI84" s="177"/>
      <c r="BJ84" s="177">
        <v>0</v>
      </c>
      <c r="BK84" s="177">
        <v>27760</v>
      </c>
      <c r="BL84" s="184">
        <f>BK84+BK85</f>
        <v>50260</v>
      </c>
      <c r="BM84" s="22"/>
      <c r="BN84" s="22"/>
      <c r="BO84" s="22"/>
      <c r="BP84" s="22"/>
      <c r="BQ84" s="22"/>
      <c r="BR84" s="22"/>
      <c r="BS84" s="22"/>
      <c r="BT84" s="22"/>
      <c r="BU84" s="178"/>
      <c r="BV84" s="178"/>
      <c r="BW84" s="22"/>
      <c r="BX84" s="22"/>
      <c r="BY84" s="22"/>
      <c r="BZ84" s="179" t="s">
        <v>481</v>
      </c>
      <c r="CA84" s="179">
        <v>13787</v>
      </c>
      <c r="CB84" s="179" t="s">
        <v>379</v>
      </c>
      <c r="CC84" s="179" t="s">
        <v>482</v>
      </c>
      <c r="CD84" s="179" t="s">
        <v>394</v>
      </c>
      <c r="CE84" s="179" t="s">
        <v>252</v>
      </c>
    </row>
    <row r="85" spans="1:83" s="180" customFormat="1" x14ac:dyDescent="0.25">
      <c r="A85" s="14"/>
      <c r="B85" s="13"/>
      <c r="C85" s="196"/>
      <c r="D85" s="13"/>
      <c r="E85" s="13"/>
      <c r="F85" s="15"/>
      <c r="G85" s="23"/>
      <c r="H85" s="13"/>
      <c r="I85" s="21"/>
      <c r="J85" s="21"/>
      <c r="K85" s="21"/>
      <c r="L85" s="21"/>
      <c r="M85" s="21"/>
      <c r="N85" s="21"/>
      <c r="O85" s="21"/>
      <c r="P85" s="21"/>
      <c r="Q85" s="13"/>
      <c r="R85" s="25"/>
      <c r="S85" s="25"/>
      <c r="T85" s="13"/>
      <c r="U85" s="13"/>
      <c r="V85" s="13"/>
      <c r="W85" s="13"/>
      <c r="X85" s="183"/>
      <c r="Y85" s="13"/>
      <c r="Z85" s="13"/>
      <c r="AA85" s="13"/>
      <c r="AB85" s="25"/>
      <c r="AC85" s="13"/>
      <c r="AD85" s="25"/>
      <c r="AE85" s="25"/>
      <c r="AF85" s="21">
        <v>15000</v>
      </c>
      <c r="AG85" s="21">
        <v>339030000</v>
      </c>
      <c r="AH85" s="21"/>
      <c r="AI85" s="177"/>
      <c r="AJ85" s="177"/>
      <c r="AK85" s="21">
        <v>22500</v>
      </c>
      <c r="AL85" s="21"/>
      <c r="AM85" s="21"/>
      <c r="AN85" s="21"/>
      <c r="AO85" s="21"/>
      <c r="AP85" s="21"/>
      <c r="AQ85" s="21"/>
      <c r="AR85" s="21"/>
      <c r="AS85" s="21"/>
      <c r="AT85" s="21"/>
      <c r="AU85" s="21"/>
      <c r="AV85" s="21"/>
      <c r="AW85" s="177"/>
      <c r="AX85" s="177"/>
      <c r="AY85" s="21"/>
      <c r="AZ85" s="21"/>
      <c r="BA85" s="177"/>
      <c r="BB85" s="177"/>
      <c r="BC85" s="21"/>
      <c r="BD85" s="21"/>
      <c r="BE85" s="177"/>
      <c r="BF85" s="177"/>
      <c r="BG85" s="21"/>
      <c r="BH85" s="177"/>
      <c r="BI85" s="177"/>
      <c r="BJ85" s="177">
        <v>0</v>
      </c>
      <c r="BK85" s="177">
        <v>22500</v>
      </c>
      <c r="BL85" s="183"/>
      <c r="BM85" s="22"/>
      <c r="BN85" s="22"/>
      <c r="BO85" s="22"/>
      <c r="BP85" s="22"/>
      <c r="BQ85" s="22"/>
      <c r="BR85" s="22"/>
      <c r="BS85" s="22"/>
      <c r="BT85" s="22"/>
      <c r="BU85" s="178"/>
      <c r="BV85" s="178"/>
      <c r="BW85" s="22"/>
      <c r="BX85" s="22"/>
      <c r="BY85" s="22"/>
      <c r="BZ85" s="179" t="s">
        <v>481</v>
      </c>
      <c r="CA85" s="179">
        <v>13787</v>
      </c>
      <c r="CB85" s="179" t="s">
        <v>379</v>
      </c>
      <c r="CC85" s="179" t="s">
        <v>482</v>
      </c>
      <c r="CD85" s="179" t="s">
        <v>394</v>
      </c>
      <c r="CE85" s="179" t="s">
        <v>252</v>
      </c>
    </row>
    <row r="86" spans="1:83" s="180" customFormat="1" ht="89.25" x14ac:dyDescent="0.25">
      <c r="A86" s="31">
        <v>21</v>
      </c>
      <c r="B86" s="5" t="s">
        <v>504</v>
      </c>
      <c r="C86" s="197" t="s">
        <v>485</v>
      </c>
      <c r="D86" s="198" t="s">
        <v>485</v>
      </c>
      <c r="E86" s="5" t="s">
        <v>486</v>
      </c>
      <c r="F86" s="1" t="s">
        <v>505</v>
      </c>
      <c r="G86" s="197" t="s">
        <v>353</v>
      </c>
      <c r="H86" s="21" t="s">
        <v>488</v>
      </c>
      <c r="I86" s="21"/>
      <c r="J86" s="21"/>
      <c r="K86" s="21"/>
      <c r="L86" s="21"/>
      <c r="M86" s="21" t="s">
        <v>489</v>
      </c>
      <c r="N86" s="21" t="s">
        <v>490</v>
      </c>
      <c r="O86" s="21">
        <v>13892</v>
      </c>
      <c r="P86" s="21"/>
      <c r="Q86" s="21"/>
      <c r="R86" s="21"/>
      <c r="S86" s="21"/>
      <c r="T86" s="21"/>
      <c r="U86" s="21"/>
      <c r="V86" s="21"/>
      <c r="W86" s="21"/>
      <c r="X86" s="177"/>
      <c r="Y86" s="21" t="s">
        <v>506</v>
      </c>
      <c r="Z86" s="21" t="s">
        <v>507</v>
      </c>
      <c r="AA86" s="21" t="s">
        <v>508</v>
      </c>
      <c r="AB86" s="44">
        <v>45587</v>
      </c>
      <c r="AC86" s="21">
        <v>13893</v>
      </c>
      <c r="AD86" s="44">
        <v>45587</v>
      </c>
      <c r="AE86" s="44">
        <v>45657</v>
      </c>
      <c r="AF86" s="21">
        <v>1500</v>
      </c>
      <c r="AG86" s="21">
        <v>3390390000</v>
      </c>
      <c r="AH86" s="21"/>
      <c r="AI86" s="177"/>
      <c r="AJ86" s="177"/>
      <c r="AK86" s="21">
        <v>4733</v>
      </c>
      <c r="AL86" s="21"/>
      <c r="AM86" s="21"/>
      <c r="AN86" s="21"/>
      <c r="AO86" s="21"/>
      <c r="AP86" s="21"/>
      <c r="AQ86" s="21"/>
      <c r="AR86" s="21"/>
      <c r="AS86" s="21"/>
      <c r="AT86" s="21"/>
      <c r="AU86" s="21"/>
      <c r="AV86" s="21"/>
      <c r="AW86" s="177"/>
      <c r="AX86" s="177"/>
      <c r="AY86" s="21"/>
      <c r="AZ86" s="21"/>
      <c r="BA86" s="177"/>
      <c r="BB86" s="177"/>
      <c r="BC86" s="21"/>
      <c r="BD86" s="21"/>
      <c r="BE86" s="177"/>
      <c r="BF86" s="177"/>
      <c r="BG86" s="21"/>
      <c r="BH86" s="177"/>
      <c r="BI86" s="177"/>
      <c r="BJ86" s="177">
        <v>0</v>
      </c>
      <c r="BK86" s="177">
        <v>4733</v>
      </c>
      <c r="BL86" s="177">
        <v>4733</v>
      </c>
      <c r="BM86" s="22"/>
      <c r="BN86" s="22"/>
      <c r="BO86" s="22"/>
      <c r="BP86" s="22"/>
      <c r="BQ86" s="22"/>
      <c r="BR86" s="22"/>
      <c r="BS86" s="22"/>
      <c r="BT86" s="22"/>
      <c r="BU86" s="178"/>
      <c r="BV86" s="178"/>
      <c r="BW86" s="22"/>
      <c r="BX86" s="22"/>
      <c r="BY86" s="22"/>
      <c r="BZ86" s="179" t="s">
        <v>509</v>
      </c>
      <c r="CA86" s="179">
        <v>13882</v>
      </c>
      <c r="CB86" s="179" t="s">
        <v>378</v>
      </c>
      <c r="CC86" s="179">
        <v>714678</v>
      </c>
      <c r="CD86" s="179" t="s">
        <v>510</v>
      </c>
      <c r="CE86" s="179">
        <v>715152</v>
      </c>
    </row>
    <row r="87" spans="1:83" s="180" customFormat="1" ht="102" x14ac:dyDescent="0.25">
      <c r="A87" s="31">
        <v>22</v>
      </c>
      <c r="B87" s="197" t="s">
        <v>484</v>
      </c>
      <c r="C87" s="197" t="s">
        <v>485</v>
      </c>
      <c r="D87" s="198" t="s">
        <v>485</v>
      </c>
      <c r="E87" s="197" t="s">
        <v>486</v>
      </c>
      <c r="F87" s="199" t="s">
        <v>487</v>
      </c>
      <c r="G87" s="197" t="s">
        <v>353</v>
      </c>
      <c r="H87" s="21" t="s">
        <v>488</v>
      </c>
      <c r="I87" s="21"/>
      <c r="J87" s="21"/>
      <c r="K87" s="21"/>
      <c r="L87" s="21"/>
      <c r="M87" s="21" t="s">
        <v>489</v>
      </c>
      <c r="N87" s="21" t="s">
        <v>490</v>
      </c>
      <c r="O87" s="36">
        <v>13930</v>
      </c>
      <c r="P87" s="21"/>
      <c r="Q87" s="21"/>
      <c r="R87" s="21"/>
      <c r="S87" s="21"/>
      <c r="T87" s="21"/>
      <c r="U87" s="21"/>
      <c r="V87" s="21"/>
      <c r="W87" s="21"/>
      <c r="X87" s="177"/>
      <c r="Y87" s="21" t="s">
        <v>494</v>
      </c>
      <c r="Z87" s="21" t="s">
        <v>491</v>
      </c>
      <c r="AA87" s="21" t="s">
        <v>492</v>
      </c>
      <c r="AB87" s="44">
        <v>45439</v>
      </c>
      <c r="AC87" s="21">
        <v>13930</v>
      </c>
      <c r="AD87" s="44">
        <v>45439</v>
      </c>
      <c r="AE87" s="44">
        <v>45657</v>
      </c>
      <c r="AF87" s="21">
        <v>1500</v>
      </c>
      <c r="AG87" s="21">
        <v>33903900</v>
      </c>
      <c r="AH87" s="21"/>
      <c r="AI87" s="177"/>
      <c r="AJ87" s="177"/>
      <c r="AK87" s="21">
        <v>7580</v>
      </c>
      <c r="AL87" s="21"/>
      <c r="AM87" s="21"/>
      <c r="AN87" s="21"/>
      <c r="AO87" s="21"/>
      <c r="AP87" s="21"/>
      <c r="AQ87" s="21"/>
      <c r="AR87" s="21"/>
      <c r="AS87" s="21"/>
      <c r="AT87" s="21"/>
      <c r="AU87" s="21"/>
      <c r="AV87" s="21"/>
      <c r="AW87" s="177"/>
      <c r="AX87" s="177"/>
      <c r="AY87" s="21"/>
      <c r="AZ87" s="21"/>
      <c r="BA87" s="177"/>
      <c r="BB87" s="177"/>
      <c r="BC87" s="21"/>
      <c r="BD87" s="21"/>
      <c r="BE87" s="177"/>
      <c r="BF87" s="177"/>
      <c r="BG87" s="21"/>
      <c r="BH87" s="177"/>
      <c r="BI87" s="177"/>
      <c r="BJ87" s="177"/>
      <c r="BK87" s="177">
        <v>7580</v>
      </c>
      <c r="BL87" s="177">
        <f>BK87</f>
        <v>7580</v>
      </c>
      <c r="BM87" s="22"/>
      <c r="BN87" s="22"/>
      <c r="BO87" s="22"/>
      <c r="BP87" s="22"/>
      <c r="BQ87" s="22"/>
      <c r="BR87" s="22"/>
      <c r="BS87" s="22"/>
      <c r="BT87" s="22"/>
      <c r="BU87" s="178"/>
      <c r="BV87" s="178"/>
      <c r="BW87" s="22"/>
      <c r="BX87" s="22"/>
      <c r="BY87" s="22"/>
      <c r="BZ87" s="179" t="s">
        <v>493</v>
      </c>
      <c r="CA87" s="179"/>
      <c r="CB87" s="179" t="s">
        <v>378</v>
      </c>
      <c r="CC87" s="179">
        <v>714678</v>
      </c>
      <c r="CD87" s="179"/>
      <c r="CE87" s="179"/>
    </row>
    <row r="88" spans="1:83" s="180" customFormat="1" ht="63.75" x14ac:dyDescent="0.25">
      <c r="A88" s="22">
        <v>23</v>
      </c>
      <c r="B88" s="5" t="s">
        <v>454</v>
      </c>
      <c r="C88" s="5" t="s">
        <v>349</v>
      </c>
      <c r="D88" s="5" t="s">
        <v>455</v>
      </c>
      <c r="E88" s="5" t="s">
        <v>349</v>
      </c>
      <c r="F88" s="1" t="s">
        <v>456</v>
      </c>
      <c r="G88" s="3" t="s">
        <v>353</v>
      </c>
      <c r="H88" s="21" t="s">
        <v>483</v>
      </c>
      <c r="I88" s="21"/>
      <c r="J88" s="21"/>
      <c r="K88" s="21"/>
      <c r="L88" s="21"/>
      <c r="M88" s="21" t="s">
        <v>489</v>
      </c>
      <c r="N88" s="21" t="s">
        <v>511</v>
      </c>
      <c r="O88" s="21">
        <v>13577</v>
      </c>
      <c r="P88" s="21"/>
      <c r="Q88" s="21"/>
      <c r="R88" s="21"/>
      <c r="S88" s="21"/>
      <c r="T88" s="21"/>
      <c r="U88" s="21"/>
      <c r="V88" s="21"/>
      <c r="W88" s="21"/>
      <c r="X88" s="177"/>
      <c r="Y88" s="21" t="s">
        <v>513</v>
      </c>
      <c r="Z88" s="21" t="s">
        <v>512</v>
      </c>
      <c r="AA88" s="21" t="s">
        <v>514</v>
      </c>
      <c r="AB88" s="44">
        <v>45138</v>
      </c>
      <c r="AC88" s="36">
        <v>13577</v>
      </c>
      <c r="AD88" s="44">
        <v>45292</v>
      </c>
      <c r="AE88" s="44">
        <v>45657</v>
      </c>
      <c r="AF88" s="21">
        <v>1500</v>
      </c>
      <c r="AG88" s="21">
        <v>339039000</v>
      </c>
      <c r="AH88" s="21"/>
      <c r="AI88" s="177"/>
      <c r="AJ88" s="177"/>
      <c r="AK88" s="21">
        <v>10349.86</v>
      </c>
      <c r="AL88" s="21"/>
      <c r="AM88" s="21"/>
      <c r="AN88" s="21"/>
      <c r="AO88" s="21"/>
      <c r="AP88" s="21"/>
      <c r="AQ88" s="21"/>
      <c r="AR88" s="21"/>
      <c r="AS88" s="21"/>
      <c r="AT88" s="21"/>
      <c r="AU88" s="21"/>
      <c r="AV88" s="21"/>
      <c r="AW88" s="177"/>
      <c r="AX88" s="177"/>
      <c r="AY88" s="21"/>
      <c r="AZ88" s="21"/>
      <c r="BA88" s="177"/>
      <c r="BB88" s="177"/>
      <c r="BC88" s="21"/>
      <c r="BD88" s="21"/>
      <c r="BE88" s="177"/>
      <c r="BF88" s="177"/>
      <c r="BG88" s="21"/>
      <c r="BH88" s="177"/>
      <c r="BI88" s="177"/>
      <c r="BJ88" s="177"/>
      <c r="BK88" s="177">
        <v>10349.86</v>
      </c>
      <c r="BL88" s="177">
        <f>BK88</f>
        <v>10349.86</v>
      </c>
      <c r="BM88" s="22"/>
      <c r="BN88" s="22"/>
      <c r="BO88" s="22"/>
      <c r="BP88" s="22"/>
      <c r="BQ88" s="22"/>
      <c r="BR88" s="22"/>
      <c r="BS88" s="22"/>
      <c r="BT88" s="22"/>
      <c r="BU88" s="178"/>
      <c r="BV88" s="178"/>
      <c r="BW88" s="22"/>
      <c r="BX88" s="22"/>
      <c r="BY88" s="22"/>
      <c r="BZ88" s="179"/>
      <c r="CA88" s="179"/>
      <c r="CB88" s="179"/>
      <c r="CC88" s="179"/>
      <c r="CD88" s="179"/>
      <c r="CE88" s="179"/>
    </row>
    <row r="89" spans="1:83" s="180" customFormat="1" ht="38.25" x14ac:dyDescent="0.25">
      <c r="A89" s="7">
        <v>24</v>
      </c>
      <c r="B89" s="6" t="s">
        <v>457</v>
      </c>
      <c r="C89" s="6" t="s">
        <v>515</v>
      </c>
      <c r="D89" s="6" t="s">
        <v>458</v>
      </c>
      <c r="E89" s="6" t="s">
        <v>459</v>
      </c>
      <c r="F89" s="8" t="s">
        <v>460</v>
      </c>
      <c r="G89" s="19" t="s">
        <v>461</v>
      </c>
      <c r="H89" s="6" t="s">
        <v>488</v>
      </c>
      <c r="I89" s="21"/>
      <c r="J89" s="21"/>
      <c r="K89" s="21"/>
      <c r="L89" s="21"/>
      <c r="M89" s="6" t="s">
        <v>515</v>
      </c>
      <c r="N89" s="6" t="s">
        <v>516</v>
      </c>
      <c r="O89" s="6">
        <v>13836</v>
      </c>
      <c r="P89" s="21"/>
      <c r="Q89" s="21"/>
      <c r="R89" s="21"/>
      <c r="S89" s="21"/>
      <c r="T89" s="21"/>
      <c r="U89" s="21"/>
      <c r="V89" s="21"/>
      <c r="W89" s="21"/>
      <c r="X89" s="177"/>
      <c r="Y89" s="6" t="s">
        <v>519</v>
      </c>
      <c r="Z89" s="6" t="s">
        <v>517</v>
      </c>
      <c r="AA89" s="6" t="s">
        <v>518</v>
      </c>
      <c r="AB89" s="12">
        <v>45506</v>
      </c>
      <c r="AC89" s="6">
        <v>13836</v>
      </c>
      <c r="AD89" s="12">
        <v>45506</v>
      </c>
      <c r="AE89" s="12">
        <v>45657</v>
      </c>
      <c r="AF89" s="21">
        <v>1500</v>
      </c>
      <c r="AG89" s="21">
        <v>449052000</v>
      </c>
      <c r="AH89" s="21"/>
      <c r="AI89" s="177"/>
      <c r="AJ89" s="177"/>
      <c r="AK89" s="21">
        <f>3200+23553.2+1999+5899</f>
        <v>34651.199999999997</v>
      </c>
      <c r="AL89" s="21"/>
      <c r="AM89" s="21"/>
      <c r="AN89" s="21"/>
      <c r="AO89" s="21"/>
      <c r="AP89" s="21"/>
      <c r="AQ89" s="21"/>
      <c r="AR89" s="21"/>
      <c r="AS89" s="21"/>
      <c r="AT89" s="21"/>
      <c r="AU89" s="21"/>
      <c r="AV89" s="21"/>
      <c r="AW89" s="177"/>
      <c r="AX89" s="177"/>
      <c r="AY89" s="21"/>
      <c r="AZ89" s="21"/>
      <c r="BA89" s="177"/>
      <c r="BB89" s="177"/>
      <c r="BC89" s="21"/>
      <c r="BD89" s="21"/>
      <c r="BE89" s="177"/>
      <c r="BF89" s="177"/>
      <c r="BG89" s="21"/>
      <c r="BH89" s="177"/>
      <c r="BI89" s="177"/>
      <c r="BJ89" s="177"/>
      <c r="BK89" s="184">
        <f>80+1188.8+5899+1999+3200+23553.2</f>
        <v>35920</v>
      </c>
      <c r="BL89" s="184">
        <f>BK89</f>
        <v>35920</v>
      </c>
      <c r="BM89" s="22"/>
      <c r="BN89" s="22"/>
      <c r="BO89" s="22"/>
      <c r="BP89" s="22"/>
      <c r="BQ89" s="22"/>
      <c r="BR89" s="22"/>
      <c r="BS89" s="22"/>
      <c r="BT89" s="22"/>
      <c r="BU89" s="178"/>
      <c r="BV89" s="178"/>
      <c r="BW89" s="22"/>
      <c r="BX89" s="22"/>
      <c r="BY89" s="22"/>
      <c r="BZ89" s="179" t="s">
        <v>520</v>
      </c>
      <c r="CA89" s="179">
        <v>13840</v>
      </c>
      <c r="CB89" s="179" t="s">
        <v>521</v>
      </c>
      <c r="CC89" s="179" t="s">
        <v>522</v>
      </c>
      <c r="CD89" s="200" t="s">
        <v>523</v>
      </c>
      <c r="CE89" s="179" t="s">
        <v>524</v>
      </c>
    </row>
    <row r="90" spans="1:83" s="180" customFormat="1" ht="38.25" x14ac:dyDescent="0.25">
      <c r="A90" s="14"/>
      <c r="B90" s="13"/>
      <c r="C90" s="13"/>
      <c r="D90" s="13"/>
      <c r="E90" s="13"/>
      <c r="F90" s="15"/>
      <c r="G90" s="23"/>
      <c r="H90" s="13"/>
      <c r="I90" s="21"/>
      <c r="J90" s="21"/>
      <c r="K90" s="21"/>
      <c r="L90" s="21"/>
      <c r="M90" s="13"/>
      <c r="N90" s="13"/>
      <c r="O90" s="13"/>
      <c r="P90" s="21"/>
      <c r="Q90" s="21"/>
      <c r="R90" s="21"/>
      <c r="S90" s="21"/>
      <c r="T90" s="21"/>
      <c r="U90" s="21"/>
      <c r="V90" s="21"/>
      <c r="W90" s="21"/>
      <c r="X90" s="177"/>
      <c r="Y90" s="13"/>
      <c r="Z90" s="13"/>
      <c r="AA90" s="13"/>
      <c r="AB90" s="25"/>
      <c r="AC90" s="13"/>
      <c r="AD90" s="25"/>
      <c r="AE90" s="25"/>
      <c r="AF90" s="21">
        <v>1500</v>
      </c>
      <c r="AG90" s="21">
        <v>33903000</v>
      </c>
      <c r="AH90" s="21"/>
      <c r="AI90" s="177"/>
      <c r="AJ90" s="177"/>
      <c r="AK90" s="21">
        <f>80+1188.8</f>
        <v>1268.8</v>
      </c>
      <c r="AL90" s="21"/>
      <c r="AM90" s="21"/>
      <c r="AN90" s="21"/>
      <c r="AO90" s="21"/>
      <c r="AP90" s="21"/>
      <c r="AQ90" s="21"/>
      <c r="AR90" s="21"/>
      <c r="AS90" s="21"/>
      <c r="AT90" s="21"/>
      <c r="AU90" s="21"/>
      <c r="AV90" s="21"/>
      <c r="AW90" s="177"/>
      <c r="AX90" s="177"/>
      <c r="AY90" s="21"/>
      <c r="AZ90" s="21"/>
      <c r="BA90" s="177"/>
      <c r="BB90" s="177"/>
      <c r="BC90" s="21"/>
      <c r="BD90" s="21"/>
      <c r="BE90" s="177"/>
      <c r="BF90" s="177"/>
      <c r="BG90" s="21"/>
      <c r="BH90" s="177"/>
      <c r="BI90" s="177"/>
      <c r="BJ90" s="177"/>
      <c r="BK90" s="183"/>
      <c r="BL90" s="183"/>
      <c r="BM90" s="22"/>
      <c r="BN90" s="22"/>
      <c r="BO90" s="22"/>
      <c r="BP90" s="22"/>
      <c r="BQ90" s="22"/>
      <c r="BR90" s="22"/>
      <c r="BS90" s="22"/>
      <c r="BT90" s="22"/>
      <c r="BU90" s="178"/>
      <c r="BV90" s="178"/>
      <c r="BW90" s="22"/>
      <c r="BX90" s="22"/>
      <c r="BY90" s="22"/>
      <c r="BZ90" s="179" t="s">
        <v>520</v>
      </c>
      <c r="CA90" s="179">
        <v>13840</v>
      </c>
      <c r="CB90" s="179" t="s">
        <v>521</v>
      </c>
      <c r="CC90" s="179" t="s">
        <v>522</v>
      </c>
      <c r="CD90" s="200" t="s">
        <v>523</v>
      </c>
      <c r="CE90" s="179" t="s">
        <v>524</v>
      </c>
    </row>
    <row r="91" spans="1:83" s="180" customFormat="1" ht="153" x14ac:dyDescent="0.25">
      <c r="A91" s="22">
        <v>25</v>
      </c>
      <c r="B91" s="5" t="s">
        <v>212</v>
      </c>
      <c r="C91" s="21" t="s">
        <v>462</v>
      </c>
      <c r="D91" s="21" t="s">
        <v>463</v>
      </c>
      <c r="E91" s="21" t="s">
        <v>464</v>
      </c>
      <c r="F91" s="35" t="s">
        <v>465</v>
      </c>
      <c r="G91" s="36">
        <v>13623</v>
      </c>
      <c r="H91" s="21">
        <v>13733</v>
      </c>
      <c r="I91" s="21"/>
      <c r="J91" s="21"/>
      <c r="K91" s="21"/>
      <c r="L91" s="21"/>
      <c r="M91" s="21"/>
      <c r="N91" s="21"/>
      <c r="O91" s="21"/>
      <c r="P91" s="21"/>
      <c r="Q91" s="21" t="s">
        <v>495</v>
      </c>
      <c r="R91" s="44">
        <v>45363</v>
      </c>
      <c r="S91" s="44">
        <v>45727</v>
      </c>
      <c r="T91" s="21">
        <v>13733</v>
      </c>
      <c r="U91" s="21" t="s">
        <v>496</v>
      </c>
      <c r="V91" s="21">
        <v>13853</v>
      </c>
      <c r="W91" s="21" t="s">
        <v>497</v>
      </c>
      <c r="X91" s="177">
        <v>511631.64</v>
      </c>
      <c r="Y91" s="21" t="s">
        <v>498</v>
      </c>
      <c r="Z91" s="21" t="s">
        <v>499</v>
      </c>
      <c r="AA91" s="21" t="s">
        <v>500</v>
      </c>
      <c r="AB91" s="44">
        <v>45527</v>
      </c>
      <c r="AC91" s="21">
        <v>18853</v>
      </c>
      <c r="AD91" s="44">
        <v>45527</v>
      </c>
      <c r="AE91" s="44">
        <v>45891</v>
      </c>
      <c r="AF91" s="21">
        <v>1500</v>
      </c>
      <c r="AG91" s="21">
        <v>33903900</v>
      </c>
      <c r="AH91" s="21"/>
      <c r="AI91" s="177"/>
      <c r="AJ91" s="177"/>
      <c r="AK91" s="21">
        <v>511631.64</v>
      </c>
      <c r="AL91" s="21"/>
      <c r="AM91" s="21"/>
      <c r="AN91" s="21"/>
      <c r="AO91" s="21"/>
      <c r="AP91" s="21"/>
      <c r="AQ91" s="21"/>
      <c r="AR91" s="21"/>
      <c r="AS91" s="21"/>
      <c r="AT91" s="21"/>
      <c r="AU91" s="21"/>
      <c r="AV91" s="21"/>
      <c r="AW91" s="177"/>
      <c r="AX91" s="177"/>
      <c r="AY91" s="21"/>
      <c r="AZ91" s="21"/>
      <c r="BA91" s="177"/>
      <c r="BB91" s="177"/>
      <c r="BC91" s="21"/>
      <c r="BD91" s="21"/>
      <c r="BE91" s="177"/>
      <c r="BF91" s="177"/>
      <c r="BG91" s="21"/>
      <c r="BH91" s="177"/>
      <c r="BI91" s="177"/>
      <c r="BJ91" s="177">
        <v>0</v>
      </c>
      <c r="BK91" s="177">
        <v>109010.32</v>
      </c>
      <c r="BL91" s="177">
        <v>109010.32</v>
      </c>
      <c r="BM91" s="22"/>
      <c r="BN91" s="22"/>
      <c r="BO91" s="22"/>
      <c r="BP91" s="22"/>
      <c r="BQ91" s="22"/>
      <c r="BR91" s="22"/>
      <c r="BS91" s="22"/>
      <c r="BT91" s="22"/>
      <c r="BU91" s="178"/>
      <c r="BV91" s="178"/>
      <c r="BW91" s="22"/>
      <c r="BX91" s="22"/>
      <c r="BY91" s="22"/>
      <c r="BZ91" s="179" t="s">
        <v>501</v>
      </c>
      <c r="CA91" s="179">
        <v>13868</v>
      </c>
      <c r="CB91" s="179" t="s">
        <v>378</v>
      </c>
      <c r="CC91" s="179">
        <v>714678</v>
      </c>
      <c r="CD91" s="179" t="s">
        <v>502</v>
      </c>
      <c r="CE91" s="179" t="s">
        <v>503</v>
      </c>
    </row>
    <row r="92" spans="1:83" s="180" customFormat="1" x14ac:dyDescent="0.25">
      <c r="A92" s="22"/>
      <c r="B92" s="21"/>
      <c r="C92" s="21"/>
      <c r="D92" s="42"/>
      <c r="E92" s="21"/>
      <c r="F92" s="35"/>
      <c r="G92" s="21"/>
      <c r="H92" s="21"/>
      <c r="I92" s="21"/>
      <c r="J92" s="21"/>
      <c r="K92" s="21"/>
      <c r="L92" s="21"/>
      <c r="M92" s="21"/>
      <c r="N92" s="21"/>
      <c r="O92" s="21"/>
      <c r="P92" s="21"/>
      <c r="Q92" s="21"/>
      <c r="R92" s="21"/>
      <c r="S92" s="21"/>
      <c r="T92" s="21"/>
      <c r="U92" s="21"/>
      <c r="V92" s="21"/>
      <c r="W92" s="21"/>
      <c r="X92" s="177"/>
      <c r="Y92" s="21"/>
      <c r="Z92" s="21"/>
      <c r="AA92" s="21"/>
      <c r="AB92" s="21"/>
      <c r="AC92" s="21"/>
      <c r="AD92" s="21"/>
      <c r="AE92" s="21"/>
      <c r="AF92" s="21"/>
      <c r="AG92" s="21"/>
      <c r="AH92" s="21"/>
      <c r="AI92" s="177"/>
      <c r="AJ92" s="177"/>
      <c r="AK92" s="21"/>
      <c r="AL92" s="21"/>
      <c r="AM92" s="21"/>
      <c r="AN92" s="21"/>
      <c r="AO92" s="21"/>
      <c r="AP92" s="21"/>
      <c r="AQ92" s="21"/>
      <c r="AR92" s="21"/>
      <c r="AS92" s="21"/>
      <c r="AT92" s="21"/>
      <c r="AU92" s="21"/>
      <c r="AV92" s="21"/>
      <c r="AW92" s="177"/>
      <c r="AX92" s="177"/>
      <c r="AY92" s="21"/>
      <c r="AZ92" s="21"/>
      <c r="BA92" s="177"/>
      <c r="BB92" s="177"/>
      <c r="BC92" s="21"/>
      <c r="BD92" s="21"/>
      <c r="BE92" s="177"/>
      <c r="BF92" s="177"/>
      <c r="BG92" s="21"/>
      <c r="BH92" s="177"/>
      <c r="BI92" s="177"/>
      <c r="BJ92" s="184">
        <f>1817.5+9000+5307.5+1284+981.72+1711.2+1200+1200+8750</f>
        <v>31251.920000000002</v>
      </c>
      <c r="BK92" s="184">
        <v>32248.1</v>
      </c>
      <c r="BL92" s="184">
        <f>BK92+BJ92</f>
        <v>63500.020000000004</v>
      </c>
      <c r="BM92" s="22"/>
      <c r="BN92" s="22"/>
      <c r="BO92" s="22"/>
      <c r="BP92" s="22"/>
      <c r="BQ92" s="22"/>
      <c r="BR92" s="22"/>
      <c r="BS92" s="22"/>
      <c r="BT92" s="22"/>
      <c r="BU92" s="178"/>
      <c r="BV92" s="178"/>
      <c r="BW92" s="22"/>
      <c r="BX92" s="22"/>
      <c r="BY92" s="22"/>
      <c r="BZ92" s="179" t="s">
        <v>372</v>
      </c>
      <c r="CA92" s="179">
        <v>13468</v>
      </c>
      <c r="CB92" s="179" t="s">
        <v>297</v>
      </c>
      <c r="CC92" s="179">
        <v>544067</v>
      </c>
      <c r="CD92" s="22" t="s">
        <v>250</v>
      </c>
      <c r="CE92" s="22" t="s">
        <v>252</v>
      </c>
    </row>
    <row r="93" spans="1:83" s="180" customFormat="1" x14ac:dyDescent="0.25">
      <c r="A93" s="7">
        <v>26</v>
      </c>
      <c r="B93" s="16" t="s">
        <v>585</v>
      </c>
      <c r="C93" s="16" t="s">
        <v>586</v>
      </c>
      <c r="D93" s="16" t="s">
        <v>463</v>
      </c>
      <c r="E93" s="16" t="s">
        <v>420</v>
      </c>
      <c r="F93" s="17" t="s">
        <v>587</v>
      </c>
      <c r="G93" s="6">
        <v>13298</v>
      </c>
      <c r="H93" s="6">
        <v>13439</v>
      </c>
      <c r="I93" s="6" t="s">
        <v>253</v>
      </c>
      <c r="J93" s="12">
        <v>44930</v>
      </c>
      <c r="K93" s="12">
        <v>45294</v>
      </c>
      <c r="L93" s="6" t="s">
        <v>591</v>
      </c>
      <c r="M93" s="21"/>
      <c r="N93" s="21"/>
      <c r="O93" s="21"/>
      <c r="P93" s="21"/>
      <c r="Q93" s="197"/>
      <c r="R93" s="197"/>
      <c r="S93" s="197"/>
      <c r="T93" s="197"/>
      <c r="U93" s="197"/>
      <c r="V93" s="197"/>
      <c r="W93" s="197"/>
      <c r="X93" s="201"/>
      <c r="Y93" s="6" t="s">
        <v>588</v>
      </c>
      <c r="Z93" s="6" t="s">
        <v>589</v>
      </c>
      <c r="AA93" s="6" t="s">
        <v>590</v>
      </c>
      <c r="AB93" s="6" t="s">
        <v>592</v>
      </c>
      <c r="AC93" s="6">
        <v>13537</v>
      </c>
      <c r="AD93" s="12">
        <v>44957</v>
      </c>
      <c r="AE93" s="12">
        <v>45291</v>
      </c>
      <c r="AF93" s="6">
        <v>101</v>
      </c>
      <c r="AG93" s="6">
        <v>33903000</v>
      </c>
      <c r="AH93" s="21"/>
      <c r="AI93" s="177"/>
      <c r="AJ93" s="177"/>
      <c r="AK93" s="19">
        <v>69500</v>
      </c>
      <c r="AL93" s="21"/>
      <c r="AM93" s="21"/>
      <c r="AN93" s="21"/>
      <c r="AO93" s="21"/>
      <c r="AP93" s="21"/>
      <c r="AQ93" s="21"/>
      <c r="AR93" s="21"/>
      <c r="AS93" s="21"/>
      <c r="AT93" s="21"/>
      <c r="AU93" s="21"/>
      <c r="AV93" s="21"/>
      <c r="AW93" s="177"/>
      <c r="AX93" s="177"/>
      <c r="AY93" s="21"/>
      <c r="AZ93" s="21"/>
      <c r="BA93" s="177"/>
      <c r="BB93" s="177"/>
      <c r="BC93" s="21"/>
      <c r="BD93" s="21"/>
      <c r="BE93" s="177"/>
      <c r="BF93" s="177"/>
      <c r="BG93" s="21"/>
      <c r="BH93" s="177"/>
      <c r="BI93" s="177"/>
      <c r="BJ93" s="182"/>
      <c r="BK93" s="182"/>
      <c r="BL93" s="182"/>
      <c r="BM93" s="22"/>
      <c r="BN93" s="22"/>
      <c r="BO93" s="22"/>
      <c r="BP93" s="22"/>
      <c r="BQ93" s="22"/>
      <c r="BR93" s="22"/>
      <c r="BS93" s="22"/>
      <c r="BT93" s="22"/>
      <c r="BU93" s="178"/>
      <c r="BV93" s="178"/>
      <c r="BW93" s="22"/>
      <c r="BX93" s="22"/>
      <c r="BY93" s="22"/>
      <c r="BZ93" s="179" t="s">
        <v>372</v>
      </c>
      <c r="CA93" s="179">
        <v>13468</v>
      </c>
      <c r="CB93" s="179" t="s">
        <v>297</v>
      </c>
      <c r="CC93" s="179">
        <v>544067</v>
      </c>
      <c r="CD93" s="22" t="s">
        <v>250</v>
      </c>
      <c r="CE93" s="22" t="s">
        <v>252</v>
      </c>
    </row>
    <row r="94" spans="1:83" s="180" customFormat="1" x14ac:dyDescent="0.25">
      <c r="A94" s="10"/>
      <c r="B94" s="16"/>
      <c r="C94" s="16"/>
      <c r="D94" s="16"/>
      <c r="E94" s="16"/>
      <c r="F94" s="17"/>
      <c r="G94" s="9"/>
      <c r="H94" s="9"/>
      <c r="I94" s="9"/>
      <c r="J94" s="9"/>
      <c r="K94" s="9"/>
      <c r="L94" s="9"/>
      <c r="M94" s="21"/>
      <c r="N94" s="21"/>
      <c r="O94" s="21"/>
      <c r="P94" s="21"/>
      <c r="Q94" s="197"/>
      <c r="R94" s="197"/>
      <c r="S94" s="197"/>
      <c r="T94" s="197"/>
      <c r="U94" s="197"/>
      <c r="V94" s="197"/>
      <c r="W94" s="197"/>
      <c r="X94" s="201"/>
      <c r="Y94" s="9"/>
      <c r="Z94" s="9"/>
      <c r="AA94" s="9"/>
      <c r="AB94" s="9"/>
      <c r="AC94" s="9"/>
      <c r="AD94" s="9"/>
      <c r="AE94" s="9"/>
      <c r="AF94" s="9"/>
      <c r="AG94" s="9"/>
      <c r="AH94" s="21"/>
      <c r="AI94" s="177"/>
      <c r="AJ94" s="177"/>
      <c r="AK94" s="9"/>
      <c r="AL94" s="21"/>
      <c r="AM94" s="21"/>
      <c r="AN94" s="21"/>
      <c r="AO94" s="21"/>
      <c r="AP94" s="21"/>
      <c r="AQ94" s="21"/>
      <c r="AR94" s="21"/>
      <c r="AS94" s="21"/>
      <c r="AT94" s="21"/>
      <c r="AU94" s="21"/>
      <c r="AV94" s="21"/>
      <c r="AW94" s="177"/>
      <c r="AX94" s="177"/>
      <c r="AY94" s="21"/>
      <c r="AZ94" s="21"/>
      <c r="BA94" s="177"/>
      <c r="BB94" s="177"/>
      <c r="BC94" s="21"/>
      <c r="BD94" s="21"/>
      <c r="BE94" s="177"/>
      <c r="BF94" s="177"/>
      <c r="BG94" s="21"/>
      <c r="BH94" s="177"/>
      <c r="BI94" s="177"/>
      <c r="BJ94" s="182"/>
      <c r="BK94" s="182"/>
      <c r="BL94" s="182"/>
      <c r="BM94" s="22"/>
      <c r="BN94" s="22"/>
      <c r="BO94" s="22"/>
      <c r="BP94" s="22"/>
      <c r="BQ94" s="22"/>
      <c r="BR94" s="22"/>
      <c r="BS94" s="22"/>
      <c r="BT94" s="22"/>
      <c r="BU94" s="178"/>
      <c r="BV94" s="178"/>
      <c r="BW94" s="22"/>
      <c r="BX94" s="22"/>
      <c r="BY94" s="22"/>
      <c r="BZ94" s="179" t="s">
        <v>372</v>
      </c>
      <c r="CA94" s="179">
        <v>13468</v>
      </c>
      <c r="CB94" s="179" t="s">
        <v>297</v>
      </c>
      <c r="CC94" s="179">
        <v>544067</v>
      </c>
      <c r="CD94" s="22" t="s">
        <v>250</v>
      </c>
      <c r="CE94" s="22" t="s">
        <v>252</v>
      </c>
    </row>
    <row r="95" spans="1:83" s="180" customFormat="1" x14ac:dyDescent="0.25">
      <c r="A95" s="10"/>
      <c r="B95" s="16"/>
      <c r="C95" s="16"/>
      <c r="D95" s="16"/>
      <c r="E95" s="16"/>
      <c r="F95" s="17"/>
      <c r="G95" s="13"/>
      <c r="H95" s="13"/>
      <c r="I95" s="13"/>
      <c r="J95" s="13"/>
      <c r="K95" s="13"/>
      <c r="L95" s="13"/>
      <c r="M95" s="21"/>
      <c r="N95" s="21"/>
      <c r="O95" s="21"/>
      <c r="P95" s="21"/>
      <c r="Q95" s="197"/>
      <c r="R95" s="197"/>
      <c r="S95" s="197"/>
      <c r="T95" s="197"/>
      <c r="U95" s="197"/>
      <c r="V95" s="197"/>
      <c r="W95" s="197"/>
      <c r="X95" s="201"/>
      <c r="Y95" s="9"/>
      <c r="Z95" s="9"/>
      <c r="AA95" s="9"/>
      <c r="AB95" s="9"/>
      <c r="AC95" s="9"/>
      <c r="AD95" s="13"/>
      <c r="AE95" s="13"/>
      <c r="AF95" s="9"/>
      <c r="AG95" s="9"/>
      <c r="AH95" s="21"/>
      <c r="AI95" s="177"/>
      <c r="AJ95" s="177"/>
      <c r="AK95" s="9"/>
      <c r="AL95" s="21"/>
      <c r="AM95" s="21"/>
      <c r="AN95" s="21"/>
      <c r="AO95" s="21"/>
      <c r="AP95" s="21"/>
      <c r="AQ95" s="21"/>
      <c r="AR95" s="21"/>
      <c r="AS95" s="21"/>
      <c r="AT95" s="21"/>
      <c r="AU95" s="21"/>
      <c r="AV95" s="21"/>
      <c r="AW95" s="177"/>
      <c r="AX95" s="177"/>
      <c r="AY95" s="21"/>
      <c r="AZ95" s="21"/>
      <c r="BA95" s="177"/>
      <c r="BB95" s="177"/>
      <c r="BC95" s="21"/>
      <c r="BD95" s="21"/>
      <c r="BE95" s="177"/>
      <c r="BF95" s="177"/>
      <c r="BG95" s="21"/>
      <c r="BH95" s="177"/>
      <c r="BI95" s="177"/>
      <c r="BJ95" s="183"/>
      <c r="BK95" s="183"/>
      <c r="BL95" s="183"/>
      <c r="BM95" s="22"/>
      <c r="BN95" s="22"/>
      <c r="BO95" s="22"/>
      <c r="BP95" s="22"/>
      <c r="BQ95" s="22"/>
      <c r="BR95" s="22"/>
      <c r="BS95" s="22"/>
      <c r="BT95" s="22"/>
      <c r="BU95" s="178"/>
      <c r="BV95" s="178"/>
      <c r="BW95" s="22"/>
      <c r="BX95" s="22"/>
      <c r="BY95" s="22"/>
      <c r="BZ95" s="179" t="s">
        <v>372</v>
      </c>
      <c r="CA95" s="179">
        <v>13468</v>
      </c>
      <c r="CB95" s="179" t="s">
        <v>297</v>
      </c>
      <c r="CC95" s="179">
        <v>544067</v>
      </c>
      <c r="CD95" s="22" t="s">
        <v>250</v>
      </c>
      <c r="CE95" s="22" t="s">
        <v>252</v>
      </c>
    </row>
    <row r="96" spans="1:83" s="180" customFormat="1" ht="51" x14ac:dyDescent="0.25">
      <c r="A96" s="7">
        <v>27</v>
      </c>
      <c r="B96" s="16" t="s">
        <v>526</v>
      </c>
      <c r="C96" s="16" t="s">
        <v>527</v>
      </c>
      <c r="D96" s="28" t="s">
        <v>528</v>
      </c>
      <c r="E96" s="6" t="s">
        <v>182</v>
      </c>
      <c r="F96" s="8" t="s">
        <v>529</v>
      </c>
      <c r="G96" s="6">
        <v>13055</v>
      </c>
      <c r="H96" s="6">
        <v>13091</v>
      </c>
      <c r="I96" s="21"/>
      <c r="J96" s="21"/>
      <c r="K96" s="21"/>
      <c r="L96" s="21"/>
      <c r="M96" s="21"/>
      <c r="N96" s="21"/>
      <c r="O96" s="21"/>
      <c r="P96" s="21"/>
      <c r="Q96" s="6" t="s">
        <v>530</v>
      </c>
      <c r="R96" s="12">
        <v>44403</v>
      </c>
      <c r="S96" s="12">
        <v>44767</v>
      </c>
      <c r="T96" s="19">
        <v>13099</v>
      </c>
      <c r="U96" s="6" t="s">
        <v>531</v>
      </c>
      <c r="V96" s="6">
        <v>13293</v>
      </c>
      <c r="W96" s="6" t="s">
        <v>529</v>
      </c>
      <c r="X96" s="184">
        <v>350000</v>
      </c>
      <c r="Y96" s="6" t="s">
        <v>575</v>
      </c>
      <c r="Z96" s="6" t="s">
        <v>532</v>
      </c>
      <c r="AA96" s="6" t="s">
        <v>533</v>
      </c>
      <c r="AB96" s="12">
        <v>44705</v>
      </c>
      <c r="AC96" s="6">
        <v>13293</v>
      </c>
      <c r="AD96" s="18">
        <v>44705</v>
      </c>
      <c r="AE96" s="18">
        <v>45069</v>
      </c>
      <c r="AF96" s="6">
        <v>101</v>
      </c>
      <c r="AG96" s="6">
        <v>33903900</v>
      </c>
      <c r="AH96" s="21"/>
      <c r="AI96" s="177"/>
      <c r="AJ96" s="177"/>
      <c r="AK96" s="19">
        <v>350000</v>
      </c>
      <c r="AL96" s="21"/>
      <c r="AM96" s="21" t="s">
        <v>534</v>
      </c>
      <c r="AN96" s="44">
        <v>45070</v>
      </c>
      <c r="AO96" s="21"/>
      <c r="AP96" s="21" t="s">
        <v>535</v>
      </c>
      <c r="AQ96" s="44">
        <v>45070</v>
      </c>
      <c r="AR96" s="202">
        <v>45801</v>
      </c>
      <c r="AS96" s="21"/>
      <c r="AT96" s="21"/>
      <c r="AU96" s="21">
        <v>25</v>
      </c>
      <c r="AV96" s="21"/>
      <c r="AW96" s="177">
        <v>87500</v>
      </c>
      <c r="AX96" s="177"/>
      <c r="AY96" s="21"/>
      <c r="AZ96" s="21"/>
      <c r="BA96" s="177"/>
      <c r="BB96" s="177"/>
      <c r="BC96" s="21"/>
      <c r="BD96" s="21"/>
      <c r="BE96" s="177"/>
      <c r="BF96" s="177"/>
      <c r="BG96" s="21"/>
      <c r="BH96" s="177"/>
      <c r="BI96" s="177">
        <v>437500</v>
      </c>
      <c r="BJ96" s="177">
        <f>294775.23+351835.6</f>
        <v>646610.82999999996</v>
      </c>
      <c r="BK96" s="177">
        <f>35449.38+41007.19</f>
        <v>76456.570000000007</v>
      </c>
      <c r="BL96" s="177">
        <f>BJ96+BK96</f>
        <v>723067.39999999991</v>
      </c>
      <c r="BM96" s="22"/>
      <c r="BN96" s="22"/>
      <c r="BO96" s="22"/>
      <c r="BP96" s="22"/>
      <c r="BQ96" s="22"/>
      <c r="BR96" s="22"/>
      <c r="BS96" s="22"/>
      <c r="BT96" s="22"/>
      <c r="BU96" s="178"/>
      <c r="BV96" s="178"/>
      <c r="BW96" s="22"/>
      <c r="BX96" s="22"/>
      <c r="BY96" s="22"/>
      <c r="BZ96" s="179" t="s">
        <v>576</v>
      </c>
      <c r="CA96" s="179">
        <v>13293</v>
      </c>
      <c r="CB96" s="22" t="s">
        <v>268</v>
      </c>
      <c r="CC96" s="22">
        <v>70270</v>
      </c>
      <c r="CD96" s="22" t="s">
        <v>250</v>
      </c>
      <c r="CE96" s="22" t="s">
        <v>252</v>
      </c>
    </row>
    <row r="97" spans="1:83" s="180" customFormat="1" x14ac:dyDescent="0.25">
      <c r="A97" s="14"/>
      <c r="B97" s="16"/>
      <c r="C97" s="16"/>
      <c r="D97" s="30"/>
      <c r="E97" s="13"/>
      <c r="F97" s="15"/>
      <c r="G97" s="13"/>
      <c r="H97" s="13"/>
      <c r="I97" s="21"/>
      <c r="J97" s="21"/>
      <c r="K97" s="21"/>
      <c r="L97" s="21"/>
      <c r="M97" s="21"/>
      <c r="N97" s="21"/>
      <c r="O97" s="21"/>
      <c r="P97" s="21"/>
      <c r="Q97" s="13"/>
      <c r="R97" s="13"/>
      <c r="S97" s="13"/>
      <c r="T97" s="23"/>
      <c r="U97" s="13"/>
      <c r="V97" s="13"/>
      <c r="W97" s="13"/>
      <c r="X97" s="183"/>
      <c r="Y97" s="13"/>
      <c r="Z97" s="13"/>
      <c r="AA97" s="13"/>
      <c r="AB97" s="25"/>
      <c r="AC97" s="13"/>
      <c r="AD97" s="18"/>
      <c r="AE97" s="18"/>
      <c r="AF97" s="13"/>
      <c r="AG97" s="13"/>
      <c r="AH97" s="21"/>
      <c r="AI97" s="177"/>
      <c r="AJ97" s="177"/>
      <c r="AK97" s="13"/>
      <c r="AL97" s="21"/>
      <c r="AM97" s="21"/>
      <c r="AN97" s="21"/>
      <c r="AO97" s="21"/>
      <c r="AP97" s="21"/>
      <c r="AQ97" s="21"/>
      <c r="AR97" s="21"/>
      <c r="AS97" s="21"/>
      <c r="AT97" s="21"/>
      <c r="AU97" s="21"/>
      <c r="AV97" s="21"/>
      <c r="AW97" s="177"/>
      <c r="AX97" s="177"/>
      <c r="AY97" s="21"/>
      <c r="AZ97" s="21"/>
      <c r="BA97" s="177"/>
      <c r="BB97" s="177"/>
      <c r="BC97" s="21"/>
      <c r="BD97" s="21"/>
      <c r="BE97" s="177"/>
      <c r="BF97" s="177"/>
      <c r="BG97" s="21"/>
      <c r="BH97" s="177"/>
      <c r="BI97" s="177"/>
      <c r="BJ97" s="177"/>
      <c r="BK97" s="177"/>
      <c r="BL97" s="177"/>
      <c r="BM97" s="22"/>
      <c r="BN97" s="22"/>
      <c r="BO97" s="22"/>
      <c r="BP97" s="22"/>
      <c r="BQ97" s="22"/>
      <c r="BR97" s="22"/>
      <c r="BS97" s="22"/>
      <c r="BT97" s="22"/>
      <c r="BU97" s="178"/>
      <c r="BV97" s="178"/>
      <c r="BW97" s="22"/>
      <c r="BX97" s="22"/>
      <c r="BY97" s="22"/>
      <c r="BZ97" s="179" t="s">
        <v>577</v>
      </c>
      <c r="CA97" s="179">
        <v>13317</v>
      </c>
      <c r="CB97" s="22" t="s">
        <v>268</v>
      </c>
      <c r="CC97" s="22">
        <v>70270</v>
      </c>
      <c r="CD97" s="179" t="s">
        <v>578</v>
      </c>
      <c r="CE97" s="179">
        <v>7035721</v>
      </c>
    </row>
    <row r="98" spans="1:83" s="180" customFormat="1" x14ac:dyDescent="0.25">
      <c r="A98" s="7">
        <v>28</v>
      </c>
      <c r="B98" s="6" t="s">
        <v>536</v>
      </c>
      <c r="C98" s="6" t="s">
        <v>537</v>
      </c>
      <c r="D98" s="6" t="s">
        <v>538</v>
      </c>
      <c r="E98" s="6" t="s">
        <v>539</v>
      </c>
      <c r="F98" s="8" t="s">
        <v>540</v>
      </c>
      <c r="G98" s="6" t="s">
        <v>568</v>
      </c>
      <c r="H98" s="6">
        <v>13441</v>
      </c>
      <c r="I98" s="21"/>
      <c r="J98" s="21"/>
      <c r="K98" s="21"/>
      <c r="L98" s="21"/>
      <c r="M98" s="21"/>
      <c r="N98" s="21"/>
      <c r="O98" s="21"/>
      <c r="P98" s="21"/>
      <c r="Q98" s="6" t="s">
        <v>569</v>
      </c>
      <c r="R98" s="12">
        <v>44921</v>
      </c>
      <c r="S98" s="12">
        <v>45285</v>
      </c>
      <c r="T98" s="6">
        <v>13443</v>
      </c>
      <c r="U98" s="6" t="s">
        <v>570</v>
      </c>
      <c r="V98" s="6">
        <v>13659</v>
      </c>
      <c r="W98" s="6" t="s">
        <v>540</v>
      </c>
      <c r="X98" s="184">
        <v>60806</v>
      </c>
      <c r="Y98" s="6" t="s">
        <v>573</v>
      </c>
      <c r="Z98" s="6" t="s">
        <v>571</v>
      </c>
      <c r="AA98" s="6" t="s">
        <v>572</v>
      </c>
      <c r="AB98" s="12">
        <v>45618</v>
      </c>
      <c r="AC98" s="6">
        <v>13659</v>
      </c>
      <c r="AD98" s="12">
        <v>45252</v>
      </c>
      <c r="AE98" s="12">
        <v>45291</v>
      </c>
      <c r="AF98" s="21">
        <v>101</v>
      </c>
      <c r="AG98" s="21">
        <v>339039000</v>
      </c>
      <c r="AH98" s="21"/>
      <c r="AI98" s="177"/>
      <c r="AJ98" s="177"/>
      <c r="AK98" s="21">
        <v>4130</v>
      </c>
      <c r="AL98" s="21"/>
      <c r="AM98" s="21"/>
      <c r="AN98" s="21"/>
      <c r="AO98" s="21"/>
      <c r="AP98" s="21"/>
      <c r="AQ98" s="21"/>
      <c r="AR98" s="21"/>
      <c r="AS98" s="21"/>
      <c r="AT98" s="21"/>
      <c r="AU98" s="21"/>
      <c r="AV98" s="21"/>
      <c r="AW98" s="177"/>
      <c r="AX98" s="177"/>
      <c r="AY98" s="21"/>
      <c r="AZ98" s="21"/>
      <c r="BA98" s="177"/>
      <c r="BB98" s="177"/>
      <c r="BC98" s="21"/>
      <c r="BD98" s="21"/>
      <c r="BE98" s="177"/>
      <c r="BF98" s="177"/>
      <c r="BG98" s="21"/>
      <c r="BH98" s="177"/>
      <c r="BI98" s="177"/>
      <c r="BJ98" s="177"/>
      <c r="BK98" s="184">
        <v>4130</v>
      </c>
      <c r="BL98" s="184">
        <f>BJ99+BK98</f>
        <v>60806</v>
      </c>
      <c r="BM98" s="22"/>
      <c r="BN98" s="22"/>
      <c r="BO98" s="22"/>
      <c r="BP98" s="22"/>
      <c r="BQ98" s="22"/>
      <c r="BR98" s="22"/>
      <c r="BS98" s="22"/>
      <c r="BT98" s="22"/>
      <c r="BU98" s="178"/>
      <c r="BV98" s="178"/>
      <c r="BW98" s="22"/>
      <c r="BX98" s="22"/>
      <c r="BY98" s="22"/>
      <c r="BZ98" s="179" t="s">
        <v>574</v>
      </c>
      <c r="CA98" s="179">
        <v>13659</v>
      </c>
      <c r="CB98" s="179" t="s">
        <v>378</v>
      </c>
      <c r="CC98" s="179">
        <v>714678</v>
      </c>
      <c r="CD98" s="179" t="s">
        <v>394</v>
      </c>
      <c r="CE98" s="179" t="s">
        <v>252</v>
      </c>
    </row>
    <row r="99" spans="1:83" s="180" customFormat="1" x14ac:dyDescent="0.25">
      <c r="A99" s="14"/>
      <c r="B99" s="13"/>
      <c r="C99" s="13"/>
      <c r="D99" s="13"/>
      <c r="E99" s="13"/>
      <c r="F99" s="15"/>
      <c r="G99" s="13"/>
      <c r="H99" s="13"/>
      <c r="I99" s="21"/>
      <c r="J99" s="21"/>
      <c r="K99" s="21"/>
      <c r="L99" s="21"/>
      <c r="M99" s="21"/>
      <c r="N99" s="21"/>
      <c r="O99" s="21"/>
      <c r="P99" s="21"/>
      <c r="Q99" s="13"/>
      <c r="R99" s="25"/>
      <c r="S99" s="25"/>
      <c r="T99" s="13"/>
      <c r="U99" s="13"/>
      <c r="V99" s="13"/>
      <c r="W99" s="13"/>
      <c r="X99" s="183"/>
      <c r="Y99" s="13"/>
      <c r="Z99" s="13"/>
      <c r="AA99" s="13"/>
      <c r="AB99" s="25"/>
      <c r="AC99" s="13"/>
      <c r="AD99" s="25"/>
      <c r="AE99" s="25"/>
      <c r="AF99" s="21">
        <v>101</v>
      </c>
      <c r="AG99" s="21">
        <v>44905200</v>
      </c>
      <c r="AH99" s="21"/>
      <c r="AI99" s="177"/>
      <c r="AJ99" s="177"/>
      <c r="AK99" s="21">
        <v>56676</v>
      </c>
      <c r="AL99" s="21"/>
      <c r="AM99" s="21"/>
      <c r="AN99" s="21"/>
      <c r="AO99" s="21"/>
      <c r="AP99" s="21"/>
      <c r="AQ99" s="21"/>
      <c r="AR99" s="21"/>
      <c r="AS99" s="21"/>
      <c r="AT99" s="21"/>
      <c r="AU99" s="21"/>
      <c r="AV99" s="21"/>
      <c r="AW99" s="177"/>
      <c r="AX99" s="177"/>
      <c r="AY99" s="21"/>
      <c r="AZ99" s="21"/>
      <c r="BA99" s="177"/>
      <c r="BB99" s="177"/>
      <c r="BC99" s="21"/>
      <c r="BD99" s="21"/>
      <c r="BE99" s="177"/>
      <c r="BF99" s="177"/>
      <c r="BG99" s="21"/>
      <c r="BH99" s="177"/>
      <c r="BI99" s="177"/>
      <c r="BJ99" s="177">
        <v>56676</v>
      </c>
      <c r="BK99" s="183"/>
      <c r="BL99" s="183"/>
      <c r="BM99" s="22"/>
      <c r="BN99" s="22"/>
      <c r="BO99" s="22"/>
      <c r="BP99" s="22"/>
      <c r="BQ99" s="22"/>
      <c r="BR99" s="22"/>
      <c r="BS99" s="22"/>
      <c r="BT99" s="22"/>
      <c r="BU99" s="178"/>
      <c r="BV99" s="178"/>
      <c r="BW99" s="22"/>
      <c r="BX99" s="22"/>
      <c r="BY99" s="22"/>
      <c r="BZ99" s="179" t="s">
        <v>574</v>
      </c>
      <c r="CA99" s="179">
        <v>13659</v>
      </c>
      <c r="CB99" s="179" t="s">
        <v>378</v>
      </c>
      <c r="CC99" s="179">
        <v>714678</v>
      </c>
      <c r="CD99" s="179" t="s">
        <v>394</v>
      </c>
      <c r="CE99" s="179" t="s">
        <v>252</v>
      </c>
    </row>
    <row r="100" spans="1:83" s="180" customFormat="1" ht="89.25" x14ac:dyDescent="0.25">
      <c r="A100" s="22">
        <v>29</v>
      </c>
      <c r="B100" s="5" t="s">
        <v>541</v>
      </c>
      <c r="C100" s="5" t="s">
        <v>542</v>
      </c>
      <c r="D100" s="5" t="s">
        <v>543</v>
      </c>
      <c r="E100" s="5" t="s">
        <v>544</v>
      </c>
      <c r="F100" s="1" t="s">
        <v>545</v>
      </c>
      <c r="G100" s="21">
        <v>13411</v>
      </c>
      <c r="H100" s="21">
        <v>13555</v>
      </c>
      <c r="I100" s="44" t="s">
        <v>579</v>
      </c>
      <c r="J100" s="44">
        <v>45462</v>
      </c>
      <c r="K100" s="44">
        <v>45461</v>
      </c>
      <c r="L100" s="21">
        <v>13558</v>
      </c>
      <c r="M100" s="21"/>
      <c r="N100" s="21"/>
      <c r="O100" s="21"/>
      <c r="P100" s="21"/>
      <c r="Q100" s="21"/>
      <c r="R100" s="21"/>
      <c r="S100" s="21"/>
      <c r="T100" s="21"/>
      <c r="U100" s="21"/>
      <c r="V100" s="21"/>
      <c r="W100" s="21"/>
      <c r="X100" s="177"/>
      <c r="Y100" s="21" t="s">
        <v>580</v>
      </c>
      <c r="Z100" s="21" t="s">
        <v>581</v>
      </c>
      <c r="AA100" s="21" t="s">
        <v>582</v>
      </c>
      <c r="AB100" s="44">
        <v>45103</v>
      </c>
      <c r="AC100" s="21">
        <v>13567</v>
      </c>
      <c r="AD100" s="44">
        <v>45103</v>
      </c>
      <c r="AE100" s="44">
        <v>45291</v>
      </c>
      <c r="AF100" s="21">
        <v>101</v>
      </c>
      <c r="AG100" s="21">
        <v>33903000</v>
      </c>
      <c r="AH100" s="21"/>
      <c r="AI100" s="177"/>
      <c r="AJ100" s="177"/>
      <c r="AK100" s="21">
        <v>89700</v>
      </c>
      <c r="AL100" s="21"/>
      <c r="AM100" s="21"/>
      <c r="AN100" s="21"/>
      <c r="AO100" s="21"/>
      <c r="AP100" s="21"/>
      <c r="AQ100" s="21"/>
      <c r="AR100" s="21"/>
      <c r="AS100" s="21"/>
      <c r="AT100" s="21"/>
      <c r="AU100" s="21"/>
      <c r="AV100" s="21"/>
      <c r="AW100" s="177"/>
      <c r="AX100" s="177"/>
      <c r="AY100" s="21"/>
      <c r="AZ100" s="21"/>
      <c r="BA100" s="177"/>
      <c r="BB100" s="177"/>
      <c r="BC100" s="21"/>
      <c r="BD100" s="21"/>
      <c r="BE100" s="177"/>
      <c r="BF100" s="177"/>
      <c r="BG100" s="21"/>
      <c r="BH100" s="177"/>
      <c r="BI100" s="177"/>
      <c r="BJ100" s="177">
        <v>17940</v>
      </c>
      <c r="BK100" s="177"/>
      <c r="BL100" s="177">
        <f>BJ100</f>
        <v>17940</v>
      </c>
      <c r="BM100" s="22"/>
      <c r="BN100" s="22"/>
      <c r="BO100" s="22"/>
      <c r="BP100" s="22"/>
      <c r="BQ100" s="22"/>
      <c r="BR100" s="22"/>
      <c r="BS100" s="22"/>
      <c r="BT100" s="22"/>
      <c r="BU100" s="178"/>
      <c r="BV100" s="178"/>
      <c r="BW100" s="22"/>
      <c r="BX100" s="22"/>
      <c r="BY100" s="22"/>
      <c r="BZ100" s="22" t="s">
        <v>583</v>
      </c>
      <c r="CA100" s="22">
        <v>13573</v>
      </c>
      <c r="CB100" s="22" t="s">
        <v>521</v>
      </c>
      <c r="CC100" s="22" t="s">
        <v>522</v>
      </c>
      <c r="CD100" s="22" t="s">
        <v>584</v>
      </c>
      <c r="CE100" s="22">
        <v>201898</v>
      </c>
    </row>
    <row r="101" spans="1:83" s="180" customFormat="1" ht="76.5" x14ac:dyDescent="0.25">
      <c r="A101" s="22">
        <v>30</v>
      </c>
      <c r="B101" s="5" t="s">
        <v>546</v>
      </c>
      <c r="C101" s="5" t="s">
        <v>547</v>
      </c>
      <c r="D101" s="5" t="s">
        <v>548</v>
      </c>
      <c r="E101" s="5" t="s">
        <v>549</v>
      </c>
      <c r="F101" s="1" t="s">
        <v>550</v>
      </c>
      <c r="G101" s="21" t="s">
        <v>599</v>
      </c>
      <c r="H101" s="21" t="s">
        <v>608</v>
      </c>
      <c r="I101" s="21"/>
      <c r="J101" s="21"/>
      <c r="K101" s="21"/>
      <c r="L101" s="21"/>
      <c r="M101" s="21"/>
      <c r="N101" s="21"/>
      <c r="O101" s="21"/>
      <c r="P101" s="21"/>
      <c r="Q101" s="21" t="s">
        <v>600</v>
      </c>
      <c r="R101" s="44">
        <v>44859</v>
      </c>
      <c r="S101" s="44">
        <v>45223</v>
      </c>
      <c r="T101" s="21" t="s">
        <v>601</v>
      </c>
      <c r="U101" s="5" t="s">
        <v>602</v>
      </c>
      <c r="V101" s="21">
        <v>13640</v>
      </c>
      <c r="W101" s="21" t="s">
        <v>550</v>
      </c>
      <c r="X101" s="184">
        <f>373675+125479.8</f>
        <v>499154.8</v>
      </c>
      <c r="Y101" s="21" t="s">
        <v>612</v>
      </c>
      <c r="Z101" s="203" t="s">
        <v>603</v>
      </c>
      <c r="AA101" s="31" t="s">
        <v>604</v>
      </c>
      <c r="AB101" s="34" t="s">
        <v>605</v>
      </c>
      <c r="AC101" s="21">
        <v>13640</v>
      </c>
      <c r="AD101" s="27">
        <v>45218</v>
      </c>
      <c r="AE101" s="27">
        <v>45291</v>
      </c>
      <c r="AF101" s="21">
        <v>101</v>
      </c>
      <c r="AG101" s="21">
        <v>44905200</v>
      </c>
      <c r="AH101" s="21"/>
      <c r="AI101" s="177"/>
      <c r="AJ101" s="177"/>
      <c r="AK101" s="21">
        <v>373675</v>
      </c>
      <c r="AL101" s="21"/>
      <c r="AM101" s="21"/>
      <c r="AN101" s="21"/>
      <c r="AO101" s="21"/>
      <c r="AP101" s="21"/>
      <c r="AQ101" s="21"/>
      <c r="AR101" s="21"/>
      <c r="AS101" s="21"/>
      <c r="AT101" s="21"/>
      <c r="AU101" s="21"/>
      <c r="AV101" s="21"/>
      <c r="AW101" s="177"/>
      <c r="AX101" s="177"/>
      <c r="AY101" s="21"/>
      <c r="AZ101" s="21"/>
      <c r="BA101" s="177"/>
      <c r="BB101" s="177"/>
      <c r="BC101" s="21"/>
      <c r="BD101" s="21"/>
      <c r="BE101" s="177"/>
      <c r="BF101" s="177"/>
      <c r="BG101" s="21"/>
      <c r="BH101" s="177"/>
      <c r="BI101" s="177"/>
      <c r="BJ101" s="177"/>
      <c r="BK101" s="177">
        <v>373675</v>
      </c>
      <c r="BL101" s="184">
        <f>BK101+BK102</f>
        <v>499154.8</v>
      </c>
      <c r="BM101" s="22"/>
      <c r="BN101" s="22"/>
      <c r="BO101" s="22"/>
      <c r="BP101" s="22"/>
      <c r="BQ101" s="22"/>
      <c r="BR101" s="22"/>
      <c r="BS101" s="22"/>
      <c r="BT101" s="22"/>
      <c r="BU101" s="178"/>
      <c r="BV101" s="178"/>
      <c r="BW101" s="22"/>
      <c r="BX101" s="22"/>
      <c r="BY101" s="22"/>
      <c r="BZ101" s="179" t="s">
        <v>609</v>
      </c>
      <c r="CA101" s="179">
        <v>13640</v>
      </c>
      <c r="CB101" s="179" t="s">
        <v>378</v>
      </c>
      <c r="CC101" s="179">
        <v>714678</v>
      </c>
      <c r="CD101" s="179" t="s">
        <v>394</v>
      </c>
      <c r="CE101" s="179" t="s">
        <v>252</v>
      </c>
    </row>
    <row r="102" spans="1:83" s="180" customFormat="1" ht="76.5" x14ac:dyDescent="0.25">
      <c r="A102" s="22">
        <v>31</v>
      </c>
      <c r="B102" s="5" t="s">
        <v>551</v>
      </c>
      <c r="C102" s="5" t="s">
        <v>547</v>
      </c>
      <c r="D102" s="5" t="s">
        <v>548</v>
      </c>
      <c r="E102" s="5" t="s">
        <v>549</v>
      </c>
      <c r="F102" s="1" t="s">
        <v>550</v>
      </c>
      <c r="G102" s="21" t="s">
        <v>599</v>
      </c>
      <c r="H102" s="21" t="s">
        <v>608</v>
      </c>
      <c r="I102" s="21"/>
      <c r="J102" s="21"/>
      <c r="K102" s="21"/>
      <c r="L102" s="21"/>
      <c r="M102" s="21"/>
      <c r="N102" s="21"/>
      <c r="O102" s="21"/>
      <c r="P102" s="21"/>
      <c r="Q102" s="21" t="s">
        <v>600</v>
      </c>
      <c r="R102" s="44">
        <v>44859</v>
      </c>
      <c r="S102" s="44">
        <v>45223</v>
      </c>
      <c r="T102" s="21" t="s">
        <v>601</v>
      </c>
      <c r="U102" s="5" t="s">
        <v>602</v>
      </c>
      <c r="V102" s="21">
        <v>13640</v>
      </c>
      <c r="W102" s="21" t="s">
        <v>550</v>
      </c>
      <c r="X102" s="183"/>
      <c r="Y102" s="21" t="s">
        <v>611</v>
      </c>
      <c r="Z102" s="5" t="s">
        <v>606</v>
      </c>
      <c r="AA102" s="31" t="s">
        <v>607</v>
      </c>
      <c r="AB102" s="34" t="s">
        <v>605</v>
      </c>
      <c r="AC102" s="21">
        <v>13640</v>
      </c>
      <c r="AD102" s="27">
        <v>45218</v>
      </c>
      <c r="AE102" s="27">
        <v>45291</v>
      </c>
      <c r="AF102" s="21">
        <v>101</v>
      </c>
      <c r="AG102" s="21">
        <v>44905200</v>
      </c>
      <c r="AH102" s="21"/>
      <c r="AI102" s="177"/>
      <c r="AJ102" s="177"/>
      <c r="AK102" s="21">
        <v>125479.8</v>
      </c>
      <c r="AL102" s="21"/>
      <c r="AM102" s="21"/>
      <c r="AN102" s="21"/>
      <c r="AO102" s="21"/>
      <c r="AP102" s="21"/>
      <c r="AQ102" s="21"/>
      <c r="AR102" s="21"/>
      <c r="AS102" s="21"/>
      <c r="AT102" s="21"/>
      <c r="AU102" s="21"/>
      <c r="AV102" s="21"/>
      <c r="AW102" s="177"/>
      <c r="AX102" s="177"/>
      <c r="AY102" s="21"/>
      <c r="AZ102" s="21"/>
      <c r="BA102" s="177"/>
      <c r="BB102" s="177"/>
      <c r="BC102" s="21"/>
      <c r="BD102" s="21"/>
      <c r="BE102" s="177"/>
      <c r="BF102" s="177"/>
      <c r="BG102" s="21"/>
      <c r="BH102" s="177"/>
      <c r="BI102" s="177"/>
      <c r="BJ102" s="177"/>
      <c r="BK102" s="177">
        <v>125479.8</v>
      </c>
      <c r="BL102" s="183"/>
      <c r="BM102" s="22"/>
      <c r="BN102" s="22"/>
      <c r="BO102" s="22"/>
      <c r="BP102" s="22"/>
      <c r="BQ102" s="22"/>
      <c r="BR102" s="22"/>
      <c r="BS102" s="22"/>
      <c r="BT102" s="22"/>
      <c r="BU102" s="178"/>
      <c r="BV102" s="178"/>
      <c r="BW102" s="22"/>
      <c r="BX102" s="22"/>
      <c r="BY102" s="22"/>
      <c r="BZ102" s="179" t="s">
        <v>610</v>
      </c>
      <c r="CA102" s="179">
        <v>13640</v>
      </c>
      <c r="CB102" s="179" t="s">
        <v>378</v>
      </c>
      <c r="CC102" s="179">
        <v>714678</v>
      </c>
      <c r="CD102" s="179" t="s">
        <v>394</v>
      </c>
      <c r="CE102" s="179" t="s">
        <v>252</v>
      </c>
    </row>
    <row r="103" spans="1:83" s="180" customFormat="1" ht="102" x14ac:dyDescent="0.25">
      <c r="A103" s="22">
        <v>32</v>
      </c>
      <c r="B103" s="5" t="s">
        <v>552</v>
      </c>
      <c r="C103" s="5" t="s">
        <v>325</v>
      </c>
      <c r="D103" s="5" t="s">
        <v>419</v>
      </c>
      <c r="E103" s="5" t="s">
        <v>549</v>
      </c>
      <c r="F103" s="1" t="s">
        <v>553</v>
      </c>
      <c r="G103" s="3" t="s">
        <v>613</v>
      </c>
      <c r="H103" s="21">
        <v>13629</v>
      </c>
      <c r="I103" s="42" t="s">
        <v>636</v>
      </c>
      <c r="J103" s="44">
        <v>45218</v>
      </c>
      <c r="K103" s="44">
        <v>45583</v>
      </c>
      <c r="L103" s="21">
        <v>13656</v>
      </c>
      <c r="M103" s="21"/>
      <c r="N103" s="21"/>
      <c r="O103" s="21"/>
      <c r="P103" s="21"/>
      <c r="Q103" s="21"/>
      <c r="R103" s="21"/>
      <c r="S103" s="21"/>
      <c r="T103" s="21"/>
      <c r="U103" s="21"/>
      <c r="V103" s="21"/>
      <c r="W103" s="21"/>
      <c r="X103" s="177"/>
      <c r="Y103" s="34" t="s">
        <v>645</v>
      </c>
      <c r="Z103" s="5" t="s">
        <v>614</v>
      </c>
      <c r="AA103" s="31" t="s">
        <v>615</v>
      </c>
      <c r="AB103" s="37">
        <v>45627</v>
      </c>
      <c r="AC103" s="3">
        <v>13676</v>
      </c>
      <c r="AD103" s="34" t="s">
        <v>616</v>
      </c>
      <c r="AE103" s="27">
        <v>45291</v>
      </c>
      <c r="AF103" s="21">
        <v>106</v>
      </c>
      <c r="AG103" s="5" t="s">
        <v>628</v>
      </c>
      <c r="AH103" s="5" t="s">
        <v>627</v>
      </c>
      <c r="AI103" s="5">
        <v>265427.5</v>
      </c>
      <c r="AJ103" s="177"/>
      <c r="AK103" s="21">
        <f>AI103</f>
        <v>265427.5</v>
      </c>
      <c r="AL103" s="21"/>
      <c r="AM103" s="21">
        <v>1</v>
      </c>
      <c r="AN103" s="44">
        <v>45365</v>
      </c>
      <c r="AO103" s="21">
        <v>13742</v>
      </c>
      <c r="AP103" s="21" t="s">
        <v>637</v>
      </c>
      <c r="AQ103" s="44">
        <v>45365</v>
      </c>
      <c r="AR103" s="44">
        <v>45396</v>
      </c>
      <c r="AS103" s="21"/>
      <c r="AT103" s="21"/>
      <c r="AU103" s="21"/>
      <c r="AV103" s="21"/>
      <c r="AW103" s="177"/>
      <c r="AX103" s="177"/>
      <c r="AY103" s="21"/>
      <c r="AZ103" s="21"/>
      <c r="BA103" s="177"/>
      <c r="BB103" s="177"/>
      <c r="BC103" s="21"/>
      <c r="BD103" s="21"/>
      <c r="BE103" s="177"/>
      <c r="BF103" s="177"/>
      <c r="BG103" s="21"/>
      <c r="BH103" s="177"/>
      <c r="BI103" s="177"/>
      <c r="BJ103" s="177"/>
      <c r="BK103" s="177">
        <v>265427.5</v>
      </c>
      <c r="BL103" s="177">
        <v>265427.5</v>
      </c>
      <c r="BM103" s="22"/>
      <c r="BN103" s="22"/>
      <c r="BO103" s="22"/>
      <c r="BP103" s="22"/>
      <c r="BQ103" s="22"/>
      <c r="BR103" s="22"/>
      <c r="BS103" s="22"/>
      <c r="BT103" s="22"/>
      <c r="BU103" s="178"/>
      <c r="BV103" s="178"/>
      <c r="BW103" s="22"/>
      <c r="BX103" s="22"/>
      <c r="BY103" s="22"/>
      <c r="BZ103" s="179" t="s">
        <v>631</v>
      </c>
      <c r="CA103" s="179">
        <v>13679</v>
      </c>
      <c r="CB103" s="179" t="s">
        <v>378</v>
      </c>
      <c r="CC103" s="179">
        <v>714678</v>
      </c>
      <c r="CD103" s="179" t="s">
        <v>394</v>
      </c>
      <c r="CE103" s="179" t="s">
        <v>252</v>
      </c>
    </row>
    <row r="104" spans="1:83" s="180" customFormat="1" ht="38.25" x14ac:dyDescent="0.25">
      <c r="A104" s="7">
        <v>33</v>
      </c>
      <c r="B104" s="6" t="s">
        <v>552</v>
      </c>
      <c r="C104" s="6" t="s">
        <v>325</v>
      </c>
      <c r="D104" s="6" t="s">
        <v>419</v>
      </c>
      <c r="E104" s="6" t="s">
        <v>554</v>
      </c>
      <c r="F104" s="8" t="s">
        <v>553</v>
      </c>
      <c r="G104" s="19" t="s">
        <v>613</v>
      </c>
      <c r="H104" s="6">
        <v>13629</v>
      </c>
      <c r="I104" s="28" t="s">
        <v>636</v>
      </c>
      <c r="J104" s="12">
        <v>45218</v>
      </c>
      <c r="K104" s="12">
        <v>45583</v>
      </c>
      <c r="L104" s="6">
        <v>13656</v>
      </c>
      <c r="M104" s="21"/>
      <c r="N104" s="21"/>
      <c r="O104" s="21"/>
      <c r="P104" s="21"/>
      <c r="Q104" s="21"/>
      <c r="R104" s="21"/>
      <c r="S104" s="21"/>
      <c r="T104" s="21"/>
      <c r="U104" s="21"/>
      <c r="V104" s="21"/>
      <c r="W104" s="21"/>
      <c r="X104" s="177"/>
      <c r="Y104" s="28" t="s">
        <v>639</v>
      </c>
      <c r="Z104" s="6" t="s">
        <v>617</v>
      </c>
      <c r="AA104" s="7" t="s">
        <v>618</v>
      </c>
      <c r="AB104" s="38">
        <v>45627</v>
      </c>
      <c r="AC104" s="19">
        <v>13677</v>
      </c>
      <c r="AD104" s="28" t="s">
        <v>616</v>
      </c>
      <c r="AE104" s="12">
        <v>45291</v>
      </c>
      <c r="AF104" s="6">
        <v>106</v>
      </c>
      <c r="AG104" s="6" t="s">
        <v>628</v>
      </c>
      <c r="AH104" s="6" t="s">
        <v>627</v>
      </c>
      <c r="AI104" s="6">
        <v>144188.20000000001</v>
      </c>
      <c r="AJ104" s="177"/>
      <c r="AK104" s="6">
        <f>AI104</f>
        <v>144188.20000000001</v>
      </c>
      <c r="AL104" s="21"/>
      <c r="AM104" s="21">
        <v>1</v>
      </c>
      <c r="AN104" s="44">
        <v>45372</v>
      </c>
      <c r="AO104" s="21">
        <v>13747</v>
      </c>
      <c r="AP104" s="21" t="s">
        <v>637</v>
      </c>
      <c r="AQ104" s="44">
        <v>45372</v>
      </c>
      <c r="AR104" s="44">
        <v>45403</v>
      </c>
      <c r="AS104" s="21"/>
      <c r="AT104" s="21"/>
      <c r="AU104" s="21"/>
      <c r="AV104" s="21"/>
      <c r="AW104" s="177"/>
      <c r="AX104" s="177"/>
      <c r="AY104" s="21"/>
      <c r="AZ104" s="21"/>
      <c r="BA104" s="177"/>
      <c r="BB104" s="177"/>
      <c r="BC104" s="21"/>
      <c r="BD104" s="21"/>
      <c r="BE104" s="177"/>
      <c r="BF104" s="177"/>
      <c r="BG104" s="21"/>
      <c r="BH104" s="177"/>
      <c r="BI104" s="177"/>
      <c r="BJ104" s="177"/>
      <c r="BK104" s="184">
        <v>144188.20000000001</v>
      </c>
      <c r="BL104" s="184">
        <v>144188.20000000001</v>
      </c>
      <c r="BM104" s="22"/>
      <c r="BN104" s="22"/>
      <c r="BO104" s="22"/>
      <c r="BP104" s="22"/>
      <c r="BQ104" s="22"/>
      <c r="BR104" s="22"/>
      <c r="BS104" s="22"/>
      <c r="BT104" s="22"/>
      <c r="BU104" s="178"/>
      <c r="BV104" s="178"/>
      <c r="BW104" s="22"/>
      <c r="BX104" s="22"/>
      <c r="BY104" s="22"/>
      <c r="BZ104" s="7" t="s">
        <v>632</v>
      </c>
      <c r="CA104" s="7">
        <v>13679</v>
      </c>
      <c r="CB104" s="7" t="s">
        <v>378</v>
      </c>
      <c r="CC104" s="7">
        <v>714678</v>
      </c>
      <c r="CD104" s="7" t="s">
        <v>394</v>
      </c>
      <c r="CE104" s="7" t="s">
        <v>252</v>
      </c>
    </row>
    <row r="105" spans="1:83" s="180" customFormat="1" ht="25.5" x14ac:dyDescent="0.25">
      <c r="A105" s="14"/>
      <c r="B105" s="13"/>
      <c r="C105" s="13"/>
      <c r="D105" s="13"/>
      <c r="E105" s="13"/>
      <c r="F105" s="15"/>
      <c r="G105" s="23"/>
      <c r="H105" s="13"/>
      <c r="I105" s="30"/>
      <c r="J105" s="25"/>
      <c r="K105" s="25"/>
      <c r="L105" s="13"/>
      <c r="M105" s="21"/>
      <c r="N105" s="21"/>
      <c r="O105" s="21"/>
      <c r="P105" s="21"/>
      <c r="Q105" s="21"/>
      <c r="R105" s="21"/>
      <c r="S105" s="21"/>
      <c r="T105" s="21"/>
      <c r="U105" s="21"/>
      <c r="V105" s="21"/>
      <c r="W105" s="21"/>
      <c r="X105" s="177"/>
      <c r="Y105" s="30"/>
      <c r="Z105" s="13"/>
      <c r="AA105" s="14"/>
      <c r="AB105" s="39"/>
      <c r="AC105" s="23"/>
      <c r="AD105" s="30"/>
      <c r="AE105" s="25"/>
      <c r="AF105" s="13"/>
      <c r="AG105" s="13"/>
      <c r="AH105" s="13"/>
      <c r="AI105" s="13"/>
      <c r="AJ105" s="177"/>
      <c r="AK105" s="13"/>
      <c r="AL105" s="21"/>
      <c r="AM105" s="21">
        <v>2</v>
      </c>
      <c r="AN105" s="44">
        <v>45434</v>
      </c>
      <c r="AO105" s="21">
        <v>13785</v>
      </c>
      <c r="AP105" s="21" t="s">
        <v>644</v>
      </c>
      <c r="AQ105" s="44">
        <v>45434</v>
      </c>
      <c r="AR105" s="44"/>
      <c r="AS105" s="21"/>
      <c r="AT105" s="21"/>
      <c r="AU105" s="21"/>
      <c r="AV105" s="21"/>
      <c r="AW105" s="177"/>
      <c r="AX105" s="177"/>
      <c r="AY105" s="21"/>
      <c r="AZ105" s="21"/>
      <c r="BA105" s="177"/>
      <c r="BB105" s="177"/>
      <c r="BC105" s="21"/>
      <c r="BD105" s="21"/>
      <c r="BE105" s="177"/>
      <c r="BF105" s="177"/>
      <c r="BG105" s="21"/>
      <c r="BH105" s="177"/>
      <c r="BI105" s="177"/>
      <c r="BJ105" s="177"/>
      <c r="BK105" s="183"/>
      <c r="BL105" s="183"/>
      <c r="BM105" s="22"/>
      <c r="BN105" s="22"/>
      <c r="BO105" s="22"/>
      <c r="BP105" s="22"/>
      <c r="BQ105" s="22"/>
      <c r="BR105" s="22"/>
      <c r="BS105" s="22"/>
      <c r="BT105" s="22"/>
      <c r="BU105" s="178"/>
      <c r="BV105" s="178"/>
      <c r="BW105" s="22"/>
      <c r="BX105" s="22"/>
      <c r="BY105" s="22"/>
      <c r="BZ105" s="14"/>
      <c r="CA105" s="14"/>
      <c r="CB105" s="14"/>
      <c r="CC105" s="14"/>
      <c r="CD105" s="14"/>
      <c r="CE105" s="14"/>
    </row>
    <row r="106" spans="1:83" s="180" customFormat="1" x14ac:dyDescent="0.25">
      <c r="A106" s="7">
        <v>34</v>
      </c>
      <c r="B106" s="6" t="s">
        <v>552</v>
      </c>
      <c r="C106" s="6" t="s">
        <v>325</v>
      </c>
      <c r="D106" s="6" t="s">
        <v>419</v>
      </c>
      <c r="E106" s="6" t="s">
        <v>554</v>
      </c>
      <c r="F106" s="8" t="s">
        <v>553</v>
      </c>
      <c r="G106" s="19" t="s">
        <v>613</v>
      </c>
      <c r="H106" s="6">
        <v>13629</v>
      </c>
      <c r="I106" s="28" t="s">
        <v>636</v>
      </c>
      <c r="J106" s="12">
        <v>45218</v>
      </c>
      <c r="K106" s="12">
        <v>45583</v>
      </c>
      <c r="L106" s="6">
        <v>13656</v>
      </c>
      <c r="M106" s="21"/>
      <c r="N106" s="21"/>
      <c r="O106" s="21"/>
      <c r="P106" s="21"/>
      <c r="Q106" s="21"/>
      <c r="R106" s="21"/>
      <c r="S106" s="21"/>
      <c r="T106" s="21"/>
      <c r="U106" s="21"/>
      <c r="V106" s="21"/>
      <c r="W106" s="21"/>
      <c r="X106" s="177"/>
      <c r="Y106" s="28" t="s">
        <v>646</v>
      </c>
      <c r="Z106" s="6" t="s">
        <v>619</v>
      </c>
      <c r="AA106" s="7" t="s">
        <v>620</v>
      </c>
      <c r="AB106" s="38">
        <v>45627</v>
      </c>
      <c r="AC106" s="19">
        <v>13677</v>
      </c>
      <c r="AD106" s="28" t="s">
        <v>621</v>
      </c>
      <c r="AE106" s="12">
        <v>45291</v>
      </c>
      <c r="AF106" s="6">
        <v>106</v>
      </c>
      <c r="AG106" s="6" t="s">
        <v>629</v>
      </c>
      <c r="AH106" s="7" t="s">
        <v>627</v>
      </c>
      <c r="AI106" s="40">
        <v>9000</v>
      </c>
      <c r="AJ106" s="177"/>
      <c r="AK106" s="204">
        <f>AI106</f>
        <v>9000</v>
      </c>
      <c r="AL106" s="21"/>
      <c r="AM106" s="21">
        <v>1</v>
      </c>
      <c r="AN106" s="44">
        <v>44958</v>
      </c>
      <c r="AO106" s="21">
        <v>13677</v>
      </c>
      <c r="AP106" s="21" t="s">
        <v>638</v>
      </c>
      <c r="AQ106" s="44">
        <v>45261</v>
      </c>
      <c r="AR106" s="44" t="s">
        <v>642</v>
      </c>
      <c r="AS106" s="21"/>
      <c r="AT106" s="21"/>
      <c r="AU106" s="21"/>
      <c r="AV106" s="21"/>
      <c r="AW106" s="177"/>
      <c r="AX106" s="177"/>
      <c r="AY106" s="21"/>
      <c r="AZ106" s="21"/>
      <c r="BA106" s="177"/>
      <c r="BB106" s="177"/>
      <c r="BC106" s="21"/>
      <c r="BD106" s="21"/>
      <c r="BE106" s="177"/>
      <c r="BF106" s="177"/>
      <c r="BG106" s="21"/>
      <c r="BH106" s="177"/>
      <c r="BI106" s="177"/>
      <c r="BJ106" s="177"/>
      <c r="BK106" s="184">
        <v>9000</v>
      </c>
      <c r="BL106" s="184">
        <v>9000</v>
      </c>
      <c r="BM106" s="22"/>
      <c r="BN106" s="22"/>
      <c r="BO106" s="22"/>
      <c r="BP106" s="22"/>
      <c r="BQ106" s="22"/>
      <c r="BR106" s="22"/>
      <c r="BS106" s="22"/>
      <c r="BT106" s="22"/>
      <c r="BU106" s="178"/>
      <c r="BV106" s="178"/>
      <c r="BW106" s="22"/>
      <c r="BX106" s="22"/>
      <c r="BY106" s="22"/>
      <c r="BZ106" s="7" t="s">
        <v>633</v>
      </c>
      <c r="CA106" s="7">
        <v>13679</v>
      </c>
      <c r="CB106" s="7" t="s">
        <v>378</v>
      </c>
      <c r="CC106" s="7">
        <v>714678</v>
      </c>
      <c r="CD106" s="7" t="s">
        <v>394</v>
      </c>
      <c r="CE106" s="7" t="s">
        <v>252</v>
      </c>
    </row>
    <row r="107" spans="1:83" s="180" customFormat="1" x14ac:dyDescent="0.25">
      <c r="A107" s="14"/>
      <c r="B107" s="13"/>
      <c r="C107" s="13"/>
      <c r="D107" s="13"/>
      <c r="E107" s="13"/>
      <c r="F107" s="15"/>
      <c r="G107" s="23"/>
      <c r="H107" s="13"/>
      <c r="I107" s="30"/>
      <c r="J107" s="25"/>
      <c r="K107" s="25"/>
      <c r="L107" s="13"/>
      <c r="M107" s="21"/>
      <c r="N107" s="21"/>
      <c r="O107" s="21"/>
      <c r="P107" s="21"/>
      <c r="Q107" s="21"/>
      <c r="R107" s="21"/>
      <c r="S107" s="21"/>
      <c r="T107" s="21"/>
      <c r="U107" s="21"/>
      <c r="V107" s="21"/>
      <c r="W107" s="21"/>
      <c r="X107" s="177"/>
      <c r="Y107" s="30"/>
      <c r="Z107" s="13"/>
      <c r="AA107" s="14"/>
      <c r="AB107" s="39"/>
      <c r="AC107" s="23"/>
      <c r="AD107" s="30"/>
      <c r="AE107" s="25"/>
      <c r="AF107" s="13"/>
      <c r="AG107" s="13"/>
      <c r="AH107" s="14"/>
      <c r="AI107" s="41"/>
      <c r="AJ107" s="177"/>
      <c r="AK107" s="21"/>
      <c r="AL107" s="21" t="s">
        <v>641</v>
      </c>
      <c r="AM107" s="21">
        <v>5</v>
      </c>
      <c r="AN107" s="44">
        <v>45398</v>
      </c>
      <c r="AO107" s="21">
        <v>13787</v>
      </c>
      <c r="AP107" s="21" t="s">
        <v>643</v>
      </c>
      <c r="AQ107" s="44">
        <v>45398</v>
      </c>
      <c r="AR107" s="44"/>
      <c r="AS107" s="21"/>
      <c r="AT107" s="21"/>
      <c r="AU107" s="21"/>
      <c r="AV107" s="21"/>
      <c r="AW107" s="177"/>
      <c r="AX107" s="177"/>
      <c r="AY107" s="21"/>
      <c r="AZ107" s="21"/>
      <c r="BA107" s="177"/>
      <c r="BB107" s="177"/>
      <c r="BC107" s="21"/>
      <c r="BD107" s="21"/>
      <c r="BE107" s="177"/>
      <c r="BF107" s="177"/>
      <c r="BG107" s="21"/>
      <c r="BH107" s="177"/>
      <c r="BI107" s="177"/>
      <c r="BJ107" s="177"/>
      <c r="BK107" s="183"/>
      <c r="BL107" s="183"/>
      <c r="BM107" s="22"/>
      <c r="BN107" s="22"/>
      <c r="BO107" s="22"/>
      <c r="BP107" s="22"/>
      <c r="BQ107" s="22"/>
      <c r="BR107" s="22"/>
      <c r="BS107" s="22"/>
      <c r="BT107" s="22"/>
      <c r="BU107" s="178"/>
      <c r="BV107" s="178"/>
      <c r="BW107" s="22"/>
      <c r="BX107" s="22"/>
      <c r="BY107" s="22"/>
      <c r="BZ107" s="14"/>
      <c r="CA107" s="14"/>
      <c r="CB107" s="14"/>
      <c r="CC107" s="14"/>
      <c r="CD107" s="14"/>
      <c r="CE107" s="14"/>
    </row>
    <row r="108" spans="1:83" s="180" customFormat="1" ht="102" x14ac:dyDescent="0.25">
      <c r="A108" s="22">
        <v>35</v>
      </c>
      <c r="B108" s="5" t="s">
        <v>552</v>
      </c>
      <c r="C108" s="5" t="s">
        <v>325</v>
      </c>
      <c r="D108" s="5" t="s">
        <v>419</v>
      </c>
      <c r="E108" s="5" t="s">
        <v>554</v>
      </c>
      <c r="F108" s="1" t="s">
        <v>553</v>
      </c>
      <c r="G108" s="3" t="s">
        <v>613</v>
      </c>
      <c r="H108" s="21">
        <v>13629</v>
      </c>
      <c r="I108" s="42" t="s">
        <v>636</v>
      </c>
      <c r="J108" s="44">
        <v>45218</v>
      </c>
      <c r="K108" s="44">
        <v>45583</v>
      </c>
      <c r="L108" s="21">
        <v>13656</v>
      </c>
      <c r="M108" s="21"/>
      <c r="N108" s="21"/>
      <c r="O108" s="21"/>
      <c r="P108" s="21"/>
      <c r="Q108" s="21"/>
      <c r="R108" s="21"/>
      <c r="S108" s="21"/>
      <c r="T108" s="21"/>
      <c r="U108" s="21"/>
      <c r="V108" s="21"/>
      <c r="W108" s="21"/>
      <c r="X108" s="177"/>
      <c r="Y108" s="34" t="s">
        <v>647</v>
      </c>
      <c r="Z108" s="5" t="s">
        <v>622</v>
      </c>
      <c r="AA108" s="31" t="s">
        <v>623</v>
      </c>
      <c r="AB108" s="37">
        <v>45627</v>
      </c>
      <c r="AC108" s="3">
        <v>13677</v>
      </c>
      <c r="AD108" s="34" t="s">
        <v>624</v>
      </c>
      <c r="AE108" s="27">
        <v>45291</v>
      </c>
      <c r="AF108" s="21">
        <v>106</v>
      </c>
      <c r="AG108" s="5" t="s">
        <v>628</v>
      </c>
      <c r="AH108" s="31" t="s">
        <v>627</v>
      </c>
      <c r="AI108" s="5">
        <v>3495</v>
      </c>
      <c r="AJ108" s="177"/>
      <c r="AK108" s="21">
        <f>AI108</f>
        <v>3495</v>
      </c>
      <c r="AL108" s="21"/>
      <c r="AM108" s="21"/>
      <c r="AN108" s="21"/>
      <c r="AO108" s="21"/>
      <c r="AP108" s="21"/>
      <c r="AQ108" s="21"/>
      <c r="AR108" s="21"/>
      <c r="AS108" s="21"/>
      <c r="AT108" s="21"/>
      <c r="AU108" s="21"/>
      <c r="AV108" s="21"/>
      <c r="AW108" s="177"/>
      <c r="AX108" s="177"/>
      <c r="AY108" s="21"/>
      <c r="AZ108" s="21"/>
      <c r="BA108" s="177"/>
      <c r="BB108" s="177"/>
      <c r="BC108" s="21"/>
      <c r="BD108" s="21"/>
      <c r="BE108" s="177"/>
      <c r="BF108" s="177"/>
      <c r="BG108" s="21"/>
      <c r="BH108" s="177"/>
      <c r="BI108" s="177"/>
      <c r="BJ108" s="177"/>
      <c r="BK108" s="177">
        <v>3495</v>
      </c>
      <c r="BL108" s="177">
        <v>3495</v>
      </c>
      <c r="BM108" s="22"/>
      <c r="BN108" s="22"/>
      <c r="BO108" s="22"/>
      <c r="BP108" s="22"/>
      <c r="BQ108" s="22"/>
      <c r="BR108" s="22"/>
      <c r="BS108" s="22"/>
      <c r="BT108" s="22"/>
      <c r="BU108" s="178"/>
      <c r="BV108" s="178"/>
      <c r="BW108" s="22"/>
      <c r="BX108" s="22"/>
      <c r="BY108" s="22"/>
      <c r="BZ108" s="179" t="s">
        <v>634</v>
      </c>
      <c r="CA108" s="179">
        <v>13679</v>
      </c>
      <c r="CB108" s="179" t="s">
        <v>378</v>
      </c>
      <c r="CC108" s="179">
        <v>714678</v>
      </c>
      <c r="CD108" s="179" t="s">
        <v>394</v>
      </c>
      <c r="CE108" s="179" t="s">
        <v>252</v>
      </c>
    </row>
    <row r="109" spans="1:83" s="180" customFormat="1" ht="102" x14ac:dyDescent="0.25">
      <c r="A109" s="22">
        <v>36</v>
      </c>
      <c r="B109" s="5" t="s">
        <v>552</v>
      </c>
      <c r="C109" s="5" t="s">
        <v>325</v>
      </c>
      <c r="D109" s="5" t="s">
        <v>419</v>
      </c>
      <c r="E109" s="5" t="s">
        <v>554</v>
      </c>
      <c r="F109" s="1" t="s">
        <v>553</v>
      </c>
      <c r="G109" s="3" t="s">
        <v>613</v>
      </c>
      <c r="H109" s="21">
        <v>13629</v>
      </c>
      <c r="I109" s="42" t="s">
        <v>636</v>
      </c>
      <c r="J109" s="44">
        <v>45218</v>
      </c>
      <c r="K109" s="44">
        <v>45583</v>
      </c>
      <c r="L109" s="21">
        <v>13656</v>
      </c>
      <c r="M109" s="21"/>
      <c r="N109" s="21"/>
      <c r="O109" s="21"/>
      <c r="P109" s="21"/>
      <c r="Q109" s="21"/>
      <c r="R109" s="21"/>
      <c r="S109" s="21"/>
      <c r="T109" s="21"/>
      <c r="U109" s="21"/>
      <c r="V109" s="21"/>
      <c r="W109" s="21"/>
      <c r="X109" s="177"/>
      <c r="Y109" s="34" t="s">
        <v>640</v>
      </c>
      <c r="Z109" s="5" t="s">
        <v>625</v>
      </c>
      <c r="AA109" s="31" t="s">
        <v>626</v>
      </c>
      <c r="AB109" s="37">
        <v>45627</v>
      </c>
      <c r="AC109" s="3">
        <v>13677</v>
      </c>
      <c r="AD109" s="34" t="s">
        <v>616</v>
      </c>
      <c r="AE109" s="27">
        <v>45291</v>
      </c>
      <c r="AF109" s="21">
        <v>106</v>
      </c>
      <c r="AG109" s="5" t="s">
        <v>630</v>
      </c>
      <c r="AH109" s="31" t="s">
        <v>627</v>
      </c>
      <c r="AI109" s="5">
        <v>5389.99</v>
      </c>
      <c r="AJ109" s="177"/>
      <c r="AK109" s="21">
        <f>AI109</f>
        <v>5389.99</v>
      </c>
      <c r="AL109" s="21"/>
      <c r="AM109" s="21"/>
      <c r="AN109" s="21"/>
      <c r="AO109" s="21"/>
      <c r="AP109" s="21"/>
      <c r="AQ109" s="21"/>
      <c r="AR109" s="21"/>
      <c r="AS109" s="21"/>
      <c r="AT109" s="21"/>
      <c r="AU109" s="21"/>
      <c r="AV109" s="21"/>
      <c r="AW109" s="177"/>
      <c r="AX109" s="177"/>
      <c r="AY109" s="21"/>
      <c r="AZ109" s="21"/>
      <c r="BA109" s="177"/>
      <c r="BB109" s="177"/>
      <c r="BC109" s="21"/>
      <c r="BD109" s="21"/>
      <c r="BE109" s="177"/>
      <c r="BF109" s="177"/>
      <c r="BG109" s="21"/>
      <c r="BH109" s="177"/>
      <c r="BI109" s="177"/>
      <c r="BJ109" s="177"/>
      <c r="BK109" s="177">
        <v>5389.99</v>
      </c>
      <c r="BL109" s="177">
        <v>5389.99</v>
      </c>
      <c r="BM109" s="22"/>
      <c r="BN109" s="22"/>
      <c r="BO109" s="22"/>
      <c r="BP109" s="22"/>
      <c r="BQ109" s="22"/>
      <c r="BR109" s="22"/>
      <c r="BS109" s="22"/>
      <c r="BT109" s="22"/>
      <c r="BU109" s="178"/>
      <c r="BV109" s="178"/>
      <c r="BW109" s="22"/>
      <c r="BX109" s="22"/>
      <c r="BY109" s="22"/>
      <c r="BZ109" s="179" t="s">
        <v>635</v>
      </c>
      <c r="CA109" s="179">
        <v>13679</v>
      </c>
      <c r="CB109" s="179" t="s">
        <v>378</v>
      </c>
      <c r="CC109" s="179">
        <v>714678</v>
      </c>
      <c r="CD109" s="179" t="s">
        <v>394</v>
      </c>
      <c r="CE109" s="179" t="s">
        <v>252</v>
      </c>
    </row>
    <row r="110" spans="1:83" s="180" customFormat="1" ht="51" x14ac:dyDescent="0.25">
      <c r="A110" s="22">
        <v>37</v>
      </c>
      <c r="B110" s="5" t="s">
        <v>648</v>
      </c>
      <c r="C110" s="34" t="s">
        <v>650</v>
      </c>
      <c r="D110" s="5" t="s">
        <v>419</v>
      </c>
      <c r="E110" s="5" t="s">
        <v>554</v>
      </c>
      <c r="F110" s="205" t="s">
        <v>649</v>
      </c>
      <c r="G110" s="36" t="s">
        <v>651</v>
      </c>
      <c r="H110" s="21" t="s">
        <v>652</v>
      </c>
      <c r="I110" s="42"/>
      <c r="J110" s="44"/>
      <c r="K110" s="44"/>
      <c r="L110" s="21"/>
      <c r="M110" s="21"/>
      <c r="N110" s="21"/>
      <c r="O110" s="21"/>
      <c r="P110" s="21"/>
      <c r="Q110" s="21" t="s">
        <v>653</v>
      </c>
      <c r="R110" s="44">
        <v>44924</v>
      </c>
      <c r="S110" s="44">
        <v>45288</v>
      </c>
      <c r="T110" s="21" t="s">
        <v>654</v>
      </c>
      <c r="U110" s="21" t="s">
        <v>656</v>
      </c>
      <c r="V110" s="21" t="s">
        <v>663</v>
      </c>
      <c r="W110" s="21" t="s">
        <v>655</v>
      </c>
      <c r="X110" s="177">
        <v>146000</v>
      </c>
      <c r="Y110" s="36" t="s">
        <v>657</v>
      </c>
      <c r="Z110" s="42" t="s">
        <v>658</v>
      </c>
      <c r="AA110" s="21" t="s">
        <v>659</v>
      </c>
      <c r="AB110" s="43">
        <v>45274</v>
      </c>
      <c r="AC110" s="36">
        <v>13681</v>
      </c>
      <c r="AD110" s="42" t="s">
        <v>660</v>
      </c>
      <c r="AE110" s="44">
        <v>45365</v>
      </c>
      <c r="AF110" s="21">
        <v>106</v>
      </c>
      <c r="AG110" s="21">
        <v>44905200</v>
      </c>
      <c r="AH110" s="22" t="s">
        <v>661</v>
      </c>
      <c r="AI110" s="21">
        <v>124900</v>
      </c>
      <c r="AJ110" s="177">
        <v>21100</v>
      </c>
      <c r="AK110" s="206">
        <f>AI110+AJ110</f>
        <v>146000</v>
      </c>
      <c r="AL110" s="21"/>
      <c r="AM110" s="21"/>
      <c r="AN110" s="21"/>
      <c r="AO110" s="21"/>
      <c r="AP110" s="21"/>
      <c r="AQ110" s="21"/>
      <c r="AR110" s="21"/>
      <c r="AS110" s="21"/>
      <c r="AT110" s="21"/>
      <c r="AU110" s="21"/>
      <c r="AV110" s="21"/>
      <c r="AW110" s="177"/>
      <c r="AX110" s="177"/>
      <c r="AY110" s="21"/>
      <c r="AZ110" s="21"/>
      <c r="BA110" s="177"/>
      <c r="BB110" s="177"/>
      <c r="BC110" s="21"/>
      <c r="BD110" s="21"/>
      <c r="BE110" s="177"/>
      <c r="BF110" s="177"/>
      <c r="BG110" s="21"/>
      <c r="BH110" s="177"/>
      <c r="BI110" s="177"/>
      <c r="BJ110" s="177"/>
      <c r="BK110" s="177">
        <v>124900</v>
      </c>
      <c r="BL110" s="184">
        <v>126000</v>
      </c>
      <c r="BM110" s="22"/>
      <c r="BN110" s="22"/>
      <c r="BO110" s="22"/>
      <c r="BP110" s="22"/>
      <c r="BQ110" s="22"/>
      <c r="BR110" s="22"/>
      <c r="BS110" s="22"/>
      <c r="BT110" s="22"/>
      <c r="BU110" s="178"/>
      <c r="BV110" s="178"/>
      <c r="BW110" s="22"/>
      <c r="BX110" s="22"/>
      <c r="BY110" s="22"/>
      <c r="BZ110" s="179" t="s">
        <v>662</v>
      </c>
      <c r="CA110" s="179">
        <v>13681</v>
      </c>
      <c r="CB110" s="179" t="s">
        <v>378</v>
      </c>
      <c r="CC110" s="179">
        <v>714678</v>
      </c>
      <c r="CD110" s="179" t="s">
        <v>394</v>
      </c>
      <c r="CE110" s="179" t="s">
        <v>252</v>
      </c>
    </row>
    <row r="111" spans="1:83" s="180" customFormat="1" x14ac:dyDescent="0.25">
      <c r="A111" s="22"/>
      <c r="B111" s="5"/>
      <c r="C111" s="34"/>
      <c r="D111" s="5"/>
      <c r="E111" s="5"/>
      <c r="F111" s="205"/>
      <c r="G111" s="36"/>
      <c r="H111" s="21"/>
      <c r="I111" s="42"/>
      <c r="J111" s="44"/>
      <c r="K111" s="44"/>
      <c r="L111" s="21"/>
      <c r="M111" s="21"/>
      <c r="N111" s="21"/>
      <c r="O111" s="21"/>
      <c r="P111" s="21"/>
      <c r="Q111" s="21"/>
      <c r="R111" s="44"/>
      <c r="S111" s="44"/>
      <c r="T111" s="21"/>
      <c r="U111" s="21"/>
      <c r="V111" s="21"/>
      <c r="W111" s="21"/>
      <c r="X111" s="177"/>
      <c r="Y111" s="36"/>
      <c r="Z111" s="42"/>
      <c r="AA111" s="21"/>
      <c r="AB111" s="43"/>
      <c r="AC111" s="36"/>
      <c r="AD111" s="42"/>
      <c r="AE111" s="44"/>
      <c r="AF111" s="21">
        <v>101</v>
      </c>
      <c r="AG111" s="21">
        <v>44905200</v>
      </c>
      <c r="AH111" s="22"/>
      <c r="AI111" s="21"/>
      <c r="AJ111" s="177"/>
      <c r="AK111" s="21"/>
      <c r="AL111" s="21"/>
      <c r="AM111" s="21"/>
      <c r="AN111" s="21"/>
      <c r="AO111" s="21"/>
      <c r="AP111" s="21"/>
      <c r="AQ111" s="21"/>
      <c r="AR111" s="21"/>
      <c r="AS111" s="21"/>
      <c r="AT111" s="21"/>
      <c r="AU111" s="21"/>
      <c r="AV111" s="21"/>
      <c r="AW111" s="177"/>
      <c r="AX111" s="177"/>
      <c r="AY111" s="21"/>
      <c r="AZ111" s="21"/>
      <c r="BA111" s="177"/>
      <c r="BB111" s="177"/>
      <c r="BC111" s="21"/>
      <c r="BD111" s="21"/>
      <c r="BE111" s="177"/>
      <c r="BF111" s="177"/>
      <c r="BG111" s="21"/>
      <c r="BH111" s="177"/>
      <c r="BI111" s="177"/>
      <c r="BJ111" s="177"/>
      <c r="BK111" s="177">
        <v>21100</v>
      </c>
      <c r="BL111" s="183"/>
      <c r="BM111" s="22"/>
      <c r="BN111" s="22"/>
      <c r="BO111" s="22"/>
      <c r="BP111" s="22"/>
      <c r="BQ111" s="22"/>
      <c r="BR111" s="22"/>
      <c r="BS111" s="22"/>
      <c r="BT111" s="22"/>
      <c r="BU111" s="178"/>
      <c r="BV111" s="178"/>
      <c r="BW111" s="22"/>
      <c r="BX111" s="22"/>
      <c r="BY111" s="22"/>
      <c r="BZ111" s="179" t="s">
        <v>662</v>
      </c>
      <c r="CA111" s="179">
        <v>13681</v>
      </c>
      <c r="CB111" s="179" t="s">
        <v>378</v>
      </c>
      <c r="CC111" s="179">
        <v>714678</v>
      </c>
      <c r="CD111" s="179" t="s">
        <v>394</v>
      </c>
      <c r="CE111" s="179" t="s">
        <v>252</v>
      </c>
    </row>
    <row r="112" spans="1:83" s="180" customFormat="1" ht="76.5" x14ac:dyDescent="0.25">
      <c r="A112" s="22">
        <v>38</v>
      </c>
      <c r="B112" s="5" t="s">
        <v>597</v>
      </c>
      <c r="C112" s="5" t="s">
        <v>555</v>
      </c>
      <c r="D112" s="5" t="str">
        <f>D109</f>
        <v xml:space="preserve">PREGÃO ELETRÔNICO SRP </v>
      </c>
      <c r="E112" s="5" t="str">
        <f>E109</f>
        <v>menor Preço por item</v>
      </c>
      <c r="F112" s="1" t="s">
        <v>556</v>
      </c>
      <c r="G112" s="21"/>
      <c r="H112" s="21"/>
      <c r="I112" s="21"/>
      <c r="J112" s="21"/>
      <c r="K112" s="21"/>
      <c r="L112" s="21"/>
      <c r="M112" s="21"/>
      <c r="N112" s="21"/>
      <c r="O112" s="21"/>
      <c r="P112" s="21"/>
      <c r="Q112" s="21"/>
      <c r="R112" s="21"/>
      <c r="S112" s="21"/>
      <c r="T112" s="21"/>
      <c r="U112" s="21"/>
      <c r="V112" s="21"/>
      <c r="W112" s="21"/>
      <c r="X112" s="177"/>
      <c r="Y112" s="21" t="s">
        <v>593</v>
      </c>
      <c r="Z112" s="21" t="s">
        <v>594</v>
      </c>
      <c r="AA112" s="21" t="s">
        <v>595</v>
      </c>
      <c r="AB112" s="44">
        <v>45244</v>
      </c>
      <c r="AC112" s="21"/>
      <c r="AD112" s="44">
        <v>45244</v>
      </c>
      <c r="AE112" s="21" t="s">
        <v>596</v>
      </c>
      <c r="AF112" s="21">
        <v>101</v>
      </c>
      <c r="AG112" s="21">
        <v>339030000</v>
      </c>
      <c r="AH112" s="21"/>
      <c r="AI112" s="177"/>
      <c r="AJ112" s="177"/>
      <c r="AK112" s="21">
        <v>8330</v>
      </c>
      <c r="AL112" s="21"/>
      <c r="AM112" s="21"/>
      <c r="AN112" s="21"/>
      <c r="AO112" s="21"/>
      <c r="AP112" s="21"/>
      <c r="AQ112" s="21"/>
      <c r="AR112" s="21"/>
      <c r="AS112" s="21"/>
      <c r="AT112" s="21"/>
      <c r="AU112" s="21"/>
      <c r="AV112" s="21"/>
      <c r="AW112" s="177"/>
      <c r="AX112" s="177"/>
      <c r="AY112" s="21"/>
      <c r="AZ112" s="21"/>
      <c r="BA112" s="177"/>
      <c r="BB112" s="177"/>
      <c r="BC112" s="21"/>
      <c r="BD112" s="21"/>
      <c r="BE112" s="177"/>
      <c r="BF112" s="177"/>
      <c r="BG112" s="21"/>
      <c r="BH112" s="177"/>
      <c r="BI112" s="177"/>
      <c r="BJ112" s="177">
        <v>0</v>
      </c>
      <c r="BK112" s="177">
        <v>0</v>
      </c>
      <c r="BL112" s="177">
        <v>0</v>
      </c>
      <c r="BM112" s="22"/>
      <c r="BN112" s="22"/>
      <c r="BO112" s="22"/>
      <c r="BP112" s="22"/>
      <c r="BQ112" s="22"/>
      <c r="BR112" s="22"/>
      <c r="BS112" s="22"/>
      <c r="BT112" s="22"/>
      <c r="BU112" s="178"/>
      <c r="BV112" s="178"/>
      <c r="BW112" s="22"/>
      <c r="BX112" s="22"/>
      <c r="BY112" s="22"/>
      <c r="BZ112" s="179" t="s">
        <v>598</v>
      </c>
      <c r="CA112" s="179"/>
      <c r="CB112" s="179" t="s">
        <v>598</v>
      </c>
      <c r="CC112" s="179"/>
      <c r="CD112" s="179" t="s">
        <v>598</v>
      </c>
      <c r="CE112" s="179"/>
    </row>
    <row r="113" spans="1:83" s="180" customFormat="1" ht="25.5" x14ac:dyDescent="0.25">
      <c r="A113" s="22">
        <v>39</v>
      </c>
      <c r="B113" s="42" t="s">
        <v>561</v>
      </c>
      <c r="C113" s="5" t="s">
        <v>349</v>
      </c>
      <c r="D113" s="5" t="s">
        <v>558</v>
      </c>
      <c r="E113" s="5" t="s">
        <v>349</v>
      </c>
      <c r="F113" s="1" t="s">
        <v>560</v>
      </c>
      <c r="G113" s="21" t="s">
        <v>557</v>
      </c>
      <c r="H113" s="21" t="s">
        <v>557</v>
      </c>
      <c r="I113" s="21"/>
      <c r="J113" s="21"/>
      <c r="K113" s="21"/>
      <c r="L113" s="21"/>
      <c r="M113" s="21"/>
      <c r="N113" s="21"/>
      <c r="O113" s="21"/>
      <c r="P113" s="21"/>
      <c r="Q113" s="21"/>
      <c r="R113" s="21"/>
      <c r="S113" s="21"/>
      <c r="T113" s="21"/>
      <c r="U113" s="21"/>
      <c r="V113" s="42"/>
      <c r="W113" s="21"/>
      <c r="X113" s="177"/>
      <c r="Y113" s="42" t="s">
        <v>566</v>
      </c>
      <c r="Z113" s="21" t="s">
        <v>564</v>
      </c>
      <c r="AA113" s="42" t="s">
        <v>563</v>
      </c>
      <c r="AB113" s="44">
        <v>45460</v>
      </c>
      <c r="AC113" s="21"/>
      <c r="AD113" s="44">
        <v>45460</v>
      </c>
      <c r="AE113" s="44">
        <v>45461</v>
      </c>
      <c r="AF113" s="21">
        <v>1700</v>
      </c>
      <c r="AG113" s="21">
        <v>44209300</v>
      </c>
      <c r="AH113" s="21" t="s">
        <v>565</v>
      </c>
      <c r="AI113" s="177"/>
      <c r="AJ113" s="177"/>
      <c r="AK113" s="177">
        <v>3643.72</v>
      </c>
      <c r="AL113" s="21"/>
      <c r="AM113" s="21"/>
      <c r="AN113" s="21"/>
      <c r="AO113" s="21"/>
      <c r="AP113" s="21"/>
      <c r="AQ113" s="21"/>
      <c r="AR113" s="21"/>
      <c r="AS113" s="21"/>
      <c r="AT113" s="21"/>
      <c r="AU113" s="21"/>
      <c r="AV113" s="21"/>
      <c r="AW113" s="177"/>
      <c r="AX113" s="177"/>
      <c r="AY113" s="21"/>
      <c r="AZ113" s="21"/>
      <c r="BA113" s="177"/>
      <c r="BB113" s="177"/>
      <c r="BC113" s="21"/>
      <c r="BD113" s="21"/>
      <c r="BE113" s="177"/>
      <c r="BF113" s="177"/>
      <c r="BG113" s="21"/>
      <c r="BH113" s="177"/>
      <c r="BI113" s="177">
        <v>3643.72</v>
      </c>
      <c r="BJ113" s="177"/>
      <c r="BK113" s="177">
        <v>3643.72</v>
      </c>
      <c r="BL113" s="177">
        <f>BK113</f>
        <v>3643.72</v>
      </c>
      <c r="BM113" s="22"/>
      <c r="BN113" s="22"/>
      <c r="BO113" s="22"/>
      <c r="BP113" s="22"/>
      <c r="BQ113" s="22"/>
      <c r="BR113" s="22"/>
      <c r="BS113" s="22"/>
      <c r="BT113" s="22"/>
      <c r="BU113" s="178"/>
      <c r="BV113" s="178"/>
      <c r="BW113" s="22"/>
      <c r="BX113" s="22"/>
      <c r="BY113" s="22"/>
      <c r="BZ113" s="179"/>
      <c r="CA113" s="179"/>
      <c r="CB113" s="179"/>
      <c r="CC113" s="179"/>
      <c r="CD113" s="179"/>
      <c r="CE113" s="179"/>
    </row>
    <row r="114" spans="1:83" s="180" customFormat="1" ht="26.25" thickBot="1" x14ac:dyDescent="0.3">
      <c r="A114" s="22">
        <v>40</v>
      </c>
      <c r="B114" s="42" t="s">
        <v>562</v>
      </c>
      <c r="C114" s="5" t="s">
        <v>349</v>
      </c>
      <c r="D114" s="5" t="s">
        <v>558</v>
      </c>
      <c r="E114" s="5" t="s">
        <v>349</v>
      </c>
      <c r="F114" s="1" t="s">
        <v>559</v>
      </c>
      <c r="G114" s="21" t="s">
        <v>557</v>
      </c>
      <c r="H114" s="21" t="s">
        <v>557</v>
      </c>
      <c r="I114" s="21"/>
      <c r="J114" s="21"/>
      <c r="K114" s="21"/>
      <c r="L114" s="21"/>
      <c r="M114" s="21"/>
      <c r="N114" s="21"/>
      <c r="O114" s="21"/>
      <c r="P114" s="21"/>
      <c r="Q114" s="21"/>
      <c r="R114" s="21"/>
      <c r="S114" s="21"/>
      <c r="T114" s="21"/>
      <c r="U114" s="21"/>
      <c r="V114" s="42"/>
      <c r="W114" s="21"/>
      <c r="X114" s="177"/>
      <c r="Y114" s="42" t="s">
        <v>567</v>
      </c>
      <c r="Z114" s="21" t="s">
        <v>564</v>
      </c>
      <c r="AA114" s="42" t="s">
        <v>563</v>
      </c>
      <c r="AB114" s="44">
        <v>45488</v>
      </c>
      <c r="AC114" s="21"/>
      <c r="AD114" s="44">
        <v>45488</v>
      </c>
      <c r="AE114" s="44">
        <v>45488</v>
      </c>
      <c r="AF114" s="21">
        <v>1700</v>
      </c>
      <c r="AG114" s="21">
        <v>44209300</v>
      </c>
      <c r="AH114" s="21" t="s">
        <v>565</v>
      </c>
      <c r="AI114" s="177"/>
      <c r="AJ114" s="177"/>
      <c r="AK114" s="177">
        <v>96515.59</v>
      </c>
      <c r="AL114" s="21"/>
      <c r="AM114" s="21"/>
      <c r="AN114" s="21"/>
      <c r="AO114" s="21"/>
      <c r="AP114" s="21"/>
      <c r="AQ114" s="21"/>
      <c r="AR114" s="21"/>
      <c r="AS114" s="21"/>
      <c r="AT114" s="21"/>
      <c r="AU114" s="21"/>
      <c r="AV114" s="21"/>
      <c r="AW114" s="177"/>
      <c r="AX114" s="177"/>
      <c r="AY114" s="21"/>
      <c r="AZ114" s="21"/>
      <c r="BA114" s="177"/>
      <c r="BB114" s="177"/>
      <c r="BC114" s="21"/>
      <c r="BD114" s="21"/>
      <c r="BE114" s="177"/>
      <c r="BF114" s="177"/>
      <c r="BG114" s="21"/>
      <c r="BH114" s="177"/>
      <c r="BI114" s="177">
        <v>96515.59</v>
      </c>
      <c r="BJ114" s="177"/>
      <c r="BK114" s="177">
        <v>96515.59</v>
      </c>
      <c r="BL114" s="177">
        <f>BK114</f>
        <v>96515.59</v>
      </c>
      <c r="BM114" s="22"/>
      <c r="BN114" s="22"/>
      <c r="BO114" s="22"/>
      <c r="BP114" s="22"/>
      <c r="BQ114" s="22"/>
      <c r="BR114" s="22"/>
      <c r="BS114" s="22"/>
      <c r="BT114" s="22"/>
      <c r="BU114" s="178"/>
      <c r="BV114" s="178"/>
      <c r="BW114" s="22"/>
      <c r="BX114" s="22"/>
      <c r="BY114" s="22"/>
      <c r="BZ114" s="179"/>
      <c r="CA114" s="179"/>
      <c r="CB114" s="179"/>
      <c r="CC114" s="179"/>
      <c r="CD114" s="179"/>
      <c r="CE114" s="179"/>
    </row>
    <row r="115" spans="1:83" s="218" customFormat="1" ht="13.5" thickBot="1" x14ac:dyDescent="0.3">
      <c r="A115" s="207" t="s">
        <v>173</v>
      </c>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9"/>
      <c r="X115" s="210">
        <f>SUM(X20:X114)</f>
        <v>6315411.5499999998</v>
      </c>
      <c r="Y115" s="211"/>
      <c r="Z115" s="211"/>
      <c r="AA115" s="211"/>
      <c r="AB115" s="211"/>
      <c r="AC115" s="211"/>
      <c r="AD115" s="211"/>
      <c r="AE115" s="211"/>
      <c r="AF115" s="211"/>
      <c r="AG115" s="211"/>
      <c r="AH115" s="211"/>
      <c r="AI115" s="210">
        <f>SUM(AI20:AI114)</f>
        <v>552400.68999999994</v>
      </c>
      <c r="AJ115" s="210">
        <f>SUM(AJ20:AJ114)</f>
        <v>21100</v>
      </c>
      <c r="AK115" s="210">
        <f>SUM(AK20:AK114)</f>
        <v>4120276.2800000003</v>
      </c>
      <c r="AL115" s="211"/>
      <c r="AM115" s="211"/>
      <c r="AN115" s="211"/>
      <c r="AO115" s="211"/>
      <c r="AP115" s="211"/>
      <c r="AQ115" s="211"/>
      <c r="AR115" s="211"/>
      <c r="AS115" s="211"/>
      <c r="AT115" s="211"/>
      <c r="AU115" s="211"/>
      <c r="AV115" s="211"/>
      <c r="AW115" s="210">
        <f>SUM(AW20:AW114)</f>
        <v>2434472.29</v>
      </c>
      <c r="AX115" s="210">
        <f>SUM(AX20:AX114)</f>
        <v>0</v>
      </c>
      <c r="AY115" s="211"/>
      <c r="AZ115" s="211"/>
      <c r="BA115" s="210">
        <f>SUM(BA20:BA114)</f>
        <v>0</v>
      </c>
      <c r="BB115" s="210">
        <f>SUM(BB20:BB114)</f>
        <v>0</v>
      </c>
      <c r="BC115" s="211"/>
      <c r="BD115" s="211"/>
      <c r="BE115" s="210">
        <f>SUM(BE20:BE114)</f>
        <v>0</v>
      </c>
      <c r="BF115" s="210">
        <f>SUM(BF20:BF114)</f>
        <v>0</v>
      </c>
      <c r="BG115" s="211"/>
      <c r="BH115" s="210">
        <f>SUM(BH20:BH114)</f>
        <v>0</v>
      </c>
      <c r="BI115" s="212">
        <f>SUM(BI20:BI114)</f>
        <v>20091039.760000002</v>
      </c>
      <c r="BJ115" s="210">
        <f>SUM(BJ20:BJ114)</f>
        <v>10783632.710000001</v>
      </c>
      <c r="BK115" s="210">
        <f>SUM(BK20:BK91)-26663.47</f>
        <v>14654189.000000002</v>
      </c>
      <c r="BL115" s="213">
        <f>SUM(BL20:BL114)</f>
        <v>29211916.849999994</v>
      </c>
      <c r="BM115" s="214"/>
      <c r="BN115" s="215"/>
      <c r="BO115" s="215"/>
      <c r="BP115" s="215"/>
      <c r="BQ115" s="215"/>
      <c r="BR115" s="215"/>
      <c r="BS115" s="215"/>
      <c r="BT115" s="215"/>
      <c r="BU115" s="210">
        <f>SUM(BU20:BU114)</f>
        <v>0</v>
      </c>
      <c r="BV115" s="210">
        <f>SUM(BV20:BV114)</f>
        <v>0</v>
      </c>
      <c r="BW115" s="215"/>
      <c r="BX115" s="215"/>
      <c r="BY115" s="215"/>
      <c r="BZ115" s="216"/>
      <c r="CA115" s="216"/>
      <c r="CB115" s="216"/>
      <c r="CC115" s="216"/>
      <c r="CD115" s="216"/>
      <c r="CE115" s="217"/>
    </row>
    <row r="116" spans="1:83" x14ac:dyDescent="0.25">
      <c r="A116" s="219"/>
      <c r="B116" s="219"/>
      <c r="C116" s="219"/>
      <c r="D116" s="219"/>
      <c r="E116" s="219"/>
      <c r="F116" s="220"/>
      <c r="G116" s="219"/>
      <c r="H116" s="219"/>
      <c r="I116" s="219"/>
      <c r="J116" s="219"/>
      <c r="K116" s="219"/>
      <c r="L116" s="219"/>
      <c r="M116" s="219"/>
      <c r="N116" s="219"/>
      <c r="O116" s="219"/>
      <c r="P116" s="219"/>
      <c r="Q116" s="219"/>
      <c r="R116" s="219"/>
      <c r="S116" s="219"/>
      <c r="T116" s="219"/>
      <c r="U116" s="219"/>
      <c r="V116" s="219"/>
      <c r="W116" s="219"/>
      <c r="X116" s="221"/>
      <c r="Y116" s="219"/>
      <c r="Z116" s="219"/>
      <c r="AA116" s="219"/>
      <c r="AB116" s="219"/>
      <c r="AC116" s="219"/>
      <c r="AD116" s="219"/>
      <c r="AE116" s="219"/>
      <c r="AF116" s="219"/>
      <c r="AG116" s="219"/>
      <c r="AH116" s="219"/>
      <c r="AI116" s="221"/>
      <c r="AJ116" s="221"/>
      <c r="AK116" s="219"/>
      <c r="AL116" s="219"/>
      <c r="AM116" s="219"/>
      <c r="AN116" s="219"/>
      <c r="AO116" s="219"/>
      <c r="AP116" s="219"/>
      <c r="AQ116" s="219"/>
      <c r="AR116" s="219"/>
      <c r="AS116" s="219"/>
      <c r="AT116" s="219"/>
      <c r="AU116" s="219"/>
      <c r="AV116" s="219"/>
      <c r="AW116" s="221"/>
      <c r="AX116" s="221"/>
      <c r="AY116" s="219"/>
      <c r="AZ116" s="219"/>
      <c r="BA116" s="221"/>
      <c r="BB116" s="221"/>
      <c r="BC116" s="219"/>
      <c r="BD116" s="219"/>
      <c r="BE116" s="221"/>
      <c r="BF116" s="221"/>
      <c r="BG116" s="219"/>
      <c r="BH116" s="221"/>
      <c r="BI116" s="221"/>
      <c r="BJ116" s="222"/>
      <c r="BK116" s="222"/>
      <c r="BL116" s="222"/>
      <c r="BM116" s="223"/>
      <c r="BN116" s="170"/>
      <c r="BO116" s="170"/>
      <c r="BP116" s="170"/>
      <c r="BQ116" s="170"/>
      <c r="BR116" s="170"/>
      <c r="BS116" s="170"/>
      <c r="BT116" s="170"/>
      <c r="BU116" s="224"/>
      <c r="BV116" s="224"/>
      <c r="BW116" s="170"/>
      <c r="BX116" s="170"/>
      <c r="BY116" s="170"/>
    </row>
    <row r="117" spans="1:83" x14ac:dyDescent="0.25">
      <c r="A117" s="219" t="s">
        <v>175</v>
      </c>
      <c r="B117" s="225" t="s">
        <v>176</v>
      </c>
      <c r="C117" s="225"/>
      <c r="D117" s="225"/>
      <c r="E117" s="225"/>
      <c r="F117" s="225"/>
      <c r="G117" s="225"/>
      <c r="H117" s="225"/>
      <c r="I117" s="225"/>
      <c r="J117" s="225"/>
      <c r="K117" s="225"/>
      <c r="L117" s="225"/>
      <c r="M117" s="219"/>
      <c r="N117" s="219"/>
      <c r="O117" s="219"/>
      <c r="P117" s="219"/>
      <c r="Q117" s="219"/>
      <c r="R117" s="219"/>
      <c r="S117" s="219"/>
      <c r="T117" s="219"/>
      <c r="U117" s="219"/>
      <c r="V117" s="219"/>
      <c r="W117" s="219"/>
      <c r="X117" s="221"/>
      <c r="Y117" s="219"/>
      <c r="Z117" s="219"/>
      <c r="AA117" s="219"/>
      <c r="AB117" s="219"/>
      <c r="AC117" s="219"/>
      <c r="AD117" s="219"/>
      <c r="AE117" s="219"/>
      <c r="AF117" s="219"/>
      <c r="AG117" s="219"/>
      <c r="AH117" s="219"/>
      <c r="AI117" s="221"/>
      <c r="AJ117" s="221"/>
      <c r="AK117" s="219"/>
      <c r="AL117" s="219"/>
      <c r="AM117" s="219"/>
      <c r="AN117" s="219"/>
      <c r="AO117" s="219"/>
      <c r="AP117" s="219"/>
      <c r="AQ117" s="219"/>
      <c r="AR117" s="219"/>
      <c r="AS117" s="219"/>
      <c r="AT117" s="219"/>
      <c r="AU117" s="219"/>
      <c r="AV117" s="219"/>
      <c r="AW117" s="221"/>
      <c r="AX117" s="221"/>
      <c r="AY117" s="219"/>
      <c r="AZ117" s="219"/>
      <c r="BA117" s="221"/>
      <c r="BB117" s="221"/>
      <c r="BC117" s="219"/>
      <c r="BD117" s="219"/>
      <c r="BE117" s="221"/>
      <c r="BF117" s="221"/>
      <c r="BG117" s="219"/>
      <c r="BH117" s="221"/>
      <c r="BI117" s="221" t="s">
        <v>525</v>
      </c>
      <c r="BJ117" s="222">
        <v>170814.81</v>
      </c>
      <c r="BK117" s="222">
        <v>14759787.210000001</v>
      </c>
      <c r="BL117" s="222">
        <f>BK115+BL118</f>
        <v>14759787.210000003</v>
      </c>
      <c r="BM117" s="223"/>
      <c r="BN117" s="170"/>
      <c r="BO117" s="170"/>
      <c r="BP117" s="170"/>
      <c r="BQ117" s="170"/>
      <c r="BR117" s="170"/>
      <c r="BS117" s="170"/>
      <c r="BT117" s="170"/>
      <c r="BU117" s="224"/>
      <c r="BV117" s="224"/>
      <c r="BW117" s="170"/>
      <c r="BX117" s="170"/>
      <c r="BY117" s="170"/>
    </row>
    <row r="118" spans="1:83" x14ac:dyDescent="0.25">
      <c r="A118" s="219"/>
      <c r="B118" s="219"/>
      <c r="C118" s="219"/>
      <c r="D118" s="219"/>
      <c r="E118" s="219"/>
      <c r="F118" s="220"/>
      <c r="G118" s="219"/>
      <c r="H118" s="219"/>
      <c r="I118" s="219"/>
      <c r="J118" s="219"/>
      <c r="K118" s="219"/>
      <c r="L118" s="219"/>
      <c r="M118" s="219"/>
      <c r="N118" s="219"/>
      <c r="O118" s="219"/>
      <c r="P118" s="219"/>
      <c r="Q118" s="219"/>
      <c r="R118" s="219"/>
      <c r="S118" s="219"/>
      <c r="T118" s="219"/>
      <c r="U118" s="219"/>
      <c r="V118" s="219"/>
      <c r="W118" s="219"/>
      <c r="X118" s="221"/>
      <c r="Y118" s="219"/>
      <c r="Z118" s="219"/>
      <c r="AA118" s="219"/>
      <c r="AB118" s="219"/>
      <c r="AC118" s="219"/>
      <c r="AD118" s="219"/>
      <c r="AE118" s="219"/>
      <c r="AF118" s="219"/>
      <c r="AG118" s="219"/>
      <c r="AH118" s="219"/>
      <c r="AI118" s="221"/>
      <c r="AJ118" s="221"/>
      <c r="AK118" s="219"/>
      <c r="AL118" s="219"/>
      <c r="AM118" s="219"/>
      <c r="AN118" s="219"/>
      <c r="AO118" s="219"/>
      <c r="AP118" s="219"/>
      <c r="AQ118" s="219"/>
      <c r="AR118" s="219"/>
      <c r="AS118" s="219"/>
      <c r="AT118" s="219"/>
      <c r="AU118" s="219"/>
      <c r="AV118" s="219"/>
      <c r="AW118" s="221"/>
      <c r="AX118" s="221"/>
      <c r="AY118" s="219"/>
      <c r="AZ118" s="219"/>
      <c r="BA118" s="221"/>
      <c r="BB118" s="221"/>
      <c r="BC118" s="219"/>
      <c r="BD118" s="219"/>
      <c r="BE118" s="221"/>
      <c r="BF118" s="221"/>
      <c r="BG118" s="219"/>
      <c r="BH118" s="221"/>
      <c r="BI118" s="221"/>
      <c r="BJ118" s="222"/>
      <c r="BK118" s="222">
        <f>BK117-BK115</f>
        <v>105598.20999999903</v>
      </c>
      <c r="BL118" s="222">
        <v>105598.21</v>
      </c>
      <c r="BM118" s="223"/>
      <c r="BN118" s="170"/>
      <c r="BO118" s="170"/>
      <c r="BP118" s="170"/>
      <c r="BQ118" s="170"/>
      <c r="BR118" s="170"/>
      <c r="BS118" s="170"/>
      <c r="BT118" s="170"/>
      <c r="BU118" s="224"/>
      <c r="BV118" s="224"/>
      <c r="BW118" s="170"/>
      <c r="BX118" s="170"/>
      <c r="BY118" s="170"/>
    </row>
    <row r="119" spans="1:83" x14ac:dyDescent="0.25">
      <c r="A119" s="218" t="s">
        <v>666</v>
      </c>
      <c r="B119" s="218"/>
      <c r="C119" s="218"/>
      <c r="D119" s="218"/>
      <c r="E119" s="218"/>
      <c r="F119" s="226"/>
      <c r="G119" s="218"/>
      <c r="H119" s="218"/>
      <c r="I119" s="218"/>
      <c r="J119" s="218"/>
      <c r="K119" s="218"/>
      <c r="L119" s="218"/>
      <c r="M119" s="218"/>
      <c r="N119" s="218"/>
      <c r="O119" s="218"/>
      <c r="P119" s="218"/>
      <c r="Q119" s="218"/>
      <c r="R119" s="218"/>
      <c r="S119" s="218"/>
      <c r="T119" s="218"/>
      <c r="U119" s="218"/>
      <c r="V119" s="218"/>
      <c r="W119" s="218"/>
      <c r="X119" s="227"/>
      <c r="Y119" s="218"/>
      <c r="Z119" s="218"/>
      <c r="AA119" s="218"/>
      <c r="AB119" s="218"/>
      <c r="AC119" s="218"/>
      <c r="AD119" s="218"/>
      <c r="AE119" s="218"/>
      <c r="AF119" s="218"/>
      <c r="AG119" s="218"/>
      <c r="AH119" s="218"/>
      <c r="AI119" s="227"/>
      <c r="AJ119" s="227"/>
      <c r="AK119" s="218"/>
      <c r="AL119" s="218"/>
      <c r="AM119" s="218"/>
      <c r="AN119" s="218"/>
      <c r="AO119" s="218"/>
      <c r="AP119" s="218"/>
      <c r="AQ119" s="218"/>
      <c r="AR119" s="218"/>
      <c r="AS119" s="218"/>
      <c r="AT119" s="218"/>
      <c r="AU119" s="218"/>
      <c r="AV119" s="218"/>
      <c r="AW119" s="227"/>
      <c r="AX119" s="227"/>
      <c r="AY119" s="218"/>
      <c r="AZ119" s="218"/>
      <c r="BA119" s="227"/>
      <c r="BB119" s="227"/>
      <c r="BC119" s="218"/>
      <c r="BD119" s="218"/>
      <c r="BE119" s="227"/>
      <c r="BF119" s="227"/>
      <c r="BG119" s="218"/>
      <c r="BH119" s="227"/>
      <c r="BI119" s="227"/>
      <c r="BJ119" s="227"/>
      <c r="BK119" s="227"/>
      <c r="BL119" s="227"/>
      <c r="BM119" s="218"/>
      <c r="BU119" s="228"/>
      <c r="BV119" s="228"/>
    </row>
    <row r="120" spans="1:83" x14ac:dyDescent="0.25">
      <c r="A120" s="226" t="s">
        <v>177</v>
      </c>
      <c r="B120" s="226"/>
      <c r="C120" s="226"/>
      <c r="D120" s="226"/>
      <c r="E120" s="218"/>
      <c r="F120" s="226"/>
      <c r="G120" s="218"/>
      <c r="H120" s="218"/>
      <c r="I120" s="218"/>
      <c r="J120" s="218"/>
      <c r="K120" s="218"/>
      <c r="L120" s="218"/>
      <c r="M120" s="218"/>
      <c r="N120" s="218"/>
      <c r="O120" s="218"/>
      <c r="P120" s="218"/>
      <c r="Q120" s="218"/>
      <c r="R120" s="218"/>
      <c r="S120" s="218"/>
      <c r="T120" s="218"/>
      <c r="U120" s="218"/>
      <c r="V120" s="218"/>
      <c r="W120" s="218"/>
      <c r="X120" s="229"/>
      <c r="Y120" s="218"/>
      <c r="Z120" s="218"/>
      <c r="AA120" s="218"/>
      <c r="AB120" s="218"/>
      <c r="AC120" s="218"/>
      <c r="AD120" s="218"/>
      <c r="AE120" s="218"/>
      <c r="AF120" s="218"/>
      <c r="AG120" s="218"/>
      <c r="AH120" s="218"/>
      <c r="AI120" s="229"/>
      <c r="AJ120" s="229"/>
      <c r="AK120" s="218"/>
      <c r="AL120" s="218"/>
      <c r="AM120" s="218"/>
      <c r="AN120" s="218"/>
      <c r="AO120" s="218"/>
      <c r="AP120" s="218"/>
      <c r="AQ120" s="218"/>
      <c r="AR120" s="218"/>
      <c r="AS120" s="218"/>
      <c r="AT120" s="218"/>
      <c r="AU120" s="218"/>
      <c r="AV120" s="218"/>
      <c r="AW120" s="229"/>
      <c r="AX120" s="229"/>
      <c r="AY120" s="218"/>
      <c r="AZ120" s="218"/>
      <c r="BA120" s="229"/>
      <c r="BB120" s="229"/>
      <c r="BC120" s="218"/>
      <c r="BD120" s="218"/>
      <c r="BE120" s="229"/>
      <c r="BF120" s="229"/>
      <c r="BG120" s="218"/>
      <c r="BH120" s="229"/>
      <c r="BI120" s="229"/>
      <c r="BJ120" s="229"/>
      <c r="BK120" s="230">
        <f>BK118-BL118</f>
        <v>-9.7497832030057907E-10</v>
      </c>
      <c r="BL120" s="229"/>
      <c r="BM120" s="218"/>
    </row>
    <row r="121" spans="1:83" x14ac:dyDescent="0.25">
      <c r="A121" s="218" t="s">
        <v>178</v>
      </c>
      <c r="B121" s="218"/>
      <c r="C121" s="218"/>
      <c r="D121" s="218"/>
      <c r="E121" s="218"/>
      <c r="F121" s="226"/>
      <c r="G121" s="218"/>
      <c r="H121" s="226"/>
      <c r="I121" s="226"/>
      <c r="J121" s="226"/>
      <c r="K121" s="226"/>
      <c r="L121" s="226"/>
      <c r="M121" s="226"/>
      <c r="N121" s="226"/>
      <c r="O121" s="226"/>
      <c r="P121" s="226"/>
      <c r="Q121" s="226"/>
      <c r="R121" s="226"/>
      <c r="S121" s="226"/>
      <c r="T121" s="226"/>
      <c r="U121" s="226"/>
      <c r="V121" s="226"/>
      <c r="W121" s="226"/>
      <c r="X121" s="232"/>
      <c r="Y121" s="226"/>
      <c r="Z121" s="226"/>
      <c r="AA121" s="226"/>
      <c r="AB121" s="226"/>
      <c r="AC121" s="226"/>
      <c r="AD121" s="226"/>
      <c r="AE121" s="226"/>
      <c r="AF121" s="226"/>
      <c r="AG121" s="226"/>
      <c r="AH121" s="226"/>
      <c r="AI121" s="232"/>
      <c r="AJ121" s="232"/>
      <c r="AK121" s="226"/>
      <c r="AL121" s="226"/>
      <c r="AM121" s="226"/>
      <c r="AN121" s="226"/>
      <c r="AO121" s="226"/>
      <c r="AP121" s="226"/>
      <c r="AQ121" s="226"/>
      <c r="AR121" s="226"/>
      <c r="AS121" s="226"/>
      <c r="AT121" s="226"/>
      <c r="AU121" s="226"/>
      <c r="AV121" s="226"/>
      <c r="AW121" s="232"/>
      <c r="AX121" s="232"/>
      <c r="AY121" s="226"/>
      <c r="AZ121" s="226"/>
      <c r="BA121" s="232"/>
      <c r="BB121" s="232"/>
      <c r="BC121" s="226"/>
      <c r="BD121" s="226"/>
      <c r="BE121" s="232"/>
      <c r="BF121" s="232"/>
      <c r="BG121" s="226"/>
      <c r="BH121" s="232"/>
      <c r="BI121" s="232"/>
      <c r="BJ121" s="229"/>
      <c r="BK121" s="229"/>
      <c r="BL121" s="229"/>
      <c r="BM121" s="218"/>
    </row>
    <row r="122" spans="1:83" x14ac:dyDescent="0.25">
      <c r="A122" s="233"/>
      <c r="B122" s="233"/>
      <c r="C122" s="233"/>
      <c r="D122" s="233"/>
      <c r="E122" s="233"/>
      <c r="G122" s="233"/>
      <c r="H122" s="233"/>
      <c r="I122" s="233"/>
      <c r="J122" s="233"/>
      <c r="K122" s="233"/>
      <c r="L122" s="233"/>
      <c r="M122" s="233"/>
      <c r="N122" s="233"/>
      <c r="Q122" s="233"/>
      <c r="R122" s="233"/>
      <c r="S122" s="233"/>
      <c r="T122" s="233"/>
      <c r="U122" s="233"/>
      <c r="V122" s="233"/>
      <c r="W122" s="233"/>
      <c r="X122" s="234"/>
      <c r="Y122" s="233"/>
      <c r="Z122" s="233"/>
      <c r="AA122" s="233"/>
      <c r="AB122" s="233"/>
      <c r="AC122" s="233"/>
      <c r="AD122" s="233"/>
      <c r="AE122" s="233"/>
      <c r="AF122" s="233"/>
      <c r="AG122" s="233"/>
      <c r="AH122" s="233"/>
      <c r="AI122" s="234"/>
      <c r="AJ122" s="234"/>
      <c r="AK122" s="233"/>
      <c r="AL122" s="233"/>
      <c r="AM122" s="233"/>
      <c r="AN122" s="233"/>
      <c r="AO122" s="233"/>
      <c r="AP122" s="233"/>
      <c r="AQ122" s="233"/>
      <c r="AR122" s="233"/>
      <c r="AS122" s="233"/>
      <c r="AT122" s="233"/>
      <c r="AU122" s="233"/>
      <c r="AV122" s="233"/>
      <c r="AW122" s="234"/>
      <c r="AX122" s="234"/>
      <c r="AY122" s="233"/>
      <c r="AZ122" s="233"/>
      <c r="BA122" s="234"/>
      <c r="BB122" s="234"/>
      <c r="BC122" s="233"/>
      <c r="BD122" s="233"/>
      <c r="BE122" s="234"/>
      <c r="BF122" s="235" t="s">
        <v>664</v>
      </c>
      <c r="BG122" s="235"/>
      <c r="BH122" s="235"/>
      <c r="BI122" s="236">
        <v>101</v>
      </c>
      <c r="BK122" s="231">
        <v>801342.38</v>
      </c>
    </row>
    <row r="123" spans="1:83" x14ac:dyDescent="0.25">
      <c r="BI123" s="236"/>
    </row>
    <row r="124" spans="1:83" x14ac:dyDescent="0.25">
      <c r="BF124" s="235" t="s">
        <v>664</v>
      </c>
      <c r="BG124" s="235"/>
      <c r="BH124" s="235"/>
      <c r="BI124" s="236">
        <v>106</v>
      </c>
      <c r="BK124" s="231">
        <v>552400.68999999994</v>
      </c>
    </row>
    <row r="126" spans="1:83" x14ac:dyDescent="0.25">
      <c r="BF126" s="235" t="s">
        <v>664</v>
      </c>
      <c r="BG126" s="235"/>
      <c r="BH126" s="235"/>
      <c r="BI126" s="236">
        <v>1700</v>
      </c>
      <c r="BK126" s="231">
        <f>BL114+BL113</f>
        <v>100159.31</v>
      </c>
    </row>
    <row r="128" spans="1:83" x14ac:dyDescent="0.25">
      <c r="BK128" s="231">
        <f>BK122+BK124+BK126</f>
        <v>1453902.38</v>
      </c>
      <c r="BL128" s="231">
        <f>BK114+BK113+BK111+BK110+BK109+BK108+BK104+BK103+BK102+BK101+BK98+BK96+BK92+BK52</f>
        <v>1303312.9400000002</v>
      </c>
    </row>
    <row r="130" spans="64:65" x14ac:dyDescent="0.25">
      <c r="BL130" s="231">
        <f>BL128-BK128</f>
        <v>-150589.43999999971</v>
      </c>
      <c r="BM130" s="69" t="s">
        <v>665</v>
      </c>
    </row>
  </sheetData>
  <mergeCells count="545">
    <mergeCell ref="BL84:BL85"/>
    <mergeCell ref="H89:H90"/>
    <mergeCell ref="M89:M90"/>
    <mergeCell ref="N89:N90"/>
    <mergeCell ref="O89:O90"/>
    <mergeCell ref="AE89:AE90"/>
    <mergeCell ref="AD89:AD90"/>
    <mergeCell ref="AC89:AC90"/>
    <mergeCell ref="AB89:AB90"/>
    <mergeCell ref="AA89:AA90"/>
    <mergeCell ref="Z89:Z90"/>
    <mergeCell ref="Y89:Y90"/>
    <mergeCell ref="BK89:BK90"/>
    <mergeCell ref="BL89:BL90"/>
    <mergeCell ref="Z84:Z85"/>
    <mergeCell ref="Y84:Y85"/>
    <mergeCell ref="X84:X85"/>
    <mergeCell ref="W84:W85"/>
    <mergeCell ref="V84:V85"/>
    <mergeCell ref="U84:U85"/>
    <mergeCell ref="T84:T85"/>
    <mergeCell ref="S84:S85"/>
    <mergeCell ref="R84:R85"/>
    <mergeCell ref="AD82:AD83"/>
    <mergeCell ref="AE82:AE83"/>
    <mergeCell ref="AF82:AF83"/>
    <mergeCell ref="AG82:AG83"/>
    <mergeCell ref="AE84:AE85"/>
    <mergeCell ref="AD84:AD85"/>
    <mergeCell ref="AC84:AC85"/>
    <mergeCell ref="AB84:AB85"/>
    <mergeCell ref="AA84:AA85"/>
    <mergeCell ref="U82:U83"/>
    <mergeCell ref="V82:V83"/>
    <mergeCell ref="W82:W83"/>
    <mergeCell ref="X82:X83"/>
    <mergeCell ref="Y82:Y83"/>
    <mergeCell ref="Z82:Z83"/>
    <mergeCell ref="AA82:AA83"/>
    <mergeCell ref="AB82:AB83"/>
    <mergeCell ref="AC82:AC83"/>
    <mergeCell ref="A84:A85"/>
    <mergeCell ref="C89:C90"/>
    <mergeCell ref="D89:D90"/>
    <mergeCell ref="E89:E90"/>
    <mergeCell ref="F89:F90"/>
    <mergeCell ref="G89:G90"/>
    <mergeCell ref="A89:A90"/>
    <mergeCell ref="B89:B90"/>
    <mergeCell ref="F78:F79"/>
    <mergeCell ref="G78:G79"/>
    <mergeCell ref="A82:A83"/>
    <mergeCell ref="B82:B83"/>
    <mergeCell ref="C82:C83"/>
    <mergeCell ref="D82:D83"/>
    <mergeCell ref="E82:E83"/>
    <mergeCell ref="F82:F83"/>
    <mergeCell ref="G82:G83"/>
    <mergeCell ref="B84:B85"/>
    <mergeCell ref="C84:C85"/>
    <mergeCell ref="D84:D85"/>
    <mergeCell ref="E84:E85"/>
    <mergeCell ref="F84:F85"/>
    <mergeCell ref="G84:G85"/>
    <mergeCell ref="D75:D77"/>
    <mergeCell ref="C75:C77"/>
    <mergeCell ref="B75:B77"/>
    <mergeCell ref="H82:H83"/>
    <mergeCell ref="A75:A77"/>
    <mergeCell ref="A78:A79"/>
    <mergeCell ref="B78:B79"/>
    <mergeCell ref="C78:C79"/>
    <mergeCell ref="D78:D79"/>
    <mergeCell ref="E78:E79"/>
    <mergeCell ref="H78:H79"/>
    <mergeCell ref="T75:T77"/>
    <mergeCell ref="S75:S77"/>
    <mergeCell ref="R75:R77"/>
    <mergeCell ref="Q75:Q77"/>
    <mergeCell ref="H75:H77"/>
    <mergeCell ref="G75:G77"/>
    <mergeCell ref="F75:F77"/>
    <mergeCell ref="H84:H85"/>
    <mergeCell ref="E75:E77"/>
    <mergeCell ref="Q82:Q83"/>
    <mergeCell ref="R82:R83"/>
    <mergeCell ref="S82:S83"/>
    <mergeCell ref="T82:T83"/>
    <mergeCell ref="Q84:Q85"/>
    <mergeCell ref="AC71:AC72"/>
    <mergeCell ref="AD71:AD72"/>
    <mergeCell ref="AE71:AE72"/>
    <mergeCell ref="AF71:AF72"/>
    <mergeCell ref="AG71:AG72"/>
    <mergeCell ref="AE75:AE77"/>
    <mergeCell ref="AD75:AD77"/>
    <mergeCell ref="AC75:AC77"/>
    <mergeCell ref="AB75:AB77"/>
    <mergeCell ref="AF73:AF74"/>
    <mergeCell ref="AG73:AG74"/>
    <mergeCell ref="A71:A72"/>
    <mergeCell ref="Q71:Q72"/>
    <mergeCell ref="R71:R72"/>
    <mergeCell ref="S71:S72"/>
    <mergeCell ref="T71:T72"/>
    <mergeCell ref="U71:U72"/>
    <mergeCell ref="V71:V72"/>
    <mergeCell ref="W71:W72"/>
    <mergeCell ref="X71:X72"/>
    <mergeCell ref="F63:F67"/>
    <mergeCell ref="G63:G67"/>
    <mergeCell ref="H63:H67"/>
    <mergeCell ref="B71:B72"/>
    <mergeCell ref="C71:C72"/>
    <mergeCell ref="D71:D72"/>
    <mergeCell ref="F71:F72"/>
    <mergeCell ref="G71:G72"/>
    <mergeCell ref="H71:H72"/>
    <mergeCell ref="B58:B62"/>
    <mergeCell ref="A58:A62"/>
    <mergeCell ref="BL58:BL62"/>
    <mergeCell ref="Y63:Y67"/>
    <mergeCell ref="Z63:Z67"/>
    <mergeCell ref="AA63:AA67"/>
    <mergeCell ref="AB63:AB67"/>
    <mergeCell ref="AC63:AC67"/>
    <mergeCell ref="AD63:AD67"/>
    <mergeCell ref="AE63:AE67"/>
    <mergeCell ref="BL63:BL67"/>
    <mergeCell ref="A63:A67"/>
    <mergeCell ref="B63:B67"/>
    <mergeCell ref="C63:C67"/>
    <mergeCell ref="D63:D67"/>
    <mergeCell ref="E63:E67"/>
    <mergeCell ref="AE58:AE62"/>
    <mergeCell ref="AD58:AD62"/>
    <mergeCell ref="AC58:AC62"/>
    <mergeCell ref="AB58:AB62"/>
    <mergeCell ref="AA58:AA62"/>
    <mergeCell ref="Z58:Z62"/>
    <mergeCell ref="S58:S62"/>
    <mergeCell ref="R58:R62"/>
    <mergeCell ref="AF54:AF55"/>
    <mergeCell ref="BL54:BL57"/>
    <mergeCell ref="Y58:Y62"/>
    <mergeCell ref="X58:X62"/>
    <mergeCell ref="W58:W62"/>
    <mergeCell ref="V58:V62"/>
    <mergeCell ref="U58:U62"/>
    <mergeCell ref="T58:T62"/>
    <mergeCell ref="Y54:Y57"/>
    <mergeCell ref="Z54:Z57"/>
    <mergeCell ref="AA54:AA57"/>
    <mergeCell ref="AB54:AB57"/>
    <mergeCell ref="AC54:AC57"/>
    <mergeCell ref="AD54:AD57"/>
    <mergeCell ref="Q58:Q62"/>
    <mergeCell ref="H58:H62"/>
    <mergeCell ref="G58:G62"/>
    <mergeCell ref="F58:F62"/>
    <mergeCell ref="E58:E62"/>
    <mergeCell ref="D58:D62"/>
    <mergeCell ref="C58:C62"/>
    <mergeCell ref="AG54:AG57"/>
    <mergeCell ref="A54:A57"/>
    <mergeCell ref="B54:B57"/>
    <mergeCell ref="C54:C57"/>
    <mergeCell ref="D54:D57"/>
    <mergeCell ref="E54:E57"/>
    <mergeCell ref="F54:F57"/>
    <mergeCell ref="G54:G57"/>
    <mergeCell ref="H54:H57"/>
    <mergeCell ref="Q54:Q57"/>
    <mergeCell ref="R54:R57"/>
    <mergeCell ref="S54:S57"/>
    <mergeCell ref="T54:T57"/>
    <mergeCell ref="U54:U57"/>
    <mergeCell ref="V54:V57"/>
    <mergeCell ref="W54:W57"/>
    <mergeCell ref="X54:X57"/>
    <mergeCell ref="G45:G49"/>
    <mergeCell ref="H45:H49"/>
    <mergeCell ref="Q45:Q49"/>
    <mergeCell ref="R45:R49"/>
    <mergeCell ref="S45:S49"/>
    <mergeCell ref="T45:T49"/>
    <mergeCell ref="L50:L53"/>
    <mergeCell ref="K50:K53"/>
    <mergeCell ref="J50:J53"/>
    <mergeCell ref="I50:I53"/>
    <mergeCell ref="H50:H53"/>
    <mergeCell ref="G50:G53"/>
    <mergeCell ref="BL45:BL49"/>
    <mergeCell ref="BL50:BL53"/>
    <mergeCell ref="AG50:AG53"/>
    <mergeCell ref="AF50:AF53"/>
    <mergeCell ref="AE50:AE53"/>
    <mergeCell ref="AD50:AD53"/>
    <mergeCell ref="AC50:AC53"/>
    <mergeCell ref="AB50:AB53"/>
    <mergeCell ref="AA50:AA53"/>
    <mergeCell ref="AD45:AD49"/>
    <mergeCell ref="AE45:AE49"/>
    <mergeCell ref="A41:A44"/>
    <mergeCell ref="B45:B49"/>
    <mergeCell ref="C45:C49"/>
    <mergeCell ref="D45:D49"/>
    <mergeCell ref="E45:E49"/>
    <mergeCell ref="F45:F49"/>
    <mergeCell ref="A45:A49"/>
    <mergeCell ref="C50:C53"/>
    <mergeCell ref="B50:B53"/>
    <mergeCell ref="A50:A53"/>
    <mergeCell ref="F50:F53"/>
    <mergeCell ref="E50:E53"/>
    <mergeCell ref="D50:D53"/>
    <mergeCell ref="T41:T44"/>
    <mergeCell ref="U41:U44"/>
    <mergeCell ref="V41:V44"/>
    <mergeCell ref="W41:W44"/>
    <mergeCell ref="X41:X44"/>
    <mergeCell ref="Y41:Y44"/>
    <mergeCell ref="Z41:Z44"/>
    <mergeCell ref="AA41:AA44"/>
    <mergeCell ref="AB41:AB44"/>
    <mergeCell ref="V34:V40"/>
    <mergeCell ref="W34:W40"/>
    <mergeCell ref="X34:X40"/>
    <mergeCell ref="Y34:Y40"/>
    <mergeCell ref="Z34:Z40"/>
    <mergeCell ref="AA34:AA40"/>
    <mergeCell ref="AC41:AC44"/>
    <mergeCell ref="AD41:AD44"/>
    <mergeCell ref="AE41:AE44"/>
    <mergeCell ref="A33:A40"/>
    <mergeCell ref="G33:G40"/>
    <mergeCell ref="H33:H40"/>
    <mergeCell ref="BJ34:BJ37"/>
    <mergeCell ref="Q21:Q31"/>
    <mergeCell ref="B21:B31"/>
    <mergeCell ref="C21:C31"/>
    <mergeCell ref="D21:D31"/>
    <mergeCell ref="E21:E31"/>
    <mergeCell ref="A21:A31"/>
    <mergeCell ref="V21:V31"/>
    <mergeCell ref="F21:F31"/>
    <mergeCell ref="G21:G31"/>
    <mergeCell ref="H21:H31"/>
    <mergeCell ref="Z21:Z31"/>
    <mergeCell ref="AA21:AA31"/>
    <mergeCell ref="R21:R31"/>
    <mergeCell ref="S21:S31"/>
    <mergeCell ref="T21:T31"/>
    <mergeCell ref="Q34:Q40"/>
    <mergeCell ref="R34:R40"/>
    <mergeCell ref="S34:S40"/>
    <mergeCell ref="T34:T40"/>
    <mergeCell ref="U34:U40"/>
    <mergeCell ref="AC18:AC19"/>
    <mergeCell ref="AB18:AB19"/>
    <mergeCell ref="J18:K18"/>
    <mergeCell ref="BL21:BL31"/>
    <mergeCell ref="B33:B40"/>
    <mergeCell ref="C33:C40"/>
    <mergeCell ref="D33:D40"/>
    <mergeCell ref="E33:E40"/>
    <mergeCell ref="F33:F40"/>
    <mergeCell ref="BL34:BL40"/>
    <mergeCell ref="AB34:AB40"/>
    <mergeCell ref="AC34:AC40"/>
    <mergeCell ref="AD34:AD40"/>
    <mergeCell ref="AE34:AE40"/>
    <mergeCell ref="AB21:AB31"/>
    <mergeCell ref="AC21:AC31"/>
    <mergeCell ref="AD21:AD31"/>
    <mergeCell ref="AE21:AE31"/>
    <mergeCell ref="BK21:BK31"/>
    <mergeCell ref="W21:W31"/>
    <mergeCell ref="X21:X31"/>
    <mergeCell ref="Y21:Y31"/>
    <mergeCell ref="U21:U31"/>
    <mergeCell ref="BK34:BK37"/>
    <mergeCell ref="R18:S18"/>
    <mergeCell ref="T18:T19"/>
    <mergeCell ref="BZ14:CE18"/>
    <mergeCell ref="Y17:AK17"/>
    <mergeCell ref="BI17:BI19"/>
    <mergeCell ref="BF18:BH18"/>
    <mergeCell ref="BW17:BY18"/>
    <mergeCell ref="BR17:BS18"/>
    <mergeCell ref="BO17:BQ18"/>
    <mergeCell ref="BT17:BT19"/>
    <mergeCell ref="BU17:BU19"/>
    <mergeCell ref="BV17:BV19"/>
    <mergeCell ref="BM17:BM19"/>
    <mergeCell ref="BN17:BN19"/>
    <mergeCell ref="BJ17:BL17"/>
    <mergeCell ref="BJ18:BL18"/>
    <mergeCell ref="AL18:AL19"/>
    <mergeCell ref="BC18:BE18"/>
    <mergeCell ref="BC17:BH17"/>
    <mergeCell ref="AM18:AM19"/>
    <mergeCell ref="AN18:AN19"/>
    <mergeCell ref="AO18:AO19"/>
    <mergeCell ref="AD18:AD19"/>
    <mergeCell ref="U18:U19"/>
    <mergeCell ref="R41:R44"/>
    <mergeCell ref="S41:S44"/>
    <mergeCell ref="B14:X14"/>
    <mergeCell ref="A14:A19"/>
    <mergeCell ref="Y14:BL16"/>
    <mergeCell ref="AE18:AE19"/>
    <mergeCell ref="AF18:AF19"/>
    <mergeCell ref="M18:M19"/>
    <mergeCell ref="N18:N19"/>
    <mergeCell ref="O18:O19"/>
    <mergeCell ref="P18:P19"/>
    <mergeCell ref="Q18:Q19"/>
    <mergeCell ref="AG18:AG19"/>
    <mergeCell ref="AH18:AH19"/>
    <mergeCell ref="AI18:AI19"/>
    <mergeCell ref="AJ18:AJ19"/>
    <mergeCell ref="AP18:AP19"/>
    <mergeCell ref="AK18:AK19"/>
    <mergeCell ref="B15:H18"/>
    <mergeCell ref="I15:L17"/>
    <mergeCell ref="M15:P17"/>
    <mergeCell ref="Q15:X17"/>
    <mergeCell ref="I18:I19"/>
    <mergeCell ref="L18:L19"/>
    <mergeCell ref="AA71:AA72"/>
    <mergeCell ref="AB71:AB72"/>
    <mergeCell ref="B117:L117"/>
    <mergeCell ref="A115:W115"/>
    <mergeCell ref="BM14:BY16"/>
    <mergeCell ref="AL17:BB17"/>
    <mergeCell ref="V18:V19"/>
    <mergeCell ref="X18:X19"/>
    <mergeCell ref="W18:W19"/>
    <mergeCell ref="AQ18:AR18"/>
    <mergeCell ref="AS18:AT18"/>
    <mergeCell ref="AU18:AX18"/>
    <mergeCell ref="AY18:BB18"/>
    <mergeCell ref="Y18:Y19"/>
    <mergeCell ref="Z18:Z19"/>
    <mergeCell ref="AA18:AA19"/>
    <mergeCell ref="B41:B44"/>
    <mergeCell ref="C41:C44"/>
    <mergeCell ref="D41:D44"/>
    <mergeCell ref="E41:E44"/>
    <mergeCell ref="F41:F44"/>
    <mergeCell ref="G41:G44"/>
    <mergeCell ref="H41:H44"/>
    <mergeCell ref="Q41:Q44"/>
    <mergeCell ref="V75:V77"/>
    <mergeCell ref="U75:U77"/>
    <mergeCell ref="Z45:Z49"/>
    <mergeCell ref="AA45:AA49"/>
    <mergeCell ref="U45:U49"/>
    <mergeCell ref="AC73:AC74"/>
    <mergeCell ref="AD73:AD74"/>
    <mergeCell ref="AE73:AE74"/>
    <mergeCell ref="W73:W74"/>
    <mergeCell ref="V73:V74"/>
    <mergeCell ref="U73:U74"/>
    <mergeCell ref="X73:X74"/>
    <mergeCell ref="Y73:Y74"/>
    <mergeCell ref="V45:V49"/>
    <mergeCell ref="W45:W49"/>
    <mergeCell ref="X45:X49"/>
    <mergeCell ref="Y45:Y49"/>
    <mergeCell ref="AB45:AB49"/>
    <mergeCell ref="AC45:AC49"/>
    <mergeCell ref="Z50:Z53"/>
    <mergeCell ref="Y50:Y53"/>
    <mergeCell ref="AE54:AE57"/>
    <mergeCell ref="Y71:Y72"/>
    <mergeCell ref="Z71:Z72"/>
    <mergeCell ref="U96:U97"/>
    <mergeCell ref="T96:T97"/>
    <mergeCell ref="BK74:BK75"/>
    <mergeCell ref="BL74:BL75"/>
    <mergeCell ref="A73:A74"/>
    <mergeCell ref="B73:B74"/>
    <mergeCell ref="C73:C74"/>
    <mergeCell ref="D73:D74"/>
    <mergeCell ref="E73:E74"/>
    <mergeCell ref="F73:F74"/>
    <mergeCell ref="G73:G74"/>
    <mergeCell ref="H73:H74"/>
    <mergeCell ref="Z73:Z74"/>
    <mergeCell ref="AA73:AA74"/>
    <mergeCell ref="AB73:AB74"/>
    <mergeCell ref="T73:T74"/>
    <mergeCell ref="Q73:Q74"/>
    <mergeCell ref="R73:R74"/>
    <mergeCell ref="S73:S74"/>
    <mergeCell ref="AA75:AA77"/>
    <mergeCell ref="Z75:Z77"/>
    <mergeCell ref="Y75:Y77"/>
    <mergeCell ref="X75:X77"/>
    <mergeCell ref="W75:W77"/>
    <mergeCell ref="AG96:AG97"/>
    <mergeCell ref="AF96:AF97"/>
    <mergeCell ref="AK96:AK97"/>
    <mergeCell ref="R96:R97"/>
    <mergeCell ref="S96:S97"/>
    <mergeCell ref="Q96:Q97"/>
    <mergeCell ref="A96:A97"/>
    <mergeCell ref="B96:B97"/>
    <mergeCell ref="C96:C97"/>
    <mergeCell ref="D96:D97"/>
    <mergeCell ref="E96:E97"/>
    <mergeCell ref="F96:F97"/>
    <mergeCell ref="G96:G97"/>
    <mergeCell ref="H96:H97"/>
    <mergeCell ref="AD96:AD97"/>
    <mergeCell ref="AE96:AE97"/>
    <mergeCell ref="AC96:AC97"/>
    <mergeCell ref="AB96:AB97"/>
    <mergeCell ref="AA96:AA97"/>
    <mergeCell ref="Z96:Z97"/>
    <mergeCell ref="Y96:Y97"/>
    <mergeCell ref="X96:X97"/>
    <mergeCell ref="W96:W97"/>
    <mergeCell ref="V96:V97"/>
    <mergeCell ref="AD98:AD99"/>
    <mergeCell ref="AE98:AE99"/>
    <mergeCell ref="AB98:AB99"/>
    <mergeCell ref="AC98:AC99"/>
    <mergeCell ref="BL98:BL99"/>
    <mergeCell ref="BK98:BK99"/>
    <mergeCell ref="AA98:AA99"/>
    <mergeCell ref="Z98:Z99"/>
    <mergeCell ref="Y98:Y99"/>
    <mergeCell ref="X98:X99"/>
    <mergeCell ref="W98:W99"/>
    <mergeCell ref="V98:V99"/>
    <mergeCell ref="U98:U99"/>
    <mergeCell ref="T98:T99"/>
    <mergeCell ref="S98:S99"/>
    <mergeCell ref="R98:R99"/>
    <mergeCell ref="Q98:Q99"/>
    <mergeCell ref="H98:H99"/>
    <mergeCell ref="G98:G99"/>
    <mergeCell ref="F98:F99"/>
    <mergeCell ref="E98:E99"/>
    <mergeCell ref="D98:D99"/>
    <mergeCell ref="C98:C99"/>
    <mergeCell ref="B98:B99"/>
    <mergeCell ref="A98:A99"/>
    <mergeCell ref="G93:G95"/>
    <mergeCell ref="H93:H95"/>
    <mergeCell ref="B93:B95"/>
    <mergeCell ref="C93:C95"/>
    <mergeCell ref="D93:D95"/>
    <mergeCell ref="E93:E95"/>
    <mergeCell ref="F93:F95"/>
    <mergeCell ref="A93:A95"/>
    <mergeCell ref="AD93:AD95"/>
    <mergeCell ref="AE93:AE95"/>
    <mergeCell ref="AF93:AF95"/>
    <mergeCell ref="AG93:AG95"/>
    <mergeCell ref="AK93:AK95"/>
    <mergeCell ref="BJ92:BJ95"/>
    <mergeCell ref="BK92:BK95"/>
    <mergeCell ref="BL92:BL95"/>
    <mergeCell ref="I93:I95"/>
    <mergeCell ref="J93:J95"/>
    <mergeCell ref="K93:K95"/>
    <mergeCell ref="L93:L95"/>
    <mergeCell ref="Y93:Y95"/>
    <mergeCell ref="Z93:Z95"/>
    <mergeCell ref="AA93:AA95"/>
    <mergeCell ref="AB93:AB95"/>
    <mergeCell ref="AC93:AC95"/>
    <mergeCell ref="X101:X102"/>
    <mergeCell ref="BL101:BL102"/>
    <mergeCell ref="BL110:BL111"/>
    <mergeCell ref="B104:B105"/>
    <mergeCell ref="C104:C105"/>
    <mergeCell ref="D104:D105"/>
    <mergeCell ref="A104:A105"/>
    <mergeCell ref="E104:E105"/>
    <mergeCell ref="F104:F105"/>
    <mergeCell ref="G104:G105"/>
    <mergeCell ref="H104:H105"/>
    <mergeCell ref="I104:I105"/>
    <mergeCell ref="J104:J105"/>
    <mergeCell ref="K104:K105"/>
    <mergeCell ref="L104:L105"/>
    <mergeCell ref="Y104:Y105"/>
    <mergeCell ref="Z104:Z105"/>
    <mergeCell ref="AA104:AA105"/>
    <mergeCell ref="AB104:AB105"/>
    <mergeCell ref="AC104:AC105"/>
    <mergeCell ref="AD104:AD105"/>
    <mergeCell ref="AE104:AE105"/>
    <mergeCell ref="AF104:AF105"/>
    <mergeCell ref="AG104:AG105"/>
    <mergeCell ref="AH104:AH105"/>
    <mergeCell ref="AI104:AI105"/>
    <mergeCell ref="AK104:AK105"/>
    <mergeCell ref="BK104:BK105"/>
    <mergeCell ref="BL104:BL105"/>
    <mergeCell ref="BZ104:BZ105"/>
    <mergeCell ref="CA104:CA105"/>
    <mergeCell ref="CB104:CB105"/>
    <mergeCell ref="CC104:CC105"/>
    <mergeCell ref="CD104:CD105"/>
    <mergeCell ref="CE104:CE105"/>
    <mergeCell ref="CE106:CE107"/>
    <mergeCell ref="CD106:CD107"/>
    <mergeCell ref="CC106:CC107"/>
    <mergeCell ref="CB106:CB107"/>
    <mergeCell ref="CA106:CA107"/>
    <mergeCell ref="BZ106:BZ107"/>
    <mergeCell ref="BL106:BL107"/>
    <mergeCell ref="BK106:BK107"/>
    <mergeCell ref="AI106:AI107"/>
    <mergeCell ref="AH106:AH107"/>
    <mergeCell ref="AG106:AG107"/>
    <mergeCell ref="AF106:AF107"/>
    <mergeCell ref="AE106:AE107"/>
    <mergeCell ref="AD106:AD107"/>
    <mergeCell ref="AC106:AC107"/>
    <mergeCell ref="BF126:BH126"/>
    <mergeCell ref="G106:G107"/>
    <mergeCell ref="F106:F107"/>
    <mergeCell ref="E106:E107"/>
    <mergeCell ref="D106:D107"/>
    <mergeCell ref="C106:C107"/>
    <mergeCell ref="B106:B107"/>
    <mergeCell ref="A106:A107"/>
    <mergeCell ref="BF122:BH122"/>
    <mergeCell ref="BF124:BH124"/>
    <mergeCell ref="AB106:AB107"/>
    <mergeCell ref="AA106:AA107"/>
    <mergeCell ref="Z106:Z107"/>
    <mergeCell ref="Y106:Y107"/>
    <mergeCell ref="L106:L107"/>
    <mergeCell ref="K106:K107"/>
    <mergeCell ref="J106:J107"/>
    <mergeCell ref="I106:I107"/>
    <mergeCell ref="H106:H107"/>
  </mergeCells>
  <pageMargins left="0.51181102362204722" right="0.51181102362204722" top="0.78740157480314965" bottom="0.78740157480314965" header="0.31496062992125984" footer="0.31496062992125984"/>
  <pageSetup scale="8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SMCC CONTRATAÇÕES PÚB DEZ 2024</vt:lpstr>
      <vt:lpstr>'SMCC CONTRATAÇÕES PÚB DEZ 2024'!_Hlk150326239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2017-01-12T16:09:07Z</cp:lastPrinted>
  <dcterms:created xsi:type="dcterms:W3CDTF">2013-10-11T22:10:57Z</dcterms:created>
  <dcterms:modified xsi:type="dcterms:W3CDTF">2025-02-04T15:42:02Z</dcterms:modified>
</cp:coreProperties>
</file>