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120" yWindow="-120" windowWidth="29040" windowHeight="15720" tabRatio="805"/>
  </bookViews>
  <sheets>
    <sheet name="SMCC LICITAÇÕES 12 2024"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23" i="1" l="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22" i="1"/>
  <c r="BI86" i="1"/>
  <c r="BI87" i="1"/>
  <c r="BI88" i="1"/>
  <c r="BI89" i="1"/>
  <c r="BI90" i="1"/>
  <c r="BI91" i="1"/>
  <c r="BI92" i="1"/>
  <c r="BI85" i="1"/>
  <c r="BI84" i="1"/>
  <c r="BI80" i="1"/>
  <c r="BI81" i="1"/>
  <c r="BI82" i="1"/>
  <c r="BI78" i="1"/>
  <c r="BI79" i="1"/>
  <c r="BI77" i="1"/>
  <c r="BI76" i="1"/>
  <c r="BI75" i="1"/>
  <c r="BI74" i="1"/>
  <c r="BI73" i="1"/>
  <c r="BI70" i="1"/>
  <c r="BI71" i="1"/>
  <c r="BI69" i="1"/>
  <c r="BI67" i="1"/>
  <c r="BI68" i="1"/>
  <c r="BI66" i="1"/>
  <c r="BI61" i="1"/>
  <c r="BI62" i="1"/>
  <c r="BI63" i="1"/>
  <c r="BI64" i="1"/>
  <c r="BI65" i="1"/>
  <c r="BI60" i="1"/>
  <c r="BI57" i="1"/>
  <c r="BI58" i="1"/>
  <c r="BI59" i="1"/>
  <c r="BI56" i="1"/>
  <c r="BI52" i="1"/>
  <c r="BI53" i="1"/>
  <c r="BI54" i="1"/>
  <c r="BI47" i="1"/>
  <c r="BI48" i="1"/>
  <c r="BI49" i="1"/>
  <c r="BI50" i="1"/>
  <c r="BI43" i="1"/>
  <c r="BI44" i="1"/>
  <c r="BI45" i="1"/>
  <c r="BI35" i="1"/>
  <c r="BI36" i="1"/>
  <c r="BI37" i="1"/>
  <c r="BI38" i="1"/>
  <c r="BI39" i="1"/>
  <c r="BI40" i="1"/>
  <c r="BI41" i="1"/>
  <c r="BI33" i="1"/>
  <c r="BI23" i="1"/>
  <c r="BI24" i="1"/>
  <c r="BI25" i="1"/>
  <c r="BI26" i="1"/>
  <c r="BI27" i="1"/>
  <c r="BI28" i="1"/>
  <c r="BI29" i="1"/>
  <c r="BI30" i="1"/>
  <c r="BI31" i="1"/>
  <c r="BI32" i="1"/>
  <c r="BV93" i="1"/>
  <c r="BU93" i="1"/>
  <c r="BK93" i="1"/>
  <c r="BJ93" i="1"/>
  <c r="BH93" i="1"/>
  <c r="BF93" i="1"/>
  <c r="BE93" i="1"/>
  <c r="BB93" i="1"/>
  <c r="BA93" i="1"/>
  <c r="AX93" i="1"/>
  <c r="AW93" i="1"/>
  <c r="AJ93" i="1"/>
  <c r="AK93" i="1"/>
  <c r="AI93" i="1"/>
  <c r="X93" i="1"/>
  <c r="BI93" i="1" l="1"/>
  <c r="BK84" i="1"/>
  <c r="AK91" i="1"/>
  <c r="AK90" i="1"/>
  <c r="BK90" i="1"/>
  <c r="BK79" i="1"/>
  <c r="BK73" i="1" l="1"/>
  <c r="BK69" i="1"/>
  <c r="BK70" i="1"/>
  <c r="BK68" i="1"/>
  <c r="BK62" i="1"/>
  <c r="BK54" i="1"/>
  <c r="BL93" i="1" l="1"/>
  <c r="BK35" i="1"/>
  <c r="BJ35" i="1"/>
  <c r="AP27" i="1"/>
</calcChain>
</file>

<file path=xl/comments1.xml><?xml version="1.0" encoding="utf-8"?>
<comments xmlns="http://schemas.openxmlformats.org/spreadsheetml/2006/main">
  <authors>
    <author>MILENA SOUZA DE NASCIMENTO</author>
  </authors>
  <commentList>
    <comment ref="BK81" authorId="0" shapeId="0">
      <text>
        <r>
          <rPr>
            <b/>
            <sz val="9"/>
            <color indexed="81"/>
            <rFont val="Segoe UI"/>
            <family val="2"/>
          </rPr>
          <t>MILENA SOUZA DE NASCIMENTO:</t>
        </r>
        <r>
          <rPr>
            <sz val="9"/>
            <color indexed="81"/>
            <rFont val="Segoe UI"/>
            <family val="2"/>
          </rPr>
          <t xml:space="preserve">
RESTOR A PAGAR 2024 14343,52+4.000
</t>
        </r>
      </text>
    </comment>
    <comment ref="AW84" authorId="0" shapeId="0">
      <text>
        <r>
          <rPr>
            <b/>
            <sz val="9"/>
            <color indexed="81"/>
            <rFont val="Segoe UI"/>
            <family val="2"/>
          </rPr>
          <t>MILENA SOUZA DE NASCIMENTO:</t>
        </r>
        <r>
          <rPr>
            <sz val="9"/>
            <color indexed="81"/>
            <rFont val="Segoe UI"/>
            <family val="2"/>
          </rPr>
          <t xml:space="preserve">
RESTO  A PAGA 2024</t>
        </r>
      </text>
    </comment>
    <comment ref="BK92" authorId="0" shapeId="0">
      <text>
        <r>
          <rPr>
            <b/>
            <sz val="9"/>
            <color indexed="81"/>
            <rFont val="Segoe UI"/>
            <family val="2"/>
          </rPr>
          <t>MILENA SOUZA DE NASCIMENTO:</t>
        </r>
        <r>
          <rPr>
            <sz val="9"/>
            <color indexed="81"/>
            <rFont val="Segoe UI"/>
            <family val="2"/>
          </rPr>
          <t xml:space="preserve">
105.000,00 resto a pagar 2024</t>
        </r>
      </text>
    </comment>
  </commentList>
</comments>
</file>

<file path=xl/sharedStrings.xml><?xml version="1.0" encoding="utf-8"?>
<sst xmlns="http://schemas.openxmlformats.org/spreadsheetml/2006/main" count="815" uniqueCount="534">
  <si>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</si>
  <si>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</si>
  <si>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</si>
  <si>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</si>
  <si>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</si>
  <si>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</si>
  <si>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</si>
  <si>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</si>
  <si>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</si>
  <si>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</si>
  <si>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</si>
  <si>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</si>
  <si>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</si>
  <si>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</si>
  <si>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</si>
  <si>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</si>
  <si>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</si>
  <si>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</si>
  <si>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</si>
  <si>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</si>
  <si>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</si>
  <si>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</si>
  <si>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</si>
  <si>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</si>
  <si>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</si>
  <si>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</si>
  <si>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</si>
  <si>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</si>
  <si>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</si>
  <si>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</si>
  <si>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</si>
  <si>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</si>
  <si>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</si>
  <si>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</si>
  <si>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</si>
  <si>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</si>
  <si>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</si>
  <si>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</si>
  <si>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</si>
  <si>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</si>
  <si>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</si>
  <si>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</si>
  <si>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</si>
  <si>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</si>
  <si>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</si>
  <si>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</si>
  <si>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</si>
  <si>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</si>
  <si>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</si>
  <si>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</si>
  <si>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</si>
  <si>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</si>
  <si>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</si>
  <si>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</si>
  <si>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</si>
  <si>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</si>
  <si>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</si>
  <si>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</si>
  <si>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</si>
  <si>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</si>
  <si>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</si>
  <si>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</si>
  <si>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</si>
  <si>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</si>
  <si>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</si>
  <si>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</si>
  <si>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</si>
  <si>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</si>
  <si>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</si>
  <si>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</si>
  <si>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</si>
  <si>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</si>
  <si>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</si>
  <si>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</si>
  <si>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</si>
  <si>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</si>
  <si>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</si>
  <si>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</si>
  <si>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</si>
  <si>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</si>
  <si>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</si>
  <si>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</si>
  <si>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</si>
  <si>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</si>
  <si>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</si>
  <si>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</si>
  <si>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</si>
  <si>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</si>
  <si>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</si>
  <si>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</si>
  <si>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</si>
  <si>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</si>
  <si>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</si>
  <si>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</si>
  <si>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</si>
  <si>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</si>
  <si>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</si>
  <si>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</si>
  <si>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</si>
  <si>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</si>
  <si>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</si>
  <si>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</si>
  <si>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</si>
  <si>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</si>
  <si>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</si>
  <si>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</si>
  <si>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</si>
  <si>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</si>
  <si>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</si>
  <si>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</si>
  <si>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</si>
  <si>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</si>
  <si>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</si>
  <si>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</si>
  <si>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</si>
  <si>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</si>
  <si>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</si>
  <si>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</si>
  <si>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</si>
  <si>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</si>
  <si>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</si>
  <si>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</si>
  <si>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</si>
  <si>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</si>
  <si>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</si>
  <si>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</si>
  <si>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</si>
  <si>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</si>
  <si>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</si>
  <si>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</si>
  <si>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</si>
  <si>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</si>
  <si>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</si>
  <si>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</si>
  <si>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</si>
  <si>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</si>
  <si>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</si>
  <si>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</si>
  <si>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</si>
  <si>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</si>
  <si>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</si>
  <si>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</si>
  <si>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</si>
  <si>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</si>
  <si>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</si>
  <si>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</si>
  <si>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</si>
  <si>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</si>
  <si>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</si>
  <si>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</si>
  <si>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</si>
  <si>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</si>
  <si>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</si>
  <si>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</si>
  <si>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</si>
  <si>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</si>
  <si>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</si>
  <si>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</si>
  <si>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</si>
  <si>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</si>
  <si>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</si>
  <si>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</si>
  <si>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</si>
  <si>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</si>
  <si>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</si>
  <si>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</si>
  <si>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</si>
  <si>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</si>
  <si>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</si>
  <si>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</si>
  <si>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</si>
  <si>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</si>
  <si>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</si>
  <si>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</si>
  <si>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</si>
  <si>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</si>
  <si>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</si>
  <si>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</si>
  <si>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Nome do responsável pela elaboração:FRANCISCO JOCIEL MARQUES DA SILVA</t>
  </si>
  <si>
    <t>Nome do titular do Órgão/Entidade/Fundo (no exercício do cargo): VALTIM JOSÉ DA SILVA</t>
  </si>
  <si>
    <t>003/2022</t>
  </si>
  <si>
    <t>807/2016</t>
  </si>
  <si>
    <t>Pregão Para Registro de Preço</t>
  </si>
  <si>
    <t>Menor Preço</t>
  </si>
  <si>
    <t>Contratação de empresa especializada na prestação de serviços de limpeza de prédio, mobiliário e equipamento, de natureza contínua, com a finalidade de atender as necessidades da Secretaria Municipal da Casa Civil, LIMPEZA POR METRO QUADRADO</t>
  </si>
  <si>
    <t>SECRETARIA ESTADUAL DEEDUCAÇÃO SEE</t>
  </si>
  <si>
    <t>Tec News Eireli - EPP</t>
  </si>
  <si>
    <t>05.608.779/0001-46</t>
  </si>
  <si>
    <t>01 Recurso Próprio</t>
  </si>
  <si>
    <t>1º Termo Aditivo</t>
  </si>
  <si>
    <t xml:space="preserve">duração prorrogada por mais 12 (doze) meses, de 01 de janeiro a 31 de dezembro de 2020. </t>
  </si>
  <si>
    <t>2º Termo Aditivo</t>
  </si>
  <si>
    <t>a prorrogação do prazo de vigência contratual por mais 12 (doze) meses, de 01 de janeiro a 31 de dezembro de 2021. E ainda a REEQUILÍBRIO ECONOMICO FINANCEIRO</t>
  </si>
  <si>
    <t>3º Termo Adit</t>
  </si>
  <si>
    <t>a prorrogação do prazo de vigência contratual</t>
  </si>
  <si>
    <t>4º Termo Adit</t>
  </si>
  <si>
    <t>REEQUILÍBRIO ECONOMICO FINANCEIRO</t>
  </si>
  <si>
    <t>5º Termo Adit</t>
  </si>
  <si>
    <t>31/122022</t>
  </si>
  <si>
    <t xml:space="preserve">6º TERMO ADIT. </t>
  </si>
  <si>
    <t xml:space="preserve">7º TERMO ADITIVO </t>
  </si>
  <si>
    <t xml:space="preserve">REPACTUAÇÃO DE VALORES </t>
  </si>
  <si>
    <t xml:space="preserve">8º TERMO ADITIVO </t>
  </si>
  <si>
    <t>a prorrogação do prazo de vigência contratual por mais 2 (MESES ) meses, d</t>
  </si>
  <si>
    <t xml:space="preserve">9º TERMO ADITIVO </t>
  </si>
  <si>
    <t>contratual por mais 06 (meses) meses</t>
  </si>
  <si>
    <t>10º</t>
  </si>
  <si>
    <t>vigência contratual por mais 06 (meses) meses, de 01 de SETEMBRO DE 2024  a 28 de FEVEREIRO  de 2025</t>
  </si>
  <si>
    <t>nº 029/2018</t>
  </si>
  <si>
    <t>009/2023</t>
  </si>
  <si>
    <t xml:space="preserve">José de Brito Soares </t>
  </si>
  <si>
    <t>Michelson Frota Barbosa</t>
  </si>
  <si>
    <t>23/2019 – 189/2019</t>
  </si>
  <si>
    <t>202/2023</t>
  </si>
  <si>
    <t>007/2023</t>
  </si>
  <si>
    <t>PregãoPresencial  Para Registro de Preço</t>
  </si>
  <si>
    <t>Registro de preço para futura e eventual contratação de pessoa jurídica, visando a prestação de Serviço de Locação de Impressoras/máquinas multifuncionais (fotocopiadora/impressora/digitalizadora) incluindo a disponibilização de equipamentos, manutenção e fornecimento de insumos (toner, cilindro, revelador, grampo) , com o objetivo de atender as demandas administrativas dos diversos setores da Secretaria Municipal da Casa Civil, tudo em conformidade com as condições do Edital e seus anexos;</t>
  </si>
  <si>
    <t>014/2023</t>
  </si>
  <si>
    <t xml:space="preserve">GERECIADOR TRIBUNAL DE CONTAS DO ESTADO DO ACRE </t>
  </si>
  <si>
    <t>Registro de preço para futura e eventual contratação de pessoa jurídica, visando a prestação de Serviço de Locação de Impressoras/máquinas multifuncionais (fotocopiadora/impressora/digitalizadora) incluindo a disponibilização de equipamentos, manutenção e fornecimento de insumos (toner, cilindro, revelador, grampo) , com o objetivo de atender  tudo em conformidade com as condições do Edital e seus anexos;</t>
  </si>
  <si>
    <t>Dux Comercio Represnentação Imp e Exp Ltda</t>
  </si>
  <si>
    <t>4023/2024/01030003/2024</t>
  </si>
  <si>
    <t>05.502.105/0001-62</t>
  </si>
  <si>
    <t>2081, 2086/2023 E 13572</t>
  </si>
  <si>
    <t xml:space="preserve"> 2112 – TCE DOE 13608 </t>
  </si>
  <si>
    <t xml:space="preserve">2109  TCE </t>
  </si>
  <si>
    <t>003/2024</t>
  </si>
  <si>
    <t xml:space="preserve"> Ângela Cristina Albuquerque da Cruz </t>
  </si>
  <si>
    <t>Hércules Ronald Araújo Mota</t>
  </si>
  <si>
    <t>008/23</t>
  </si>
  <si>
    <t>009/2020</t>
  </si>
  <si>
    <t>Pregão ELETRONICO para Registro de Preço</t>
  </si>
  <si>
    <t>Contratação de empresa especializada para prestação de serviços terceirizados de apoio administrativo e operacional (ATENDENTE E RECEPCIONISTA), de natureza contínua, com finalidade de atender as necessidades da Secretaria Municipal da Casa Civil e demais unidades sob responsabilidade.</t>
  </si>
  <si>
    <t>Aditar prazo e valor</t>
  </si>
  <si>
    <t>Aditar prazo ao contrato</t>
  </si>
  <si>
    <t>3º Termo Aditivo</t>
  </si>
  <si>
    <t xml:space="preserve">4º TERMO ADITIVO </t>
  </si>
  <si>
    <t xml:space="preserve">5ª TERMO ADITIVO </t>
  </si>
  <si>
    <t xml:space="preserve">6º TERMO ADITIVO </t>
  </si>
  <si>
    <t>01-RP</t>
  </si>
  <si>
    <t>33903900 E 33.90.34.0000</t>
  </si>
  <si>
    <t>12725 DOE -18-27</t>
  </si>
  <si>
    <t xml:space="preserve">089/2020 </t>
  </si>
  <si>
    <t>SECRETARIA DE ESTADO DE EDUCAÇÃO SEE</t>
  </si>
  <si>
    <t xml:space="preserve">012/2021 – 325/2021
WEB. 01030012/2021 </t>
  </si>
  <si>
    <t>NORTE COMÉRCIO E SERVIÇOS EIRELI</t>
  </si>
  <si>
    <t>21.813.150/0001-94</t>
  </si>
  <si>
    <t>MUNDANÇA DE DOTAÇÃO ORÇAMENTARIA DO 33903900 PARA 33903400</t>
  </si>
  <si>
    <t xml:space="preserve">RAFAEL MARTINS B. GOMES </t>
  </si>
  <si>
    <t>Francisca Valéria de Holanda</t>
  </si>
  <si>
    <t>036/2022</t>
  </si>
  <si>
    <t xml:space="preserve"> Michelson Frota Barbosa </t>
  </si>
  <si>
    <t>713100-2</t>
  </si>
  <si>
    <t>713030-1</t>
  </si>
  <si>
    <t>001/2023</t>
  </si>
  <si>
    <t>081/2020</t>
  </si>
  <si>
    <t>PREGÃOPRESENCIAL PARA SRP</t>
  </si>
  <si>
    <t xml:space="preserve"> Contratação de pessoa jurídica para prestação de serviços de locação de veículos do tipo caminhonete, com condutor, para atender as necessidades da Assessoria de Cerimonial em conformidade especificações contidas no Termo de Referência, Anexo I do Edital </t>
  </si>
  <si>
    <t>nº 017/2021 553/2021 – 01030026/2021</t>
  </si>
  <si>
    <t>prestação de serviços de locação de veículos do tipo caminhonete, com condutor, para atender as necessidades da Assessoria de Cerimonial e Coordenadoria Municipal da Defesa Civil em conformidade especificações contidas no Termo de Referência, Anexo I do Edital do Pregão SRP Nº 081/2020 – CPL 01</t>
  </si>
  <si>
    <t>181/2020</t>
  </si>
  <si>
    <t>21/072021</t>
  </si>
  <si>
    <t>Secretaria de Estado de Saúde  do Acre</t>
  </si>
  <si>
    <t xml:space="preserve">W L OLIVEIRA EIRELI </t>
  </si>
  <si>
    <t xml:space="preserve">17.337.136/0001-94 </t>
  </si>
  <si>
    <t>28/12/202</t>
  </si>
  <si>
    <t>prorrogada por mais 12 (doze) meses, de 01 de janeiro a 31 de dezembro de 2022</t>
  </si>
  <si>
    <t>a prorrogação do prazo de vigência contratual por mais 12 (doze) meses, de 01 de janeiro a 31 de dezembro de 2023o reajuste contratual de 10,70% sobre o valor unitário mensal de cada item</t>
  </si>
  <si>
    <t>a prorrogação do prazo de vigência contratual, no qual terra sua duração prorrogada por mais 12 (doze) meses, de 01 de janeiro a 31 de dezembro de 2024</t>
  </si>
  <si>
    <t xml:space="preserve">Emerson Lucema Mourão </t>
  </si>
  <si>
    <t>017/2021</t>
  </si>
  <si>
    <t>006/2022</t>
  </si>
  <si>
    <t>Nº 005/2020/CPL/PMRB</t>
  </si>
  <si>
    <t>PREGÃO SRP Nº 005/2020/CPL/PMRB</t>
  </si>
  <si>
    <t>Contratação de pessoa jurídica para prestação de serviços de locação de 07 veículos do tipo passeio com condutor para atender as necessidades da Secretaria Municipal da Casa Civil, em conformidade especificações contidas no Termo de Referência, Anexo I do Edital do Pregão SRP Nº 005/2020/CPL/PMRB.</t>
  </si>
  <si>
    <t>002/2020 – SASDH</t>
  </si>
  <si>
    <t>SASDH</t>
  </si>
  <si>
    <t xml:space="preserve">prorrogação do prazo de vigência contratual, </t>
  </si>
  <si>
    <t>ACRESCIMO DE 01 VEÍCULO, no valor de 2.064,00</t>
  </si>
  <si>
    <t xml:space="preserve">3º T. ADITIVO </t>
  </si>
  <si>
    <t>29//12/22</t>
  </si>
  <si>
    <t>prorrogação do prazo de vigência contratual, E reajuste contratual de 16,5991% sobre o valor unitário mensal de cada item</t>
  </si>
  <si>
    <t xml:space="preserve">4º T. ADITIVO </t>
  </si>
  <si>
    <t xml:space="preserve">a prorrogação do prazo de vigência contratual, </t>
  </si>
  <si>
    <t>13/022021</t>
  </si>
  <si>
    <t xml:space="preserve">004/2021- 42/2021 –0103004/2021 </t>
  </si>
  <si>
    <t>010/2021</t>
  </si>
  <si>
    <t>017/2023</t>
  </si>
  <si>
    <t>147/2022</t>
  </si>
  <si>
    <t>002/2022</t>
  </si>
  <si>
    <t>Prestação de serviços de confecção de placas de inauguração em material acrílico e foto corrosão, letras em chapa de aço inox e galvanizada entre outros materiais para atender as necessidades do Departamento de Comunicação da Prefeitura Municipal de Rio Branco, em conformidade especificações contidas no Termo de Referência, Anexo I do Edital do Pregão Presencial SRP Nº 002/2022 CPL 03/PMRB.</t>
  </si>
  <si>
    <t>001/2022</t>
  </si>
  <si>
    <t>0019/2022  - 2103/2022-01030018/2022</t>
  </si>
  <si>
    <t xml:space="preserve">O. MILANIN BETO EIRELI </t>
  </si>
  <si>
    <t>33.590.012/0001-72</t>
  </si>
  <si>
    <t>339039.00</t>
  </si>
  <si>
    <t>13401 e 13402</t>
  </si>
  <si>
    <t>039/2022</t>
  </si>
  <si>
    <t xml:space="preserve">Ângela Cristina de Albuquerque Cruz </t>
  </si>
  <si>
    <t>024/2023</t>
  </si>
  <si>
    <t>033/2023</t>
  </si>
  <si>
    <t xml:space="preserve">Ailton Antônio Oliveira de Freitas </t>
  </si>
  <si>
    <t xml:space="preserve">– Reajuste de 24,81% </t>
  </si>
  <si>
    <t xml:space="preserve">Gleydison Greyck Meireles Rodrigues </t>
  </si>
  <si>
    <t>059/2023</t>
  </si>
  <si>
    <t>009/2021</t>
  </si>
  <si>
    <t>Pregãomeletronico  Para Registro de Preço</t>
  </si>
  <si>
    <t xml:space="preserve">Contrato é a contratação de empresa para prestação dos serviços de LOCAÇÃO DE ESTAÇÕES DE TRABALHO – TIPO II E III, LOCAÇÃO DE MONITOR 23 POLEGADAS E NOBREAK 600VA, com manutenção e substituição de peças defeituosas, bem como as respectivas manutenções preventiva e corretiva, de acordo com as quantidades e especificações constantes no Termo de Referência, conforme especificados no Anexo I, parte integrante do Edital </t>
  </si>
  <si>
    <t>Secretaria Municipal de Educação</t>
  </si>
  <si>
    <t>I9 SOLUÇÕES DO BRASIL LTDA</t>
  </si>
  <si>
    <t>04.361.899/0001-29</t>
  </si>
  <si>
    <t>13070 e  117</t>
  </si>
  <si>
    <t>13250 e 13252</t>
  </si>
  <si>
    <t>016/2022 – 01030015/2022</t>
  </si>
  <si>
    <t>partir de 10 de MAIO /2023 e instrumento tinha o valor mensal de 16.430,55 (dezesseis mil, quatrocentos e trinta reais e cinquenta e cinco centavos), após aditivo de 23,5% (vinte e três vírgula cinco por cento) do quantitativo dos itens, passou a ter o valor mensal de R$ 20.287,70 (vinte mil duzentos e oitenta e sete centavos</t>
  </si>
  <si>
    <t>016/2022</t>
  </si>
  <si>
    <t>037/2022</t>
  </si>
  <si>
    <t>197/2020</t>
  </si>
  <si>
    <t>Secretaria de Estado da Fazenda</t>
  </si>
  <si>
    <t>TEC NEWS - EPP EIREILI</t>
  </si>
  <si>
    <t xml:space="preserve">1º T. ADITIVO </t>
  </si>
  <si>
    <t>o ACRESCIMO de 18,28% sobre o valor total inicial do contrato, referente ao acréscimo de 10 postos do item 3</t>
  </si>
  <si>
    <t xml:space="preserve">2º T. ADITIVO </t>
  </si>
  <si>
    <t>a prorrogação do prazo de vigência contratual por mais 12 (doze) meses</t>
  </si>
  <si>
    <t>nº 009/2022 – 1409/2022 – 01030007/2022</t>
  </si>
  <si>
    <t>009/2022</t>
  </si>
  <si>
    <t>026/2023</t>
  </si>
  <si>
    <t>Prestação de serviços de apoio operacional e administrativo – itens 03, 11, 13, 14 e 15, de acordo com as condições do Termo de Referência e seus anexos, parte integrante do edital – Pregão Eletrônico SRP nº 197/2020 CPL 04.</t>
  </si>
  <si>
    <t>10/08/20222</t>
  </si>
  <si>
    <t xml:space="preserve">002-2024 apostilamento </t>
  </si>
  <si>
    <t xml:space="preserve">004/2024 - apostilamento </t>
  </si>
  <si>
    <t>056/2023</t>
  </si>
  <si>
    <t>001/2021</t>
  </si>
  <si>
    <t>Concorrência</t>
  </si>
  <si>
    <t>contratação de empresa para PRESTAÇÃO DE
SERVIÇOS DE PUBLICIDADE E PROPAGANDA, compreendendo o conjunto de atividades realizadas
integradamente que tenham por objetivo o estudo, o planejamento, a conceituação, a
concepção, a criação, a execução interna, a intermediação e a supervisão da execução externa
e a distribuição de ações publicitárias junto a público de interesse nos veículos de comunicação, redes sociais e demais meios de divulgação, para atender as necessidades da Administração Direta e Indireta do Poder Executivo Municipal, Fundacional e Autárquica, nos termos das especificações contidas no Projeto Básico Anexo I do Edital.</t>
  </si>
  <si>
    <t>objeto desse presente termo constitui o ACRESCIMO de 25%</t>
  </si>
  <si>
    <t>prorrogação do prazo de vigência contratual por mais 12 (doze) meses</t>
  </si>
  <si>
    <t xml:space="preserve">objeto a prorrogação de prazo de vigência do contrato que compreende do dia 18 de maio de 2024 a 31 de dezembro de 2024. 
</t>
  </si>
  <si>
    <t xml:space="preserve">015/2022 – 1500/2022 – 01030014/2022 </t>
  </si>
  <si>
    <t>CIDADE AGENCIA DE PUBLICIDADE E PROPAGANDA EIRELI</t>
  </si>
  <si>
    <t>00.997.672/0001-13</t>
  </si>
  <si>
    <t xml:space="preserve">DOU – N 44 E DOE 13237 </t>
  </si>
  <si>
    <t>13294 E 13296</t>
  </si>
  <si>
    <t>012/22</t>
  </si>
  <si>
    <t xml:space="preserve">CLARA KALLYNCA DA SILVA </t>
  </si>
  <si>
    <t>029/2022</t>
  </si>
  <si>
    <t xml:space="preserve">MELISSA BARCHIK JARES NASCIMENTO </t>
  </si>
  <si>
    <t xml:space="preserve">DIEGO DIAS DE SOUSA  </t>
  </si>
  <si>
    <t>034/2023</t>
  </si>
  <si>
    <t>Anísio Ribeiro Farias Neto</t>
  </si>
  <si>
    <t>016/2023</t>
  </si>
  <si>
    <t>NÃO SE APLICA</t>
  </si>
  <si>
    <t xml:space="preserve"> SUBVENÇÃO - OF/CIRCULAR Nº  001/2023/AMAC / 060010216/2023</t>
  </si>
  <si>
    <t xml:space="preserve"> SUBVENÇÃO - OF/CIRCULAR N 001/2023/AMAC /  ATA DA I E II ASSEMBLEIA GERAL ORDINARIA DE 2022 LEI Nº 1.780 DE 18/12/2009 REPASSE ( 01.838.734/0001-07) OF 0448/23 AMAC </t>
  </si>
  <si>
    <t>014/2023- 060010009/2023</t>
  </si>
  <si>
    <t xml:space="preserve">NÃO SE APLICAR </t>
  </si>
  <si>
    <t xml:space="preserve">DISPENSA </t>
  </si>
  <si>
    <t xml:space="preserve">CONTRIBUIÇÃO ENTIDADE CLASSE </t>
  </si>
  <si>
    <t xml:space="preserve">CONTRIBUIÇÃO  DA PMRB PARA CNN </t>
  </si>
  <si>
    <t xml:space="preserve">DISPENSA LICITAÇÃO </t>
  </si>
  <si>
    <t>CONTRIBUIÇÃO FNP 2023 - OF FNP N° 108/2023 - ,1820</t>
  </si>
  <si>
    <t>013/2023 - 06.001.0033/2024</t>
  </si>
  <si>
    <t>060010009/2023</t>
  </si>
  <si>
    <t>06.001.0033/2024</t>
  </si>
  <si>
    <t>F FNP N° 108/2023 - 1820</t>
  </si>
  <si>
    <t xml:space="preserve">Associação dos Municipios do Acre - AMAC </t>
  </si>
  <si>
    <t>01.838.734/0001-07</t>
  </si>
  <si>
    <t xml:space="preserve">CONFEDERAÇÃO NACIONAL DOS MUNICIPIOS - CNM </t>
  </si>
  <si>
    <t>00.703.157/0001-83</t>
  </si>
  <si>
    <t xml:space="preserve">FRENTE NACIONAL DOS PREFEITOS </t>
  </si>
  <si>
    <t>05.703.933/0001-69</t>
  </si>
  <si>
    <t>31/012/2024</t>
  </si>
  <si>
    <t>101 E 1500</t>
  </si>
  <si>
    <t>a eventual e futura contratação de pessoa jurídica, para sob demanda, prestar serviços de agenciamento de viagens, especializada em emissão de passagens aéreas nacionais e intermunicipais, compreendendo serviços de reservas, marcação, cancelamento, remarcação, emissão e entrega de bilhetes eletrônicos de passagens aéreas (e-ticket) ou de ordens de passagens, com respectivo “código localizador”, destinados a atender as necessidades da Secretaria Municipal da Casa Civil e as demais unidades sob sua responsabilidade tais como: Gabinete do Prefeito, Coordenadoria Municipal de defesa Civil, Controladoria Geral do Município, Ouvidoria, Conselhos Tutelares Municipais e dos Conselhos Municipais</t>
  </si>
  <si>
    <t>002/2023</t>
  </si>
  <si>
    <t xml:space="preserve">GERECIADOR CÂMARA MUNICIPAL DE RIO BRANCO – </t>
  </si>
  <si>
    <t>005/2024 -4197/2024  - 01030005/2024</t>
  </si>
  <si>
    <t>–   M. F. DISTRIBUIDORA LTDA</t>
  </si>
  <si>
    <t>26.062.483/0001-42</t>
  </si>
  <si>
    <t>005/2024</t>
  </si>
  <si>
    <t xml:space="preserve">Jarine Frota dos Santos </t>
  </si>
  <si>
    <t xml:space="preserve">Dayara Idalino de Souza </t>
  </si>
  <si>
    <t xml:space="preserve">1 TERMO </t>
  </si>
  <si>
    <t>tem por finalidade aditivar em 25% (vinte e cinco por cento) o valor inicial do Contrato Casa Civil nº 05/2024, que tem como objeto eventual e futura contratação de pessoa jurídica, para sob demanda, prestar serviços de agenciamento de viagens, especializada em emissão de passagens aéreas nacionais e intermunicipais, compreendendo serviços de reservas, marcação, cancelamento, remarcação, emissão e entrega de bilhetes eletrônicos de passagens aéreas (e-ticket) ou de ordens de passagens, com respectivo “código localizador”, destinados a atender as necessidades da Secretaria Municipal da Casa Civil e as demais unidades sob sua responsabilidade tais como: Gabinete do Prefeito, Coordenadoria Municipal de defesa Civil, Controladoria Geral do Município, Ouvidoria, Conselhos Tutelares Municipais e dos Conselhos Municipais.</t>
  </si>
  <si>
    <t>023/2022</t>
  </si>
  <si>
    <t>Pregão EletronCo Ata  Registro de Preço</t>
  </si>
  <si>
    <t>Contratação de pessoa jurídica para prestação de SERVIÇOS DE LOCAÇÃO DE VEÍCULOS COM CONDUTOR DOS TIPOS: MOTOCICLETAS, abrangendo os custos com manutenção preventiva, corretiva e lavagem, atendendo as necessidades SMCC , em conformidade especificações contidas no Termo de Referência, Anexo I do Edital do Pregão Eletrônico SRP nº 865/2022, parte integrante do presente instrumento.</t>
  </si>
  <si>
    <t>865/2022</t>
  </si>
  <si>
    <t>W O Pereira Eireli</t>
  </si>
  <si>
    <t>18.765.432/0001-59</t>
  </si>
  <si>
    <t>01 - Recurso Próprio - 1500</t>
  </si>
  <si>
    <t xml:space="preserve">1º TERMO ADITIVO </t>
  </si>
  <si>
    <t>26.01.2023</t>
  </si>
  <si>
    <t>13230e 13309</t>
  </si>
  <si>
    <t>SERVIÇOS  DE AGUA DE RIO BRANCO - Saerb</t>
  </si>
  <si>
    <t xml:space="preserve">005/2023 – SMCC 45-2023 01030003/2023 – </t>
  </si>
  <si>
    <t xml:space="preserve">Michelson Frota Barbosa </t>
  </si>
  <si>
    <t>PREGÃO PRESENCIAL SRP Nº 016/2021– CPL.</t>
  </si>
  <si>
    <t xml:space="preserve">Contratação de empresa especializada na execução dos SERVIÇOS DE SEGURANÇA PATRIMONIAL DO TIPO “MONITORAMENTO REMOTO”, POR MEIO DE SISTEMAS DE ALARMES, CÂMARAS, SENSORES DE PRESENÇA E DE VISTORIA DE PRONTA RESPOSTA 24H ININTERRUPTAS, com fornecimento de equipamentos  (mediante comodato), na forma estabelecida em planilhas de serviços de insumos diversos descritos no Sistema Nacional de Pesquisa de Custos e Índices da Construção Civil – SINAPI, de acordo com as quantidades e especificações constantes no Termo de Referência, conforme especificados no Anexo I, parte integrante do Edital independente de transcrição. </t>
  </si>
  <si>
    <t>013/2022</t>
  </si>
  <si>
    <t>Nº 016/2021–</t>
  </si>
  <si>
    <t>205/2023</t>
  </si>
  <si>
    <t>MENOR        VALOR</t>
  </si>
  <si>
    <t>UNITÁRIO         POR</t>
  </si>
  <si>
    <t>30/2022</t>
  </si>
  <si>
    <t xml:space="preserve">Rogério Freitas da Silva </t>
  </si>
  <si>
    <t>Djenane Costa Araújo Freitas</t>
  </si>
  <si>
    <t>045/2023</t>
  </si>
  <si>
    <t xml:space="preserve">Railson do Carmo Silva </t>
  </si>
  <si>
    <t>063/2023</t>
  </si>
  <si>
    <t>13664 e 13700</t>
  </si>
  <si>
    <t xml:space="preserve">Hércules Ronald Araújo Mota </t>
  </si>
  <si>
    <t>Menor Preço POR ITEM</t>
  </si>
  <si>
    <t xml:space="preserve">PREFEITURA DE FEÍJO - ACRE </t>
  </si>
  <si>
    <t xml:space="preserve">017/2022 – 1828/2022 – 01030016/2022 </t>
  </si>
  <si>
    <t>RIO BRANCO SEGURANÇA ELETRÔNICA E SERVIÇOS EIRELI</t>
  </si>
  <si>
    <t>16.803.988/0001-67</t>
  </si>
  <si>
    <t>01 - Recurso Próprio</t>
  </si>
  <si>
    <t xml:space="preserve">2º TERMO ADITIVO </t>
  </si>
  <si>
    <t>238/2023</t>
  </si>
  <si>
    <t>193/2023</t>
  </si>
  <si>
    <t xml:space="preserve">PREGÃO ELETRÔNICO SRP </t>
  </si>
  <si>
    <t xml:space="preserve">MENOR PREÇO POR ITEM </t>
  </si>
  <si>
    <t>Contratação de empresa especializada na aquisição de material de consumo (material gráfico), para atender as necessidades administrativas da Assessoria de Comunicação por intermédio, da Secretaria Municipal da Casa Civil - SMCC</t>
  </si>
  <si>
    <t>39/63/2024 01030002/2024</t>
  </si>
  <si>
    <t xml:space="preserve">SL DE CASTRO LTDA </t>
  </si>
  <si>
    <t>08.629.283/0001-47</t>
  </si>
  <si>
    <t>003/2023</t>
  </si>
  <si>
    <t>002/2024</t>
  </si>
  <si>
    <t xml:space="preserve">Anísio Ribeiro Farias Neto </t>
  </si>
  <si>
    <t>034/2024</t>
  </si>
  <si>
    <t>164/2013</t>
  </si>
  <si>
    <t>Contratação de empresa especializada para aquisição do material de consumo (malharia) que se justifica devida as demandas de campanhas Municipais, além da manutenção de ações sociais, que envolvem a Secretaria Municipal de Defesa Civil - COMDEC, Gabinete do Prefeito e Gabinete Militar, por intermédio da Secretaria Municipal da Casa Civil.</t>
  </si>
  <si>
    <t>4099/2024/01030004/2024</t>
  </si>
  <si>
    <t>: INFINITI CONFECÇÃO LTDA</t>
  </si>
  <si>
    <t>138293390001-09</t>
  </si>
  <si>
    <t xml:space="preserve">RESTO A PAGAR ESERÁ PUBLICADA </t>
  </si>
  <si>
    <t>0002/24</t>
  </si>
  <si>
    <t xml:space="preserve">MENO PREÇO POR ITEM </t>
  </si>
  <si>
    <t>Contratação emergencial de empresa para AQUISIÇÃO DE MATERIAL DE CONSUMO (Água mineral em garrafa pet de 500ml), para atender a população de Rio Branco por intermédio da Secretaria Municipal da Casa Civil de acordo com Decreto nº 256/2024 que declara a existência de anormalidade, caracterizada como “SITUAÇÃO DE EMERGÊNCIA” nas áreas do Município de Rio Branco afetadas pela ocorrência de inundação</t>
  </si>
  <si>
    <t xml:space="preserve">Nº 4552/2024 – 01030006/2024 </t>
  </si>
  <si>
    <t>M F DISTRIBUIDORA LTDA</t>
  </si>
  <si>
    <t xml:space="preserve">26.062.483/0001-42 </t>
  </si>
  <si>
    <t xml:space="preserve">fundamento inciso VIII, do Artigo 75, Decreto nº 256/2024 </t>
  </si>
  <si>
    <t xml:space="preserve">DISPENSA LICITAÇÃO EMERGECIAL </t>
  </si>
  <si>
    <t>013/2024</t>
  </si>
  <si>
    <t xml:space="preserve">MATHEUS GOMES DE LIMA </t>
  </si>
  <si>
    <t>036/2024</t>
  </si>
  <si>
    <t xml:space="preserve">Pregão Eletrônico SRP n°: 106/2023 </t>
  </si>
  <si>
    <t>Registro de preços para eventual e futura aquisição, sob demanda, de material de consumo (água mineral de 20 litros, garrafinha de 500 ml e vasilhame de 20 litros vazio, para atendimento pertencentes Secretaria Municipal da Casa Civil e as demais unidades sob sua</t>
  </si>
  <si>
    <t xml:space="preserve">   13.661 do dia 28/11/2023 fls. 19   </t>
  </si>
  <si>
    <t xml:space="preserve">106/2023 </t>
  </si>
  <si>
    <t>Pregão Eletrônico SRP n°: 143/2023</t>
  </si>
  <si>
    <t xml:space="preserve">Menor PREÇO  PARA LOTE ÚNICO </t>
  </si>
  <si>
    <t xml:space="preserve">Contratação de empresa especializada na prestação de serviços continuados de manutenção preventiva e corretiva de forma contínua, em aparelhos de ar condicionado modelo split, com fornecimento e substituição de peças, componentes e acessórios por outros novos e originais/similares, e elaboração do Plano de Manutenção e Controle de Operações (PMOC), para atendimento aos equipamentos pertencentes Secretaria Municipal da Casa Civil </t>
  </si>
  <si>
    <t xml:space="preserve">– 13.542 26/05/23 fls. 25 DOU. 100 – 26/05/2023 </t>
  </si>
  <si>
    <t xml:space="preserve">Processo nº 096/2024 </t>
  </si>
  <si>
    <t xml:space="preserve">FORMALIZAÇÃO A ADESÃO DO MUNICIPIO DE RB COMO MEMBRO ICLEI ATE 31/12/2024 </t>
  </si>
  <si>
    <t xml:space="preserve">TERMO DE FILIAÇÃO DO GOVERNO MUNICIPAL ASSOCIADO ICLEI ENTIDADE NACIONAL DE DIREITO PRIVADO DE NATUREZA CIVIL E SEM FINS LUCRATIVOS INICIO JULHOA 31/12/2023 E JANEIRO A DEZEMBRO DE 2024 . </t>
  </si>
  <si>
    <t xml:space="preserve">PROCESSO ADMINITRATIVO Nº 049/2024 </t>
  </si>
  <si>
    <t xml:space="preserve">DISPENSA D LICITAÇÃO  </t>
  </si>
  <si>
    <t xml:space="preserve">O critério de julgamento será o de MENOR PREÇO, ITEM </t>
  </si>
  <si>
    <t xml:space="preserve">O presente Termo de Referência tem como objeto a futura e eventual contratação de pessoa jurídica, visando a aquisição de material de áudio, com o objeto de atender as demandas dos Cerimonial do Gabinete do Prefeito, através da Secretaria Municipal da Casa Civil – SMCC
</t>
  </si>
  <si>
    <t>Nº 13.787 – 03 DE JUNHO DE 2024 folha 271.</t>
  </si>
  <si>
    <t>N.º 362/2023 - SELIC/SEE</t>
  </si>
  <si>
    <t xml:space="preserve">PREGÃO ELETRÔNICO PARA REGISTRO DE PREÇOS </t>
  </si>
  <si>
    <t xml:space="preserve">CRITERIO MAIOR PERCENTUAL DE DESCONTO POR ITEM </t>
  </si>
  <si>
    <t>Contratação de empresa que, sob demanda, prestará serviços de manutenção predial preventiva e corretiva, com fornecimento de materiais e mão obra, com o maior desconto a ser aplicado na forma estabelecida em planilhas de serviços e insumos, constantes da TABELA SINAPI vigente no estado do Acre, para atender as necessidades da Secretaria Municipal da Casa Civil e demais unidades sob sua responsabilidade</t>
  </si>
  <si>
    <t>13673</t>
  </si>
  <si>
    <t>008/2023</t>
  </si>
  <si>
    <t>Secretaria de Estado de Fazenda – SEFAZ/AC</t>
  </si>
  <si>
    <t>Trata-se de pedido de análise e emissão do certificado de conformidade documental nos autos do Processo Administrativo PROC. DG/CASACIVIL Nº 036/2024, referente   ADITAR 25% O CONTRATUAL Registro de preços para eventual e futura aquisição, sob demanda, de material de consumo (água mineral de 20 litros, garrafinha de 500 ml e vasilhame de 20 litros vazio, para atendimento pertencentes Secretaria Municipal da Casa Civil e as demais unidades sob sua responsabilidade, conforme condições e especificações contidas neste instrumento.</t>
  </si>
  <si>
    <t xml:space="preserve">015/2024 – 4860-01030018/2024 </t>
  </si>
  <si>
    <t>–    E. R. COMERCIO E SERVIÇOS LTDA</t>
  </si>
  <si>
    <t xml:space="preserve">37.169.375/0001-90 </t>
  </si>
  <si>
    <t>1º</t>
  </si>
  <si>
    <t xml:space="preserve">presente termo constitui o ACRESCIMO de 25% sobre o valor total inicial </t>
  </si>
  <si>
    <t>023/2024</t>
  </si>
  <si>
    <t>ESTADO DO ACRE CASA MILITAR Órgão gerenciador)</t>
  </si>
  <si>
    <t>Contratação de empresa especializada na prestação de serviços continuados de manutenção preventiva e corretiva de forma contínua, em aparelhos de ar condicionado modelo split, com fornecimento e substituição de peças, componentes e acessórios por outros novos e originais/similares, e elaboração do Plano de Manutenção e Controle de Operações (PMOC), para atendimento aos equipamentos pertencentes Secretaria Municipal da Casa Civil e as demais unidades sob sua responsabilidade, conforme condições e especificações contidas neste instrumento.</t>
  </si>
  <si>
    <t>Nº 014/2024 - - 4763/2024 – 01030016/2024</t>
  </si>
  <si>
    <t>TRIPHASE CONSTRUÇÕES SERVIÇOS E COMÉRCIO LTDA</t>
  </si>
  <si>
    <t>49.486.856/0001-08</t>
  </si>
  <si>
    <t>17/2024</t>
  </si>
  <si>
    <t>713354/2</t>
  </si>
  <si>
    <t>EXTRATO DO DIARIO OFICIAL DO ESTADO Nº 10.198DE 22/12/202</t>
  </si>
  <si>
    <t>064/2024</t>
  </si>
  <si>
    <t xml:space="preserve">DISPENSA DE LICITAÇÃO INEXIBILIDADE </t>
  </si>
  <si>
    <t>de serviços técnicos de natureza predominantemente intelectual</t>
  </si>
  <si>
    <t>Contratação direta de empresa de serviços técnicos de natureza predominantemente intelectual, com profissionais ou empresas de notória especialização para a participação de treinamento remoto dos servidores municipais da Assessoria Especial de Assuntos Jurídicos – ASSEJUR no IV Congresso Nacional de Licitações e Contratos – CONBRASIL, em atendimento as demandas do gabinete do prefeito, por intermédio da Secretaria Municipal da Casa Civil, conforme condições e exigências estabelecidas neste instrumento.</t>
  </si>
  <si>
    <t xml:space="preserve">NÃO APLICAR </t>
  </si>
  <si>
    <t>DISPENSA DE LICITAÇÃO INEXIBILIDADE</t>
  </si>
  <si>
    <t>, fundamentada no art. 74, III, alínea “f””, da Lei Federal 14.133/2021</t>
  </si>
  <si>
    <t xml:space="preserve">CONNECT ON MARKETING DE EVENTOS LTDA </t>
  </si>
  <si>
    <t>13.859.951/0001-62</t>
  </si>
  <si>
    <t xml:space="preserve">ainda será publicado </t>
  </si>
  <si>
    <t>21/2024- 4204</t>
  </si>
  <si>
    <t>29/2024</t>
  </si>
  <si>
    <t xml:space="preserve">secretaria de estado de educação , cultura e esporte </t>
  </si>
  <si>
    <t xml:space="preserve">
Objeto:   Contratação de empresa que, sob demanda, prestará serviços de manutenção predial preventiva e corretiva, com fornecimento de materiais e mão obra, com o maior desconto a ser aplicado na forma estabelecida em planilhas de serviços e insumos, constantes da TABELA SINAPI vigente no estado do Acre, para atender as necessidades da Secretaria Municipal da Casa Civil e demais unidades sob sua responsabilidade., em conformidade com o anexo I, parte integrante deste Edital. </t>
  </si>
  <si>
    <t>018/2024- 5136-01030020/2024</t>
  </si>
  <si>
    <t xml:space="preserve">:  ZIG ELETRICIDADE E CONSTRUÇÕES IMP. E EXPORTAÇÃO LTDA </t>
  </si>
  <si>
    <t>08.788.130/0001-42</t>
  </si>
  <si>
    <t>28/2024</t>
  </si>
  <si>
    <t xml:space="preserve">Ney Pinheiro de Souza </t>
  </si>
  <si>
    <t>703572-1</t>
  </si>
  <si>
    <t>106/2024</t>
  </si>
  <si>
    <t>Contrato tem por objeto a contratação de empresa de serviços técnicos de natureza predominantemente intelectual, com profissionais ou empresas de notória especialização, para garantir a participação do Chefe do Executivo Municipal de Rio Branco no III Congresso Brasileiro de Gestão por Resultados (III CGBR), a ser realizado no Teatro 03 do Centro de Eventos e Convenções Brasil 21, em Brasília – DF, no período de 27 a 29 de novembro de 2024.</t>
  </si>
  <si>
    <t xml:space="preserve">020/2024 –  5301/2024 – 01030022/2024 </t>
  </si>
  <si>
    <t xml:space="preserve">INSTITUTO BRASILEIRO DE GESTÃO POR RESULTADOS LTDA – IBGR </t>
  </si>
  <si>
    <t>44.342.924/0001-41</t>
  </si>
  <si>
    <t>032/2024</t>
  </si>
  <si>
    <t xml:space="preserve">Matheus Gomes de Lima </t>
  </si>
  <si>
    <t>lei. 1780/2009</t>
  </si>
  <si>
    <t xml:space="preserve">: ICLEI GOVERNOS LOCAIS PELA SUSTENTABILIDADE </t>
  </si>
  <si>
    <t xml:space="preserve">OF Nº SEPLAN – OFI 2023/00813  </t>
  </si>
  <si>
    <t xml:space="preserve">03.898.408/0001-10 </t>
  </si>
  <si>
    <t>DISPENSA DE LICITAÇÃO</t>
  </si>
  <si>
    <t>“Art. 75, inciso II, da Lei 14.133/21 e Decreto Municipal nº 400 de 2023.</t>
  </si>
  <si>
    <t xml:space="preserve">R. AUGUSTO FRARI – EPP </t>
  </si>
  <si>
    <t>27.582.120/0001-09</t>
  </si>
  <si>
    <t xml:space="preserve">16/2024/5101/2024 – 01030019/2024 </t>
  </si>
  <si>
    <t>026/2024</t>
  </si>
  <si>
    <t xml:space="preserve">– Rubedna Braga Rola </t>
  </si>
  <si>
    <t>258849-2</t>
  </si>
  <si>
    <t xml:space="preserve">Rola (Gestora do Contrato).
Matrícula nº 258849-2
II – Hermogenes Pereira Lima Neto </t>
  </si>
  <si>
    <t>538523-1</t>
  </si>
  <si>
    <t>Data da emissão:06.01.2025</t>
  </si>
  <si>
    <t>01.006.001.000 - SECRETARIA MUNICIPAL DA CASA CIVIL</t>
  </si>
  <si>
    <t xml:space="preserve">REALIZADO ATÉ O MÊS/ANO (ACUMULADO): </t>
  </si>
  <si>
    <t>JANEIRO A DEZEMBRO DE 2024</t>
  </si>
  <si>
    <t xml:space="preserve">IDENTIFICAÇÃO DO ÓRGÃO/ENTIDADE/FUNDO: </t>
  </si>
  <si>
    <t>PRESTAÇÃO DE CONTAS MENSAL - EXERCÍCIO 2024</t>
  </si>
  <si>
    <r>
      <t>Prestação de serviços de apoio operacional e administrativo</t>
    </r>
    <r>
      <rPr>
        <sz val="10"/>
        <rFont val="Arial"/>
        <family val="2"/>
      </rPr>
      <t>, de acordo com as condições do Termo de Referência e seus anexos, parte integrante do edital – Pregão Eletrônico SRP nº 197/2020 CPL 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</si>
</sst>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9"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10"/>
      <name val="Arial"/>
      <family val="2"/>
    </font>
    <font>
      <b/>
      <sz val="10"/>
      <color rgb="FFFF0000"/>
      <name val="Arial"/>
      <family val="2"/>
    </font>
    <font>
      <sz val="9"/>
      <color indexed="81"/>
      <name val="Segoe UI"/>
      <family val="2"/>
    </font>
    <font>
      <b/>
      <sz val="9"/>
      <color indexed="81"/>
      <name val="Segoe UI"/>
      <family val="2"/>
    </font>
    <font>
      <b/>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C4BDBA"/>
        <bgColor indexed="64"/>
      </patternFill>
    </fill>
    <fill>
      <patternFill patternType="solid">
        <fgColor rgb="FFF1F3F3"/>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44" fontId="3" fillId="0" borderId="0" applyFont="0" applyFill="0" applyBorder="0" applyAlignment="0" applyProtection="0"/>
  </cellStyleXfs>
  <cellXfs count="281">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2" fillId="0" borderId="21" xfId="0" applyFont="1" applyBorder="1" applyAlignment="1">
      <alignment horizontal="center" vertical="center"/>
    </xf>
    <xf numFmtId="0" fontId="2" fillId="0" borderId="14" xfId="0" applyFont="1" applyBorder="1" applyAlignment="1">
      <alignment horizontal="center" vertical="center" wrapText="1"/>
    </xf>
    <xf numFmtId="49" fontId="2" fillId="0" borderId="14" xfId="0" applyNumberFormat="1"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vertical="center" wrapText="1"/>
    </xf>
    <xf numFmtId="44" fontId="2" fillId="0" borderId="14" xfId="1" applyFont="1" applyFill="1" applyBorder="1" applyAlignment="1">
      <alignment horizontal="center" vertical="center" wrapText="1"/>
    </xf>
    <xf numFmtId="44" fontId="2" fillId="0" borderId="0" xfId="1" applyFont="1" applyBorder="1" applyAlignment="1">
      <alignment horizontal="center" vertical="center" wrapText="1"/>
    </xf>
    <xf numFmtId="44" fontId="2" fillId="0" borderId="0" xfId="1" applyFont="1" applyFill="1" applyAlignment="1">
      <alignment vertical="center"/>
    </xf>
    <xf numFmtId="44" fontId="2" fillId="0" borderId="0" xfId="1" applyFont="1" applyAlignment="1">
      <alignment vertical="center"/>
    </xf>
    <xf numFmtId="44" fontId="2" fillId="0" borderId="0" xfId="1" applyFont="1" applyAlignment="1">
      <alignment horizontal="left" vertical="center"/>
    </xf>
    <xf numFmtId="44" fontId="1" fillId="0" borderId="0" xfId="1" applyFont="1" applyAlignment="1">
      <alignment horizontal="left" vertical="center"/>
    </xf>
    <xf numFmtId="44" fontId="1" fillId="0" borderId="0" xfId="1" applyFont="1" applyAlignment="1">
      <alignment vertical="center"/>
    </xf>
    <xf numFmtId="44" fontId="2" fillId="0" borderId="14" xfId="1" applyFont="1" applyFill="1" applyBorder="1" applyAlignment="1">
      <alignment vertical="center" wrapText="1"/>
    </xf>
    <xf numFmtId="44" fontId="2" fillId="10" borderId="14" xfId="1" applyFont="1" applyFill="1" applyBorder="1" applyAlignment="1">
      <alignment horizontal="center" vertical="center" wrapText="1"/>
    </xf>
    <xf numFmtId="44" fontId="2" fillId="7" borderId="14" xfId="1" applyFont="1" applyFill="1" applyBorder="1" applyAlignment="1">
      <alignment horizontal="center" vertical="center" wrapText="1"/>
    </xf>
    <xf numFmtId="44" fontId="2" fillId="10" borderId="14" xfId="1" applyFont="1" applyFill="1" applyBorder="1" applyAlignment="1">
      <alignment vertical="center" wrapText="1"/>
    </xf>
    <xf numFmtId="44" fontId="2" fillId="7" borderId="14" xfId="1" applyFont="1" applyFill="1" applyBorder="1" applyAlignment="1">
      <alignment vertical="center" wrapText="1"/>
    </xf>
    <xf numFmtId="44" fontId="2" fillId="0" borderId="0" xfId="1" applyFont="1" applyFill="1" applyBorder="1" applyAlignment="1">
      <alignment vertical="center" wrapText="1"/>
    </xf>
    <xf numFmtId="44" fontId="2" fillId="0" borderId="14" xfId="1" applyFont="1" applyBorder="1" applyAlignment="1">
      <alignment horizontal="center" vertical="center"/>
    </xf>
    <xf numFmtId="44" fontId="1" fillId="0" borderId="0" xfId="1" applyFont="1" applyBorder="1" applyAlignment="1">
      <alignment horizontal="center" vertical="center"/>
    </xf>
    <xf numFmtId="44" fontId="1" fillId="0" borderId="0" xfId="1" applyFont="1" applyFill="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44" fontId="1" fillId="0" borderId="0" xfId="1" applyFont="1" applyAlignment="1">
      <alignment horizontal="center" vertical="center"/>
    </xf>
    <xf numFmtId="44" fontId="5" fillId="0" borderId="0" xfId="1" applyFont="1" applyFill="1" applyBorder="1" applyAlignment="1">
      <alignment vertical="center" wrapText="1"/>
    </xf>
    <xf numFmtId="0" fontId="2" fillId="0" borderId="13" xfId="0" applyFont="1" applyBorder="1" applyAlignment="1">
      <alignment horizontal="center" vertical="center" wrapText="1"/>
    </xf>
    <xf numFmtId="14" fontId="4" fillId="12" borderId="9" xfId="0" applyNumberFormat="1" applyFont="1" applyFill="1" applyBorder="1" applyAlignment="1">
      <alignment horizontal="center" vertical="center" wrapText="1"/>
    </xf>
    <xf numFmtId="0" fontId="4" fillId="12"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44" fontId="5" fillId="0" borderId="0" xfId="1" applyFont="1" applyFill="1" applyBorder="1" applyAlignment="1">
      <alignment horizontal="center" vertical="center" wrapText="1"/>
    </xf>
    <xf numFmtId="44" fontId="2" fillId="0" borderId="0" xfId="1" applyFont="1" applyFill="1" applyBorder="1" applyAlignment="1">
      <alignment horizontal="center" vertical="center" wrapText="1"/>
    </xf>
    <xf numFmtId="44" fontId="5" fillId="0" borderId="0" xfId="1" applyFont="1" applyFill="1" applyAlignment="1">
      <alignment vertical="center"/>
    </xf>
    <xf numFmtId="44" fontId="2" fillId="0" borderId="0" xfId="1" applyFont="1" applyFill="1" applyAlignment="1">
      <alignment horizontal="left" vertical="center"/>
    </xf>
    <xf numFmtId="0" fontId="4" fillId="0" borderId="7" xfId="0" applyFont="1" applyBorder="1" applyAlignment="1">
      <alignment horizontal="center" vertical="center" wrapText="1"/>
    </xf>
    <xf numFmtId="44" fontId="4" fillId="0" borderId="7" xfId="1" applyFont="1" applyFill="1" applyBorder="1" applyAlignment="1">
      <alignment horizontal="center" vertical="center" wrapText="1"/>
    </xf>
    <xf numFmtId="44" fontId="4" fillId="0" borderId="7" xfId="1" applyFont="1" applyBorder="1" applyAlignment="1">
      <alignment horizontal="center" vertical="center" wrapText="1"/>
    </xf>
    <xf numFmtId="44" fontId="4" fillId="10" borderId="7" xfId="1" applyFont="1" applyFill="1" applyBorder="1" applyAlignment="1">
      <alignment horizontal="center" vertical="center" wrapText="1"/>
    </xf>
    <xf numFmtId="0" fontId="4" fillId="0" borderId="7" xfId="0" applyFont="1" applyBorder="1" applyAlignment="1">
      <alignment horizontal="center" vertical="center"/>
    </xf>
    <xf numFmtId="44" fontId="4" fillId="0" borderId="7" xfId="1" applyFont="1" applyBorder="1" applyAlignment="1">
      <alignment horizontal="center" vertical="center"/>
    </xf>
    <xf numFmtId="14" fontId="4" fillId="0" borderId="7" xfId="0" applyNumberFormat="1" applyFont="1" applyBorder="1" applyAlignment="1">
      <alignment horizontal="center" vertical="center" wrapText="1"/>
    </xf>
    <xf numFmtId="14" fontId="4" fillId="12" borderId="7" xfId="0" applyNumberFormat="1" applyFont="1" applyFill="1" applyBorder="1" applyAlignment="1">
      <alignment horizontal="center" vertical="center" wrapText="1"/>
    </xf>
    <xf numFmtId="0" fontId="4" fillId="0" borderId="7" xfId="0" applyFont="1" applyBorder="1" applyAlignment="1">
      <alignment horizontal="center" wrapText="1"/>
    </xf>
    <xf numFmtId="0" fontId="4" fillId="12" borderId="7" xfId="0" applyFont="1" applyFill="1" applyBorder="1" applyAlignment="1">
      <alignment horizontal="center" wrapText="1"/>
    </xf>
    <xf numFmtId="17" fontId="4" fillId="0" borderId="7" xfId="0" applyNumberFormat="1" applyFont="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center" wrapText="1"/>
    </xf>
    <xf numFmtId="14"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wrapText="1"/>
    </xf>
    <xf numFmtId="49" fontId="4" fillId="0" borderId="7" xfId="0" applyNumberFormat="1" applyFont="1" applyBorder="1" applyAlignment="1">
      <alignment horizontal="center" wrapText="1"/>
    </xf>
    <xf numFmtId="0" fontId="4" fillId="0" borderId="1" xfId="0" applyFont="1" applyFill="1" applyBorder="1" applyAlignment="1">
      <alignment horizontal="center" vertical="center" wrapText="1"/>
    </xf>
    <xf numFmtId="44" fontId="4"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7" xfId="0" applyNumberFormat="1" applyFont="1" applyBorder="1" applyAlignment="1">
      <alignment horizontal="center" vertical="center" wrapText="1"/>
    </xf>
    <xf numFmtId="44" fontId="4" fillId="12" borderId="7" xfId="1" applyFont="1" applyFill="1" applyBorder="1" applyAlignment="1">
      <alignment horizontal="center" vertical="center" wrapText="1"/>
    </xf>
    <xf numFmtId="0" fontId="4" fillId="0" borderId="1" xfId="0" applyFont="1" applyBorder="1" applyAlignment="1">
      <alignment horizontal="center" vertical="center"/>
    </xf>
    <xf numFmtId="0" fontId="4" fillId="0" borderId="26" xfId="0" applyFont="1" applyBorder="1" applyAlignment="1">
      <alignment horizontal="center" vertical="center" wrapText="1"/>
    </xf>
    <xf numFmtId="49" fontId="4" fillId="0" borderId="26"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44" fontId="4" fillId="7" borderId="25" xfId="1" applyFont="1" applyFill="1" applyBorder="1" applyAlignment="1">
      <alignment vertical="center" wrapText="1"/>
    </xf>
    <xf numFmtId="44" fontId="4" fillId="0" borderId="7" xfId="1" applyFont="1" applyFill="1" applyBorder="1" applyAlignment="1">
      <alignment vertical="center" wrapText="1"/>
    </xf>
    <xf numFmtId="44" fontId="4" fillId="0" borderId="1" xfId="1" applyFont="1" applyFill="1" applyBorder="1" applyAlignment="1">
      <alignment vertical="center" wrapText="1"/>
    </xf>
    <xf numFmtId="0" fontId="2" fillId="0" borderId="0" xfId="0" applyFont="1" applyAlignment="1">
      <alignment vertical="center" wrapText="1"/>
    </xf>
    <xf numFmtId="0" fontId="2" fillId="3" borderId="1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44" fontId="2" fillId="7" borderId="6" xfId="1" applyFont="1" applyFill="1" applyBorder="1" applyAlignment="1">
      <alignment horizontal="center" vertical="center" wrapText="1"/>
    </xf>
    <xf numFmtId="44" fontId="2" fillId="7" borderId="20" xfId="1" applyFont="1" applyFill="1" applyBorder="1" applyAlignment="1">
      <alignment horizontal="center" vertical="center" wrapText="1"/>
    </xf>
    <xf numFmtId="0" fontId="2" fillId="7" borderId="19" xfId="0" applyFont="1" applyFill="1" applyBorder="1" applyAlignment="1">
      <alignment horizontal="center" vertical="center" wrapText="1"/>
    </xf>
    <xf numFmtId="44" fontId="2" fillId="7" borderId="19" xfId="1" applyFont="1" applyFill="1" applyBorder="1" applyAlignment="1">
      <alignment horizontal="center" vertical="center" wrapText="1"/>
    </xf>
    <xf numFmtId="0" fontId="2" fillId="11" borderId="6" xfId="0" applyFont="1" applyFill="1" applyBorder="1" applyAlignment="1">
      <alignment horizontal="center" vertical="center"/>
    </xf>
    <xf numFmtId="0" fontId="2" fillId="11" borderId="6" xfId="0" applyFont="1" applyFill="1" applyBorder="1" applyAlignment="1">
      <alignment horizontal="center" vertical="center" wrapText="1"/>
    </xf>
    <xf numFmtId="0" fontId="2" fillId="11" borderId="20" xfId="0" applyFont="1" applyFill="1" applyBorder="1" applyAlignment="1">
      <alignment horizontal="center" vertical="center"/>
    </xf>
    <xf numFmtId="0" fontId="2" fillId="9" borderId="19"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6" xfId="0" applyFont="1" applyFill="1" applyBorder="1" applyAlignment="1">
      <alignment horizontal="center" vertical="center"/>
    </xf>
    <xf numFmtId="0" fontId="2" fillId="9" borderId="20" xfId="0" applyFont="1" applyFill="1" applyBorder="1" applyAlignment="1">
      <alignment horizontal="center" vertical="center"/>
    </xf>
    <xf numFmtId="0" fontId="4" fillId="12" borderId="1" xfId="0" applyFont="1" applyFill="1" applyBorder="1" applyAlignment="1">
      <alignment horizontal="left" vertical="center" wrapText="1"/>
    </xf>
    <xf numFmtId="14" fontId="4" fillId="12" borderId="1" xfId="0" applyNumberFormat="1" applyFont="1" applyFill="1" applyBorder="1" applyAlignment="1">
      <alignment horizontal="left" vertical="center" wrapText="1"/>
    </xf>
    <xf numFmtId="3" fontId="4" fillId="12" borderId="1" xfId="0" applyNumberFormat="1" applyFont="1" applyFill="1" applyBorder="1" applyAlignment="1">
      <alignment horizontal="center" vertical="center" wrapText="1"/>
    </xf>
    <xf numFmtId="17" fontId="4" fillId="12" borderId="1" xfId="0" applyNumberFormat="1"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1" xfId="0" applyFont="1" applyFill="1" applyBorder="1" applyAlignment="1">
      <alignment horizontal="center" vertical="justify" wrapText="1"/>
    </xf>
    <xf numFmtId="14" fontId="4" fillId="12" borderId="1" xfId="0" applyNumberFormat="1" applyFont="1" applyFill="1" applyBorder="1" applyAlignment="1">
      <alignment horizontal="center" vertical="center" wrapText="1"/>
    </xf>
    <xf numFmtId="0" fontId="4" fillId="12" borderId="1" xfId="0" applyFont="1" applyFill="1" applyBorder="1" applyAlignment="1">
      <alignment horizontal="center" vertical="justify"/>
    </xf>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12" borderId="9" xfId="0" applyFont="1" applyFill="1" applyBorder="1" applyAlignment="1">
      <alignment horizontal="left" vertical="center" wrapText="1"/>
    </xf>
    <xf numFmtId="0" fontId="4" fillId="12" borderId="9"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Fill="1" applyBorder="1"/>
    <xf numFmtId="14" fontId="4" fillId="12" borderId="1" xfId="0" applyNumberFormat="1" applyFont="1" applyFill="1" applyBorder="1"/>
    <xf numFmtId="14" fontId="4" fillId="12" borderId="1" xfId="0" applyNumberFormat="1" applyFont="1" applyFill="1" applyBorder="1" applyAlignment="1">
      <alignment horizontal="center" wrapText="1"/>
    </xf>
    <xf numFmtId="49" fontId="4" fillId="12" borderId="1" xfId="0" applyNumberFormat="1" applyFont="1" applyFill="1" applyBorder="1" applyAlignment="1">
      <alignment horizontal="center" vertical="center" wrapText="1"/>
    </xf>
    <xf numFmtId="0" fontId="4" fillId="12" borderId="1" xfId="0" applyFont="1" applyFill="1" applyBorder="1" applyAlignment="1">
      <alignment horizontal="center"/>
    </xf>
    <xf numFmtId="0" fontId="4" fillId="12" borderId="1" xfId="0" applyFont="1" applyFill="1" applyBorder="1"/>
    <xf numFmtId="0" fontId="4" fillId="12" borderId="7" xfId="0" applyFont="1" applyFill="1" applyBorder="1" applyAlignment="1">
      <alignment horizontal="center"/>
    </xf>
    <xf numFmtId="3" fontId="4" fillId="12" borderId="7" xfId="0" applyNumberFormat="1" applyFont="1" applyFill="1" applyBorder="1" applyAlignment="1">
      <alignment horizontal="center" vertical="center" wrapText="1"/>
    </xf>
    <xf numFmtId="0" fontId="1" fillId="0" borderId="11" xfId="0" applyFont="1" applyBorder="1" applyAlignment="1">
      <alignment horizontal="center" vertical="center"/>
    </xf>
    <xf numFmtId="0" fontId="1" fillId="0" borderId="16" xfId="0" applyFont="1" applyBorder="1" applyAlignment="1">
      <alignment horizontal="center" vertical="center"/>
    </xf>
    <xf numFmtId="0" fontId="4" fillId="0" borderId="9" xfId="0" applyFont="1" applyBorder="1" applyAlignment="1">
      <alignment horizontal="center" vertical="center"/>
    </xf>
    <xf numFmtId="0" fontId="4" fillId="0" borderId="26" xfId="0" applyFont="1" applyBorder="1" applyAlignment="1">
      <alignment horizontal="center" vertical="center"/>
    </xf>
    <xf numFmtId="0" fontId="4" fillId="12" borderId="9" xfId="0" applyFont="1" applyFill="1" applyBorder="1" applyAlignment="1">
      <alignment horizontal="center" vertical="center" wrapText="1"/>
    </xf>
    <xf numFmtId="0" fontId="4" fillId="12" borderId="2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14" fontId="4" fillId="0" borderId="9" xfId="0" applyNumberFormat="1" applyFont="1" applyBorder="1" applyAlignment="1">
      <alignment horizontal="center" vertical="center" wrapText="1"/>
    </xf>
    <xf numFmtId="0" fontId="4" fillId="0" borderId="7" xfId="0" applyFont="1" applyBorder="1" applyAlignment="1">
      <alignment horizontal="center" vertical="center" wrapText="1"/>
    </xf>
    <xf numFmtId="14" fontId="4" fillId="0" borderId="9" xfId="0" applyNumberFormat="1" applyFont="1" applyFill="1" applyBorder="1" applyAlignment="1">
      <alignment horizontal="center" vertical="center" wrapText="1"/>
    </xf>
    <xf numFmtId="14" fontId="4" fillId="0" borderId="7" xfId="0" applyNumberFormat="1" applyFont="1" applyFill="1" applyBorder="1" applyAlignment="1">
      <alignment horizontal="center" vertical="center" wrapText="1"/>
    </xf>
    <xf numFmtId="44" fontId="4" fillId="0" borderId="9" xfId="1" applyFont="1" applyFill="1" applyBorder="1" applyAlignment="1">
      <alignment horizontal="center" vertical="center" wrapText="1"/>
    </xf>
    <xf numFmtId="44" fontId="4" fillId="0" borderId="26" xfId="1" applyFont="1" applyFill="1" applyBorder="1" applyAlignment="1">
      <alignment horizontal="center" vertical="center" wrapText="1"/>
    </xf>
    <xf numFmtId="44" fontId="4" fillId="0" borderId="7" xfId="1"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14" fontId="4" fillId="0" borderId="7" xfId="0" applyNumberFormat="1" applyFont="1" applyBorder="1" applyAlignment="1">
      <alignment horizontal="center" vertical="center" wrapText="1"/>
    </xf>
    <xf numFmtId="14" fontId="4" fillId="0" borderId="26" xfId="0" applyNumberFormat="1" applyFont="1" applyBorder="1" applyAlignment="1">
      <alignment horizontal="center" vertical="center" wrapText="1"/>
    </xf>
    <xf numFmtId="14" fontId="4" fillId="12" borderId="9" xfId="0" applyNumberFormat="1" applyFont="1" applyFill="1" applyBorder="1" applyAlignment="1">
      <alignment horizontal="center" vertical="center" wrapText="1"/>
    </xf>
    <xf numFmtId="14" fontId="4" fillId="12" borderId="26" xfId="0" applyNumberFormat="1" applyFont="1" applyFill="1" applyBorder="1" applyAlignment="1">
      <alignment horizontal="center" vertical="center" wrapText="1"/>
    </xf>
    <xf numFmtId="14" fontId="4" fillId="12" borderId="7" xfId="0" applyNumberFormat="1" applyFont="1" applyFill="1" applyBorder="1" applyAlignment="1">
      <alignment horizontal="center" vertical="center" wrapText="1"/>
    </xf>
    <xf numFmtId="0" fontId="2" fillId="0" borderId="0" xfId="0" applyFont="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11" borderId="1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44" fontId="2" fillId="3" borderId="5" xfId="1" applyFont="1" applyFill="1" applyBorder="1" applyAlignment="1">
      <alignment horizontal="center" vertical="center" wrapText="1"/>
    </xf>
    <xf numFmtId="44" fontId="2" fillId="3" borderId="20" xfId="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4" fillId="12" borderId="7" xfId="0" applyFont="1" applyFill="1" applyBorder="1" applyAlignment="1">
      <alignment horizontal="center" vertical="center" wrapText="1"/>
    </xf>
    <xf numFmtId="14" fontId="4" fillId="0" borderId="25" xfId="0" applyNumberFormat="1" applyFont="1" applyBorder="1" applyAlignment="1">
      <alignment horizontal="center" vertical="center" wrapText="1"/>
    </xf>
    <xf numFmtId="0" fontId="2" fillId="5" borderId="2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6" borderId="1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9" xfId="0" applyFont="1" applyFill="1" applyBorder="1" applyAlignment="1">
      <alignment horizontal="center" vertical="center" wrapText="1"/>
    </xf>
    <xf numFmtId="44" fontId="2" fillId="8" borderId="1" xfId="1" applyFont="1" applyFill="1" applyBorder="1" applyAlignment="1">
      <alignment horizontal="center" vertical="center" wrapText="1"/>
    </xf>
    <xf numFmtId="44" fontId="2" fillId="8" borderId="6" xfId="1"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9" borderId="17" xfId="0" applyFont="1" applyFill="1" applyBorder="1" applyAlignment="1">
      <alignment horizontal="center" vertical="center"/>
    </xf>
    <xf numFmtId="0" fontId="2" fillId="9" borderId="8" xfId="0" applyFont="1" applyFill="1" applyBorder="1" applyAlignment="1">
      <alignment horizontal="center" vertical="center"/>
    </xf>
    <xf numFmtId="0" fontId="2" fillId="9" borderId="18"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5" xfId="0" applyFont="1" applyFill="1" applyBorder="1" applyAlignment="1">
      <alignment horizontal="center" vertical="center"/>
    </xf>
    <xf numFmtId="0" fontId="2" fillId="8" borderId="1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8" xfId="0" applyFont="1" applyFill="1" applyBorder="1" applyAlignment="1">
      <alignment horizontal="center" vertical="center" wrapText="1"/>
    </xf>
    <xf numFmtId="44" fontId="2" fillId="10" borderId="3" xfId="1" applyFont="1" applyFill="1" applyBorder="1" applyAlignment="1">
      <alignment horizontal="center" vertical="center" wrapText="1"/>
    </xf>
    <xf numFmtId="44" fontId="2" fillId="10" borderId="2" xfId="1" applyFont="1" applyFill="1" applyBorder="1" applyAlignment="1">
      <alignment horizontal="center" vertical="center" wrapText="1"/>
    </xf>
    <xf numFmtId="44" fontId="2" fillId="10" borderId="10" xfId="1" applyFont="1" applyFill="1" applyBorder="1" applyAlignment="1">
      <alignment horizontal="center" vertical="center" wrapText="1"/>
    </xf>
    <xf numFmtId="0" fontId="2" fillId="11" borderId="1"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6" xfId="0" applyFont="1" applyFill="1" applyBorder="1" applyAlignment="1">
      <alignment horizontal="center" vertical="center" wrapText="1"/>
    </xf>
    <xf numFmtId="44" fontId="2" fillId="11" borderId="1" xfId="1" applyFont="1" applyFill="1" applyBorder="1" applyAlignment="1">
      <alignment horizontal="center" vertical="center" wrapText="1"/>
    </xf>
    <xf numFmtId="44" fontId="2" fillId="11" borderId="6" xfId="1" applyFont="1" applyFill="1" applyBorder="1" applyAlignment="1">
      <alignment horizontal="center" vertical="center" wrapText="1"/>
    </xf>
    <xf numFmtId="0" fontId="2" fillId="11" borderId="19" xfId="0" applyFont="1" applyFill="1" applyBorder="1" applyAlignment="1">
      <alignment horizontal="center" vertical="center" wrapText="1"/>
    </xf>
    <xf numFmtId="44" fontId="2" fillId="7" borderId="17" xfId="1" applyFont="1" applyFill="1" applyBorder="1" applyAlignment="1">
      <alignment horizontal="center" vertical="center" wrapText="1"/>
    </xf>
    <xf numFmtId="44" fontId="2" fillId="7" borderId="8" xfId="1" applyFont="1" applyFill="1" applyBorder="1" applyAlignment="1">
      <alignment horizontal="center" vertical="center" wrapText="1"/>
    </xf>
    <xf numFmtId="44" fontId="2" fillId="7" borderId="18" xfId="1"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1" xfId="1" applyFont="1" applyFill="1" applyBorder="1" applyAlignment="1">
      <alignment horizontal="center" vertical="center" wrapText="1"/>
    </xf>
    <xf numFmtId="44" fontId="2" fillId="7" borderId="5" xfId="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4" fillId="12" borderId="9"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7" xfId="0" applyFont="1" applyFill="1" applyBorder="1" applyAlignment="1">
      <alignment horizontal="center" vertical="center"/>
    </xf>
    <xf numFmtId="44" fontId="4" fillId="12" borderId="25" xfId="1" applyFont="1" applyFill="1" applyBorder="1" applyAlignment="1">
      <alignment horizontal="center" vertical="center" wrapText="1"/>
    </xf>
    <xf numFmtId="44" fontId="4" fillId="12" borderId="26" xfId="1" applyFont="1" applyFill="1" applyBorder="1" applyAlignment="1">
      <alignment horizontal="center" vertical="center" wrapText="1"/>
    </xf>
    <xf numFmtId="44" fontId="4" fillId="12" borderId="7" xfId="1" applyFont="1" applyFill="1" applyBorder="1" applyAlignment="1">
      <alignment horizontal="center" vertical="center" wrapText="1"/>
    </xf>
    <xf numFmtId="0" fontId="4" fillId="0" borderId="7" xfId="0" applyFont="1" applyBorder="1" applyAlignment="1">
      <alignment horizontal="center" vertical="center"/>
    </xf>
    <xf numFmtId="49" fontId="4" fillId="0" borderId="25" xfId="0"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25" xfId="0" applyFont="1" applyBorder="1" applyAlignment="1">
      <alignment horizontal="center" vertical="center"/>
    </xf>
    <xf numFmtId="0" fontId="4" fillId="12" borderId="25" xfId="0" applyFont="1" applyFill="1" applyBorder="1" applyAlignment="1">
      <alignment horizontal="center" vertical="center" wrapText="1"/>
    </xf>
    <xf numFmtId="14" fontId="4" fillId="12" borderId="25" xfId="0" applyNumberFormat="1" applyFont="1" applyFill="1" applyBorder="1" applyAlignment="1">
      <alignment horizontal="center" vertical="center" wrapText="1"/>
    </xf>
    <xf numFmtId="3" fontId="4" fillId="0" borderId="9"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0" fontId="4" fillId="12" borderId="1" xfId="0" applyFont="1" applyFill="1" applyBorder="1" applyAlignment="1">
      <alignment horizontal="center" vertical="center" wrapText="1"/>
    </xf>
    <xf numFmtId="14" fontId="4" fillId="12" borderId="1" xfId="0" applyNumberFormat="1" applyFont="1" applyFill="1" applyBorder="1" applyAlignment="1">
      <alignment horizontal="center" vertical="center" wrapText="1"/>
    </xf>
    <xf numFmtId="14" fontId="4" fillId="0" borderId="26"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3" fontId="4" fillId="0" borderId="26" xfId="0" applyNumberFormat="1" applyFont="1" applyFill="1" applyBorder="1" applyAlignment="1">
      <alignment horizontal="center" vertical="center" wrapText="1"/>
    </xf>
    <xf numFmtId="3" fontId="4" fillId="0" borderId="7" xfId="0" applyNumberFormat="1" applyFont="1" applyFill="1" applyBorder="1" applyAlignment="1">
      <alignment horizontal="center" vertical="center" wrapText="1"/>
    </xf>
    <xf numFmtId="0" fontId="8" fillId="0" borderId="9" xfId="0" applyFont="1" applyFill="1" applyBorder="1" applyAlignment="1">
      <alignment horizontal="center" vertical="justify"/>
    </xf>
    <xf numFmtId="0" fontId="8" fillId="0" borderId="26" xfId="0" applyFont="1" applyFill="1" applyBorder="1" applyAlignment="1">
      <alignment horizontal="center" vertical="justify"/>
    </xf>
    <xf numFmtId="0" fontId="8" fillId="0" borderId="7" xfId="0" applyFont="1" applyFill="1" applyBorder="1" applyAlignment="1">
      <alignment horizontal="center" vertical="justify"/>
    </xf>
    <xf numFmtId="0" fontId="4" fillId="0" borderId="26"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7" xfId="0" applyFont="1" applyFill="1" applyBorder="1" applyAlignment="1">
      <alignment horizontal="left" vertical="center" wrapText="1"/>
    </xf>
    <xf numFmtId="49" fontId="4" fillId="12" borderId="9" xfId="0" applyNumberFormat="1" applyFont="1" applyFill="1" applyBorder="1" applyAlignment="1">
      <alignment horizontal="center" wrapText="1"/>
    </xf>
    <xf numFmtId="49" fontId="4" fillId="12" borderId="7" xfId="0" applyNumberFormat="1" applyFont="1" applyFill="1" applyBorder="1" applyAlignment="1">
      <alignment horizontal="center" wrapText="1"/>
    </xf>
    <xf numFmtId="49" fontId="4" fillId="12" borderId="9"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3" fontId="4" fillId="12" borderId="9" xfId="0" applyNumberFormat="1" applyFont="1" applyFill="1" applyBorder="1" applyAlignment="1">
      <alignment horizontal="center" vertical="center" wrapText="1"/>
    </xf>
    <xf numFmtId="3" fontId="4" fillId="12" borderId="7"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7" xfId="0" applyFont="1" applyBorder="1" applyAlignment="1">
      <alignment horizontal="center" vertical="center" wrapText="1"/>
    </xf>
    <xf numFmtId="44" fontId="4" fillId="12" borderId="9" xfId="1"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horizontal="left" vertical="center" wrapText="1"/>
    </xf>
    <xf numFmtId="0" fontId="4" fillId="12" borderId="9" xfId="0" applyFont="1" applyFill="1" applyBorder="1" applyAlignment="1">
      <alignment horizontal="left" vertical="center" wrapText="1"/>
    </xf>
    <xf numFmtId="0" fontId="4" fillId="12" borderId="26" xfId="0" applyFont="1" applyFill="1" applyBorder="1" applyAlignment="1">
      <alignment horizontal="left" vertical="center" wrapText="1"/>
    </xf>
    <xf numFmtId="0" fontId="4" fillId="12" borderId="7" xfId="0" applyFont="1" applyFill="1" applyBorder="1" applyAlignment="1">
      <alignment horizontal="left" vertical="center" wrapText="1"/>
    </xf>
    <xf numFmtId="0" fontId="4" fillId="0" borderId="9" xfId="0" applyFont="1" applyBorder="1" applyAlignment="1">
      <alignment horizontal="left" vertical="center" wrapText="1"/>
    </xf>
    <xf numFmtId="0" fontId="4" fillId="12" borderId="1" xfId="0" applyFont="1" applyFill="1" applyBorder="1" applyAlignment="1">
      <alignment horizontal="left" vertical="center" wrapText="1"/>
    </xf>
    <xf numFmtId="0" fontId="4" fillId="0" borderId="26" xfId="0" applyFont="1" applyBorder="1" applyAlignment="1">
      <alignment horizontal="left" vertical="center" wrapText="1"/>
    </xf>
    <xf numFmtId="0" fontId="4" fillId="12" borderId="7" xfId="0" applyFont="1" applyFill="1" applyBorder="1" applyAlignment="1">
      <alignment horizontal="left" vertical="center" wrapText="1"/>
    </xf>
  </cellXfs>
  <cellStyles count="2">
    <cellStyle name="Moeda" xfId="1" builtinId="4"/>
    <cellStyle name="Normal" xfId="0" builtinId="0"/>
  </cellStyles>
  <dxfs count="0"/>
  <tableStyles count="0" defaultTableStyle="TableStyleMedium9" defaultPivotStyle="PivotStyleLight16"/>
  <colors>
    <mruColors>
      <color rgb="FFCCFFFF"/>
      <color rgb="FFC4BDBA"/>
      <color rgb="FFF1F3F3"/>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85725</xdr:rowOff>
    </xdr:from>
    <xdr:to>
      <xdr:col>61</xdr:col>
      <xdr:colOff>0</xdr:colOff>
      <xdr:row>3</xdr:row>
      <xdr:rowOff>84932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128587</xdr:colOff>
      <xdr:row>0</xdr:row>
      <xdr:rowOff>11906</xdr:rowOff>
    </xdr:from>
    <xdr:to>
      <xdr:col>1</xdr:col>
      <xdr:colOff>711730</xdr:colOff>
      <xdr:row>3</xdr:row>
      <xdr:rowOff>149489</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81025" y="11906"/>
          <a:ext cx="583143" cy="6376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CE100"/>
  <sheetViews>
    <sheetView tabSelected="1" zoomScale="80" zoomScaleNormal="80" workbookViewId="0">
      <selection activeCell="D22" sqref="D22:D32"/>
    </sheetView>
  </sheetViews>
  <sheetFormatPr defaultColWidth="9.140625" defaultRowHeight="12.75" x14ac:dyDescent="0.25"/>
  <cols>
    <col min="1" max="1" width="6.85546875" style="1" customWidth="1"/>
    <col min="2" max="2" width="19.7109375" style="1" customWidth="1"/>
    <col min="3" max="3" width="16.42578125" style="1" bestFit="1" customWidth="1"/>
    <col min="4" max="4" width="25.28515625" style="1" customWidth="1"/>
    <col min="5" max="5" width="17.5703125" style="1" customWidth="1"/>
    <col min="6" max="6" width="65.85546875" style="1" customWidth="1"/>
    <col min="7" max="7" width="16.85546875" style="1" customWidth="1"/>
    <col min="8" max="8" width="15.28515625" style="1" bestFit="1" customWidth="1"/>
    <col min="9" max="9" width="16.7109375" style="1" customWidth="1"/>
    <col min="10" max="10" width="12" style="1" customWidth="1"/>
    <col min="11" max="11" width="11.42578125" style="1" customWidth="1"/>
    <col min="12" max="12" width="16.85546875" style="1" customWidth="1"/>
    <col min="13" max="13" width="17.85546875" style="1" customWidth="1"/>
    <col min="14" max="14" width="18.85546875" style="1" customWidth="1"/>
    <col min="15" max="15" width="15.140625" style="1" customWidth="1"/>
    <col min="16" max="16" width="20.42578125" style="1" customWidth="1"/>
    <col min="17" max="19" width="12.85546875" style="1" customWidth="1"/>
    <col min="20" max="20" width="15.28515625" style="1" customWidth="1"/>
    <col min="21" max="21" width="31" style="1" customWidth="1"/>
    <col min="22" max="22" width="20.7109375" style="1" customWidth="1"/>
    <col min="23" max="23" width="43.28515625" style="1" customWidth="1"/>
    <col min="24" max="24" width="20.5703125" style="20" customWidth="1"/>
    <col min="25" max="25" width="18.85546875" style="1" customWidth="1"/>
    <col min="26" max="26" width="37.28515625" style="1" customWidth="1"/>
    <col min="27" max="27" width="28.5703125" style="1" customWidth="1"/>
    <col min="28" max="28" width="14.28515625" style="1" customWidth="1"/>
    <col min="29" max="29" width="12.85546875" style="1" customWidth="1"/>
    <col min="30" max="30" width="18.140625" style="1" customWidth="1"/>
    <col min="31" max="31" width="17.28515625" style="1" customWidth="1"/>
    <col min="32" max="32" width="12.85546875" style="1" customWidth="1"/>
    <col min="33" max="33" width="13.28515625" style="1" customWidth="1"/>
    <col min="34" max="34" width="14.42578125" style="1" customWidth="1"/>
    <col min="35" max="35" width="14.5703125" style="20" customWidth="1"/>
    <col min="36" max="36" width="16.28515625" style="20" customWidth="1"/>
    <col min="37" max="37" width="18.7109375" style="1" customWidth="1"/>
    <col min="38" max="38" width="19.140625" style="1" customWidth="1"/>
    <col min="39" max="39" width="18.28515625" style="1" customWidth="1"/>
    <col min="40" max="40" width="16.28515625" style="1" customWidth="1"/>
    <col min="41" max="41" width="17.140625" style="1" customWidth="1"/>
    <col min="42" max="42" width="42" style="1" customWidth="1"/>
    <col min="43" max="46" width="14.7109375" style="1" customWidth="1"/>
    <col min="47" max="48" width="12.85546875" style="1" customWidth="1"/>
    <col min="49" max="49" width="18.7109375" style="20" customWidth="1"/>
    <col min="50" max="50" width="14.5703125" style="20" customWidth="1"/>
    <col min="51" max="52" width="12.85546875" style="1" customWidth="1"/>
    <col min="53" max="54" width="14.85546875" style="20" customWidth="1"/>
    <col min="55" max="56" width="12.85546875" style="1" customWidth="1"/>
    <col min="57" max="58" width="14.7109375" style="20" customWidth="1"/>
    <col min="59" max="59" width="12.85546875" style="1" customWidth="1"/>
    <col min="60" max="60" width="14.7109375" style="20" customWidth="1"/>
    <col min="61" max="61" width="18.85546875" style="20" customWidth="1"/>
    <col min="62" max="62" width="18.7109375" style="20" customWidth="1"/>
    <col min="63" max="63" width="23.42578125" style="20" customWidth="1"/>
    <col min="64" max="64" width="20.85546875" style="20" customWidth="1"/>
    <col min="65" max="65" width="11.42578125" style="1" customWidth="1"/>
    <col min="66" max="72" width="14.7109375" style="1" customWidth="1"/>
    <col min="73" max="73" width="17.28515625" style="20" customWidth="1"/>
    <col min="74" max="74" width="16" style="20" customWidth="1"/>
    <col min="75" max="77" width="14.7109375" style="1" customWidth="1"/>
    <col min="78" max="78" width="24.5703125" style="1" customWidth="1"/>
    <col min="79" max="79" width="19" style="1" customWidth="1"/>
    <col min="80" max="80" width="37.7109375" style="1" customWidth="1"/>
    <col min="81" max="81" width="14.5703125" style="1" customWidth="1"/>
    <col min="82" max="82" width="39.28515625" style="1" customWidth="1"/>
    <col min="83" max="83" width="14.5703125" style="1" customWidth="1"/>
    <col min="84" max="16384" width="9.140625" style="1"/>
  </cols>
  <sheetData>
    <row r="5" spans="1:83" s="5" customFormat="1" x14ac:dyDescent="0.25">
      <c r="A5" s="5" t="s">
        <v>15</v>
      </c>
      <c r="X5" s="17"/>
      <c r="AI5" s="17"/>
      <c r="AJ5" s="17"/>
      <c r="AW5" s="17"/>
      <c r="AX5" s="17"/>
      <c r="BA5" s="17"/>
      <c r="BB5" s="17"/>
      <c r="BE5" s="17"/>
      <c r="BF5" s="17"/>
      <c r="BH5" s="17"/>
      <c r="BI5" s="17"/>
      <c r="BJ5" s="17"/>
      <c r="BK5" s="17"/>
      <c r="BL5" s="17"/>
      <c r="BU5" s="17"/>
      <c r="BV5" s="17"/>
    </row>
    <row r="6" spans="1:83" x14ac:dyDescent="0.25">
      <c r="B6" s="4"/>
      <c r="C6" s="4"/>
      <c r="D6" s="4"/>
      <c r="E6" s="4"/>
      <c r="F6" s="4"/>
      <c r="G6" s="4"/>
      <c r="H6" s="4"/>
      <c r="I6" s="4"/>
      <c r="J6" s="4"/>
      <c r="K6" s="4"/>
      <c r="L6" s="4"/>
      <c r="M6" s="4"/>
      <c r="N6" s="4"/>
      <c r="O6" s="4"/>
      <c r="P6" s="4"/>
      <c r="Q6" s="4"/>
      <c r="R6" s="4"/>
      <c r="S6" s="4"/>
      <c r="T6" s="4"/>
      <c r="U6" s="4"/>
      <c r="V6" s="4"/>
      <c r="W6" s="4"/>
      <c r="X6" s="32"/>
      <c r="Y6" s="4"/>
      <c r="Z6" s="4"/>
      <c r="AA6" s="4"/>
      <c r="AB6" s="4"/>
      <c r="AC6" s="4"/>
      <c r="AD6" s="4"/>
      <c r="AE6" s="4"/>
      <c r="AF6" s="4"/>
      <c r="AG6" s="4"/>
      <c r="AH6" s="4"/>
      <c r="AI6" s="32"/>
      <c r="AJ6" s="32"/>
      <c r="AK6" s="4"/>
      <c r="AL6" s="4"/>
      <c r="AM6" s="4"/>
      <c r="AN6" s="4"/>
      <c r="AO6" s="4"/>
      <c r="AP6" s="4"/>
      <c r="AQ6" s="4"/>
      <c r="AR6" s="4"/>
      <c r="AS6" s="4"/>
      <c r="AT6" s="4"/>
      <c r="AU6" s="4"/>
      <c r="AV6" s="4"/>
      <c r="AW6" s="32"/>
      <c r="AX6" s="32"/>
      <c r="AY6" s="4"/>
      <c r="AZ6" s="4"/>
      <c r="BA6" s="32"/>
      <c r="BB6" s="32"/>
      <c r="BC6" s="4"/>
      <c r="BD6" s="4"/>
      <c r="BE6" s="32"/>
      <c r="BF6" s="32"/>
      <c r="BG6" s="4"/>
      <c r="BH6" s="32"/>
      <c r="BI6" s="32"/>
      <c r="BJ6" s="32"/>
      <c r="BK6" s="32"/>
      <c r="BL6" s="32"/>
    </row>
    <row r="7" spans="1:83" s="5" customFormat="1" x14ac:dyDescent="0.25">
      <c r="A7" s="5" t="s">
        <v>532</v>
      </c>
      <c r="X7" s="17"/>
      <c r="AI7" s="17"/>
      <c r="AJ7" s="17"/>
      <c r="AW7" s="17"/>
      <c r="AX7" s="17"/>
      <c r="BA7" s="17"/>
      <c r="BB7" s="17"/>
      <c r="BE7" s="17"/>
      <c r="BF7" s="17"/>
      <c r="BH7" s="17"/>
      <c r="BI7" s="17"/>
      <c r="BJ7" s="17"/>
      <c r="BK7" s="17"/>
      <c r="BL7" s="17"/>
      <c r="BU7" s="17"/>
      <c r="BV7" s="17"/>
    </row>
    <row r="8" spans="1:83" x14ac:dyDescent="0.25">
      <c r="A8" s="5" t="s">
        <v>31</v>
      </c>
      <c r="BJ8" s="19"/>
      <c r="BK8" s="19"/>
      <c r="BL8" s="19"/>
      <c r="BM8" s="6"/>
    </row>
    <row r="9" spans="1:83" x14ac:dyDescent="0.25">
      <c r="A9" s="5" t="s">
        <v>175</v>
      </c>
      <c r="F9" s="6"/>
      <c r="G9" s="6"/>
      <c r="H9" s="6"/>
      <c r="I9" s="6"/>
      <c r="J9" s="6"/>
      <c r="K9" s="6"/>
      <c r="L9" s="6"/>
      <c r="M9" s="6"/>
      <c r="N9" s="6"/>
      <c r="O9" s="6"/>
      <c r="P9" s="6"/>
      <c r="Q9" s="6"/>
      <c r="R9" s="6"/>
      <c r="S9" s="6"/>
      <c r="T9" s="6"/>
      <c r="U9" s="6"/>
      <c r="V9" s="6"/>
      <c r="W9" s="6"/>
      <c r="X9" s="19"/>
      <c r="Y9" s="6"/>
      <c r="Z9" s="6"/>
      <c r="AA9" s="6"/>
      <c r="AB9" s="6"/>
      <c r="AC9" s="6"/>
      <c r="AD9" s="6"/>
      <c r="AE9" s="6"/>
      <c r="AF9" s="6"/>
      <c r="AG9" s="6"/>
      <c r="AH9" s="6"/>
      <c r="AI9" s="19"/>
      <c r="AJ9" s="19"/>
      <c r="AK9" s="6"/>
      <c r="AL9" s="6"/>
      <c r="AM9" s="6"/>
      <c r="AN9" s="6"/>
      <c r="AO9" s="6"/>
      <c r="AP9" s="6"/>
      <c r="AQ9" s="6"/>
      <c r="AR9" s="6"/>
      <c r="AS9" s="6"/>
      <c r="AT9" s="6"/>
      <c r="AU9" s="6"/>
      <c r="AV9" s="6"/>
      <c r="AW9" s="19"/>
      <c r="AX9" s="19"/>
      <c r="AY9" s="6"/>
      <c r="AZ9" s="6"/>
      <c r="BA9" s="19"/>
      <c r="BB9" s="19"/>
      <c r="BC9" s="6"/>
      <c r="BD9" s="6"/>
      <c r="BE9" s="19"/>
      <c r="BF9" s="19"/>
      <c r="BG9" s="6"/>
      <c r="BH9" s="19"/>
      <c r="BI9" s="19"/>
      <c r="BJ9" s="19"/>
      <c r="BK9" s="19"/>
      <c r="BL9" s="19"/>
      <c r="BM9" s="6"/>
    </row>
    <row r="10" spans="1:83" ht="13.5" thickBot="1" x14ac:dyDescent="0.3">
      <c r="B10" s="4"/>
      <c r="C10" s="4"/>
      <c r="D10" s="4"/>
      <c r="E10" s="4"/>
      <c r="F10" s="4"/>
      <c r="G10" s="4"/>
      <c r="H10" s="4"/>
      <c r="I10" s="4"/>
      <c r="J10" s="4"/>
      <c r="K10" s="4"/>
      <c r="L10" s="4"/>
      <c r="M10" s="4"/>
      <c r="N10" s="4"/>
      <c r="O10" s="4"/>
      <c r="P10" s="4"/>
      <c r="Q10" s="4"/>
      <c r="R10" s="4"/>
      <c r="S10" s="4"/>
      <c r="T10" s="4"/>
      <c r="U10" s="4"/>
      <c r="V10" s="4"/>
      <c r="W10" s="4"/>
      <c r="X10" s="32"/>
      <c r="Y10" s="4"/>
      <c r="Z10" s="4"/>
      <c r="AA10" s="4"/>
      <c r="AB10" s="4"/>
      <c r="AC10" s="4"/>
      <c r="AD10" s="4"/>
      <c r="AE10" s="4"/>
      <c r="AF10" s="4"/>
      <c r="AG10" s="4"/>
      <c r="AH10" s="4"/>
      <c r="AI10" s="32"/>
      <c r="AJ10" s="32"/>
      <c r="AK10" s="4"/>
      <c r="AL10" s="4"/>
      <c r="AM10" s="4"/>
      <c r="AN10" s="4"/>
      <c r="AO10" s="4"/>
      <c r="AP10" s="4"/>
      <c r="AQ10" s="4"/>
      <c r="AR10" s="4"/>
      <c r="AS10" s="4"/>
      <c r="AT10" s="4"/>
      <c r="AU10" s="4"/>
      <c r="AV10" s="4"/>
      <c r="AW10" s="32"/>
      <c r="AX10" s="32"/>
      <c r="AY10" s="4"/>
      <c r="AZ10" s="4"/>
      <c r="BA10" s="32"/>
      <c r="BB10" s="32"/>
      <c r="BC10" s="4"/>
      <c r="BD10" s="4"/>
      <c r="BE10" s="32"/>
      <c r="BF10" s="32"/>
      <c r="BG10" s="4"/>
      <c r="BH10" s="32"/>
      <c r="BI10" s="32"/>
      <c r="BJ10" s="32"/>
      <c r="BK10" s="32"/>
      <c r="BL10" s="32"/>
      <c r="BM10" s="4"/>
    </row>
    <row r="11" spans="1:83" ht="13.5" thickBot="1" x14ac:dyDescent="0.3">
      <c r="A11" s="5" t="s">
        <v>531</v>
      </c>
      <c r="E11" s="112" t="s">
        <v>528</v>
      </c>
      <c r="F11" s="113"/>
    </row>
    <row r="12" spans="1:83" ht="13.5" thickBot="1" x14ac:dyDescent="0.3">
      <c r="A12" s="5" t="s">
        <v>529</v>
      </c>
      <c r="E12" s="112" t="s">
        <v>530</v>
      </c>
      <c r="F12" s="113"/>
    </row>
    <row r="13" spans="1:83" x14ac:dyDescent="0.25">
      <c r="B13" s="4"/>
      <c r="C13" s="4"/>
      <c r="D13" s="4"/>
      <c r="E13" s="4"/>
      <c r="F13" s="4"/>
      <c r="G13" s="4"/>
      <c r="H13" s="4"/>
      <c r="I13" s="4"/>
      <c r="J13" s="4"/>
      <c r="K13" s="4"/>
      <c r="L13" s="4"/>
      <c r="M13" s="4"/>
      <c r="N13" s="4"/>
      <c r="O13" s="4"/>
      <c r="P13" s="4"/>
      <c r="Q13" s="4"/>
      <c r="R13" s="4"/>
      <c r="S13" s="4"/>
      <c r="T13" s="4"/>
      <c r="U13" s="4"/>
      <c r="V13" s="4"/>
      <c r="W13" s="4"/>
      <c r="X13" s="32"/>
      <c r="Y13" s="4"/>
      <c r="Z13" s="4"/>
      <c r="AA13" s="4"/>
      <c r="AB13" s="4"/>
      <c r="AC13" s="4"/>
      <c r="AD13" s="4"/>
      <c r="AE13" s="4"/>
      <c r="AF13" s="4"/>
      <c r="AG13" s="4"/>
      <c r="AH13" s="4"/>
      <c r="AI13" s="32"/>
      <c r="AJ13" s="32"/>
      <c r="AK13" s="4"/>
      <c r="AL13" s="4"/>
      <c r="AM13" s="4"/>
      <c r="AN13" s="4"/>
      <c r="AO13" s="4"/>
      <c r="AP13" s="4"/>
      <c r="AQ13" s="4"/>
      <c r="AR13" s="4"/>
      <c r="AS13" s="4"/>
      <c r="AT13" s="4"/>
      <c r="AU13" s="4"/>
      <c r="AV13" s="4"/>
      <c r="AW13" s="32"/>
      <c r="AX13" s="32"/>
      <c r="AY13" s="4"/>
      <c r="AZ13" s="4"/>
      <c r="BA13" s="32"/>
      <c r="BB13" s="32"/>
      <c r="BC13" s="4"/>
      <c r="BD13" s="4"/>
      <c r="BE13" s="32"/>
      <c r="BF13" s="32"/>
      <c r="BG13" s="4"/>
      <c r="BH13" s="32"/>
      <c r="BI13" s="32"/>
      <c r="BJ13" s="32"/>
      <c r="BK13" s="32"/>
      <c r="BL13" s="32"/>
    </row>
    <row r="14" spans="1:83" ht="13.5" thickBot="1" x14ac:dyDescent="0.3">
      <c r="A14" s="5" t="s">
        <v>79</v>
      </c>
      <c r="B14" s="70"/>
      <c r="C14" s="70"/>
      <c r="D14" s="70"/>
      <c r="E14" s="70"/>
      <c r="F14" s="70"/>
      <c r="G14" s="70"/>
      <c r="H14" s="70"/>
      <c r="I14" s="70"/>
      <c r="J14" s="70"/>
      <c r="K14" s="70"/>
      <c r="L14" s="70"/>
      <c r="M14" s="70"/>
      <c r="N14" s="70"/>
      <c r="O14" s="70"/>
      <c r="P14" s="70"/>
      <c r="Q14" s="70"/>
      <c r="R14" s="70"/>
      <c r="S14" s="70"/>
      <c r="T14" s="70"/>
      <c r="U14" s="70"/>
      <c r="V14" s="70"/>
      <c r="W14" s="70"/>
      <c r="X14" s="26"/>
      <c r="Y14" s="70"/>
      <c r="Z14" s="70"/>
      <c r="AA14" s="70"/>
      <c r="AB14" s="70"/>
      <c r="AC14" s="70"/>
      <c r="AD14" s="70"/>
      <c r="AE14" s="70"/>
      <c r="AF14" s="70"/>
      <c r="AG14" s="70"/>
      <c r="AH14" s="70"/>
      <c r="AI14" s="26"/>
      <c r="AJ14" s="26"/>
      <c r="AK14" s="70"/>
      <c r="AL14" s="70"/>
      <c r="AM14" s="70"/>
      <c r="AN14" s="70"/>
      <c r="AO14" s="70"/>
      <c r="AP14" s="70"/>
      <c r="AQ14" s="70"/>
      <c r="AR14" s="70"/>
      <c r="AS14" s="70"/>
      <c r="AT14" s="70"/>
      <c r="AU14" s="70"/>
      <c r="AV14" s="70"/>
      <c r="AW14" s="26"/>
      <c r="AX14" s="26"/>
      <c r="AY14" s="70"/>
      <c r="AZ14" s="70"/>
      <c r="BA14" s="26"/>
      <c r="BB14" s="26"/>
      <c r="BC14" s="70"/>
      <c r="BD14" s="70"/>
      <c r="BE14" s="26"/>
      <c r="BF14" s="26"/>
      <c r="BG14" s="70"/>
      <c r="BH14" s="26"/>
      <c r="BI14" s="26"/>
      <c r="BJ14" s="26"/>
      <c r="BK14" s="26"/>
      <c r="BL14" s="26"/>
      <c r="BM14" s="70"/>
      <c r="BN14" s="70"/>
      <c r="BO14" s="70"/>
      <c r="BP14" s="70"/>
      <c r="BQ14" s="70"/>
      <c r="BR14" s="70"/>
      <c r="BS14" s="70"/>
      <c r="BT14" s="70"/>
      <c r="BU14" s="26"/>
      <c r="BV14" s="26"/>
      <c r="BW14" s="70"/>
      <c r="BX14" s="70"/>
      <c r="BY14" s="70"/>
    </row>
    <row r="15" spans="1:83" ht="13.5" thickBot="1" x14ac:dyDescent="0.3">
      <c r="A15" s="166" t="s">
        <v>16</v>
      </c>
      <c r="B15" s="163" t="s">
        <v>174</v>
      </c>
      <c r="C15" s="164"/>
      <c r="D15" s="164"/>
      <c r="E15" s="164"/>
      <c r="F15" s="164"/>
      <c r="G15" s="164"/>
      <c r="H15" s="164"/>
      <c r="I15" s="164"/>
      <c r="J15" s="164"/>
      <c r="K15" s="164"/>
      <c r="L15" s="164"/>
      <c r="M15" s="164"/>
      <c r="N15" s="164"/>
      <c r="O15" s="164"/>
      <c r="P15" s="164"/>
      <c r="Q15" s="164"/>
      <c r="R15" s="164"/>
      <c r="S15" s="164"/>
      <c r="T15" s="164"/>
      <c r="U15" s="164"/>
      <c r="V15" s="164"/>
      <c r="W15" s="164"/>
      <c r="X15" s="165"/>
      <c r="Y15" s="169" t="s">
        <v>80</v>
      </c>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1"/>
      <c r="BM15" s="142" t="s">
        <v>81</v>
      </c>
      <c r="BN15" s="143"/>
      <c r="BO15" s="143"/>
      <c r="BP15" s="143"/>
      <c r="BQ15" s="143"/>
      <c r="BR15" s="143"/>
      <c r="BS15" s="143"/>
      <c r="BT15" s="143"/>
      <c r="BU15" s="143"/>
      <c r="BV15" s="143"/>
      <c r="BW15" s="143"/>
      <c r="BX15" s="143"/>
      <c r="BY15" s="144"/>
      <c r="BZ15" s="206" t="s">
        <v>88</v>
      </c>
      <c r="CA15" s="207"/>
      <c r="CB15" s="207"/>
      <c r="CC15" s="207"/>
      <c r="CD15" s="207"/>
      <c r="CE15" s="208"/>
    </row>
    <row r="16" spans="1:83" x14ac:dyDescent="0.25">
      <c r="A16" s="167"/>
      <c r="B16" s="191" t="s">
        <v>46</v>
      </c>
      <c r="C16" s="192"/>
      <c r="D16" s="192"/>
      <c r="E16" s="192"/>
      <c r="F16" s="192"/>
      <c r="G16" s="192"/>
      <c r="H16" s="193"/>
      <c r="I16" s="195" t="s">
        <v>36</v>
      </c>
      <c r="J16" s="196"/>
      <c r="K16" s="196"/>
      <c r="L16" s="197"/>
      <c r="M16" s="201" t="s">
        <v>43</v>
      </c>
      <c r="N16" s="202"/>
      <c r="O16" s="202"/>
      <c r="P16" s="203"/>
      <c r="Q16" s="191" t="s">
        <v>28</v>
      </c>
      <c r="R16" s="192"/>
      <c r="S16" s="192"/>
      <c r="T16" s="192"/>
      <c r="U16" s="192"/>
      <c r="V16" s="192"/>
      <c r="W16" s="192"/>
      <c r="X16" s="193"/>
      <c r="Y16" s="172"/>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4"/>
      <c r="BM16" s="145"/>
      <c r="BN16" s="146"/>
      <c r="BO16" s="146"/>
      <c r="BP16" s="146"/>
      <c r="BQ16" s="146"/>
      <c r="BR16" s="146"/>
      <c r="BS16" s="146"/>
      <c r="BT16" s="146"/>
      <c r="BU16" s="146"/>
      <c r="BV16" s="146"/>
      <c r="BW16" s="146"/>
      <c r="BX16" s="146"/>
      <c r="BY16" s="147"/>
      <c r="BZ16" s="209"/>
      <c r="CA16" s="210"/>
      <c r="CB16" s="210"/>
      <c r="CC16" s="210"/>
      <c r="CD16" s="210"/>
      <c r="CE16" s="211"/>
    </row>
    <row r="17" spans="1:83" ht="13.5" thickBot="1" x14ac:dyDescent="0.3">
      <c r="A17" s="167"/>
      <c r="B17" s="184"/>
      <c r="C17" s="151"/>
      <c r="D17" s="151"/>
      <c r="E17" s="151"/>
      <c r="F17" s="151"/>
      <c r="G17" s="151"/>
      <c r="H17" s="194"/>
      <c r="I17" s="198"/>
      <c r="J17" s="199"/>
      <c r="K17" s="199"/>
      <c r="L17" s="200"/>
      <c r="M17" s="178"/>
      <c r="N17" s="180"/>
      <c r="O17" s="180"/>
      <c r="P17" s="182"/>
      <c r="Q17" s="184"/>
      <c r="R17" s="151"/>
      <c r="S17" s="151"/>
      <c r="T17" s="151"/>
      <c r="U17" s="151"/>
      <c r="V17" s="151"/>
      <c r="W17" s="151"/>
      <c r="X17" s="194"/>
      <c r="Y17" s="175"/>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7"/>
      <c r="BM17" s="145"/>
      <c r="BN17" s="146"/>
      <c r="BO17" s="146"/>
      <c r="BP17" s="146"/>
      <c r="BQ17" s="146"/>
      <c r="BR17" s="146"/>
      <c r="BS17" s="146"/>
      <c r="BT17" s="146"/>
      <c r="BU17" s="146"/>
      <c r="BV17" s="146"/>
      <c r="BW17" s="146"/>
      <c r="BX17" s="146"/>
      <c r="BY17" s="147"/>
      <c r="BZ17" s="209"/>
      <c r="CA17" s="210"/>
      <c r="CB17" s="210"/>
      <c r="CC17" s="210"/>
      <c r="CD17" s="210"/>
      <c r="CE17" s="211"/>
    </row>
    <row r="18" spans="1:83" x14ac:dyDescent="0.25">
      <c r="A18" s="167"/>
      <c r="B18" s="184"/>
      <c r="C18" s="151"/>
      <c r="D18" s="151"/>
      <c r="E18" s="151"/>
      <c r="F18" s="151"/>
      <c r="G18" s="151"/>
      <c r="H18" s="194"/>
      <c r="I18" s="198"/>
      <c r="J18" s="199"/>
      <c r="K18" s="199"/>
      <c r="L18" s="200"/>
      <c r="M18" s="178"/>
      <c r="N18" s="180"/>
      <c r="O18" s="180"/>
      <c r="P18" s="182"/>
      <c r="Q18" s="184"/>
      <c r="R18" s="151"/>
      <c r="S18" s="151"/>
      <c r="T18" s="151"/>
      <c r="U18" s="151"/>
      <c r="V18" s="151"/>
      <c r="W18" s="151"/>
      <c r="X18" s="194"/>
      <c r="Y18" s="212" t="s">
        <v>73</v>
      </c>
      <c r="Z18" s="213"/>
      <c r="AA18" s="213"/>
      <c r="AB18" s="213"/>
      <c r="AC18" s="213"/>
      <c r="AD18" s="213"/>
      <c r="AE18" s="213"/>
      <c r="AF18" s="213"/>
      <c r="AG18" s="213"/>
      <c r="AH18" s="213"/>
      <c r="AI18" s="213"/>
      <c r="AJ18" s="213"/>
      <c r="AK18" s="214"/>
      <c r="AL18" s="148" t="s">
        <v>172</v>
      </c>
      <c r="AM18" s="149"/>
      <c r="AN18" s="149"/>
      <c r="AO18" s="149"/>
      <c r="AP18" s="149"/>
      <c r="AQ18" s="149"/>
      <c r="AR18" s="149"/>
      <c r="AS18" s="149"/>
      <c r="AT18" s="149"/>
      <c r="AU18" s="149"/>
      <c r="AV18" s="149"/>
      <c r="AW18" s="149"/>
      <c r="AX18" s="149"/>
      <c r="AY18" s="149"/>
      <c r="AZ18" s="149"/>
      <c r="BA18" s="149"/>
      <c r="BB18" s="150"/>
      <c r="BC18" s="148" t="s">
        <v>74</v>
      </c>
      <c r="BD18" s="149"/>
      <c r="BE18" s="149"/>
      <c r="BF18" s="149"/>
      <c r="BG18" s="149"/>
      <c r="BH18" s="150"/>
      <c r="BI18" s="215" t="s">
        <v>75</v>
      </c>
      <c r="BJ18" s="224" t="s">
        <v>76</v>
      </c>
      <c r="BK18" s="225"/>
      <c r="BL18" s="226"/>
      <c r="BM18" s="145" t="s">
        <v>1</v>
      </c>
      <c r="BN18" s="146" t="s">
        <v>17</v>
      </c>
      <c r="BO18" s="218" t="s">
        <v>21</v>
      </c>
      <c r="BP18" s="218"/>
      <c r="BQ18" s="218"/>
      <c r="BR18" s="218" t="s">
        <v>24</v>
      </c>
      <c r="BS18" s="218"/>
      <c r="BT18" s="146" t="s">
        <v>40</v>
      </c>
      <c r="BU18" s="221" t="s">
        <v>38</v>
      </c>
      <c r="BV18" s="221" t="s">
        <v>39</v>
      </c>
      <c r="BW18" s="218" t="s">
        <v>27</v>
      </c>
      <c r="BX18" s="218"/>
      <c r="BY18" s="219"/>
      <c r="BZ18" s="209"/>
      <c r="CA18" s="210"/>
      <c r="CB18" s="210"/>
      <c r="CC18" s="210"/>
      <c r="CD18" s="210"/>
      <c r="CE18" s="211"/>
    </row>
    <row r="19" spans="1:83" x14ac:dyDescent="0.25">
      <c r="A19" s="167"/>
      <c r="B19" s="184"/>
      <c r="C19" s="151"/>
      <c r="D19" s="151"/>
      <c r="E19" s="151"/>
      <c r="F19" s="151"/>
      <c r="G19" s="151"/>
      <c r="H19" s="194"/>
      <c r="I19" s="198" t="s">
        <v>34</v>
      </c>
      <c r="J19" s="199" t="s">
        <v>35</v>
      </c>
      <c r="K19" s="199"/>
      <c r="L19" s="200" t="s">
        <v>41</v>
      </c>
      <c r="M19" s="178" t="s">
        <v>42</v>
      </c>
      <c r="N19" s="180" t="s">
        <v>30</v>
      </c>
      <c r="O19" s="180" t="s">
        <v>44</v>
      </c>
      <c r="P19" s="182" t="s">
        <v>45</v>
      </c>
      <c r="Q19" s="184" t="s">
        <v>29</v>
      </c>
      <c r="R19" s="151" t="s">
        <v>35</v>
      </c>
      <c r="S19" s="151"/>
      <c r="T19" s="151" t="s">
        <v>50</v>
      </c>
      <c r="U19" s="151" t="s">
        <v>47</v>
      </c>
      <c r="V19" s="151" t="s">
        <v>49</v>
      </c>
      <c r="W19" s="151" t="s">
        <v>2</v>
      </c>
      <c r="X19" s="153" t="s">
        <v>48</v>
      </c>
      <c r="Y19" s="157" t="s">
        <v>51</v>
      </c>
      <c r="Z19" s="159" t="s">
        <v>3</v>
      </c>
      <c r="AA19" s="159" t="s">
        <v>52</v>
      </c>
      <c r="AB19" s="159" t="s">
        <v>9</v>
      </c>
      <c r="AC19" s="159" t="s">
        <v>53</v>
      </c>
      <c r="AD19" s="159" t="s">
        <v>54</v>
      </c>
      <c r="AE19" s="159" t="s">
        <v>11</v>
      </c>
      <c r="AF19" s="159" t="s">
        <v>4</v>
      </c>
      <c r="AG19" s="159" t="s">
        <v>5</v>
      </c>
      <c r="AH19" s="159" t="s">
        <v>55</v>
      </c>
      <c r="AI19" s="186" t="s">
        <v>56</v>
      </c>
      <c r="AJ19" s="186" t="s">
        <v>57</v>
      </c>
      <c r="AK19" s="189" t="s">
        <v>58</v>
      </c>
      <c r="AL19" s="230" t="s">
        <v>59</v>
      </c>
      <c r="AM19" s="155" t="s">
        <v>60</v>
      </c>
      <c r="AN19" s="155" t="s">
        <v>61</v>
      </c>
      <c r="AO19" s="155" t="s">
        <v>53</v>
      </c>
      <c r="AP19" s="155" t="s">
        <v>10</v>
      </c>
      <c r="AQ19" s="155" t="s">
        <v>63</v>
      </c>
      <c r="AR19" s="155"/>
      <c r="AS19" s="155" t="s">
        <v>64</v>
      </c>
      <c r="AT19" s="155"/>
      <c r="AU19" s="155" t="s">
        <v>67</v>
      </c>
      <c r="AV19" s="155"/>
      <c r="AW19" s="155"/>
      <c r="AX19" s="155"/>
      <c r="AY19" s="155" t="s">
        <v>68</v>
      </c>
      <c r="AZ19" s="155"/>
      <c r="BA19" s="155"/>
      <c r="BB19" s="156"/>
      <c r="BC19" s="230" t="s">
        <v>71</v>
      </c>
      <c r="BD19" s="155"/>
      <c r="BE19" s="155"/>
      <c r="BF19" s="155" t="s">
        <v>72</v>
      </c>
      <c r="BG19" s="155"/>
      <c r="BH19" s="156"/>
      <c r="BI19" s="216"/>
      <c r="BJ19" s="227" t="s">
        <v>33</v>
      </c>
      <c r="BK19" s="228"/>
      <c r="BL19" s="229"/>
      <c r="BM19" s="145"/>
      <c r="BN19" s="146"/>
      <c r="BO19" s="218"/>
      <c r="BP19" s="218"/>
      <c r="BQ19" s="218"/>
      <c r="BR19" s="218"/>
      <c r="BS19" s="218"/>
      <c r="BT19" s="146"/>
      <c r="BU19" s="221"/>
      <c r="BV19" s="221"/>
      <c r="BW19" s="218"/>
      <c r="BX19" s="218"/>
      <c r="BY19" s="219"/>
      <c r="BZ19" s="209"/>
      <c r="CA19" s="210"/>
      <c r="CB19" s="210"/>
      <c r="CC19" s="210"/>
      <c r="CD19" s="210"/>
      <c r="CE19" s="211"/>
    </row>
    <row r="20" spans="1:83" ht="39" thickBot="1" x14ac:dyDescent="0.3">
      <c r="A20" s="168"/>
      <c r="B20" s="71" t="s">
        <v>6</v>
      </c>
      <c r="C20" s="72" t="s">
        <v>7</v>
      </c>
      <c r="D20" s="72" t="s">
        <v>0</v>
      </c>
      <c r="E20" s="72" t="s">
        <v>1</v>
      </c>
      <c r="F20" s="72" t="s">
        <v>2</v>
      </c>
      <c r="G20" s="72" t="s">
        <v>8</v>
      </c>
      <c r="H20" s="73" t="s">
        <v>41</v>
      </c>
      <c r="I20" s="204"/>
      <c r="J20" s="74" t="s">
        <v>18</v>
      </c>
      <c r="K20" s="74" t="s">
        <v>19</v>
      </c>
      <c r="L20" s="205"/>
      <c r="M20" s="179"/>
      <c r="N20" s="181"/>
      <c r="O20" s="181"/>
      <c r="P20" s="183"/>
      <c r="Q20" s="185"/>
      <c r="R20" s="72" t="s">
        <v>18</v>
      </c>
      <c r="S20" s="72" t="s">
        <v>19</v>
      </c>
      <c r="T20" s="152"/>
      <c r="U20" s="152"/>
      <c r="V20" s="152"/>
      <c r="W20" s="152"/>
      <c r="X20" s="154"/>
      <c r="Y20" s="158"/>
      <c r="Z20" s="160"/>
      <c r="AA20" s="160"/>
      <c r="AB20" s="160"/>
      <c r="AC20" s="160"/>
      <c r="AD20" s="160"/>
      <c r="AE20" s="160"/>
      <c r="AF20" s="160"/>
      <c r="AG20" s="160"/>
      <c r="AH20" s="160"/>
      <c r="AI20" s="187"/>
      <c r="AJ20" s="187"/>
      <c r="AK20" s="190"/>
      <c r="AL20" s="231"/>
      <c r="AM20" s="188"/>
      <c r="AN20" s="188"/>
      <c r="AO20" s="188"/>
      <c r="AP20" s="188"/>
      <c r="AQ20" s="75" t="s">
        <v>62</v>
      </c>
      <c r="AR20" s="75" t="s">
        <v>11</v>
      </c>
      <c r="AS20" s="75" t="s">
        <v>12</v>
      </c>
      <c r="AT20" s="75" t="s">
        <v>11</v>
      </c>
      <c r="AU20" s="75" t="s">
        <v>65</v>
      </c>
      <c r="AV20" s="75" t="s">
        <v>66</v>
      </c>
      <c r="AW20" s="76" t="s">
        <v>13</v>
      </c>
      <c r="AX20" s="76" t="s">
        <v>14</v>
      </c>
      <c r="AY20" s="75" t="s">
        <v>65</v>
      </c>
      <c r="AZ20" s="75" t="s">
        <v>66</v>
      </c>
      <c r="BA20" s="76" t="s">
        <v>13</v>
      </c>
      <c r="BB20" s="77" t="s">
        <v>14</v>
      </c>
      <c r="BC20" s="78" t="s">
        <v>69</v>
      </c>
      <c r="BD20" s="75" t="s">
        <v>70</v>
      </c>
      <c r="BE20" s="76" t="s">
        <v>32</v>
      </c>
      <c r="BF20" s="76" t="s">
        <v>69</v>
      </c>
      <c r="BG20" s="75" t="s">
        <v>70</v>
      </c>
      <c r="BH20" s="77" t="s">
        <v>32</v>
      </c>
      <c r="BI20" s="217"/>
      <c r="BJ20" s="79" t="s">
        <v>37</v>
      </c>
      <c r="BK20" s="76" t="s">
        <v>77</v>
      </c>
      <c r="BL20" s="77" t="s">
        <v>78</v>
      </c>
      <c r="BM20" s="223"/>
      <c r="BN20" s="220"/>
      <c r="BO20" s="80" t="s">
        <v>18</v>
      </c>
      <c r="BP20" s="80" t="s">
        <v>19</v>
      </c>
      <c r="BQ20" s="80" t="s">
        <v>20</v>
      </c>
      <c r="BR20" s="80" t="s">
        <v>22</v>
      </c>
      <c r="BS20" s="81" t="s">
        <v>23</v>
      </c>
      <c r="BT20" s="220"/>
      <c r="BU20" s="222"/>
      <c r="BV20" s="222"/>
      <c r="BW20" s="80" t="s">
        <v>18</v>
      </c>
      <c r="BX20" s="80" t="s">
        <v>26</v>
      </c>
      <c r="BY20" s="82" t="s">
        <v>25</v>
      </c>
      <c r="BZ20" s="83" t="s">
        <v>82</v>
      </c>
      <c r="CA20" s="84" t="s">
        <v>83</v>
      </c>
      <c r="CB20" s="85" t="s">
        <v>84</v>
      </c>
      <c r="CC20" s="85" t="s">
        <v>85</v>
      </c>
      <c r="CD20" s="85" t="s">
        <v>86</v>
      </c>
      <c r="CE20" s="86" t="s">
        <v>87</v>
      </c>
    </row>
    <row r="21" spans="1:83" s="4" customFormat="1" ht="39" thickBot="1" x14ac:dyDescent="0.3">
      <c r="A21" s="8" t="s">
        <v>89</v>
      </c>
      <c r="B21" s="9" t="s">
        <v>90</v>
      </c>
      <c r="C21" s="9" t="s">
        <v>91</v>
      </c>
      <c r="D21" s="10" t="s">
        <v>92</v>
      </c>
      <c r="E21" s="9" t="s">
        <v>93</v>
      </c>
      <c r="F21" s="9" t="s">
        <v>94</v>
      </c>
      <c r="G21" s="9" t="s">
        <v>95</v>
      </c>
      <c r="H21" s="9" t="s">
        <v>96</v>
      </c>
      <c r="I21" s="9" t="s">
        <v>97</v>
      </c>
      <c r="J21" s="9" t="s">
        <v>98</v>
      </c>
      <c r="K21" s="9" t="s">
        <v>99</v>
      </c>
      <c r="L21" s="9" t="s">
        <v>100</v>
      </c>
      <c r="M21" s="9" t="s">
        <v>101</v>
      </c>
      <c r="N21" s="9" t="s">
        <v>102</v>
      </c>
      <c r="O21" s="9" t="s">
        <v>103</v>
      </c>
      <c r="P21" s="9" t="s">
        <v>104</v>
      </c>
      <c r="Q21" s="9" t="s">
        <v>105</v>
      </c>
      <c r="R21" s="9" t="s">
        <v>106</v>
      </c>
      <c r="S21" s="9" t="s">
        <v>107</v>
      </c>
      <c r="T21" s="9" t="s">
        <v>108</v>
      </c>
      <c r="U21" s="9" t="s">
        <v>109</v>
      </c>
      <c r="V21" s="9" t="s">
        <v>110</v>
      </c>
      <c r="W21" s="9" t="s">
        <v>111</v>
      </c>
      <c r="X21" s="14" t="s">
        <v>114</v>
      </c>
      <c r="Y21" s="9" t="s">
        <v>112</v>
      </c>
      <c r="Z21" s="9" t="s">
        <v>113</v>
      </c>
      <c r="AA21" s="9" t="s">
        <v>115</v>
      </c>
      <c r="AB21" s="9" t="s">
        <v>116</v>
      </c>
      <c r="AC21" s="9" t="s">
        <v>117</v>
      </c>
      <c r="AD21" s="9" t="s">
        <v>118</v>
      </c>
      <c r="AE21" s="9" t="s">
        <v>119</v>
      </c>
      <c r="AF21" s="9" t="s">
        <v>120</v>
      </c>
      <c r="AG21" s="9" t="s">
        <v>121</v>
      </c>
      <c r="AH21" s="9" t="s">
        <v>122</v>
      </c>
      <c r="AI21" s="14" t="s">
        <v>123</v>
      </c>
      <c r="AJ21" s="14" t="s">
        <v>124</v>
      </c>
      <c r="AK21" s="9" t="s">
        <v>125</v>
      </c>
      <c r="AL21" s="9" t="s">
        <v>126</v>
      </c>
      <c r="AM21" s="9" t="s">
        <v>127</v>
      </c>
      <c r="AN21" s="9" t="s">
        <v>128</v>
      </c>
      <c r="AO21" s="9" t="s">
        <v>129</v>
      </c>
      <c r="AP21" s="9" t="s">
        <v>130</v>
      </c>
      <c r="AQ21" s="9" t="s">
        <v>171</v>
      </c>
      <c r="AR21" s="9" t="s">
        <v>131</v>
      </c>
      <c r="AS21" s="9" t="s">
        <v>132</v>
      </c>
      <c r="AT21" s="9" t="s">
        <v>133</v>
      </c>
      <c r="AU21" s="9" t="s">
        <v>134</v>
      </c>
      <c r="AV21" s="9" t="s">
        <v>135</v>
      </c>
      <c r="AW21" s="14" t="s">
        <v>136</v>
      </c>
      <c r="AX21" s="14" t="s">
        <v>137</v>
      </c>
      <c r="AY21" s="9" t="s">
        <v>138</v>
      </c>
      <c r="AZ21" s="9" t="s">
        <v>139</v>
      </c>
      <c r="BA21" s="14" t="s">
        <v>140</v>
      </c>
      <c r="BB21" s="14" t="s">
        <v>167</v>
      </c>
      <c r="BC21" s="9" t="s">
        <v>141</v>
      </c>
      <c r="BD21" s="9" t="s">
        <v>142</v>
      </c>
      <c r="BE21" s="14" t="s">
        <v>143</v>
      </c>
      <c r="BF21" s="14" t="s">
        <v>144</v>
      </c>
      <c r="BG21" s="9" t="s">
        <v>145</v>
      </c>
      <c r="BH21" s="14" t="s">
        <v>146</v>
      </c>
      <c r="BI21" s="22" t="s">
        <v>168</v>
      </c>
      <c r="BJ21" s="14" t="s">
        <v>147</v>
      </c>
      <c r="BK21" s="14" t="s">
        <v>148</v>
      </c>
      <c r="BL21" s="23" t="s">
        <v>170</v>
      </c>
      <c r="BM21" s="11" t="s">
        <v>149</v>
      </c>
      <c r="BN21" s="11" t="s">
        <v>150</v>
      </c>
      <c r="BO21" s="11" t="s">
        <v>151</v>
      </c>
      <c r="BP21" s="11" t="s">
        <v>152</v>
      </c>
      <c r="BQ21" s="11" t="s">
        <v>153</v>
      </c>
      <c r="BR21" s="11" t="s">
        <v>154</v>
      </c>
      <c r="BS21" s="11" t="s">
        <v>155</v>
      </c>
      <c r="BT21" s="11" t="s">
        <v>156</v>
      </c>
      <c r="BU21" s="27" t="s">
        <v>157</v>
      </c>
      <c r="BV21" s="27" t="s">
        <v>158</v>
      </c>
      <c r="BW21" s="11" t="s">
        <v>159</v>
      </c>
      <c r="BX21" s="11" t="s">
        <v>160</v>
      </c>
      <c r="BY21" s="11" t="s">
        <v>161</v>
      </c>
      <c r="BZ21" s="11" t="s">
        <v>162</v>
      </c>
      <c r="CA21" s="11" t="s">
        <v>163</v>
      </c>
      <c r="CB21" s="11" t="s">
        <v>164</v>
      </c>
      <c r="CC21" s="11" t="s">
        <v>165</v>
      </c>
      <c r="CD21" s="11" t="s">
        <v>166</v>
      </c>
      <c r="CE21" s="12" t="s">
        <v>169</v>
      </c>
    </row>
    <row r="22" spans="1:83" ht="26.25" thickBot="1" x14ac:dyDescent="0.3">
      <c r="A22" s="242">
        <v>1</v>
      </c>
      <c r="B22" s="130" t="s">
        <v>180</v>
      </c>
      <c r="C22" s="130" t="s">
        <v>181</v>
      </c>
      <c r="D22" s="239" t="s">
        <v>182</v>
      </c>
      <c r="E22" s="130" t="s">
        <v>183</v>
      </c>
      <c r="F22" s="270" t="s">
        <v>184</v>
      </c>
      <c r="G22" s="130">
        <v>12001</v>
      </c>
      <c r="H22" s="243">
        <v>12304</v>
      </c>
      <c r="I22" s="42"/>
      <c r="J22" s="42"/>
      <c r="K22" s="42"/>
      <c r="L22" s="42"/>
      <c r="M22" s="42"/>
      <c r="N22" s="42"/>
      <c r="O22" s="42"/>
      <c r="P22" s="42"/>
      <c r="Q22" s="130" t="s">
        <v>208</v>
      </c>
      <c r="R22" s="244">
        <v>43234</v>
      </c>
      <c r="S22" s="244">
        <v>47251</v>
      </c>
      <c r="T22" s="130">
        <v>13204</v>
      </c>
      <c r="U22" s="130" t="s">
        <v>185</v>
      </c>
      <c r="V22" s="243">
        <v>13509</v>
      </c>
      <c r="W22" s="130" t="s">
        <v>184</v>
      </c>
      <c r="X22" s="235">
        <v>429600</v>
      </c>
      <c r="Y22" s="130" t="s">
        <v>212</v>
      </c>
      <c r="Z22" s="130" t="s">
        <v>186</v>
      </c>
      <c r="AA22" s="130" t="s">
        <v>187</v>
      </c>
      <c r="AB22" s="162">
        <v>43524</v>
      </c>
      <c r="AC22" s="130">
        <v>12509</v>
      </c>
      <c r="AD22" s="162">
        <v>43524</v>
      </c>
      <c r="AE22" s="162">
        <v>43830</v>
      </c>
      <c r="AF22" s="42" t="s">
        <v>188</v>
      </c>
      <c r="AG22" s="42">
        <v>3390390000</v>
      </c>
      <c r="AH22" s="42"/>
      <c r="AI22" s="43"/>
      <c r="AJ22" s="43"/>
      <c r="AK22" s="44">
        <v>410400</v>
      </c>
      <c r="AL22" s="42"/>
      <c r="AM22" s="42"/>
      <c r="AN22" s="42"/>
      <c r="AO22" s="42"/>
      <c r="AP22" s="42"/>
      <c r="AQ22" s="42"/>
      <c r="AR22" s="42"/>
      <c r="AS22" s="42"/>
      <c r="AT22" s="42"/>
      <c r="AU22" s="42"/>
      <c r="AV22" s="42"/>
      <c r="AW22" s="43"/>
      <c r="AX22" s="43"/>
      <c r="AY22" s="42"/>
      <c r="AZ22" s="42"/>
      <c r="BA22" s="43"/>
      <c r="BB22" s="43"/>
      <c r="BC22" s="42"/>
      <c r="BD22" s="42"/>
      <c r="BE22" s="43"/>
      <c r="BF22" s="43"/>
      <c r="BG22" s="42"/>
      <c r="BH22" s="43"/>
      <c r="BI22" s="45">
        <v>0</v>
      </c>
      <c r="BJ22" s="43"/>
      <c r="BK22" s="68">
        <v>1122768</v>
      </c>
      <c r="BL22" s="67">
        <f>BJ22+BK22</f>
        <v>1122768</v>
      </c>
      <c r="BM22" s="46"/>
      <c r="BN22" s="46"/>
      <c r="BO22" s="46"/>
      <c r="BP22" s="46"/>
      <c r="BQ22" s="46"/>
      <c r="BR22" s="46"/>
      <c r="BS22" s="46"/>
      <c r="BT22" s="46"/>
      <c r="BU22" s="47"/>
      <c r="BV22" s="47"/>
      <c r="BW22" s="46"/>
      <c r="BX22" s="46"/>
      <c r="BY22" s="46"/>
      <c r="BZ22" s="42"/>
      <c r="CA22" s="42"/>
      <c r="CB22" s="42"/>
      <c r="CC22" s="42"/>
      <c r="CD22" s="42"/>
      <c r="CE22" s="42"/>
    </row>
    <row r="23" spans="1:83" ht="26.25" thickBot="1" x14ac:dyDescent="0.3">
      <c r="A23" s="115"/>
      <c r="B23" s="131"/>
      <c r="C23" s="131"/>
      <c r="D23" s="240"/>
      <c r="E23" s="131"/>
      <c r="F23" s="271"/>
      <c r="G23" s="131"/>
      <c r="H23" s="117"/>
      <c r="I23" s="42"/>
      <c r="J23" s="42"/>
      <c r="K23" s="42"/>
      <c r="L23" s="42"/>
      <c r="M23" s="42"/>
      <c r="N23" s="42"/>
      <c r="O23" s="42"/>
      <c r="P23" s="42"/>
      <c r="Q23" s="131"/>
      <c r="R23" s="117"/>
      <c r="S23" s="117"/>
      <c r="T23" s="131"/>
      <c r="U23" s="131"/>
      <c r="V23" s="117"/>
      <c r="W23" s="131"/>
      <c r="X23" s="236"/>
      <c r="Y23" s="131"/>
      <c r="Z23" s="131"/>
      <c r="AA23" s="131"/>
      <c r="AB23" s="134"/>
      <c r="AC23" s="131"/>
      <c r="AD23" s="134"/>
      <c r="AE23" s="134"/>
      <c r="AF23" s="42" t="s">
        <v>188</v>
      </c>
      <c r="AG23" s="42">
        <v>3390390000</v>
      </c>
      <c r="AH23" s="42"/>
      <c r="AI23" s="43"/>
      <c r="AJ23" s="43"/>
      <c r="AK23" s="44"/>
      <c r="AL23" s="42"/>
      <c r="AM23" s="87" t="s">
        <v>189</v>
      </c>
      <c r="AN23" s="88">
        <v>43802</v>
      </c>
      <c r="AO23" s="89">
        <v>12697</v>
      </c>
      <c r="AP23" s="87" t="s">
        <v>190</v>
      </c>
      <c r="AQ23" s="88">
        <v>43831</v>
      </c>
      <c r="AR23" s="88">
        <v>44196</v>
      </c>
      <c r="AS23" s="42"/>
      <c r="AT23" s="42"/>
      <c r="AU23" s="42"/>
      <c r="AV23" s="42"/>
      <c r="AW23" s="43"/>
      <c r="AX23" s="43"/>
      <c r="AY23" s="42"/>
      <c r="AZ23" s="42"/>
      <c r="BA23" s="43"/>
      <c r="BB23" s="43"/>
      <c r="BC23" s="42"/>
      <c r="BD23" s="42"/>
      <c r="BE23" s="43"/>
      <c r="BF23" s="43"/>
      <c r="BG23" s="42"/>
      <c r="BH23" s="43"/>
      <c r="BI23" s="45">
        <f t="shared" ref="BI23:BI32" si="0">$AK$22+AW23-AX23</f>
        <v>410400</v>
      </c>
      <c r="BJ23" s="43"/>
      <c r="BK23" s="69"/>
      <c r="BL23" s="67">
        <f t="shared" ref="BL23:BL86" si="1">BJ23+BK23</f>
        <v>0</v>
      </c>
      <c r="BM23" s="46"/>
      <c r="BN23" s="46"/>
      <c r="BO23" s="46"/>
      <c r="BP23" s="46"/>
      <c r="BQ23" s="46"/>
      <c r="BR23" s="46"/>
      <c r="BS23" s="46"/>
      <c r="BT23" s="46"/>
      <c r="BU23" s="47"/>
      <c r="BV23" s="47"/>
      <c r="BW23" s="46"/>
      <c r="BX23" s="46"/>
      <c r="BY23" s="46"/>
      <c r="BZ23" s="42"/>
      <c r="CA23" s="42"/>
      <c r="CB23" s="42"/>
      <c r="CC23" s="42"/>
      <c r="CD23" s="42"/>
      <c r="CE23" s="42"/>
    </row>
    <row r="24" spans="1:83" ht="51.75" thickBot="1" x14ac:dyDescent="0.3">
      <c r="A24" s="115"/>
      <c r="B24" s="131"/>
      <c r="C24" s="131"/>
      <c r="D24" s="240"/>
      <c r="E24" s="131"/>
      <c r="F24" s="271"/>
      <c r="G24" s="131"/>
      <c r="H24" s="117"/>
      <c r="I24" s="42"/>
      <c r="J24" s="42"/>
      <c r="K24" s="42"/>
      <c r="L24" s="42"/>
      <c r="M24" s="42"/>
      <c r="N24" s="42"/>
      <c r="O24" s="42"/>
      <c r="P24" s="42"/>
      <c r="Q24" s="131"/>
      <c r="R24" s="117"/>
      <c r="S24" s="117"/>
      <c r="T24" s="131"/>
      <c r="U24" s="131"/>
      <c r="V24" s="117"/>
      <c r="W24" s="131"/>
      <c r="X24" s="236"/>
      <c r="Y24" s="131"/>
      <c r="Z24" s="131"/>
      <c r="AA24" s="131"/>
      <c r="AB24" s="134"/>
      <c r="AC24" s="131"/>
      <c r="AD24" s="134"/>
      <c r="AE24" s="134"/>
      <c r="AF24" s="42" t="s">
        <v>188</v>
      </c>
      <c r="AG24" s="42">
        <v>3390390000</v>
      </c>
      <c r="AH24" s="42"/>
      <c r="AI24" s="43"/>
      <c r="AJ24" s="43"/>
      <c r="AK24" s="44"/>
      <c r="AL24" s="42"/>
      <c r="AM24" s="87" t="s">
        <v>191</v>
      </c>
      <c r="AN24" s="88">
        <v>44153</v>
      </c>
      <c r="AO24" s="89">
        <v>12926</v>
      </c>
      <c r="AP24" s="87" t="s">
        <v>192</v>
      </c>
      <c r="AQ24" s="88">
        <v>44197</v>
      </c>
      <c r="AR24" s="88">
        <v>44561</v>
      </c>
      <c r="AS24" s="42"/>
      <c r="AT24" s="42"/>
      <c r="AU24" s="42"/>
      <c r="AV24" s="42"/>
      <c r="AW24" s="43">
        <v>61344</v>
      </c>
      <c r="AX24" s="43"/>
      <c r="AY24" s="42"/>
      <c r="AZ24" s="42"/>
      <c r="BA24" s="43"/>
      <c r="BB24" s="43"/>
      <c r="BC24" s="42"/>
      <c r="BD24" s="42"/>
      <c r="BE24" s="43"/>
      <c r="BF24" s="43"/>
      <c r="BG24" s="42"/>
      <c r="BH24" s="43"/>
      <c r="BI24" s="45">
        <f t="shared" si="0"/>
        <v>471744</v>
      </c>
      <c r="BJ24" s="43"/>
      <c r="BK24" s="69"/>
      <c r="BL24" s="67">
        <f t="shared" si="1"/>
        <v>0</v>
      </c>
      <c r="BM24" s="46"/>
      <c r="BN24" s="46"/>
      <c r="BO24" s="46"/>
      <c r="BP24" s="46"/>
      <c r="BQ24" s="46"/>
      <c r="BR24" s="46"/>
      <c r="BS24" s="46"/>
      <c r="BT24" s="46"/>
      <c r="BU24" s="47"/>
      <c r="BV24" s="47"/>
      <c r="BW24" s="46"/>
      <c r="BX24" s="46"/>
      <c r="BY24" s="46"/>
      <c r="BZ24" s="42"/>
      <c r="CA24" s="42"/>
      <c r="CB24" s="42"/>
      <c r="CC24" s="42"/>
      <c r="CD24" s="42"/>
      <c r="CE24" s="42"/>
    </row>
    <row r="25" spans="1:83" ht="26.25" thickBot="1" x14ac:dyDescent="0.3">
      <c r="A25" s="115"/>
      <c r="B25" s="131"/>
      <c r="C25" s="131"/>
      <c r="D25" s="240"/>
      <c r="E25" s="131"/>
      <c r="F25" s="271"/>
      <c r="G25" s="131"/>
      <c r="H25" s="117"/>
      <c r="I25" s="42"/>
      <c r="J25" s="42"/>
      <c r="K25" s="42"/>
      <c r="L25" s="42"/>
      <c r="M25" s="42"/>
      <c r="N25" s="42"/>
      <c r="O25" s="42"/>
      <c r="P25" s="42"/>
      <c r="Q25" s="131"/>
      <c r="R25" s="117"/>
      <c r="S25" s="117"/>
      <c r="T25" s="131"/>
      <c r="U25" s="131"/>
      <c r="V25" s="117"/>
      <c r="W25" s="131"/>
      <c r="X25" s="236"/>
      <c r="Y25" s="131"/>
      <c r="Z25" s="131"/>
      <c r="AA25" s="131"/>
      <c r="AB25" s="134"/>
      <c r="AC25" s="131"/>
      <c r="AD25" s="134"/>
      <c r="AE25" s="134"/>
      <c r="AF25" s="42" t="s">
        <v>188</v>
      </c>
      <c r="AG25" s="42">
        <v>3390390000</v>
      </c>
      <c r="AH25" s="42"/>
      <c r="AI25" s="43"/>
      <c r="AJ25" s="43"/>
      <c r="AK25" s="44"/>
      <c r="AL25" s="42"/>
      <c r="AM25" s="87" t="s">
        <v>193</v>
      </c>
      <c r="AN25" s="88">
        <v>44194</v>
      </c>
      <c r="AO25" s="89">
        <v>12952</v>
      </c>
      <c r="AP25" s="87" t="s">
        <v>194</v>
      </c>
      <c r="AQ25" s="88">
        <v>44197</v>
      </c>
      <c r="AR25" s="88">
        <v>44561</v>
      </c>
      <c r="AS25" s="42"/>
      <c r="AT25" s="42"/>
      <c r="AU25" s="42"/>
      <c r="AV25" s="42"/>
      <c r="AW25" s="43"/>
      <c r="AX25" s="43"/>
      <c r="AY25" s="42"/>
      <c r="AZ25" s="42"/>
      <c r="BA25" s="43"/>
      <c r="BB25" s="43"/>
      <c r="BC25" s="42"/>
      <c r="BD25" s="42"/>
      <c r="BE25" s="43"/>
      <c r="BF25" s="43"/>
      <c r="BG25" s="42"/>
      <c r="BH25" s="43"/>
      <c r="BI25" s="45">
        <f t="shared" si="0"/>
        <v>410400</v>
      </c>
      <c r="BJ25" s="43"/>
      <c r="BK25" s="69"/>
      <c r="BL25" s="67">
        <f t="shared" si="1"/>
        <v>0</v>
      </c>
      <c r="BM25" s="46"/>
      <c r="BN25" s="46"/>
      <c r="BO25" s="46"/>
      <c r="BP25" s="46"/>
      <c r="BQ25" s="46"/>
      <c r="BR25" s="46"/>
      <c r="BS25" s="46"/>
      <c r="BT25" s="46"/>
      <c r="BU25" s="47"/>
      <c r="BV25" s="47"/>
      <c r="BW25" s="46"/>
      <c r="BX25" s="46"/>
      <c r="BY25" s="46"/>
      <c r="BZ25" s="42"/>
      <c r="CA25" s="42"/>
      <c r="CB25" s="42"/>
      <c r="CC25" s="42"/>
      <c r="CD25" s="42"/>
      <c r="CE25" s="42"/>
    </row>
    <row r="26" spans="1:83" ht="26.25" thickBot="1" x14ac:dyDescent="0.3">
      <c r="A26" s="115"/>
      <c r="B26" s="131"/>
      <c r="C26" s="131"/>
      <c r="D26" s="240"/>
      <c r="E26" s="131"/>
      <c r="F26" s="271"/>
      <c r="G26" s="131"/>
      <c r="H26" s="117"/>
      <c r="I26" s="42"/>
      <c r="J26" s="42"/>
      <c r="K26" s="42"/>
      <c r="L26" s="42"/>
      <c r="M26" s="42"/>
      <c r="N26" s="42"/>
      <c r="O26" s="42"/>
      <c r="P26" s="42"/>
      <c r="Q26" s="131"/>
      <c r="R26" s="117"/>
      <c r="S26" s="117"/>
      <c r="T26" s="131"/>
      <c r="U26" s="131"/>
      <c r="V26" s="117"/>
      <c r="W26" s="131"/>
      <c r="X26" s="236"/>
      <c r="Y26" s="131"/>
      <c r="Z26" s="131"/>
      <c r="AA26" s="131"/>
      <c r="AB26" s="134"/>
      <c r="AC26" s="131"/>
      <c r="AD26" s="134"/>
      <c r="AE26" s="134"/>
      <c r="AF26" s="42" t="s">
        <v>188</v>
      </c>
      <c r="AG26" s="42">
        <v>3390390000</v>
      </c>
      <c r="AH26" s="42"/>
      <c r="AI26" s="43"/>
      <c r="AJ26" s="43"/>
      <c r="AK26" s="44"/>
      <c r="AL26" s="42"/>
      <c r="AM26" s="87" t="s">
        <v>195</v>
      </c>
      <c r="AN26" s="88">
        <v>44530</v>
      </c>
      <c r="AO26" s="89">
        <v>13268</v>
      </c>
      <c r="AP26" s="87" t="s">
        <v>196</v>
      </c>
      <c r="AQ26" s="88">
        <v>44530</v>
      </c>
      <c r="AR26" s="88">
        <v>44561</v>
      </c>
      <c r="AS26" s="42"/>
      <c r="AT26" s="42"/>
      <c r="AU26" s="42"/>
      <c r="AV26" s="42"/>
      <c r="AW26" s="43">
        <v>80892</v>
      </c>
      <c r="AX26" s="43"/>
      <c r="AY26" s="42"/>
      <c r="AZ26" s="42"/>
      <c r="BA26" s="43"/>
      <c r="BB26" s="43"/>
      <c r="BC26" s="42"/>
      <c r="BD26" s="42"/>
      <c r="BE26" s="43"/>
      <c r="BF26" s="43"/>
      <c r="BG26" s="42"/>
      <c r="BH26" s="43"/>
      <c r="BI26" s="45">
        <f t="shared" si="0"/>
        <v>491292</v>
      </c>
      <c r="BJ26" s="43"/>
      <c r="BK26" s="69"/>
      <c r="BL26" s="67">
        <f t="shared" si="1"/>
        <v>0</v>
      </c>
      <c r="BM26" s="46"/>
      <c r="BN26" s="46"/>
      <c r="BO26" s="46"/>
      <c r="BP26" s="46"/>
      <c r="BQ26" s="46"/>
      <c r="BR26" s="46"/>
      <c r="BS26" s="46"/>
      <c r="BT26" s="46"/>
      <c r="BU26" s="47"/>
      <c r="BV26" s="47"/>
      <c r="BW26" s="46"/>
      <c r="BX26" s="46"/>
      <c r="BY26" s="46"/>
      <c r="BZ26" s="42"/>
      <c r="CA26" s="42"/>
      <c r="CB26" s="42"/>
      <c r="CC26" s="42"/>
      <c r="CD26" s="42"/>
      <c r="CE26" s="42"/>
    </row>
    <row r="27" spans="1:83" ht="26.25" thickBot="1" x14ac:dyDescent="0.3">
      <c r="A27" s="115"/>
      <c r="B27" s="131"/>
      <c r="C27" s="131"/>
      <c r="D27" s="240"/>
      <c r="E27" s="131"/>
      <c r="F27" s="271"/>
      <c r="G27" s="131"/>
      <c r="H27" s="117"/>
      <c r="I27" s="42"/>
      <c r="J27" s="42"/>
      <c r="K27" s="42"/>
      <c r="L27" s="42"/>
      <c r="M27" s="42"/>
      <c r="N27" s="42"/>
      <c r="O27" s="42"/>
      <c r="P27" s="42"/>
      <c r="Q27" s="131"/>
      <c r="R27" s="117"/>
      <c r="S27" s="117"/>
      <c r="T27" s="131"/>
      <c r="U27" s="131"/>
      <c r="V27" s="117"/>
      <c r="W27" s="131"/>
      <c r="X27" s="236"/>
      <c r="Y27" s="131"/>
      <c r="Z27" s="131"/>
      <c r="AA27" s="131"/>
      <c r="AB27" s="134"/>
      <c r="AC27" s="131"/>
      <c r="AD27" s="134"/>
      <c r="AE27" s="134"/>
      <c r="AF27" s="42" t="s">
        <v>188</v>
      </c>
      <c r="AG27" s="42">
        <v>3390390000</v>
      </c>
      <c r="AH27" s="42"/>
      <c r="AI27" s="43"/>
      <c r="AJ27" s="43"/>
      <c r="AK27" s="44"/>
      <c r="AL27" s="42"/>
      <c r="AM27" s="87" t="s">
        <v>197</v>
      </c>
      <c r="AN27" s="88">
        <v>44559</v>
      </c>
      <c r="AO27" s="89">
        <v>13267</v>
      </c>
      <c r="AP27" s="87" t="str">
        <f>AP25</f>
        <v>a prorrogação do prazo de vigência contratual</v>
      </c>
      <c r="AQ27" s="88">
        <v>44562</v>
      </c>
      <c r="AR27" s="88" t="s">
        <v>198</v>
      </c>
      <c r="AS27" s="42"/>
      <c r="AT27" s="42"/>
      <c r="AU27" s="42"/>
      <c r="AV27" s="42"/>
      <c r="AW27" s="43"/>
      <c r="AX27" s="43"/>
      <c r="AY27" s="42"/>
      <c r="AZ27" s="42"/>
      <c r="BA27" s="43"/>
      <c r="BB27" s="43"/>
      <c r="BC27" s="42"/>
      <c r="BD27" s="42"/>
      <c r="BE27" s="43"/>
      <c r="BF27" s="43"/>
      <c r="BG27" s="42"/>
      <c r="BH27" s="43"/>
      <c r="BI27" s="45">
        <f t="shared" si="0"/>
        <v>410400</v>
      </c>
      <c r="BJ27" s="43"/>
      <c r="BK27" s="69"/>
      <c r="BL27" s="67">
        <f t="shared" si="1"/>
        <v>0</v>
      </c>
      <c r="BM27" s="46"/>
      <c r="BN27" s="46"/>
      <c r="BO27" s="46"/>
      <c r="BP27" s="46"/>
      <c r="BQ27" s="46"/>
      <c r="BR27" s="46"/>
      <c r="BS27" s="46"/>
      <c r="BT27" s="46"/>
      <c r="BU27" s="47"/>
      <c r="BV27" s="47"/>
      <c r="BW27" s="46"/>
      <c r="BX27" s="46"/>
      <c r="BY27" s="46"/>
      <c r="BZ27" s="42"/>
      <c r="CA27" s="42"/>
      <c r="CB27" s="42"/>
      <c r="CC27" s="42"/>
      <c r="CD27" s="42"/>
      <c r="CE27" s="42"/>
    </row>
    <row r="28" spans="1:83" ht="51.75" thickBot="1" x14ac:dyDescent="0.3">
      <c r="A28" s="115"/>
      <c r="B28" s="131"/>
      <c r="C28" s="131"/>
      <c r="D28" s="240"/>
      <c r="E28" s="131"/>
      <c r="F28" s="271"/>
      <c r="G28" s="131"/>
      <c r="H28" s="117"/>
      <c r="I28" s="42"/>
      <c r="J28" s="42"/>
      <c r="K28" s="42"/>
      <c r="L28" s="42"/>
      <c r="M28" s="42"/>
      <c r="N28" s="42"/>
      <c r="O28" s="42"/>
      <c r="P28" s="42"/>
      <c r="Q28" s="131"/>
      <c r="R28" s="117"/>
      <c r="S28" s="117"/>
      <c r="T28" s="131"/>
      <c r="U28" s="131"/>
      <c r="V28" s="117"/>
      <c r="W28" s="131"/>
      <c r="X28" s="236"/>
      <c r="Y28" s="131"/>
      <c r="Z28" s="131"/>
      <c r="AA28" s="131"/>
      <c r="AB28" s="134"/>
      <c r="AC28" s="131"/>
      <c r="AD28" s="134"/>
      <c r="AE28" s="134"/>
      <c r="AF28" s="42" t="s">
        <v>188</v>
      </c>
      <c r="AG28" s="42">
        <v>3390390000</v>
      </c>
      <c r="AH28" s="42"/>
      <c r="AI28" s="43"/>
      <c r="AJ28" s="43"/>
      <c r="AK28" s="44"/>
      <c r="AL28" s="42"/>
      <c r="AM28" s="87" t="s">
        <v>199</v>
      </c>
      <c r="AN28" s="88">
        <v>44924</v>
      </c>
      <c r="AO28" s="89">
        <v>13448</v>
      </c>
      <c r="AP28" s="87" t="s">
        <v>192</v>
      </c>
      <c r="AQ28" s="88">
        <v>44927</v>
      </c>
      <c r="AR28" s="88">
        <v>45291</v>
      </c>
      <c r="AS28" s="42"/>
      <c r="AT28" s="42"/>
      <c r="AU28" s="42"/>
      <c r="AV28" s="42"/>
      <c r="AW28" s="43">
        <v>82800</v>
      </c>
      <c r="AX28" s="43"/>
      <c r="AY28" s="42"/>
      <c r="AZ28" s="42"/>
      <c r="BA28" s="43"/>
      <c r="BB28" s="43"/>
      <c r="BC28" s="42"/>
      <c r="BD28" s="42"/>
      <c r="BE28" s="43"/>
      <c r="BF28" s="43"/>
      <c r="BG28" s="42"/>
      <c r="BH28" s="43"/>
      <c r="BI28" s="45">
        <f t="shared" si="0"/>
        <v>493200</v>
      </c>
      <c r="BJ28" s="43">
        <v>798192</v>
      </c>
      <c r="BK28" s="69"/>
      <c r="BL28" s="67">
        <f t="shared" si="1"/>
        <v>798192</v>
      </c>
      <c r="BM28" s="46"/>
      <c r="BN28" s="46"/>
      <c r="BO28" s="46"/>
      <c r="BP28" s="46"/>
      <c r="BQ28" s="46"/>
      <c r="BR28" s="46"/>
      <c r="BS28" s="46"/>
      <c r="BT28" s="46"/>
      <c r="BU28" s="47"/>
      <c r="BV28" s="47"/>
      <c r="BW28" s="46"/>
      <c r="BX28" s="46"/>
      <c r="BY28" s="46"/>
      <c r="BZ28" s="42" t="s">
        <v>209</v>
      </c>
      <c r="CA28" s="42">
        <v>13476</v>
      </c>
      <c r="CB28" s="42" t="s">
        <v>210</v>
      </c>
      <c r="CC28" s="36" t="s">
        <v>252</v>
      </c>
      <c r="CD28" s="42" t="s">
        <v>211</v>
      </c>
      <c r="CE28" s="36" t="s">
        <v>253</v>
      </c>
    </row>
    <row r="29" spans="1:83" ht="26.25" thickBot="1" x14ac:dyDescent="0.3">
      <c r="A29" s="115"/>
      <c r="B29" s="131"/>
      <c r="C29" s="131"/>
      <c r="D29" s="240"/>
      <c r="E29" s="131"/>
      <c r="F29" s="271"/>
      <c r="G29" s="131"/>
      <c r="H29" s="117"/>
      <c r="I29" s="42"/>
      <c r="J29" s="42"/>
      <c r="K29" s="42"/>
      <c r="L29" s="42"/>
      <c r="M29" s="42"/>
      <c r="N29" s="42"/>
      <c r="O29" s="42"/>
      <c r="P29" s="42"/>
      <c r="Q29" s="131"/>
      <c r="R29" s="117"/>
      <c r="S29" s="117"/>
      <c r="T29" s="131"/>
      <c r="U29" s="131"/>
      <c r="V29" s="117"/>
      <c r="W29" s="131"/>
      <c r="X29" s="236"/>
      <c r="Y29" s="131"/>
      <c r="Z29" s="131"/>
      <c r="AA29" s="131"/>
      <c r="AB29" s="134"/>
      <c r="AC29" s="131"/>
      <c r="AD29" s="134"/>
      <c r="AE29" s="134"/>
      <c r="AF29" s="42" t="s">
        <v>188</v>
      </c>
      <c r="AG29" s="42">
        <v>3390390000</v>
      </c>
      <c r="AH29" s="42"/>
      <c r="AI29" s="43"/>
      <c r="AJ29" s="43"/>
      <c r="AK29" s="44"/>
      <c r="AL29" s="42"/>
      <c r="AM29" s="87" t="s">
        <v>200</v>
      </c>
      <c r="AN29" s="88">
        <v>45324</v>
      </c>
      <c r="AO29" s="89">
        <v>13716</v>
      </c>
      <c r="AP29" s="87" t="s">
        <v>201</v>
      </c>
      <c r="AQ29" s="88">
        <v>45292</v>
      </c>
      <c r="AR29" s="88">
        <v>45657</v>
      </c>
      <c r="AS29" s="42"/>
      <c r="AT29" s="42"/>
      <c r="AU29" s="42">
        <v>20.329999999999998</v>
      </c>
      <c r="AV29" s="42"/>
      <c r="AW29" s="43">
        <v>162288</v>
      </c>
      <c r="AX29" s="43"/>
      <c r="AY29" s="42"/>
      <c r="AZ29" s="42"/>
      <c r="BA29" s="43"/>
      <c r="BB29" s="43"/>
      <c r="BC29" s="42"/>
      <c r="BD29" s="42"/>
      <c r="BE29" s="43"/>
      <c r="BF29" s="43"/>
      <c r="BG29" s="42"/>
      <c r="BH29" s="43"/>
      <c r="BI29" s="45">
        <f t="shared" si="0"/>
        <v>572688</v>
      </c>
      <c r="BJ29" s="43"/>
      <c r="BK29" s="69"/>
      <c r="BL29" s="67">
        <f t="shared" si="1"/>
        <v>0</v>
      </c>
      <c r="BM29" s="46"/>
      <c r="BN29" s="46"/>
      <c r="BO29" s="46"/>
      <c r="BP29" s="46"/>
      <c r="BQ29" s="46"/>
      <c r="BR29" s="46"/>
      <c r="BS29" s="46"/>
      <c r="BT29" s="46"/>
      <c r="BU29" s="47"/>
      <c r="BV29" s="47"/>
      <c r="BW29" s="46"/>
      <c r="BX29" s="46"/>
      <c r="BY29" s="46"/>
      <c r="BZ29" s="42" t="s">
        <v>209</v>
      </c>
      <c r="CA29" s="42">
        <v>13476</v>
      </c>
      <c r="CB29" s="42" t="s">
        <v>210</v>
      </c>
      <c r="CC29" s="36" t="s">
        <v>252</v>
      </c>
      <c r="CD29" s="42" t="s">
        <v>211</v>
      </c>
      <c r="CE29" s="36" t="s">
        <v>253</v>
      </c>
    </row>
    <row r="30" spans="1:83" ht="26.25" thickBot="1" x14ac:dyDescent="0.3">
      <c r="A30" s="115"/>
      <c r="B30" s="131"/>
      <c r="C30" s="131"/>
      <c r="D30" s="240"/>
      <c r="E30" s="131"/>
      <c r="F30" s="271"/>
      <c r="G30" s="131"/>
      <c r="H30" s="117"/>
      <c r="I30" s="42"/>
      <c r="J30" s="42"/>
      <c r="K30" s="42"/>
      <c r="L30" s="42"/>
      <c r="M30" s="42"/>
      <c r="N30" s="42"/>
      <c r="O30" s="42"/>
      <c r="P30" s="42"/>
      <c r="Q30" s="131"/>
      <c r="R30" s="117"/>
      <c r="S30" s="117"/>
      <c r="T30" s="131"/>
      <c r="U30" s="131"/>
      <c r="V30" s="117"/>
      <c r="W30" s="131"/>
      <c r="X30" s="236"/>
      <c r="Y30" s="131"/>
      <c r="Z30" s="131"/>
      <c r="AA30" s="131"/>
      <c r="AB30" s="134"/>
      <c r="AC30" s="131"/>
      <c r="AD30" s="134"/>
      <c r="AE30" s="134"/>
      <c r="AF30" s="42">
        <v>1500</v>
      </c>
      <c r="AG30" s="42">
        <v>3390390000</v>
      </c>
      <c r="AH30" s="42"/>
      <c r="AI30" s="43"/>
      <c r="AJ30" s="43"/>
      <c r="AK30" s="44"/>
      <c r="AL30" s="42"/>
      <c r="AM30" s="87" t="s">
        <v>202</v>
      </c>
      <c r="AN30" s="88">
        <v>45287</v>
      </c>
      <c r="AO30" s="89">
        <v>13683</v>
      </c>
      <c r="AP30" s="87" t="s">
        <v>203</v>
      </c>
      <c r="AQ30" s="88">
        <v>45292</v>
      </c>
      <c r="AR30" s="88">
        <v>45351</v>
      </c>
      <c r="AS30" s="42"/>
      <c r="AT30" s="42"/>
      <c r="AU30" s="42"/>
      <c r="AV30" s="42"/>
      <c r="AW30" s="43"/>
      <c r="AX30" s="43"/>
      <c r="AY30" s="42"/>
      <c r="AZ30" s="42"/>
      <c r="BA30" s="43"/>
      <c r="BB30" s="43"/>
      <c r="BC30" s="42"/>
      <c r="BD30" s="42"/>
      <c r="BE30" s="43"/>
      <c r="BF30" s="43"/>
      <c r="BG30" s="42"/>
      <c r="BH30" s="43"/>
      <c r="BI30" s="45">
        <f t="shared" si="0"/>
        <v>410400</v>
      </c>
      <c r="BJ30" s="43"/>
      <c r="BK30" s="69"/>
      <c r="BL30" s="67">
        <f t="shared" si="1"/>
        <v>0</v>
      </c>
      <c r="BM30" s="46"/>
      <c r="BN30" s="46"/>
      <c r="BO30" s="46"/>
      <c r="BP30" s="46"/>
      <c r="BQ30" s="46"/>
      <c r="BR30" s="46"/>
      <c r="BS30" s="46"/>
      <c r="BT30" s="46"/>
      <c r="BU30" s="47"/>
      <c r="BV30" s="47"/>
      <c r="BW30" s="46"/>
      <c r="BX30" s="46"/>
      <c r="BY30" s="46"/>
      <c r="BZ30" s="42" t="s">
        <v>209</v>
      </c>
      <c r="CA30" s="42">
        <v>13476</v>
      </c>
      <c r="CB30" s="42" t="s">
        <v>210</v>
      </c>
      <c r="CC30" s="36" t="s">
        <v>252</v>
      </c>
      <c r="CD30" s="42" t="s">
        <v>211</v>
      </c>
      <c r="CE30" s="36" t="s">
        <v>253</v>
      </c>
    </row>
    <row r="31" spans="1:83" ht="13.5" thickBot="1" x14ac:dyDescent="0.3">
      <c r="A31" s="115"/>
      <c r="B31" s="131"/>
      <c r="C31" s="131"/>
      <c r="D31" s="240"/>
      <c r="E31" s="131"/>
      <c r="F31" s="271"/>
      <c r="G31" s="131"/>
      <c r="H31" s="117"/>
      <c r="I31" s="42"/>
      <c r="J31" s="42"/>
      <c r="K31" s="42"/>
      <c r="L31" s="42"/>
      <c r="M31" s="42"/>
      <c r="N31" s="42"/>
      <c r="O31" s="42"/>
      <c r="P31" s="42"/>
      <c r="Q31" s="131"/>
      <c r="R31" s="117"/>
      <c r="S31" s="117"/>
      <c r="T31" s="131"/>
      <c r="U31" s="131"/>
      <c r="V31" s="117"/>
      <c r="W31" s="131"/>
      <c r="X31" s="236"/>
      <c r="Y31" s="131"/>
      <c r="Z31" s="131"/>
      <c r="AA31" s="131"/>
      <c r="AB31" s="134"/>
      <c r="AC31" s="131"/>
      <c r="AD31" s="134"/>
      <c r="AE31" s="134"/>
      <c r="AF31" s="42">
        <v>1500</v>
      </c>
      <c r="AG31" s="42">
        <v>3390390000</v>
      </c>
      <c r="AH31" s="42"/>
      <c r="AI31" s="43"/>
      <c r="AJ31" s="43"/>
      <c r="AK31" s="44"/>
      <c r="AL31" s="42"/>
      <c r="AM31" s="87" t="s">
        <v>204</v>
      </c>
      <c r="AN31" s="88">
        <v>45351</v>
      </c>
      <c r="AO31" s="89">
        <v>13726</v>
      </c>
      <c r="AP31" s="87" t="s">
        <v>205</v>
      </c>
      <c r="AQ31" s="88">
        <v>45352</v>
      </c>
      <c r="AR31" s="88">
        <v>45535</v>
      </c>
      <c r="AS31" s="42"/>
      <c r="AT31" s="42"/>
      <c r="AU31" s="42"/>
      <c r="AV31" s="42"/>
      <c r="AW31" s="43"/>
      <c r="AX31" s="43"/>
      <c r="AY31" s="42"/>
      <c r="AZ31" s="42"/>
      <c r="BA31" s="43"/>
      <c r="BB31" s="43"/>
      <c r="BC31" s="42"/>
      <c r="BD31" s="42"/>
      <c r="BE31" s="43"/>
      <c r="BF31" s="43"/>
      <c r="BG31" s="42"/>
      <c r="BH31" s="43"/>
      <c r="BI31" s="45">
        <f t="shared" si="0"/>
        <v>410400</v>
      </c>
      <c r="BJ31" s="43"/>
      <c r="BK31" s="69"/>
      <c r="BL31" s="67">
        <f t="shared" si="1"/>
        <v>0</v>
      </c>
      <c r="BM31" s="46"/>
      <c r="BN31" s="46"/>
      <c r="BO31" s="46"/>
      <c r="BP31" s="46"/>
      <c r="BQ31" s="46"/>
      <c r="BR31" s="46"/>
      <c r="BS31" s="46"/>
      <c r="BT31" s="46"/>
      <c r="BU31" s="47"/>
      <c r="BV31" s="47"/>
      <c r="BW31" s="46"/>
      <c r="BX31" s="46"/>
      <c r="BY31" s="46"/>
      <c r="BZ31" s="42" t="s">
        <v>209</v>
      </c>
      <c r="CA31" s="42">
        <v>13476</v>
      </c>
      <c r="CB31" s="42" t="s">
        <v>210</v>
      </c>
      <c r="CC31" s="36" t="s">
        <v>252</v>
      </c>
      <c r="CD31" s="42" t="s">
        <v>211</v>
      </c>
      <c r="CE31" s="36" t="s">
        <v>253</v>
      </c>
    </row>
    <row r="32" spans="1:83" ht="39" thickBot="1" x14ac:dyDescent="0.3">
      <c r="A32" s="238"/>
      <c r="B32" s="124"/>
      <c r="C32" s="124"/>
      <c r="D32" s="241"/>
      <c r="E32" s="124"/>
      <c r="F32" s="272"/>
      <c r="G32" s="124"/>
      <c r="H32" s="161"/>
      <c r="I32" s="42"/>
      <c r="J32" s="42"/>
      <c r="K32" s="42"/>
      <c r="L32" s="42"/>
      <c r="M32" s="42"/>
      <c r="N32" s="42"/>
      <c r="O32" s="42"/>
      <c r="P32" s="42"/>
      <c r="Q32" s="124"/>
      <c r="R32" s="161"/>
      <c r="S32" s="161"/>
      <c r="T32" s="124"/>
      <c r="U32" s="124"/>
      <c r="V32" s="161"/>
      <c r="W32" s="124"/>
      <c r="X32" s="237"/>
      <c r="Y32" s="124"/>
      <c r="Z32" s="124"/>
      <c r="AA32" s="124"/>
      <c r="AB32" s="133"/>
      <c r="AC32" s="124"/>
      <c r="AD32" s="133"/>
      <c r="AE32" s="133"/>
      <c r="AF32" s="42">
        <v>1500</v>
      </c>
      <c r="AG32" s="42">
        <v>3390390000</v>
      </c>
      <c r="AH32" s="42"/>
      <c r="AI32" s="43"/>
      <c r="AJ32" s="43"/>
      <c r="AK32" s="44"/>
      <c r="AL32" s="42"/>
      <c r="AM32" s="42" t="s">
        <v>206</v>
      </c>
      <c r="AN32" s="48">
        <v>45535</v>
      </c>
      <c r="AO32" s="42">
        <v>13857</v>
      </c>
      <c r="AP32" s="42" t="s">
        <v>207</v>
      </c>
      <c r="AQ32" s="48">
        <v>45536</v>
      </c>
      <c r="AR32" s="48">
        <v>45716</v>
      </c>
      <c r="AS32" s="42"/>
      <c r="AT32" s="42"/>
      <c r="AU32" s="42"/>
      <c r="AV32" s="42"/>
      <c r="AW32" s="43"/>
      <c r="AX32" s="43"/>
      <c r="AY32" s="42"/>
      <c r="AZ32" s="42"/>
      <c r="BA32" s="43"/>
      <c r="BB32" s="43"/>
      <c r="BC32" s="42"/>
      <c r="BD32" s="42"/>
      <c r="BE32" s="43"/>
      <c r="BF32" s="43"/>
      <c r="BG32" s="42"/>
      <c r="BH32" s="43"/>
      <c r="BI32" s="45">
        <f t="shared" si="0"/>
        <v>410400</v>
      </c>
      <c r="BJ32" s="43"/>
      <c r="BK32" s="69"/>
      <c r="BL32" s="67">
        <f t="shared" si="1"/>
        <v>0</v>
      </c>
      <c r="BM32" s="46"/>
      <c r="BN32" s="46"/>
      <c r="BO32" s="46"/>
      <c r="BP32" s="46"/>
      <c r="BQ32" s="46"/>
      <c r="BR32" s="46"/>
      <c r="BS32" s="46"/>
      <c r="BT32" s="46"/>
      <c r="BU32" s="47"/>
      <c r="BV32" s="47"/>
      <c r="BW32" s="46"/>
      <c r="BX32" s="46"/>
      <c r="BY32" s="46"/>
      <c r="BZ32" s="42" t="s">
        <v>209</v>
      </c>
      <c r="CA32" s="42">
        <v>13476</v>
      </c>
      <c r="CB32" s="42" t="s">
        <v>210</v>
      </c>
      <c r="CC32" s="36" t="s">
        <v>252</v>
      </c>
      <c r="CD32" s="42" t="s">
        <v>211</v>
      </c>
      <c r="CE32" s="36" t="s">
        <v>253</v>
      </c>
    </row>
    <row r="33" spans="1:83" ht="128.25" thickBot="1" x14ac:dyDescent="0.25">
      <c r="A33" s="46">
        <v>2</v>
      </c>
      <c r="B33" s="90" t="s">
        <v>213</v>
      </c>
      <c r="C33" s="91" t="s">
        <v>214</v>
      </c>
      <c r="D33" s="91" t="s">
        <v>215</v>
      </c>
      <c r="E33" s="91" t="s">
        <v>183</v>
      </c>
      <c r="F33" s="273" t="s">
        <v>216</v>
      </c>
      <c r="G33" s="36" t="s">
        <v>223</v>
      </c>
      <c r="H33" s="36" t="s">
        <v>225</v>
      </c>
      <c r="I33" s="42"/>
      <c r="J33" s="42"/>
      <c r="K33" s="42"/>
      <c r="L33" s="42"/>
      <c r="M33" s="42"/>
      <c r="N33" s="42"/>
      <c r="O33" s="42"/>
      <c r="P33" s="42"/>
      <c r="Q33" s="42" t="s">
        <v>217</v>
      </c>
      <c r="R33" s="49">
        <v>45154</v>
      </c>
      <c r="S33" s="49">
        <v>45519</v>
      </c>
      <c r="T33" s="36" t="s">
        <v>224</v>
      </c>
      <c r="U33" s="42" t="s">
        <v>218</v>
      </c>
      <c r="V33" s="42">
        <v>13708</v>
      </c>
      <c r="W33" s="42" t="s">
        <v>219</v>
      </c>
      <c r="X33" s="43">
        <v>61539.92</v>
      </c>
      <c r="Y33" s="42" t="s">
        <v>221</v>
      </c>
      <c r="Z33" s="42" t="s">
        <v>220</v>
      </c>
      <c r="AA33" s="42" t="s">
        <v>222</v>
      </c>
      <c r="AB33" s="48">
        <v>45309</v>
      </c>
      <c r="AC33" s="42">
        <v>13708</v>
      </c>
      <c r="AD33" s="48">
        <v>45309</v>
      </c>
      <c r="AE33" s="48">
        <v>45657</v>
      </c>
      <c r="AF33" s="42">
        <v>1500</v>
      </c>
      <c r="AG33" s="42">
        <v>3390390000</v>
      </c>
      <c r="AH33" s="42"/>
      <c r="AI33" s="43"/>
      <c r="AJ33" s="43"/>
      <c r="AK33" s="44">
        <v>61539.92</v>
      </c>
      <c r="AL33" s="42"/>
      <c r="AM33" s="42"/>
      <c r="AN33" s="42"/>
      <c r="AO33" s="42"/>
      <c r="AP33" s="42"/>
      <c r="AQ33" s="42"/>
      <c r="AR33" s="42"/>
      <c r="AS33" s="42"/>
      <c r="AT33" s="42"/>
      <c r="AU33" s="42"/>
      <c r="AV33" s="42"/>
      <c r="AW33" s="43"/>
      <c r="AX33" s="43"/>
      <c r="AY33" s="42"/>
      <c r="AZ33" s="42"/>
      <c r="BA33" s="43"/>
      <c r="BB33" s="43"/>
      <c r="BC33" s="42"/>
      <c r="BD33" s="42"/>
      <c r="BE33" s="43"/>
      <c r="BF33" s="43"/>
      <c r="BG33" s="42"/>
      <c r="BH33" s="43"/>
      <c r="BI33" s="45">
        <f>AK33+AW33-AX33</f>
        <v>61539.92</v>
      </c>
      <c r="BJ33" s="43">
        <v>0</v>
      </c>
      <c r="BK33" s="43">
        <v>61539.92</v>
      </c>
      <c r="BL33" s="67">
        <f t="shared" si="1"/>
        <v>61539.92</v>
      </c>
      <c r="BM33" s="46"/>
      <c r="BN33" s="46"/>
      <c r="BO33" s="46"/>
      <c r="BP33" s="46"/>
      <c r="BQ33" s="46"/>
      <c r="BR33" s="46"/>
      <c r="BS33" s="46"/>
      <c r="BT33" s="46"/>
      <c r="BU33" s="47"/>
      <c r="BV33" s="47"/>
      <c r="BW33" s="46"/>
      <c r="BX33" s="46"/>
      <c r="BY33" s="46"/>
      <c r="BZ33" s="42" t="s">
        <v>226</v>
      </c>
      <c r="CA33" s="42">
        <v>13708</v>
      </c>
      <c r="CB33" s="50" t="s">
        <v>227</v>
      </c>
      <c r="CC33" s="92">
        <v>713237</v>
      </c>
      <c r="CD33" s="50" t="s">
        <v>228</v>
      </c>
      <c r="CE33" s="36">
        <v>713237</v>
      </c>
    </row>
    <row r="34" spans="1:83" ht="13.5" thickBot="1" x14ac:dyDescent="0.25">
      <c r="A34" s="114">
        <v>3</v>
      </c>
      <c r="B34" s="116" t="s">
        <v>229</v>
      </c>
      <c r="C34" s="232" t="s">
        <v>230</v>
      </c>
      <c r="D34" s="116" t="s">
        <v>231</v>
      </c>
      <c r="E34" s="116" t="s">
        <v>183</v>
      </c>
      <c r="F34" s="274" t="s">
        <v>232</v>
      </c>
      <c r="G34" s="132" t="s">
        <v>241</v>
      </c>
      <c r="H34" s="116">
        <v>12937</v>
      </c>
      <c r="I34" s="42"/>
      <c r="J34" s="42"/>
      <c r="K34" s="42"/>
      <c r="L34" s="42"/>
      <c r="M34" s="42"/>
      <c r="N34" s="42"/>
      <c r="O34" s="42"/>
      <c r="P34" s="42"/>
      <c r="Q34" s="42"/>
      <c r="R34" s="42"/>
      <c r="S34" s="42"/>
      <c r="T34" s="42"/>
      <c r="U34" s="42"/>
      <c r="V34" s="42"/>
      <c r="W34" s="42"/>
      <c r="X34" s="43"/>
      <c r="Y34" s="42"/>
      <c r="Z34" s="42"/>
      <c r="AA34" s="42"/>
      <c r="AB34" s="42"/>
      <c r="AC34" s="42"/>
      <c r="AD34" s="42"/>
      <c r="AE34" s="42"/>
      <c r="AF34" s="42" t="s">
        <v>239</v>
      </c>
      <c r="AG34" s="42">
        <v>33903900</v>
      </c>
      <c r="AH34" s="42"/>
      <c r="AI34" s="43"/>
      <c r="AJ34" s="43"/>
      <c r="AK34" s="44">
        <v>252945.44</v>
      </c>
      <c r="AL34" s="42"/>
      <c r="AM34" s="42"/>
      <c r="AN34" s="42"/>
      <c r="AO34" s="42"/>
      <c r="AP34" s="42"/>
      <c r="AQ34" s="42"/>
      <c r="AR34" s="42"/>
      <c r="AS34" s="42"/>
      <c r="AT34" s="42"/>
      <c r="AU34" s="42"/>
      <c r="AV34" s="42"/>
      <c r="AW34" s="43"/>
      <c r="AX34" s="43"/>
      <c r="AY34" s="42"/>
      <c r="AZ34" s="42"/>
      <c r="BA34" s="43"/>
      <c r="BB34" s="43"/>
      <c r="BC34" s="42"/>
      <c r="BD34" s="42"/>
      <c r="BE34" s="43"/>
      <c r="BF34" s="43"/>
      <c r="BG34" s="42"/>
      <c r="BH34" s="43"/>
      <c r="BI34" s="45">
        <v>0</v>
      </c>
      <c r="BJ34" s="43"/>
      <c r="BK34" s="43"/>
      <c r="BL34" s="67">
        <f t="shared" si="1"/>
        <v>0</v>
      </c>
      <c r="BM34" s="46"/>
      <c r="BN34" s="46"/>
      <c r="BO34" s="46"/>
      <c r="BP34" s="46"/>
      <c r="BQ34" s="46"/>
      <c r="BR34" s="46"/>
      <c r="BS34" s="46"/>
      <c r="BT34" s="46"/>
      <c r="BU34" s="47"/>
      <c r="BV34" s="47"/>
      <c r="BW34" s="46"/>
      <c r="BX34" s="46"/>
      <c r="BY34" s="46"/>
      <c r="BZ34" s="50" t="s">
        <v>270</v>
      </c>
      <c r="CA34" s="51">
        <v>13310</v>
      </c>
      <c r="CB34" s="50" t="s">
        <v>248</v>
      </c>
      <c r="CC34" s="50">
        <v>701948</v>
      </c>
      <c r="CD34" s="50" t="s">
        <v>249</v>
      </c>
      <c r="CE34" s="51">
        <v>712953</v>
      </c>
    </row>
    <row r="35" spans="1:83" ht="13.5" thickBot="1" x14ac:dyDescent="0.25">
      <c r="A35" s="115"/>
      <c r="B35" s="117"/>
      <c r="C35" s="233"/>
      <c r="D35" s="117"/>
      <c r="E35" s="117"/>
      <c r="F35" s="275"/>
      <c r="G35" s="131"/>
      <c r="H35" s="117"/>
      <c r="I35" s="42"/>
      <c r="J35" s="42"/>
      <c r="K35" s="42"/>
      <c r="L35" s="42"/>
      <c r="M35" s="42"/>
      <c r="N35" s="42"/>
      <c r="O35" s="42"/>
      <c r="P35" s="42"/>
      <c r="Q35" s="132" t="s">
        <v>242</v>
      </c>
      <c r="R35" s="135">
        <v>44162</v>
      </c>
      <c r="S35" s="135">
        <v>44526</v>
      </c>
      <c r="T35" s="132">
        <v>12938</v>
      </c>
      <c r="U35" s="132" t="s">
        <v>243</v>
      </c>
      <c r="V35" s="132">
        <v>13052</v>
      </c>
      <c r="W35" s="132" t="s">
        <v>232</v>
      </c>
      <c r="X35" s="127">
        <v>252945.44</v>
      </c>
      <c r="Y35" s="132" t="s">
        <v>244</v>
      </c>
      <c r="Z35" s="132" t="s">
        <v>245</v>
      </c>
      <c r="AA35" s="132" t="s">
        <v>246</v>
      </c>
      <c r="AB35" s="123">
        <v>44317</v>
      </c>
      <c r="AC35" s="116">
        <v>13052</v>
      </c>
      <c r="AD35" s="123">
        <v>44317</v>
      </c>
      <c r="AE35" s="123">
        <v>44439</v>
      </c>
      <c r="AF35" s="42" t="s">
        <v>239</v>
      </c>
      <c r="AG35" s="42">
        <v>33903900</v>
      </c>
      <c r="AH35" s="42"/>
      <c r="AI35" s="43"/>
      <c r="AJ35" s="43"/>
      <c r="AK35" s="44"/>
      <c r="AL35" s="42"/>
      <c r="AM35" s="87" t="s">
        <v>189</v>
      </c>
      <c r="AN35" s="93">
        <v>44410</v>
      </c>
      <c r="AO35" s="91">
        <v>13125</v>
      </c>
      <c r="AP35" s="91" t="s">
        <v>233</v>
      </c>
      <c r="AQ35" s="93">
        <v>44441</v>
      </c>
      <c r="AR35" s="93">
        <v>44563</v>
      </c>
      <c r="AS35" s="42"/>
      <c r="AT35" s="42"/>
      <c r="AU35" s="42">
        <v>25</v>
      </c>
      <c r="AV35" s="42"/>
      <c r="AW35" s="43">
        <v>63236.36</v>
      </c>
      <c r="AX35" s="43"/>
      <c r="AY35" s="42"/>
      <c r="AZ35" s="42"/>
      <c r="BA35" s="43"/>
      <c r="BB35" s="43"/>
      <c r="BC35" s="42"/>
      <c r="BD35" s="42"/>
      <c r="BE35" s="43"/>
      <c r="BF35" s="43"/>
      <c r="BG35" s="42"/>
      <c r="BH35" s="43"/>
      <c r="BI35" s="45">
        <f t="shared" ref="BI35:BI41" si="2">$AK$34+AW35-AX35</f>
        <v>316181.8</v>
      </c>
      <c r="BJ35" s="127">
        <f>545343.37+316181.35</f>
        <v>861524.72</v>
      </c>
      <c r="BK35" s="127">
        <f>236189.03+522647.29+171303.83</f>
        <v>930140.14999999991</v>
      </c>
      <c r="BL35" s="67">
        <f t="shared" si="1"/>
        <v>1791664.8699999999</v>
      </c>
      <c r="BM35" s="46"/>
      <c r="BN35" s="46"/>
      <c r="BO35" s="46"/>
      <c r="BP35" s="46"/>
      <c r="BQ35" s="46"/>
      <c r="BR35" s="46"/>
      <c r="BS35" s="46"/>
      <c r="BT35" s="46"/>
      <c r="BU35" s="47"/>
      <c r="BV35" s="47"/>
      <c r="BW35" s="46"/>
      <c r="BX35" s="46"/>
      <c r="BY35" s="46"/>
      <c r="BZ35" s="50" t="s">
        <v>250</v>
      </c>
      <c r="CA35" s="50">
        <v>13416</v>
      </c>
      <c r="CB35" s="50" t="s">
        <v>251</v>
      </c>
      <c r="CC35" s="51" t="s">
        <v>253</v>
      </c>
      <c r="CD35" s="50" t="s">
        <v>249</v>
      </c>
      <c r="CE35" s="51">
        <v>712953</v>
      </c>
    </row>
    <row r="36" spans="1:83" ht="13.5" thickBot="1" x14ac:dyDescent="0.25">
      <c r="A36" s="115"/>
      <c r="B36" s="117"/>
      <c r="C36" s="233"/>
      <c r="D36" s="117"/>
      <c r="E36" s="117"/>
      <c r="F36" s="275"/>
      <c r="G36" s="131"/>
      <c r="H36" s="117"/>
      <c r="I36" s="42"/>
      <c r="J36" s="42"/>
      <c r="K36" s="42"/>
      <c r="L36" s="42"/>
      <c r="M36" s="42"/>
      <c r="N36" s="42"/>
      <c r="O36" s="42"/>
      <c r="P36" s="42"/>
      <c r="Q36" s="131"/>
      <c r="R36" s="117"/>
      <c r="S36" s="117"/>
      <c r="T36" s="131"/>
      <c r="U36" s="131"/>
      <c r="V36" s="131"/>
      <c r="W36" s="131"/>
      <c r="X36" s="128"/>
      <c r="Y36" s="131"/>
      <c r="Z36" s="131"/>
      <c r="AA36" s="131"/>
      <c r="AB36" s="131"/>
      <c r="AC36" s="117"/>
      <c r="AD36" s="134"/>
      <c r="AE36" s="134"/>
      <c r="AF36" s="42" t="s">
        <v>239</v>
      </c>
      <c r="AG36" s="42">
        <v>33903900</v>
      </c>
      <c r="AH36" s="42"/>
      <c r="AI36" s="43"/>
      <c r="AJ36" s="43"/>
      <c r="AK36" s="44"/>
      <c r="AL36" s="42"/>
      <c r="AM36" s="87" t="s">
        <v>191</v>
      </c>
      <c r="AN36" s="93">
        <v>44924</v>
      </c>
      <c r="AO36" s="89">
        <v>13267</v>
      </c>
      <c r="AP36" s="91" t="s">
        <v>234</v>
      </c>
      <c r="AQ36" s="93">
        <v>44564</v>
      </c>
      <c r="AR36" s="93">
        <v>44684</v>
      </c>
      <c r="AS36" s="42"/>
      <c r="AT36" s="42"/>
      <c r="AU36" s="42"/>
      <c r="AV36" s="42"/>
      <c r="AW36" s="43"/>
      <c r="AX36" s="43"/>
      <c r="AY36" s="42"/>
      <c r="AZ36" s="42"/>
      <c r="BA36" s="43"/>
      <c r="BB36" s="43"/>
      <c r="BC36" s="42"/>
      <c r="BD36" s="42"/>
      <c r="BE36" s="43"/>
      <c r="BF36" s="43"/>
      <c r="BG36" s="42"/>
      <c r="BH36" s="43"/>
      <c r="BI36" s="45">
        <f t="shared" si="2"/>
        <v>252945.44</v>
      </c>
      <c r="BJ36" s="128"/>
      <c r="BK36" s="128"/>
      <c r="BL36" s="67">
        <f t="shared" si="1"/>
        <v>0</v>
      </c>
      <c r="BM36" s="46"/>
      <c r="BN36" s="46"/>
      <c r="BO36" s="46"/>
      <c r="BP36" s="46"/>
      <c r="BQ36" s="46"/>
      <c r="BR36" s="46"/>
      <c r="BS36" s="46"/>
      <c r="BT36" s="46"/>
      <c r="BU36" s="47"/>
      <c r="BV36" s="47"/>
      <c r="BW36" s="46"/>
      <c r="BX36" s="46"/>
      <c r="BY36" s="46"/>
      <c r="BZ36" s="50" t="s">
        <v>250</v>
      </c>
      <c r="CA36" s="50">
        <v>13416</v>
      </c>
      <c r="CB36" s="50" t="s">
        <v>251</v>
      </c>
      <c r="CC36" s="51" t="s">
        <v>253</v>
      </c>
      <c r="CD36" s="50" t="s">
        <v>249</v>
      </c>
      <c r="CE36" s="51">
        <v>712953</v>
      </c>
    </row>
    <row r="37" spans="1:83" ht="13.5" thickBot="1" x14ac:dyDescent="0.25">
      <c r="A37" s="115"/>
      <c r="B37" s="117"/>
      <c r="C37" s="233"/>
      <c r="D37" s="117"/>
      <c r="E37" s="117"/>
      <c r="F37" s="275"/>
      <c r="G37" s="131"/>
      <c r="H37" s="117"/>
      <c r="I37" s="42"/>
      <c r="J37" s="42"/>
      <c r="K37" s="42"/>
      <c r="L37" s="42"/>
      <c r="M37" s="42"/>
      <c r="N37" s="42"/>
      <c r="O37" s="42"/>
      <c r="P37" s="42"/>
      <c r="Q37" s="131"/>
      <c r="R37" s="117"/>
      <c r="S37" s="117"/>
      <c r="T37" s="131"/>
      <c r="U37" s="131"/>
      <c r="V37" s="131"/>
      <c r="W37" s="131"/>
      <c r="X37" s="128"/>
      <c r="Y37" s="131"/>
      <c r="Z37" s="131"/>
      <c r="AA37" s="131"/>
      <c r="AB37" s="131"/>
      <c r="AC37" s="117"/>
      <c r="AD37" s="134"/>
      <c r="AE37" s="134"/>
      <c r="AF37" s="42" t="s">
        <v>239</v>
      </c>
      <c r="AG37" s="42">
        <v>33903900</v>
      </c>
      <c r="AH37" s="42"/>
      <c r="AI37" s="43"/>
      <c r="AJ37" s="43"/>
      <c r="AK37" s="44"/>
      <c r="AL37" s="42"/>
      <c r="AM37" s="87" t="s">
        <v>235</v>
      </c>
      <c r="AN37" s="93">
        <v>44684</v>
      </c>
      <c r="AO37" s="89">
        <v>13281</v>
      </c>
      <c r="AP37" s="91" t="s">
        <v>234</v>
      </c>
      <c r="AQ37" s="93">
        <v>44685</v>
      </c>
      <c r="AR37" s="93">
        <v>44712</v>
      </c>
      <c r="AS37" s="42"/>
      <c r="AT37" s="42"/>
      <c r="AU37" s="42"/>
      <c r="AV37" s="42"/>
      <c r="AW37" s="43"/>
      <c r="AX37" s="43"/>
      <c r="AY37" s="42"/>
      <c r="AZ37" s="42"/>
      <c r="BA37" s="43"/>
      <c r="BB37" s="43"/>
      <c r="BC37" s="42"/>
      <c r="BD37" s="42"/>
      <c r="BE37" s="43"/>
      <c r="BF37" s="43"/>
      <c r="BG37" s="42"/>
      <c r="BH37" s="43"/>
      <c r="BI37" s="45">
        <f t="shared" si="2"/>
        <v>252945.44</v>
      </c>
      <c r="BJ37" s="128"/>
      <c r="BK37" s="128"/>
      <c r="BL37" s="67">
        <f t="shared" si="1"/>
        <v>0</v>
      </c>
      <c r="BM37" s="46"/>
      <c r="BN37" s="46"/>
      <c r="BO37" s="46"/>
      <c r="BP37" s="46"/>
      <c r="BQ37" s="46"/>
      <c r="BR37" s="46"/>
      <c r="BS37" s="46"/>
      <c r="BT37" s="46"/>
      <c r="BU37" s="47"/>
      <c r="BV37" s="47"/>
      <c r="BW37" s="46"/>
      <c r="BX37" s="46"/>
      <c r="BY37" s="46"/>
      <c r="BZ37" s="50" t="s">
        <v>250</v>
      </c>
      <c r="CA37" s="50">
        <v>13416</v>
      </c>
      <c r="CB37" s="50" t="s">
        <v>251</v>
      </c>
      <c r="CC37" s="51" t="s">
        <v>253</v>
      </c>
      <c r="CD37" s="50" t="s">
        <v>249</v>
      </c>
      <c r="CE37" s="51">
        <v>712953</v>
      </c>
    </row>
    <row r="38" spans="1:83" ht="13.5" thickBot="1" x14ac:dyDescent="0.25">
      <c r="A38" s="115"/>
      <c r="B38" s="117"/>
      <c r="C38" s="233"/>
      <c r="D38" s="117"/>
      <c r="E38" s="117"/>
      <c r="F38" s="275"/>
      <c r="G38" s="131"/>
      <c r="H38" s="117"/>
      <c r="I38" s="42"/>
      <c r="J38" s="42"/>
      <c r="K38" s="42"/>
      <c r="L38" s="42"/>
      <c r="M38" s="42"/>
      <c r="N38" s="42"/>
      <c r="O38" s="42"/>
      <c r="P38" s="42"/>
      <c r="Q38" s="131"/>
      <c r="R38" s="117"/>
      <c r="S38" s="117"/>
      <c r="T38" s="131"/>
      <c r="U38" s="131"/>
      <c r="V38" s="131"/>
      <c r="W38" s="131"/>
      <c r="X38" s="128"/>
      <c r="Y38" s="131"/>
      <c r="Z38" s="131"/>
      <c r="AA38" s="131"/>
      <c r="AB38" s="131"/>
      <c r="AC38" s="117"/>
      <c r="AD38" s="134"/>
      <c r="AE38" s="134"/>
      <c r="AF38" s="42" t="s">
        <v>239</v>
      </c>
      <c r="AG38" s="42">
        <v>33903900</v>
      </c>
      <c r="AH38" s="42"/>
      <c r="AI38" s="43"/>
      <c r="AJ38" s="43"/>
      <c r="AK38" s="44"/>
      <c r="AL38" s="42"/>
      <c r="AM38" s="87" t="s">
        <v>236</v>
      </c>
      <c r="AN38" s="93">
        <v>44928</v>
      </c>
      <c r="AO38" s="89">
        <v>13446</v>
      </c>
      <c r="AP38" s="91" t="s">
        <v>194</v>
      </c>
      <c r="AQ38" s="93">
        <v>44927</v>
      </c>
      <c r="AR38" s="93">
        <v>45016</v>
      </c>
      <c r="AS38" s="42"/>
      <c r="AT38" s="42"/>
      <c r="AU38" s="42"/>
      <c r="AV38" s="42"/>
      <c r="AW38" s="43"/>
      <c r="AX38" s="43"/>
      <c r="AY38" s="42"/>
      <c r="AZ38" s="42"/>
      <c r="BA38" s="43"/>
      <c r="BB38" s="43"/>
      <c r="BC38" s="42"/>
      <c r="BD38" s="42"/>
      <c r="BE38" s="43"/>
      <c r="BF38" s="43"/>
      <c r="BG38" s="42"/>
      <c r="BH38" s="43"/>
      <c r="BI38" s="45">
        <f t="shared" si="2"/>
        <v>252945.44</v>
      </c>
      <c r="BJ38" s="129"/>
      <c r="BK38" s="129"/>
      <c r="BL38" s="67">
        <f t="shared" si="1"/>
        <v>0</v>
      </c>
      <c r="BM38" s="46"/>
      <c r="BN38" s="46"/>
      <c r="BO38" s="46"/>
      <c r="BP38" s="46"/>
      <c r="BQ38" s="46"/>
      <c r="BR38" s="46"/>
      <c r="BS38" s="46"/>
      <c r="BT38" s="46"/>
      <c r="BU38" s="47"/>
      <c r="BV38" s="47"/>
      <c r="BW38" s="46"/>
      <c r="BX38" s="46"/>
      <c r="BY38" s="46"/>
      <c r="BZ38" s="50" t="s">
        <v>250</v>
      </c>
      <c r="CA38" s="50">
        <v>13416</v>
      </c>
      <c r="CB38" s="50" t="s">
        <v>251</v>
      </c>
      <c r="CC38" s="51" t="s">
        <v>253</v>
      </c>
      <c r="CD38" s="50" t="s">
        <v>249</v>
      </c>
      <c r="CE38" s="51">
        <v>712953</v>
      </c>
    </row>
    <row r="39" spans="1:83" ht="13.5" thickBot="1" x14ac:dyDescent="0.25">
      <c r="A39" s="115"/>
      <c r="B39" s="117"/>
      <c r="C39" s="233"/>
      <c r="D39" s="117"/>
      <c r="E39" s="117"/>
      <c r="F39" s="275"/>
      <c r="G39" s="131"/>
      <c r="H39" s="117"/>
      <c r="I39" s="42"/>
      <c r="J39" s="42"/>
      <c r="K39" s="42"/>
      <c r="L39" s="42"/>
      <c r="M39" s="42"/>
      <c r="N39" s="42"/>
      <c r="O39" s="42"/>
      <c r="P39" s="42"/>
      <c r="Q39" s="131"/>
      <c r="R39" s="117"/>
      <c r="S39" s="117"/>
      <c r="T39" s="131"/>
      <c r="U39" s="131"/>
      <c r="V39" s="131"/>
      <c r="W39" s="131"/>
      <c r="X39" s="128"/>
      <c r="Y39" s="131"/>
      <c r="Z39" s="131"/>
      <c r="AA39" s="131"/>
      <c r="AB39" s="131"/>
      <c r="AC39" s="117"/>
      <c r="AD39" s="134"/>
      <c r="AE39" s="134"/>
      <c r="AF39" s="42">
        <v>101</v>
      </c>
      <c r="AG39" s="42">
        <v>33903900</v>
      </c>
      <c r="AH39" s="42"/>
      <c r="AI39" s="43"/>
      <c r="AJ39" s="43"/>
      <c r="AK39" s="44"/>
      <c r="AL39" s="42"/>
      <c r="AM39" s="87" t="s">
        <v>237</v>
      </c>
      <c r="AN39" s="93">
        <v>45017</v>
      </c>
      <c r="AO39" s="89">
        <v>13506</v>
      </c>
      <c r="AP39" s="94" t="s">
        <v>194</v>
      </c>
      <c r="AQ39" s="93">
        <v>45017</v>
      </c>
      <c r="AR39" s="93">
        <v>45291</v>
      </c>
      <c r="AS39" s="42"/>
      <c r="AT39" s="42"/>
      <c r="AU39" s="42"/>
      <c r="AV39" s="42"/>
      <c r="AW39" s="43"/>
      <c r="AX39" s="43"/>
      <c r="AY39" s="42"/>
      <c r="AZ39" s="42"/>
      <c r="BA39" s="43"/>
      <c r="BB39" s="43"/>
      <c r="BC39" s="42"/>
      <c r="BD39" s="42"/>
      <c r="BE39" s="43"/>
      <c r="BF39" s="43"/>
      <c r="BG39" s="42"/>
      <c r="BH39" s="43"/>
      <c r="BI39" s="45">
        <f t="shared" si="2"/>
        <v>252945.44</v>
      </c>
      <c r="BJ39" s="43"/>
      <c r="BK39" s="43"/>
      <c r="BL39" s="67">
        <f t="shared" si="1"/>
        <v>0</v>
      </c>
      <c r="BM39" s="46"/>
      <c r="BN39" s="46"/>
      <c r="BO39" s="46"/>
      <c r="BP39" s="46"/>
      <c r="BQ39" s="46"/>
      <c r="BR39" s="46"/>
      <c r="BS39" s="46"/>
      <c r="BT39" s="46"/>
      <c r="BU39" s="47"/>
      <c r="BV39" s="47"/>
      <c r="BW39" s="46"/>
      <c r="BX39" s="46"/>
      <c r="BY39" s="46"/>
      <c r="BZ39" s="50" t="s">
        <v>250</v>
      </c>
      <c r="CA39" s="50">
        <v>13416</v>
      </c>
      <c r="CB39" s="50" t="s">
        <v>251</v>
      </c>
      <c r="CC39" s="51" t="s">
        <v>253</v>
      </c>
      <c r="CD39" s="50" t="s">
        <v>249</v>
      </c>
      <c r="CE39" s="51">
        <v>712953</v>
      </c>
    </row>
    <row r="40" spans="1:83" ht="26.25" thickBot="1" x14ac:dyDescent="0.25">
      <c r="A40" s="115"/>
      <c r="B40" s="117"/>
      <c r="C40" s="233"/>
      <c r="D40" s="117"/>
      <c r="E40" s="117"/>
      <c r="F40" s="275"/>
      <c r="G40" s="131"/>
      <c r="H40" s="117"/>
      <c r="I40" s="42"/>
      <c r="J40" s="42"/>
      <c r="K40" s="42"/>
      <c r="L40" s="42"/>
      <c r="M40" s="42"/>
      <c r="N40" s="42"/>
      <c r="O40" s="42"/>
      <c r="P40" s="42"/>
      <c r="Q40" s="131"/>
      <c r="R40" s="117"/>
      <c r="S40" s="117"/>
      <c r="T40" s="131"/>
      <c r="U40" s="131"/>
      <c r="V40" s="131"/>
      <c r="W40" s="131"/>
      <c r="X40" s="128"/>
      <c r="Y40" s="131"/>
      <c r="Z40" s="131"/>
      <c r="AA40" s="131"/>
      <c r="AB40" s="131"/>
      <c r="AC40" s="117"/>
      <c r="AD40" s="134"/>
      <c r="AE40" s="134"/>
      <c r="AF40" s="42"/>
      <c r="AG40" s="42"/>
      <c r="AH40" s="42"/>
      <c r="AI40" s="43"/>
      <c r="AJ40" s="43"/>
      <c r="AK40" s="44"/>
      <c r="AL40" s="52"/>
      <c r="AM40" s="87" t="s">
        <v>330</v>
      </c>
      <c r="AN40" s="93">
        <v>45401</v>
      </c>
      <c r="AO40" s="89">
        <v>13766</v>
      </c>
      <c r="AP40" s="94" t="s">
        <v>247</v>
      </c>
      <c r="AQ40" s="93">
        <v>45324</v>
      </c>
      <c r="AR40" s="93"/>
      <c r="AS40" s="42"/>
      <c r="AT40" s="42"/>
      <c r="AU40" s="42"/>
      <c r="AV40" s="42"/>
      <c r="AW40" s="43"/>
      <c r="AX40" s="43"/>
      <c r="AY40" s="42"/>
      <c r="AZ40" s="42"/>
      <c r="BA40" s="43"/>
      <c r="BB40" s="43"/>
      <c r="BC40" s="42"/>
      <c r="BD40" s="42"/>
      <c r="BE40" s="43"/>
      <c r="BF40" s="43"/>
      <c r="BG40" s="42"/>
      <c r="BH40" s="43"/>
      <c r="BI40" s="45">
        <f t="shared" si="2"/>
        <v>252945.44</v>
      </c>
      <c r="BJ40" s="43"/>
      <c r="BK40" s="43"/>
      <c r="BL40" s="67">
        <f t="shared" si="1"/>
        <v>0</v>
      </c>
      <c r="BM40" s="46"/>
      <c r="BN40" s="46"/>
      <c r="BO40" s="46"/>
      <c r="BP40" s="46"/>
      <c r="BQ40" s="46"/>
      <c r="BR40" s="46"/>
      <c r="BS40" s="46"/>
      <c r="BT40" s="46"/>
      <c r="BU40" s="47"/>
      <c r="BV40" s="47"/>
      <c r="BW40" s="46"/>
      <c r="BX40" s="46"/>
      <c r="BY40" s="46"/>
      <c r="BZ40" s="50" t="s">
        <v>250</v>
      </c>
      <c r="CA40" s="50">
        <v>13416</v>
      </c>
      <c r="CB40" s="50" t="s">
        <v>251</v>
      </c>
      <c r="CC40" s="51" t="s">
        <v>253</v>
      </c>
      <c r="CD40" s="50" t="s">
        <v>249</v>
      </c>
      <c r="CE40" s="51">
        <v>712953</v>
      </c>
    </row>
    <row r="41" spans="1:83" ht="26.25" thickBot="1" x14ac:dyDescent="0.25">
      <c r="A41" s="238"/>
      <c r="B41" s="161"/>
      <c r="C41" s="234"/>
      <c r="D41" s="161"/>
      <c r="E41" s="161"/>
      <c r="F41" s="276"/>
      <c r="G41" s="124"/>
      <c r="H41" s="161"/>
      <c r="I41" s="42"/>
      <c r="J41" s="42"/>
      <c r="K41" s="42"/>
      <c r="L41" s="42"/>
      <c r="M41" s="42"/>
      <c r="N41" s="42"/>
      <c r="O41" s="42"/>
      <c r="P41" s="42"/>
      <c r="Q41" s="124"/>
      <c r="R41" s="161"/>
      <c r="S41" s="161"/>
      <c r="T41" s="124"/>
      <c r="U41" s="124"/>
      <c r="V41" s="124"/>
      <c r="W41" s="124"/>
      <c r="X41" s="129"/>
      <c r="Y41" s="124"/>
      <c r="Z41" s="124"/>
      <c r="AA41" s="124"/>
      <c r="AB41" s="124"/>
      <c r="AC41" s="161"/>
      <c r="AD41" s="133"/>
      <c r="AE41" s="133"/>
      <c r="AF41" s="42">
        <v>1500</v>
      </c>
      <c r="AG41" s="42" t="s">
        <v>240</v>
      </c>
      <c r="AH41" s="42"/>
      <c r="AI41" s="43"/>
      <c r="AJ41" s="43"/>
      <c r="AK41" s="44"/>
      <c r="AL41" s="42"/>
      <c r="AM41" s="87" t="s">
        <v>238</v>
      </c>
      <c r="AN41" s="93">
        <v>45292</v>
      </c>
      <c r="AO41" s="89">
        <v>13683</v>
      </c>
      <c r="AP41" s="94" t="s">
        <v>194</v>
      </c>
      <c r="AQ41" s="93">
        <v>45292</v>
      </c>
      <c r="AR41" s="93">
        <v>45657</v>
      </c>
      <c r="AS41" s="42"/>
      <c r="AT41" s="42"/>
      <c r="AU41" s="42"/>
      <c r="AV41" s="42"/>
      <c r="AW41" s="43"/>
      <c r="AX41" s="43"/>
      <c r="AY41" s="42"/>
      <c r="AZ41" s="42"/>
      <c r="BA41" s="43"/>
      <c r="BB41" s="43"/>
      <c r="BC41" s="42"/>
      <c r="BD41" s="42"/>
      <c r="BE41" s="43"/>
      <c r="BF41" s="43"/>
      <c r="BG41" s="42"/>
      <c r="BH41" s="43"/>
      <c r="BI41" s="45">
        <f t="shared" si="2"/>
        <v>252945.44</v>
      </c>
      <c r="BJ41" s="43"/>
      <c r="BK41" s="43"/>
      <c r="BL41" s="67">
        <f t="shared" si="1"/>
        <v>0</v>
      </c>
      <c r="BM41" s="46"/>
      <c r="BN41" s="46"/>
      <c r="BO41" s="46"/>
      <c r="BP41" s="46"/>
      <c r="BQ41" s="46"/>
      <c r="BR41" s="46"/>
      <c r="BS41" s="46"/>
      <c r="BT41" s="46"/>
      <c r="BU41" s="47"/>
      <c r="BV41" s="47"/>
      <c r="BW41" s="46"/>
      <c r="BX41" s="46"/>
      <c r="BY41" s="46"/>
      <c r="BZ41" s="50" t="s">
        <v>250</v>
      </c>
      <c r="CA41" s="50">
        <v>13416</v>
      </c>
      <c r="CB41" s="50" t="s">
        <v>251</v>
      </c>
      <c r="CC41" s="51" t="s">
        <v>253</v>
      </c>
      <c r="CD41" s="50" t="s">
        <v>249</v>
      </c>
      <c r="CE41" s="51">
        <v>712953</v>
      </c>
    </row>
    <row r="42" spans="1:83" ht="13.5" thickBot="1" x14ac:dyDescent="0.25">
      <c r="A42" s="114">
        <v>4</v>
      </c>
      <c r="B42" s="116" t="s">
        <v>254</v>
      </c>
      <c r="C42" s="116" t="s">
        <v>255</v>
      </c>
      <c r="D42" s="116" t="s">
        <v>256</v>
      </c>
      <c r="E42" s="116" t="s">
        <v>183</v>
      </c>
      <c r="F42" s="277" t="s">
        <v>257</v>
      </c>
      <c r="G42" s="132">
        <v>12789</v>
      </c>
      <c r="H42" s="132">
        <v>12844</v>
      </c>
      <c r="I42" s="42"/>
      <c r="J42" s="42"/>
      <c r="K42" s="42"/>
      <c r="L42" s="42"/>
      <c r="M42" s="42"/>
      <c r="N42" s="42"/>
      <c r="O42" s="42"/>
      <c r="P42" s="42"/>
      <c r="Q42" s="130" t="s">
        <v>260</v>
      </c>
      <c r="R42" s="162">
        <v>44034</v>
      </c>
      <c r="S42" s="130" t="s">
        <v>261</v>
      </c>
      <c r="T42" s="246">
        <v>12861</v>
      </c>
      <c r="U42" s="130" t="s">
        <v>262</v>
      </c>
      <c r="V42" s="246">
        <v>13067</v>
      </c>
      <c r="W42" s="132" t="s">
        <v>259</v>
      </c>
      <c r="X42" s="127">
        <v>142800</v>
      </c>
      <c r="Y42" s="132" t="s">
        <v>258</v>
      </c>
      <c r="Z42" s="130" t="s">
        <v>263</v>
      </c>
      <c r="AA42" s="130" t="s">
        <v>264</v>
      </c>
      <c r="AB42" s="123">
        <v>44399</v>
      </c>
      <c r="AC42" s="245">
        <v>13455</v>
      </c>
      <c r="AD42" s="123">
        <v>44388</v>
      </c>
      <c r="AE42" s="123">
        <v>44561</v>
      </c>
      <c r="AF42" s="42">
        <v>101</v>
      </c>
      <c r="AG42" s="42">
        <v>33903900</v>
      </c>
      <c r="AH42" s="42"/>
      <c r="AI42" s="43"/>
      <c r="AJ42" s="43"/>
      <c r="AK42" s="44">
        <v>57933.32</v>
      </c>
      <c r="AL42" s="42"/>
      <c r="AM42" s="42"/>
      <c r="AN42" s="42"/>
      <c r="AO42" s="42"/>
      <c r="AP42" s="42"/>
      <c r="AQ42" s="42"/>
      <c r="AR42" s="42"/>
      <c r="AS42" s="42"/>
      <c r="AT42" s="42"/>
      <c r="AU42" s="42"/>
      <c r="AV42" s="42"/>
      <c r="AW42" s="43"/>
      <c r="AX42" s="43"/>
      <c r="AY42" s="42"/>
      <c r="AZ42" s="42"/>
      <c r="BA42" s="43"/>
      <c r="BB42" s="43"/>
      <c r="BC42" s="42"/>
      <c r="BD42" s="42"/>
      <c r="BE42" s="43"/>
      <c r="BF42" s="43"/>
      <c r="BG42" s="42"/>
      <c r="BH42" s="43"/>
      <c r="BI42" s="45">
        <v>0</v>
      </c>
      <c r="BJ42" s="43">
        <v>57933.32</v>
      </c>
      <c r="BK42" s="43"/>
      <c r="BL42" s="67">
        <f t="shared" si="1"/>
        <v>57933.32</v>
      </c>
      <c r="BM42" s="46"/>
      <c r="BN42" s="46"/>
      <c r="BO42" s="46"/>
      <c r="BP42" s="46"/>
      <c r="BQ42" s="46"/>
      <c r="BR42" s="46"/>
      <c r="BS42" s="46"/>
      <c r="BT42" s="46"/>
      <c r="BU42" s="47"/>
      <c r="BV42" s="47"/>
      <c r="BW42" s="46"/>
      <c r="BX42" s="53"/>
      <c r="BY42" s="53"/>
      <c r="BZ42" s="54"/>
      <c r="CA42" s="54"/>
      <c r="CB42" s="54" t="s">
        <v>269</v>
      </c>
      <c r="CC42" s="51">
        <v>70270</v>
      </c>
      <c r="CD42" s="50" t="s">
        <v>251</v>
      </c>
      <c r="CE42" s="50" t="s">
        <v>253</v>
      </c>
    </row>
    <row r="43" spans="1:83" ht="26.25" thickBot="1" x14ac:dyDescent="0.25">
      <c r="A43" s="115"/>
      <c r="B43" s="117"/>
      <c r="C43" s="117"/>
      <c r="D43" s="117"/>
      <c r="E43" s="117"/>
      <c r="F43" s="271"/>
      <c r="G43" s="131"/>
      <c r="H43" s="131"/>
      <c r="I43" s="42"/>
      <c r="J43" s="42"/>
      <c r="K43" s="42"/>
      <c r="L43" s="42"/>
      <c r="M43" s="42"/>
      <c r="N43" s="42"/>
      <c r="O43" s="42"/>
      <c r="P43" s="42"/>
      <c r="Q43" s="131"/>
      <c r="R43" s="131"/>
      <c r="S43" s="131"/>
      <c r="T43" s="131"/>
      <c r="U43" s="131"/>
      <c r="V43" s="131"/>
      <c r="W43" s="131"/>
      <c r="X43" s="128"/>
      <c r="Y43" s="131"/>
      <c r="Z43" s="131"/>
      <c r="AA43" s="131"/>
      <c r="AB43" s="131"/>
      <c r="AC43" s="131"/>
      <c r="AD43" s="131"/>
      <c r="AE43" s="131"/>
      <c r="AF43" s="42">
        <v>101</v>
      </c>
      <c r="AG43" s="42">
        <v>33903900</v>
      </c>
      <c r="AH43" s="42"/>
      <c r="AI43" s="43"/>
      <c r="AJ43" s="43"/>
      <c r="AK43" s="44"/>
      <c r="AL43" s="37"/>
      <c r="AM43" s="37">
        <v>1</v>
      </c>
      <c r="AN43" s="37" t="s">
        <v>265</v>
      </c>
      <c r="AO43" s="37">
        <v>13456</v>
      </c>
      <c r="AP43" s="37" t="s">
        <v>266</v>
      </c>
      <c r="AQ43" s="55">
        <v>44562</v>
      </c>
      <c r="AR43" s="48">
        <v>44926</v>
      </c>
      <c r="AS43" s="42"/>
      <c r="AT43" s="42"/>
      <c r="AU43" s="42"/>
      <c r="AV43" s="42"/>
      <c r="AW43" s="43"/>
      <c r="AX43" s="43"/>
      <c r="AY43" s="42"/>
      <c r="AZ43" s="42"/>
      <c r="BA43" s="43"/>
      <c r="BB43" s="43"/>
      <c r="BC43" s="42"/>
      <c r="BD43" s="42"/>
      <c r="BE43" s="43"/>
      <c r="BF43" s="43"/>
      <c r="BG43" s="42"/>
      <c r="BH43" s="43"/>
      <c r="BI43" s="45">
        <f t="shared" ref="BI43:BI45" si="3">$AK$42+AW43-AX43</f>
        <v>57933.32</v>
      </c>
      <c r="BJ43" s="43"/>
      <c r="BK43" s="43"/>
      <c r="BL43" s="67">
        <f t="shared" si="1"/>
        <v>0</v>
      </c>
      <c r="BM43" s="46"/>
      <c r="BN43" s="46"/>
      <c r="BO43" s="46"/>
      <c r="BP43" s="46"/>
      <c r="BQ43" s="46"/>
      <c r="BR43" s="46"/>
      <c r="BS43" s="46"/>
      <c r="BT43" s="46"/>
      <c r="BU43" s="47"/>
      <c r="BV43" s="47"/>
      <c r="BW43" s="46"/>
      <c r="BX43" s="53"/>
      <c r="BY43" s="53"/>
      <c r="BZ43" s="54"/>
      <c r="CA43" s="54"/>
      <c r="CB43" s="54" t="s">
        <v>269</v>
      </c>
      <c r="CC43" s="51">
        <v>70270</v>
      </c>
      <c r="CD43" s="50" t="s">
        <v>251</v>
      </c>
      <c r="CE43" s="50" t="s">
        <v>253</v>
      </c>
    </row>
    <row r="44" spans="1:83" ht="64.5" thickBot="1" x14ac:dyDescent="0.25">
      <c r="A44" s="115"/>
      <c r="B44" s="117"/>
      <c r="C44" s="117"/>
      <c r="D44" s="117"/>
      <c r="E44" s="117"/>
      <c r="F44" s="271"/>
      <c r="G44" s="131"/>
      <c r="H44" s="131"/>
      <c r="I44" s="42"/>
      <c r="J44" s="42"/>
      <c r="K44" s="42"/>
      <c r="L44" s="42"/>
      <c r="M44" s="42"/>
      <c r="N44" s="42"/>
      <c r="O44" s="42"/>
      <c r="P44" s="42"/>
      <c r="Q44" s="131"/>
      <c r="R44" s="131"/>
      <c r="S44" s="131"/>
      <c r="T44" s="131"/>
      <c r="U44" s="131"/>
      <c r="V44" s="131"/>
      <c r="W44" s="131"/>
      <c r="X44" s="128"/>
      <c r="Y44" s="131"/>
      <c r="Z44" s="131"/>
      <c r="AA44" s="131"/>
      <c r="AB44" s="131"/>
      <c r="AC44" s="131"/>
      <c r="AD44" s="131"/>
      <c r="AE44" s="131"/>
      <c r="AF44" s="42">
        <v>101</v>
      </c>
      <c r="AG44" s="42">
        <v>33903900</v>
      </c>
      <c r="AH44" s="42"/>
      <c r="AI44" s="43"/>
      <c r="AJ44" s="43"/>
      <c r="AK44" s="44"/>
      <c r="AL44" s="37"/>
      <c r="AM44" s="37">
        <v>2</v>
      </c>
      <c r="AN44" s="55">
        <v>44925</v>
      </c>
      <c r="AO44" s="37">
        <v>13446</v>
      </c>
      <c r="AP44" s="37" t="s">
        <v>267</v>
      </c>
      <c r="AQ44" s="55">
        <v>44927</v>
      </c>
      <c r="AR44" s="48">
        <v>45291</v>
      </c>
      <c r="AS44" s="42"/>
      <c r="AT44" s="42"/>
      <c r="AU44" s="42">
        <v>10.7</v>
      </c>
      <c r="AV44" s="42"/>
      <c r="AW44" s="43">
        <v>14125.2</v>
      </c>
      <c r="AX44" s="43"/>
      <c r="AY44" s="42"/>
      <c r="AZ44" s="42"/>
      <c r="BA44" s="43"/>
      <c r="BB44" s="43"/>
      <c r="BC44" s="42"/>
      <c r="BD44" s="42"/>
      <c r="BE44" s="43"/>
      <c r="BF44" s="43"/>
      <c r="BG44" s="42"/>
      <c r="BH44" s="43"/>
      <c r="BI44" s="45">
        <f t="shared" si="3"/>
        <v>72058.52</v>
      </c>
      <c r="BJ44" s="43">
        <v>146125.20000000001</v>
      </c>
      <c r="BK44" s="43"/>
      <c r="BL44" s="67">
        <f t="shared" si="1"/>
        <v>146125.20000000001</v>
      </c>
      <c r="BM44" s="46"/>
      <c r="BN44" s="46"/>
      <c r="BO44" s="46"/>
      <c r="BP44" s="46"/>
      <c r="BQ44" s="46"/>
      <c r="BR44" s="46"/>
      <c r="BS44" s="46"/>
      <c r="BT44" s="46"/>
      <c r="BU44" s="47"/>
      <c r="BV44" s="47"/>
      <c r="BW44" s="46"/>
      <c r="BX44" s="53"/>
      <c r="BY44" s="53"/>
      <c r="BZ44" s="54"/>
      <c r="CA44" s="54"/>
      <c r="CB44" s="54" t="s">
        <v>269</v>
      </c>
      <c r="CC44" s="51">
        <v>70270</v>
      </c>
      <c r="CD44" s="50" t="s">
        <v>251</v>
      </c>
      <c r="CE44" s="50" t="s">
        <v>253</v>
      </c>
    </row>
    <row r="45" spans="1:83" ht="51.75" thickBot="1" x14ac:dyDescent="0.25">
      <c r="A45" s="238"/>
      <c r="B45" s="161"/>
      <c r="C45" s="161"/>
      <c r="D45" s="161"/>
      <c r="E45" s="161"/>
      <c r="F45" s="272"/>
      <c r="G45" s="124"/>
      <c r="H45" s="124"/>
      <c r="I45" s="42"/>
      <c r="J45" s="42"/>
      <c r="K45" s="42"/>
      <c r="L45" s="42"/>
      <c r="M45" s="42"/>
      <c r="N45" s="42"/>
      <c r="O45" s="42"/>
      <c r="P45" s="42"/>
      <c r="Q45" s="124"/>
      <c r="R45" s="124"/>
      <c r="S45" s="124"/>
      <c r="T45" s="124"/>
      <c r="U45" s="124"/>
      <c r="V45" s="124"/>
      <c r="W45" s="124"/>
      <c r="X45" s="129"/>
      <c r="Y45" s="124"/>
      <c r="Z45" s="124"/>
      <c r="AA45" s="124"/>
      <c r="AB45" s="124"/>
      <c r="AC45" s="124"/>
      <c r="AD45" s="124"/>
      <c r="AE45" s="124"/>
      <c r="AF45" s="42">
        <v>1500</v>
      </c>
      <c r="AG45" s="42">
        <v>3390390000</v>
      </c>
      <c r="AH45" s="42"/>
      <c r="AI45" s="43"/>
      <c r="AJ45" s="43"/>
      <c r="AK45" s="44"/>
      <c r="AL45" s="37"/>
      <c r="AM45" s="37">
        <v>3</v>
      </c>
      <c r="AN45" s="55">
        <v>45290</v>
      </c>
      <c r="AO45" s="37">
        <v>13683</v>
      </c>
      <c r="AP45" s="37" t="s">
        <v>268</v>
      </c>
      <c r="AQ45" s="55">
        <v>45292</v>
      </c>
      <c r="AR45" s="48">
        <v>45657</v>
      </c>
      <c r="AS45" s="42"/>
      <c r="AT45" s="42"/>
      <c r="AU45" s="42"/>
      <c r="AV45" s="42"/>
      <c r="AW45" s="43"/>
      <c r="AX45" s="43"/>
      <c r="AY45" s="42"/>
      <c r="AZ45" s="42"/>
      <c r="BA45" s="43"/>
      <c r="BB45" s="43"/>
      <c r="BC45" s="42"/>
      <c r="BD45" s="42"/>
      <c r="BE45" s="43"/>
      <c r="BF45" s="43"/>
      <c r="BG45" s="42"/>
      <c r="BH45" s="43"/>
      <c r="BI45" s="45">
        <f t="shared" si="3"/>
        <v>57933.32</v>
      </c>
      <c r="BJ45" s="43"/>
      <c r="BK45" s="43">
        <v>146125.20000000001</v>
      </c>
      <c r="BL45" s="67">
        <f t="shared" si="1"/>
        <v>146125.20000000001</v>
      </c>
      <c r="BM45" s="46"/>
      <c r="BN45" s="46"/>
      <c r="BO45" s="46"/>
      <c r="BP45" s="46"/>
      <c r="BQ45" s="46"/>
      <c r="BR45" s="46"/>
      <c r="BS45" s="46"/>
      <c r="BT45" s="46"/>
      <c r="BU45" s="47"/>
      <c r="BV45" s="47"/>
      <c r="BW45" s="46"/>
      <c r="BX45" s="53"/>
      <c r="BY45" s="53"/>
      <c r="BZ45" s="54"/>
      <c r="CA45" s="54"/>
      <c r="CB45" s="54" t="s">
        <v>269</v>
      </c>
      <c r="CC45" s="51">
        <v>70270</v>
      </c>
      <c r="CD45" s="50" t="s">
        <v>251</v>
      </c>
      <c r="CE45" s="50" t="s">
        <v>253</v>
      </c>
    </row>
    <row r="46" spans="1:83" ht="13.5" thickBot="1" x14ac:dyDescent="0.25">
      <c r="A46" s="114">
        <v>5</v>
      </c>
      <c r="B46" s="247" t="s">
        <v>271</v>
      </c>
      <c r="C46" s="247" t="s">
        <v>272</v>
      </c>
      <c r="D46" s="247" t="s">
        <v>273</v>
      </c>
      <c r="E46" s="247" t="s">
        <v>183</v>
      </c>
      <c r="F46" s="278" t="s">
        <v>274</v>
      </c>
      <c r="G46" s="132">
        <v>12712</v>
      </c>
      <c r="H46" s="132">
        <v>12750</v>
      </c>
      <c r="I46" s="42"/>
      <c r="J46" s="42"/>
      <c r="K46" s="42"/>
      <c r="L46" s="42"/>
      <c r="M46" s="42"/>
      <c r="N46" s="42"/>
      <c r="O46" s="42"/>
      <c r="P46" s="42"/>
      <c r="Q46" s="132" t="s">
        <v>275</v>
      </c>
      <c r="R46" s="135">
        <v>43875</v>
      </c>
      <c r="S46" s="116" t="s">
        <v>284</v>
      </c>
      <c r="T46" s="116">
        <v>12570</v>
      </c>
      <c r="U46" s="132" t="s">
        <v>276</v>
      </c>
      <c r="V46" s="132">
        <v>12973</v>
      </c>
      <c r="W46" s="132" t="s">
        <v>274</v>
      </c>
      <c r="X46" s="127">
        <v>173376</v>
      </c>
      <c r="Y46" s="132" t="s">
        <v>285</v>
      </c>
      <c r="Z46" s="130" t="s">
        <v>263</v>
      </c>
      <c r="AA46" s="130" t="s">
        <v>264</v>
      </c>
      <c r="AB46" s="123">
        <v>44211</v>
      </c>
      <c r="AC46" s="132">
        <v>12977</v>
      </c>
      <c r="AD46" s="248">
        <v>44211</v>
      </c>
      <c r="AE46" s="248">
        <v>44561</v>
      </c>
      <c r="AF46" s="42">
        <v>101</v>
      </c>
      <c r="AG46" s="42">
        <v>33903900</v>
      </c>
      <c r="AH46" s="42"/>
      <c r="AI46" s="43"/>
      <c r="AJ46" s="43"/>
      <c r="AK46" s="44">
        <v>173376</v>
      </c>
      <c r="AL46" s="37"/>
      <c r="AM46" s="37"/>
      <c r="AN46" s="37"/>
      <c r="AO46" s="37"/>
      <c r="AP46" s="37"/>
      <c r="AQ46" s="37"/>
      <c r="AR46" s="42"/>
      <c r="AS46" s="42"/>
      <c r="AT46" s="42"/>
      <c r="AU46" s="42"/>
      <c r="AV46" s="42"/>
      <c r="AW46" s="43"/>
      <c r="AX46" s="43"/>
      <c r="AY46" s="42"/>
      <c r="AZ46" s="42"/>
      <c r="BA46" s="43"/>
      <c r="BB46" s="43"/>
      <c r="BC46" s="42"/>
      <c r="BD46" s="42"/>
      <c r="BE46" s="43"/>
      <c r="BF46" s="43"/>
      <c r="BG46" s="42"/>
      <c r="BH46" s="43"/>
      <c r="BI46" s="45">
        <v>0</v>
      </c>
      <c r="BJ46" s="43"/>
      <c r="BK46" s="43"/>
      <c r="BL46" s="67">
        <f t="shared" si="1"/>
        <v>0</v>
      </c>
      <c r="BM46" s="46"/>
      <c r="BN46" s="46"/>
      <c r="BO46" s="46"/>
      <c r="BP46" s="46"/>
      <c r="BQ46" s="46"/>
      <c r="BR46" s="46"/>
      <c r="BS46" s="46"/>
      <c r="BT46" s="46"/>
      <c r="BU46" s="47"/>
      <c r="BV46" s="47"/>
      <c r="BW46" s="46"/>
      <c r="BX46" s="53"/>
      <c r="BY46" s="53"/>
      <c r="BZ46" s="56" t="s">
        <v>286</v>
      </c>
      <c r="CA46" s="54">
        <v>13051</v>
      </c>
      <c r="CB46" s="54" t="s">
        <v>248</v>
      </c>
      <c r="CC46" s="50">
        <v>701948</v>
      </c>
      <c r="CD46" s="50" t="s">
        <v>251</v>
      </c>
      <c r="CE46" s="50" t="s">
        <v>253</v>
      </c>
    </row>
    <row r="47" spans="1:83" ht="13.5" thickBot="1" x14ac:dyDescent="0.25">
      <c r="A47" s="115"/>
      <c r="B47" s="247"/>
      <c r="C47" s="247"/>
      <c r="D47" s="247"/>
      <c r="E47" s="247"/>
      <c r="F47" s="278"/>
      <c r="G47" s="131"/>
      <c r="H47" s="131"/>
      <c r="I47" s="42"/>
      <c r="J47" s="42"/>
      <c r="K47" s="42"/>
      <c r="L47" s="42"/>
      <c r="M47" s="42"/>
      <c r="N47" s="42"/>
      <c r="O47" s="42"/>
      <c r="P47" s="42"/>
      <c r="Q47" s="131"/>
      <c r="R47" s="136"/>
      <c r="S47" s="117"/>
      <c r="T47" s="117"/>
      <c r="U47" s="131"/>
      <c r="V47" s="131"/>
      <c r="W47" s="131"/>
      <c r="X47" s="128"/>
      <c r="Y47" s="131"/>
      <c r="Z47" s="131"/>
      <c r="AA47" s="131"/>
      <c r="AB47" s="134"/>
      <c r="AC47" s="131"/>
      <c r="AD47" s="248"/>
      <c r="AE47" s="248"/>
      <c r="AF47" s="42">
        <v>101</v>
      </c>
      <c r="AG47" s="42">
        <v>33903900</v>
      </c>
      <c r="AH47" s="42"/>
      <c r="AI47" s="43"/>
      <c r="AJ47" s="43"/>
      <c r="AK47" s="44"/>
      <c r="AL47" s="37"/>
      <c r="AM47" s="95" t="s">
        <v>189</v>
      </c>
      <c r="AN47" s="96">
        <v>44562</v>
      </c>
      <c r="AO47" s="97"/>
      <c r="AP47" s="58" t="s">
        <v>277</v>
      </c>
      <c r="AQ47" s="96">
        <v>44562</v>
      </c>
      <c r="AR47" s="93">
        <v>44926</v>
      </c>
      <c r="AS47" s="42"/>
      <c r="AT47" s="42"/>
      <c r="AU47" s="42"/>
      <c r="AV47" s="42"/>
      <c r="AW47" s="43"/>
      <c r="AX47" s="43"/>
      <c r="AY47" s="42"/>
      <c r="AZ47" s="42"/>
      <c r="BA47" s="43"/>
      <c r="BB47" s="43"/>
      <c r="BC47" s="42"/>
      <c r="BD47" s="42"/>
      <c r="BE47" s="43"/>
      <c r="BF47" s="43"/>
      <c r="BG47" s="42"/>
      <c r="BH47" s="43"/>
      <c r="BI47" s="45">
        <f t="shared" ref="BI47:BI50" si="4">$AK$46+AW47-AX47</f>
        <v>173376</v>
      </c>
      <c r="BJ47" s="43"/>
      <c r="BK47" s="43"/>
      <c r="BL47" s="67">
        <f t="shared" si="1"/>
        <v>0</v>
      </c>
      <c r="BM47" s="46"/>
      <c r="BN47" s="46"/>
      <c r="BO47" s="46"/>
      <c r="BP47" s="46"/>
      <c r="BQ47" s="46"/>
      <c r="BR47" s="46"/>
      <c r="BS47" s="46"/>
      <c r="BT47" s="46"/>
      <c r="BU47" s="47"/>
      <c r="BV47" s="47"/>
      <c r="BW47" s="46"/>
      <c r="BX47" s="46"/>
      <c r="BY47" s="46"/>
      <c r="BZ47" s="57" t="s">
        <v>286</v>
      </c>
      <c r="CA47" s="50">
        <v>13051</v>
      </c>
      <c r="CB47" s="50" t="s">
        <v>248</v>
      </c>
      <c r="CC47" s="50">
        <v>701948</v>
      </c>
      <c r="CD47" s="50" t="s">
        <v>251</v>
      </c>
      <c r="CE47" s="50" t="s">
        <v>253</v>
      </c>
    </row>
    <row r="48" spans="1:83" ht="26.25" thickBot="1" x14ac:dyDescent="0.25">
      <c r="A48" s="115"/>
      <c r="B48" s="247"/>
      <c r="C48" s="247"/>
      <c r="D48" s="247"/>
      <c r="E48" s="247"/>
      <c r="F48" s="278"/>
      <c r="G48" s="131"/>
      <c r="H48" s="131"/>
      <c r="I48" s="42"/>
      <c r="J48" s="42"/>
      <c r="K48" s="42"/>
      <c r="L48" s="42"/>
      <c r="M48" s="42"/>
      <c r="N48" s="42"/>
      <c r="O48" s="42"/>
      <c r="P48" s="42"/>
      <c r="Q48" s="131"/>
      <c r="R48" s="136"/>
      <c r="S48" s="117"/>
      <c r="T48" s="117"/>
      <c r="U48" s="131"/>
      <c r="V48" s="131"/>
      <c r="W48" s="131"/>
      <c r="X48" s="128"/>
      <c r="Y48" s="131"/>
      <c r="Z48" s="131"/>
      <c r="AA48" s="131"/>
      <c r="AB48" s="134"/>
      <c r="AC48" s="131"/>
      <c r="AD48" s="248"/>
      <c r="AE48" s="248"/>
      <c r="AF48" s="42">
        <v>101</v>
      </c>
      <c r="AG48" s="42">
        <v>33903900</v>
      </c>
      <c r="AH48" s="42"/>
      <c r="AI48" s="43"/>
      <c r="AJ48" s="43"/>
      <c r="AK48" s="44"/>
      <c r="AL48" s="37"/>
      <c r="AM48" s="95" t="s">
        <v>191</v>
      </c>
      <c r="AN48" s="96">
        <v>44676</v>
      </c>
      <c r="AO48" s="97">
        <v>13279</v>
      </c>
      <c r="AP48" s="58" t="s">
        <v>278</v>
      </c>
      <c r="AQ48" s="58"/>
      <c r="AR48" s="93"/>
      <c r="AS48" s="42"/>
      <c r="AT48" s="42"/>
      <c r="AU48" s="42">
        <v>1070</v>
      </c>
      <c r="AV48" s="42"/>
      <c r="AW48" s="43">
        <v>2064</v>
      </c>
      <c r="AX48" s="43"/>
      <c r="AY48" s="42"/>
      <c r="AZ48" s="42"/>
      <c r="BA48" s="43"/>
      <c r="BB48" s="43"/>
      <c r="BC48" s="42"/>
      <c r="BD48" s="42"/>
      <c r="BE48" s="43"/>
      <c r="BF48" s="43"/>
      <c r="BG48" s="42"/>
      <c r="BH48" s="43"/>
      <c r="BI48" s="45">
        <f t="shared" si="4"/>
        <v>175440</v>
      </c>
      <c r="BJ48" s="43">
        <v>254564.16</v>
      </c>
      <c r="BK48" s="43"/>
      <c r="BL48" s="67">
        <f t="shared" si="1"/>
        <v>254564.16</v>
      </c>
      <c r="BM48" s="46"/>
      <c r="BN48" s="46"/>
      <c r="BO48" s="46"/>
      <c r="BP48" s="46"/>
      <c r="BQ48" s="46"/>
      <c r="BR48" s="46"/>
      <c r="BS48" s="46"/>
      <c r="BT48" s="46"/>
      <c r="BU48" s="47"/>
      <c r="BV48" s="47"/>
      <c r="BW48" s="46"/>
      <c r="BX48" s="46"/>
      <c r="BY48" s="46"/>
      <c r="BZ48" s="57" t="s">
        <v>286</v>
      </c>
      <c r="CA48" s="50">
        <v>13051</v>
      </c>
      <c r="CB48" s="50" t="s">
        <v>248</v>
      </c>
      <c r="CC48" s="50">
        <v>701948</v>
      </c>
      <c r="CD48" s="50" t="s">
        <v>251</v>
      </c>
      <c r="CE48" s="50" t="s">
        <v>253</v>
      </c>
    </row>
    <row r="49" spans="1:83" ht="39" thickBot="1" x14ac:dyDescent="0.25">
      <c r="A49" s="115"/>
      <c r="B49" s="247"/>
      <c r="C49" s="247"/>
      <c r="D49" s="247"/>
      <c r="E49" s="247"/>
      <c r="F49" s="278"/>
      <c r="G49" s="131"/>
      <c r="H49" s="131"/>
      <c r="I49" s="42"/>
      <c r="J49" s="42"/>
      <c r="K49" s="42"/>
      <c r="L49" s="42"/>
      <c r="M49" s="42"/>
      <c r="N49" s="42"/>
      <c r="O49" s="42"/>
      <c r="P49" s="42"/>
      <c r="Q49" s="131"/>
      <c r="R49" s="136"/>
      <c r="S49" s="117"/>
      <c r="T49" s="117"/>
      <c r="U49" s="131"/>
      <c r="V49" s="131"/>
      <c r="W49" s="131"/>
      <c r="X49" s="128"/>
      <c r="Y49" s="131"/>
      <c r="Z49" s="131"/>
      <c r="AA49" s="131"/>
      <c r="AB49" s="134"/>
      <c r="AC49" s="131"/>
      <c r="AD49" s="248"/>
      <c r="AE49" s="248"/>
      <c r="AF49" s="42">
        <v>101</v>
      </c>
      <c r="AG49" s="42">
        <v>33903900</v>
      </c>
      <c r="AH49" s="42"/>
      <c r="AI49" s="43"/>
      <c r="AJ49" s="43"/>
      <c r="AK49" s="44"/>
      <c r="AL49" s="37"/>
      <c r="AM49" s="95" t="s">
        <v>279</v>
      </c>
      <c r="AN49" s="96" t="s">
        <v>280</v>
      </c>
      <c r="AO49" s="97">
        <v>13446</v>
      </c>
      <c r="AP49" s="58" t="s">
        <v>281</v>
      </c>
      <c r="AQ49" s="96">
        <v>44927</v>
      </c>
      <c r="AR49" s="93">
        <v>45291</v>
      </c>
      <c r="AS49" s="42"/>
      <c r="AT49" s="42"/>
      <c r="AU49" s="42">
        <v>16.5991</v>
      </c>
      <c r="AV49" s="42"/>
      <c r="AW49" s="43">
        <v>587.71</v>
      </c>
      <c r="AX49" s="43"/>
      <c r="AY49" s="42"/>
      <c r="AZ49" s="42"/>
      <c r="BA49" s="43"/>
      <c r="BB49" s="43"/>
      <c r="BC49" s="42"/>
      <c r="BD49" s="42"/>
      <c r="BE49" s="43"/>
      <c r="BF49" s="43"/>
      <c r="BG49" s="42"/>
      <c r="BH49" s="43"/>
      <c r="BI49" s="45">
        <f t="shared" si="4"/>
        <v>173963.71</v>
      </c>
      <c r="BJ49" s="43">
        <v>254564.16</v>
      </c>
      <c r="BK49" s="43"/>
      <c r="BL49" s="67">
        <f t="shared" si="1"/>
        <v>254564.16</v>
      </c>
      <c r="BM49" s="46"/>
      <c r="BN49" s="46"/>
      <c r="BO49" s="46"/>
      <c r="BP49" s="46"/>
      <c r="BQ49" s="46"/>
      <c r="BR49" s="46"/>
      <c r="BS49" s="46"/>
      <c r="BT49" s="46"/>
      <c r="BU49" s="47"/>
      <c r="BV49" s="47"/>
      <c r="BW49" s="46"/>
      <c r="BX49" s="46"/>
      <c r="BY49" s="46"/>
      <c r="BZ49" s="50" t="s">
        <v>287</v>
      </c>
      <c r="CA49" s="50">
        <v>13497</v>
      </c>
      <c r="CB49" s="50" t="s">
        <v>269</v>
      </c>
      <c r="CC49" s="51">
        <v>70270</v>
      </c>
      <c r="CD49" s="50" t="s">
        <v>251</v>
      </c>
      <c r="CE49" s="50" t="s">
        <v>253</v>
      </c>
    </row>
    <row r="50" spans="1:83" ht="13.5" thickBot="1" x14ac:dyDescent="0.25">
      <c r="A50" s="238"/>
      <c r="B50" s="247"/>
      <c r="C50" s="247"/>
      <c r="D50" s="247"/>
      <c r="E50" s="247"/>
      <c r="F50" s="278"/>
      <c r="G50" s="124"/>
      <c r="H50" s="124"/>
      <c r="I50" s="42"/>
      <c r="J50" s="42"/>
      <c r="K50" s="42"/>
      <c r="L50" s="42"/>
      <c r="M50" s="42"/>
      <c r="N50" s="42"/>
      <c r="O50" s="42"/>
      <c r="P50" s="42"/>
      <c r="Q50" s="124"/>
      <c r="R50" s="137"/>
      <c r="S50" s="161"/>
      <c r="T50" s="161"/>
      <c r="U50" s="124"/>
      <c r="V50" s="124"/>
      <c r="W50" s="124"/>
      <c r="X50" s="129"/>
      <c r="Y50" s="124"/>
      <c r="Z50" s="124"/>
      <c r="AA50" s="124"/>
      <c r="AB50" s="133"/>
      <c r="AC50" s="124"/>
      <c r="AD50" s="248"/>
      <c r="AE50" s="248"/>
      <c r="AF50" s="42">
        <v>1500</v>
      </c>
      <c r="AG50" s="42">
        <v>3390390000</v>
      </c>
      <c r="AH50" s="42"/>
      <c r="AI50" s="43"/>
      <c r="AJ50" s="43"/>
      <c r="AK50" s="44"/>
      <c r="AL50" s="37"/>
      <c r="AM50" s="95" t="s">
        <v>282</v>
      </c>
      <c r="AN50" s="96">
        <v>45289</v>
      </c>
      <c r="AO50" s="97">
        <v>13923</v>
      </c>
      <c r="AP50" s="58" t="s">
        <v>283</v>
      </c>
      <c r="AQ50" s="96">
        <v>45292</v>
      </c>
      <c r="AR50" s="93">
        <v>45657</v>
      </c>
      <c r="AS50" s="42"/>
      <c r="AT50" s="42"/>
      <c r="AU50" s="42"/>
      <c r="AV50" s="42"/>
      <c r="AW50" s="43"/>
      <c r="AX50" s="43"/>
      <c r="AY50" s="42"/>
      <c r="AZ50" s="42"/>
      <c r="BA50" s="43"/>
      <c r="BB50" s="43"/>
      <c r="BC50" s="42"/>
      <c r="BD50" s="42"/>
      <c r="BE50" s="43"/>
      <c r="BF50" s="43"/>
      <c r="BG50" s="42"/>
      <c r="BH50" s="43"/>
      <c r="BI50" s="45">
        <f t="shared" si="4"/>
        <v>173376</v>
      </c>
      <c r="BJ50" s="43"/>
      <c r="BK50" s="43">
        <v>254564.16</v>
      </c>
      <c r="BL50" s="67">
        <f t="shared" si="1"/>
        <v>254564.16</v>
      </c>
      <c r="BM50" s="46"/>
      <c r="BN50" s="46"/>
      <c r="BO50" s="46"/>
      <c r="BP50" s="46"/>
      <c r="BQ50" s="46"/>
      <c r="BR50" s="46"/>
      <c r="BS50" s="46"/>
      <c r="BT50" s="46"/>
      <c r="BU50" s="47"/>
      <c r="BV50" s="47"/>
      <c r="BW50" s="46"/>
      <c r="BX50" s="46"/>
      <c r="BY50" s="46"/>
      <c r="BZ50" s="50" t="s">
        <v>287</v>
      </c>
      <c r="CA50" s="50">
        <v>13497</v>
      </c>
      <c r="CB50" s="50" t="s">
        <v>269</v>
      </c>
      <c r="CC50" s="51">
        <v>70270</v>
      </c>
      <c r="CD50" s="50" t="s">
        <v>251</v>
      </c>
      <c r="CE50" s="50" t="s">
        <v>253</v>
      </c>
    </row>
    <row r="51" spans="1:83" ht="13.5" thickBot="1" x14ac:dyDescent="0.25">
      <c r="A51" s="114">
        <v>6</v>
      </c>
      <c r="B51" s="116" t="s">
        <v>288</v>
      </c>
      <c r="C51" s="116" t="s">
        <v>289</v>
      </c>
      <c r="D51" s="116" t="s">
        <v>182</v>
      </c>
      <c r="E51" s="116" t="s">
        <v>183</v>
      </c>
      <c r="F51" s="257" t="s">
        <v>290</v>
      </c>
      <c r="G51" s="250">
        <v>13360</v>
      </c>
      <c r="H51" s="118">
        <v>13386</v>
      </c>
      <c r="I51" s="118" t="s">
        <v>291</v>
      </c>
      <c r="J51" s="125">
        <v>44841</v>
      </c>
      <c r="K51" s="125">
        <v>45205</v>
      </c>
      <c r="L51" s="118">
        <v>13394</v>
      </c>
      <c r="M51" s="37"/>
      <c r="N51" s="37"/>
      <c r="O51" s="37"/>
      <c r="P51" s="37"/>
      <c r="Q51" s="37"/>
      <c r="R51" s="37"/>
      <c r="S51" s="37"/>
      <c r="T51" s="37"/>
      <c r="U51" s="37"/>
      <c r="V51" s="37"/>
      <c r="W51" s="37"/>
      <c r="X51" s="43"/>
      <c r="Y51" s="118" t="s">
        <v>292</v>
      </c>
      <c r="Z51" s="118" t="s">
        <v>293</v>
      </c>
      <c r="AA51" s="118" t="s">
        <v>294</v>
      </c>
      <c r="AB51" s="123">
        <v>44859</v>
      </c>
      <c r="AC51" s="132" t="s">
        <v>296</v>
      </c>
      <c r="AD51" s="123">
        <v>44859</v>
      </c>
      <c r="AE51" s="123">
        <v>45224</v>
      </c>
      <c r="AF51" s="132">
        <v>101</v>
      </c>
      <c r="AG51" s="132" t="s">
        <v>295</v>
      </c>
      <c r="AH51" s="42"/>
      <c r="AI51" s="43"/>
      <c r="AJ51" s="43"/>
      <c r="AK51" s="44">
        <v>343637.8</v>
      </c>
      <c r="AL51" s="37"/>
      <c r="AM51" s="37"/>
      <c r="AN51" s="37"/>
      <c r="AO51" s="37"/>
      <c r="AP51" s="37"/>
      <c r="AQ51" s="37"/>
      <c r="AR51" s="42"/>
      <c r="AS51" s="42"/>
      <c r="AT51" s="42"/>
      <c r="AU51" s="42"/>
      <c r="AV51" s="42"/>
      <c r="AW51" s="43"/>
      <c r="AX51" s="43"/>
      <c r="AY51" s="42"/>
      <c r="AZ51" s="42"/>
      <c r="BA51" s="43"/>
      <c r="BB51" s="43"/>
      <c r="BC51" s="42"/>
      <c r="BD51" s="42"/>
      <c r="BE51" s="43"/>
      <c r="BF51" s="43"/>
      <c r="BG51" s="42"/>
      <c r="BH51" s="43"/>
      <c r="BI51" s="45">
        <v>0</v>
      </c>
      <c r="BJ51" s="43"/>
      <c r="BK51" s="43"/>
      <c r="BL51" s="67">
        <f t="shared" si="1"/>
        <v>0</v>
      </c>
      <c r="BM51" s="46"/>
      <c r="BN51" s="46"/>
      <c r="BO51" s="46"/>
      <c r="BP51" s="46"/>
      <c r="BQ51" s="46"/>
      <c r="BR51" s="46"/>
      <c r="BS51" s="46"/>
      <c r="BT51" s="46"/>
      <c r="BU51" s="47"/>
      <c r="BV51" s="47"/>
      <c r="BW51" s="46"/>
      <c r="BX51" s="46"/>
      <c r="BY51" s="46"/>
      <c r="BZ51" s="42" t="s">
        <v>297</v>
      </c>
      <c r="CA51" s="42">
        <v>13434</v>
      </c>
      <c r="CB51" s="42" t="s">
        <v>298</v>
      </c>
      <c r="CC51" s="36">
        <v>544067</v>
      </c>
      <c r="CD51" s="50" t="s">
        <v>269</v>
      </c>
      <c r="CE51" s="51">
        <v>70270</v>
      </c>
    </row>
    <row r="52" spans="1:83" ht="13.5" thickBot="1" x14ac:dyDescent="0.25">
      <c r="A52" s="115"/>
      <c r="B52" s="117"/>
      <c r="C52" s="117"/>
      <c r="D52" s="117"/>
      <c r="E52" s="117"/>
      <c r="F52" s="258"/>
      <c r="G52" s="251"/>
      <c r="H52" s="119"/>
      <c r="I52" s="119"/>
      <c r="J52" s="249"/>
      <c r="K52" s="249"/>
      <c r="L52" s="119"/>
      <c r="M52" s="37"/>
      <c r="N52" s="37"/>
      <c r="O52" s="37"/>
      <c r="P52" s="37"/>
      <c r="Q52" s="37"/>
      <c r="R52" s="37"/>
      <c r="S52" s="37"/>
      <c r="T52" s="37"/>
      <c r="U52" s="37"/>
      <c r="V52" s="37"/>
      <c r="W52" s="37"/>
      <c r="X52" s="43"/>
      <c r="Y52" s="119"/>
      <c r="Z52" s="119"/>
      <c r="AA52" s="119"/>
      <c r="AB52" s="134"/>
      <c r="AC52" s="131"/>
      <c r="AD52" s="134"/>
      <c r="AE52" s="134"/>
      <c r="AF52" s="131"/>
      <c r="AG52" s="131"/>
      <c r="AH52" s="42"/>
      <c r="AI52" s="43"/>
      <c r="AJ52" s="43"/>
      <c r="AK52" s="44"/>
      <c r="AL52" s="37"/>
      <c r="AM52" s="37">
        <v>1</v>
      </c>
      <c r="AN52" s="55">
        <v>45169</v>
      </c>
      <c r="AO52" s="37">
        <v>13656</v>
      </c>
      <c r="AP52" s="37" t="s">
        <v>302</v>
      </c>
      <c r="AQ52" s="55">
        <v>45169</v>
      </c>
      <c r="AR52" s="42"/>
      <c r="AS52" s="42"/>
      <c r="AT52" s="42"/>
      <c r="AU52" s="42">
        <v>24.81</v>
      </c>
      <c r="AV52" s="42"/>
      <c r="AW52" s="43">
        <v>85272.18</v>
      </c>
      <c r="AX52" s="43"/>
      <c r="AY52" s="42"/>
      <c r="AZ52" s="42"/>
      <c r="BA52" s="43"/>
      <c r="BB52" s="43"/>
      <c r="BC52" s="42"/>
      <c r="BD52" s="42"/>
      <c r="BE52" s="43"/>
      <c r="BF52" s="43"/>
      <c r="BG52" s="42"/>
      <c r="BH52" s="43"/>
      <c r="BI52" s="45">
        <f t="shared" ref="BI52:BI54" si="5">$AK$51+AW52-AX52</f>
        <v>428909.98</v>
      </c>
      <c r="BJ52" s="43"/>
      <c r="BK52" s="43"/>
      <c r="BL52" s="67">
        <f t="shared" si="1"/>
        <v>0</v>
      </c>
      <c r="BM52" s="46"/>
      <c r="BN52" s="46"/>
      <c r="BO52" s="46"/>
      <c r="BP52" s="46"/>
      <c r="BQ52" s="46"/>
      <c r="BR52" s="46"/>
      <c r="BS52" s="46"/>
      <c r="BT52" s="46"/>
      <c r="BU52" s="47"/>
      <c r="BV52" s="47"/>
      <c r="BW52" s="46"/>
      <c r="BX52" s="46"/>
      <c r="BY52" s="46"/>
      <c r="BZ52" s="42" t="s">
        <v>299</v>
      </c>
      <c r="CA52" s="42">
        <v>13523</v>
      </c>
      <c r="CB52" s="42" t="s">
        <v>298</v>
      </c>
      <c r="CC52" s="36">
        <v>544067</v>
      </c>
      <c r="CD52" s="50" t="s">
        <v>251</v>
      </c>
      <c r="CE52" s="50" t="s">
        <v>253</v>
      </c>
    </row>
    <row r="53" spans="1:83" ht="13.5" thickBot="1" x14ac:dyDescent="0.3">
      <c r="A53" s="115"/>
      <c r="B53" s="117"/>
      <c r="C53" s="117"/>
      <c r="D53" s="117"/>
      <c r="E53" s="117"/>
      <c r="F53" s="258"/>
      <c r="G53" s="251"/>
      <c r="H53" s="119"/>
      <c r="I53" s="119"/>
      <c r="J53" s="249"/>
      <c r="K53" s="249"/>
      <c r="L53" s="119"/>
      <c r="M53" s="37"/>
      <c r="N53" s="37"/>
      <c r="O53" s="37"/>
      <c r="P53" s="37"/>
      <c r="Q53" s="37"/>
      <c r="R53" s="37"/>
      <c r="S53" s="37"/>
      <c r="T53" s="37"/>
      <c r="U53" s="37"/>
      <c r="V53" s="37"/>
      <c r="W53" s="37"/>
      <c r="X53" s="43"/>
      <c r="Y53" s="119"/>
      <c r="Z53" s="119"/>
      <c r="AA53" s="119"/>
      <c r="AB53" s="134"/>
      <c r="AC53" s="131"/>
      <c r="AD53" s="134"/>
      <c r="AE53" s="134"/>
      <c r="AF53" s="131"/>
      <c r="AG53" s="131"/>
      <c r="AH53" s="42"/>
      <c r="AI53" s="43"/>
      <c r="AJ53" s="43"/>
      <c r="AK53" s="44"/>
      <c r="AL53" s="37"/>
      <c r="AM53" s="37">
        <v>2</v>
      </c>
      <c r="AN53" s="55">
        <v>45224</v>
      </c>
      <c r="AO53" s="37">
        <v>13600</v>
      </c>
      <c r="AP53" s="37" t="s">
        <v>277</v>
      </c>
      <c r="AQ53" s="55">
        <v>45224</v>
      </c>
      <c r="AR53" s="48">
        <v>45589</v>
      </c>
      <c r="AS53" s="42"/>
      <c r="AT53" s="42"/>
      <c r="AU53" s="42"/>
      <c r="AV53" s="42"/>
      <c r="AW53" s="43"/>
      <c r="AX53" s="43"/>
      <c r="AY53" s="42"/>
      <c r="AZ53" s="42"/>
      <c r="BA53" s="43"/>
      <c r="BB53" s="43"/>
      <c r="BC53" s="42"/>
      <c r="BD53" s="42"/>
      <c r="BE53" s="43"/>
      <c r="BF53" s="43"/>
      <c r="BG53" s="42"/>
      <c r="BH53" s="43"/>
      <c r="BI53" s="45">
        <f t="shared" si="5"/>
        <v>343637.8</v>
      </c>
      <c r="BJ53" s="43">
        <v>461025.56</v>
      </c>
      <c r="BK53" s="43"/>
      <c r="BL53" s="67">
        <f t="shared" si="1"/>
        <v>461025.56</v>
      </c>
      <c r="BM53" s="46"/>
      <c r="BN53" s="46"/>
      <c r="BO53" s="46"/>
      <c r="BP53" s="46"/>
      <c r="BQ53" s="46"/>
      <c r="BR53" s="46"/>
      <c r="BS53" s="46"/>
      <c r="BT53" s="46"/>
      <c r="BU53" s="47"/>
      <c r="BV53" s="47"/>
      <c r="BW53" s="46"/>
      <c r="BX53" s="46"/>
      <c r="BY53" s="46"/>
      <c r="BZ53" s="42" t="s">
        <v>300</v>
      </c>
      <c r="CA53" s="42">
        <v>13888</v>
      </c>
      <c r="CB53" s="42" t="s">
        <v>301</v>
      </c>
      <c r="CC53" s="36">
        <v>7129133</v>
      </c>
      <c r="CD53" s="42" t="s">
        <v>303</v>
      </c>
      <c r="CE53" s="36">
        <v>715898</v>
      </c>
    </row>
    <row r="54" spans="1:83" ht="13.5" thickBot="1" x14ac:dyDescent="0.3">
      <c r="A54" s="238"/>
      <c r="B54" s="161"/>
      <c r="C54" s="161"/>
      <c r="D54" s="161"/>
      <c r="E54" s="161"/>
      <c r="F54" s="259"/>
      <c r="G54" s="252"/>
      <c r="H54" s="120"/>
      <c r="I54" s="120"/>
      <c r="J54" s="126"/>
      <c r="K54" s="126"/>
      <c r="L54" s="120"/>
      <c r="M54" s="37"/>
      <c r="N54" s="37"/>
      <c r="O54" s="37"/>
      <c r="P54" s="37"/>
      <c r="Q54" s="37"/>
      <c r="R54" s="37"/>
      <c r="S54" s="37"/>
      <c r="T54" s="37"/>
      <c r="U54" s="37"/>
      <c r="V54" s="37"/>
      <c r="W54" s="37"/>
      <c r="X54" s="43"/>
      <c r="Y54" s="120"/>
      <c r="Z54" s="120"/>
      <c r="AA54" s="120"/>
      <c r="AB54" s="133"/>
      <c r="AC54" s="124"/>
      <c r="AD54" s="133"/>
      <c r="AE54" s="133"/>
      <c r="AF54" s="124"/>
      <c r="AG54" s="124"/>
      <c r="AH54" s="42"/>
      <c r="AI54" s="43"/>
      <c r="AJ54" s="43"/>
      <c r="AK54" s="44"/>
      <c r="AL54" s="42"/>
      <c r="AM54" s="42">
        <v>3</v>
      </c>
      <c r="AN54" s="48">
        <v>45590</v>
      </c>
      <c r="AO54" s="42">
        <v>13888</v>
      </c>
      <c r="AP54" s="42" t="s">
        <v>277</v>
      </c>
      <c r="AQ54" s="48">
        <v>45590</v>
      </c>
      <c r="AR54" s="48">
        <v>45954</v>
      </c>
      <c r="AS54" s="42"/>
      <c r="AT54" s="42"/>
      <c r="AU54" s="42"/>
      <c r="AV54" s="42"/>
      <c r="AW54" s="43"/>
      <c r="AX54" s="43"/>
      <c r="AY54" s="42"/>
      <c r="AZ54" s="42"/>
      <c r="BA54" s="43"/>
      <c r="BB54" s="43"/>
      <c r="BC54" s="42"/>
      <c r="BD54" s="42"/>
      <c r="BE54" s="43"/>
      <c r="BF54" s="43"/>
      <c r="BG54" s="42"/>
      <c r="BH54" s="43"/>
      <c r="BI54" s="45">
        <f t="shared" si="5"/>
        <v>343637.8</v>
      </c>
      <c r="BJ54" s="43"/>
      <c r="BK54" s="43">
        <f>206459.68+180540.25</f>
        <v>386999.93</v>
      </c>
      <c r="BL54" s="67">
        <f t="shared" si="1"/>
        <v>386999.93</v>
      </c>
      <c r="BM54" s="46"/>
      <c r="BN54" s="46"/>
      <c r="BO54" s="46"/>
      <c r="BP54" s="46"/>
      <c r="BQ54" s="46"/>
      <c r="BR54" s="46"/>
      <c r="BS54" s="46"/>
      <c r="BT54" s="46"/>
      <c r="BU54" s="47"/>
      <c r="BV54" s="47"/>
      <c r="BW54" s="46"/>
      <c r="BX54" s="46"/>
      <c r="BY54" s="46"/>
      <c r="BZ54" s="42" t="s">
        <v>300</v>
      </c>
      <c r="CA54" s="42">
        <v>13888</v>
      </c>
      <c r="CB54" s="42" t="s">
        <v>301</v>
      </c>
      <c r="CC54" s="36">
        <v>7129133</v>
      </c>
      <c r="CD54" s="42" t="s">
        <v>303</v>
      </c>
      <c r="CE54" s="36">
        <v>715898</v>
      </c>
    </row>
    <row r="55" spans="1:83" ht="13.5" thickBot="1" x14ac:dyDescent="0.25">
      <c r="A55" s="114">
        <v>7</v>
      </c>
      <c r="B55" s="116" t="s">
        <v>304</v>
      </c>
      <c r="C55" s="116" t="s">
        <v>305</v>
      </c>
      <c r="D55" s="116" t="s">
        <v>306</v>
      </c>
      <c r="E55" s="116" t="s">
        <v>183</v>
      </c>
      <c r="F55" s="257" t="s">
        <v>307</v>
      </c>
      <c r="G55" s="118" t="s">
        <v>311</v>
      </c>
      <c r="H55" s="118" t="s">
        <v>312</v>
      </c>
      <c r="I55" s="37"/>
      <c r="J55" s="37"/>
      <c r="K55" s="37"/>
      <c r="L55" s="37"/>
      <c r="M55" s="37"/>
      <c r="N55" s="37"/>
      <c r="O55" s="37"/>
      <c r="P55" s="37"/>
      <c r="Q55" s="118" t="s">
        <v>289</v>
      </c>
      <c r="R55" s="125">
        <v>44641</v>
      </c>
      <c r="S55" s="125">
        <v>45006</v>
      </c>
      <c r="T55" s="118">
        <v>13250</v>
      </c>
      <c r="U55" s="118" t="s">
        <v>308</v>
      </c>
      <c r="V55" s="118">
        <v>13310</v>
      </c>
      <c r="W55" s="118" t="s">
        <v>307</v>
      </c>
      <c r="X55" s="127">
        <v>197166</v>
      </c>
      <c r="Y55" s="118" t="s">
        <v>313</v>
      </c>
      <c r="Z55" s="118" t="s">
        <v>309</v>
      </c>
      <c r="AA55" s="118" t="s">
        <v>310</v>
      </c>
      <c r="AB55" s="123">
        <v>44715</v>
      </c>
      <c r="AC55" s="132">
        <v>13310</v>
      </c>
      <c r="AD55" s="135">
        <v>44715</v>
      </c>
      <c r="AE55" s="135">
        <v>45079</v>
      </c>
      <c r="AF55" s="132">
        <v>101</v>
      </c>
      <c r="AG55" s="132">
        <v>33903900</v>
      </c>
      <c r="AH55" s="42"/>
      <c r="AI55" s="43"/>
      <c r="AJ55" s="43"/>
      <c r="AK55" s="44"/>
      <c r="AL55" s="42"/>
      <c r="AM55" s="42"/>
      <c r="AN55" s="42"/>
      <c r="AO55" s="42"/>
      <c r="AP55" s="42"/>
      <c r="AQ55" s="42"/>
      <c r="AR55" s="42"/>
      <c r="AS55" s="42"/>
      <c r="AT55" s="42"/>
      <c r="AU55" s="42"/>
      <c r="AV55" s="42"/>
      <c r="AW55" s="43"/>
      <c r="AX55" s="43"/>
      <c r="AY55" s="42"/>
      <c r="AZ55" s="42"/>
      <c r="BA55" s="43"/>
      <c r="BB55" s="43"/>
      <c r="BC55" s="42"/>
      <c r="BD55" s="42"/>
      <c r="BE55" s="43"/>
      <c r="BF55" s="43"/>
      <c r="BG55" s="42"/>
      <c r="BH55" s="43"/>
      <c r="BI55" s="45">
        <v>0</v>
      </c>
      <c r="BJ55" s="43">
        <v>83789.7</v>
      </c>
      <c r="BK55" s="43"/>
      <c r="BL55" s="67">
        <f t="shared" si="1"/>
        <v>83789.7</v>
      </c>
      <c r="BM55" s="46"/>
      <c r="BN55" s="46"/>
      <c r="BO55" s="46"/>
      <c r="BP55" s="46"/>
      <c r="BQ55" s="46"/>
      <c r="BR55" s="46"/>
      <c r="BS55" s="46"/>
      <c r="BT55" s="46"/>
      <c r="BU55" s="47"/>
      <c r="BV55" s="47"/>
      <c r="BW55" s="46"/>
      <c r="BX55" s="46"/>
      <c r="BY55" s="46"/>
      <c r="BZ55" s="50" t="s">
        <v>315</v>
      </c>
      <c r="CA55" s="50">
        <v>13310</v>
      </c>
      <c r="CB55" s="50" t="s">
        <v>251</v>
      </c>
      <c r="CC55" s="50" t="s">
        <v>253</v>
      </c>
      <c r="CD55" s="50" t="s">
        <v>228</v>
      </c>
      <c r="CE55" s="51">
        <v>713237</v>
      </c>
    </row>
    <row r="56" spans="1:83" ht="102.75" thickBot="1" x14ac:dyDescent="0.25">
      <c r="A56" s="115"/>
      <c r="B56" s="117"/>
      <c r="C56" s="117"/>
      <c r="D56" s="117"/>
      <c r="E56" s="117"/>
      <c r="F56" s="258"/>
      <c r="G56" s="119"/>
      <c r="H56" s="119"/>
      <c r="I56" s="37"/>
      <c r="J56" s="37"/>
      <c r="K56" s="37"/>
      <c r="L56" s="37"/>
      <c r="M56" s="37"/>
      <c r="N56" s="37"/>
      <c r="O56" s="37"/>
      <c r="P56" s="37"/>
      <c r="Q56" s="119"/>
      <c r="R56" s="119"/>
      <c r="S56" s="119"/>
      <c r="T56" s="119"/>
      <c r="U56" s="119"/>
      <c r="V56" s="119"/>
      <c r="W56" s="119"/>
      <c r="X56" s="128"/>
      <c r="Y56" s="119"/>
      <c r="Z56" s="119"/>
      <c r="AA56" s="119"/>
      <c r="AB56" s="134"/>
      <c r="AC56" s="131"/>
      <c r="AD56" s="136"/>
      <c r="AE56" s="136"/>
      <c r="AF56" s="124"/>
      <c r="AG56" s="131"/>
      <c r="AH56" s="42"/>
      <c r="AI56" s="43"/>
      <c r="AJ56" s="43"/>
      <c r="AK56" s="44">
        <v>0</v>
      </c>
      <c r="AL56" s="42"/>
      <c r="AM56" s="42">
        <v>1</v>
      </c>
      <c r="AN56" s="48">
        <v>45056</v>
      </c>
      <c r="AO56" s="42">
        <v>13545</v>
      </c>
      <c r="AP56" s="42" t="s">
        <v>314</v>
      </c>
      <c r="AQ56" s="93">
        <v>45080</v>
      </c>
      <c r="AR56" s="93">
        <v>45080</v>
      </c>
      <c r="AS56" s="42"/>
      <c r="AT56" s="42"/>
      <c r="AU56" s="42">
        <v>23.5</v>
      </c>
      <c r="AV56" s="42"/>
      <c r="AW56" s="43">
        <v>46285.8</v>
      </c>
      <c r="AX56" s="43"/>
      <c r="AY56" s="42"/>
      <c r="AZ56" s="42"/>
      <c r="BA56" s="43"/>
      <c r="BB56" s="43"/>
      <c r="BC56" s="42"/>
      <c r="BD56" s="42"/>
      <c r="BE56" s="43"/>
      <c r="BF56" s="43"/>
      <c r="BG56" s="42"/>
      <c r="BH56" s="43"/>
      <c r="BI56" s="45">
        <f>$AK$556+AW56-AX56</f>
        <v>46285.8</v>
      </c>
      <c r="BJ56" s="43">
        <v>243452.79999999999</v>
      </c>
      <c r="BK56" s="43"/>
      <c r="BL56" s="67">
        <f t="shared" si="1"/>
        <v>243452.79999999999</v>
      </c>
      <c r="BM56" s="46"/>
      <c r="BN56" s="46"/>
      <c r="BO56" s="46"/>
      <c r="BP56" s="46"/>
      <c r="BQ56" s="46"/>
      <c r="BR56" s="46"/>
      <c r="BS56" s="46"/>
      <c r="BT56" s="46"/>
      <c r="BU56" s="47"/>
      <c r="BV56" s="47"/>
      <c r="BW56" s="46"/>
      <c r="BX56" s="46"/>
      <c r="BY56" s="46"/>
      <c r="BZ56" s="50" t="s">
        <v>315</v>
      </c>
      <c r="CA56" s="50">
        <v>13310</v>
      </c>
      <c r="CB56" s="50" t="s">
        <v>251</v>
      </c>
      <c r="CC56" s="50" t="s">
        <v>253</v>
      </c>
      <c r="CD56" s="50" t="s">
        <v>228</v>
      </c>
      <c r="CE56" s="51">
        <v>713237</v>
      </c>
    </row>
    <row r="57" spans="1:83" ht="13.5" thickBot="1" x14ac:dyDescent="0.25">
      <c r="A57" s="115"/>
      <c r="B57" s="117"/>
      <c r="C57" s="117"/>
      <c r="D57" s="117"/>
      <c r="E57" s="117"/>
      <c r="F57" s="258"/>
      <c r="G57" s="119"/>
      <c r="H57" s="119"/>
      <c r="I57" s="37"/>
      <c r="J57" s="37"/>
      <c r="K57" s="37"/>
      <c r="L57" s="37"/>
      <c r="M57" s="37"/>
      <c r="N57" s="37"/>
      <c r="O57" s="37"/>
      <c r="P57" s="37"/>
      <c r="Q57" s="119"/>
      <c r="R57" s="119"/>
      <c r="S57" s="119"/>
      <c r="T57" s="119"/>
      <c r="U57" s="119"/>
      <c r="V57" s="119"/>
      <c r="W57" s="119"/>
      <c r="X57" s="128"/>
      <c r="Y57" s="119"/>
      <c r="Z57" s="119"/>
      <c r="AA57" s="119"/>
      <c r="AB57" s="134"/>
      <c r="AC57" s="131"/>
      <c r="AD57" s="136"/>
      <c r="AE57" s="136"/>
      <c r="AF57" s="42">
        <v>1500</v>
      </c>
      <c r="AG57" s="131"/>
      <c r="AH57" s="42"/>
      <c r="AI57" s="43"/>
      <c r="AJ57" s="43"/>
      <c r="AK57" s="44"/>
      <c r="AL57" s="42"/>
      <c r="AM57" s="42">
        <v>2</v>
      </c>
      <c r="AN57" s="48">
        <v>45080</v>
      </c>
      <c r="AO57" s="42">
        <v>13558</v>
      </c>
      <c r="AP57" s="42" t="s">
        <v>277</v>
      </c>
      <c r="AQ57" s="93">
        <v>45080</v>
      </c>
      <c r="AR57" s="93">
        <v>45445</v>
      </c>
      <c r="AS57" s="42"/>
      <c r="AT57" s="42"/>
      <c r="AU57" s="42"/>
      <c r="AV57" s="42"/>
      <c r="AW57" s="43"/>
      <c r="AX57" s="43"/>
      <c r="AY57" s="42"/>
      <c r="AZ57" s="42"/>
      <c r="BA57" s="43"/>
      <c r="BB57" s="43"/>
      <c r="BC57" s="42"/>
      <c r="BD57" s="42"/>
      <c r="BE57" s="43"/>
      <c r="BF57" s="43"/>
      <c r="BG57" s="42"/>
      <c r="BH57" s="43"/>
      <c r="BI57" s="45">
        <f t="shared" ref="BI57:BI59" si="6">$AK$556+AW57-AX57</f>
        <v>0</v>
      </c>
      <c r="BJ57" s="43"/>
      <c r="BK57" s="43"/>
      <c r="BL57" s="67">
        <f t="shared" si="1"/>
        <v>0</v>
      </c>
      <c r="BM57" s="46"/>
      <c r="BN57" s="46"/>
      <c r="BO57" s="46"/>
      <c r="BP57" s="46"/>
      <c r="BQ57" s="46"/>
      <c r="BR57" s="46"/>
      <c r="BS57" s="46"/>
      <c r="BT57" s="46"/>
      <c r="BU57" s="47"/>
      <c r="BV57" s="47"/>
      <c r="BW57" s="46"/>
      <c r="BX57" s="46"/>
      <c r="BY57" s="46"/>
      <c r="BZ57" s="50" t="s">
        <v>315</v>
      </c>
      <c r="CA57" s="50">
        <v>13310</v>
      </c>
      <c r="CB57" s="50" t="s">
        <v>251</v>
      </c>
      <c r="CC57" s="50" t="s">
        <v>253</v>
      </c>
      <c r="CD57" s="50" t="s">
        <v>228</v>
      </c>
      <c r="CE57" s="51">
        <v>713237</v>
      </c>
    </row>
    <row r="58" spans="1:83" ht="13.5" thickBot="1" x14ac:dyDescent="0.25">
      <c r="A58" s="238"/>
      <c r="B58" s="161"/>
      <c r="C58" s="161"/>
      <c r="D58" s="161"/>
      <c r="E58" s="161"/>
      <c r="F58" s="259"/>
      <c r="G58" s="120"/>
      <c r="H58" s="120"/>
      <c r="I58" s="37"/>
      <c r="J58" s="37"/>
      <c r="K58" s="37"/>
      <c r="L58" s="37"/>
      <c r="M58" s="37"/>
      <c r="N58" s="37"/>
      <c r="O58" s="37"/>
      <c r="P58" s="37"/>
      <c r="Q58" s="120"/>
      <c r="R58" s="120"/>
      <c r="S58" s="120"/>
      <c r="T58" s="120"/>
      <c r="U58" s="120"/>
      <c r="V58" s="120"/>
      <c r="W58" s="120"/>
      <c r="X58" s="129"/>
      <c r="Y58" s="120"/>
      <c r="Z58" s="120"/>
      <c r="AA58" s="120"/>
      <c r="AB58" s="133"/>
      <c r="AC58" s="124"/>
      <c r="AD58" s="137"/>
      <c r="AE58" s="137"/>
      <c r="AF58" s="42">
        <v>1500</v>
      </c>
      <c r="AG58" s="124"/>
      <c r="AH58" s="42"/>
      <c r="AI58" s="43"/>
      <c r="AJ58" s="43"/>
      <c r="AK58" s="44"/>
      <c r="AL58" s="42"/>
      <c r="AM58" s="42">
        <v>3</v>
      </c>
      <c r="AN58" s="48">
        <v>45446</v>
      </c>
      <c r="AO58" s="42">
        <v>13787</v>
      </c>
      <c r="AP58" s="42" t="s">
        <v>277</v>
      </c>
      <c r="AQ58" s="48">
        <v>45445</v>
      </c>
      <c r="AR58" s="48">
        <v>45806</v>
      </c>
      <c r="AS58" s="42"/>
      <c r="AT58" s="42"/>
      <c r="AU58" s="42"/>
      <c r="AV58" s="42"/>
      <c r="AW58" s="43"/>
      <c r="AX58" s="43"/>
      <c r="AY58" s="42"/>
      <c r="AZ58" s="42"/>
      <c r="BA58" s="43"/>
      <c r="BB58" s="43"/>
      <c r="BC58" s="42"/>
      <c r="BD58" s="42"/>
      <c r="BE58" s="43"/>
      <c r="BF58" s="43"/>
      <c r="BG58" s="42"/>
      <c r="BH58" s="43"/>
      <c r="BI58" s="45">
        <f t="shared" si="6"/>
        <v>0</v>
      </c>
      <c r="BJ58" s="43"/>
      <c r="BK58" s="43">
        <v>243452.4</v>
      </c>
      <c r="BL58" s="67">
        <f t="shared" si="1"/>
        <v>243452.4</v>
      </c>
      <c r="BM58" s="46"/>
      <c r="BN58" s="46"/>
      <c r="BO58" s="46"/>
      <c r="BP58" s="46"/>
      <c r="BQ58" s="46"/>
      <c r="BR58" s="46"/>
      <c r="BS58" s="46"/>
      <c r="BT58" s="46"/>
      <c r="BU58" s="47"/>
      <c r="BV58" s="47"/>
      <c r="BW58" s="46"/>
      <c r="BX58" s="46"/>
      <c r="BY58" s="46"/>
      <c r="BZ58" s="50" t="s">
        <v>315</v>
      </c>
      <c r="CA58" s="50">
        <v>13310</v>
      </c>
      <c r="CB58" s="50" t="s">
        <v>251</v>
      </c>
      <c r="CC58" s="50" t="s">
        <v>253</v>
      </c>
      <c r="CD58" s="50" t="s">
        <v>228</v>
      </c>
      <c r="CE58" s="51">
        <v>713237</v>
      </c>
    </row>
    <row r="59" spans="1:83" ht="13.5" thickBot="1" x14ac:dyDescent="0.25">
      <c r="A59" s="114">
        <v>8</v>
      </c>
      <c r="B59" s="116" t="s">
        <v>316</v>
      </c>
      <c r="C59" s="116" t="s">
        <v>317</v>
      </c>
      <c r="D59" s="116" t="s">
        <v>182</v>
      </c>
      <c r="E59" s="116" t="s">
        <v>183</v>
      </c>
      <c r="F59" s="257" t="s">
        <v>327</v>
      </c>
      <c r="G59" s="118"/>
      <c r="H59" s="118">
        <v>13175</v>
      </c>
      <c r="I59" s="37"/>
      <c r="J59" s="37"/>
      <c r="K59" s="37"/>
      <c r="L59" s="37"/>
      <c r="M59" s="37"/>
      <c r="N59" s="37"/>
      <c r="O59" s="37"/>
      <c r="P59" s="37"/>
      <c r="Q59" s="118" t="s">
        <v>291</v>
      </c>
      <c r="R59" s="125">
        <v>44574</v>
      </c>
      <c r="S59" s="125">
        <v>44939</v>
      </c>
      <c r="T59" s="118">
        <v>13240</v>
      </c>
      <c r="U59" s="118" t="s">
        <v>318</v>
      </c>
      <c r="V59" s="118">
        <v>13278</v>
      </c>
      <c r="W59" s="253" t="s">
        <v>533</v>
      </c>
      <c r="X59" s="127">
        <v>2930175.36</v>
      </c>
      <c r="Y59" s="118" t="s">
        <v>324</v>
      </c>
      <c r="Z59" s="118" t="s">
        <v>319</v>
      </c>
      <c r="AA59" s="121" t="s">
        <v>187</v>
      </c>
      <c r="AB59" s="135">
        <v>44680</v>
      </c>
      <c r="AC59" s="132">
        <v>13278</v>
      </c>
      <c r="AD59" s="135">
        <v>44652</v>
      </c>
      <c r="AE59" s="135">
        <v>45016</v>
      </c>
      <c r="AF59" s="42">
        <v>101</v>
      </c>
      <c r="AG59" s="42">
        <v>3390390000</v>
      </c>
      <c r="AH59" s="42"/>
      <c r="AI59" s="43"/>
      <c r="AJ59" s="43"/>
      <c r="AK59" s="44"/>
      <c r="AL59" s="42"/>
      <c r="AM59" s="42"/>
      <c r="AN59" s="42"/>
      <c r="AO59" s="42"/>
      <c r="AP59" s="42"/>
      <c r="AQ59" s="42"/>
      <c r="AR59" s="42"/>
      <c r="AS59" s="42"/>
      <c r="AT59" s="42"/>
      <c r="AU59" s="42"/>
      <c r="AV59" s="42"/>
      <c r="AW59" s="43"/>
      <c r="AX59" s="43"/>
      <c r="AY59" s="42"/>
      <c r="AZ59" s="42"/>
      <c r="BA59" s="43"/>
      <c r="BB59" s="43"/>
      <c r="BC59" s="42"/>
      <c r="BD59" s="42"/>
      <c r="BE59" s="43"/>
      <c r="BF59" s="43"/>
      <c r="BG59" s="42"/>
      <c r="BH59" s="43"/>
      <c r="BI59" s="45">
        <f t="shared" si="6"/>
        <v>0</v>
      </c>
      <c r="BJ59" s="43"/>
      <c r="BK59" s="43"/>
      <c r="BL59" s="67">
        <f t="shared" si="1"/>
        <v>0</v>
      </c>
      <c r="BM59" s="46"/>
      <c r="BN59" s="46"/>
      <c r="BO59" s="46"/>
      <c r="BP59" s="46"/>
      <c r="BQ59" s="46"/>
      <c r="BR59" s="46"/>
      <c r="BS59" s="46"/>
      <c r="BT59" s="46"/>
      <c r="BU59" s="47"/>
      <c r="BV59" s="47"/>
      <c r="BW59" s="46"/>
      <c r="BX59" s="46"/>
      <c r="BY59" s="46"/>
      <c r="BZ59" s="42" t="s">
        <v>325</v>
      </c>
      <c r="CA59" s="42">
        <v>13297</v>
      </c>
      <c r="CB59" s="50" t="s">
        <v>269</v>
      </c>
      <c r="CC59" s="51">
        <v>70270</v>
      </c>
      <c r="CD59" s="50" t="s">
        <v>251</v>
      </c>
      <c r="CE59" s="50" t="s">
        <v>253</v>
      </c>
    </row>
    <row r="60" spans="1:83" ht="39" thickBot="1" x14ac:dyDescent="0.25">
      <c r="A60" s="115"/>
      <c r="B60" s="117"/>
      <c r="C60" s="117"/>
      <c r="D60" s="117"/>
      <c r="E60" s="117"/>
      <c r="F60" s="258"/>
      <c r="G60" s="119"/>
      <c r="H60" s="119"/>
      <c r="I60" s="37"/>
      <c r="J60" s="37"/>
      <c r="K60" s="37"/>
      <c r="L60" s="37"/>
      <c r="M60" s="37"/>
      <c r="N60" s="37"/>
      <c r="O60" s="37"/>
      <c r="P60" s="37"/>
      <c r="Q60" s="119"/>
      <c r="R60" s="249"/>
      <c r="S60" s="249"/>
      <c r="T60" s="119"/>
      <c r="U60" s="119"/>
      <c r="V60" s="119"/>
      <c r="W60" s="254"/>
      <c r="X60" s="128"/>
      <c r="Y60" s="119"/>
      <c r="Z60" s="119"/>
      <c r="AA60" s="256"/>
      <c r="AB60" s="136"/>
      <c r="AC60" s="131"/>
      <c r="AD60" s="136"/>
      <c r="AE60" s="136"/>
      <c r="AF60" s="42"/>
      <c r="AG60" s="42"/>
      <c r="AH60" s="42"/>
      <c r="AI60" s="43"/>
      <c r="AJ60" s="43"/>
      <c r="AK60" s="44">
        <v>0</v>
      </c>
      <c r="AL60" s="42"/>
      <c r="AM60" s="91" t="s">
        <v>320</v>
      </c>
      <c r="AN60" s="91" t="s">
        <v>328</v>
      </c>
      <c r="AO60" s="91">
        <v>13350</v>
      </c>
      <c r="AP60" s="91" t="s">
        <v>321</v>
      </c>
      <c r="AQ60" s="93">
        <v>44783</v>
      </c>
      <c r="AR60" s="91"/>
      <c r="AS60" s="42"/>
      <c r="AT60" s="42"/>
      <c r="AU60" s="42">
        <v>18.28</v>
      </c>
      <c r="AV60" s="42"/>
      <c r="AW60" s="43">
        <v>535606.80000000005</v>
      </c>
      <c r="AX60" s="43"/>
      <c r="AY60" s="42"/>
      <c r="AZ60" s="42"/>
      <c r="BA60" s="43"/>
      <c r="BB60" s="43"/>
      <c r="BC60" s="42"/>
      <c r="BD60" s="42"/>
      <c r="BE60" s="43"/>
      <c r="BF60" s="43"/>
      <c r="BG60" s="42"/>
      <c r="BH60" s="43"/>
      <c r="BI60" s="45">
        <f>$AK$60+AW60-AX60</f>
        <v>535606.80000000005</v>
      </c>
      <c r="BJ60" s="43"/>
      <c r="BK60" s="43"/>
      <c r="BL60" s="67">
        <f t="shared" si="1"/>
        <v>0</v>
      </c>
      <c r="BM60" s="46"/>
      <c r="BN60" s="46"/>
      <c r="BO60" s="46"/>
      <c r="BP60" s="46"/>
      <c r="BQ60" s="46"/>
      <c r="BR60" s="46"/>
      <c r="BS60" s="46"/>
      <c r="BT60" s="46"/>
      <c r="BU60" s="47"/>
      <c r="BV60" s="47"/>
      <c r="BW60" s="46"/>
      <c r="BX60" s="46"/>
      <c r="BY60" s="46"/>
      <c r="BZ60" s="42" t="s">
        <v>325</v>
      </c>
      <c r="CA60" s="42">
        <v>13297</v>
      </c>
      <c r="CB60" s="50" t="s">
        <v>269</v>
      </c>
      <c r="CC60" s="51">
        <v>70270</v>
      </c>
      <c r="CD60" s="50" t="s">
        <v>251</v>
      </c>
      <c r="CE60" s="50" t="s">
        <v>253</v>
      </c>
    </row>
    <row r="61" spans="1:83" ht="26.25" thickBot="1" x14ac:dyDescent="0.25">
      <c r="A61" s="115"/>
      <c r="B61" s="117"/>
      <c r="C61" s="117"/>
      <c r="D61" s="117"/>
      <c r="E61" s="117"/>
      <c r="F61" s="258"/>
      <c r="G61" s="119"/>
      <c r="H61" s="119"/>
      <c r="I61" s="37"/>
      <c r="J61" s="37"/>
      <c r="K61" s="37"/>
      <c r="L61" s="37"/>
      <c r="M61" s="37"/>
      <c r="N61" s="37"/>
      <c r="O61" s="37"/>
      <c r="P61" s="37"/>
      <c r="Q61" s="119"/>
      <c r="R61" s="249"/>
      <c r="S61" s="249"/>
      <c r="T61" s="119"/>
      <c r="U61" s="119"/>
      <c r="V61" s="119"/>
      <c r="W61" s="254"/>
      <c r="X61" s="128"/>
      <c r="Y61" s="119"/>
      <c r="Z61" s="119"/>
      <c r="AA61" s="256"/>
      <c r="AB61" s="136"/>
      <c r="AC61" s="131"/>
      <c r="AD61" s="136"/>
      <c r="AE61" s="136"/>
      <c r="AF61" s="42"/>
      <c r="AG61" s="42"/>
      <c r="AH61" s="42"/>
      <c r="AI61" s="43"/>
      <c r="AJ61" s="43"/>
      <c r="AK61" s="44"/>
      <c r="AL61" s="42"/>
      <c r="AM61" s="91" t="s">
        <v>322</v>
      </c>
      <c r="AN61" s="93">
        <v>45015</v>
      </c>
      <c r="AO61" s="91">
        <v>13505</v>
      </c>
      <c r="AP61" s="91" t="s">
        <v>323</v>
      </c>
      <c r="AQ61" s="93">
        <v>45017</v>
      </c>
      <c r="AR61" s="93">
        <v>45382</v>
      </c>
      <c r="AS61" s="42"/>
      <c r="AT61" s="42"/>
      <c r="AU61" s="42"/>
      <c r="AV61" s="42"/>
      <c r="AW61" s="43"/>
      <c r="AX61" s="43"/>
      <c r="AY61" s="42"/>
      <c r="AZ61" s="42"/>
      <c r="BA61" s="43"/>
      <c r="BB61" s="43"/>
      <c r="BC61" s="42"/>
      <c r="BD61" s="42"/>
      <c r="BE61" s="43"/>
      <c r="BF61" s="43"/>
      <c r="BG61" s="42"/>
      <c r="BH61" s="43"/>
      <c r="BI61" s="45">
        <f t="shared" ref="BI61:BI65" si="7">$AK$60+AW61-AX61</f>
        <v>0</v>
      </c>
      <c r="BJ61" s="43"/>
      <c r="BK61" s="43"/>
      <c r="BL61" s="67">
        <f t="shared" si="1"/>
        <v>0</v>
      </c>
      <c r="BM61" s="46"/>
      <c r="BN61" s="46"/>
      <c r="BO61" s="46"/>
      <c r="BP61" s="46"/>
      <c r="BQ61" s="46"/>
      <c r="BR61" s="46"/>
      <c r="BS61" s="46"/>
      <c r="BT61" s="46"/>
      <c r="BU61" s="47"/>
      <c r="BV61" s="47"/>
      <c r="BW61" s="46"/>
      <c r="BX61" s="46"/>
      <c r="BY61" s="46"/>
      <c r="BZ61" s="42" t="s">
        <v>326</v>
      </c>
      <c r="CA61" s="42">
        <v>13536</v>
      </c>
      <c r="CB61" s="42" t="s">
        <v>298</v>
      </c>
      <c r="CC61" s="36">
        <v>544067</v>
      </c>
      <c r="CD61" s="50" t="s">
        <v>251</v>
      </c>
      <c r="CE61" s="50" t="s">
        <v>253</v>
      </c>
    </row>
    <row r="62" spans="1:83" ht="26.25" thickBot="1" x14ac:dyDescent="0.25">
      <c r="A62" s="115"/>
      <c r="B62" s="117"/>
      <c r="C62" s="117"/>
      <c r="D62" s="117"/>
      <c r="E62" s="117"/>
      <c r="F62" s="258"/>
      <c r="G62" s="119"/>
      <c r="H62" s="119"/>
      <c r="I62" s="37"/>
      <c r="J62" s="37"/>
      <c r="K62" s="37"/>
      <c r="L62" s="37"/>
      <c r="M62" s="37"/>
      <c r="N62" s="37"/>
      <c r="O62" s="37"/>
      <c r="P62" s="37"/>
      <c r="Q62" s="119"/>
      <c r="R62" s="249"/>
      <c r="S62" s="249"/>
      <c r="T62" s="119"/>
      <c r="U62" s="119"/>
      <c r="V62" s="119"/>
      <c r="W62" s="254"/>
      <c r="X62" s="128"/>
      <c r="Y62" s="119"/>
      <c r="Z62" s="119"/>
      <c r="AA62" s="256"/>
      <c r="AB62" s="136"/>
      <c r="AC62" s="131"/>
      <c r="AD62" s="136"/>
      <c r="AE62" s="136"/>
      <c r="AF62" s="42">
        <v>1500</v>
      </c>
      <c r="AG62" s="42">
        <v>33903400</v>
      </c>
      <c r="AH62" s="42"/>
      <c r="AI62" s="43"/>
      <c r="AJ62" s="43"/>
      <c r="AK62" s="44"/>
      <c r="AL62" s="42"/>
      <c r="AM62" s="91" t="s">
        <v>279</v>
      </c>
      <c r="AN62" s="93">
        <v>45378</v>
      </c>
      <c r="AO62" s="91">
        <v>13746</v>
      </c>
      <c r="AP62" s="91" t="s">
        <v>323</v>
      </c>
      <c r="AQ62" s="93">
        <v>45383</v>
      </c>
      <c r="AR62" s="93">
        <v>45747</v>
      </c>
      <c r="AS62" s="42"/>
      <c r="AT62" s="42"/>
      <c r="AU62" s="42"/>
      <c r="AV62" s="42"/>
      <c r="AW62" s="43"/>
      <c r="AX62" s="43"/>
      <c r="AY62" s="42"/>
      <c r="AZ62" s="42"/>
      <c r="BA62" s="43"/>
      <c r="BB62" s="43"/>
      <c r="BC62" s="42"/>
      <c r="BD62" s="42"/>
      <c r="BE62" s="43"/>
      <c r="BF62" s="43"/>
      <c r="BG62" s="42"/>
      <c r="BH62" s="43"/>
      <c r="BI62" s="45">
        <f t="shared" si="7"/>
        <v>0</v>
      </c>
      <c r="BJ62" s="43"/>
      <c r="BK62" s="43">
        <f>848145.64+2303082.47+284351.79</f>
        <v>3435579.9000000004</v>
      </c>
      <c r="BL62" s="67">
        <f t="shared" si="1"/>
        <v>3435579.9000000004</v>
      </c>
      <c r="BM62" s="46"/>
      <c r="BN62" s="46"/>
      <c r="BO62" s="46"/>
      <c r="BP62" s="46"/>
      <c r="BQ62" s="46"/>
      <c r="BR62" s="46"/>
      <c r="BS62" s="46"/>
      <c r="BT62" s="46"/>
      <c r="BU62" s="47"/>
      <c r="BV62" s="47"/>
      <c r="BW62" s="46"/>
      <c r="BX62" s="46"/>
      <c r="BY62" s="46"/>
      <c r="BZ62" s="50" t="s">
        <v>326</v>
      </c>
      <c r="CA62" s="50">
        <v>13536</v>
      </c>
      <c r="CB62" s="42" t="s">
        <v>298</v>
      </c>
      <c r="CC62" s="36">
        <v>544067</v>
      </c>
      <c r="CD62" s="50" t="s">
        <v>251</v>
      </c>
      <c r="CE62" s="50" t="s">
        <v>253</v>
      </c>
    </row>
    <row r="63" spans="1:83" ht="26.25" thickBot="1" x14ac:dyDescent="0.25">
      <c r="A63" s="238"/>
      <c r="B63" s="161"/>
      <c r="C63" s="161"/>
      <c r="D63" s="161"/>
      <c r="E63" s="161"/>
      <c r="F63" s="259"/>
      <c r="G63" s="120"/>
      <c r="H63" s="120"/>
      <c r="I63" s="37"/>
      <c r="J63" s="37"/>
      <c r="K63" s="37"/>
      <c r="L63" s="37"/>
      <c r="M63" s="37"/>
      <c r="N63" s="37"/>
      <c r="O63" s="37"/>
      <c r="P63" s="37"/>
      <c r="Q63" s="120"/>
      <c r="R63" s="126"/>
      <c r="S63" s="126"/>
      <c r="T63" s="120"/>
      <c r="U63" s="120"/>
      <c r="V63" s="120"/>
      <c r="W63" s="255"/>
      <c r="X63" s="129"/>
      <c r="Y63" s="120"/>
      <c r="Z63" s="120"/>
      <c r="AA63" s="122"/>
      <c r="AB63" s="137"/>
      <c r="AC63" s="124"/>
      <c r="AD63" s="137"/>
      <c r="AE63" s="137"/>
      <c r="AF63" s="42">
        <v>1500</v>
      </c>
      <c r="AG63" s="42">
        <v>33903400</v>
      </c>
      <c r="AH63" s="42"/>
      <c r="AI63" s="43"/>
      <c r="AJ63" s="43"/>
      <c r="AK63" s="44"/>
      <c r="AL63" s="42"/>
      <c r="AM63" s="42" t="s">
        <v>329</v>
      </c>
      <c r="AN63" s="48">
        <v>45401</v>
      </c>
      <c r="AO63" s="42">
        <v>13766</v>
      </c>
      <c r="AP63" s="42" t="s">
        <v>247</v>
      </c>
      <c r="AQ63" s="48">
        <v>45401</v>
      </c>
      <c r="AR63" s="42"/>
      <c r="AS63" s="42"/>
      <c r="AT63" s="42"/>
      <c r="AU63" s="42"/>
      <c r="AV63" s="42"/>
      <c r="AW63" s="43"/>
      <c r="AX63" s="43"/>
      <c r="AY63" s="42"/>
      <c r="AZ63" s="42"/>
      <c r="BA63" s="43"/>
      <c r="BB63" s="43"/>
      <c r="BC63" s="42"/>
      <c r="BD63" s="42"/>
      <c r="BE63" s="43"/>
      <c r="BF63" s="43"/>
      <c r="BG63" s="42"/>
      <c r="BH63" s="43"/>
      <c r="BI63" s="45">
        <f t="shared" si="7"/>
        <v>0</v>
      </c>
      <c r="BJ63" s="43"/>
      <c r="BK63" s="43"/>
      <c r="BL63" s="67">
        <f t="shared" si="1"/>
        <v>0</v>
      </c>
      <c r="BM63" s="46"/>
      <c r="BN63" s="46"/>
      <c r="BO63" s="46"/>
      <c r="BP63" s="46"/>
      <c r="BQ63" s="46"/>
      <c r="BR63" s="46"/>
      <c r="BS63" s="46"/>
      <c r="BT63" s="46"/>
      <c r="BU63" s="47"/>
      <c r="BV63" s="47"/>
      <c r="BW63" s="46"/>
      <c r="BX63" s="46"/>
      <c r="BY63" s="46"/>
      <c r="BZ63" s="50" t="s">
        <v>326</v>
      </c>
      <c r="CA63" s="50">
        <v>13536</v>
      </c>
      <c r="CB63" s="42" t="s">
        <v>298</v>
      </c>
      <c r="CC63" s="36">
        <v>544067</v>
      </c>
      <c r="CD63" s="50" t="s">
        <v>251</v>
      </c>
      <c r="CE63" s="50" t="s">
        <v>253</v>
      </c>
    </row>
    <row r="64" spans="1:83" ht="13.5" thickBot="1" x14ac:dyDescent="0.3">
      <c r="A64" s="114">
        <v>9</v>
      </c>
      <c r="B64" s="116" t="s">
        <v>331</v>
      </c>
      <c r="C64" s="116" t="s">
        <v>332</v>
      </c>
      <c r="D64" s="116" t="s">
        <v>333</v>
      </c>
      <c r="E64" s="116" t="s">
        <v>183</v>
      </c>
      <c r="F64" s="257" t="s">
        <v>334</v>
      </c>
      <c r="G64" s="118" t="s">
        <v>341</v>
      </c>
      <c r="H64" s="118" t="s">
        <v>342</v>
      </c>
      <c r="I64" s="37"/>
      <c r="J64" s="37"/>
      <c r="K64" s="37"/>
      <c r="L64" s="37"/>
      <c r="M64" s="37"/>
      <c r="N64" s="37"/>
      <c r="O64" s="37"/>
      <c r="P64" s="37"/>
      <c r="Q64" s="58"/>
      <c r="R64" s="58"/>
      <c r="S64" s="58"/>
      <c r="T64" s="58"/>
      <c r="U64" s="58"/>
      <c r="V64" s="58"/>
      <c r="W64" s="58"/>
      <c r="X64" s="59"/>
      <c r="Y64" s="253" t="s">
        <v>338</v>
      </c>
      <c r="Z64" s="118" t="s">
        <v>339</v>
      </c>
      <c r="AA64" s="118" t="s">
        <v>340</v>
      </c>
      <c r="AB64" s="123">
        <v>44713</v>
      </c>
      <c r="AC64" s="132">
        <v>13299</v>
      </c>
      <c r="AD64" s="123">
        <v>44713</v>
      </c>
      <c r="AE64" s="123">
        <v>45077</v>
      </c>
      <c r="AF64" s="42"/>
      <c r="AG64" s="42"/>
      <c r="AH64" s="42"/>
      <c r="AI64" s="43"/>
      <c r="AJ64" s="43"/>
      <c r="AK64" s="44"/>
      <c r="AL64" s="42"/>
      <c r="AM64" s="42"/>
      <c r="AN64" s="42"/>
      <c r="AO64" s="42"/>
      <c r="AP64" s="42"/>
      <c r="AQ64" s="42"/>
      <c r="AR64" s="42"/>
      <c r="AS64" s="42"/>
      <c r="AT64" s="42"/>
      <c r="AU64" s="42"/>
      <c r="AV64" s="42"/>
      <c r="AW64" s="43"/>
      <c r="AX64" s="43"/>
      <c r="AY64" s="42"/>
      <c r="AZ64" s="42"/>
      <c r="BA64" s="43"/>
      <c r="BB64" s="43"/>
      <c r="BC64" s="42"/>
      <c r="BD64" s="42"/>
      <c r="BE64" s="43"/>
      <c r="BF64" s="43"/>
      <c r="BG64" s="42"/>
      <c r="BH64" s="43"/>
      <c r="BI64" s="45">
        <f t="shared" si="7"/>
        <v>0</v>
      </c>
      <c r="BJ64" s="43"/>
      <c r="BK64" s="43"/>
      <c r="BL64" s="67">
        <f t="shared" si="1"/>
        <v>0</v>
      </c>
      <c r="BM64" s="46"/>
      <c r="BN64" s="46"/>
      <c r="BO64" s="46"/>
      <c r="BP64" s="46"/>
      <c r="BQ64" s="46"/>
      <c r="BR64" s="46"/>
      <c r="BS64" s="46"/>
      <c r="BT64" s="46"/>
      <c r="BU64" s="47"/>
      <c r="BV64" s="47"/>
      <c r="BW64" s="46"/>
      <c r="BX64" s="46"/>
      <c r="BY64" s="46"/>
      <c r="BZ64" s="42" t="s">
        <v>343</v>
      </c>
      <c r="CA64" s="42">
        <v>13299</v>
      </c>
      <c r="CB64" s="42" t="s">
        <v>301</v>
      </c>
      <c r="CC64" s="36">
        <v>7129133</v>
      </c>
      <c r="CD64" s="42" t="s">
        <v>344</v>
      </c>
      <c r="CE64" s="42">
        <v>711358</v>
      </c>
    </row>
    <row r="65" spans="1:83" ht="26.25" thickBot="1" x14ac:dyDescent="0.3">
      <c r="A65" s="115"/>
      <c r="B65" s="117"/>
      <c r="C65" s="117"/>
      <c r="D65" s="117"/>
      <c r="E65" s="117"/>
      <c r="F65" s="258"/>
      <c r="G65" s="119"/>
      <c r="H65" s="119"/>
      <c r="I65" s="37"/>
      <c r="J65" s="37"/>
      <c r="K65" s="37"/>
      <c r="L65" s="37"/>
      <c r="M65" s="37"/>
      <c r="N65" s="37"/>
      <c r="O65" s="37"/>
      <c r="P65" s="37"/>
      <c r="Q65" s="37"/>
      <c r="R65" s="37"/>
      <c r="S65" s="37"/>
      <c r="T65" s="37"/>
      <c r="U65" s="37"/>
      <c r="V65" s="37"/>
      <c r="W65" s="37"/>
      <c r="X65" s="43"/>
      <c r="Y65" s="254"/>
      <c r="Z65" s="119"/>
      <c r="AA65" s="119"/>
      <c r="AB65" s="134"/>
      <c r="AC65" s="131"/>
      <c r="AD65" s="134"/>
      <c r="AE65" s="134"/>
      <c r="AF65" s="42"/>
      <c r="AG65" s="42"/>
      <c r="AH65" s="42"/>
      <c r="AI65" s="43"/>
      <c r="AJ65" s="43"/>
      <c r="AK65" s="44"/>
      <c r="AL65" s="42"/>
      <c r="AM65" s="42"/>
      <c r="AN65" s="42"/>
      <c r="AO65" s="42"/>
      <c r="AP65" s="42"/>
      <c r="AQ65" s="42"/>
      <c r="AR65" s="42"/>
      <c r="AS65" s="42"/>
      <c r="AT65" s="42"/>
      <c r="AU65" s="42"/>
      <c r="AV65" s="42"/>
      <c r="AW65" s="43"/>
      <c r="AX65" s="43"/>
      <c r="AY65" s="42"/>
      <c r="AZ65" s="42"/>
      <c r="BA65" s="43"/>
      <c r="BB65" s="43"/>
      <c r="BC65" s="42"/>
      <c r="BD65" s="42"/>
      <c r="BE65" s="43"/>
      <c r="BF65" s="43"/>
      <c r="BG65" s="42"/>
      <c r="BH65" s="43"/>
      <c r="BI65" s="45">
        <f t="shared" si="7"/>
        <v>0</v>
      </c>
      <c r="BJ65" s="43"/>
      <c r="BK65" s="43"/>
      <c r="BL65" s="67">
        <f t="shared" si="1"/>
        <v>0</v>
      </c>
      <c r="BM65" s="46"/>
      <c r="BN65" s="46"/>
      <c r="BO65" s="46"/>
      <c r="BP65" s="46"/>
      <c r="BQ65" s="46"/>
      <c r="BR65" s="46"/>
      <c r="BS65" s="46"/>
      <c r="BT65" s="46"/>
      <c r="BU65" s="47"/>
      <c r="BV65" s="47"/>
      <c r="BW65" s="46"/>
      <c r="BX65" s="46"/>
      <c r="BY65" s="46"/>
      <c r="BZ65" s="42" t="s">
        <v>345</v>
      </c>
      <c r="CA65" s="42">
        <v>13402</v>
      </c>
      <c r="CB65" s="42" t="s">
        <v>346</v>
      </c>
      <c r="CC65" s="42">
        <v>713038</v>
      </c>
      <c r="CD65" s="42" t="s">
        <v>347</v>
      </c>
      <c r="CE65" s="42">
        <v>713702</v>
      </c>
    </row>
    <row r="66" spans="1:83" ht="26.25" thickBot="1" x14ac:dyDescent="0.3">
      <c r="A66" s="115"/>
      <c r="B66" s="117"/>
      <c r="C66" s="117"/>
      <c r="D66" s="117"/>
      <c r="E66" s="117"/>
      <c r="F66" s="258"/>
      <c r="G66" s="119"/>
      <c r="H66" s="119"/>
      <c r="I66" s="37"/>
      <c r="J66" s="37"/>
      <c r="K66" s="37"/>
      <c r="L66" s="37"/>
      <c r="M66" s="37"/>
      <c r="N66" s="37"/>
      <c r="O66" s="37"/>
      <c r="P66" s="37"/>
      <c r="Q66" s="37"/>
      <c r="R66" s="37"/>
      <c r="S66" s="37"/>
      <c r="T66" s="37"/>
      <c r="U66" s="37"/>
      <c r="V66" s="37"/>
      <c r="W66" s="37"/>
      <c r="X66" s="43"/>
      <c r="Y66" s="254"/>
      <c r="Z66" s="119"/>
      <c r="AA66" s="119"/>
      <c r="AB66" s="134"/>
      <c r="AC66" s="131"/>
      <c r="AD66" s="134"/>
      <c r="AE66" s="134"/>
      <c r="AF66" s="42"/>
      <c r="AG66" s="42"/>
      <c r="AH66" s="42"/>
      <c r="AI66" s="43"/>
      <c r="AJ66" s="43"/>
      <c r="AK66" s="44">
        <v>0</v>
      </c>
      <c r="AL66" s="42"/>
      <c r="AM66" s="91" t="s">
        <v>189</v>
      </c>
      <c r="AN66" s="93">
        <v>44993</v>
      </c>
      <c r="AO66" s="91">
        <v>13493</v>
      </c>
      <c r="AP66" s="91" t="s">
        <v>335</v>
      </c>
      <c r="AQ66" s="93">
        <v>44713</v>
      </c>
      <c r="AR66" s="93">
        <v>45078</v>
      </c>
      <c r="AS66" s="42"/>
      <c r="AT66" s="42"/>
      <c r="AU66" s="42">
        <v>25</v>
      </c>
      <c r="AV66" s="42"/>
      <c r="AW66" s="43">
        <v>1125000</v>
      </c>
      <c r="AX66" s="43"/>
      <c r="AY66" s="42"/>
      <c r="AZ66" s="42"/>
      <c r="BA66" s="43"/>
      <c r="BB66" s="43"/>
      <c r="BC66" s="42"/>
      <c r="BD66" s="42"/>
      <c r="BE66" s="43"/>
      <c r="BF66" s="43"/>
      <c r="BG66" s="42"/>
      <c r="BH66" s="43"/>
      <c r="BI66" s="45">
        <f>$AK$66+AW66-AX66</f>
        <v>1125000</v>
      </c>
      <c r="BJ66" s="43">
        <v>5624607.9800000004</v>
      </c>
      <c r="BK66" s="43"/>
      <c r="BL66" s="67">
        <f t="shared" si="1"/>
        <v>5624607.9800000004</v>
      </c>
      <c r="BM66" s="46"/>
      <c r="BN66" s="46"/>
      <c r="BO66" s="46"/>
      <c r="BP66" s="46"/>
      <c r="BQ66" s="46"/>
      <c r="BR66" s="46"/>
      <c r="BS66" s="46"/>
      <c r="BT66" s="46"/>
      <c r="BU66" s="47"/>
      <c r="BV66" s="47"/>
      <c r="BW66" s="46"/>
      <c r="BX66" s="46"/>
      <c r="BY66" s="46"/>
      <c r="BZ66" s="42" t="s">
        <v>350</v>
      </c>
      <c r="CA66" s="42">
        <v>13497</v>
      </c>
      <c r="CB66" s="42" t="s">
        <v>346</v>
      </c>
      <c r="CC66" s="42">
        <v>713038</v>
      </c>
      <c r="CD66" s="42" t="s">
        <v>349</v>
      </c>
      <c r="CE66" s="42">
        <v>713878</v>
      </c>
    </row>
    <row r="67" spans="1:83" ht="26.25" thickBot="1" x14ac:dyDescent="0.3">
      <c r="A67" s="115"/>
      <c r="B67" s="117"/>
      <c r="C67" s="117"/>
      <c r="D67" s="117"/>
      <c r="E67" s="117"/>
      <c r="F67" s="258"/>
      <c r="G67" s="119"/>
      <c r="H67" s="119"/>
      <c r="I67" s="37"/>
      <c r="J67" s="37"/>
      <c r="K67" s="37"/>
      <c r="L67" s="37"/>
      <c r="M67" s="37"/>
      <c r="N67" s="37"/>
      <c r="O67" s="37"/>
      <c r="P67" s="37"/>
      <c r="Q67" s="37"/>
      <c r="R67" s="37"/>
      <c r="S67" s="37"/>
      <c r="T67" s="37"/>
      <c r="U67" s="37"/>
      <c r="V67" s="37"/>
      <c r="W67" s="37"/>
      <c r="X67" s="43"/>
      <c r="Y67" s="254"/>
      <c r="Z67" s="119"/>
      <c r="AA67" s="119"/>
      <c r="AB67" s="134"/>
      <c r="AC67" s="131"/>
      <c r="AD67" s="134"/>
      <c r="AE67" s="134"/>
      <c r="AF67" s="42"/>
      <c r="AG67" s="42"/>
      <c r="AH67" s="42"/>
      <c r="AI67" s="43"/>
      <c r="AJ67" s="43"/>
      <c r="AK67" s="44"/>
      <c r="AL67" s="42"/>
      <c r="AM67" s="87" t="s">
        <v>191</v>
      </c>
      <c r="AN67" s="93">
        <v>45064</v>
      </c>
      <c r="AO67" s="91">
        <v>13538</v>
      </c>
      <c r="AP67" s="91" t="s">
        <v>336</v>
      </c>
      <c r="AQ67" s="93">
        <v>45078</v>
      </c>
      <c r="AR67" s="93">
        <v>45443</v>
      </c>
      <c r="AS67" s="42"/>
      <c r="AT67" s="42"/>
      <c r="AU67" s="42"/>
      <c r="AV67" s="42"/>
      <c r="AW67" s="43"/>
      <c r="AX67" s="43"/>
      <c r="AY67" s="42"/>
      <c r="AZ67" s="42"/>
      <c r="BA67" s="43"/>
      <c r="BB67" s="43"/>
      <c r="BC67" s="42"/>
      <c r="BD67" s="42"/>
      <c r="BE67" s="43"/>
      <c r="BF67" s="43"/>
      <c r="BG67" s="42"/>
      <c r="BH67" s="43"/>
      <c r="BI67" s="45">
        <f t="shared" ref="BI67:BI68" si="8">$AK$66+AW67-AX67</f>
        <v>0</v>
      </c>
      <c r="BJ67" s="43"/>
      <c r="BK67" s="43"/>
      <c r="BL67" s="67">
        <f t="shared" si="1"/>
        <v>0</v>
      </c>
      <c r="BM67" s="46"/>
      <c r="BN67" s="46"/>
      <c r="BO67" s="46"/>
      <c r="BP67" s="46"/>
      <c r="BQ67" s="46"/>
      <c r="BR67" s="46"/>
      <c r="BS67" s="46"/>
      <c r="BT67" s="46"/>
      <c r="BU67" s="47"/>
      <c r="BV67" s="47"/>
      <c r="BW67" s="46"/>
      <c r="BX67" s="46"/>
      <c r="BY67" s="46"/>
      <c r="BZ67" s="42" t="s">
        <v>350</v>
      </c>
      <c r="CA67" s="42">
        <v>13497</v>
      </c>
      <c r="CB67" s="42" t="s">
        <v>346</v>
      </c>
      <c r="CC67" s="42">
        <v>713038</v>
      </c>
      <c r="CD67" s="42" t="s">
        <v>349</v>
      </c>
      <c r="CE67" s="42">
        <v>713878</v>
      </c>
    </row>
    <row r="68" spans="1:83" ht="51.75" thickBot="1" x14ac:dyDescent="0.3">
      <c r="A68" s="238"/>
      <c r="B68" s="161"/>
      <c r="C68" s="161"/>
      <c r="D68" s="161"/>
      <c r="E68" s="161"/>
      <c r="F68" s="259"/>
      <c r="G68" s="120"/>
      <c r="H68" s="120"/>
      <c r="I68" s="37"/>
      <c r="J68" s="37"/>
      <c r="K68" s="37"/>
      <c r="L68" s="37"/>
      <c r="M68" s="37"/>
      <c r="N68" s="37"/>
      <c r="O68" s="37"/>
      <c r="P68" s="37"/>
      <c r="Q68" s="37"/>
      <c r="R68" s="37"/>
      <c r="S68" s="37"/>
      <c r="T68" s="37"/>
      <c r="U68" s="37"/>
      <c r="V68" s="37"/>
      <c r="W68" s="37"/>
      <c r="X68" s="43"/>
      <c r="Y68" s="255"/>
      <c r="Z68" s="120"/>
      <c r="AA68" s="120"/>
      <c r="AB68" s="133"/>
      <c r="AC68" s="124"/>
      <c r="AD68" s="133"/>
      <c r="AE68" s="133"/>
      <c r="AF68" s="42"/>
      <c r="AG68" s="42"/>
      <c r="AH68" s="42"/>
      <c r="AI68" s="43"/>
      <c r="AJ68" s="43"/>
      <c r="AK68" s="44"/>
      <c r="AL68" s="42"/>
      <c r="AM68" s="99" t="s">
        <v>235</v>
      </c>
      <c r="AN68" s="35">
        <v>45428</v>
      </c>
      <c r="AO68" s="100">
        <v>13779</v>
      </c>
      <c r="AP68" s="100" t="s">
        <v>337</v>
      </c>
      <c r="AQ68" s="35">
        <v>45430</v>
      </c>
      <c r="AR68" s="35">
        <v>45657</v>
      </c>
      <c r="AS68" s="42"/>
      <c r="AT68" s="42"/>
      <c r="AU68" s="42"/>
      <c r="AV68" s="42"/>
      <c r="AW68" s="43"/>
      <c r="AX68" s="43"/>
      <c r="AY68" s="42"/>
      <c r="AZ68" s="42"/>
      <c r="BA68" s="43"/>
      <c r="BB68" s="43"/>
      <c r="BC68" s="42"/>
      <c r="BD68" s="42"/>
      <c r="BE68" s="43"/>
      <c r="BF68" s="43"/>
      <c r="BG68" s="42"/>
      <c r="BH68" s="43"/>
      <c r="BI68" s="45">
        <f t="shared" si="8"/>
        <v>0</v>
      </c>
      <c r="BJ68" s="43"/>
      <c r="BK68" s="43">
        <f>1339808.84+423482.72+3861693.64</f>
        <v>5624985.2000000002</v>
      </c>
      <c r="BL68" s="67">
        <f t="shared" si="1"/>
        <v>5624985.2000000002</v>
      </c>
      <c r="BM68" s="46"/>
      <c r="BN68" s="46"/>
      <c r="BO68" s="46"/>
      <c r="BP68" s="46"/>
      <c r="BQ68" s="46"/>
      <c r="BR68" s="46"/>
      <c r="BS68" s="46"/>
      <c r="BT68" s="46"/>
      <c r="BU68" s="47"/>
      <c r="BV68" s="47"/>
      <c r="BW68" s="46"/>
      <c r="BX68" s="46"/>
      <c r="BY68" s="46"/>
      <c r="BZ68" s="42" t="s">
        <v>348</v>
      </c>
      <c r="CA68" s="42">
        <v>13536</v>
      </c>
      <c r="CB68" s="42" t="s">
        <v>301</v>
      </c>
      <c r="CC68" s="36">
        <v>7129133</v>
      </c>
      <c r="CD68" s="42" t="s">
        <v>349</v>
      </c>
      <c r="CE68" s="42">
        <v>713878</v>
      </c>
    </row>
    <row r="69" spans="1:83" ht="51.75" thickBot="1" x14ac:dyDescent="0.3">
      <c r="A69" s="46">
        <v>10</v>
      </c>
      <c r="B69" s="91" t="s">
        <v>354</v>
      </c>
      <c r="C69" s="91" t="s">
        <v>351</v>
      </c>
      <c r="D69" s="91" t="s">
        <v>352</v>
      </c>
      <c r="E69" s="91" t="s">
        <v>351</v>
      </c>
      <c r="F69" s="95" t="s">
        <v>353</v>
      </c>
      <c r="G69" s="37"/>
      <c r="H69" s="37" t="s">
        <v>355</v>
      </c>
      <c r="I69" s="37"/>
      <c r="J69" s="37"/>
      <c r="K69" s="37"/>
      <c r="L69" s="37"/>
      <c r="M69" s="37" t="s">
        <v>356</v>
      </c>
      <c r="N69" s="37" t="s">
        <v>513</v>
      </c>
      <c r="O69" s="37"/>
      <c r="P69" s="37"/>
      <c r="Q69" s="37"/>
      <c r="R69" s="37"/>
      <c r="S69" s="37"/>
      <c r="T69" s="37"/>
      <c r="U69" s="37"/>
      <c r="V69" s="37"/>
      <c r="W69" s="37"/>
      <c r="X69" s="43"/>
      <c r="Y69" s="101" t="s">
        <v>362</v>
      </c>
      <c r="Z69" s="58" t="s">
        <v>365</v>
      </c>
      <c r="AA69" s="102" t="s">
        <v>366</v>
      </c>
      <c r="AB69" s="93">
        <v>44951</v>
      </c>
      <c r="AC69" s="36"/>
      <c r="AD69" s="93">
        <v>44951</v>
      </c>
      <c r="AE69" s="93">
        <v>45657</v>
      </c>
      <c r="AF69" s="42">
        <v>1500</v>
      </c>
      <c r="AG69" s="42">
        <v>33504300</v>
      </c>
      <c r="AH69" s="42"/>
      <c r="AI69" s="43"/>
      <c r="AJ69" s="43"/>
      <c r="AK69" s="44">
        <v>0</v>
      </c>
      <c r="AL69" s="42"/>
      <c r="AM69" s="60"/>
      <c r="AN69" s="60"/>
      <c r="AO69" s="60"/>
      <c r="AP69" s="60"/>
      <c r="AQ69" s="60"/>
      <c r="AR69" s="60"/>
      <c r="AS69" s="42"/>
      <c r="AT69" s="42"/>
      <c r="AU69" s="42"/>
      <c r="AV69" s="42"/>
      <c r="AW69" s="43"/>
      <c r="AX69" s="43"/>
      <c r="AY69" s="42"/>
      <c r="AZ69" s="42"/>
      <c r="BA69" s="43"/>
      <c r="BB69" s="43"/>
      <c r="BC69" s="42"/>
      <c r="BD69" s="42"/>
      <c r="BE69" s="43"/>
      <c r="BF69" s="43"/>
      <c r="BG69" s="42"/>
      <c r="BH69" s="43"/>
      <c r="BI69" s="45">
        <f>AK69+AV69-AW69</f>
        <v>0</v>
      </c>
      <c r="BJ69" s="43">
        <v>1069284.8600000001</v>
      </c>
      <c r="BK69" s="43">
        <f>369045.21+1107135.63</f>
        <v>1476180.8399999999</v>
      </c>
      <c r="BL69" s="67">
        <f t="shared" si="1"/>
        <v>2545465.7000000002</v>
      </c>
      <c r="BM69" s="46"/>
      <c r="BN69" s="46"/>
      <c r="BO69" s="46"/>
      <c r="BP69" s="46"/>
      <c r="BQ69" s="46"/>
      <c r="BR69" s="46"/>
      <c r="BS69" s="46"/>
      <c r="BT69" s="46"/>
      <c r="BU69" s="47"/>
      <c r="BV69" s="47"/>
      <c r="BW69" s="46"/>
      <c r="BX69" s="46"/>
      <c r="BY69" s="46"/>
      <c r="BZ69" s="42"/>
      <c r="CA69" s="42"/>
      <c r="CB69" s="42"/>
      <c r="CC69" s="42"/>
      <c r="CD69" s="42"/>
      <c r="CE69" s="42"/>
    </row>
    <row r="70" spans="1:83" ht="26.25" thickBot="1" x14ac:dyDescent="0.3">
      <c r="A70" s="46">
        <v>11</v>
      </c>
      <c r="B70" s="42" t="s">
        <v>361</v>
      </c>
      <c r="C70" s="42" t="s">
        <v>351</v>
      </c>
      <c r="D70" s="61" t="s">
        <v>357</v>
      </c>
      <c r="E70" s="42"/>
      <c r="F70" s="98" t="s">
        <v>358</v>
      </c>
      <c r="G70" s="37"/>
      <c r="H70" s="37" t="s">
        <v>355</v>
      </c>
      <c r="I70" s="37"/>
      <c r="J70" s="37"/>
      <c r="K70" s="37"/>
      <c r="L70" s="37"/>
      <c r="M70" s="37" t="s">
        <v>356</v>
      </c>
      <c r="N70" s="37" t="s">
        <v>513</v>
      </c>
      <c r="O70" s="37"/>
      <c r="P70" s="37"/>
      <c r="Q70" s="37"/>
      <c r="R70" s="37"/>
      <c r="S70" s="37"/>
      <c r="T70" s="37"/>
      <c r="U70" s="37"/>
      <c r="V70" s="37"/>
      <c r="W70" s="37"/>
      <c r="X70" s="43"/>
      <c r="Y70" s="101" t="s">
        <v>363</v>
      </c>
      <c r="Z70" s="58" t="s">
        <v>367</v>
      </c>
      <c r="AA70" s="102" t="s">
        <v>368</v>
      </c>
      <c r="AB70" s="93">
        <v>45320</v>
      </c>
      <c r="AC70" s="36"/>
      <c r="AD70" s="93">
        <v>45320</v>
      </c>
      <c r="AE70" s="93" t="s">
        <v>371</v>
      </c>
      <c r="AF70" s="42">
        <v>1500</v>
      </c>
      <c r="AG70" s="42">
        <v>33904100</v>
      </c>
      <c r="AH70" s="42"/>
      <c r="AI70" s="43"/>
      <c r="AJ70" s="43"/>
      <c r="AK70" s="44">
        <v>0</v>
      </c>
      <c r="AL70" s="42"/>
      <c r="AM70" s="42"/>
      <c r="AN70" s="42"/>
      <c r="AO70" s="42"/>
      <c r="AP70" s="42"/>
      <c r="AQ70" s="42"/>
      <c r="AR70" s="42"/>
      <c r="AS70" s="42"/>
      <c r="AT70" s="42"/>
      <c r="AU70" s="42"/>
      <c r="AV70" s="42"/>
      <c r="AW70" s="43"/>
      <c r="AX70" s="43"/>
      <c r="AY70" s="42"/>
      <c r="AZ70" s="42"/>
      <c r="BA70" s="43"/>
      <c r="BB70" s="43"/>
      <c r="BC70" s="42"/>
      <c r="BD70" s="42"/>
      <c r="BE70" s="43"/>
      <c r="BF70" s="43"/>
      <c r="BG70" s="42"/>
      <c r="BH70" s="43"/>
      <c r="BI70" s="45">
        <f t="shared" ref="BI70:BI71" si="9">AK70+AV70-AW70</f>
        <v>0</v>
      </c>
      <c r="BJ70" s="43">
        <v>39041</v>
      </c>
      <c r="BK70" s="43">
        <f>3270+30852+6856</f>
        <v>40978</v>
      </c>
      <c r="BL70" s="67">
        <f t="shared" si="1"/>
        <v>80019</v>
      </c>
      <c r="BM70" s="46"/>
      <c r="BN70" s="46"/>
      <c r="BO70" s="46"/>
      <c r="BP70" s="46"/>
      <c r="BQ70" s="46"/>
      <c r="BR70" s="46"/>
      <c r="BS70" s="46"/>
      <c r="BT70" s="46"/>
      <c r="BU70" s="47"/>
      <c r="BV70" s="47"/>
      <c r="BW70" s="46"/>
      <c r="BX70" s="46"/>
      <c r="BY70" s="46"/>
      <c r="BZ70" s="42"/>
      <c r="CA70" s="42"/>
      <c r="CB70" s="42"/>
      <c r="CC70" s="42"/>
      <c r="CD70" s="42"/>
      <c r="CE70" s="42"/>
    </row>
    <row r="71" spans="1:83" ht="26.25" thickBot="1" x14ac:dyDescent="0.3">
      <c r="A71" s="46">
        <v>12</v>
      </c>
      <c r="B71" s="91" t="s">
        <v>348</v>
      </c>
      <c r="C71" s="91" t="s">
        <v>351</v>
      </c>
      <c r="D71" s="91" t="s">
        <v>359</v>
      </c>
      <c r="E71" s="91" t="s">
        <v>351</v>
      </c>
      <c r="F71" s="95" t="s">
        <v>360</v>
      </c>
      <c r="G71" s="37"/>
      <c r="H71" s="37" t="s">
        <v>355</v>
      </c>
      <c r="I71" s="37"/>
      <c r="J71" s="37"/>
      <c r="K71" s="37"/>
      <c r="L71" s="37"/>
      <c r="M71" s="37" t="s">
        <v>356</v>
      </c>
      <c r="N71" s="37" t="s">
        <v>513</v>
      </c>
      <c r="O71" s="37"/>
      <c r="P71" s="37"/>
      <c r="Q71" s="37"/>
      <c r="R71" s="37"/>
      <c r="S71" s="37"/>
      <c r="T71" s="37"/>
      <c r="U71" s="37"/>
      <c r="V71" s="37"/>
      <c r="W71" s="37"/>
      <c r="X71" s="43"/>
      <c r="Y71" s="101" t="s">
        <v>364</v>
      </c>
      <c r="Z71" s="58" t="s">
        <v>369</v>
      </c>
      <c r="AA71" s="102" t="s">
        <v>370</v>
      </c>
      <c r="AB71" s="93">
        <v>44993</v>
      </c>
      <c r="AC71" s="36"/>
      <c r="AD71" s="93">
        <v>44927</v>
      </c>
      <c r="AE71" s="93">
        <v>45291</v>
      </c>
      <c r="AF71" s="42" t="s">
        <v>372</v>
      </c>
      <c r="AG71" s="42">
        <v>33904100</v>
      </c>
      <c r="AH71" s="42"/>
      <c r="AI71" s="43"/>
      <c r="AJ71" s="43"/>
      <c r="AK71" s="44">
        <v>0</v>
      </c>
      <c r="AL71" s="42"/>
      <c r="AM71" s="42"/>
      <c r="AN71" s="42"/>
      <c r="AO71" s="42"/>
      <c r="AP71" s="42"/>
      <c r="AQ71" s="42"/>
      <c r="AR71" s="42"/>
      <c r="AS71" s="42"/>
      <c r="AT71" s="42"/>
      <c r="AU71" s="42"/>
      <c r="AV71" s="42"/>
      <c r="AW71" s="43"/>
      <c r="AX71" s="43"/>
      <c r="AY71" s="42"/>
      <c r="AZ71" s="42"/>
      <c r="BA71" s="43"/>
      <c r="BB71" s="43"/>
      <c r="BC71" s="42"/>
      <c r="BD71" s="42"/>
      <c r="BE71" s="43"/>
      <c r="BF71" s="43"/>
      <c r="BG71" s="42"/>
      <c r="BH71" s="43"/>
      <c r="BI71" s="45">
        <f t="shared" si="9"/>
        <v>0</v>
      </c>
      <c r="BJ71" s="43">
        <v>49050.1</v>
      </c>
      <c r="BK71" s="43">
        <v>54942.3</v>
      </c>
      <c r="BL71" s="67">
        <f t="shared" si="1"/>
        <v>103992.4</v>
      </c>
      <c r="BM71" s="46"/>
      <c r="BN71" s="46"/>
      <c r="BO71" s="46"/>
      <c r="BP71" s="46"/>
      <c r="BQ71" s="46"/>
      <c r="BR71" s="46"/>
      <c r="BS71" s="46"/>
      <c r="BT71" s="46"/>
      <c r="BU71" s="47"/>
      <c r="BV71" s="47"/>
      <c r="BW71" s="46"/>
      <c r="BX71" s="46"/>
      <c r="BY71" s="46"/>
      <c r="BZ71" s="42"/>
      <c r="CA71" s="42"/>
      <c r="CB71" s="42"/>
      <c r="CC71" s="42"/>
      <c r="CD71" s="42"/>
      <c r="CE71" s="42"/>
    </row>
    <row r="72" spans="1:83" ht="26.25" thickBot="1" x14ac:dyDescent="0.3">
      <c r="A72" s="114">
        <v>13</v>
      </c>
      <c r="B72" s="260" t="s">
        <v>401</v>
      </c>
      <c r="C72" s="116" t="s">
        <v>182</v>
      </c>
      <c r="D72" s="116" t="s">
        <v>183</v>
      </c>
      <c r="E72" s="100" t="s">
        <v>402</v>
      </c>
      <c r="F72" s="257" t="s">
        <v>373</v>
      </c>
      <c r="G72" s="118">
        <v>13489</v>
      </c>
      <c r="H72" s="118">
        <v>13501</v>
      </c>
      <c r="I72" s="37"/>
      <c r="J72" s="37"/>
      <c r="K72" s="37"/>
      <c r="L72" s="37"/>
      <c r="M72" s="37"/>
      <c r="N72" s="37"/>
      <c r="O72" s="37"/>
      <c r="P72" s="37"/>
      <c r="Q72" s="118" t="s">
        <v>374</v>
      </c>
      <c r="R72" s="125">
        <v>45013</v>
      </c>
      <c r="S72" s="125">
        <v>45379</v>
      </c>
      <c r="T72" s="118">
        <v>13504</v>
      </c>
      <c r="U72" s="118" t="s">
        <v>375</v>
      </c>
      <c r="V72" s="118">
        <v>13722</v>
      </c>
      <c r="W72" s="118" t="s">
        <v>373</v>
      </c>
      <c r="X72" s="127">
        <v>300184.99</v>
      </c>
      <c r="Y72" s="118" t="s">
        <v>376</v>
      </c>
      <c r="Z72" s="118" t="s">
        <v>377</v>
      </c>
      <c r="AA72" s="118" t="s">
        <v>378</v>
      </c>
      <c r="AB72" s="123">
        <v>45345</v>
      </c>
      <c r="AC72" s="132">
        <v>13726</v>
      </c>
      <c r="AD72" s="123">
        <v>45345</v>
      </c>
      <c r="AE72" s="123">
        <v>45657</v>
      </c>
      <c r="AF72" s="132">
        <v>1500</v>
      </c>
      <c r="AG72" s="132">
        <v>33903900</v>
      </c>
      <c r="AH72" s="42"/>
      <c r="AI72" s="43"/>
      <c r="AJ72" s="43"/>
      <c r="AK72" s="44"/>
      <c r="AL72" s="42"/>
      <c r="AM72" s="42"/>
      <c r="AN72" s="42"/>
      <c r="AO72" s="42"/>
      <c r="AP72" s="42"/>
      <c r="AQ72" s="42"/>
      <c r="AR72" s="42"/>
      <c r="AS72" s="42"/>
      <c r="AT72" s="42"/>
      <c r="AU72" s="42"/>
      <c r="AV72" s="42"/>
      <c r="AW72" s="43"/>
      <c r="AX72" s="43"/>
      <c r="AY72" s="42"/>
      <c r="AZ72" s="42"/>
      <c r="BA72" s="43"/>
      <c r="BB72" s="43"/>
      <c r="BC72" s="42"/>
      <c r="BD72" s="42"/>
      <c r="BE72" s="43"/>
      <c r="BF72" s="43"/>
      <c r="BG72" s="42"/>
      <c r="BH72" s="43"/>
      <c r="BI72" s="45">
        <v>0</v>
      </c>
      <c r="BJ72" s="43"/>
      <c r="BK72" s="43"/>
      <c r="BL72" s="67">
        <f t="shared" si="1"/>
        <v>0</v>
      </c>
      <c r="BM72" s="46"/>
      <c r="BN72" s="46"/>
      <c r="BO72" s="46"/>
      <c r="BP72" s="46"/>
      <c r="BQ72" s="46"/>
      <c r="BR72" s="46"/>
      <c r="BS72" s="46"/>
      <c r="BT72" s="46"/>
      <c r="BU72" s="47"/>
      <c r="BV72" s="47"/>
      <c r="BW72" s="46"/>
      <c r="BX72" s="46"/>
      <c r="BY72" s="46"/>
      <c r="BZ72" s="42" t="s">
        <v>379</v>
      </c>
      <c r="CA72" s="42">
        <v>13722</v>
      </c>
      <c r="CB72" s="42" t="s">
        <v>380</v>
      </c>
      <c r="CC72" s="42">
        <v>714678</v>
      </c>
      <c r="CD72" s="42" t="s">
        <v>381</v>
      </c>
      <c r="CE72" s="42">
        <v>713354</v>
      </c>
    </row>
    <row r="73" spans="1:83" ht="243" thickBot="1" x14ac:dyDescent="0.3">
      <c r="A73" s="238"/>
      <c r="B73" s="261"/>
      <c r="C73" s="161"/>
      <c r="D73" s="161"/>
      <c r="E73" s="36" t="s">
        <v>403</v>
      </c>
      <c r="F73" s="259"/>
      <c r="G73" s="120"/>
      <c r="H73" s="120"/>
      <c r="I73" s="37"/>
      <c r="J73" s="37"/>
      <c r="K73" s="37"/>
      <c r="L73" s="37"/>
      <c r="M73" s="37"/>
      <c r="N73" s="37"/>
      <c r="O73" s="37"/>
      <c r="P73" s="37"/>
      <c r="Q73" s="120"/>
      <c r="R73" s="126"/>
      <c r="S73" s="126"/>
      <c r="T73" s="120"/>
      <c r="U73" s="120"/>
      <c r="V73" s="120"/>
      <c r="W73" s="120"/>
      <c r="X73" s="129"/>
      <c r="Y73" s="120"/>
      <c r="Z73" s="120"/>
      <c r="AA73" s="120"/>
      <c r="AB73" s="133"/>
      <c r="AC73" s="124"/>
      <c r="AD73" s="133"/>
      <c r="AE73" s="133"/>
      <c r="AF73" s="124"/>
      <c r="AG73" s="124"/>
      <c r="AH73" s="42"/>
      <c r="AI73" s="43"/>
      <c r="AJ73" s="43"/>
      <c r="AK73" s="44">
        <v>0</v>
      </c>
      <c r="AL73" s="42"/>
      <c r="AM73" s="42" t="s">
        <v>382</v>
      </c>
      <c r="AN73" s="48">
        <v>45630</v>
      </c>
      <c r="AO73" s="42">
        <v>13918</v>
      </c>
      <c r="AP73" s="42" t="s">
        <v>383</v>
      </c>
      <c r="AQ73" s="48">
        <v>45630</v>
      </c>
      <c r="AR73" s="48">
        <v>45657</v>
      </c>
      <c r="AS73" s="42"/>
      <c r="AT73" s="42"/>
      <c r="AU73" s="42">
        <v>25</v>
      </c>
      <c r="AV73" s="42"/>
      <c r="AW73" s="43">
        <v>75046.240000000005</v>
      </c>
      <c r="AX73" s="43"/>
      <c r="AY73" s="42"/>
      <c r="AZ73" s="42"/>
      <c r="BA73" s="43"/>
      <c r="BB73" s="43"/>
      <c r="BC73" s="42"/>
      <c r="BD73" s="42"/>
      <c r="BE73" s="43"/>
      <c r="BF73" s="43"/>
      <c r="BG73" s="42"/>
      <c r="BH73" s="43"/>
      <c r="BI73" s="45">
        <f>AK73+AW73-AX73</f>
        <v>75046.240000000005</v>
      </c>
      <c r="BJ73" s="43"/>
      <c r="BK73" s="43">
        <f>294611.35+14952.71</f>
        <v>309564.06</v>
      </c>
      <c r="BL73" s="67">
        <f t="shared" si="1"/>
        <v>309564.06</v>
      </c>
      <c r="BM73" s="46"/>
      <c r="BN73" s="46"/>
      <c r="BO73" s="46"/>
      <c r="BP73" s="46"/>
      <c r="BQ73" s="46"/>
      <c r="BR73" s="46"/>
      <c r="BS73" s="46"/>
      <c r="BT73" s="46"/>
      <c r="BU73" s="47"/>
      <c r="BV73" s="47"/>
      <c r="BW73" s="46"/>
      <c r="BX73" s="46"/>
      <c r="BY73" s="46"/>
      <c r="BZ73" s="42" t="s">
        <v>379</v>
      </c>
      <c r="CA73" s="42">
        <v>13722</v>
      </c>
      <c r="CB73" s="42" t="s">
        <v>380</v>
      </c>
      <c r="CC73" s="42">
        <v>714678</v>
      </c>
      <c r="CD73" s="42" t="s">
        <v>381</v>
      </c>
      <c r="CE73" s="42">
        <v>713354</v>
      </c>
    </row>
    <row r="74" spans="1:83" ht="13.5" thickBot="1" x14ac:dyDescent="0.3">
      <c r="A74" s="114">
        <v>14</v>
      </c>
      <c r="B74" s="116" t="s">
        <v>209</v>
      </c>
      <c r="C74" s="116" t="s">
        <v>384</v>
      </c>
      <c r="D74" s="116" t="s">
        <v>385</v>
      </c>
      <c r="E74" s="116" t="s">
        <v>183</v>
      </c>
      <c r="F74" s="257" t="s">
        <v>386</v>
      </c>
      <c r="G74" s="118" t="s">
        <v>393</v>
      </c>
      <c r="H74" s="118">
        <v>13340</v>
      </c>
      <c r="I74" s="37"/>
      <c r="J74" s="37"/>
      <c r="K74" s="37"/>
      <c r="L74" s="37"/>
      <c r="M74" s="37"/>
      <c r="N74" s="37"/>
      <c r="O74" s="37"/>
      <c r="P74" s="37"/>
      <c r="Q74" s="118" t="s">
        <v>387</v>
      </c>
      <c r="R74" s="125">
        <v>44802</v>
      </c>
      <c r="S74" s="125">
        <v>45166</v>
      </c>
      <c r="T74" s="118">
        <v>13363</v>
      </c>
      <c r="U74" s="118" t="s">
        <v>394</v>
      </c>
      <c r="V74" s="118">
        <v>13467</v>
      </c>
      <c r="W74" s="118" t="s">
        <v>386</v>
      </c>
      <c r="X74" s="127">
        <v>87998.399999999994</v>
      </c>
      <c r="Y74" s="118" t="s">
        <v>395</v>
      </c>
      <c r="Z74" s="118" t="s">
        <v>388</v>
      </c>
      <c r="AA74" s="121" t="s">
        <v>389</v>
      </c>
      <c r="AB74" s="123" t="s">
        <v>392</v>
      </c>
      <c r="AC74" s="132">
        <v>13467</v>
      </c>
      <c r="AD74" s="123">
        <v>44952</v>
      </c>
      <c r="AE74" s="123">
        <v>45291</v>
      </c>
      <c r="AF74" s="132" t="s">
        <v>390</v>
      </c>
      <c r="AG74" s="132">
        <v>33903900</v>
      </c>
      <c r="AH74" s="42"/>
      <c r="AI74" s="43"/>
      <c r="AJ74" s="43"/>
      <c r="AK74" s="44"/>
      <c r="AL74" s="42"/>
      <c r="AM74" s="42"/>
      <c r="AN74" s="42"/>
      <c r="AO74" s="42"/>
      <c r="AP74" s="42"/>
      <c r="AQ74" s="42"/>
      <c r="AR74" s="42"/>
      <c r="AS74" s="42"/>
      <c r="AT74" s="42"/>
      <c r="AU74" s="42"/>
      <c r="AV74" s="42"/>
      <c r="AW74" s="43"/>
      <c r="AX74" s="43"/>
      <c r="AY74" s="42"/>
      <c r="AZ74" s="42"/>
      <c r="BA74" s="43"/>
      <c r="BB74" s="43"/>
      <c r="BC74" s="42"/>
      <c r="BD74" s="42"/>
      <c r="BE74" s="43"/>
      <c r="BF74" s="43"/>
      <c r="BG74" s="42"/>
      <c r="BH74" s="43"/>
      <c r="BI74" s="45">
        <f>AK74+AW74-AX74</f>
        <v>0</v>
      </c>
      <c r="BJ74" s="43">
        <v>87998.399999999994</v>
      </c>
      <c r="BK74" s="43">
        <v>87998.399999999994</v>
      </c>
      <c r="BL74" s="67">
        <f t="shared" si="1"/>
        <v>175996.79999999999</v>
      </c>
      <c r="BM74" s="46"/>
      <c r="BN74" s="46"/>
      <c r="BO74" s="46"/>
      <c r="BP74" s="46"/>
      <c r="BQ74" s="46"/>
      <c r="BR74" s="46"/>
      <c r="BS74" s="46"/>
      <c r="BT74" s="46"/>
      <c r="BU74" s="47"/>
      <c r="BV74" s="47"/>
      <c r="BW74" s="46"/>
      <c r="BX74" s="46"/>
      <c r="BY74" s="46"/>
      <c r="BZ74" s="42" t="s">
        <v>217</v>
      </c>
      <c r="CA74" s="42">
        <v>13490</v>
      </c>
      <c r="CB74" s="42" t="s">
        <v>249</v>
      </c>
      <c r="CC74" s="42">
        <v>712953</v>
      </c>
      <c r="CD74" s="42" t="s">
        <v>396</v>
      </c>
      <c r="CE74" s="42" t="s">
        <v>253</v>
      </c>
    </row>
    <row r="75" spans="1:83" ht="26.25" thickBot="1" x14ac:dyDescent="0.3">
      <c r="A75" s="115"/>
      <c r="B75" s="117"/>
      <c r="C75" s="117"/>
      <c r="D75" s="117"/>
      <c r="E75" s="117"/>
      <c r="F75" s="258"/>
      <c r="G75" s="119"/>
      <c r="H75" s="119"/>
      <c r="I75" s="37"/>
      <c r="J75" s="37"/>
      <c r="K75" s="37"/>
      <c r="L75" s="37"/>
      <c r="M75" s="37"/>
      <c r="N75" s="37"/>
      <c r="O75" s="37"/>
      <c r="P75" s="37"/>
      <c r="Q75" s="120"/>
      <c r="R75" s="126"/>
      <c r="S75" s="126"/>
      <c r="T75" s="120"/>
      <c r="U75" s="120"/>
      <c r="V75" s="120"/>
      <c r="W75" s="120"/>
      <c r="X75" s="129"/>
      <c r="Y75" s="120"/>
      <c r="Z75" s="120"/>
      <c r="AA75" s="122"/>
      <c r="AB75" s="124"/>
      <c r="AC75" s="124"/>
      <c r="AD75" s="133"/>
      <c r="AE75" s="133"/>
      <c r="AF75" s="124"/>
      <c r="AG75" s="124"/>
      <c r="AH75" s="42"/>
      <c r="AI75" s="43"/>
      <c r="AJ75" s="43"/>
      <c r="AK75" s="44">
        <v>87998.399999999994</v>
      </c>
      <c r="AL75" s="42"/>
      <c r="AM75" s="91" t="s">
        <v>391</v>
      </c>
      <c r="AN75" s="93">
        <v>45655</v>
      </c>
      <c r="AO75" s="91">
        <v>13683</v>
      </c>
      <c r="AP75" s="91" t="s">
        <v>336</v>
      </c>
      <c r="AQ75" s="93">
        <v>45292</v>
      </c>
      <c r="AR75" s="93">
        <v>45657</v>
      </c>
      <c r="AS75" s="42"/>
      <c r="AT75" s="42"/>
      <c r="AU75" s="42"/>
      <c r="AV75" s="42"/>
      <c r="AW75" s="43"/>
      <c r="AX75" s="43"/>
      <c r="AY75" s="42"/>
      <c r="AZ75" s="42"/>
      <c r="BA75" s="43"/>
      <c r="BB75" s="43"/>
      <c r="BC75" s="42"/>
      <c r="BD75" s="42"/>
      <c r="BE75" s="43"/>
      <c r="BF75" s="43"/>
      <c r="BG75" s="42"/>
      <c r="BH75" s="43"/>
      <c r="BI75" s="45">
        <f>AK75+AW75-AX75</f>
        <v>87998.399999999994</v>
      </c>
      <c r="BJ75" s="43"/>
      <c r="BK75" s="69"/>
      <c r="BL75" s="67">
        <f t="shared" si="1"/>
        <v>0</v>
      </c>
      <c r="BM75" s="46"/>
      <c r="BN75" s="46"/>
      <c r="BO75" s="46"/>
      <c r="BP75" s="46"/>
      <c r="BQ75" s="46"/>
      <c r="BR75" s="46"/>
      <c r="BS75" s="46"/>
      <c r="BT75" s="46"/>
      <c r="BU75" s="47"/>
      <c r="BV75" s="47"/>
      <c r="BW75" s="46"/>
      <c r="BX75" s="46"/>
      <c r="BY75" s="46"/>
      <c r="BZ75" s="42" t="s">
        <v>217</v>
      </c>
      <c r="CA75" s="42">
        <v>13490</v>
      </c>
      <c r="CB75" s="42" t="s">
        <v>249</v>
      </c>
      <c r="CC75" s="42">
        <v>712953</v>
      </c>
      <c r="CD75" s="42" t="s">
        <v>396</v>
      </c>
      <c r="CE75" s="42" t="s">
        <v>253</v>
      </c>
    </row>
    <row r="76" spans="1:83" ht="26.25" thickBot="1" x14ac:dyDescent="0.25">
      <c r="A76" s="114">
        <v>15</v>
      </c>
      <c r="B76" s="116" t="s">
        <v>399</v>
      </c>
      <c r="C76" s="116" t="s">
        <v>400</v>
      </c>
      <c r="D76" s="116" t="s">
        <v>397</v>
      </c>
      <c r="E76" s="116" t="s">
        <v>412</v>
      </c>
      <c r="F76" s="257" t="s">
        <v>398</v>
      </c>
      <c r="G76" s="250">
        <v>13156</v>
      </c>
      <c r="H76" s="118">
        <v>13201</v>
      </c>
      <c r="I76" s="37"/>
      <c r="J76" s="37"/>
      <c r="K76" s="37"/>
      <c r="L76" s="37"/>
      <c r="M76" s="37"/>
      <c r="N76" s="37"/>
      <c r="O76" s="37"/>
      <c r="P76" s="37"/>
      <c r="Q76" s="118" t="s">
        <v>291</v>
      </c>
      <c r="R76" s="125">
        <v>44573</v>
      </c>
      <c r="S76" s="125">
        <v>44937</v>
      </c>
      <c r="T76" s="250">
        <v>13206</v>
      </c>
      <c r="U76" s="118" t="s">
        <v>413</v>
      </c>
      <c r="V76" s="118"/>
      <c r="W76" s="118" t="s">
        <v>398</v>
      </c>
      <c r="X76" s="127">
        <v>72000</v>
      </c>
      <c r="Y76" s="118" t="s">
        <v>414</v>
      </c>
      <c r="Z76" s="118" t="s">
        <v>415</v>
      </c>
      <c r="AA76" s="118" t="s">
        <v>416</v>
      </c>
      <c r="AB76" s="123">
        <v>44784</v>
      </c>
      <c r="AC76" s="132">
        <v>13351</v>
      </c>
      <c r="AD76" s="123">
        <v>44784</v>
      </c>
      <c r="AE76" s="123">
        <v>45148</v>
      </c>
      <c r="AF76" s="42" t="s">
        <v>417</v>
      </c>
      <c r="AG76" s="42">
        <v>33903900</v>
      </c>
      <c r="AH76" s="42"/>
      <c r="AI76" s="43"/>
      <c r="AJ76" s="43"/>
      <c r="AK76" s="44"/>
      <c r="AL76" s="42"/>
      <c r="AM76" s="42"/>
      <c r="AN76" s="42"/>
      <c r="AO76" s="42"/>
      <c r="AP76" s="42"/>
      <c r="AQ76" s="42"/>
      <c r="AR76" s="42"/>
      <c r="AS76" s="42"/>
      <c r="AT76" s="42"/>
      <c r="AU76" s="42"/>
      <c r="AV76" s="42"/>
      <c r="AW76" s="43"/>
      <c r="AX76" s="43"/>
      <c r="AY76" s="42"/>
      <c r="AZ76" s="42"/>
      <c r="BA76" s="43"/>
      <c r="BB76" s="43"/>
      <c r="BC76" s="42"/>
      <c r="BD76" s="42"/>
      <c r="BE76" s="43"/>
      <c r="BF76" s="43"/>
      <c r="BG76" s="42"/>
      <c r="BH76" s="43"/>
      <c r="BI76" s="45">
        <f>AK76+AW76-AX76</f>
        <v>0</v>
      </c>
      <c r="BJ76" s="43"/>
      <c r="BK76" s="68"/>
      <c r="BL76" s="67">
        <f t="shared" si="1"/>
        <v>0</v>
      </c>
      <c r="BM76" s="46"/>
      <c r="BN76" s="46"/>
      <c r="BO76" s="46"/>
      <c r="BP76" s="46"/>
      <c r="BQ76" s="46"/>
      <c r="BR76" s="46"/>
      <c r="BS76" s="46"/>
      <c r="BT76" s="46"/>
      <c r="BU76" s="47"/>
      <c r="BV76" s="47"/>
      <c r="BW76" s="46"/>
      <c r="BX76" s="46"/>
      <c r="BY76" s="46"/>
      <c r="BZ76" s="50" t="s">
        <v>404</v>
      </c>
      <c r="CA76" s="50">
        <v>13402</v>
      </c>
      <c r="CB76" s="50" t="s">
        <v>405</v>
      </c>
      <c r="CC76" s="50">
        <v>713961</v>
      </c>
      <c r="CD76" s="50" t="s">
        <v>406</v>
      </c>
      <c r="CE76" s="50">
        <v>543007</v>
      </c>
    </row>
    <row r="77" spans="1:83" ht="26.25" thickBot="1" x14ac:dyDescent="0.25">
      <c r="A77" s="115"/>
      <c r="B77" s="117"/>
      <c r="C77" s="117"/>
      <c r="D77" s="117"/>
      <c r="E77" s="117"/>
      <c r="F77" s="258"/>
      <c r="G77" s="251"/>
      <c r="H77" s="119"/>
      <c r="I77" s="37"/>
      <c r="J77" s="37"/>
      <c r="K77" s="37"/>
      <c r="L77" s="37"/>
      <c r="M77" s="37"/>
      <c r="N77" s="37"/>
      <c r="O77" s="37"/>
      <c r="P77" s="37"/>
      <c r="Q77" s="119"/>
      <c r="R77" s="249"/>
      <c r="S77" s="249"/>
      <c r="T77" s="251"/>
      <c r="U77" s="119"/>
      <c r="V77" s="119"/>
      <c r="W77" s="119"/>
      <c r="X77" s="128"/>
      <c r="Y77" s="119"/>
      <c r="Z77" s="119"/>
      <c r="AA77" s="119"/>
      <c r="AB77" s="134"/>
      <c r="AC77" s="131"/>
      <c r="AD77" s="134"/>
      <c r="AE77" s="134"/>
      <c r="AF77" s="42" t="s">
        <v>417</v>
      </c>
      <c r="AG77" s="42">
        <v>33903900</v>
      </c>
      <c r="AH77" s="42"/>
      <c r="AI77" s="43"/>
      <c r="AJ77" s="43"/>
      <c r="AK77" s="44">
        <v>0</v>
      </c>
      <c r="AL77" s="42"/>
      <c r="AM77" s="91" t="s">
        <v>391</v>
      </c>
      <c r="AN77" s="93">
        <v>45145</v>
      </c>
      <c r="AO77" s="91">
        <v>13592</v>
      </c>
      <c r="AP77" s="91" t="s">
        <v>336</v>
      </c>
      <c r="AQ77" s="93">
        <v>45149</v>
      </c>
      <c r="AR77" s="93">
        <v>45514</v>
      </c>
      <c r="AS77" s="42"/>
      <c r="AT77" s="42"/>
      <c r="AU77" s="42"/>
      <c r="AV77" s="42"/>
      <c r="AW77" s="43"/>
      <c r="AX77" s="43"/>
      <c r="AY77" s="42"/>
      <c r="AZ77" s="42"/>
      <c r="BA77" s="43"/>
      <c r="BB77" s="43"/>
      <c r="BC77" s="42"/>
      <c r="BD77" s="42"/>
      <c r="BE77" s="43"/>
      <c r="BF77" s="43"/>
      <c r="BG77" s="42"/>
      <c r="BH77" s="43"/>
      <c r="BI77" s="45">
        <f>AK77+AW77-AX77</f>
        <v>0</v>
      </c>
      <c r="BJ77" s="43"/>
      <c r="BK77" s="43">
        <v>72000</v>
      </c>
      <c r="BL77" s="67">
        <f t="shared" si="1"/>
        <v>72000</v>
      </c>
      <c r="BM77" s="46"/>
      <c r="BN77" s="46"/>
      <c r="BO77" s="46"/>
      <c r="BP77" s="46"/>
      <c r="BQ77" s="46"/>
      <c r="BR77" s="46"/>
      <c r="BS77" s="46"/>
      <c r="BT77" s="46"/>
      <c r="BU77" s="47"/>
      <c r="BV77" s="47"/>
      <c r="BW77" s="46"/>
      <c r="BX77" s="46"/>
      <c r="BY77" s="46"/>
      <c r="BZ77" s="50" t="s">
        <v>407</v>
      </c>
      <c r="CA77" s="50">
        <v>13575</v>
      </c>
      <c r="CB77" s="50" t="s">
        <v>408</v>
      </c>
      <c r="CC77" s="50">
        <v>713001</v>
      </c>
      <c r="CD77" s="50" t="s">
        <v>406</v>
      </c>
      <c r="CE77" s="50">
        <v>543007</v>
      </c>
    </row>
    <row r="78" spans="1:83" ht="26.25" thickBot="1" x14ac:dyDescent="0.25">
      <c r="A78" s="238"/>
      <c r="B78" s="161"/>
      <c r="C78" s="161"/>
      <c r="D78" s="161"/>
      <c r="E78" s="161"/>
      <c r="F78" s="259"/>
      <c r="G78" s="252"/>
      <c r="H78" s="120"/>
      <c r="I78" s="37"/>
      <c r="J78" s="37"/>
      <c r="K78" s="37"/>
      <c r="L78" s="37"/>
      <c r="M78" s="37"/>
      <c r="N78" s="37"/>
      <c r="O78" s="37"/>
      <c r="P78" s="37"/>
      <c r="Q78" s="120"/>
      <c r="R78" s="126"/>
      <c r="S78" s="126"/>
      <c r="T78" s="252"/>
      <c r="U78" s="120"/>
      <c r="V78" s="120"/>
      <c r="W78" s="120"/>
      <c r="X78" s="129"/>
      <c r="Y78" s="120"/>
      <c r="Z78" s="120"/>
      <c r="AA78" s="120"/>
      <c r="AB78" s="133"/>
      <c r="AC78" s="124"/>
      <c r="AD78" s="133"/>
      <c r="AE78" s="133"/>
      <c r="AF78" s="42">
        <v>1500</v>
      </c>
      <c r="AG78" s="42">
        <v>339039000</v>
      </c>
      <c r="AH78" s="42"/>
      <c r="AI78" s="43"/>
      <c r="AJ78" s="43"/>
      <c r="AK78" s="44">
        <v>0</v>
      </c>
      <c r="AL78" s="42"/>
      <c r="AM78" s="91" t="s">
        <v>418</v>
      </c>
      <c r="AN78" s="93">
        <v>45511</v>
      </c>
      <c r="AO78" s="91">
        <v>13848</v>
      </c>
      <c r="AP78" s="91" t="s">
        <v>336</v>
      </c>
      <c r="AQ78" s="93">
        <v>45515</v>
      </c>
      <c r="AR78" s="93">
        <v>45879</v>
      </c>
      <c r="AS78" s="42"/>
      <c r="AT78" s="42"/>
      <c r="AU78" s="42"/>
      <c r="AV78" s="42"/>
      <c r="AW78" s="43"/>
      <c r="AX78" s="43"/>
      <c r="AY78" s="42"/>
      <c r="AZ78" s="42"/>
      <c r="BA78" s="43"/>
      <c r="BB78" s="43"/>
      <c r="BC78" s="42"/>
      <c r="BD78" s="42"/>
      <c r="BE78" s="43"/>
      <c r="BF78" s="43"/>
      <c r="BG78" s="42"/>
      <c r="BH78" s="43"/>
      <c r="BI78" s="45">
        <f t="shared" ref="BI78:BI82" si="10">AK78+AW78-AX78</f>
        <v>0</v>
      </c>
      <c r="BJ78" s="43"/>
      <c r="BK78" s="43"/>
      <c r="BL78" s="67">
        <f t="shared" si="1"/>
        <v>0</v>
      </c>
      <c r="BM78" s="46"/>
      <c r="BN78" s="46"/>
      <c r="BO78" s="46"/>
      <c r="BP78" s="46"/>
      <c r="BQ78" s="46"/>
      <c r="BR78" s="46"/>
      <c r="BS78" s="46"/>
      <c r="BT78" s="46"/>
      <c r="BU78" s="47"/>
      <c r="BV78" s="47"/>
      <c r="BW78" s="46"/>
      <c r="BX78" s="46"/>
      <c r="BY78" s="46"/>
      <c r="BZ78" s="50" t="s">
        <v>409</v>
      </c>
      <c r="CA78" s="50" t="s">
        <v>410</v>
      </c>
      <c r="CB78" s="50" t="s">
        <v>408</v>
      </c>
      <c r="CC78" s="50">
        <v>713001</v>
      </c>
      <c r="CD78" s="50" t="s">
        <v>411</v>
      </c>
      <c r="CE78" s="50">
        <v>713237</v>
      </c>
    </row>
    <row r="79" spans="1:83" ht="26.25" thickBot="1" x14ac:dyDescent="0.25">
      <c r="A79" s="114">
        <v>16</v>
      </c>
      <c r="B79" s="116" t="s">
        <v>419</v>
      </c>
      <c r="C79" s="116" t="s">
        <v>420</v>
      </c>
      <c r="D79" s="116" t="s">
        <v>421</v>
      </c>
      <c r="E79" s="116" t="s">
        <v>422</v>
      </c>
      <c r="F79" s="257" t="s">
        <v>423</v>
      </c>
      <c r="G79" s="118">
        <v>13636</v>
      </c>
      <c r="H79" s="118">
        <v>13665</v>
      </c>
      <c r="I79" s="37" t="s">
        <v>427</v>
      </c>
      <c r="J79" s="55">
        <v>45265</v>
      </c>
      <c r="K79" s="55">
        <v>45630</v>
      </c>
      <c r="L79" s="37">
        <v>13669</v>
      </c>
      <c r="M79" s="37"/>
      <c r="N79" s="37"/>
      <c r="O79" s="37"/>
      <c r="P79" s="37"/>
      <c r="Q79" s="37"/>
      <c r="R79" s="37"/>
      <c r="S79" s="37"/>
      <c r="T79" s="37"/>
      <c r="U79" s="37"/>
      <c r="V79" s="37"/>
      <c r="W79" s="37"/>
      <c r="X79" s="43"/>
      <c r="Y79" s="37" t="s">
        <v>424</v>
      </c>
      <c r="Z79" s="103" t="s">
        <v>425</v>
      </c>
      <c r="AA79" s="104" t="s">
        <v>426</v>
      </c>
      <c r="AB79" s="105">
        <v>45315</v>
      </c>
      <c r="AC79" s="50">
        <v>13708</v>
      </c>
      <c r="AD79" s="106">
        <v>45315</v>
      </c>
      <c r="AE79" s="106">
        <v>45657</v>
      </c>
      <c r="AF79" s="50">
        <v>1500</v>
      </c>
      <c r="AG79" s="50">
        <v>339039000</v>
      </c>
      <c r="AH79" s="42"/>
      <c r="AI79" s="43"/>
      <c r="AJ79" s="43"/>
      <c r="AK79" s="44">
        <v>214997.1</v>
      </c>
      <c r="AL79" s="42"/>
      <c r="AM79" s="42"/>
      <c r="AN79" s="42"/>
      <c r="AO79" s="42"/>
      <c r="AP79" s="42"/>
      <c r="AQ79" s="42"/>
      <c r="AR79" s="42"/>
      <c r="AS79" s="42"/>
      <c r="AT79" s="42"/>
      <c r="AU79" s="42"/>
      <c r="AV79" s="42"/>
      <c r="AW79" s="43"/>
      <c r="AX79" s="43"/>
      <c r="AY79" s="42"/>
      <c r="AZ79" s="42"/>
      <c r="BA79" s="43"/>
      <c r="BB79" s="43"/>
      <c r="BC79" s="42"/>
      <c r="BD79" s="42"/>
      <c r="BE79" s="43"/>
      <c r="BF79" s="43"/>
      <c r="BG79" s="42"/>
      <c r="BH79" s="43"/>
      <c r="BI79" s="45">
        <f t="shared" si="10"/>
        <v>214997.1</v>
      </c>
      <c r="BJ79" s="43"/>
      <c r="BK79" s="43">
        <f>48000+34932.36</f>
        <v>82932.36</v>
      </c>
      <c r="BL79" s="67">
        <f t="shared" si="1"/>
        <v>82932.36</v>
      </c>
      <c r="BM79" s="46"/>
      <c r="BN79" s="46"/>
      <c r="BO79" s="46"/>
      <c r="BP79" s="46"/>
      <c r="BQ79" s="46"/>
      <c r="BR79" s="46"/>
      <c r="BS79" s="46"/>
      <c r="BT79" s="46"/>
      <c r="BU79" s="47"/>
      <c r="BV79" s="47"/>
      <c r="BW79" s="46"/>
      <c r="BX79" s="46"/>
      <c r="BY79" s="46"/>
      <c r="BZ79" s="42" t="s">
        <v>428</v>
      </c>
      <c r="CA79" s="42">
        <v>13722</v>
      </c>
      <c r="CB79" s="42" t="s">
        <v>301</v>
      </c>
      <c r="CC79" s="42">
        <v>712913</v>
      </c>
      <c r="CD79" s="42" t="s">
        <v>429</v>
      </c>
      <c r="CE79" s="42">
        <v>713878</v>
      </c>
    </row>
    <row r="80" spans="1:83" ht="13.5" thickBot="1" x14ac:dyDescent="0.3">
      <c r="A80" s="238"/>
      <c r="B80" s="161"/>
      <c r="C80" s="161"/>
      <c r="D80" s="161"/>
      <c r="E80" s="161"/>
      <c r="F80" s="259"/>
      <c r="G80" s="120"/>
      <c r="H80" s="120"/>
      <c r="I80" s="37"/>
      <c r="J80" s="37"/>
      <c r="K80" s="37"/>
      <c r="L80" s="37"/>
      <c r="M80" s="37"/>
      <c r="N80" s="37"/>
      <c r="O80" s="37"/>
      <c r="P80" s="37"/>
      <c r="Q80" s="37"/>
      <c r="R80" s="37"/>
      <c r="S80" s="37"/>
      <c r="T80" s="37"/>
      <c r="U80" s="37"/>
      <c r="V80" s="37"/>
      <c r="W80" s="37"/>
      <c r="X80" s="43"/>
      <c r="Y80" s="37"/>
      <c r="Z80" s="37"/>
      <c r="AA80" s="37"/>
      <c r="AB80" s="42"/>
      <c r="AC80" s="42"/>
      <c r="AD80" s="42"/>
      <c r="AE80" s="42"/>
      <c r="AF80" s="42"/>
      <c r="AG80" s="42"/>
      <c r="AH80" s="42"/>
      <c r="AI80" s="43"/>
      <c r="AJ80" s="43"/>
      <c r="AK80" s="44"/>
      <c r="AL80" s="42"/>
      <c r="AM80" s="42"/>
      <c r="AN80" s="42"/>
      <c r="AO80" s="42"/>
      <c r="AP80" s="42"/>
      <c r="AQ80" s="42"/>
      <c r="AR80" s="42"/>
      <c r="AS80" s="42"/>
      <c r="AT80" s="42"/>
      <c r="AU80" s="42"/>
      <c r="AV80" s="42"/>
      <c r="AW80" s="43"/>
      <c r="AX80" s="43"/>
      <c r="AY80" s="42"/>
      <c r="AZ80" s="42"/>
      <c r="BA80" s="43"/>
      <c r="BB80" s="43"/>
      <c r="BC80" s="42"/>
      <c r="BD80" s="42"/>
      <c r="BE80" s="43"/>
      <c r="BF80" s="43"/>
      <c r="BG80" s="42"/>
      <c r="BH80" s="43"/>
      <c r="BI80" s="45">
        <f t="shared" si="10"/>
        <v>0</v>
      </c>
      <c r="BJ80" s="43"/>
      <c r="BK80" s="43"/>
      <c r="BL80" s="67">
        <f t="shared" si="1"/>
        <v>0</v>
      </c>
      <c r="BM80" s="46"/>
      <c r="BN80" s="46"/>
      <c r="BO80" s="46"/>
      <c r="BP80" s="46"/>
      <c r="BQ80" s="46"/>
      <c r="BR80" s="46"/>
      <c r="BS80" s="46"/>
      <c r="BT80" s="46"/>
      <c r="BU80" s="47"/>
      <c r="BV80" s="47"/>
      <c r="BW80" s="46"/>
      <c r="BX80" s="46"/>
      <c r="BY80" s="46"/>
      <c r="BZ80" s="42" t="s">
        <v>430</v>
      </c>
      <c r="CA80" s="42">
        <v>13888</v>
      </c>
      <c r="CB80" s="42" t="s">
        <v>301</v>
      </c>
      <c r="CC80" s="42">
        <v>712913</v>
      </c>
      <c r="CD80" s="42" t="s">
        <v>303</v>
      </c>
      <c r="CE80" s="42">
        <v>715898</v>
      </c>
    </row>
    <row r="81" spans="1:83" ht="64.5" thickBot="1" x14ac:dyDescent="0.25">
      <c r="A81" s="46">
        <v>17</v>
      </c>
      <c r="B81" s="91" t="s">
        <v>428</v>
      </c>
      <c r="C81" s="91" t="s">
        <v>431</v>
      </c>
      <c r="D81" s="91" t="s">
        <v>421</v>
      </c>
      <c r="E81" s="91" t="s">
        <v>422</v>
      </c>
      <c r="F81" s="87" t="s">
        <v>432</v>
      </c>
      <c r="G81" s="42">
        <v>13603</v>
      </c>
      <c r="H81" s="42">
        <v>13643</v>
      </c>
      <c r="I81" s="42" t="s">
        <v>254</v>
      </c>
      <c r="J81" s="48">
        <v>45231</v>
      </c>
      <c r="K81" s="48">
        <v>45229</v>
      </c>
      <c r="L81" s="42">
        <v>13651</v>
      </c>
      <c r="M81" s="42"/>
      <c r="N81" s="42"/>
      <c r="O81" s="42"/>
      <c r="P81" s="42"/>
      <c r="Q81" s="42"/>
      <c r="R81" s="42"/>
      <c r="S81" s="42"/>
      <c r="T81" s="42"/>
      <c r="U81" s="42"/>
      <c r="V81" s="42"/>
      <c r="W81" s="42"/>
      <c r="X81" s="43"/>
      <c r="Y81" s="107" t="s">
        <v>433</v>
      </c>
      <c r="Z81" s="108" t="s">
        <v>434</v>
      </c>
      <c r="AA81" s="109" t="s">
        <v>435</v>
      </c>
      <c r="AB81" s="48">
        <v>45313</v>
      </c>
      <c r="AC81" s="50">
        <v>13701</v>
      </c>
      <c r="AD81" s="93">
        <v>45314</v>
      </c>
      <c r="AE81" s="93">
        <v>45657</v>
      </c>
      <c r="AF81" s="50">
        <v>1500</v>
      </c>
      <c r="AG81" s="50">
        <v>339039000</v>
      </c>
      <c r="AH81" s="42"/>
      <c r="AI81" s="43"/>
      <c r="AJ81" s="43"/>
      <c r="AK81" s="44">
        <v>40215</v>
      </c>
      <c r="AL81" s="42"/>
      <c r="AM81" s="42"/>
      <c r="AN81" s="42"/>
      <c r="AO81" s="42"/>
      <c r="AP81" s="42"/>
      <c r="AQ81" s="42"/>
      <c r="AR81" s="42"/>
      <c r="AS81" s="42"/>
      <c r="AT81" s="42"/>
      <c r="AU81" s="42"/>
      <c r="AV81" s="42"/>
      <c r="AW81" s="43"/>
      <c r="AX81" s="43"/>
      <c r="AY81" s="42"/>
      <c r="AZ81" s="42"/>
      <c r="BA81" s="43"/>
      <c r="BB81" s="43"/>
      <c r="BC81" s="42"/>
      <c r="BD81" s="42"/>
      <c r="BE81" s="43"/>
      <c r="BF81" s="43"/>
      <c r="BG81" s="42"/>
      <c r="BH81" s="43"/>
      <c r="BI81" s="45">
        <f t="shared" si="10"/>
        <v>40215</v>
      </c>
      <c r="BJ81" s="43"/>
      <c r="BK81" s="43"/>
      <c r="BL81" s="67">
        <f t="shared" si="1"/>
        <v>0</v>
      </c>
      <c r="BM81" s="46"/>
      <c r="BN81" s="46"/>
      <c r="BO81" s="46"/>
      <c r="BP81" s="46"/>
      <c r="BQ81" s="46"/>
      <c r="BR81" s="46"/>
      <c r="BS81" s="46"/>
      <c r="BT81" s="46"/>
      <c r="BU81" s="47"/>
      <c r="BV81" s="47"/>
      <c r="BW81" s="46"/>
      <c r="BX81" s="46"/>
      <c r="BY81" s="46"/>
      <c r="BZ81" s="36"/>
      <c r="CA81" s="36"/>
      <c r="CB81" s="36" t="s">
        <v>436</v>
      </c>
      <c r="CC81" s="36"/>
      <c r="CD81" s="36"/>
      <c r="CE81" s="36"/>
    </row>
    <row r="82" spans="1:83" ht="77.25" thickBot="1" x14ac:dyDescent="0.25">
      <c r="A82" s="46">
        <v>18</v>
      </c>
      <c r="B82" s="91" t="s">
        <v>430</v>
      </c>
      <c r="C82" s="91" t="s">
        <v>437</v>
      </c>
      <c r="D82" s="91" t="s">
        <v>444</v>
      </c>
      <c r="E82" s="91" t="s">
        <v>438</v>
      </c>
      <c r="F82" s="87" t="s">
        <v>439</v>
      </c>
      <c r="G82" s="42">
        <v>13739</v>
      </c>
      <c r="H82" s="42" t="s">
        <v>355</v>
      </c>
      <c r="I82" s="42"/>
      <c r="J82" s="42"/>
      <c r="K82" s="42"/>
      <c r="L82" s="42"/>
      <c r="M82" s="42" t="s">
        <v>356</v>
      </c>
      <c r="N82" s="42" t="s">
        <v>443</v>
      </c>
      <c r="O82" s="42">
        <v>13782</v>
      </c>
      <c r="P82" s="42"/>
      <c r="Q82" s="42"/>
      <c r="R82" s="42"/>
      <c r="S82" s="42"/>
      <c r="T82" s="42"/>
      <c r="U82" s="42"/>
      <c r="V82" s="42"/>
      <c r="W82" s="42"/>
      <c r="X82" s="43"/>
      <c r="Y82" s="50" t="s">
        <v>440</v>
      </c>
      <c r="Z82" s="108" t="s">
        <v>441</v>
      </c>
      <c r="AA82" s="109" t="s">
        <v>442</v>
      </c>
      <c r="AB82" s="105">
        <v>45419</v>
      </c>
      <c r="AC82" s="50">
        <v>13777</v>
      </c>
      <c r="AD82" s="93">
        <v>45419</v>
      </c>
      <c r="AE82" s="93">
        <v>45657</v>
      </c>
      <c r="AF82" s="42">
        <v>1500</v>
      </c>
      <c r="AG82" s="42">
        <v>3390300000</v>
      </c>
      <c r="AH82" s="42"/>
      <c r="AI82" s="43"/>
      <c r="AJ82" s="43"/>
      <c r="AK82" s="44">
        <v>55835</v>
      </c>
      <c r="AL82" s="42"/>
      <c r="AM82" s="42"/>
      <c r="AN82" s="42"/>
      <c r="AO82" s="42"/>
      <c r="AP82" s="42"/>
      <c r="AQ82" s="42"/>
      <c r="AR82" s="42"/>
      <c r="AS82" s="42"/>
      <c r="AT82" s="42"/>
      <c r="AU82" s="42"/>
      <c r="AV82" s="42"/>
      <c r="AW82" s="43"/>
      <c r="AX82" s="43"/>
      <c r="AY82" s="42"/>
      <c r="AZ82" s="42"/>
      <c r="BA82" s="43"/>
      <c r="BB82" s="43"/>
      <c r="BC82" s="42"/>
      <c r="BD82" s="42"/>
      <c r="BE82" s="43"/>
      <c r="BF82" s="43"/>
      <c r="BG82" s="42"/>
      <c r="BH82" s="43"/>
      <c r="BI82" s="45">
        <f t="shared" si="10"/>
        <v>55835</v>
      </c>
      <c r="BJ82" s="43"/>
      <c r="BK82" s="62">
        <v>55835</v>
      </c>
      <c r="BL82" s="67">
        <f t="shared" si="1"/>
        <v>55835</v>
      </c>
      <c r="BM82" s="46"/>
      <c r="BN82" s="46"/>
      <c r="BO82" s="46"/>
      <c r="BP82" s="46"/>
      <c r="BQ82" s="46"/>
      <c r="BR82" s="46"/>
      <c r="BS82" s="46"/>
      <c r="BT82" s="46"/>
      <c r="BU82" s="47"/>
      <c r="BV82" s="47"/>
      <c r="BW82" s="46"/>
      <c r="BX82" s="46"/>
      <c r="BY82" s="46"/>
      <c r="BZ82" s="42" t="s">
        <v>445</v>
      </c>
      <c r="CA82" s="42">
        <v>13777</v>
      </c>
      <c r="CB82" s="42" t="s">
        <v>380</v>
      </c>
      <c r="CC82" s="42">
        <v>714678</v>
      </c>
      <c r="CD82" s="42" t="s">
        <v>446</v>
      </c>
      <c r="CE82" s="42">
        <v>71552</v>
      </c>
    </row>
    <row r="83" spans="1:83" ht="13.5" thickBot="1" x14ac:dyDescent="0.25">
      <c r="A83" s="114">
        <v>19</v>
      </c>
      <c r="B83" s="116" t="s">
        <v>447</v>
      </c>
      <c r="C83" s="266" t="s">
        <v>451</v>
      </c>
      <c r="D83" s="116" t="s">
        <v>448</v>
      </c>
      <c r="E83" s="116" t="s">
        <v>422</v>
      </c>
      <c r="F83" s="274" t="s">
        <v>449</v>
      </c>
      <c r="G83" s="264" t="s">
        <v>450</v>
      </c>
      <c r="H83" s="262" t="s">
        <v>468</v>
      </c>
      <c r="I83" s="108"/>
      <c r="J83" s="42"/>
      <c r="K83" s="42"/>
      <c r="L83" s="42"/>
      <c r="M83" s="42"/>
      <c r="N83" s="42"/>
      <c r="O83" s="42"/>
      <c r="P83" s="42"/>
      <c r="Q83" s="132" t="s">
        <v>469</v>
      </c>
      <c r="R83" s="123">
        <v>45278</v>
      </c>
      <c r="S83" s="123">
        <v>45643</v>
      </c>
      <c r="T83" s="132">
        <v>13683</v>
      </c>
      <c r="U83" s="132" t="s">
        <v>470</v>
      </c>
      <c r="V83" s="132">
        <v>13854</v>
      </c>
      <c r="W83" s="132" t="s">
        <v>471</v>
      </c>
      <c r="X83" s="127">
        <v>49750</v>
      </c>
      <c r="Y83" s="132" t="s">
        <v>472</v>
      </c>
      <c r="Z83" s="132" t="s">
        <v>473</v>
      </c>
      <c r="AA83" s="132" t="s">
        <v>474</v>
      </c>
      <c r="AB83" s="123">
        <v>45471</v>
      </c>
      <c r="AC83" s="132">
        <v>13811</v>
      </c>
      <c r="AD83" s="123">
        <v>45471</v>
      </c>
      <c r="AE83" s="123">
        <v>45657</v>
      </c>
      <c r="AF83" s="132">
        <v>1500</v>
      </c>
      <c r="AG83" s="132">
        <v>3390300000</v>
      </c>
      <c r="AH83" s="42"/>
      <c r="AI83" s="43"/>
      <c r="AJ83" s="43"/>
      <c r="AK83" s="44">
        <v>49750</v>
      </c>
      <c r="AL83" s="42"/>
      <c r="AM83" s="42"/>
      <c r="AN83" s="42"/>
      <c r="AO83" s="42"/>
      <c r="AP83" s="42"/>
      <c r="AQ83" s="42"/>
      <c r="AR83" s="42"/>
      <c r="AS83" s="42"/>
      <c r="AT83" s="42"/>
      <c r="AU83" s="42"/>
      <c r="AV83" s="42"/>
      <c r="AW83" s="43"/>
      <c r="AX83" s="43"/>
      <c r="AY83" s="42"/>
      <c r="AZ83" s="42"/>
      <c r="BA83" s="43"/>
      <c r="BB83" s="43"/>
      <c r="BC83" s="42"/>
      <c r="BD83" s="42"/>
      <c r="BE83" s="43"/>
      <c r="BF83" s="43"/>
      <c r="BG83" s="42"/>
      <c r="BH83" s="43"/>
      <c r="BI83" s="45">
        <v>0</v>
      </c>
      <c r="BJ83" s="43"/>
      <c r="BK83" s="62"/>
      <c r="BL83" s="67">
        <f t="shared" si="1"/>
        <v>0</v>
      </c>
      <c r="BM83" s="46"/>
      <c r="BN83" s="46"/>
      <c r="BO83" s="46"/>
      <c r="BP83" s="46"/>
      <c r="BQ83" s="46"/>
      <c r="BR83" s="46"/>
      <c r="BS83" s="46"/>
      <c r="BT83" s="46"/>
      <c r="BU83" s="47"/>
      <c r="BV83" s="47"/>
      <c r="BW83" s="46"/>
      <c r="BX83" s="46"/>
      <c r="BY83" s="46"/>
      <c r="BZ83" s="42" t="s">
        <v>477</v>
      </c>
      <c r="CA83" s="42">
        <v>13825</v>
      </c>
      <c r="CB83" s="42" t="s">
        <v>380</v>
      </c>
      <c r="CC83" s="42">
        <v>714678</v>
      </c>
      <c r="CD83" s="42" t="s">
        <v>396</v>
      </c>
      <c r="CE83" s="42" t="s">
        <v>253</v>
      </c>
    </row>
    <row r="84" spans="1:83" ht="26.25" thickBot="1" x14ac:dyDescent="0.25">
      <c r="A84" s="238"/>
      <c r="B84" s="161"/>
      <c r="C84" s="266"/>
      <c r="D84" s="161"/>
      <c r="E84" s="161"/>
      <c r="F84" s="276"/>
      <c r="G84" s="265"/>
      <c r="H84" s="263"/>
      <c r="I84" s="110"/>
      <c r="J84" s="42"/>
      <c r="K84" s="42"/>
      <c r="L84" s="42"/>
      <c r="M84" s="42"/>
      <c r="N84" s="42"/>
      <c r="O84" s="42"/>
      <c r="P84" s="42"/>
      <c r="Q84" s="124"/>
      <c r="R84" s="133"/>
      <c r="S84" s="133"/>
      <c r="T84" s="124"/>
      <c r="U84" s="124"/>
      <c r="V84" s="124"/>
      <c r="W84" s="124"/>
      <c r="X84" s="129"/>
      <c r="Y84" s="124"/>
      <c r="Z84" s="124"/>
      <c r="AA84" s="124"/>
      <c r="AB84" s="133"/>
      <c r="AC84" s="124"/>
      <c r="AD84" s="133"/>
      <c r="AE84" s="133"/>
      <c r="AF84" s="124"/>
      <c r="AG84" s="124"/>
      <c r="AH84" s="42"/>
      <c r="AI84" s="43"/>
      <c r="AJ84" s="43"/>
      <c r="AK84" s="44"/>
      <c r="AL84" s="42"/>
      <c r="AM84" s="42" t="s">
        <v>475</v>
      </c>
      <c r="AN84" s="48">
        <v>45639</v>
      </c>
      <c r="AO84" s="42">
        <v>13926</v>
      </c>
      <c r="AP84" s="42" t="s">
        <v>476</v>
      </c>
      <c r="AQ84" s="48">
        <v>45639</v>
      </c>
      <c r="AR84" s="48">
        <v>45657</v>
      </c>
      <c r="AS84" s="42"/>
      <c r="AT84" s="42"/>
      <c r="AU84" s="42">
        <v>25</v>
      </c>
      <c r="AV84" s="42"/>
      <c r="AW84" s="43">
        <v>12424</v>
      </c>
      <c r="AX84" s="43"/>
      <c r="AY84" s="42"/>
      <c r="AZ84" s="42"/>
      <c r="BA84" s="43"/>
      <c r="BB84" s="43"/>
      <c r="BC84" s="42"/>
      <c r="BD84" s="42"/>
      <c r="BE84" s="43"/>
      <c r="BF84" s="43"/>
      <c r="BG84" s="42"/>
      <c r="BH84" s="43"/>
      <c r="BI84" s="45">
        <f>$AK$83+AW84-AX84</f>
        <v>62174</v>
      </c>
      <c r="BJ84" s="43">
        <v>0</v>
      </c>
      <c r="BK84" s="62">
        <f>6750+43000</f>
        <v>49750</v>
      </c>
      <c r="BL84" s="67">
        <f t="shared" si="1"/>
        <v>49750</v>
      </c>
      <c r="BM84" s="46"/>
      <c r="BN84" s="46"/>
      <c r="BO84" s="46"/>
      <c r="BP84" s="46"/>
      <c r="BQ84" s="46"/>
      <c r="BR84" s="46"/>
      <c r="BS84" s="46"/>
      <c r="BT84" s="46"/>
      <c r="BU84" s="47"/>
      <c r="BV84" s="47"/>
      <c r="BW84" s="46"/>
      <c r="BX84" s="46"/>
      <c r="BY84" s="46"/>
      <c r="BZ84" s="42" t="s">
        <v>477</v>
      </c>
      <c r="CA84" s="42">
        <v>13825</v>
      </c>
      <c r="CB84" s="42" t="s">
        <v>380</v>
      </c>
      <c r="CC84" s="42">
        <v>714678</v>
      </c>
      <c r="CD84" s="42" t="s">
        <v>396</v>
      </c>
      <c r="CE84" s="42" t="s">
        <v>253</v>
      </c>
    </row>
    <row r="85" spans="1:83" ht="13.5" thickBot="1" x14ac:dyDescent="0.3">
      <c r="A85" s="114">
        <v>20</v>
      </c>
      <c r="B85" s="116" t="s">
        <v>213</v>
      </c>
      <c r="C85" s="267" t="s">
        <v>452</v>
      </c>
      <c r="D85" s="116" t="s">
        <v>452</v>
      </c>
      <c r="E85" s="116" t="s">
        <v>453</v>
      </c>
      <c r="F85" s="274" t="s">
        <v>454</v>
      </c>
      <c r="G85" s="264" t="s">
        <v>455</v>
      </c>
      <c r="H85" s="132">
        <v>13594</v>
      </c>
      <c r="I85" s="42"/>
      <c r="J85" s="42"/>
      <c r="K85" s="42"/>
      <c r="L85" s="42"/>
      <c r="M85" s="42"/>
      <c r="N85" s="42"/>
      <c r="O85" s="42"/>
      <c r="P85" s="42"/>
      <c r="Q85" s="132" t="s">
        <v>427</v>
      </c>
      <c r="R85" s="123">
        <v>45153</v>
      </c>
      <c r="S85" s="123">
        <v>45518</v>
      </c>
      <c r="T85" s="132">
        <v>13596</v>
      </c>
      <c r="U85" s="132" t="s">
        <v>478</v>
      </c>
      <c r="V85" s="132">
        <v>13787</v>
      </c>
      <c r="W85" s="132" t="s">
        <v>479</v>
      </c>
      <c r="X85" s="127">
        <v>50283</v>
      </c>
      <c r="Y85" s="132" t="s">
        <v>480</v>
      </c>
      <c r="Z85" s="132" t="s">
        <v>481</v>
      </c>
      <c r="AA85" s="132" t="s">
        <v>482</v>
      </c>
      <c r="AB85" s="123">
        <v>45436</v>
      </c>
      <c r="AC85" s="132">
        <v>13787</v>
      </c>
      <c r="AD85" s="123">
        <v>45436</v>
      </c>
      <c r="AE85" s="123">
        <v>45657</v>
      </c>
      <c r="AF85" s="42">
        <v>1500</v>
      </c>
      <c r="AG85" s="42">
        <v>3390390000</v>
      </c>
      <c r="AH85" s="42"/>
      <c r="AI85" s="43"/>
      <c r="AJ85" s="43"/>
      <c r="AK85" s="44">
        <v>27783</v>
      </c>
      <c r="AL85" s="42"/>
      <c r="AM85" s="42"/>
      <c r="AN85" s="42"/>
      <c r="AO85" s="42"/>
      <c r="AP85" s="42"/>
      <c r="AQ85" s="42"/>
      <c r="AR85" s="42"/>
      <c r="AS85" s="42"/>
      <c r="AT85" s="42"/>
      <c r="AU85" s="42"/>
      <c r="AV85" s="42"/>
      <c r="AW85" s="43"/>
      <c r="AX85" s="43"/>
      <c r="AY85" s="42"/>
      <c r="AZ85" s="42"/>
      <c r="BA85" s="43"/>
      <c r="BB85" s="43"/>
      <c r="BC85" s="42"/>
      <c r="BD85" s="42"/>
      <c r="BE85" s="43"/>
      <c r="BF85" s="43"/>
      <c r="BG85" s="42"/>
      <c r="BH85" s="43"/>
      <c r="BI85" s="45">
        <f>AK85+AW85-AX85</f>
        <v>27783</v>
      </c>
      <c r="BJ85" s="43">
        <v>0</v>
      </c>
      <c r="BK85" s="62">
        <v>27760</v>
      </c>
      <c r="BL85" s="67">
        <f t="shared" si="1"/>
        <v>27760</v>
      </c>
      <c r="BM85" s="46"/>
      <c r="BN85" s="46"/>
      <c r="BO85" s="46"/>
      <c r="BP85" s="46"/>
      <c r="BQ85" s="46"/>
      <c r="BR85" s="46"/>
      <c r="BS85" s="46"/>
      <c r="BT85" s="46"/>
      <c r="BU85" s="47"/>
      <c r="BV85" s="47"/>
      <c r="BW85" s="46"/>
      <c r="BX85" s="46"/>
      <c r="BY85" s="46"/>
      <c r="BZ85" s="42" t="s">
        <v>483</v>
      </c>
      <c r="CA85" s="42">
        <v>13787</v>
      </c>
      <c r="CB85" s="42" t="s">
        <v>381</v>
      </c>
      <c r="CC85" s="42" t="s">
        <v>484</v>
      </c>
      <c r="CD85" s="42" t="s">
        <v>396</v>
      </c>
      <c r="CE85" s="42" t="s">
        <v>253</v>
      </c>
    </row>
    <row r="86" spans="1:83" ht="13.5" thickBot="1" x14ac:dyDescent="0.3">
      <c r="A86" s="238"/>
      <c r="B86" s="161"/>
      <c r="C86" s="268"/>
      <c r="D86" s="161"/>
      <c r="E86" s="161"/>
      <c r="F86" s="276"/>
      <c r="G86" s="265"/>
      <c r="H86" s="124"/>
      <c r="I86" s="42"/>
      <c r="J86" s="42"/>
      <c r="K86" s="42"/>
      <c r="L86" s="42"/>
      <c r="M86" s="42"/>
      <c r="N86" s="42"/>
      <c r="O86" s="42"/>
      <c r="P86" s="42"/>
      <c r="Q86" s="124"/>
      <c r="R86" s="133"/>
      <c r="S86" s="133"/>
      <c r="T86" s="124"/>
      <c r="U86" s="124"/>
      <c r="V86" s="124"/>
      <c r="W86" s="124"/>
      <c r="X86" s="129"/>
      <c r="Y86" s="124"/>
      <c r="Z86" s="124"/>
      <c r="AA86" s="124"/>
      <c r="AB86" s="133"/>
      <c r="AC86" s="124"/>
      <c r="AD86" s="133"/>
      <c r="AE86" s="133"/>
      <c r="AF86" s="42">
        <v>15000</v>
      </c>
      <c r="AG86" s="42">
        <v>339030000</v>
      </c>
      <c r="AH86" s="42"/>
      <c r="AI86" s="43"/>
      <c r="AJ86" s="43"/>
      <c r="AK86" s="44">
        <v>22500</v>
      </c>
      <c r="AL86" s="42"/>
      <c r="AM86" s="42"/>
      <c r="AN86" s="42"/>
      <c r="AO86" s="42"/>
      <c r="AP86" s="42"/>
      <c r="AQ86" s="42"/>
      <c r="AR86" s="42"/>
      <c r="AS86" s="42"/>
      <c r="AT86" s="42"/>
      <c r="AU86" s="42"/>
      <c r="AV86" s="42"/>
      <c r="AW86" s="43"/>
      <c r="AX86" s="43"/>
      <c r="AY86" s="42"/>
      <c r="AZ86" s="42"/>
      <c r="BA86" s="43"/>
      <c r="BB86" s="43"/>
      <c r="BC86" s="42"/>
      <c r="BD86" s="42"/>
      <c r="BE86" s="43"/>
      <c r="BF86" s="43"/>
      <c r="BG86" s="42"/>
      <c r="BH86" s="43"/>
      <c r="BI86" s="45">
        <f t="shared" ref="BI86:BI92" si="11">AK86+AW86-AX86</f>
        <v>22500</v>
      </c>
      <c r="BJ86" s="43">
        <v>0</v>
      </c>
      <c r="BK86" s="62">
        <v>22500</v>
      </c>
      <c r="BL86" s="67">
        <f t="shared" si="1"/>
        <v>22500</v>
      </c>
      <c r="BM86" s="46"/>
      <c r="BN86" s="46"/>
      <c r="BO86" s="46"/>
      <c r="BP86" s="46"/>
      <c r="BQ86" s="46"/>
      <c r="BR86" s="46"/>
      <c r="BS86" s="46"/>
      <c r="BT86" s="46"/>
      <c r="BU86" s="47"/>
      <c r="BV86" s="47"/>
      <c r="BW86" s="46"/>
      <c r="BX86" s="46"/>
      <c r="BY86" s="46"/>
      <c r="BZ86" s="42" t="s">
        <v>483</v>
      </c>
      <c r="CA86" s="42">
        <v>13787</v>
      </c>
      <c r="CB86" s="42" t="s">
        <v>381</v>
      </c>
      <c r="CC86" s="42" t="s">
        <v>484</v>
      </c>
      <c r="CD86" s="42" t="s">
        <v>396</v>
      </c>
      <c r="CE86" s="42" t="s">
        <v>253</v>
      </c>
    </row>
    <row r="87" spans="1:83" ht="90" thickBot="1" x14ac:dyDescent="0.3">
      <c r="A87" s="63">
        <v>21</v>
      </c>
      <c r="B87" s="91" t="s">
        <v>506</v>
      </c>
      <c r="C87" s="64" t="s">
        <v>487</v>
      </c>
      <c r="D87" s="65" t="s">
        <v>487</v>
      </c>
      <c r="E87" s="91" t="s">
        <v>488</v>
      </c>
      <c r="F87" s="87" t="s">
        <v>507</v>
      </c>
      <c r="G87" s="64" t="s">
        <v>355</v>
      </c>
      <c r="H87" s="42" t="s">
        <v>490</v>
      </c>
      <c r="I87" s="42"/>
      <c r="J87" s="42"/>
      <c r="K87" s="42"/>
      <c r="L87" s="42"/>
      <c r="M87" s="42" t="s">
        <v>491</v>
      </c>
      <c r="N87" s="42" t="s">
        <v>492</v>
      </c>
      <c r="O87" s="42">
        <v>13892</v>
      </c>
      <c r="P87" s="42"/>
      <c r="Q87" s="42"/>
      <c r="R87" s="42"/>
      <c r="S87" s="42"/>
      <c r="T87" s="42"/>
      <c r="U87" s="42"/>
      <c r="V87" s="42"/>
      <c r="W87" s="42"/>
      <c r="X87" s="43"/>
      <c r="Y87" s="42" t="s">
        <v>508</v>
      </c>
      <c r="Z87" s="42" t="s">
        <v>509</v>
      </c>
      <c r="AA87" s="42" t="s">
        <v>510</v>
      </c>
      <c r="AB87" s="48">
        <v>45587</v>
      </c>
      <c r="AC87" s="42">
        <v>13893</v>
      </c>
      <c r="AD87" s="48">
        <v>45587</v>
      </c>
      <c r="AE87" s="48">
        <v>45657</v>
      </c>
      <c r="AF87" s="42">
        <v>1500</v>
      </c>
      <c r="AG87" s="42">
        <v>3390390000</v>
      </c>
      <c r="AH87" s="42"/>
      <c r="AI87" s="43"/>
      <c r="AJ87" s="43"/>
      <c r="AK87" s="44">
        <v>4733</v>
      </c>
      <c r="AL87" s="42"/>
      <c r="AM87" s="42"/>
      <c r="AN87" s="42"/>
      <c r="AO87" s="42"/>
      <c r="AP87" s="42"/>
      <c r="AQ87" s="42"/>
      <c r="AR87" s="42"/>
      <c r="AS87" s="42"/>
      <c r="AT87" s="42"/>
      <c r="AU87" s="42"/>
      <c r="AV87" s="42"/>
      <c r="AW87" s="43"/>
      <c r="AX87" s="43"/>
      <c r="AY87" s="42"/>
      <c r="AZ87" s="42"/>
      <c r="BA87" s="43"/>
      <c r="BB87" s="43"/>
      <c r="BC87" s="42"/>
      <c r="BD87" s="42"/>
      <c r="BE87" s="43"/>
      <c r="BF87" s="43"/>
      <c r="BG87" s="42"/>
      <c r="BH87" s="43"/>
      <c r="BI87" s="45">
        <f t="shared" si="11"/>
        <v>4733</v>
      </c>
      <c r="BJ87" s="43">
        <v>0</v>
      </c>
      <c r="BK87" s="62">
        <v>4733</v>
      </c>
      <c r="BL87" s="67">
        <f t="shared" ref="BL87:BL92" si="12">BJ87+BK87</f>
        <v>4733</v>
      </c>
      <c r="BM87" s="46"/>
      <c r="BN87" s="46"/>
      <c r="BO87" s="46"/>
      <c r="BP87" s="46"/>
      <c r="BQ87" s="46"/>
      <c r="BR87" s="46"/>
      <c r="BS87" s="46"/>
      <c r="BT87" s="46"/>
      <c r="BU87" s="47"/>
      <c r="BV87" s="47"/>
      <c r="BW87" s="46"/>
      <c r="BX87" s="46"/>
      <c r="BY87" s="46"/>
      <c r="BZ87" s="42" t="s">
        <v>511</v>
      </c>
      <c r="CA87" s="42">
        <v>13882</v>
      </c>
      <c r="CB87" s="42" t="s">
        <v>380</v>
      </c>
      <c r="CC87" s="42">
        <v>714678</v>
      </c>
      <c r="CD87" s="42" t="s">
        <v>512</v>
      </c>
      <c r="CE87" s="42">
        <v>715152</v>
      </c>
    </row>
    <row r="88" spans="1:83" ht="102.75" thickBot="1" x14ac:dyDescent="0.3">
      <c r="A88" s="63">
        <v>22</v>
      </c>
      <c r="B88" s="64" t="s">
        <v>486</v>
      </c>
      <c r="C88" s="64" t="s">
        <v>487</v>
      </c>
      <c r="D88" s="65" t="s">
        <v>487</v>
      </c>
      <c r="E88" s="64" t="s">
        <v>488</v>
      </c>
      <c r="F88" s="279" t="s">
        <v>489</v>
      </c>
      <c r="G88" s="64" t="s">
        <v>355</v>
      </c>
      <c r="H88" s="42" t="s">
        <v>490</v>
      </c>
      <c r="I88" s="42"/>
      <c r="J88" s="42"/>
      <c r="K88" s="42"/>
      <c r="L88" s="42"/>
      <c r="M88" s="42" t="s">
        <v>491</v>
      </c>
      <c r="N88" s="42" t="s">
        <v>492</v>
      </c>
      <c r="O88" s="66">
        <v>13930</v>
      </c>
      <c r="P88" s="42"/>
      <c r="Q88" s="42"/>
      <c r="R88" s="42"/>
      <c r="S88" s="42"/>
      <c r="T88" s="42"/>
      <c r="U88" s="42"/>
      <c r="V88" s="42"/>
      <c r="W88" s="42"/>
      <c r="X88" s="43"/>
      <c r="Y88" s="42" t="s">
        <v>496</v>
      </c>
      <c r="Z88" s="42" t="s">
        <v>493</v>
      </c>
      <c r="AA88" s="42" t="s">
        <v>494</v>
      </c>
      <c r="AB88" s="48">
        <v>45439</v>
      </c>
      <c r="AC88" s="42">
        <v>13930</v>
      </c>
      <c r="AD88" s="48">
        <v>45439</v>
      </c>
      <c r="AE88" s="48">
        <v>45657</v>
      </c>
      <c r="AF88" s="42">
        <v>1500</v>
      </c>
      <c r="AG88" s="42">
        <v>33903900</v>
      </c>
      <c r="AH88" s="42"/>
      <c r="AI88" s="43"/>
      <c r="AJ88" s="43"/>
      <c r="AK88" s="44">
        <v>7580</v>
      </c>
      <c r="AL88" s="42"/>
      <c r="AM88" s="42"/>
      <c r="AN88" s="42"/>
      <c r="AO88" s="42"/>
      <c r="AP88" s="42"/>
      <c r="AQ88" s="42"/>
      <c r="AR88" s="42"/>
      <c r="AS88" s="42"/>
      <c r="AT88" s="42"/>
      <c r="AU88" s="42"/>
      <c r="AV88" s="42"/>
      <c r="AW88" s="43"/>
      <c r="AX88" s="43"/>
      <c r="AY88" s="42"/>
      <c r="AZ88" s="42"/>
      <c r="BA88" s="43"/>
      <c r="BB88" s="43"/>
      <c r="BC88" s="42"/>
      <c r="BD88" s="42"/>
      <c r="BE88" s="43"/>
      <c r="BF88" s="43"/>
      <c r="BG88" s="42"/>
      <c r="BH88" s="43"/>
      <c r="BI88" s="45">
        <f t="shared" si="11"/>
        <v>7580</v>
      </c>
      <c r="BJ88" s="43"/>
      <c r="BK88" s="62">
        <v>7580</v>
      </c>
      <c r="BL88" s="67">
        <f t="shared" si="12"/>
        <v>7580</v>
      </c>
      <c r="BM88" s="46"/>
      <c r="BN88" s="46"/>
      <c r="BO88" s="46"/>
      <c r="BP88" s="46"/>
      <c r="BQ88" s="46"/>
      <c r="BR88" s="46"/>
      <c r="BS88" s="46"/>
      <c r="BT88" s="46"/>
      <c r="BU88" s="47"/>
      <c r="BV88" s="47"/>
      <c r="BW88" s="46"/>
      <c r="BX88" s="46"/>
      <c r="BY88" s="46"/>
      <c r="BZ88" s="42" t="s">
        <v>495</v>
      </c>
      <c r="CA88" s="42"/>
      <c r="CB88" s="42" t="s">
        <v>380</v>
      </c>
      <c r="CC88" s="42">
        <v>714678</v>
      </c>
      <c r="CD88" s="42"/>
      <c r="CE88" s="42"/>
    </row>
    <row r="89" spans="1:83" ht="64.5" thickBot="1" x14ac:dyDescent="0.3">
      <c r="A89" s="46">
        <v>23</v>
      </c>
      <c r="B89" s="91" t="s">
        <v>456</v>
      </c>
      <c r="C89" s="91" t="s">
        <v>351</v>
      </c>
      <c r="D89" s="91" t="s">
        <v>457</v>
      </c>
      <c r="E89" s="91" t="s">
        <v>351</v>
      </c>
      <c r="F89" s="87" t="s">
        <v>458</v>
      </c>
      <c r="G89" s="89" t="s">
        <v>355</v>
      </c>
      <c r="H89" s="42" t="s">
        <v>485</v>
      </c>
      <c r="I89" s="42"/>
      <c r="J89" s="42"/>
      <c r="K89" s="42"/>
      <c r="L89" s="42"/>
      <c r="M89" s="42" t="s">
        <v>491</v>
      </c>
      <c r="N89" s="42" t="s">
        <v>513</v>
      </c>
      <c r="O89" s="42">
        <v>13577</v>
      </c>
      <c r="P89" s="42"/>
      <c r="Q89" s="42"/>
      <c r="R89" s="42"/>
      <c r="S89" s="42"/>
      <c r="T89" s="42"/>
      <c r="U89" s="42"/>
      <c r="V89" s="42"/>
      <c r="W89" s="42"/>
      <c r="X89" s="43"/>
      <c r="Y89" s="42" t="s">
        <v>515</v>
      </c>
      <c r="Z89" s="42" t="s">
        <v>514</v>
      </c>
      <c r="AA89" s="42" t="s">
        <v>516</v>
      </c>
      <c r="AB89" s="48">
        <v>45138</v>
      </c>
      <c r="AC89" s="66">
        <v>13577</v>
      </c>
      <c r="AD89" s="48">
        <v>45292</v>
      </c>
      <c r="AE89" s="48">
        <v>45657</v>
      </c>
      <c r="AF89" s="42">
        <v>1500</v>
      </c>
      <c r="AG89" s="42">
        <v>339039000</v>
      </c>
      <c r="AH89" s="42"/>
      <c r="AI89" s="43"/>
      <c r="AJ89" s="43"/>
      <c r="AK89" s="44">
        <v>10349.86</v>
      </c>
      <c r="AL89" s="42"/>
      <c r="AM89" s="42"/>
      <c r="AN89" s="42"/>
      <c r="AO89" s="42"/>
      <c r="AP89" s="42"/>
      <c r="AQ89" s="42"/>
      <c r="AR89" s="42"/>
      <c r="AS89" s="42"/>
      <c r="AT89" s="42"/>
      <c r="AU89" s="42"/>
      <c r="AV89" s="42"/>
      <c r="AW89" s="43"/>
      <c r="AX89" s="43"/>
      <c r="AY89" s="42"/>
      <c r="AZ89" s="42"/>
      <c r="BA89" s="43"/>
      <c r="BB89" s="43"/>
      <c r="BC89" s="42"/>
      <c r="BD89" s="42"/>
      <c r="BE89" s="43"/>
      <c r="BF89" s="43"/>
      <c r="BG89" s="42"/>
      <c r="BH89" s="43"/>
      <c r="BI89" s="45">
        <f t="shared" si="11"/>
        <v>10349.86</v>
      </c>
      <c r="BJ89" s="43"/>
      <c r="BK89" s="62">
        <v>10349.86</v>
      </c>
      <c r="BL89" s="67">
        <f t="shared" si="12"/>
        <v>10349.86</v>
      </c>
      <c r="BM89" s="46"/>
      <c r="BN89" s="46"/>
      <c r="BO89" s="46"/>
      <c r="BP89" s="46"/>
      <c r="BQ89" s="46"/>
      <c r="BR89" s="46"/>
      <c r="BS89" s="46"/>
      <c r="BT89" s="46"/>
      <c r="BU89" s="47"/>
      <c r="BV89" s="47"/>
      <c r="BW89" s="46"/>
      <c r="BX89" s="46"/>
      <c r="BY89" s="46"/>
      <c r="BZ89" s="42"/>
      <c r="CA89" s="42"/>
      <c r="CB89" s="42"/>
      <c r="CC89" s="42"/>
      <c r="CD89" s="42"/>
      <c r="CE89" s="42"/>
    </row>
    <row r="90" spans="1:83" ht="39" thickBot="1" x14ac:dyDescent="0.3">
      <c r="A90" s="114">
        <v>24</v>
      </c>
      <c r="B90" s="116" t="s">
        <v>459</v>
      </c>
      <c r="C90" s="116" t="s">
        <v>517</v>
      </c>
      <c r="D90" s="116" t="s">
        <v>460</v>
      </c>
      <c r="E90" s="116" t="s">
        <v>461</v>
      </c>
      <c r="F90" s="274" t="s">
        <v>462</v>
      </c>
      <c r="G90" s="264" t="s">
        <v>463</v>
      </c>
      <c r="H90" s="132" t="s">
        <v>490</v>
      </c>
      <c r="I90" s="42"/>
      <c r="J90" s="42"/>
      <c r="K90" s="42"/>
      <c r="L90" s="42"/>
      <c r="M90" s="132" t="s">
        <v>517</v>
      </c>
      <c r="N90" s="132" t="s">
        <v>518</v>
      </c>
      <c r="O90" s="132">
        <v>13836</v>
      </c>
      <c r="P90" s="42"/>
      <c r="Q90" s="42"/>
      <c r="R90" s="42"/>
      <c r="S90" s="42"/>
      <c r="T90" s="42"/>
      <c r="U90" s="42"/>
      <c r="V90" s="42"/>
      <c r="W90" s="42"/>
      <c r="X90" s="43"/>
      <c r="Y90" s="132" t="s">
        <v>521</v>
      </c>
      <c r="Z90" s="132" t="s">
        <v>519</v>
      </c>
      <c r="AA90" s="132" t="s">
        <v>520</v>
      </c>
      <c r="AB90" s="123">
        <v>45506</v>
      </c>
      <c r="AC90" s="132">
        <v>13836</v>
      </c>
      <c r="AD90" s="123">
        <v>45506</v>
      </c>
      <c r="AE90" s="123">
        <v>45657</v>
      </c>
      <c r="AF90" s="42">
        <v>1500</v>
      </c>
      <c r="AG90" s="42">
        <v>449052000</v>
      </c>
      <c r="AH90" s="42"/>
      <c r="AI90" s="43"/>
      <c r="AJ90" s="43"/>
      <c r="AK90" s="44">
        <f>3200+23553.2+1999+5899</f>
        <v>34651.199999999997</v>
      </c>
      <c r="AL90" s="42"/>
      <c r="AM90" s="42"/>
      <c r="AN90" s="42"/>
      <c r="AO90" s="42"/>
      <c r="AP90" s="42"/>
      <c r="AQ90" s="42"/>
      <c r="AR90" s="42"/>
      <c r="AS90" s="42"/>
      <c r="AT90" s="42"/>
      <c r="AU90" s="42"/>
      <c r="AV90" s="42"/>
      <c r="AW90" s="43"/>
      <c r="AX90" s="43"/>
      <c r="AY90" s="42"/>
      <c r="AZ90" s="42"/>
      <c r="BA90" s="43"/>
      <c r="BB90" s="43"/>
      <c r="BC90" s="42"/>
      <c r="BD90" s="42"/>
      <c r="BE90" s="43"/>
      <c r="BF90" s="43"/>
      <c r="BG90" s="42"/>
      <c r="BH90" s="43"/>
      <c r="BI90" s="45">
        <f t="shared" si="11"/>
        <v>34651.199999999997</v>
      </c>
      <c r="BJ90" s="43"/>
      <c r="BK90" s="269">
        <f>80+1188.8+5899+1999+3200+23553.2</f>
        <v>35920</v>
      </c>
      <c r="BL90" s="67">
        <f t="shared" si="12"/>
        <v>35920</v>
      </c>
      <c r="BM90" s="46"/>
      <c r="BN90" s="46"/>
      <c r="BO90" s="46"/>
      <c r="BP90" s="46"/>
      <c r="BQ90" s="46"/>
      <c r="BR90" s="46"/>
      <c r="BS90" s="46"/>
      <c r="BT90" s="46"/>
      <c r="BU90" s="47"/>
      <c r="BV90" s="47"/>
      <c r="BW90" s="46"/>
      <c r="BX90" s="46"/>
      <c r="BY90" s="46"/>
      <c r="BZ90" s="42" t="s">
        <v>522</v>
      </c>
      <c r="CA90" s="42">
        <v>13840</v>
      </c>
      <c r="CB90" s="42" t="s">
        <v>523</v>
      </c>
      <c r="CC90" s="42" t="s">
        <v>524</v>
      </c>
      <c r="CD90" s="42" t="s">
        <v>525</v>
      </c>
      <c r="CE90" s="42" t="s">
        <v>526</v>
      </c>
    </row>
    <row r="91" spans="1:83" ht="39" thickBot="1" x14ac:dyDescent="0.3">
      <c r="A91" s="238"/>
      <c r="B91" s="161"/>
      <c r="C91" s="161"/>
      <c r="D91" s="161"/>
      <c r="E91" s="161"/>
      <c r="F91" s="276"/>
      <c r="G91" s="265"/>
      <c r="H91" s="124"/>
      <c r="I91" s="42"/>
      <c r="J91" s="42"/>
      <c r="K91" s="42"/>
      <c r="L91" s="42"/>
      <c r="M91" s="124"/>
      <c r="N91" s="124"/>
      <c r="O91" s="124"/>
      <c r="P91" s="42"/>
      <c r="Q91" s="42"/>
      <c r="R91" s="42"/>
      <c r="S91" s="42"/>
      <c r="T91" s="42"/>
      <c r="U91" s="42"/>
      <c r="V91" s="42"/>
      <c r="W91" s="42"/>
      <c r="X91" s="43"/>
      <c r="Y91" s="124"/>
      <c r="Z91" s="124"/>
      <c r="AA91" s="124"/>
      <c r="AB91" s="133"/>
      <c r="AC91" s="124"/>
      <c r="AD91" s="133"/>
      <c r="AE91" s="133"/>
      <c r="AF91" s="42">
        <v>1500</v>
      </c>
      <c r="AG91" s="42">
        <v>33903000</v>
      </c>
      <c r="AH91" s="42"/>
      <c r="AI91" s="43"/>
      <c r="AJ91" s="43"/>
      <c r="AK91" s="44">
        <f>80+1188.8</f>
        <v>1268.8</v>
      </c>
      <c r="AL91" s="42"/>
      <c r="AM91" s="42"/>
      <c r="AN91" s="42"/>
      <c r="AO91" s="42"/>
      <c r="AP91" s="42"/>
      <c r="AQ91" s="42"/>
      <c r="AR91" s="42"/>
      <c r="AS91" s="42"/>
      <c r="AT91" s="42"/>
      <c r="AU91" s="42"/>
      <c r="AV91" s="42"/>
      <c r="AW91" s="43"/>
      <c r="AX91" s="43"/>
      <c r="AY91" s="42"/>
      <c r="AZ91" s="42"/>
      <c r="BA91" s="43"/>
      <c r="BB91" s="43"/>
      <c r="BC91" s="42"/>
      <c r="BD91" s="42"/>
      <c r="BE91" s="43"/>
      <c r="BF91" s="43"/>
      <c r="BG91" s="42"/>
      <c r="BH91" s="43"/>
      <c r="BI91" s="45">
        <f t="shared" si="11"/>
        <v>1268.8</v>
      </c>
      <c r="BJ91" s="43"/>
      <c r="BK91" s="237"/>
      <c r="BL91" s="67">
        <f t="shared" si="12"/>
        <v>0</v>
      </c>
      <c r="BM91" s="46"/>
      <c r="BN91" s="46"/>
      <c r="BO91" s="46"/>
      <c r="BP91" s="46"/>
      <c r="BQ91" s="46"/>
      <c r="BR91" s="46"/>
      <c r="BS91" s="46"/>
      <c r="BT91" s="46"/>
      <c r="BU91" s="47"/>
      <c r="BV91" s="47"/>
      <c r="BW91" s="46"/>
      <c r="BX91" s="46"/>
      <c r="BY91" s="46"/>
      <c r="BZ91" s="42" t="s">
        <v>522</v>
      </c>
      <c r="CA91" s="42">
        <v>13840</v>
      </c>
      <c r="CB91" s="42" t="s">
        <v>523</v>
      </c>
      <c r="CC91" s="42" t="s">
        <v>524</v>
      </c>
      <c r="CD91" s="42" t="s">
        <v>525</v>
      </c>
      <c r="CE91" s="42" t="s">
        <v>526</v>
      </c>
    </row>
    <row r="92" spans="1:83" ht="153.75" thickBot="1" x14ac:dyDescent="0.3">
      <c r="A92" s="46">
        <v>25</v>
      </c>
      <c r="B92" s="91" t="s">
        <v>213</v>
      </c>
      <c r="C92" s="36" t="s">
        <v>464</v>
      </c>
      <c r="D92" s="36" t="s">
        <v>465</v>
      </c>
      <c r="E92" s="36" t="s">
        <v>466</v>
      </c>
      <c r="F92" s="280" t="s">
        <v>467</v>
      </c>
      <c r="G92" s="111">
        <v>13623</v>
      </c>
      <c r="H92" s="42">
        <v>13733</v>
      </c>
      <c r="I92" s="42"/>
      <c r="J92" s="42"/>
      <c r="K92" s="42"/>
      <c r="L92" s="42"/>
      <c r="M92" s="42"/>
      <c r="N92" s="42"/>
      <c r="O92" s="42"/>
      <c r="P92" s="42"/>
      <c r="Q92" s="42" t="s">
        <v>497</v>
      </c>
      <c r="R92" s="48">
        <v>45363</v>
      </c>
      <c r="S92" s="48">
        <v>45727</v>
      </c>
      <c r="T92" s="42">
        <v>13733</v>
      </c>
      <c r="U92" s="42" t="s">
        <v>498</v>
      </c>
      <c r="V92" s="42">
        <v>13853</v>
      </c>
      <c r="W92" s="42" t="s">
        <v>499</v>
      </c>
      <c r="X92" s="43">
        <v>511631.64</v>
      </c>
      <c r="Y92" s="42" t="s">
        <v>500</v>
      </c>
      <c r="Z92" s="42" t="s">
        <v>501</v>
      </c>
      <c r="AA92" s="42" t="s">
        <v>502</v>
      </c>
      <c r="AB92" s="48">
        <v>45527</v>
      </c>
      <c r="AC92" s="42">
        <v>18853</v>
      </c>
      <c r="AD92" s="48">
        <v>45527</v>
      </c>
      <c r="AE92" s="48">
        <v>45891</v>
      </c>
      <c r="AF92" s="42">
        <v>1500</v>
      </c>
      <c r="AG92" s="42">
        <v>33903900</v>
      </c>
      <c r="AH92" s="42"/>
      <c r="AI92" s="43"/>
      <c r="AJ92" s="43"/>
      <c r="AK92" s="44">
        <v>511631.64</v>
      </c>
      <c r="AL92" s="42"/>
      <c r="AM92" s="42"/>
      <c r="AN92" s="42"/>
      <c r="AO92" s="42"/>
      <c r="AP92" s="42"/>
      <c r="AQ92" s="42"/>
      <c r="AR92" s="42"/>
      <c r="AS92" s="42"/>
      <c r="AT92" s="42"/>
      <c r="AU92" s="42"/>
      <c r="AV92" s="42"/>
      <c r="AW92" s="43"/>
      <c r="AX92" s="43"/>
      <c r="AY92" s="42"/>
      <c r="AZ92" s="42"/>
      <c r="BA92" s="43"/>
      <c r="BB92" s="43"/>
      <c r="BC92" s="42"/>
      <c r="BD92" s="42"/>
      <c r="BE92" s="43"/>
      <c r="BF92" s="43"/>
      <c r="BG92" s="42"/>
      <c r="BH92" s="43"/>
      <c r="BI92" s="45">
        <f t="shared" si="11"/>
        <v>511631.64</v>
      </c>
      <c r="BJ92" s="43">
        <v>0</v>
      </c>
      <c r="BK92" s="62">
        <v>109010.32</v>
      </c>
      <c r="BL92" s="67">
        <f t="shared" si="12"/>
        <v>109010.32</v>
      </c>
      <c r="BM92" s="46"/>
      <c r="BN92" s="46"/>
      <c r="BO92" s="46"/>
      <c r="BP92" s="46"/>
      <c r="BQ92" s="46"/>
      <c r="BR92" s="46"/>
      <c r="BS92" s="46"/>
      <c r="BT92" s="46"/>
      <c r="BU92" s="47"/>
      <c r="BV92" s="47"/>
      <c r="BW92" s="46"/>
      <c r="BX92" s="46"/>
      <c r="BY92" s="46"/>
      <c r="BZ92" s="42" t="s">
        <v>503</v>
      </c>
      <c r="CA92" s="42">
        <v>13868</v>
      </c>
      <c r="CB92" s="42" t="s">
        <v>380</v>
      </c>
      <c r="CC92" s="42">
        <v>714678</v>
      </c>
      <c r="CD92" s="42" t="s">
        <v>504</v>
      </c>
      <c r="CE92" s="42" t="s">
        <v>505</v>
      </c>
    </row>
    <row r="93" spans="1:83" s="5" customFormat="1" ht="13.5" thickBot="1" x14ac:dyDescent="0.3">
      <c r="A93" s="139" t="s">
        <v>173</v>
      </c>
      <c r="B93" s="140"/>
      <c r="C93" s="140"/>
      <c r="D93" s="140"/>
      <c r="E93" s="140"/>
      <c r="F93" s="140"/>
      <c r="G93" s="140"/>
      <c r="H93" s="140"/>
      <c r="I93" s="140"/>
      <c r="J93" s="140"/>
      <c r="K93" s="140"/>
      <c r="L93" s="140"/>
      <c r="M93" s="140"/>
      <c r="N93" s="140"/>
      <c r="O93" s="140"/>
      <c r="P93" s="140"/>
      <c r="Q93" s="140"/>
      <c r="R93" s="140"/>
      <c r="S93" s="140"/>
      <c r="T93" s="140"/>
      <c r="U93" s="140"/>
      <c r="V93" s="140"/>
      <c r="W93" s="141"/>
      <c r="X93" s="21">
        <f>SUM(X22:X92)</f>
        <v>5259450.75</v>
      </c>
      <c r="Y93" s="13"/>
      <c r="Z93" s="13"/>
      <c r="AA93" s="13"/>
      <c r="AB93" s="13"/>
      <c r="AC93" s="13"/>
      <c r="AD93" s="13"/>
      <c r="AE93" s="13"/>
      <c r="AF93" s="13"/>
      <c r="AG93" s="13"/>
      <c r="AH93" s="13"/>
      <c r="AI93" s="21">
        <f>SUM(AI22:AI92)</f>
        <v>0</v>
      </c>
      <c r="AJ93" s="21">
        <f t="shared" ref="AJ93:AK93" si="13">SUM(AJ22:AJ92)</f>
        <v>0</v>
      </c>
      <c r="AK93" s="21">
        <f t="shared" si="13"/>
        <v>2369125.48</v>
      </c>
      <c r="AL93" s="13"/>
      <c r="AM93" s="13"/>
      <c r="AN93" s="13"/>
      <c r="AO93" s="13"/>
      <c r="AP93" s="13"/>
      <c r="AQ93" s="13"/>
      <c r="AR93" s="13"/>
      <c r="AS93" s="13"/>
      <c r="AT93" s="13"/>
      <c r="AU93" s="13"/>
      <c r="AV93" s="13"/>
      <c r="AW93" s="21">
        <f>SUM(AW22:AW92)</f>
        <v>2346972.29</v>
      </c>
      <c r="AX93" s="21">
        <f>SUM(AX22:AX92)</f>
        <v>0</v>
      </c>
      <c r="AY93" s="13"/>
      <c r="AZ93" s="13"/>
      <c r="BA93" s="21">
        <f>SUM(BA22:BA92)</f>
        <v>0</v>
      </c>
      <c r="BB93" s="21">
        <f>SUM(BB22:BB92)</f>
        <v>0</v>
      </c>
      <c r="BC93" s="13"/>
      <c r="BD93" s="13"/>
      <c r="BE93" s="21">
        <f>SUM(BE22:BE92)</f>
        <v>0</v>
      </c>
      <c r="BF93" s="21">
        <f>SUM(BF22:BF92)</f>
        <v>0</v>
      </c>
      <c r="BG93" s="13"/>
      <c r="BH93" s="21">
        <f>SUM(BH22:BH92)</f>
        <v>0</v>
      </c>
      <c r="BI93" s="24">
        <f>SUM(BI22:BI92)</f>
        <v>11250640.650000004</v>
      </c>
      <c r="BJ93" s="21">
        <f>SUM(BJ22:BJ92)</f>
        <v>10031153.960000001</v>
      </c>
      <c r="BK93" s="21">
        <f>SUM(BK22:BK92)</f>
        <v>14654189</v>
      </c>
      <c r="BL93" s="25">
        <f>SUM(BL22:BL92)</f>
        <v>24685342.959999997</v>
      </c>
      <c r="BM93" s="34"/>
      <c r="BN93" s="11"/>
      <c r="BO93" s="11"/>
      <c r="BP93" s="11"/>
      <c r="BQ93" s="11"/>
      <c r="BR93" s="11"/>
      <c r="BS93" s="11"/>
      <c r="BT93" s="11"/>
      <c r="BU93" s="21">
        <f>SUM(BU22:BU92)</f>
        <v>0</v>
      </c>
      <c r="BV93" s="21">
        <f>SUM(BV22:BV92)</f>
        <v>0</v>
      </c>
      <c r="BW93" s="11"/>
      <c r="BX93" s="11"/>
      <c r="BY93" s="11"/>
      <c r="BZ93" s="30"/>
      <c r="CA93" s="30"/>
      <c r="CB93" s="30"/>
      <c r="CC93" s="30"/>
      <c r="CD93" s="30"/>
      <c r="CE93" s="31"/>
    </row>
    <row r="94" spans="1:83" x14ac:dyDescent="0.25">
      <c r="A94" s="2"/>
      <c r="B94" s="2"/>
      <c r="C94" s="2"/>
      <c r="D94" s="2"/>
      <c r="E94" s="2"/>
      <c r="F94" s="2"/>
      <c r="G94" s="2"/>
      <c r="H94" s="2"/>
      <c r="I94" s="2"/>
      <c r="J94" s="2"/>
      <c r="K94" s="2"/>
      <c r="L94" s="2"/>
      <c r="M94" s="2"/>
      <c r="N94" s="2"/>
      <c r="O94" s="2"/>
      <c r="P94" s="2"/>
      <c r="Q94" s="2"/>
      <c r="R94" s="2"/>
      <c r="S94" s="2"/>
      <c r="T94" s="2"/>
      <c r="U94" s="2"/>
      <c r="V94" s="2"/>
      <c r="W94" s="2"/>
      <c r="X94" s="15"/>
      <c r="Y94" s="2"/>
      <c r="Z94" s="2"/>
      <c r="AA94" s="2"/>
      <c r="AB94" s="2"/>
      <c r="AC94" s="2"/>
      <c r="AD94" s="2"/>
      <c r="AE94" s="2"/>
      <c r="AF94" s="2"/>
      <c r="AG94" s="2"/>
      <c r="AH94" s="2"/>
      <c r="AI94" s="15"/>
      <c r="AJ94" s="15"/>
      <c r="AK94" s="2"/>
      <c r="AL94" s="2"/>
      <c r="AM94" s="2"/>
      <c r="AN94" s="2"/>
      <c r="AO94" s="2"/>
      <c r="AP94" s="2"/>
      <c r="AQ94" s="2"/>
      <c r="AR94" s="2"/>
      <c r="AS94" s="2"/>
      <c r="AT94" s="2"/>
      <c r="AU94" s="2"/>
      <c r="AV94" s="2"/>
      <c r="AW94" s="15"/>
      <c r="AX94" s="15"/>
      <c r="AY94" s="2"/>
      <c r="AZ94" s="2"/>
      <c r="BA94" s="15"/>
      <c r="BB94" s="15"/>
      <c r="BC94" s="2"/>
      <c r="BD94" s="2"/>
      <c r="BE94" s="15"/>
      <c r="BF94" s="15"/>
      <c r="BG94" s="2"/>
      <c r="BH94" s="15"/>
      <c r="BI94" s="15"/>
      <c r="BJ94" s="26"/>
      <c r="BK94" s="26"/>
      <c r="BL94" s="26"/>
      <c r="BM94" s="3"/>
      <c r="BN94" s="4"/>
      <c r="BO94" s="4"/>
      <c r="BP94" s="4"/>
      <c r="BQ94" s="4"/>
      <c r="BR94" s="4"/>
      <c r="BS94" s="4"/>
      <c r="BT94" s="4"/>
      <c r="BU94" s="28"/>
      <c r="BV94" s="28"/>
      <c r="BW94" s="4"/>
      <c r="BX94" s="4"/>
      <c r="BY94" s="4"/>
    </row>
    <row r="95" spans="1:83" x14ac:dyDescent="0.25">
      <c r="A95" s="2" t="s">
        <v>176</v>
      </c>
      <c r="B95" s="138" t="s">
        <v>177</v>
      </c>
      <c r="C95" s="138"/>
      <c r="D95" s="138"/>
      <c r="E95" s="138"/>
      <c r="F95" s="138"/>
      <c r="G95" s="138"/>
      <c r="H95" s="138"/>
      <c r="I95" s="138"/>
      <c r="J95" s="138"/>
      <c r="K95" s="138"/>
      <c r="L95" s="138"/>
      <c r="M95" s="2"/>
      <c r="N95" s="2"/>
      <c r="O95" s="2"/>
      <c r="P95" s="2"/>
      <c r="Q95" s="2"/>
      <c r="R95" s="2"/>
      <c r="S95" s="2"/>
      <c r="T95" s="2"/>
      <c r="U95" s="2"/>
      <c r="V95" s="2"/>
      <c r="W95" s="2"/>
      <c r="X95" s="15"/>
      <c r="Y95" s="2"/>
      <c r="Z95" s="2"/>
      <c r="AA95" s="2"/>
      <c r="AB95" s="2"/>
      <c r="AC95" s="2"/>
      <c r="AD95" s="2"/>
      <c r="AE95" s="2"/>
      <c r="AF95" s="2"/>
      <c r="AG95" s="2"/>
      <c r="AH95" s="2"/>
      <c r="AI95" s="15"/>
      <c r="AJ95" s="15"/>
      <c r="AK95" s="2"/>
      <c r="AL95" s="2"/>
      <c r="AM95" s="2"/>
      <c r="AN95" s="2"/>
      <c r="AO95" s="2"/>
      <c r="AP95" s="2"/>
      <c r="AQ95" s="2"/>
      <c r="AR95" s="2"/>
      <c r="AS95" s="2"/>
      <c r="AT95" s="2"/>
      <c r="AU95" s="2"/>
      <c r="AV95" s="2"/>
      <c r="AW95" s="15"/>
      <c r="AX95" s="15"/>
      <c r="AY95" s="2"/>
      <c r="AZ95" s="2"/>
      <c r="BA95" s="15"/>
      <c r="BB95" s="15"/>
      <c r="BC95" s="2"/>
      <c r="BD95" s="2"/>
      <c r="BE95" s="15"/>
      <c r="BF95" s="15"/>
      <c r="BG95" s="2"/>
      <c r="BH95" s="15"/>
      <c r="BI95" s="38"/>
      <c r="BJ95" s="33"/>
      <c r="BK95" s="26"/>
      <c r="BL95" s="26"/>
      <c r="BM95" s="3"/>
      <c r="BN95" s="4"/>
      <c r="BO95" s="4"/>
      <c r="BP95" s="4"/>
      <c r="BQ95" s="4"/>
      <c r="BR95" s="4"/>
      <c r="BS95" s="4"/>
      <c r="BT95" s="4"/>
      <c r="BU95" s="28"/>
      <c r="BV95" s="28"/>
      <c r="BW95" s="4"/>
      <c r="BX95" s="4"/>
      <c r="BY95" s="4"/>
    </row>
    <row r="96" spans="1:83" x14ac:dyDescent="0.25">
      <c r="A96" s="2"/>
      <c r="B96" s="2"/>
      <c r="C96" s="2"/>
      <c r="D96" s="2"/>
      <c r="E96" s="2"/>
      <c r="F96" s="2"/>
      <c r="G96" s="2"/>
      <c r="H96" s="2"/>
      <c r="I96" s="2"/>
      <c r="J96" s="2"/>
      <c r="K96" s="2"/>
      <c r="L96" s="2"/>
      <c r="M96" s="2"/>
      <c r="N96" s="2"/>
      <c r="O96" s="2"/>
      <c r="P96" s="2"/>
      <c r="Q96" s="2"/>
      <c r="R96" s="2"/>
      <c r="S96" s="2"/>
      <c r="T96" s="2"/>
      <c r="U96" s="2"/>
      <c r="V96" s="2"/>
      <c r="W96" s="2"/>
      <c r="X96" s="15"/>
      <c r="Y96" s="2"/>
      <c r="Z96" s="2"/>
      <c r="AA96" s="2"/>
      <c r="AB96" s="2"/>
      <c r="AC96" s="2"/>
      <c r="AD96" s="2"/>
      <c r="AE96" s="2"/>
      <c r="AF96" s="2"/>
      <c r="AG96" s="2"/>
      <c r="AH96" s="2"/>
      <c r="AI96" s="15"/>
      <c r="AJ96" s="15"/>
      <c r="AK96" s="2"/>
      <c r="AL96" s="2"/>
      <c r="AM96" s="2"/>
      <c r="AN96" s="2"/>
      <c r="AO96" s="2"/>
      <c r="AP96" s="2"/>
      <c r="AQ96" s="2"/>
      <c r="AR96" s="2"/>
      <c r="AS96" s="2"/>
      <c r="AT96" s="2"/>
      <c r="AU96" s="2"/>
      <c r="AV96" s="2"/>
      <c r="AW96" s="15"/>
      <c r="AX96" s="15"/>
      <c r="AY96" s="2"/>
      <c r="AZ96" s="2"/>
      <c r="BA96" s="15"/>
      <c r="BB96" s="15"/>
      <c r="BC96" s="2"/>
      <c r="BD96" s="2"/>
      <c r="BE96" s="15"/>
      <c r="BF96" s="15"/>
      <c r="BG96" s="2"/>
      <c r="BH96" s="15"/>
      <c r="BI96" s="39"/>
      <c r="BJ96" s="26"/>
      <c r="BK96" s="33"/>
      <c r="BL96" s="26"/>
      <c r="BM96" s="3"/>
      <c r="BN96" s="4"/>
      <c r="BO96" s="4"/>
      <c r="BP96" s="4"/>
      <c r="BQ96" s="4"/>
      <c r="BR96" s="4"/>
      <c r="BS96" s="4"/>
      <c r="BT96" s="4"/>
      <c r="BU96" s="28"/>
      <c r="BV96" s="28"/>
      <c r="BW96" s="4"/>
      <c r="BX96" s="4"/>
      <c r="BY96" s="4"/>
    </row>
    <row r="97" spans="1:74" x14ac:dyDescent="0.25">
      <c r="A97" s="5" t="s">
        <v>527</v>
      </c>
      <c r="B97" s="5"/>
      <c r="C97" s="5"/>
      <c r="D97" s="5"/>
      <c r="E97" s="5"/>
      <c r="F97" s="5"/>
      <c r="G97" s="5"/>
      <c r="H97" s="5"/>
      <c r="I97" s="5"/>
      <c r="J97" s="5"/>
      <c r="K97" s="5"/>
      <c r="L97" s="5"/>
      <c r="M97" s="5"/>
      <c r="N97" s="5"/>
      <c r="O97" s="5"/>
      <c r="P97" s="5"/>
      <c r="Q97" s="5"/>
      <c r="R97" s="5"/>
      <c r="S97" s="5"/>
      <c r="T97" s="5"/>
      <c r="U97" s="5"/>
      <c r="V97" s="5"/>
      <c r="W97" s="5"/>
      <c r="X97" s="16"/>
      <c r="Y97" s="5"/>
      <c r="Z97" s="5"/>
      <c r="AA97" s="5"/>
      <c r="AB97" s="5"/>
      <c r="AC97" s="5"/>
      <c r="AD97" s="5"/>
      <c r="AE97" s="5"/>
      <c r="AF97" s="5"/>
      <c r="AG97" s="5"/>
      <c r="AH97" s="5"/>
      <c r="AI97" s="16"/>
      <c r="AJ97" s="16"/>
      <c r="AK97" s="5"/>
      <c r="AL97" s="5"/>
      <c r="AM97" s="5"/>
      <c r="AN97" s="5"/>
      <c r="AO97" s="5"/>
      <c r="AP97" s="5"/>
      <c r="AQ97" s="5"/>
      <c r="AR97" s="5"/>
      <c r="AS97" s="5"/>
      <c r="AT97" s="5"/>
      <c r="AU97" s="5"/>
      <c r="AV97" s="5"/>
      <c r="AW97" s="16"/>
      <c r="AX97" s="16"/>
      <c r="AY97" s="5"/>
      <c r="AZ97" s="5"/>
      <c r="BA97" s="16"/>
      <c r="BB97" s="16"/>
      <c r="BC97" s="5"/>
      <c r="BD97" s="5"/>
      <c r="BE97" s="16"/>
      <c r="BF97" s="16"/>
      <c r="BG97" s="5"/>
      <c r="BH97" s="16"/>
      <c r="BI97" s="16"/>
      <c r="BJ97" s="16"/>
      <c r="BK97" s="16"/>
      <c r="BL97" s="16"/>
      <c r="BM97" s="5"/>
      <c r="BU97" s="29"/>
      <c r="BV97" s="29"/>
    </row>
    <row r="98" spans="1:74" x14ac:dyDescent="0.25">
      <c r="A98" s="7" t="s">
        <v>178</v>
      </c>
      <c r="B98" s="7"/>
      <c r="C98" s="7"/>
      <c r="D98" s="7"/>
      <c r="E98" s="5"/>
      <c r="F98" s="5"/>
      <c r="G98" s="5"/>
      <c r="H98" s="5"/>
      <c r="I98" s="5"/>
      <c r="J98" s="5"/>
      <c r="K98" s="5"/>
      <c r="L98" s="5"/>
      <c r="M98" s="5"/>
      <c r="N98" s="5"/>
      <c r="O98" s="5"/>
      <c r="P98" s="5"/>
      <c r="Q98" s="5"/>
      <c r="R98" s="5"/>
      <c r="S98" s="5"/>
      <c r="T98" s="5"/>
      <c r="U98" s="5"/>
      <c r="V98" s="5"/>
      <c r="W98" s="5"/>
      <c r="X98" s="17"/>
      <c r="Y98" s="5"/>
      <c r="Z98" s="5"/>
      <c r="AA98" s="5"/>
      <c r="AB98" s="5"/>
      <c r="AC98" s="5"/>
      <c r="AD98" s="5"/>
      <c r="AE98" s="5"/>
      <c r="AF98" s="5"/>
      <c r="AG98" s="5"/>
      <c r="AH98" s="5"/>
      <c r="AI98" s="17"/>
      <c r="AJ98" s="17"/>
      <c r="AK98" s="5"/>
      <c r="AL98" s="5"/>
      <c r="AM98" s="5"/>
      <c r="AN98" s="5"/>
      <c r="AO98" s="5"/>
      <c r="AP98" s="5"/>
      <c r="AQ98" s="5"/>
      <c r="AR98" s="5"/>
      <c r="AS98" s="5"/>
      <c r="AT98" s="5"/>
      <c r="AU98" s="5"/>
      <c r="AV98" s="5"/>
      <c r="AW98" s="17"/>
      <c r="AX98" s="17"/>
      <c r="AY98" s="5"/>
      <c r="AZ98" s="5"/>
      <c r="BA98" s="17"/>
      <c r="BB98" s="17"/>
      <c r="BC98" s="5"/>
      <c r="BD98" s="5"/>
      <c r="BE98" s="17"/>
      <c r="BF98" s="17"/>
      <c r="BG98" s="5"/>
      <c r="BH98" s="17"/>
      <c r="BI98" s="16"/>
      <c r="BJ98" s="16"/>
      <c r="BK98" s="40"/>
      <c r="BL98" s="16"/>
      <c r="BM98" s="5"/>
    </row>
    <row r="99" spans="1:74" x14ac:dyDescent="0.25">
      <c r="A99" s="5" t="s">
        <v>179</v>
      </c>
      <c r="B99" s="5"/>
      <c r="C99" s="5"/>
      <c r="D99" s="5"/>
      <c r="E99" s="5"/>
      <c r="F99" s="5"/>
      <c r="G99" s="5"/>
      <c r="H99" s="7"/>
      <c r="I99" s="7"/>
      <c r="J99" s="7"/>
      <c r="K99" s="7"/>
      <c r="L99" s="7"/>
      <c r="M99" s="7"/>
      <c r="N99" s="7"/>
      <c r="O99" s="7"/>
      <c r="P99" s="7"/>
      <c r="Q99" s="7"/>
      <c r="R99" s="7"/>
      <c r="S99" s="7"/>
      <c r="T99" s="7"/>
      <c r="U99" s="7"/>
      <c r="V99" s="7"/>
      <c r="W99" s="7"/>
      <c r="X99" s="18"/>
      <c r="Y99" s="7"/>
      <c r="Z99" s="7"/>
      <c r="AA99" s="7"/>
      <c r="AB99" s="7"/>
      <c r="AC99" s="7"/>
      <c r="AD99" s="7"/>
      <c r="AE99" s="7"/>
      <c r="AF99" s="7"/>
      <c r="AG99" s="7"/>
      <c r="AH99" s="7"/>
      <c r="AI99" s="18"/>
      <c r="AJ99" s="18"/>
      <c r="AK99" s="7"/>
      <c r="AL99" s="7"/>
      <c r="AM99" s="7"/>
      <c r="AN99" s="7"/>
      <c r="AO99" s="7"/>
      <c r="AP99" s="7"/>
      <c r="AQ99" s="7"/>
      <c r="AR99" s="7"/>
      <c r="AS99" s="7"/>
      <c r="AT99" s="7"/>
      <c r="AU99" s="7"/>
      <c r="AV99" s="7"/>
      <c r="AW99" s="18"/>
      <c r="AX99" s="18"/>
      <c r="AY99" s="7"/>
      <c r="AZ99" s="7"/>
      <c r="BA99" s="18"/>
      <c r="BB99" s="18"/>
      <c r="BC99" s="7"/>
      <c r="BD99" s="7"/>
      <c r="BE99" s="18"/>
      <c r="BF99" s="18"/>
      <c r="BG99" s="7"/>
      <c r="BH99" s="18"/>
      <c r="BI99" s="41"/>
      <c r="BJ99" s="16"/>
      <c r="BK99" s="16"/>
      <c r="BL99" s="16"/>
      <c r="BM99" s="5"/>
    </row>
    <row r="100" spans="1:74" x14ac:dyDescent="0.25">
      <c r="A100" s="6"/>
      <c r="B100" s="6"/>
      <c r="C100" s="6"/>
      <c r="D100" s="6"/>
      <c r="E100" s="6"/>
      <c r="F100" s="6"/>
      <c r="G100" s="6"/>
      <c r="H100" s="6"/>
      <c r="I100" s="6"/>
      <c r="J100" s="6"/>
      <c r="K100" s="6"/>
      <c r="L100" s="6"/>
      <c r="M100" s="6"/>
      <c r="N100" s="6"/>
      <c r="Q100" s="6"/>
      <c r="R100" s="6"/>
      <c r="S100" s="6"/>
      <c r="T100" s="6"/>
      <c r="U100" s="6"/>
      <c r="V100" s="6"/>
      <c r="W100" s="6"/>
      <c r="X100" s="19"/>
      <c r="Y100" s="6"/>
      <c r="Z100" s="6"/>
      <c r="AA100" s="6"/>
      <c r="AB100" s="6"/>
      <c r="AC100" s="6"/>
      <c r="AD100" s="6"/>
      <c r="AE100" s="6"/>
      <c r="AF100" s="6"/>
      <c r="AG100" s="6"/>
      <c r="AH100" s="6"/>
      <c r="AI100" s="19"/>
      <c r="AJ100" s="19"/>
      <c r="AK100" s="6"/>
      <c r="AL100" s="6"/>
      <c r="AM100" s="6"/>
      <c r="AN100" s="6"/>
      <c r="AO100" s="6"/>
      <c r="AP100" s="6"/>
      <c r="AQ100" s="6"/>
      <c r="AR100" s="6"/>
      <c r="AS100" s="6"/>
      <c r="AT100" s="6"/>
      <c r="AU100" s="6"/>
      <c r="AV100" s="6"/>
      <c r="AW100" s="19"/>
      <c r="AX100" s="19"/>
      <c r="AY100" s="6"/>
      <c r="AZ100" s="6"/>
      <c r="BA100" s="19"/>
      <c r="BB100" s="19"/>
      <c r="BC100" s="6"/>
      <c r="BD100" s="6"/>
      <c r="BE100" s="19"/>
      <c r="BF100" s="19"/>
      <c r="BG100" s="6"/>
      <c r="BH100" s="19"/>
      <c r="BI100" s="19"/>
    </row>
  </sheetData>
  <mergeCells count="390">
    <mergeCell ref="BK90:BK91"/>
    <mergeCell ref="Z85:Z86"/>
    <mergeCell ref="Y85:Y86"/>
    <mergeCell ref="X85:X86"/>
    <mergeCell ref="W85:W86"/>
    <mergeCell ref="V85:V86"/>
    <mergeCell ref="U85:U86"/>
    <mergeCell ref="T85:T86"/>
    <mergeCell ref="S85:S86"/>
    <mergeCell ref="Q85:Q86"/>
    <mergeCell ref="H90:H91"/>
    <mergeCell ref="M90:M91"/>
    <mergeCell ref="N90:N91"/>
    <mergeCell ref="O90:O91"/>
    <mergeCell ref="AE90:AE91"/>
    <mergeCell ref="AD90:AD91"/>
    <mergeCell ref="AC90:AC91"/>
    <mergeCell ref="AB90:AB91"/>
    <mergeCell ref="AA90:AA91"/>
    <mergeCell ref="Z90:Z91"/>
    <mergeCell ref="Y90:Y91"/>
    <mergeCell ref="R85:R86"/>
    <mergeCell ref="Z83:Z84"/>
    <mergeCell ref="AA83:AA84"/>
    <mergeCell ref="AB83:AB84"/>
    <mergeCell ref="AC83:AC84"/>
    <mergeCell ref="AD83:AD84"/>
    <mergeCell ref="AE83:AE84"/>
    <mergeCell ref="AF83:AF84"/>
    <mergeCell ref="AG83:AG84"/>
    <mergeCell ref="AE85:AE86"/>
    <mergeCell ref="AD85:AD86"/>
    <mergeCell ref="AC85:AC86"/>
    <mergeCell ref="AB85:AB86"/>
    <mergeCell ref="AA85:AA86"/>
    <mergeCell ref="Q83:Q84"/>
    <mergeCell ref="R83:R84"/>
    <mergeCell ref="S83:S84"/>
    <mergeCell ref="T83:T84"/>
    <mergeCell ref="U83:U84"/>
    <mergeCell ref="V83:V84"/>
    <mergeCell ref="W83:W84"/>
    <mergeCell ref="X83:X84"/>
    <mergeCell ref="Y83:Y84"/>
    <mergeCell ref="C90:C91"/>
    <mergeCell ref="D90:D91"/>
    <mergeCell ref="E90:E91"/>
    <mergeCell ref="F90:F91"/>
    <mergeCell ref="G90:G91"/>
    <mergeCell ref="A90:A91"/>
    <mergeCell ref="B90:B91"/>
    <mergeCell ref="F79:F80"/>
    <mergeCell ref="G79:G80"/>
    <mergeCell ref="A83:A84"/>
    <mergeCell ref="B83:B84"/>
    <mergeCell ref="C83:C84"/>
    <mergeCell ref="D83:D84"/>
    <mergeCell ref="E83:E84"/>
    <mergeCell ref="F83:F84"/>
    <mergeCell ref="G83:G84"/>
    <mergeCell ref="B85:B86"/>
    <mergeCell ref="C85:C86"/>
    <mergeCell ref="D85:D86"/>
    <mergeCell ref="E85:E86"/>
    <mergeCell ref="F85:F86"/>
    <mergeCell ref="G85:G86"/>
    <mergeCell ref="G76:G78"/>
    <mergeCell ref="F76:F78"/>
    <mergeCell ref="H85:H86"/>
    <mergeCell ref="E76:E78"/>
    <mergeCell ref="D76:D78"/>
    <mergeCell ref="C76:C78"/>
    <mergeCell ref="B76:B78"/>
    <mergeCell ref="H83:H84"/>
    <mergeCell ref="A76:A78"/>
    <mergeCell ref="A79:A80"/>
    <mergeCell ref="B79:B80"/>
    <mergeCell ref="C79:C80"/>
    <mergeCell ref="D79:D80"/>
    <mergeCell ref="E79:E80"/>
    <mergeCell ref="H79:H80"/>
    <mergeCell ref="A85:A86"/>
    <mergeCell ref="AE72:AE73"/>
    <mergeCell ref="AF72:AF73"/>
    <mergeCell ref="AG72:AG73"/>
    <mergeCell ref="AE76:AE78"/>
    <mergeCell ref="AD76:AD78"/>
    <mergeCell ref="AC76:AC78"/>
    <mergeCell ref="AB76:AB78"/>
    <mergeCell ref="AF74:AF75"/>
    <mergeCell ref="AG74:AG75"/>
    <mergeCell ref="R72:R73"/>
    <mergeCell ref="S72:S73"/>
    <mergeCell ref="T72:T73"/>
    <mergeCell ref="U72:U73"/>
    <mergeCell ref="V72:V73"/>
    <mergeCell ref="W72:W73"/>
    <mergeCell ref="X72:X73"/>
    <mergeCell ref="AC72:AC73"/>
    <mergeCell ref="AD72:AD73"/>
    <mergeCell ref="H64:H68"/>
    <mergeCell ref="B72:B73"/>
    <mergeCell ref="C72:C73"/>
    <mergeCell ref="D72:D73"/>
    <mergeCell ref="F72:F73"/>
    <mergeCell ref="G72:G73"/>
    <mergeCell ref="H72:H73"/>
    <mergeCell ref="A72:A73"/>
    <mergeCell ref="Q72:Q73"/>
    <mergeCell ref="B59:B63"/>
    <mergeCell ref="A59:A63"/>
    <mergeCell ref="Y64:Y68"/>
    <mergeCell ref="Z64:Z68"/>
    <mergeCell ref="AA64:AA68"/>
    <mergeCell ref="AB64:AB68"/>
    <mergeCell ref="AC64:AC68"/>
    <mergeCell ref="AD64:AD68"/>
    <mergeCell ref="AE64:AE68"/>
    <mergeCell ref="A64:A68"/>
    <mergeCell ref="B64:B68"/>
    <mergeCell ref="C64:C68"/>
    <mergeCell ref="D64:D68"/>
    <mergeCell ref="E64:E68"/>
    <mergeCell ref="AE59:AE63"/>
    <mergeCell ref="AD59:AD63"/>
    <mergeCell ref="AC59:AC63"/>
    <mergeCell ref="AB59:AB63"/>
    <mergeCell ref="AA59:AA63"/>
    <mergeCell ref="Z59:Z63"/>
    <mergeCell ref="S59:S63"/>
    <mergeCell ref="R59:R63"/>
    <mergeCell ref="F64:F68"/>
    <mergeCell ref="G64:G68"/>
    <mergeCell ref="AF55:AF56"/>
    <mergeCell ref="Y59:Y63"/>
    <mergeCell ref="X59:X63"/>
    <mergeCell ref="W59:W63"/>
    <mergeCell ref="V59:V63"/>
    <mergeCell ref="U59:U63"/>
    <mergeCell ref="T59:T63"/>
    <mergeCell ref="Y55:Y58"/>
    <mergeCell ref="Z55:Z58"/>
    <mergeCell ref="AA55:AA58"/>
    <mergeCell ref="AB55:AB58"/>
    <mergeCell ref="AC55:AC58"/>
    <mergeCell ref="AD55:AD58"/>
    <mergeCell ref="Q59:Q63"/>
    <mergeCell ref="H59:H63"/>
    <mergeCell ref="G59:G63"/>
    <mergeCell ref="F59:F63"/>
    <mergeCell ref="E59:E63"/>
    <mergeCell ref="D59:D63"/>
    <mergeCell ref="C59:C63"/>
    <mergeCell ref="AG55:AG58"/>
    <mergeCell ref="A55:A58"/>
    <mergeCell ref="B55:B58"/>
    <mergeCell ref="C55:C58"/>
    <mergeCell ref="D55:D58"/>
    <mergeCell ref="E55:E58"/>
    <mergeCell ref="F55:F58"/>
    <mergeCell ref="G55:G58"/>
    <mergeCell ref="H55:H58"/>
    <mergeCell ref="Q55:Q58"/>
    <mergeCell ref="R55:R58"/>
    <mergeCell ref="S55:S58"/>
    <mergeCell ref="T55:T58"/>
    <mergeCell ref="U55:U58"/>
    <mergeCell ref="V55:V58"/>
    <mergeCell ref="W55:W58"/>
    <mergeCell ref="X55:X58"/>
    <mergeCell ref="G46:G50"/>
    <mergeCell ref="H46:H50"/>
    <mergeCell ref="Q46:Q50"/>
    <mergeCell ref="R46:R50"/>
    <mergeCell ref="S46:S50"/>
    <mergeCell ref="T46:T50"/>
    <mergeCell ref="L51:L54"/>
    <mergeCell ref="K51:K54"/>
    <mergeCell ref="J51:J54"/>
    <mergeCell ref="I51:I54"/>
    <mergeCell ref="H51:H54"/>
    <mergeCell ref="G51:G54"/>
    <mergeCell ref="AG51:AG54"/>
    <mergeCell ref="AF51:AF54"/>
    <mergeCell ref="AE51:AE54"/>
    <mergeCell ref="AD51:AD54"/>
    <mergeCell ref="AC51:AC54"/>
    <mergeCell ref="AB51:AB54"/>
    <mergeCell ref="AA51:AA54"/>
    <mergeCell ref="AD46:AD50"/>
    <mergeCell ref="AE46:AE50"/>
    <mergeCell ref="A42:A45"/>
    <mergeCell ref="B46:B50"/>
    <mergeCell ref="C46:C50"/>
    <mergeCell ref="D46:D50"/>
    <mergeCell ref="E46:E50"/>
    <mergeCell ref="F46:F50"/>
    <mergeCell ref="A46:A50"/>
    <mergeCell ref="C51:C54"/>
    <mergeCell ref="B51:B54"/>
    <mergeCell ref="A51:A54"/>
    <mergeCell ref="F51:F54"/>
    <mergeCell ref="E51:E54"/>
    <mergeCell ref="D51:D54"/>
    <mergeCell ref="AC42:AC45"/>
    <mergeCell ref="AD42:AD45"/>
    <mergeCell ref="AE42:AE45"/>
    <mergeCell ref="T42:T45"/>
    <mergeCell ref="U42:U45"/>
    <mergeCell ref="V42:V45"/>
    <mergeCell ref="W42:W45"/>
    <mergeCell ref="X42:X45"/>
    <mergeCell ref="Y42:Y45"/>
    <mergeCell ref="Z42:Z45"/>
    <mergeCell ref="AA42:AA45"/>
    <mergeCell ref="AB42:AB45"/>
    <mergeCell ref="BK35:BK38"/>
    <mergeCell ref="Q35:Q41"/>
    <mergeCell ref="R35:R41"/>
    <mergeCell ref="S35:S41"/>
    <mergeCell ref="T35:T41"/>
    <mergeCell ref="U35:U41"/>
    <mergeCell ref="V35:V41"/>
    <mergeCell ref="W35:W41"/>
    <mergeCell ref="X35:X41"/>
    <mergeCell ref="Y35:Y41"/>
    <mergeCell ref="Z35:Z41"/>
    <mergeCell ref="AA35:AA41"/>
    <mergeCell ref="H34:H41"/>
    <mergeCell ref="BJ35:BJ38"/>
    <mergeCell ref="Q22:Q32"/>
    <mergeCell ref="B22:B32"/>
    <mergeCell ref="C22:C32"/>
    <mergeCell ref="D22:D32"/>
    <mergeCell ref="E22:E32"/>
    <mergeCell ref="A22:A32"/>
    <mergeCell ref="V22:V32"/>
    <mergeCell ref="F22:F32"/>
    <mergeCell ref="G22:G32"/>
    <mergeCell ref="H22:H32"/>
    <mergeCell ref="Z22:Z32"/>
    <mergeCell ref="AA22:AA32"/>
    <mergeCell ref="R22:R32"/>
    <mergeCell ref="S22:S32"/>
    <mergeCell ref="T22:T32"/>
    <mergeCell ref="AB35:AB41"/>
    <mergeCell ref="AC35:AC41"/>
    <mergeCell ref="AD35:AD41"/>
    <mergeCell ref="AE35:AE41"/>
    <mergeCell ref="AB22:AB32"/>
    <mergeCell ref="AC22:AC32"/>
    <mergeCell ref="AD22:AD32"/>
    <mergeCell ref="AE22:AE32"/>
    <mergeCell ref="W22:W32"/>
    <mergeCell ref="X22:X32"/>
    <mergeCell ref="Y22:Y32"/>
    <mergeCell ref="BZ15:CE19"/>
    <mergeCell ref="Y18:AK18"/>
    <mergeCell ref="BI18:BI20"/>
    <mergeCell ref="BF19:BH19"/>
    <mergeCell ref="BW18:BY19"/>
    <mergeCell ref="BR18:BS19"/>
    <mergeCell ref="BO18:BQ19"/>
    <mergeCell ref="BT18:BT20"/>
    <mergeCell ref="BU18:BU20"/>
    <mergeCell ref="BV18:BV20"/>
    <mergeCell ref="BM18:BM20"/>
    <mergeCell ref="BN18:BN20"/>
    <mergeCell ref="BJ18:BL18"/>
    <mergeCell ref="BJ19:BL19"/>
    <mergeCell ref="AL19:AL20"/>
    <mergeCell ref="BC19:BE19"/>
    <mergeCell ref="BC18:BH18"/>
    <mergeCell ref="AM19:AM20"/>
    <mergeCell ref="AN19:AN20"/>
    <mergeCell ref="AO19:AO20"/>
    <mergeCell ref="AD19:AD20"/>
    <mergeCell ref="AC19:AC20"/>
    <mergeCell ref="AB19:AB20"/>
    <mergeCell ref="Y15:BL17"/>
    <mergeCell ref="AE19:AE20"/>
    <mergeCell ref="AF19:AF20"/>
    <mergeCell ref="M19:M20"/>
    <mergeCell ref="N19:N20"/>
    <mergeCell ref="O19:O20"/>
    <mergeCell ref="P19:P20"/>
    <mergeCell ref="Q19:Q20"/>
    <mergeCell ref="AG19:AG20"/>
    <mergeCell ref="AH19:AH20"/>
    <mergeCell ref="AI19:AI20"/>
    <mergeCell ref="AJ19:AJ20"/>
    <mergeCell ref="AP19:AP20"/>
    <mergeCell ref="AK19:AK20"/>
    <mergeCell ref="M16:P18"/>
    <mergeCell ref="Q16:X18"/>
    <mergeCell ref="R19:S19"/>
    <mergeCell ref="T19:T20"/>
    <mergeCell ref="U19:U20"/>
    <mergeCell ref="B95:L95"/>
    <mergeCell ref="A93:W93"/>
    <mergeCell ref="BM15:BY17"/>
    <mergeCell ref="AL18:BB18"/>
    <mergeCell ref="V19:V20"/>
    <mergeCell ref="X19:X20"/>
    <mergeCell ref="W19:W20"/>
    <mergeCell ref="AQ19:AR19"/>
    <mergeCell ref="AS19:AT19"/>
    <mergeCell ref="AU19:AX19"/>
    <mergeCell ref="AY19:BB19"/>
    <mergeCell ref="Y19:Y20"/>
    <mergeCell ref="Z19:Z20"/>
    <mergeCell ref="AA19:AA20"/>
    <mergeCell ref="B42:B45"/>
    <mergeCell ref="C42:C45"/>
    <mergeCell ref="D42:D45"/>
    <mergeCell ref="E42:E45"/>
    <mergeCell ref="F42:F45"/>
    <mergeCell ref="G42:G45"/>
    <mergeCell ref="H42:H45"/>
    <mergeCell ref="Q42:Q45"/>
    <mergeCell ref="R42:R45"/>
    <mergeCell ref="S42:S45"/>
    <mergeCell ref="Z46:Z50"/>
    <mergeCell ref="AA46:AA50"/>
    <mergeCell ref="U46:U50"/>
    <mergeCell ref="AC74:AC75"/>
    <mergeCell ref="AD74:AD75"/>
    <mergeCell ref="AE74:AE75"/>
    <mergeCell ref="W74:W75"/>
    <mergeCell ref="V74:V75"/>
    <mergeCell ref="U74:U75"/>
    <mergeCell ref="X74:X75"/>
    <mergeCell ref="Y74:Y75"/>
    <mergeCell ref="V46:V50"/>
    <mergeCell ref="W46:W50"/>
    <mergeCell ref="X46:X50"/>
    <mergeCell ref="Y46:Y50"/>
    <mergeCell ref="AB46:AB50"/>
    <mergeCell ref="AC46:AC50"/>
    <mergeCell ref="Z51:Z54"/>
    <mergeCell ref="Y51:Y54"/>
    <mergeCell ref="AE55:AE58"/>
    <mergeCell ref="Y72:Y73"/>
    <mergeCell ref="Z72:Z73"/>
    <mergeCell ref="AA72:AA73"/>
    <mergeCell ref="AB72:AB73"/>
    <mergeCell ref="H74:H75"/>
    <mergeCell ref="Z74:Z75"/>
    <mergeCell ref="AA74:AA75"/>
    <mergeCell ref="AB74:AB75"/>
    <mergeCell ref="T74:T75"/>
    <mergeCell ref="Q74:Q75"/>
    <mergeCell ref="R74:R75"/>
    <mergeCell ref="S74:S75"/>
    <mergeCell ref="AA76:AA78"/>
    <mergeCell ref="Z76:Z78"/>
    <mergeCell ref="Y76:Y78"/>
    <mergeCell ref="X76:X78"/>
    <mergeCell ref="W76:W78"/>
    <mergeCell ref="V76:V78"/>
    <mergeCell ref="U76:U78"/>
    <mergeCell ref="T76:T78"/>
    <mergeCell ref="S76:S78"/>
    <mergeCell ref="R76:R78"/>
    <mergeCell ref="Q76:Q78"/>
    <mergeCell ref="H76:H78"/>
    <mergeCell ref="E11:F11"/>
    <mergeCell ref="E12:F12"/>
    <mergeCell ref="A74:A75"/>
    <mergeCell ref="B74:B75"/>
    <mergeCell ref="C74:C75"/>
    <mergeCell ref="D74:D75"/>
    <mergeCell ref="E74:E75"/>
    <mergeCell ref="F74:F75"/>
    <mergeCell ref="G74:G75"/>
    <mergeCell ref="B15:X15"/>
    <mergeCell ref="A15:A20"/>
    <mergeCell ref="B16:H19"/>
    <mergeCell ref="I16:L18"/>
    <mergeCell ref="I19:I20"/>
    <mergeCell ref="L19:L20"/>
    <mergeCell ref="J19:K19"/>
    <mergeCell ref="B34:B41"/>
    <mergeCell ref="C34:C41"/>
    <mergeCell ref="D34:D41"/>
    <mergeCell ref="E34:E41"/>
    <mergeCell ref="F34:F41"/>
    <mergeCell ref="U22:U32"/>
    <mergeCell ref="A34:A41"/>
    <mergeCell ref="G34:G41"/>
  </mergeCells>
  <pageMargins left="0.51181102362204722" right="0.51181102362204722" top="0.78740157480314965" bottom="0.78740157480314965" header="0.31496062992125984" footer="0.31496062992125984"/>
  <pageSetup scale="8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SMCC LICITAÇÕES 12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2017-01-12T16:09:07Z</cp:lastPrinted>
  <dcterms:created xsi:type="dcterms:W3CDTF">2013-10-11T22:10:57Z</dcterms:created>
  <dcterms:modified xsi:type="dcterms:W3CDTF">2025-01-10T19:21:22Z</dcterms:modified>
</cp:coreProperties>
</file>