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20" windowWidth="19410" windowHeight="10650" tabRatio="787"/>
  </bookViews>
  <sheets>
    <sheet name="SMC LICITAÇÕES SET 2017" sheetId="1" r:id="rId1"/>
  </sheets>
  <definedNames>
    <definedName name="_xlnm._FilterDatabase" localSheetId="0" hidden="1">'SMC LICITAÇÕES SET 2017'!$A$17:$BG$122</definedName>
  </definedNames>
  <calcPr calcId="145621"/>
</workbook>
</file>

<file path=xl/calcChain.xml><?xml version="1.0" encoding="utf-8"?>
<calcChain xmlns="http://schemas.openxmlformats.org/spreadsheetml/2006/main">
  <c r="AK121" i="1" l="1"/>
  <c r="AJ114" i="1"/>
  <c r="AJ113" i="1"/>
  <c r="AJ111" i="1"/>
  <c r="AJ110" i="1"/>
  <c r="AJ107" i="1"/>
  <c r="AJ105" i="1"/>
  <c r="AJ103" i="1"/>
  <c r="AJ99" i="1"/>
  <c r="AJ97" i="1"/>
  <c r="AJ93" i="1"/>
  <c r="AJ88" i="1"/>
  <c r="AJ83" i="1"/>
  <c r="AJ80" i="1"/>
  <c r="AJ77" i="1"/>
  <c r="AJ74" i="1"/>
  <c r="AJ71" i="1"/>
  <c r="AJ64" i="1"/>
  <c r="AJ55" i="1"/>
  <c r="AJ50" i="1"/>
  <c r="AJ43" i="1"/>
  <c r="AJ25" i="1"/>
  <c r="AJ18" i="1"/>
  <c r="AJ116" i="1" l="1"/>
  <c r="AJ106" i="1"/>
  <c r="AK120" i="1"/>
  <c r="AE103" i="1" l="1"/>
  <c r="AK119" i="1" l="1"/>
  <c r="AE63" i="1" l="1"/>
  <c r="AK118" i="1" l="1"/>
  <c r="AK117" i="1" l="1"/>
  <c r="AK116" i="1"/>
  <c r="AK111" i="1" l="1"/>
  <c r="AK110" i="1"/>
  <c r="AK109" i="1"/>
  <c r="AK108" i="1"/>
  <c r="AK107" i="1"/>
  <c r="AK115" i="1"/>
  <c r="AK114" i="1"/>
  <c r="AK113" i="1"/>
  <c r="AK112" i="1"/>
  <c r="AK106" i="1"/>
  <c r="AI105" i="1" l="1"/>
  <c r="AK105" i="1" s="1"/>
  <c r="AJ101" i="1"/>
  <c r="AF122" i="1"/>
  <c r="AE102" i="1" l="1"/>
  <c r="AK104" i="1" l="1"/>
  <c r="AK103" i="1" l="1"/>
  <c r="AI101" i="1" l="1"/>
  <c r="AK101" i="1" s="1"/>
  <c r="AI99" i="1" l="1"/>
  <c r="AK99" i="1" s="1"/>
  <c r="AJ122" i="1"/>
  <c r="AI71" i="1"/>
  <c r="AK71" i="1" s="1"/>
  <c r="AI18" i="1"/>
  <c r="AH18" i="1"/>
  <c r="AG18" i="1"/>
  <c r="AK18" i="1" l="1"/>
  <c r="AI97" i="1" l="1"/>
  <c r="AK97" i="1" s="1"/>
  <c r="AI93" i="1"/>
  <c r="AK93" i="1" s="1"/>
  <c r="AI88" i="1"/>
  <c r="AK88" i="1" s="1"/>
  <c r="AI83" i="1"/>
  <c r="AK83" i="1" s="1"/>
  <c r="AI80" i="1"/>
  <c r="AK80" i="1" s="1"/>
  <c r="AI77" i="1"/>
  <c r="AK77" i="1" s="1"/>
  <c r="AI74" i="1"/>
  <c r="AK74" i="1" s="1"/>
  <c r="AI64" i="1"/>
  <c r="AK64" i="1" s="1"/>
  <c r="AI55" i="1"/>
  <c r="AI50" i="1"/>
  <c r="AI43" i="1"/>
  <c r="AI25" i="1"/>
  <c r="AI122" i="1" l="1"/>
  <c r="AC66" i="1" l="1"/>
  <c r="AE66" i="1" s="1"/>
  <c r="AH43" i="1"/>
  <c r="AK43" i="1" l="1"/>
  <c r="AH122" i="1"/>
  <c r="AE77" i="1"/>
  <c r="AE80" i="1"/>
  <c r="AC83" i="1"/>
  <c r="AE83" i="1" s="1"/>
  <c r="AE88" i="1"/>
  <c r="AG50" i="1" l="1"/>
  <c r="AK50" i="1" s="1"/>
  <c r="L93" i="1" l="1"/>
  <c r="L122" i="1" s="1"/>
  <c r="AG63" i="1" l="1"/>
  <c r="AK55" i="1" s="1"/>
  <c r="AG34" i="1"/>
  <c r="AG122" i="1" l="1"/>
  <c r="AK25" i="1"/>
  <c r="AK122" i="1" s="1"/>
  <c r="AE28" i="1"/>
  <c r="AE34" i="1" l="1"/>
  <c r="AE122" i="1" s="1"/>
</calcChain>
</file>

<file path=xl/sharedStrings.xml><?xml version="1.0" encoding="utf-8"?>
<sst xmlns="http://schemas.openxmlformats.org/spreadsheetml/2006/main" count="815" uniqueCount="352">
  <si>
    <t xml:space="preserve">Modalidade </t>
  </si>
  <si>
    <t>Tipo</t>
  </si>
  <si>
    <t>Objeto</t>
  </si>
  <si>
    <t>Parte Contratada</t>
  </si>
  <si>
    <t>Fonte de Recursos</t>
  </si>
  <si>
    <t>Elemento de Despesa</t>
  </si>
  <si>
    <t>Nº Processo Administrativo</t>
  </si>
  <si>
    <t>Nº da Licitação</t>
  </si>
  <si>
    <t>Nº DOE da publicação do Edital</t>
  </si>
  <si>
    <t>Nº Contrato</t>
  </si>
  <si>
    <t>Data da assinatura</t>
  </si>
  <si>
    <t>Nº do Termo Aditivo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</si>
  <si>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</si>
  <si>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</si>
  <si>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</si>
  <si>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</si>
  <si>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</si>
  <si>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</si>
  <si>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</si>
  <si>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</si>
  <si>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 xml:space="preserve"> Executado no Exercício 2014</t>
  </si>
  <si>
    <t>CNPJ/CPF da Parte Contratada</t>
  </si>
  <si>
    <t>Executado até 2013</t>
  </si>
  <si>
    <t xml:space="preserve">Total Acumulado </t>
  </si>
  <si>
    <t>Especificações da Licitação</t>
  </si>
  <si>
    <t>Valor do Contrato após alteração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</si>
  <si>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</si>
  <si>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</si>
  <si>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</si>
  <si>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</si>
  <si>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</si>
  <si>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</si>
  <si>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</si>
  <si>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</si>
  <si>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</si>
  <si>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</si>
  <si>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</si>
  <si>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</si>
  <si>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</si>
  <si>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</si>
  <si>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</si>
  <si>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</si>
  <si>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</si>
  <si>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</si>
  <si>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</si>
  <si>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</si>
  <si>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(y)</t>
  </si>
  <si>
    <t>(z)</t>
  </si>
  <si>
    <t>(aa)</t>
  </si>
  <si>
    <t>(ac)</t>
  </si>
  <si>
    <t>(c )</t>
  </si>
  <si>
    <t>Valor contratado</t>
  </si>
  <si>
    <t>(r )</t>
  </si>
  <si>
    <t>PODER EXECUTIVO MUNICIPAL</t>
  </si>
  <si>
    <t>Especificações do Contrato</t>
  </si>
  <si>
    <t>Especificações de Termo Aditivo</t>
  </si>
  <si>
    <t xml:space="preserve">Execução Financeira </t>
  </si>
  <si>
    <t>Seq</t>
  </si>
  <si>
    <t>Parte Concedente</t>
  </si>
  <si>
    <t>Contrapartida</t>
  </si>
  <si>
    <t>(t )</t>
  </si>
  <si>
    <t>(ab)</t>
  </si>
  <si>
    <t>(af)</t>
  </si>
  <si>
    <t>Forma de execução</t>
  </si>
  <si>
    <t>Início</t>
  </si>
  <si>
    <t>Término</t>
  </si>
  <si>
    <t>%</t>
  </si>
  <si>
    <t>Prazo de execução</t>
  </si>
  <si>
    <t>Nº</t>
  </si>
  <si>
    <t>Data ciência</t>
  </si>
  <si>
    <t>Ordem de Serviço</t>
  </si>
  <si>
    <t>Motivo</t>
  </si>
  <si>
    <t>Reinício</t>
  </si>
  <si>
    <t>Paralisações</t>
  </si>
  <si>
    <t>(ak)</t>
  </si>
  <si>
    <t>(al)</t>
  </si>
  <si>
    <t>(am)</t>
  </si>
  <si>
    <t>(an)</t>
  </si>
  <si>
    <t>(ao)</t>
  </si>
  <si>
    <t>(ap)</t>
  </si>
  <si>
    <t>(aq)</t>
  </si>
  <si>
    <t>(ar)</t>
  </si>
  <si>
    <t>(as)</t>
  </si>
  <si>
    <t>Contrato e Termo Aditivo</t>
  </si>
  <si>
    <t>Especificação de obras e serviços de engenharia</t>
  </si>
  <si>
    <t xml:space="preserve">(ad) </t>
  </si>
  <si>
    <t xml:space="preserve">(ag) </t>
  </si>
  <si>
    <t>(at)</t>
  </si>
  <si>
    <t>(ae) = (k) - (ad) + (ac)</t>
  </si>
  <si>
    <t>Nº do Convênio/Contrato</t>
  </si>
  <si>
    <t>Adesão a Registro de Preços</t>
  </si>
  <si>
    <t>Órgão Gerenciador</t>
  </si>
  <si>
    <t>Nº da Ata</t>
  </si>
  <si>
    <t>Nº do DOE de publicação da Ata</t>
  </si>
  <si>
    <t>Nº do DOE de publicação do extrato da Ata</t>
  </si>
  <si>
    <t>(au)</t>
  </si>
  <si>
    <t>(av)</t>
  </si>
  <si>
    <t>(ax)</t>
  </si>
  <si>
    <t>(az)</t>
  </si>
  <si>
    <t>Enquadramento</t>
  </si>
  <si>
    <t>Fundamentação Legal</t>
  </si>
  <si>
    <t>Nº do DOE de publicação da autorização</t>
  </si>
  <si>
    <t>Nº do DOE de publicação da ratificação</t>
  </si>
  <si>
    <t>Data do DOE</t>
  </si>
  <si>
    <t>(ay)</t>
  </si>
  <si>
    <t>(ba)</t>
  </si>
  <si>
    <t>(bb)</t>
  </si>
  <si>
    <t>(bc)</t>
  </si>
  <si>
    <t>(bd)</t>
  </si>
  <si>
    <t>(be)</t>
  </si>
  <si>
    <t>Dispensa ou Inexigibilidade de Licitação</t>
  </si>
  <si>
    <t>RESOLUÇÃO Nº 87, DE 28 DE NOVEMBRO DE 2013 - TRIBUNAL DE CONTAS DO ESTADO DO ACRE</t>
  </si>
  <si>
    <t>049/2012</t>
  </si>
  <si>
    <t>052/2012</t>
  </si>
  <si>
    <t>13.637.847/0001-23</t>
  </si>
  <si>
    <t>33 90 39 00</t>
  </si>
  <si>
    <t>4º</t>
  </si>
  <si>
    <t>Menor preço por item</t>
  </si>
  <si>
    <t>006/2013</t>
  </si>
  <si>
    <t>Pregão Presencial</t>
  </si>
  <si>
    <t>1º</t>
  </si>
  <si>
    <t>8º</t>
  </si>
  <si>
    <t>2º</t>
  </si>
  <si>
    <t>3º</t>
  </si>
  <si>
    <t>5º</t>
  </si>
  <si>
    <t>6º</t>
  </si>
  <si>
    <t>7º</t>
  </si>
  <si>
    <t>Prorrogação do prazo de Vigencia</t>
  </si>
  <si>
    <t>022/2013</t>
  </si>
  <si>
    <t>032/2013</t>
  </si>
  <si>
    <t>020/2013</t>
  </si>
  <si>
    <t>040/2013</t>
  </si>
  <si>
    <t>045/2013</t>
  </si>
  <si>
    <t>001/2014</t>
  </si>
  <si>
    <t>33 90 36 00</t>
  </si>
  <si>
    <t>Whilton De Oliveira Pereira</t>
  </si>
  <si>
    <t>510.517.702-97</t>
  </si>
  <si>
    <t>Prestação de Serviço de Fiscalização de Postura, na Reorganização de Espaços Público</t>
  </si>
  <si>
    <t>31/12201</t>
  </si>
  <si>
    <t>Trasnferi os direitos e obrigações do contrato para SMDGU de acordo com o dispõe o Art. 73 da Lei Municipal nº 1.959 de 20/02/2013</t>
  </si>
  <si>
    <t>Pregão Presencial - Registro de Preço</t>
  </si>
  <si>
    <t>004/2014</t>
  </si>
  <si>
    <t>-</t>
  </si>
  <si>
    <t>9º</t>
  </si>
  <si>
    <t>Serviço de transporte c/ condutor - veiculo tipo passeio (fiesta) - placa NAB - 6192</t>
  </si>
  <si>
    <t>Prorrogação do prazo de Vigência</t>
  </si>
  <si>
    <t>Serviço de transporte c/ condutor - veiculo tipo motocicleta (Honda 150) placa - NAF - 1721</t>
  </si>
  <si>
    <t>Mil Service Ltda. (J. R. M.Paisagismo)</t>
  </si>
  <si>
    <t>Modificação do valor contratual em decorrência do acréscimo de quantitativo do objeto do contrato</t>
  </si>
  <si>
    <t>Acréscimo em decorrência do acordo coletivo data base com efeito retroativo a 2013, conforme parecer da Procuradoria Jurídica do Município</t>
  </si>
  <si>
    <t>020/2014</t>
  </si>
  <si>
    <t>Serviço de transporte c/ condutor, veiculo pick-up, Frontier SE , placa NAC 0415</t>
  </si>
  <si>
    <t>079/2013</t>
  </si>
  <si>
    <t>W. O. Pereria  - ME</t>
  </si>
  <si>
    <t>18.765.132/0001-59</t>
  </si>
  <si>
    <t>Secretaria  Municipal de Cidadania e Assistencia Social - SEMCAS</t>
  </si>
  <si>
    <t>10º</t>
  </si>
  <si>
    <t>022/2014</t>
  </si>
  <si>
    <t>024/2014</t>
  </si>
  <si>
    <t>1159/2013</t>
  </si>
  <si>
    <t>Contratação de empresa prestadora de serviço de orientação, informação, supervisao, recepção e artifice de serviços gerais</t>
  </si>
  <si>
    <t>Tec News Eireli EPP</t>
  </si>
  <si>
    <t>05.608.779/0001-46</t>
  </si>
  <si>
    <t>Secretaria de estado da Gestão administrativa  - SGA</t>
  </si>
  <si>
    <t>Acréscimo em decorrência do acordo coletivo data base com efeito retroativo a 2014, conforme parecer da Procuradoria Jurídica do Município</t>
  </si>
  <si>
    <t>33 9039 00</t>
  </si>
  <si>
    <t>33 90 92 00</t>
  </si>
  <si>
    <t>Fica ainda reconhecido o debito da diferença referente ao reajuste salarial da categoria, conforme acordo coletivo 2013, sendo o debito de janeiro a dezembro</t>
  </si>
  <si>
    <t>027/2014</t>
  </si>
  <si>
    <t>031/2014</t>
  </si>
  <si>
    <t xml:space="preserve"> </t>
  </si>
  <si>
    <t>Contratação de empresa prestadora de serviço de artifice de serviços gerais</t>
  </si>
  <si>
    <t xml:space="preserve"> Executado no Exercício 2015</t>
  </si>
  <si>
    <t>(ah)</t>
  </si>
  <si>
    <t>11º</t>
  </si>
  <si>
    <t>(aw)</t>
  </si>
  <si>
    <t>001/2015</t>
  </si>
  <si>
    <t>096/2014</t>
  </si>
  <si>
    <t>002/2015</t>
  </si>
  <si>
    <t>003/2015</t>
  </si>
  <si>
    <t>004/2015</t>
  </si>
  <si>
    <t>006/2015</t>
  </si>
  <si>
    <t>Fernando Vasconcelos Ingar</t>
  </si>
  <si>
    <t>18.765.432/0001-59</t>
  </si>
  <si>
    <t>Serviço de Transporte de passageiros, com condutor, veiculo tipo passeio (Punto) - Placa OXP 8992</t>
  </si>
  <si>
    <t>Serviço de Transporte de passageiros, com condutor, veiculo tipo passeio (Siena) - Placa OVG 6282</t>
  </si>
  <si>
    <t>Serviço de Transporte de passageiros, com condutor, veiculo tipo passeio (Siena) - Placa NXR 3209</t>
  </si>
  <si>
    <t>Serviço de Transporte de passageiros, com condutor, veiculo tipo passeio (CLASSIC LS) - Placa NXS 4927</t>
  </si>
  <si>
    <t>009/2015</t>
  </si>
  <si>
    <t>008/2015</t>
  </si>
  <si>
    <t>Secretaria de Estado da Gestão administrativa  - SGA</t>
  </si>
  <si>
    <t>1ª</t>
  </si>
  <si>
    <t>014/2015</t>
  </si>
  <si>
    <t>015/2015</t>
  </si>
  <si>
    <t>017/2015</t>
  </si>
  <si>
    <t>Contratação de empresa prestadora de serviço de orientação, informação, recepção e atendente</t>
  </si>
  <si>
    <t>12º</t>
  </si>
  <si>
    <t>13º</t>
  </si>
  <si>
    <t>14º</t>
  </si>
  <si>
    <t>022/2015</t>
  </si>
  <si>
    <t>125/2014</t>
  </si>
  <si>
    <t>Serviço de transporte (locação de 02 veiculos tipo caminhão carga seca), destinado a atender as demandas do Dep de Fiscalizaçao (unidade do RAPA)</t>
  </si>
  <si>
    <t>03.082.817/0001-44</t>
  </si>
  <si>
    <t>Secretaria Municipal de Serviços Urbanos (SEMSUR)</t>
  </si>
  <si>
    <t>018/2014</t>
  </si>
  <si>
    <t>W. O. Pereira  - ME</t>
  </si>
  <si>
    <t>Acréscimo de 15,5935% do valor mensal</t>
  </si>
  <si>
    <t>Acréscimo de 19,449364% do valor mensal</t>
  </si>
  <si>
    <t>Acréscimo de 21,04¨% do valor mensal</t>
  </si>
  <si>
    <t>Acréscimo de 16,89¨% do valor mensal</t>
  </si>
  <si>
    <t xml:space="preserve"> Executado no Exercício 2016</t>
  </si>
  <si>
    <t xml:space="preserve">(ai) </t>
  </si>
  <si>
    <t>(bf)</t>
  </si>
  <si>
    <t>15º</t>
  </si>
  <si>
    <t>001/2016</t>
  </si>
  <si>
    <t>002/2016</t>
  </si>
  <si>
    <t>003/2016</t>
  </si>
  <si>
    <t>Contratação de empresa especializada na locação de impressoras multifuncionais a laser, jato de tinta com sistema bullk e fotocopiadoras</t>
  </si>
  <si>
    <t>045/2015</t>
  </si>
  <si>
    <t>R. S Freitas Jucá</t>
  </si>
  <si>
    <t>07.190.927/0001-80</t>
  </si>
  <si>
    <t>33 90 3900</t>
  </si>
  <si>
    <t>055/2015</t>
  </si>
  <si>
    <t>Seretaria Municipal de Saude - PMRB</t>
  </si>
  <si>
    <t>102/2015</t>
  </si>
  <si>
    <t>W. O Pereria - ME</t>
  </si>
  <si>
    <t>Seretaria Municipal de cidadania e Assistencia Social</t>
  </si>
  <si>
    <t xml:space="preserve">Serviço de Transporte de passageiros, com condutor, veiculo tipo passeio </t>
  </si>
  <si>
    <t>015/2016</t>
  </si>
  <si>
    <t>009/2016</t>
  </si>
  <si>
    <t>Contratação de empesa para execução de serviços de manutenção preventiva e corretiva no imóvel da SMDGU</t>
  </si>
  <si>
    <t>Tomada de Preço</t>
  </si>
  <si>
    <t>Percentual de desconto</t>
  </si>
  <si>
    <t>Ferronorte Importação e Exportação Ltda</t>
  </si>
  <si>
    <t>024/2016</t>
  </si>
  <si>
    <t>010.778.612-57</t>
  </si>
  <si>
    <t xml:space="preserve"> Executado no Exercício 2017</t>
  </si>
  <si>
    <t xml:space="preserve">(aj) </t>
  </si>
  <si>
    <t>(aj) = (af) + (ag) + (ah) +(ai)+(aj)</t>
  </si>
  <si>
    <t>16º</t>
  </si>
  <si>
    <t>PRESTAÇÃO DE CONTAS MENSAL - EXERCÍCIO 2017</t>
  </si>
  <si>
    <t>Supressão do Item 18</t>
  </si>
  <si>
    <t>Acréscimo de 20,00% do valor mensal</t>
  </si>
  <si>
    <t>001/2017</t>
  </si>
  <si>
    <t>201/2016</t>
  </si>
  <si>
    <t>Contratação de Empresa para Fornecimento e Locação de Materiais para Eventos a fim de atender as necessidades desta SMDGU.</t>
  </si>
  <si>
    <t>R. Martins da Costa - ME</t>
  </si>
  <si>
    <t>04.590.435/0001-94</t>
  </si>
  <si>
    <t>33 90 30 00 33 90 39 00</t>
  </si>
  <si>
    <t>005/2016</t>
  </si>
  <si>
    <t>Fundação de Cultura e Comunicação Elias Mansour</t>
  </si>
  <si>
    <t>Dispensa</t>
  </si>
  <si>
    <t xml:space="preserve"> - </t>
  </si>
  <si>
    <t>Obrigações Patronal</t>
  </si>
  <si>
    <t>Instituto Nacional Do Seguro Social - INSS</t>
  </si>
  <si>
    <t>003/2017</t>
  </si>
  <si>
    <t>002/2017</t>
  </si>
  <si>
    <t>29.979.036/0423-07</t>
  </si>
  <si>
    <t>33 90 47 00</t>
  </si>
  <si>
    <t>Aquisição direta de matéria de consumo (expediente), para atender as necessidades da Secretaria Municipal da Cidade - SMC.</t>
  </si>
  <si>
    <t>Arnaldo Comércio E Representações</t>
  </si>
  <si>
    <t>04.517.439/0001-47</t>
  </si>
  <si>
    <t>33 90 30 00</t>
  </si>
  <si>
    <t>17º</t>
  </si>
  <si>
    <t>Acréscimo de 24,99% ao valor global</t>
  </si>
  <si>
    <t>004/2017</t>
  </si>
  <si>
    <t>030/2017</t>
  </si>
  <si>
    <t>Menor preço por global</t>
  </si>
  <si>
    <t>Serviços de manutenção preventiva e corretiva, em aparelhos de ar condicionado modelo: janela, Split, como também, bebedouros, geladeiras e frigobar, com substituição de peças</t>
  </si>
  <si>
    <t>Acre Frio Ar Condicionado LTDA</t>
  </si>
  <si>
    <t>10.889.815/0001-27</t>
  </si>
  <si>
    <t>Em andamento em 2017</t>
  </si>
  <si>
    <t>Concluída em 2017</t>
  </si>
  <si>
    <t>005/2017</t>
  </si>
  <si>
    <t>038/2017</t>
  </si>
  <si>
    <t>Fornecimento de material de consumo</t>
  </si>
  <si>
    <t xml:space="preserve">33 90 30 00 </t>
  </si>
  <si>
    <t>A. C. S. Marques – ME</t>
  </si>
  <si>
    <t>01.245.891/0001-13</t>
  </si>
  <si>
    <t>006/2017</t>
  </si>
  <si>
    <t>Edificare Engenharia LTDA</t>
  </si>
  <si>
    <t>11.656.910/0001-43</t>
  </si>
  <si>
    <t>007/2017</t>
  </si>
  <si>
    <t>008/2017</t>
  </si>
  <si>
    <t>J. S. Cordeiro – EPP</t>
  </si>
  <si>
    <t>18.225.882/0001-00</t>
  </si>
  <si>
    <t>M. C. Cavalcante Oliveira - ME</t>
  </si>
  <si>
    <t>009/2017</t>
  </si>
  <si>
    <t>17.483.432/0001-01</t>
  </si>
  <si>
    <t>010/2017</t>
  </si>
  <si>
    <t>Marcus V. Da S. Amorim - ME</t>
  </si>
  <si>
    <t>23.089.046/0001-24</t>
  </si>
  <si>
    <t>011/2017</t>
  </si>
  <si>
    <t>Richard S. Miranda</t>
  </si>
  <si>
    <t>07.650.136/0001-96</t>
  </si>
  <si>
    <t xml:space="preserve">33 90 39 00 </t>
  </si>
  <si>
    <t>Sitgeo – Tecnologia Da Informação Eirele ME</t>
  </si>
  <si>
    <t>04.793.242/0001-30</t>
  </si>
  <si>
    <t>012/2017</t>
  </si>
  <si>
    <t>Serviços especializados de manutenção do sistema de informação territorial georreferenciado de Rio Branco- sitgeo</t>
  </si>
  <si>
    <t>12.031 12.034</t>
  </si>
  <si>
    <t>Art. 25 da Lei 8.66/93</t>
  </si>
  <si>
    <t>12.022  12.034</t>
  </si>
  <si>
    <t>29/03/2017  16/04/2017</t>
  </si>
  <si>
    <t>Art. 26 da Lei 8.66/93</t>
  </si>
  <si>
    <t>Inexigibilidade de Licitação</t>
  </si>
  <si>
    <t>013/2017</t>
  </si>
  <si>
    <t>055/2017</t>
  </si>
  <si>
    <t>Serviços de xerografia e reprografia</t>
  </si>
  <si>
    <t>08.629.283/0001-47</t>
  </si>
  <si>
    <t>S. L. de Castro - ME</t>
  </si>
  <si>
    <t>019/2017</t>
  </si>
  <si>
    <t>Aquisição direta de cortinas em blackout, com instalação</t>
  </si>
  <si>
    <t>DORA DAS CORTINAS LTDA</t>
  </si>
  <si>
    <t>02.589.671/0001-65</t>
  </si>
  <si>
    <t xml:space="preserve">44 90 52 00 </t>
  </si>
  <si>
    <t>018/2017</t>
  </si>
  <si>
    <t>174/2015</t>
  </si>
  <si>
    <t>Pregão Eletrônico - Registro de Preço</t>
  </si>
  <si>
    <t>Aquisição de equipamentos de refrigeração com instalação.</t>
  </si>
  <si>
    <t>AMAZOM IMPORTAÇÃO E EXPORTAÇÃO LTDA</t>
  </si>
  <si>
    <t>84.312.669/0001-09</t>
  </si>
  <si>
    <t>299/2016</t>
  </si>
  <si>
    <t>Secretaria de Estado de Saúde - SESACRE</t>
  </si>
  <si>
    <t>021/2017</t>
  </si>
  <si>
    <t>Contratação dos serviços de manutenções corretivas e preventiva em instalações elétricas.</t>
  </si>
  <si>
    <t xml:space="preserve">W. O. PEREIRA - ME </t>
  </si>
  <si>
    <t>12.087 12.088</t>
  </si>
  <si>
    <t>Acréscimo de 4,003185% do valor mensal</t>
  </si>
  <si>
    <t>022/2017</t>
  </si>
  <si>
    <t>Aquisição de divisórias, para atender necessidades da Secretaria Municipal da Cidade - SMC.</t>
  </si>
  <si>
    <t xml:space="preserve">D. C. DE OLIVEIRA REPRESENTAÇÕES E COMÉRCIO LTDA </t>
  </si>
  <si>
    <t>19.608.792/0001-00</t>
  </si>
  <si>
    <t>Acréscimo de 18,359% ao valor global</t>
  </si>
  <si>
    <t>023/2017</t>
  </si>
  <si>
    <t>565/2016</t>
  </si>
  <si>
    <t>Pregão Presencial Para Registro de Preços</t>
  </si>
  <si>
    <t>Locação de esquipamentos de informática.</t>
  </si>
  <si>
    <t>Fundação Hospital Estadual do Acre - FUNDHACRE</t>
  </si>
  <si>
    <t>025/17</t>
  </si>
  <si>
    <t>Manutenção preventiva e corretiva de elevadores</t>
  </si>
  <si>
    <t>014/17</t>
  </si>
  <si>
    <t>AMAZON ELEV LTDA - ME</t>
  </si>
  <si>
    <t>22.391.531/0001-95</t>
  </si>
  <si>
    <t>Art. 24 da Lei 8.66/93</t>
  </si>
  <si>
    <r>
      <t>ÓRGÃO/ENTIDADE/FUNDO:</t>
    </r>
    <r>
      <rPr>
        <b/>
        <sz val="11"/>
        <rFont val="Arial"/>
        <family val="2"/>
      </rPr>
      <t xml:space="preserve"> SECRETARIA MUNICIPAL DA CIDADE - SMC</t>
    </r>
  </si>
  <si>
    <r>
      <t xml:space="preserve">MÊS/ANO: </t>
    </r>
    <r>
      <rPr>
        <b/>
        <sz val="11"/>
        <rFont val="Arial"/>
        <family val="2"/>
      </rPr>
      <t>JANEIRO A SETEMBRO/2017</t>
    </r>
  </si>
  <si>
    <r>
      <t xml:space="preserve">DATA DA ÚLTIMA ATUALIZAÇÃO: </t>
    </r>
    <r>
      <rPr>
        <b/>
        <sz val="11"/>
        <rFont val="Arial"/>
        <family val="2"/>
      </rPr>
      <t>30/09/2017</t>
    </r>
  </si>
  <si>
    <t xml:space="preserve">DEMONSTRATIVO DE LICITAÇÕES, CONTRATOS  E OBRAS CONTRATADAS                                                                                                                                                                                                                                       </t>
  </si>
  <si>
    <t>TOTAL</t>
  </si>
  <si>
    <r>
      <t xml:space="preserve">Nome do responsável pela elaboração: </t>
    </r>
    <r>
      <rPr>
        <b/>
        <sz val="10"/>
        <rFont val="Arial"/>
        <family val="2"/>
      </rPr>
      <t>Neiva Nara Rodrigues da Costa</t>
    </r>
  </si>
  <si>
    <r>
      <t xml:space="preserve">Nome do titular do Órgão/Entidade/Fundo: </t>
    </r>
    <r>
      <rPr>
        <b/>
        <sz val="10"/>
        <rFont val="Arial"/>
        <family val="2"/>
      </rPr>
      <t>Ricardo Augusto Mello de Araujo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</si>
</sst>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00%"/>
    <numFmt numFmtId="165" formatCode="0.0000%"/>
    <numFmt numFmtId="166" formatCode="dd/mm/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7">
    <xf numFmtId="0" fontId="0" fillId="0" borderId="0" xfId="0"/>
    <xf numFmtId="0" fontId="3" fillId="0" borderId="0" xfId="0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justify" vertical="center"/>
    </xf>
    <xf numFmtId="0" fontId="5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4" fillId="0" borderId="42" xfId="0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44" fontId="5" fillId="0" borderId="14" xfId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justify" vertical="center" wrapText="1"/>
    </xf>
    <xf numFmtId="3" fontId="3" fillId="0" borderId="29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center" wrapText="1"/>
    </xf>
    <xf numFmtId="14" fontId="3" fillId="0" borderId="26" xfId="0" applyNumberFormat="1" applyFont="1" applyFill="1" applyBorder="1" applyAlignment="1">
      <alignment horizontal="center" vertical="center" wrapText="1"/>
    </xf>
    <xf numFmtId="4" fontId="3" fillId="0" borderId="26" xfId="0" applyNumberFormat="1" applyFont="1" applyFill="1" applyBorder="1" applyAlignment="1">
      <alignment horizontal="right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14" fontId="3" fillId="0" borderId="26" xfId="0" applyNumberFormat="1" applyFont="1" applyFill="1" applyBorder="1" applyAlignment="1">
      <alignment horizontal="center" vertical="center" wrapText="1"/>
    </xf>
    <xf numFmtId="3" fontId="3" fillId="0" borderId="26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center" wrapText="1"/>
    </xf>
    <xf numFmtId="4" fontId="3" fillId="0" borderId="26" xfId="0" applyNumberFormat="1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4" fontId="3" fillId="0" borderId="25" xfId="0" applyNumberFormat="1" applyFont="1" applyFill="1" applyBorder="1" applyAlignment="1">
      <alignment horizontal="center" vertical="center" wrapText="1"/>
    </xf>
    <xf numFmtId="4" fontId="3" fillId="0" borderId="29" xfId="0" applyNumberFormat="1" applyFont="1" applyFill="1" applyBorder="1" applyAlignment="1">
      <alignment horizontal="center" vertical="center" wrapText="1"/>
    </xf>
    <xf numFmtId="2" fontId="3" fillId="0" borderId="26" xfId="0" applyNumberFormat="1" applyFont="1" applyFill="1" applyBorder="1" applyAlignment="1">
      <alignment horizontal="right" vertical="center" wrapText="1"/>
    </xf>
    <xf numFmtId="2" fontId="3" fillId="0" borderId="26" xfId="0" applyNumberFormat="1" applyFont="1" applyFill="1" applyBorder="1" applyAlignment="1">
      <alignment horizontal="justify" vertical="center" wrapText="1"/>
    </xf>
    <xf numFmtId="2" fontId="3" fillId="0" borderId="29" xfId="0" applyNumberFormat="1" applyFont="1" applyFill="1" applyBorder="1" applyAlignment="1">
      <alignment horizontal="right" vertical="center" wrapText="1"/>
    </xf>
    <xf numFmtId="2" fontId="3" fillId="0" borderId="25" xfId="0" applyNumberFormat="1" applyFont="1" applyFill="1" applyBorder="1" applyAlignment="1">
      <alignment horizontal="right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justify" vertical="center" wrapText="1"/>
    </xf>
    <xf numFmtId="3" fontId="3" fillId="0" borderId="28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3" fillId="0" borderId="9" xfId="0" applyNumberFormat="1" applyFont="1" applyFill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3" fillId="0" borderId="28" xfId="0" applyFont="1" applyFill="1" applyBorder="1" applyAlignment="1">
      <alignment horizontal="right" vertical="center" wrapText="1"/>
    </xf>
    <xf numFmtId="0" fontId="3" fillId="0" borderId="27" xfId="0" applyFont="1" applyFill="1" applyBorder="1" applyAlignment="1">
      <alignment horizontal="right" vertical="center" wrapText="1"/>
    </xf>
    <xf numFmtId="14" fontId="3" fillId="0" borderId="9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justify" vertical="center" wrapText="1"/>
    </xf>
    <xf numFmtId="3" fontId="3" fillId="0" borderId="19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14" fontId="3" fillId="0" borderId="17" xfId="0" applyNumberFormat="1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14" fontId="3" fillId="0" borderId="17" xfId="0" applyNumberFormat="1" applyFont="1" applyFill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14" fontId="3" fillId="0" borderId="17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horizontal="right" vertical="center" wrapText="1"/>
    </xf>
    <xf numFmtId="0" fontId="3" fillId="0" borderId="18" xfId="0" applyFont="1" applyFill="1" applyBorder="1" applyAlignment="1">
      <alignment horizontal="right" vertical="center" wrapText="1"/>
    </xf>
    <xf numFmtId="3" fontId="3" fillId="0" borderId="26" xfId="0" applyNumberFormat="1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center" vertical="center" wrapText="1"/>
    </xf>
    <xf numFmtId="14" fontId="3" fillId="0" borderId="23" xfId="0" applyNumberFormat="1" applyFont="1" applyFill="1" applyBorder="1" applyAlignment="1">
      <alignment horizontal="center" vertical="center" wrapText="1"/>
    </xf>
    <xf numFmtId="3" fontId="3" fillId="0" borderId="23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 vertical="center" wrapText="1"/>
    </xf>
    <xf numFmtId="4" fontId="3" fillId="0" borderId="23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center" vertical="center" wrapText="1"/>
    </xf>
    <xf numFmtId="4" fontId="3" fillId="0" borderId="32" xfId="0" applyNumberFormat="1" applyFont="1" applyFill="1" applyBorder="1" applyAlignment="1">
      <alignment horizontal="center" vertical="center" wrapText="1"/>
    </xf>
    <xf numFmtId="2" fontId="3" fillId="0" borderId="26" xfId="0" applyNumberFormat="1" applyFont="1" applyFill="1" applyBorder="1" applyAlignment="1">
      <alignment horizontal="center" vertical="center" wrapText="1"/>
    </xf>
    <xf numFmtId="2" fontId="3" fillId="0" borderId="29" xfId="0" applyNumberFormat="1" applyFont="1" applyFill="1" applyBorder="1" applyAlignment="1">
      <alignment horizontal="center" vertical="center" wrapText="1"/>
    </xf>
    <xf numFmtId="2" fontId="3" fillId="0" borderId="25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33" xfId="0" applyNumberFormat="1" applyFont="1" applyFill="1" applyBorder="1" applyAlignment="1">
      <alignment horizontal="center" vertical="center" wrapText="1"/>
    </xf>
    <xf numFmtId="4" fontId="3" fillId="0" borderId="28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28" xfId="0" applyNumberFormat="1" applyFont="1" applyFill="1" applyBorder="1" applyAlignment="1">
      <alignment horizontal="center" vertical="center" wrapText="1"/>
    </xf>
    <xf numFmtId="2" fontId="3" fillId="0" borderId="27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3" fillId="0" borderId="9" xfId="0" applyNumberFormat="1" applyFont="1" applyFill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justify" vertical="center" wrapText="1"/>
    </xf>
    <xf numFmtId="1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37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4" fontId="3" fillId="0" borderId="7" xfId="0" applyNumberFormat="1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horizontal="justify" vertical="center" wrapText="1"/>
    </xf>
    <xf numFmtId="10" fontId="3" fillId="0" borderId="26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2" fontId="3" fillId="0" borderId="26" xfId="0" applyNumberFormat="1" applyFont="1" applyFill="1" applyBorder="1" applyAlignment="1">
      <alignment horizontal="right" vertical="center" wrapText="1"/>
    </xf>
    <xf numFmtId="2" fontId="3" fillId="0" borderId="11" xfId="0" applyNumberFormat="1" applyFont="1" applyFill="1" applyBorder="1" applyAlignment="1">
      <alignment horizontal="right" vertical="center" wrapText="1"/>
    </xf>
    <xf numFmtId="2" fontId="3" fillId="0" borderId="26" xfId="0" applyNumberFormat="1" applyFont="1" applyFill="1" applyBorder="1" applyAlignment="1">
      <alignment horizontal="left" vertical="center" wrapText="1"/>
    </xf>
    <xf numFmtId="4" fontId="3" fillId="0" borderId="24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0" borderId="28" xfId="0" applyNumberFormat="1" applyFont="1" applyFill="1" applyBorder="1" applyAlignment="1">
      <alignment horizontal="center" vertical="center" wrapText="1"/>
    </xf>
    <xf numFmtId="4" fontId="3" fillId="0" borderId="27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164" fontId="3" fillId="0" borderId="9" xfId="0" applyNumberFormat="1" applyFont="1" applyFill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center" vertical="center" wrapText="1"/>
    </xf>
    <xf numFmtId="4" fontId="3" fillId="0" borderId="40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left" vertical="center" wrapText="1"/>
    </xf>
    <xf numFmtId="4" fontId="3" fillId="0" borderId="3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10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justify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4" fontId="3" fillId="0" borderId="38" xfId="0" applyNumberFormat="1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10" fontId="3" fillId="0" borderId="26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4" fontId="3" fillId="0" borderId="26" xfId="0" applyNumberFormat="1" applyFont="1" applyFill="1" applyBorder="1" applyAlignment="1">
      <alignment horizontal="center" vertical="center" wrapText="1"/>
    </xf>
    <xf numFmtId="4" fontId="3" fillId="0" borderId="29" xfId="0" applyNumberFormat="1" applyFont="1" applyFill="1" applyBorder="1" applyAlignment="1">
      <alignment horizontal="center" vertical="center" wrapText="1"/>
    </xf>
    <xf numFmtId="4" fontId="3" fillId="0" borderId="35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10" fontId="3" fillId="0" borderId="11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4" fontId="3" fillId="0" borderId="34" xfId="0" applyNumberFormat="1" applyFont="1" applyFill="1" applyBorder="1" applyAlignment="1">
      <alignment horizontal="center" vertical="center" wrapText="1"/>
    </xf>
    <xf numFmtId="165" fontId="3" fillId="0" borderId="26" xfId="0" applyNumberFormat="1" applyFont="1" applyFill="1" applyBorder="1" applyAlignment="1">
      <alignment horizontal="center" vertical="center" wrapText="1"/>
    </xf>
    <xf numFmtId="4" fontId="3" fillId="0" borderId="46" xfId="0" applyNumberFormat="1" applyFont="1" applyFill="1" applyBorder="1" applyAlignment="1">
      <alignment horizontal="center" vertical="center" wrapText="1"/>
    </xf>
    <xf numFmtId="4" fontId="3" fillId="0" borderId="35" xfId="0" applyNumberFormat="1" applyFont="1" applyFill="1" applyBorder="1" applyAlignment="1">
      <alignment horizontal="center" vertical="center"/>
    </xf>
    <xf numFmtId="4" fontId="3" fillId="0" borderId="26" xfId="0" applyNumberFormat="1" applyFont="1" applyFill="1" applyBorder="1" applyAlignment="1">
      <alignment horizontal="center" vertical="center"/>
    </xf>
    <xf numFmtId="4" fontId="3" fillId="0" borderId="29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3" fontId="3" fillId="0" borderId="26" xfId="0" applyNumberFormat="1" applyFont="1" applyFill="1" applyBorder="1" applyAlignment="1">
      <alignment horizontal="center" vertical="center"/>
    </xf>
    <xf numFmtId="2" fontId="3" fillId="0" borderId="26" xfId="0" applyNumberFormat="1" applyFont="1" applyFill="1" applyBorder="1" applyAlignment="1">
      <alignment horizontal="left" vertical="center"/>
    </xf>
    <xf numFmtId="3" fontId="3" fillId="0" borderId="29" xfId="0" applyNumberFormat="1" applyFont="1" applyFill="1" applyBorder="1" applyAlignment="1">
      <alignment horizontal="center" vertical="center"/>
    </xf>
    <xf numFmtId="14" fontId="3" fillId="0" borderId="29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4" fontId="3" fillId="0" borderId="43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4" fontId="3" fillId="0" borderId="28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left" vertical="center"/>
    </xf>
    <xf numFmtId="3" fontId="3" fillId="0" borderId="28" xfId="0" applyNumberFormat="1" applyFont="1" applyFill="1" applyBorder="1" applyAlignment="1">
      <alignment horizontal="center" vertical="center"/>
    </xf>
    <xf numFmtId="14" fontId="3" fillId="0" borderId="28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4" fontId="3" fillId="0" borderId="39" xfId="0" applyNumberFormat="1" applyFont="1" applyFill="1" applyBorder="1" applyAlignment="1">
      <alignment horizontal="center" vertical="center" wrapText="1"/>
    </xf>
    <xf numFmtId="4" fontId="3" fillId="0" borderId="36" xfId="0" applyNumberFormat="1" applyFont="1" applyFill="1" applyBorder="1" applyAlignment="1">
      <alignment horizontal="center" vertical="center"/>
    </xf>
    <xf numFmtId="165" fontId="3" fillId="0" borderId="17" xfId="0" applyNumberFormat="1" applyFont="1" applyFill="1" applyBorder="1" applyAlignment="1">
      <alignment horizontal="center" vertical="center" wrapText="1"/>
    </xf>
    <xf numFmtId="4" fontId="3" fillId="0" borderId="47" xfId="0" applyNumberFormat="1" applyFont="1" applyFill="1" applyBorder="1" applyAlignment="1">
      <alignment horizontal="center" vertical="center" wrapText="1"/>
    </xf>
    <xf numFmtId="4" fontId="3" fillId="0" borderId="38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4" fontId="3" fillId="0" borderId="17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/>
    </xf>
    <xf numFmtId="14" fontId="3" fillId="0" borderId="19" xfId="0" applyNumberFormat="1" applyFont="1" applyFill="1" applyBorder="1" applyAlignment="1">
      <alignment horizontal="center" vertical="center" wrapText="1"/>
    </xf>
    <xf numFmtId="4" fontId="3" fillId="0" borderId="32" xfId="0" applyNumberFormat="1" applyFont="1" applyFill="1" applyBorder="1" applyAlignment="1">
      <alignment horizontal="center" vertical="center"/>
    </xf>
    <xf numFmtId="4" fontId="3" fillId="0" borderId="48" xfId="0" applyNumberFormat="1" applyFont="1" applyFill="1" applyBorder="1" applyAlignment="1">
      <alignment horizontal="center" vertical="center" wrapText="1"/>
    </xf>
    <xf numFmtId="4" fontId="3" fillId="0" borderId="33" xfId="0" applyNumberFormat="1" applyFont="1" applyFill="1" applyBorder="1" applyAlignment="1">
      <alignment horizontal="center" vertical="center"/>
    </xf>
    <xf numFmtId="10" fontId="3" fillId="0" borderId="23" xfId="0" applyNumberFormat="1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/>
    </xf>
    <xf numFmtId="14" fontId="3" fillId="0" borderId="23" xfId="0" applyNumberFormat="1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 wrapText="1"/>
    </xf>
    <xf numFmtId="2" fontId="3" fillId="0" borderId="46" xfId="0" applyNumberFormat="1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2" fontId="3" fillId="0" borderId="8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49" xfId="0" applyNumberFormat="1" applyFont="1" applyFill="1" applyBorder="1" applyAlignment="1">
      <alignment horizontal="center" vertical="center" wrapText="1"/>
    </xf>
    <xf numFmtId="3" fontId="3" fillId="0" borderId="35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10" fontId="3" fillId="0" borderId="17" xfId="0" applyNumberFormat="1" applyFont="1" applyFill="1" applyBorder="1" applyAlignment="1">
      <alignment horizontal="center" vertical="center" wrapText="1"/>
    </xf>
    <xf numFmtId="3" fontId="3" fillId="0" borderId="38" xfId="0" applyNumberFormat="1" applyFont="1" applyFill="1" applyBorder="1" applyAlignment="1">
      <alignment horizontal="center" vertical="center" wrapText="1"/>
    </xf>
    <xf numFmtId="2" fontId="3" fillId="0" borderId="3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3" fontId="3" fillId="0" borderId="29" xfId="0" applyNumberFormat="1" applyFont="1" applyFill="1" applyBorder="1" applyAlignment="1">
      <alignment horizontal="center" vertical="center" wrapText="1"/>
    </xf>
    <xf numFmtId="49" fontId="3" fillId="0" borderId="4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14" fontId="3" fillId="0" borderId="41" xfId="0" applyNumberFormat="1" applyFont="1" applyFill="1" applyBorder="1" applyAlignment="1">
      <alignment horizontal="center" vertical="center" wrapText="1"/>
    </xf>
    <xf numFmtId="4" fontId="3" fillId="0" borderId="26" xfId="0" applyNumberFormat="1" applyFont="1" applyFill="1" applyBorder="1" applyAlignment="1">
      <alignment horizontal="right" vertical="center" wrapText="1"/>
    </xf>
    <xf numFmtId="0" fontId="3" fillId="0" borderId="26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horizontal="center" vertical="center" wrapText="1"/>
    </xf>
    <xf numFmtId="10" fontId="3" fillId="0" borderId="14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31" xfId="0" applyNumberFormat="1" applyFont="1" applyFill="1" applyBorder="1" applyAlignment="1">
      <alignment horizontal="center" vertical="center"/>
    </xf>
    <xf numFmtId="49" fontId="3" fillId="0" borderId="42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2" fontId="3" fillId="0" borderId="42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3" fontId="3" fillId="0" borderId="35" xfId="0" applyNumberFormat="1" applyFont="1" applyFill="1" applyBorder="1" applyAlignment="1">
      <alignment horizontal="center" vertical="center" wrapText="1"/>
    </xf>
    <xf numFmtId="4" fontId="3" fillId="0" borderId="42" xfId="0" applyNumberFormat="1" applyFont="1" applyFill="1" applyBorder="1" applyAlignment="1">
      <alignment horizontal="center" vertical="center" wrapText="1"/>
    </xf>
    <xf numFmtId="3" fontId="3" fillId="0" borderId="42" xfId="0" applyNumberFormat="1" applyFont="1" applyFill="1" applyBorder="1" applyAlignment="1">
      <alignment horizontal="center" vertical="center" wrapText="1"/>
    </xf>
    <xf numFmtId="3" fontId="3" fillId="0" borderId="31" xfId="0" applyNumberFormat="1" applyFont="1" applyFill="1" applyBorder="1" applyAlignment="1">
      <alignment horizontal="center" vertical="center" wrapText="1"/>
    </xf>
    <xf numFmtId="14" fontId="3" fillId="0" borderId="45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justify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26" xfId="0" applyNumberFormat="1" applyFont="1" applyFill="1" applyBorder="1" applyAlignment="1">
      <alignment horizontal="center" vertical="center" wrapText="1"/>
    </xf>
    <xf numFmtId="2" fontId="3" fillId="0" borderId="25" xfId="0" applyNumberFormat="1" applyFont="1" applyFill="1" applyBorder="1" applyAlignment="1">
      <alignment horizontal="center" vertical="center" wrapText="1"/>
    </xf>
    <xf numFmtId="14" fontId="3" fillId="0" borderId="29" xfId="0" applyNumberFormat="1" applyFont="1" applyFill="1" applyBorder="1" applyAlignment="1">
      <alignment horizontal="center" vertical="center" wrapText="1"/>
    </xf>
    <xf numFmtId="4" fontId="3" fillId="0" borderId="31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/>
    </xf>
    <xf numFmtId="2" fontId="3" fillId="0" borderId="17" xfId="0" applyNumberFormat="1" applyFont="1" applyFill="1" applyBorder="1" applyAlignment="1">
      <alignment horizontal="center" vertical="center" wrapText="1"/>
    </xf>
    <xf numFmtId="3" fontId="3" fillId="0" borderId="19" xfId="0" applyNumberFormat="1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14" fontId="3" fillId="0" borderId="19" xfId="0" applyNumberFormat="1" applyFont="1" applyFill="1" applyBorder="1" applyAlignment="1">
      <alignment horizontal="center" vertical="center" wrapText="1"/>
    </xf>
    <xf numFmtId="3" fontId="3" fillId="0" borderId="19" xfId="0" applyNumberFormat="1" applyFont="1" applyFill="1" applyBorder="1" applyAlignment="1">
      <alignment horizontal="left" vertical="center" wrapText="1"/>
    </xf>
    <xf numFmtId="166" fontId="3" fillId="0" borderId="17" xfId="0" applyNumberFormat="1" applyFont="1" applyFill="1" applyBorder="1" applyAlignment="1">
      <alignment horizontal="center" vertical="center" wrapText="1"/>
    </xf>
    <xf numFmtId="44" fontId="3" fillId="0" borderId="0" xfId="1" applyFont="1" applyFill="1" applyAlignment="1">
      <alignment horizontal="center" vertical="center"/>
    </xf>
    <xf numFmtId="4" fontId="3" fillId="0" borderId="0" xfId="1" applyNumberFormat="1" applyFont="1" applyFill="1" applyAlignment="1">
      <alignment horizontal="center" vertical="center"/>
    </xf>
    <xf numFmtId="43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25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164" fontId="3" fillId="0" borderId="9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vertical="center"/>
    </xf>
    <xf numFmtId="0" fontId="3" fillId="0" borderId="42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3" fillId="0" borderId="41" xfId="0" applyFont="1" applyFill="1" applyBorder="1" applyAlignment="1">
      <alignment vertical="center"/>
    </xf>
    <xf numFmtId="0" fontId="3" fillId="0" borderId="47" xfId="0" applyFont="1" applyFill="1" applyBorder="1" applyAlignment="1">
      <alignment vertical="center"/>
    </xf>
    <xf numFmtId="44" fontId="3" fillId="0" borderId="0" xfId="1" applyFont="1" applyFill="1" applyAlignment="1">
      <alignment horizontal="right" vertical="center"/>
    </xf>
    <xf numFmtId="44" fontId="3" fillId="0" borderId="0" xfId="1" applyFont="1" applyFill="1" applyAlignment="1">
      <alignment vertical="center"/>
    </xf>
    <xf numFmtId="17" fontId="3" fillId="0" borderId="0" xfId="0" applyNumberFormat="1" applyFont="1" applyFill="1" applyAlignment="1">
      <alignment vertical="center"/>
    </xf>
    <xf numFmtId="43" fontId="3" fillId="0" borderId="0" xfId="1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4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50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4" fontId="2" fillId="0" borderId="21" xfId="0" applyNumberFormat="1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43" fontId="5" fillId="0" borderId="14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vertical="center" wrapText="1"/>
    </xf>
    <xf numFmtId="2" fontId="5" fillId="0" borderId="13" xfId="0" applyNumberFormat="1" applyFont="1" applyFill="1" applyBorder="1" applyAlignment="1">
      <alignment vertical="center" wrapText="1"/>
    </xf>
    <xf numFmtId="2" fontId="5" fillId="0" borderId="42" xfId="0" applyNumberFormat="1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4" fontId="3" fillId="0" borderId="0" xfId="1" applyNumberFormat="1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981075</xdr:colOff>
      <xdr:row>0</xdr:row>
      <xdr:rowOff>85725</xdr:rowOff>
    </xdr:from>
    <xdr:to>
      <xdr:col>8</xdr:col>
      <xdr:colOff>981075</xdr:colOff>
      <xdr:row>1</xdr:row>
      <xdr:rowOff>66675</xdr:rowOff>
    </xdr:to>
    <xdr:pic>
      <xdr:nvPicPr>
        <xdr:cNvPr id="2" name="Imagem 1" descr="pmrb_evandr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86575" y="857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259290</xdr:colOff>
      <xdr:row>0</xdr:row>
      <xdr:rowOff>57149</xdr:rowOff>
    </xdr:from>
    <xdr:to>
      <xdr:col>1</xdr:col>
      <xdr:colOff>745066</xdr:colOff>
      <xdr:row>3</xdr:row>
      <xdr:rowOff>1904</xdr:rowOff>
    </xdr:to>
    <xdr:pic>
      <xdr:nvPicPr>
        <xdr:cNvPr id="3" name="Imagem 2" descr="pmrb_evandr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6490" y="57149"/>
          <a:ext cx="485776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KU135"/>
  <sheetViews>
    <sheetView showGridLines="0" tabSelected="1" zoomScaleNormal="100" workbookViewId="0">
      <selection activeCell="C135" sqref="C135"/>
    </sheetView>
  </sheetViews>
  <sheetFormatPr defaultColWidth="9.140625" defaultRowHeight="12.75" x14ac:dyDescent="0.25"/>
  <cols>
    <col min="1" max="1" width="6.85546875" style="1" customWidth="1"/>
    <col min="2" max="2" width="13" style="274" customWidth="1"/>
    <col min="3" max="3" width="10.140625" style="1" customWidth="1"/>
    <col min="4" max="4" width="18.28515625" style="274" customWidth="1"/>
    <col min="5" max="5" width="13.140625" style="274" customWidth="1"/>
    <col min="6" max="6" width="45.140625" style="3" customWidth="1"/>
    <col min="7" max="7" width="12.85546875" style="274" customWidth="1"/>
    <col min="8" max="8" width="10.5703125" style="1" customWidth="1"/>
    <col min="9" max="9" width="31.42578125" style="273" bestFit="1" customWidth="1"/>
    <col min="10" max="10" width="20.85546875" style="1" customWidth="1"/>
    <col min="11" max="11" width="11.5703125" style="274" customWidth="1"/>
    <col min="12" max="12" width="16.28515625" style="275" customWidth="1"/>
    <col min="13" max="13" width="10.140625" style="1" customWidth="1"/>
    <col min="14" max="15" width="11.5703125" style="274" customWidth="1"/>
    <col min="16" max="16" width="10" style="274" customWidth="1"/>
    <col min="17" max="17" width="17.140625" style="274" customWidth="1"/>
    <col min="18" max="18" width="11.7109375" style="274" customWidth="1"/>
    <col min="19" max="19" width="12.85546875" style="274" customWidth="1"/>
    <col min="20" max="20" width="13.5703125" style="274" customWidth="1"/>
    <col min="21" max="21" width="8.7109375" style="274" customWidth="1"/>
    <col min="22" max="22" width="11.42578125" style="274" customWidth="1"/>
    <col min="23" max="23" width="12.42578125" style="1" customWidth="1"/>
    <col min="24" max="24" width="73.5703125" style="274" customWidth="1"/>
    <col min="25" max="25" width="12.42578125" style="1" customWidth="1"/>
    <col min="26" max="26" width="12.7109375" style="274" customWidth="1"/>
    <col min="27" max="27" width="13.28515625" style="274" customWidth="1"/>
    <col min="28" max="28" width="10.7109375" style="274" customWidth="1"/>
    <col min="29" max="29" width="11" style="274" customWidth="1"/>
    <col min="30" max="30" width="14.28515625" style="274" customWidth="1"/>
    <col min="31" max="31" width="19" style="1" customWidth="1"/>
    <col min="32" max="32" width="14.7109375" style="1" customWidth="1"/>
    <col min="33" max="33" width="17.28515625" style="1" customWidth="1"/>
    <col min="34" max="34" width="16.7109375" style="2" customWidth="1"/>
    <col min="35" max="35" width="22.7109375" style="2" customWidth="1"/>
    <col min="36" max="36" width="21.140625" style="2" customWidth="1"/>
    <col min="37" max="37" width="21" style="2" customWidth="1"/>
    <col min="38" max="38" width="11.5703125" style="272" customWidth="1"/>
    <col min="39" max="39" width="13.85546875" style="274" customWidth="1"/>
    <col min="40" max="40" width="49.140625" style="274" customWidth="1"/>
    <col min="41" max="41" width="13.140625" style="274" customWidth="1"/>
    <col min="42" max="42" width="15.85546875" style="274" customWidth="1"/>
    <col min="43" max="43" width="19.42578125" style="274" customWidth="1"/>
    <col min="44" max="44" width="13.85546875" style="274" customWidth="1"/>
    <col min="45" max="45" width="13.7109375" style="274" customWidth="1"/>
    <col min="46" max="46" width="13.28515625" style="274" customWidth="1"/>
    <col min="47" max="47" width="12.28515625" style="274" customWidth="1"/>
    <col min="48" max="55" width="9.140625" style="274"/>
    <col min="56" max="56" width="21" style="274" bestFit="1" customWidth="1"/>
    <col min="57" max="58" width="9.140625" style="274"/>
    <col min="59" max="59" width="6.85546875" style="274" bestFit="1" customWidth="1"/>
    <col min="60" max="16384" width="9.140625" style="274"/>
  </cols>
  <sheetData>
    <row r="1" spans="1:12475" s="309" customFormat="1" ht="14.25" x14ac:dyDescent="0.25">
      <c r="A1" s="306"/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7"/>
      <c r="AM1" s="308"/>
      <c r="AN1" s="308"/>
      <c r="AO1" s="308"/>
      <c r="AP1" s="308"/>
      <c r="AQ1" s="308"/>
      <c r="AR1" s="308"/>
      <c r="AS1" s="308"/>
      <c r="AT1" s="308"/>
      <c r="AU1" s="308"/>
    </row>
    <row r="2" spans="1:12475" s="309" customFormat="1" ht="14.25" x14ac:dyDescent="0.25">
      <c r="A2" s="306"/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06"/>
      <c r="AJ2" s="306"/>
      <c r="AK2" s="306"/>
      <c r="AL2" s="307"/>
      <c r="AM2" s="308"/>
      <c r="AN2" s="308"/>
      <c r="AO2" s="308"/>
      <c r="AP2" s="308"/>
      <c r="AQ2" s="308"/>
      <c r="AR2" s="308"/>
      <c r="AS2" s="308"/>
      <c r="AT2" s="308"/>
      <c r="AU2" s="308"/>
    </row>
    <row r="3" spans="1:12475" s="309" customFormat="1" ht="14.25" x14ac:dyDescent="0.25">
      <c r="A3" s="306"/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W3" s="306"/>
      <c r="X3" s="306"/>
      <c r="Y3" s="306"/>
      <c r="Z3" s="306"/>
      <c r="AA3" s="306"/>
      <c r="AB3" s="306"/>
      <c r="AC3" s="306"/>
      <c r="AD3" s="306"/>
      <c r="AE3" s="306"/>
      <c r="AF3" s="306"/>
      <c r="AG3" s="306"/>
      <c r="AH3" s="306"/>
      <c r="AI3" s="306"/>
      <c r="AJ3" s="306"/>
      <c r="AK3" s="306"/>
      <c r="AL3" s="307"/>
      <c r="AM3" s="308"/>
      <c r="AN3" s="308"/>
      <c r="AO3" s="308"/>
      <c r="AP3" s="308"/>
      <c r="AQ3" s="308"/>
      <c r="AR3" s="308"/>
      <c r="AS3" s="308"/>
      <c r="AT3" s="308"/>
      <c r="AU3" s="308"/>
    </row>
    <row r="4" spans="1:12475" s="315" customFormat="1" ht="15" x14ac:dyDescent="0.25">
      <c r="A4" s="310" t="s">
        <v>53</v>
      </c>
      <c r="B4" s="310"/>
      <c r="C4" s="310"/>
      <c r="D4" s="310"/>
      <c r="E4" s="310"/>
      <c r="F4" s="310"/>
      <c r="H4" s="4"/>
      <c r="I4" s="312"/>
      <c r="J4" s="4"/>
      <c r="L4" s="313"/>
      <c r="M4" s="4"/>
      <c r="W4" s="4"/>
      <c r="Y4" s="4"/>
      <c r="AE4" s="4"/>
      <c r="AF4" s="4"/>
      <c r="AG4" s="4"/>
      <c r="AH4" s="316"/>
      <c r="AI4" s="316"/>
      <c r="AJ4" s="316"/>
      <c r="AK4" s="316"/>
      <c r="AL4" s="314"/>
    </row>
    <row r="5" spans="1:12475" s="309" customFormat="1" ht="14.25" x14ac:dyDescent="0.25">
      <c r="A5" s="10"/>
      <c r="B5" s="10"/>
      <c r="C5" s="10"/>
      <c r="D5" s="10"/>
      <c r="E5" s="10"/>
      <c r="F5" s="9"/>
      <c r="G5" s="10"/>
      <c r="H5" s="10"/>
      <c r="I5" s="308"/>
      <c r="J5" s="10"/>
      <c r="K5" s="10"/>
      <c r="L5" s="311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5"/>
      <c r="AI5" s="5"/>
      <c r="AJ5" s="5"/>
      <c r="AK5" s="5"/>
      <c r="AL5" s="307"/>
      <c r="AM5" s="10"/>
      <c r="AN5" s="10"/>
      <c r="AO5" s="10"/>
      <c r="AP5" s="10"/>
      <c r="AQ5" s="10"/>
      <c r="AR5" s="10"/>
      <c r="AS5" s="10"/>
      <c r="AT5" s="10"/>
      <c r="AU5" s="10"/>
    </row>
    <row r="6" spans="1:12475" s="315" customFormat="1" ht="15" x14ac:dyDescent="0.25">
      <c r="A6" s="310" t="s">
        <v>240</v>
      </c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  <c r="AB6" s="310"/>
      <c r="AC6" s="310"/>
      <c r="AD6" s="310"/>
      <c r="AE6" s="310"/>
      <c r="AF6" s="310"/>
      <c r="AG6" s="310"/>
      <c r="AH6" s="310"/>
      <c r="AI6" s="310"/>
      <c r="AJ6" s="310"/>
      <c r="AK6" s="310"/>
      <c r="AL6" s="310"/>
      <c r="AM6" s="310"/>
      <c r="AN6" s="310"/>
      <c r="AO6" s="310"/>
      <c r="AP6" s="310"/>
      <c r="AQ6" s="310"/>
      <c r="AR6" s="310"/>
      <c r="AS6" s="310"/>
      <c r="AT6" s="310"/>
      <c r="AU6" s="310"/>
      <c r="AV6" s="310"/>
    </row>
    <row r="7" spans="1:12475" s="309" customFormat="1" ht="14.25" x14ac:dyDescent="0.25">
      <c r="A7" s="306" t="s">
        <v>111</v>
      </c>
      <c r="B7" s="306"/>
      <c r="C7" s="306"/>
      <c r="D7" s="306"/>
      <c r="E7" s="306"/>
      <c r="F7" s="306"/>
      <c r="G7" s="306"/>
      <c r="H7" s="306"/>
      <c r="I7" s="306"/>
      <c r="J7" s="306"/>
      <c r="K7" s="308"/>
      <c r="L7" s="311"/>
      <c r="M7" s="10"/>
      <c r="N7" s="308"/>
      <c r="O7" s="308"/>
      <c r="P7" s="308"/>
      <c r="Q7" s="308"/>
      <c r="R7" s="308"/>
      <c r="S7" s="308"/>
      <c r="T7" s="308"/>
      <c r="U7" s="308"/>
      <c r="V7" s="308"/>
      <c r="W7" s="10"/>
      <c r="X7" s="308"/>
      <c r="Y7" s="10"/>
      <c r="Z7" s="308"/>
      <c r="AA7" s="308"/>
      <c r="AB7" s="308"/>
      <c r="AC7" s="308"/>
      <c r="AD7" s="308"/>
      <c r="AE7" s="10"/>
      <c r="AF7" s="10"/>
      <c r="AG7" s="10"/>
      <c r="AH7" s="5"/>
      <c r="AI7" s="5"/>
      <c r="AJ7" s="5"/>
      <c r="AK7" s="5"/>
      <c r="AL7" s="307"/>
      <c r="AM7" s="308"/>
      <c r="AN7" s="308"/>
      <c r="AO7" s="308"/>
      <c r="AP7" s="308"/>
      <c r="AQ7" s="308"/>
      <c r="AR7" s="308"/>
      <c r="AS7" s="308"/>
      <c r="AT7" s="308"/>
      <c r="AU7" s="308"/>
      <c r="AV7" s="308"/>
    </row>
    <row r="8" spans="1:12475" s="309" customFormat="1" ht="14.25" x14ac:dyDescent="0.25">
      <c r="A8" s="10"/>
      <c r="B8" s="10"/>
      <c r="C8" s="10"/>
      <c r="D8" s="10"/>
      <c r="E8" s="10"/>
      <c r="F8" s="9"/>
      <c r="G8" s="10"/>
      <c r="H8" s="10"/>
      <c r="I8" s="308"/>
      <c r="J8" s="10"/>
      <c r="K8" s="10"/>
      <c r="L8" s="311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5"/>
      <c r="AI8" s="5"/>
      <c r="AJ8" s="5"/>
      <c r="AK8" s="5"/>
      <c r="AL8" s="307"/>
      <c r="AM8" s="10"/>
      <c r="AN8" s="10"/>
      <c r="AO8" s="10"/>
      <c r="AP8" s="10"/>
      <c r="AQ8" s="10"/>
      <c r="AR8" s="10"/>
      <c r="AS8" s="10"/>
      <c r="AT8" s="10"/>
      <c r="AU8" s="10"/>
      <c r="AV8" s="10"/>
    </row>
    <row r="9" spans="1:12475" s="309" customFormat="1" ht="15" x14ac:dyDescent="0.25">
      <c r="A9" s="309" t="s">
        <v>345</v>
      </c>
      <c r="C9" s="10"/>
      <c r="F9" s="9"/>
      <c r="H9" s="10"/>
      <c r="I9" s="308"/>
      <c r="J9" s="10"/>
      <c r="L9" s="311"/>
      <c r="M9" s="10"/>
      <c r="W9" s="10"/>
      <c r="Y9" s="10"/>
      <c r="AE9" s="10"/>
      <c r="AF9" s="10"/>
      <c r="AG9" s="10"/>
      <c r="AH9" s="5"/>
      <c r="AI9" s="5"/>
      <c r="AJ9" s="5"/>
      <c r="AK9" s="5"/>
      <c r="AL9" s="307"/>
    </row>
    <row r="10" spans="1:12475" s="309" customFormat="1" ht="15" x14ac:dyDescent="0.25">
      <c r="A10" s="306" t="s">
        <v>346</v>
      </c>
      <c r="B10" s="306"/>
      <c r="C10" s="306"/>
      <c r="D10" s="306"/>
      <c r="E10" s="306"/>
      <c r="F10" s="306"/>
      <c r="G10" s="306"/>
      <c r="H10" s="306"/>
      <c r="I10" s="306"/>
      <c r="J10" s="306"/>
      <c r="K10" s="306"/>
      <c r="L10" s="306"/>
      <c r="M10" s="306"/>
      <c r="N10" s="306"/>
      <c r="O10" s="306"/>
      <c r="P10" s="306"/>
      <c r="Q10" s="306"/>
      <c r="R10" s="306"/>
      <c r="S10" s="306"/>
      <c r="T10" s="306"/>
      <c r="U10" s="306"/>
      <c r="V10" s="306"/>
      <c r="W10" s="306"/>
      <c r="X10" s="306"/>
      <c r="Y10" s="306"/>
      <c r="Z10" s="306"/>
      <c r="AA10" s="306"/>
      <c r="AB10" s="306"/>
      <c r="AC10" s="306"/>
      <c r="AD10" s="306"/>
      <c r="AE10" s="306"/>
      <c r="AF10" s="306"/>
      <c r="AG10" s="306"/>
      <c r="AH10" s="306"/>
      <c r="AI10" s="306"/>
      <c r="AJ10" s="306"/>
      <c r="AK10" s="306"/>
      <c r="AL10" s="306"/>
      <c r="AM10" s="306"/>
      <c r="AN10" s="306"/>
      <c r="AO10" s="306"/>
      <c r="AP10" s="306"/>
      <c r="AQ10" s="306"/>
      <c r="AR10" s="306"/>
      <c r="AS10" s="306"/>
      <c r="AT10" s="306"/>
      <c r="AU10" s="306"/>
      <c r="AV10" s="306"/>
      <c r="AW10" s="306"/>
      <c r="AX10" s="306"/>
      <c r="AY10" s="306"/>
      <c r="AZ10" s="306"/>
      <c r="BA10" s="306"/>
      <c r="BB10" s="306"/>
      <c r="BC10" s="306"/>
      <c r="BD10" s="306"/>
      <c r="BE10" s="306"/>
      <c r="BF10" s="306"/>
      <c r="BG10" s="306"/>
      <c r="BH10" s="306"/>
      <c r="BI10" s="306"/>
      <c r="BJ10" s="306"/>
      <c r="BK10" s="306"/>
      <c r="BL10" s="306"/>
      <c r="BM10" s="306"/>
      <c r="BN10" s="306"/>
      <c r="BO10" s="306"/>
      <c r="BP10" s="306"/>
      <c r="BQ10" s="306"/>
      <c r="BR10" s="306"/>
      <c r="BS10" s="306"/>
      <c r="BT10" s="306"/>
      <c r="BU10" s="306"/>
      <c r="BV10" s="306"/>
      <c r="BW10" s="306"/>
      <c r="BX10" s="306"/>
      <c r="BY10" s="306"/>
      <c r="BZ10" s="306"/>
      <c r="CA10" s="306"/>
      <c r="CB10" s="306"/>
      <c r="CC10" s="306"/>
      <c r="CD10" s="306"/>
      <c r="CE10" s="306"/>
      <c r="CF10" s="306"/>
      <c r="CG10" s="306"/>
      <c r="CH10" s="306"/>
      <c r="CI10" s="306"/>
      <c r="CJ10" s="306"/>
      <c r="CK10" s="306"/>
      <c r="CL10" s="306"/>
      <c r="CM10" s="306"/>
      <c r="CN10" s="306"/>
      <c r="CO10" s="306"/>
      <c r="CP10" s="306"/>
      <c r="CQ10" s="306"/>
      <c r="CR10" s="306"/>
      <c r="CS10" s="306"/>
      <c r="CT10" s="306"/>
      <c r="CU10" s="306"/>
      <c r="CV10" s="306"/>
      <c r="CW10" s="306"/>
      <c r="CX10" s="306"/>
      <c r="CY10" s="306"/>
      <c r="CZ10" s="306"/>
      <c r="DA10" s="306"/>
      <c r="DB10" s="306"/>
      <c r="DC10" s="306"/>
      <c r="DD10" s="306"/>
      <c r="DE10" s="306"/>
      <c r="DF10" s="306"/>
      <c r="DG10" s="306"/>
      <c r="DH10" s="306"/>
      <c r="DI10" s="306"/>
      <c r="DJ10" s="306"/>
      <c r="DK10" s="306"/>
      <c r="DL10" s="306"/>
      <c r="DM10" s="306"/>
      <c r="DN10" s="306"/>
      <c r="DO10" s="306"/>
      <c r="DP10" s="306"/>
      <c r="DQ10" s="306"/>
      <c r="DR10" s="306"/>
      <c r="DS10" s="306"/>
      <c r="DT10" s="306"/>
      <c r="DU10" s="306"/>
      <c r="DV10" s="306"/>
      <c r="DW10" s="306"/>
      <c r="DX10" s="306"/>
      <c r="DY10" s="306"/>
      <c r="DZ10" s="306"/>
      <c r="EA10" s="306"/>
      <c r="EB10" s="306"/>
      <c r="EC10" s="306"/>
      <c r="ED10" s="306"/>
      <c r="EE10" s="306"/>
      <c r="EF10" s="306"/>
      <c r="EG10" s="306"/>
      <c r="EH10" s="306"/>
      <c r="EI10" s="306"/>
      <c r="EJ10" s="306"/>
      <c r="EK10" s="306"/>
      <c r="EL10" s="306"/>
      <c r="EM10" s="306"/>
      <c r="EN10" s="306"/>
      <c r="EO10" s="306"/>
      <c r="EP10" s="306"/>
      <c r="EQ10" s="306"/>
      <c r="ER10" s="306"/>
      <c r="ES10" s="306"/>
      <c r="ET10" s="306"/>
      <c r="EU10" s="306"/>
      <c r="EV10" s="306"/>
      <c r="EW10" s="306"/>
      <c r="EX10" s="306"/>
      <c r="EY10" s="306"/>
      <c r="EZ10" s="306"/>
      <c r="FA10" s="306"/>
      <c r="FB10" s="306"/>
      <c r="FC10" s="306"/>
      <c r="FD10" s="306"/>
      <c r="FE10" s="306"/>
      <c r="FF10" s="306"/>
      <c r="FG10" s="306"/>
      <c r="FH10" s="306"/>
      <c r="FI10" s="306"/>
      <c r="FJ10" s="306"/>
      <c r="FK10" s="306"/>
      <c r="FL10" s="306"/>
      <c r="FM10" s="306"/>
      <c r="FN10" s="306"/>
      <c r="FO10" s="306"/>
      <c r="FP10" s="306"/>
      <c r="FQ10" s="306"/>
      <c r="FR10" s="306"/>
      <c r="FS10" s="306"/>
      <c r="FT10" s="306"/>
      <c r="FU10" s="306"/>
      <c r="FV10" s="306"/>
      <c r="FW10" s="306"/>
      <c r="FX10" s="306"/>
      <c r="FY10" s="306"/>
      <c r="FZ10" s="306"/>
      <c r="GA10" s="306"/>
      <c r="GB10" s="306"/>
      <c r="GC10" s="306"/>
      <c r="GD10" s="306"/>
      <c r="GE10" s="306"/>
      <c r="GF10" s="306"/>
      <c r="GG10" s="306"/>
      <c r="GH10" s="306"/>
      <c r="GI10" s="306"/>
      <c r="GJ10" s="306"/>
      <c r="GK10" s="306"/>
      <c r="GL10" s="306"/>
      <c r="GM10" s="306"/>
      <c r="GN10" s="306"/>
      <c r="GO10" s="306"/>
      <c r="GP10" s="306"/>
      <c r="GQ10" s="306"/>
      <c r="GR10" s="306"/>
      <c r="GS10" s="306"/>
      <c r="GT10" s="306"/>
      <c r="GU10" s="306"/>
      <c r="GV10" s="306"/>
      <c r="GW10" s="306"/>
      <c r="GX10" s="306"/>
      <c r="GY10" s="306"/>
      <c r="GZ10" s="306"/>
      <c r="HA10" s="306"/>
      <c r="HB10" s="306"/>
      <c r="HC10" s="306"/>
      <c r="HD10" s="306"/>
      <c r="HE10" s="306"/>
      <c r="HF10" s="306"/>
      <c r="HG10" s="306"/>
      <c r="HH10" s="306"/>
      <c r="HI10" s="306"/>
      <c r="HJ10" s="306"/>
      <c r="HK10" s="306"/>
      <c r="HL10" s="306"/>
      <c r="HM10" s="306"/>
      <c r="HN10" s="306"/>
      <c r="HO10" s="306"/>
      <c r="HP10" s="306"/>
      <c r="HQ10" s="306"/>
      <c r="HR10" s="306"/>
      <c r="HS10" s="306"/>
      <c r="HT10" s="306"/>
      <c r="HU10" s="306"/>
      <c r="HV10" s="306"/>
      <c r="HW10" s="306"/>
      <c r="HX10" s="306"/>
      <c r="HY10" s="306"/>
      <c r="HZ10" s="306"/>
      <c r="IA10" s="306"/>
      <c r="IB10" s="306"/>
      <c r="IC10" s="306"/>
      <c r="ID10" s="306"/>
      <c r="IE10" s="306"/>
      <c r="IF10" s="306"/>
      <c r="IG10" s="306"/>
      <c r="IH10" s="306"/>
      <c r="II10" s="306"/>
      <c r="IJ10" s="306"/>
      <c r="IK10" s="306"/>
      <c r="IL10" s="306"/>
      <c r="IM10" s="306"/>
      <c r="IN10" s="306"/>
      <c r="IO10" s="306"/>
      <c r="IP10" s="306"/>
      <c r="IQ10" s="306"/>
      <c r="IR10" s="306"/>
      <c r="IS10" s="306"/>
      <c r="IT10" s="306"/>
      <c r="IU10" s="306"/>
      <c r="IV10" s="306"/>
      <c r="IW10" s="306"/>
      <c r="IX10" s="306"/>
      <c r="IY10" s="306"/>
      <c r="IZ10" s="306"/>
      <c r="JA10" s="306"/>
      <c r="JB10" s="306"/>
      <c r="JC10" s="306"/>
      <c r="JD10" s="306"/>
      <c r="JE10" s="306"/>
      <c r="JF10" s="306"/>
      <c r="JG10" s="306"/>
      <c r="JH10" s="306"/>
      <c r="JI10" s="306"/>
      <c r="JJ10" s="306"/>
      <c r="JK10" s="306"/>
      <c r="JL10" s="306"/>
      <c r="JM10" s="306"/>
      <c r="JN10" s="306"/>
      <c r="JO10" s="306"/>
      <c r="JP10" s="306"/>
      <c r="JQ10" s="306"/>
      <c r="JR10" s="306"/>
      <c r="JS10" s="306"/>
      <c r="JT10" s="306"/>
      <c r="JU10" s="306"/>
      <c r="JV10" s="306"/>
      <c r="JW10" s="306"/>
      <c r="JX10" s="306"/>
      <c r="JY10" s="306"/>
      <c r="JZ10" s="306"/>
      <c r="KA10" s="306"/>
      <c r="KB10" s="306"/>
      <c r="KC10" s="306"/>
      <c r="KD10" s="306"/>
      <c r="KE10" s="306"/>
      <c r="KF10" s="306"/>
      <c r="KG10" s="306"/>
      <c r="KH10" s="306"/>
      <c r="KI10" s="306"/>
      <c r="KJ10" s="306"/>
      <c r="KK10" s="306"/>
      <c r="KL10" s="306"/>
      <c r="KM10" s="306"/>
      <c r="KN10" s="306"/>
      <c r="KO10" s="306"/>
      <c r="KP10" s="306"/>
      <c r="KQ10" s="306"/>
      <c r="KR10" s="306"/>
      <c r="KS10" s="306"/>
      <c r="KT10" s="306"/>
      <c r="KU10" s="306"/>
      <c r="KV10" s="306"/>
      <c r="KW10" s="306"/>
      <c r="KX10" s="306"/>
      <c r="KY10" s="306"/>
      <c r="KZ10" s="306"/>
      <c r="LA10" s="306"/>
      <c r="LB10" s="306"/>
      <c r="LC10" s="306"/>
      <c r="LD10" s="306"/>
      <c r="LE10" s="306"/>
      <c r="LF10" s="306"/>
      <c r="LG10" s="306"/>
      <c r="LH10" s="306"/>
      <c r="LI10" s="306"/>
      <c r="LJ10" s="306"/>
      <c r="LK10" s="306"/>
      <c r="LL10" s="306"/>
      <c r="LM10" s="306"/>
      <c r="LN10" s="306"/>
      <c r="LO10" s="306"/>
      <c r="LP10" s="306"/>
      <c r="LQ10" s="306"/>
      <c r="LR10" s="306"/>
      <c r="LS10" s="306"/>
      <c r="LT10" s="306"/>
      <c r="LU10" s="306"/>
      <c r="LV10" s="306"/>
      <c r="LW10" s="306"/>
      <c r="LX10" s="306"/>
      <c r="LY10" s="306"/>
      <c r="LZ10" s="306"/>
      <c r="MA10" s="306"/>
      <c r="MB10" s="306"/>
      <c r="MC10" s="306"/>
      <c r="MD10" s="306"/>
      <c r="ME10" s="306"/>
      <c r="MF10" s="306"/>
      <c r="MG10" s="306"/>
      <c r="MH10" s="306"/>
      <c r="MI10" s="306"/>
      <c r="MJ10" s="306"/>
      <c r="MK10" s="306"/>
      <c r="ML10" s="306"/>
      <c r="MM10" s="306"/>
      <c r="MN10" s="306"/>
      <c r="MO10" s="306"/>
      <c r="MP10" s="306"/>
      <c r="MQ10" s="306"/>
      <c r="MR10" s="306"/>
      <c r="MS10" s="306"/>
      <c r="MT10" s="306"/>
      <c r="MU10" s="306"/>
      <c r="MV10" s="306"/>
      <c r="MW10" s="306"/>
      <c r="MX10" s="306"/>
      <c r="MY10" s="306"/>
      <c r="MZ10" s="306"/>
      <c r="NA10" s="306"/>
      <c r="NB10" s="306"/>
      <c r="NC10" s="306"/>
      <c r="ND10" s="306"/>
      <c r="NE10" s="306"/>
      <c r="NF10" s="306"/>
      <c r="NG10" s="306"/>
      <c r="NH10" s="306"/>
      <c r="NI10" s="306"/>
      <c r="NJ10" s="306"/>
      <c r="NK10" s="306"/>
      <c r="NL10" s="306"/>
      <c r="NM10" s="306"/>
      <c r="NN10" s="306"/>
      <c r="NO10" s="306"/>
      <c r="NP10" s="306"/>
      <c r="NQ10" s="306"/>
      <c r="NR10" s="306"/>
      <c r="NS10" s="306"/>
      <c r="NT10" s="306"/>
      <c r="NU10" s="306"/>
      <c r="NV10" s="306"/>
      <c r="NW10" s="306"/>
      <c r="NX10" s="306"/>
      <c r="NY10" s="306"/>
      <c r="NZ10" s="306"/>
      <c r="OA10" s="306"/>
      <c r="OB10" s="306"/>
      <c r="OC10" s="306"/>
      <c r="OD10" s="306"/>
      <c r="OE10" s="306"/>
      <c r="OF10" s="306"/>
      <c r="OG10" s="306"/>
      <c r="OH10" s="306"/>
      <c r="OI10" s="306"/>
      <c r="OJ10" s="306"/>
      <c r="OK10" s="306"/>
      <c r="OL10" s="306"/>
      <c r="OM10" s="306"/>
      <c r="ON10" s="306"/>
      <c r="OO10" s="306"/>
      <c r="OP10" s="306"/>
      <c r="OQ10" s="306"/>
      <c r="OR10" s="306"/>
      <c r="OS10" s="306"/>
      <c r="OT10" s="306"/>
      <c r="OU10" s="306"/>
      <c r="OV10" s="306"/>
      <c r="OW10" s="306"/>
      <c r="OX10" s="306"/>
      <c r="OY10" s="306"/>
      <c r="OZ10" s="306"/>
      <c r="PA10" s="306"/>
      <c r="PB10" s="306"/>
      <c r="PC10" s="306"/>
      <c r="PD10" s="306"/>
      <c r="PE10" s="306"/>
      <c r="PF10" s="306"/>
      <c r="PG10" s="306"/>
      <c r="PH10" s="306"/>
      <c r="PI10" s="306"/>
      <c r="PJ10" s="306"/>
      <c r="PK10" s="306"/>
      <c r="PL10" s="306"/>
      <c r="PM10" s="306"/>
      <c r="PN10" s="306"/>
      <c r="PO10" s="306"/>
      <c r="PP10" s="306"/>
      <c r="PQ10" s="306"/>
      <c r="PR10" s="306"/>
      <c r="PS10" s="306"/>
      <c r="PT10" s="306"/>
      <c r="PU10" s="306"/>
      <c r="PV10" s="306"/>
      <c r="PW10" s="306"/>
      <c r="PX10" s="306"/>
      <c r="PY10" s="306"/>
      <c r="PZ10" s="306"/>
      <c r="QA10" s="306"/>
      <c r="QB10" s="306"/>
      <c r="QC10" s="306"/>
      <c r="QD10" s="306"/>
      <c r="QE10" s="306"/>
      <c r="QF10" s="306"/>
      <c r="QG10" s="306"/>
      <c r="QH10" s="306"/>
      <c r="QI10" s="306"/>
      <c r="QJ10" s="306"/>
      <c r="QK10" s="306"/>
      <c r="QL10" s="306"/>
      <c r="QM10" s="306"/>
      <c r="QN10" s="306"/>
      <c r="QO10" s="306"/>
      <c r="QP10" s="306"/>
      <c r="QQ10" s="306"/>
      <c r="QR10" s="306"/>
      <c r="QS10" s="306"/>
      <c r="QT10" s="306"/>
      <c r="QU10" s="306"/>
      <c r="QV10" s="306"/>
      <c r="QW10" s="306"/>
      <c r="QX10" s="306"/>
      <c r="QY10" s="306"/>
      <c r="QZ10" s="306"/>
      <c r="RA10" s="306"/>
      <c r="RB10" s="306"/>
      <c r="RC10" s="306"/>
      <c r="RD10" s="306"/>
      <c r="RE10" s="306"/>
      <c r="RF10" s="306"/>
      <c r="RG10" s="306"/>
      <c r="RH10" s="306"/>
      <c r="RI10" s="306"/>
      <c r="RJ10" s="306"/>
      <c r="RK10" s="306"/>
      <c r="RL10" s="306"/>
      <c r="RM10" s="306"/>
      <c r="RN10" s="306"/>
      <c r="RO10" s="306"/>
      <c r="RP10" s="306"/>
      <c r="RQ10" s="306"/>
      <c r="RR10" s="306"/>
      <c r="RS10" s="306"/>
      <c r="RT10" s="306"/>
      <c r="RU10" s="306"/>
      <c r="RV10" s="306"/>
      <c r="RW10" s="306"/>
      <c r="RX10" s="306"/>
      <c r="RY10" s="306"/>
      <c r="RZ10" s="306"/>
      <c r="SA10" s="306"/>
      <c r="SB10" s="306"/>
      <c r="SC10" s="306"/>
      <c r="SD10" s="306"/>
      <c r="SE10" s="306"/>
      <c r="SF10" s="306"/>
      <c r="SG10" s="306"/>
      <c r="SH10" s="306"/>
      <c r="SI10" s="306"/>
      <c r="SJ10" s="306"/>
      <c r="SK10" s="306"/>
      <c r="SL10" s="306"/>
      <c r="SM10" s="306"/>
      <c r="SN10" s="306"/>
      <c r="SO10" s="306"/>
      <c r="SP10" s="306"/>
      <c r="SQ10" s="306"/>
      <c r="SR10" s="306"/>
      <c r="SS10" s="306"/>
      <c r="ST10" s="306"/>
      <c r="SU10" s="306"/>
      <c r="SV10" s="306"/>
      <c r="SW10" s="306"/>
      <c r="SX10" s="306"/>
      <c r="SY10" s="306"/>
      <c r="SZ10" s="306"/>
      <c r="TA10" s="306"/>
      <c r="TB10" s="306"/>
      <c r="TC10" s="306"/>
      <c r="TD10" s="306"/>
      <c r="TE10" s="306"/>
      <c r="TF10" s="306"/>
      <c r="TG10" s="306"/>
      <c r="TH10" s="306"/>
      <c r="TI10" s="306"/>
      <c r="TJ10" s="306"/>
      <c r="TK10" s="306"/>
      <c r="TL10" s="306"/>
      <c r="TM10" s="306"/>
      <c r="TN10" s="306"/>
      <c r="TO10" s="306"/>
      <c r="TP10" s="306"/>
      <c r="TQ10" s="306"/>
      <c r="TR10" s="306"/>
      <c r="TS10" s="306"/>
      <c r="TT10" s="306"/>
      <c r="TU10" s="306"/>
      <c r="TV10" s="306"/>
      <c r="TW10" s="306"/>
      <c r="TX10" s="306"/>
      <c r="TY10" s="306"/>
      <c r="TZ10" s="306"/>
      <c r="UA10" s="306"/>
      <c r="UB10" s="306"/>
      <c r="UC10" s="306"/>
      <c r="UD10" s="306"/>
      <c r="UE10" s="306"/>
      <c r="UF10" s="306"/>
      <c r="UG10" s="306"/>
      <c r="UH10" s="306"/>
      <c r="UI10" s="306"/>
      <c r="UJ10" s="306"/>
      <c r="UK10" s="306"/>
      <c r="UL10" s="306"/>
      <c r="UM10" s="306"/>
      <c r="UN10" s="306"/>
      <c r="UO10" s="306"/>
      <c r="UP10" s="306"/>
      <c r="UQ10" s="306"/>
      <c r="UR10" s="306"/>
      <c r="US10" s="306"/>
      <c r="UT10" s="306"/>
      <c r="UU10" s="306"/>
      <c r="UV10" s="306"/>
      <c r="UW10" s="306"/>
      <c r="UX10" s="306"/>
      <c r="UY10" s="306"/>
      <c r="UZ10" s="306"/>
      <c r="VA10" s="306"/>
      <c r="VB10" s="306"/>
      <c r="VC10" s="306"/>
      <c r="VD10" s="306"/>
      <c r="VE10" s="306"/>
      <c r="VF10" s="306"/>
      <c r="VG10" s="306"/>
      <c r="VH10" s="306"/>
      <c r="VI10" s="306"/>
      <c r="VJ10" s="306"/>
      <c r="VK10" s="306"/>
      <c r="VL10" s="306"/>
      <c r="VM10" s="306"/>
      <c r="VN10" s="306"/>
      <c r="VO10" s="306"/>
      <c r="VP10" s="306"/>
      <c r="VQ10" s="306"/>
      <c r="VR10" s="306"/>
      <c r="VS10" s="306"/>
      <c r="VT10" s="306"/>
      <c r="VU10" s="306"/>
      <c r="VV10" s="306"/>
      <c r="VW10" s="306"/>
      <c r="VX10" s="306"/>
      <c r="VY10" s="306"/>
      <c r="VZ10" s="306"/>
      <c r="WA10" s="306"/>
      <c r="WB10" s="306"/>
      <c r="WC10" s="306"/>
      <c r="WD10" s="306"/>
      <c r="WE10" s="306"/>
      <c r="WF10" s="306"/>
      <c r="WG10" s="306"/>
      <c r="WH10" s="306"/>
      <c r="WI10" s="306"/>
      <c r="WJ10" s="306"/>
      <c r="WK10" s="306"/>
      <c r="WL10" s="306"/>
      <c r="WM10" s="306"/>
      <c r="WN10" s="306"/>
      <c r="WO10" s="306"/>
      <c r="WP10" s="306"/>
      <c r="WQ10" s="306"/>
      <c r="WR10" s="306"/>
      <c r="WS10" s="306"/>
      <c r="WT10" s="306"/>
      <c r="WU10" s="306"/>
      <c r="WV10" s="306"/>
      <c r="WW10" s="306"/>
      <c r="WX10" s="306"/>
      <c r="WY10" s="306"/>
      <c r="WZ10" s="306"/>
      <c r="XA10" s="306"/>
      <c r="XB10" s="306"/>
      <c r="XC10" s="306"/>
      <c r="XD10" s="306"/>
      <c r="XE10" s="306"/>
      <c r="XF10" s="306"/>
      <c r="XG10" s="306"/>
      <c r="XH10" s="306"/>
      <c r="XI10" s="306"/>
      <c r="XJ10" s="306"/>
      <c r="XK10" s="306"/>
      <c r="XL10" s="306"/>
      <c r="XM10" s="306"/>
      <c r="XN10" s="306"/>
      <c r="XO10" s="306"/>
      <c r="XP10" s="306"/>
      <c r="XQ10" s="306"/>
      <c r="XR10" s="306"/>
      <c r="XS10" s="306"/>
      <c r="XT10" s="306"/>
      <c r="XU10" s="306"/>
      <c r="XV10" s="306"/>
      <c r="XW10" s="306"/>
      <c r="XX10" s="306"/>
      <c r="XY10" s="306"/>
      <c r="XZ10" s="306"/>
      <c r="YA10" s="306"/>
      <c r="YB10" s="306"/>
      <c r="YC10" s="306"/>
      <c r="YD10" s="306"/>
      <c r="YE10" s="306"/>
      <c r="YF10" s="306"/>
      <c r="YG10" s="306"/>
      <c r="YH10" s="306"/>
      <c r="YI10" s="306"/>
      <c r="YJ10" s="306"/>
      <c r="YK10" s="306"/>
      <c r="YL10" s="306"/>
      <c r="YM10" s="306"/>
      <c r="YN10" s="306"/>
      <c r="YO10" s="306"/>
      <c r="YP10" s="306"/>
      <c r="YQ10" s="306"/>
      <c r="YR10" s="306"/>
      <c r="YS10" s="306"/>
      <c r="YT10" s="306"/>
      <c r="YU10" s="306"/>
      <c r="YV10" s="306"/>
      <c r="YW10" s="306"/>
      <c r="YX10" s="306"/>
      <c r="YY10" s="306"/>
      <c r="YZ10" s="306"/>
      <c r="ZA10" s="306"/>
      <c r="ZB10" s="306"/>
      <c r="ZC10" s="306"/>
      <c r="ZD10" s="306"/>
      <c r="ZE10" s="306"/>
      <c r="ZF10" s="306"/>
      <c r="ZG10" s="306"/>
      <c r="ZH10" s="306"/>
      <c r="ZI10" s="306"/>
      <c r="ZJ10" s="306"/>
      <c r="ZK10" s="306"/>
      <c r="ZL10" s="306"/>
      <c r="ZM10" s="306"/>
      <c r="ZN10" s="306"/>
      <c r="ZO10" s="306"/>
      <c r="ZP10" s="306"/>
      <c r="ZQ10" s="306"/>
      <c r="ZR10" s="306"/>
      <c r="ZS10" s="306"/>
      <c r="ZT10" s="306"/>
      <c r="ZU10" s="306"/>
      <c r="ZV10" s="306"/>
      <c r="ZW10" s="306"/>
      <c r="ZX10" s="306"/>
      <c r="ZY10" s="306"/>
      <c r="ZZ10" s="306"/>
      <c r="AAA10" s="306"/>
      <c r="AAB10" s="306"/>
      <c r="AAC10" s="306"/>
      <c r="AAD10" s="306"/>
      <c r="AAE10" s="306"/>
      <c r="AAF10" s="306"/>
      <c r="AAG10" s="306"/>
      <c r="AAH10" s="306"/>
      <c r="AAI10" s="306"/>
      <c r="AAJ10" s="306"/>
      <c r="AAK10" s="306"/>
      <c r="AAL10" s="306"/>
      <c r="AAM10" s="306"/>
      <c r="AAN10" s="306"/>
      <c r="AAO10" s="306"/>
      <c r="AAP10" s="306"/>
      <c r="AAQ10" s="306"/>
      <c r="AAR10" s="306"/>
      <c r="AAS10" s="306"/>
      <c r="AAT10" s="306"/>
      <c r="AAU10" s="306"/>
      <c r="AAV10" s="306"/>
      <c r="AAW10" s="306"/>
      <c r="AAX10" s="306"/>
      <c r="AAY10" s="306"/>
      <c r="AAZ10" s="306"/>
      <c r="ABA10" s="306"/>
      <c r="ABB10" s="306"/>
      <c r="ABC10" s="306"/>
      <c r="ABD10" s="306"/>
      <c r="ABE10" s="306"/>
      <c r="ABF10" s="306"/>
      <c r="ABG10" s="306"/>
      <c r="ABH10" s="306"/>
      <c r="ABI10" s="306"/>
      <c r="ABJ10" s="306"/>
      <c r="ABK10" s="306"/>
      <c r="ABL10" s="306"/>
      <c r="ABM10" s="306"/>
      <c r="ABN10" s="306"/>
      <c r="ABO10" s="306"/>
      <c r="ABP10" s="306"/>
      <c r="ABQ10" s="306"/>
      <c r="ABR10" s="306"/>
      <c r="ABS10" s="306"/>
      <c r="ABT10" s="306"/>
      <c r="ABU10" s="306"/>
      <c r="ABV10" s="306"/>
      <c r="ABW10" s="306"/>
      <c r="ABX10" s="306"/>
      <c r="ABY10" s="306"/>
      <c r="ABZ10" s="306"/>
      <c r="ACA10" s="306"/>
      <c r="ACB10" s="306"/>
      <c r="ACC10" s="306"/>
      <c r="ACD10" s="306"/>
      <c r="ACE10" s="306"/>
      <c r="ACF10" s="306"/>
      <c r="ACG10" s="306"/>
      <c r="ACH10" s="306"/>
      <c r="ACI10" s="306"/>
      <c r="ACJ10" s="306"/>
      <c r="ACK10" s="306"/>
      <c r="ACL10" s="306"/>
      <c r="ACM10" s="306"/>
      <c r="ACN10" s="306"/>
      <c r="ACO10" s="306"/>
      <c r="ACP10" s="306"/>
      <c r="ACQ10" s="306"/>
      <c r="ACR10" s="306"/>
      <c r="ACS10" s="306"/>
      <c r="ACT10" s="306"/>
      <c r="ACU10" s="306"/>
      <c r="ACV10" s="306"/>
      <c r="ACW10" s="306"/>
      <c r="ACX10" s="306"/>
      <c r="ACY10" s="306"/>
      <c r="ACZ10" s="306"/>
      <c r="ADA10" s="306"/>
      <c r="ADB10" s="306"/>
      <c r="ADC10" s="306"/>
      <c r="ADD10" s="306"/>
      <c r="ADE10" s="306"/>
      <c r="ADF10" s="306"/>
      <c r="ADG10" s="306"/>
      <c r="ADH10" s="306"/>
      <c r="ADI10" s="306"/>
      <c r="ADJ10" s="306"/>
      <c r="ADK10" s="306"/>
      <c r="ADL10" s="306"/>
      <c r="ADM10" s="306"/>
      <c r="ADN10" s="306"/>
      <c r="ADO10" s="306"/>
      <c r="ADP10" s="306"/>
      <c r="ADQ10" s="306"/>
      <c r="ADR10" s="306"/>
      <c r="ADS10" s="306"/>
      <c r="ADT10" s="306"/>
      <c r="ADU10" s="306"/>
      <c r="ADV10" s="306"/>
      <c r="ADW10" s="306"/>
      <c r="ADX10" s="306"/>
      <c r="ADY10" s="306"/>
      <c r="ADZ10" s="306"/>
      <c r="AEA10" s="306"/>
      <c r="AEB10" s="306"/>
      <c r="AEC10" s="306"/>
      <c r="AED10" s="306"/>
      <c r="AEE10" s="306"/>
      <c r="AEF10" s="306"/>
      <c r="AEG10" s="306"/>
      <c r="AEH10" s="306"/>
      <c r="AEI10" s="306"/>
      <c r="AEJ10" s="306"/>
      <c r="AEK10" s="306"/>
      <c r="AEL10" s="306"/>
      <c r="AEM10" s="306"/>
      <c r="AEN10" s="306"/>
      <c r="AEO10" s="306"/>
      <c r="AEP10" s="306"/>
      <c r="AEQ10" s="306"/>
      <c r="AER10" s="306"/>
      <c r="AES10" s="306"/>
      <c r="AET10" s="306"/>
      <c r="AEU10" s="306"/>
      <c r="AEV10" s="306"/>
      <c r="AEW10" s="306"/>
      <c r="AEX10" s="306"/>
      <c r="AEY10" s="306"/>
      <c r="AEZ10" s="306"/>
      <c r="AFA10" s="306"/>
      <c r="AFB10" s="306"/>
      <c r="AFC10" s="306"/>
      <c r="AFD10" s="306"/>
      <c r="AFE10" s="306"/>
      <c r="AFF10" s="306"/>
      <c r="AFG10" s="306"/>
      <c r="AFH10" s="306"/>
      <c r="AFI10" s="306"/>
      <c r="AFJ10" s="306"/>
      <c r="AFK10" s="306"/>
      <c r="AFL10" s="306"/>
      <c r="AFM10" s="306"/>
      <c r="AFN10" s="306"/>
      <c r="AFO10" s="306"/>
      <c r="AFP10" s="306"/>
      <c r="AFQ10" s="306"/>
      <c r="AFR10" s="306"/>
      <c r="AFS10" s="306"/>
      <c r="AFT10" s="306"/>
      <c r="AFU10" s="306"/>
      <c r="AFV10" s="306"/>
      <c r="AFW10" s="306"/>
      <c r="AFX10" s="306"/>
      <c r="AFY10" s="306"/>
      <c r="AFZ10" s="306"/>
      <c r="AGA10" s="306"/>
      <c r="AGB10" s="306"/>
      <c r="AGC10" s="306"/>
      <c r="AGD10" s="306"/>
      <c r="AGE10" s="306"/>
      <c r="AGF10" s="306"/>
      <c r="AGG10" s="306"/>
      <c r="AGH10" s="306"/>
      <c r="AGI10" s="306"/>
      <c r="AGJ10" s="306"/>
      <c r="AGK10" s="306"/>
      <c r="AGL10" s="306"/>
      <c r="AGM10" s="306"/>
      <c r="AGN10" s="306"/>
      <c r="AGO10" s="306"/>
      <c r="AGP10" s="306"/>
      <c r="AGQ10" s="306"/>
      <c r="AGR10" s="306"/>
      <c r="AGS10" s="306"/>
      <c r="AGT10" s="306"/>
      <c r="AGU10" s="306"/>
      <c r="AGV10" s="306"/>
      <c r="AGW10" s="306"/>
      <c r="AGX10" s="306"/>
      <c r="AGY10" s="306"/>
      <c r="AGZ10" s="306"/>
      <c r="AHA10" s="306"/>
      <c r="AHB10" s="306"/>
      <c r="AHC10" s="306"/>
      <c r="AHD10" s="306"/>
      <c r="AHE10" s="306"/>
      <c r="AHF10" s="306"/>
      <c r="AHG10" s="306"/>
      <c r="AHH10" s="306"/>
      <c r="AHI10" s="306"/>
      <c r="AHJ10" s="306"/>
      <c r="AHK10" s="306"/>
      <c r="AHL10" s="306"/>
      <c r="AHM10" s="306"/>
      <c r="AHN10" s="306"/>
      <c r="AHO10" s="306"/>
      <c r="AHP10" s="306"/>
      <c r="AHQ10" s="306"/>
      <c r="AHR10" s="306"/>
      <c r="AHS10" s="306"/>
      <c r="AHT10" s="306"/>
      <c r="AHU10" s="306"/>
      <c r="AHV10" s="306"/>
      <c r="AHW10" s="306"/>
      <c r="AHX10" s="306"/>
      <c r="AHY10" s="306"/>
      <c r="AHZ10" s="306"/>
      <c r="AIA10" s="306"/>
      <c r="AIB10" s="306"/>
      <c r="AIC10" s="306"/>
      <c r="AID10" s="306"/>
      <c r="AIE10" s="306"/>
      <c r="AIF10" s="306"/>
      <c r="AIG10" s="306"/>
      <c r="AIH10" s="306"/>
      <c r="AII10" s="306"/>
      <c r="AIJ10" s="306"/>
      <c r="AIK10" s="306"/>
      <c r="AIL10" s="306"/>
      <c r="AIM10" s="306"/>
      <c r="AIN10" s="306"/>
      <c r="AIO10" s="306"/>
      <c r="AIP10" s="306"/>
      <c r="AIQ10" s="306"/>
      <c r="AIR10" s="306"/>
      <c r="AIS10" s="306"/>
      <c r="AIT10" s="306"/>
      <c r="AIU10" s="306"/>
      <c r="AIV10" s="306"/>
      <c r="AIW10" s="306"/>
      <c r="AIX10" s="306"/>
      <c r="AIY10" s="306"/>
      <c r="AIZ10" s="306"/>
      <c r="AJA10" s="306"/>
      <c r="AJB10" s="306"/>
      <c r="AJC10" s="306"/>
      <c r="AJD10" s="306"/>
      <c r="AJE10" s="306"/>
      <c r="AJF10" s="306"/>
      <c r="AJG10" s="306"/>
      <c r="AJH10" s="306"/>
      <c r="AJI10" s="306"/>
      <c r="AJJ10" s="306"/>
      <c r="AJK10" s="306"/>
      <c r="AJL10" s="306"/>
      <c r="AJM10" s="306"/>
      <c r="AJN10" s="306"/>
      <c r="AJO10" s="306"/>
      <c r="AJP10" s="306"/>
      <c r="AJQ10" s="306"/>
      <c r="AJR10" s="306"/>
      <c r="AJS10" s="306"/>
      <c r="AJT10" s="306"/>
      <c r="AJU10" s="306"/>
      <c r="AJV10" s="306"/>
      <c r="AJW10" s="306"/>
      <c r="AJX10" s="306"/>
      <c r="AJY10" s="306"/>
      <c r="AJZ10" s="306"/>
      <c r="AKA10" s="306"/>
      <c r="AKB10" s="306"/>
      <c r="AKC10" s="306"/>
      <c r="AKD10" s="306"/>
      <c r="AKE10" s="306"/>
      <c r="AKF10" s="306"/>
      <c r="AKG10" s="306"/>
      <c r="AKH10" s="306"/>
      <c r="AKI10" s="306"/>
      <c r="AKJ10" s="306"/>
      <c r="AKK10" s="306"/>
      <c r="AKL10" s="306"/>
      <c r="AKM10" s="306"/>
      <c r="AKN10" s="306"/>
      <c r="AKO10" s="306"/>
      <c r="AKP10" s="306"/>
      <c r="AKQ10" s="306"/>
      <c r="AKR10" s="306"/>
      <c r="AKS10" s="306"/>
      <c r="AKT10" s="306"/>
      <c r="AKU10" s="306"/>
      <c r="AKV10" s="306"/>
      <c r="AKW10" s="306"/>
      <c r="AKX10" s="306"/>
      <c r="AKY10" s="306"/>
      <c r="AKZ10" s="306"/>
      <c r="ALA10" s="306"/>
      <c r="ALB10" s="306"/>
      <c r="ALC10" s="306"/>
      <c r="ALD10" s="306"/>
      <c r="ALE10" s="306"/>
      <c r="ALF10" s="306"/>
      <c r="ALG10" s="306"/>
      <c r="ALH10" s="306"/>
      <c r="ALI10" s="306"/>
      <c r="ALJ10" s="306"/>
      <c r="ALK10" s="306"/>
      <c r="ALL10" s="306"/>
      <c r="ALM10" s="306"/>
      <c r="ALN10" s="306"/>
      <c r="ALO10" s="306"/>
      <c r="ALP10" s="306"/>
      <c r="ALQ10" s="306"/>
      <c r="ALR10" s="306"/>
      <c r="ALS10" s="306"/>
      <c r="ALT10" s="306"/>
      <c r="ALU10" s="306"/>
      <c r="ALV10" s="306"/>
      <c r="ALW10" s="306"/>
      <c r="ALX10" s="306"/>
      <c r="ALY10" s="306"/>
      <c r="ALZ10" s="306"/>
      <c r="AMA10" s="306"/>
      <c r="AMB10" s="306"/>
      <c r="AMC10" s="306"/>
      <c r="AMD10" s="306"/>
      <c r="AME10" s="306"/>
      <c r="AMF10" s="306"/>
      <c r="AMG10" s="306"/>
      <c r="AMH10" s="306"/>
      <c r="AMI10" s="306"/>
      <c r="AMJ10" s="306"/>
      <c r="AMK10" s="306"/>
      <c r="AML10" s="306"/>
      <c r="AMM10" s="306"/>
      <c r="AMN10" s="306"/>
      <c r="AMO10" s="306"/>
      <c r="AMP10" s="306"/>
      <c r="AMQ10" s="306"/>
      <c r="AMR10" s="306"/>
      <c r="AMS10" s="306"/>
      <c r="AMT10" s="306"/>
      <c r="AMU10" s="306"/>
      <c r="AMV10" s="306"/>
      <c r="AMW10" s="306"/>
      <c r="AMX10" s="306"/>
      <c r="AMY10" s="306"/>
      <c r="AMZ10" s="306"/>
      <c r="ANA10" s="306"/>
      <c r="ANB10" s="306"/>
      <c r="ANC10" s="306"/>
      <c r="AND10" s="306"/>
      <c r="ANE10" s="306"/>
      <c r="ANF10" s="306"/>
      <c r="ANG10" s="306"/>
      <c r="ANH10" s="306"/>
      <c r="ANI10" s="306"/>
      <c r="ANJ10" s="306"/>
      <c r="ANK10" s="306"/>
      <c r="ANL10" s="306"/>
      <c r="ANM10" s="306"/>
      <c r="ANN10" s="306"/>
      <c r="ANO10" s="306"/>
      <c r="ANP10" s="306"/>
      <c r="ANQ10" s="306"/>
      <c r="ANR10" s="306"/>
      <c r="ANS10" s="306"/>
      <c r="ANT10" s="306"/>
      <c r="ANU10" s="306"/>
      <c r="ANV10" s="306"/>
      <c r="ANW10" s="306"/>
      <c r="ANX10" s="306"/>
      <c r="ANY10" s="306"/>
      <c r="ANZ10" s="306"/>
      <c r="AOA10" s="306"/>
      <c r="AOB10" s="306"/>
      <c r="AOC10" s="306"/>
      <c r="AOD10" s="306"/>
      <c r="AOE10" s="306"/>
      <c r="AOF10" s="306"/>
      <c r="AOG10" s="306"/>
      <c r="AOH10" s="306"/>
      <c r="AOI10" s="306"/>
      <c r="AOJ10" s="306"/>
      <c r="AOK10" s="306"/>
      <c r="AOL10" s="306"/>
      <c r="AOM10" s="306"/>
      <c r="AON10" s="306"/>
      <c r="AOO10" s="306"/>
      <c r="AOP10" s="306"/>
      <c r="AOQ10" s="306"/>
      <c r="AOR10" s="306"/>
      <c r="AOS10" s="306"/>
      <c r="AOT10" s="306"/>
      <c r="AOU10" s="306"/>
      <c r="AOV10" s="306"/>
      <c r="AOW10" s="306"/>
      <c r="AOX10" s="306"/>
      <c r="AOY10" s="306"/>
      <c r="AOZ10" s="306"/>
      <c r="APA10" s="306"/>
      <c r="APB10" s="306"/>
      <c r="APC10" s="306"/>
      <c r="APD10" s="306"/>
      <c r="APE10" s="306"/>
      <c r="APF10" s="306"/>
      <c r="APG10" s="306"/>
      <c r="APH10" s="306"/>
      <c r="API10" s="306"/>
      <c r="APJ10" s="306"/>
      <c r="APK10" s="306"/>
      <c r="APL10" s="306"/>
      <c r="APM10" s="306"/>
      <c r="APN10" s="306"/>
      <c r="APO10" s="306"/>
      <c r="APP10" s="306"/>
      <c r="APQ10" s="306"/>
      <c r="APR10" s="306"/>
      <c r="APS10" s="306"/>
      <c r="APT10" s="306"/>
      <c r="APU10" s="306"/>
      <c r="APV10" s="306"/>
      <c r="APW10" s="306"/>
      <c r="APX10" s="306"/>
      <c r="APY10" s="306"/>
      <c r="APZ10" s="306"/>
      <c r="AQA10" s="306"/>
      <c r="AQB10" s="306"/>
      <c r="AQC10" s="306"/>
      <c r="AQD10" s="306"/>
      <c r="AQE10" s="306"/>
      <c r="AQF10" s="306"/>
      <c r="AQG10" s="306"/>
      <c r="AQH10" s="306"/>
      <c r="AQI10" s="306"/>
      <c r="AQJ10" s="306"/>
      <c r="AQK10" s="306"/>
      <c r="AQL10" s="306"/>
      <c r="AQM10" s="306"/>
      <c r="AQN10" s="306"/>
      <c r="AQO10" s="306"/>
      <c r="AQP10" s="306"/>
      <c r="AQQ10" s="306"/>
      <c r="AQR10" s="306"/>
      <c r="AQS10" s="306"/>
      <c r="AQT10" s="306"/>
      <c r="AQU10" s="306"/>
      <c r="AQV10" s="306"/>
      <c r="AQW10" s="306"/>
      <c r="AQX10" s="306"/>
      <c r="AQY10" s="306"/>
      <c r="AQZ10" s="306"/>
      <c r="ARA10" s="306"/>
      <c r="ARB10" s="306"/>
      <c r="ARC10" s="306"/>
      <c r="ARD10" s="306"/>
      <c r="ARE10" s="306"/>
      <c r="ARF10" s="306"/>
      <c r="ARG10" s="306"/>
      <c r="ARH10" s="306"/>
      <c r="ARI10" s="306"/>
      <c r="ARJ10" s="306"/>
      <c r="ARK10" s="306"/>
      <c r="ARL10" s="306"/>
      <c r="ARM10" s="306"/>
      <c r="ARN10" s="306"/>
      <c r="ARO10" s="306"/>
      <c r="ARP10" s="306"/>
      <c r="ARQ10" s="306"/>
      <c r="ARR10" s="306"/>
      <c r="ARS10" s="306"/>
      <c r="ART10" s="306"/>
      <c r="ARU10" s="306"/>
      <c r="ARV10" s="306"/>
      <c r="ARW10" s="306"/>
      <c r="ARX10" s="306"/>
      <c r="ARY10" s="306"/>
      <c r="ARZ10" s="306"/>
      <c r="ASA10" s="306"/>
      <c r="ASB10" s="306"/>
      <c r="ASC10" s="306"/>
      <c r="ASD10" s="306"/>
      <c r="ASE10" s="306"/>
      <c r="ASF10" s="306"/>
      <c r="ASG10" s="306"/>
      <c r="ASH10" s="306"/>
      <c r="ASI10" s="306"/>
      <c r="ASJ10" s="306"/>
      <c r="ASK10" s="306"/>
      <c r="ASL10" s="306"/>
      <c r="ASM10" s="306"/>
      <c r="ASN10" s="306"/>
      <c r="ASO10" s="306"/>
      <c r="ASP10" s="306"/>
      <c r="ASQ10" s="306"/>
      <c r="ASR10" s="306"/>
      <c r="ASS10" s="306"/>
      <c r="AST10" s="306"/>
      <c r="ASU10" s="306"/>
      <c r="ASV10" s="306"/>
      <c r="ASW10" s="306"/>
      <c r="ASX10" s="306"/>
      <c r="ASY10" s="306"/>
      <c r="ASZ10" s="306"/>
      <c r="ATA10" s="306"/>
      <c r="ATB10" s="306"/>
      <c r="ATC10" s="306"/>
      <c r="ATD10" s="306"/>
      <c r="ATE10" s="306"/>
      <c r="ATF10" s="306"/>
      <c r="ATG10" s="306"/>
      <c r="ATH10" s="306"/>
      <c r="ATI10" s="306"/>
      <c r="ATJ10" s="306"/>
      <c r="ATK10" s="306"/>
      <c r="ATL10" s="306"/>
      <c r="ATM10" s="306"/>
      <c r="ATN10" s="306"/>
      <c r="ATO10" s="306"/>
      <c r="ATP10" s="306"/>
      <c r="ATQ10" s="306"/>
      <c r="ATR10" s="306"/>
      <c r="ATS10" s="306"/>
      <c r="ATT10" s="306"/>
      <c r="ATU10" s="306"/>
      <c r="ATV10" s="306"/>
      <c r="ATW10" s="306"/>
      <c r="ATX10" s="306"/>
      <c r="ATY10" s="306"/>
      <c r="ATZ10" s="306"/>
      <c r="AUA10" s="306"/>
      <c r="AUB10" s="306"/>
      <c r="AUC10" s="306"/>
      <c r="AUD10" s="306"/>
      <c r="AUE10" s="306"/>
      <c r="AUF10" s="306"/>
      <c r="AUG10" s="306"/>
      <c r="AUH10" s="306"/>
      <c r="AUI10" s="306"/>
      <c r="AUJ10" s="306"/>
      <c r="AUK10" s="306"/>
      <c r="AUL10" s="306"/>
      <c r="AUM10" s="306"/>
      <c r="AUN10" s="306"/>
      <c r="AUO10" s="306"/>
      <c r="AUP10" s="306"/>
      <c r="AUQ10" s="306"/>
      <c r="AUR10" s="306"/>
      <c r="AUS10" s="306"/>
      <c r="AUT10" s="306"/>
      <c r="AUU10" s="306"/>
      <c r="AUV10" s="306"/>
      <c r="AUW10" s="306"/>
      <c r="AUX10" s="306"/>
      <c r="AUY10" s="306"/>
      <c r="AUZ10" s="306"/>
      <c r="AVA10" s="306"/>
      <c r="AVB10" s="306"/>
      <c r="AVC10" s="306"/>
      <c r="AVD10" s="306"/>
      <c r="AVE10" s="306"/>
      <c r="AVF10" s="306"/>
      <c r="AVG10" s="306"/>
      <c r="AVH10" s="306"/>
      <c r="AVI10" s="306"/>
      <c r="AVJ10" s="306"/>
      <c r="AVK10" s="306"/>
      <c r="AVL10" s="306"/>
      <c r="AVM10" s="306"/>
      <c r="AVN10" s="306"/>
      <c r="AVO10" s="306"/>
      <c r="AVP10" s="306"/>
      <c r="AVQ10" s="306"/>
      <c r="AVR10" s="306"/>
      <c r="AVS10" s="306"/>
      <c r="AVT10" s="306"/>
      <c r="AVU10" s="306"/>
      <c r="AVV10" s="306"/>
      <c r="AVW10" s="306"/>
      <c r="AVX10" s="306"/>
      <c r="AVY10" s="306"/>
      <c r="AVZ10" s="306"/>
      <c r="AWA10" s="306"/>
      <c r="AWB10" s="306"/>
      <c r="AWC10" s="306"/>
      <c r="AWD10" s="306"/>
      <c r="AWE10" s="306"/>
      <c r="AWF10" s="306"/>
      <c r="AWG10" s="306"/>
      <c r="AWH10" s="306"/>
      <c r="AWI10" s="306"/>
      <c r="AWJ10" s="306"/>
      <c r="AWK10" s="306"/>
      <c r="AWL10" s="306"/>
      <c r="AWM10" s="306"/>
      <c r="AWN10" s="306"/>
      <c r="AWO10" s="306"/>
      <c r="AWP10" s="306"/>
      <c r="AWQ10" s="306"/>
      <c r="AWR10" s="306"/>
      <c r="AWS10" s="306"/>
      <c r="AWT10" s="306"/>
      <c r="AWU10" s="306"/>
      <c r="AWV10" s="306"/>
      <c r="AWW10" s="306"/>
      <c r="AWX10" s="306"/>
      <c r="AWY10" s="306"/>
      <c r="AWZ10" s="306"/>
      <c r="AXA10" s="306"/>
      <c r="AXB10" s="306"/>
      <c r="AXC10" s="306"/>
      <c r="AXD10" s="306"/>
      <c r="AXE10" s="306"/>
      <c r="AXF10" s="306"/>
      <c r="AXG10" s="306"/>
      <c r="AXH10" s="306"/>
      <c r="AXI10" s="306"/>
      <c r="AXJ10" s="306"/>
      <c r="AXK10" s="306"/>
      <c r="AXL10" s="306"/>
      <c r="AXM10" s="306"/>
      <c r="AXN10" s="306"/>
      <c r="AXO10" s="306"/>
      <c r="AXP10" s="306"/>
      <c r="AXQ10" s="306"/>
      <c r="AXR10" s="306"/>
      <c r="AXS10" s="306"/>
      <c r="AXT10" s="306"/>
      <c r="AXU10" s="306"/>
      <c r="AXV10" s="306"/>
      <c r="AXW10" s="306"/>
      <c r="AXX10" s="306"/>
      <c r="AXY10" s="306"/>
      <c r="AXZ10" s="306"/>
      <c r="AYA10" s="306"/>
      <c r="AYB10" s="306"/>
      <c r="AYC10" s="306"/>
      <c r="AYD10" s="306"/>
      <c r="AYE10" s="306"/>
      <c r="AYF10" s="306"/>
      <c r="AYG10" s="306"/>
      <c r="AYH10" s="306"/>
      <c r="AYI10" s="306"/>
      <c r="AYJ10" s="306"/>
      <c r="AYK10" s="306"/>
      <c r="AYL10" s="306"/>
      <c r="AYM10" s="306"/>
      <c r="AYN10" s="306"/>
      <c r="AYO10" s="306"/>
      <c r="AYP10" s="306"/>
      <c r="AYQ10" s="306"/>
      <c r="AYR10" s="306"/>
      <c r="AYS10" s="306"/>
      <c r="AYT10" s="306"/>
      <c r="AYU10" s="306"/>
      <c r="AYV10" s="306"/>
      <c r="AYW10" s="306"/>
      <c r="AYX10" s="306"/>
      <c r="AYY10" s="306"/>
      <c r="AYZ10" s="306"/>
      <c r="AZA10" s="306"/>
      <c r="AZB10" s="306"/>
      <c r="AZC10" s="306"/>
      <c r="AZD10" s="306"/>
      <c r="AZE10" s="306"/>
      <c r="AZF10" s="306"/>
      <c r="AZG10" s="306"/>
      <c r="AZH10" s="306"/>
      <c r="AZI10" s="306"/>
      <c r="AZJ10" s="306"/>
      <c r="AZK10" s="306"/>
      <c r="AZL10" s="306"/>
      <c r="AZM10" s="306"/>
      <c r="AZN10" s="306"/>
      <c r="AZO10" s="306"/>
      <c r="AZP10" s="306"/>
      <c r="AZQ10" s="306"/>
      <c r="AZR10" s="306"/>
      <c r="AZS10" s="306"/>
      <c r="AZT10" s="306"/>
      <c r="AZU10" s="306"/>
      <c r="AZV10" s="306"/>
      <c r="AZW10" s="306"/>
      <c r="AZX10" s="306"/>
      <c r="AZY10" s="306"/>
      <c r="AZZ10" s="306"/>
      <c r="BAA10" s="306"/>
      <c r="BAB10" s="306"/>
      <c r="BAC10" s="306"/>
      <c r="BAD10" s="306"/>
      <c r="BAE10" s="306"/>
      <c r="BAF10" s="306"/>
      <c r="BAG10" s="306"/>
      <c r="BAH10" s="306"/>
      <c r="BAI10" s="306"/>
      <c r="BAJ10" s="306"/>
      <c r="BAK10" s="306"/>
      <c r="BAL10" s="306"/>
      <c r="BAM10" s="306"/>
      <c r="BAN10" s="306"/>
      <c r="BAO10" s="306"/>
      <c r="BAP10" s="306"/>
      <c r="BAQ10" s="306"/>
      <c r="BAR10" s="306"/>
      <c r="BAS10" s="306"/>
      <c r="BAT10" s="306"/>
      <c r="BAU10" s="306"/>
      <c r="BAV10" s="306"/>
      <c r="BAW10" s="306"/>
      <c r="BAX10" s="306"/>
      <c r="BAY10" s="306"/>
      <c r="BAZ10" s="306"/>
      <c r="BBA10" s="306"/>
      <c r="BBB10" s="306"/>
      <c r="BBC10" s="306"/>
      <c r="BBD10" s="306"/>
      <c r="BBE10" s="306"/>
      <c r="BBF10" s="306"/>
      <c r="BBG10" s="306"/>
      <c r="BBH10" s="306"/>
      <c r="BBI10" s="306"/>
      <c r="BBJ10" s="306"/>
      <c r="BBK10" s="306"/>
      <c r="BBL10" s="306"/>
      <c r="BBM10" s="306"/>
      <c r="BBN10" s="306"/>
      <c r="BBO10" s="306"/>
      <c r="BBP10" s="306"/>
      <c r="BBQ10" s="306"/>
      <c r="BBR10" s="306"/>
      <c r="BBS10" s="306"/>
      <c r="BBT10" s="306"/>
      <c r="BBU10" s="306"/>
      <c r="BBV10" s="306"/>
      <c r="BBW10" s="306"/>
      <c r="BBX10" s="306"/>
      <c r="BBY10" s="306"/>
      <c r="BBZ10" s="306"/>
      <c r="BCA10" s="306"/>
      <c r="BCB10" s="306"/>
      <c r="BCC10" s="306"/>
      <c r="BCD10" s="306"/>
      <c r="BCE10" s="306"/>
      <c r="BCF10" s="306"/>
      <c r="BCG10" s="306"/>
      <c r="BCH10" s="306"/>
      <c r="BCI10" s="306"/>
      <c r="BCJ10" s="306"/>
      <c r="BCK10" s="306"/>
      <c r="BCL10" s="306"/>
      <c r="BCM10" s="306"/>
      <c r="BCN10" s="306"/>
      <c r="BCO10" s="306"/>
      <c r="BCP10" s="306"/>
      <c r="BCQ10" s="306"/>
      <c r="BCR10" s="306"/>
      <c r="BCS10" s="306"/>
      <c r="BCT10" s="306"/>
      <c r="BCU10" s="306"/>
      <c r="BCV10" s="306"/>
      <c r="BCW10" s="306"/>
      <c r="BCX10" s="306"/>
      <c r="BCY10" s="306"/>
      <c r="BCZ10" s="306"/>
      <c r="BDA10" s="306"/>
      <c r="BDB10" s="306"/>
      <c r="BDC10" s="306"/>
      <c r="BDD10" s="306"/>
      <c r="BDE10" s="306"/>
      <c r="BDF10" s="306"/>
      <c r="BDG10" s="306"/>
      <c r="BDH10" s="306"/>
      <c r="BDI10" s="306"/>
      <c r="BDJ10" s="306"/>
      <c r="BDK10" s="306"/>
      <c r="BDL10" s="306"/>
      <c r="BDM10" s="306"/>
      <c r="BDN10" s="306"/>
      <c r="BDO10" s="306"/>
      <c r="BDP10" s="306"/>
      <c r="BDQ10" s="306"/>
      <c r="BDR10" s="306"/>
      <c r="BDS10" s="306"/>
      <c r="BDT10" s="306"/>
      <c r="BDU10" s="306"/>
      <c r="BDV10" s="306"/>
      <c r="BDW10" s="306"/>
      <c r="BDX10" s="306"/>
      <c r="BDY10" s="306"/>
      <c r="BDZ10" s="306"/>
      <c r="BEA10" s="306"/>
      <c r="BEB10" s="306"/>
      <c r="BEC10" s="306"/>
      <c r="BED10" s="306"/>
      <c r="BEE10" s="306"/>
      <c r="BEF10" s="306"/>
      <c r="BEG10" s="306"/>
      <c r="BEH10" s="306"/>
      <c r="BEI10" s="306"/>
      <c r="BEJ10" s="306"/>
      <c r="BEK10" s="306"/>
      <c r="BEL10" s="306"/>
      <c r="BEM10" s="306"/>
      <c r="BEN10" s="306"/>
      <c r="BEO10" s="306"/>
      <c r="BEP10" s="306"/>
      <c r="BEQ10" s="306"/>
      <c r="BER10" s="306"/>
      <c r="BES10" s="306"/>
      <c r="BET10" s="306"/>
      <c r="BEU10" s="306"/>
      <c r="BEV10" s="306"/>
      <c r="BEW10" s="306"/>
      <c r="BEX10" s="306"/>
      <c r="BEY10" s="306"/>
      <c r="BEZ10" s="306"/>
      <c r="BFA10" s="306"/>
      <c r="BFB10" s="306"/>
      <c r="BFC10" s="306"/>
      <c r="BFD10" s="306"/>
      <c r="BFE10" s="306"/>
      <c r="BFF10" s="306"/>
      <c r="BFG10" s="306"/>
      <c r="BFH10" s="306"/>
      <c r="BFI10" s="306"/>
      <c r="BFJ10" s="306"/>
      <c r="BFK10" s="306"/>
      <c r="BFL10" s="306"/>
      <c r="BFM10" s="306"/>
      <c r="BFN10" s="306"/>
      <c r="BFO10" s="306"/>
      <c r="BFP10" s="306"/>
      <c r="BFQ10" s="306"/>
      <c r="BFR10" s="306"/>
      <c r="BFS10" s="306"/>
      <c r="BFT10" s="306"/>
      <c r="BFU10" s="306"/>
      <c r="BFV10" s="306"/>
      <c r="BFW10" s="306"/>
      <c r="BFX10" s="306"/>
      <c r="BFY10" s="306"/>
      <c r="BFZ10" s="306"/>
      <c r="BGA10" s="306"/>
      <c r="BGB10" s="306"/>
      <c r="BGC10" s="306"/>
      <c r="BGD10" s="306"/>
      <c r="BGE10" s="306"/>
      <c r="BGF10" s="306"/>
      <c r="BGG10" s="306"/>
      <c r="BGH10" s="306"/>
      <c r="BGI10" s="306"/>
      <c r="BGJ10" s="306"/>
      <c r="BGK10" s="306"/>
      <c r="BGL10" s="306"/>
      <c r="BGM10" s="306"/>
      <c r="BGN10" s="306"/>
      <c r="BGO10" s="306"/>
      <c r="BGP10" s="306"/>
      <c r="BGQ10" s="306"/>
      <c r="BGR10" s="306"/>
      <c r="BGS10" s="306"/>
      <c r="BGT10" s="306"/>
      <c r="BGU10" s="306"/>
      <c r="BGV10" s="306"/>
      <c r="BGW10" s="306"/>
      <c r="BGX10" s="306"/>
      <c r="BGY10" s="306"/>
      <c r="BGZ10" s="306"/>
      <c r="BHA10" s="306"/>
      <c r="BHB10" s="306"/>
      <c r="BHC10" s="306"/>
      <c r="BHD10" s="306"/>
      <c r="BHE10" s="306"/>
      <c r="BHF10" s="306"/>
      <c r="BHG10" s="306"/>
      <c r="BHH10" s="306"/>
      <c r="BHI10" s="306"/>
      <c r="BHJ10" s="306"/>
      <c r="BHK10" s="306"/>
      <c r="BHL10" s="306"/>
      <c r="BHM10" s="306"/>
      <c r="BHN10" s="306"/>
      <c r="BHO10" s="306"/>
      <c r="BHP10" s="306"/>
      <c r="BHQ10" s="306"/>
      <c r="BHR10" s="306"/>
      <c r="BHS10" s="306"/>
      <c r="BHT10" s="306"/>
      <c r="BHU10" s="306"/>
      <c r="BHV10" s="306"/>
      <c r="BHW10" s="306"/>
      <c r="BHX10" s="306"/>
      <c r="BHY10" s="306"/>
      <c r="BHZ10" s="306"/>
      <c r="BIA10" s="306"/>
      <c r="BIB10" s="306"/>
      <c r="BIC10" s="306"/>
      <c r="BID10" s="306"/>
      <c r="BIE10" s="306"/>
      <c r="BIF10" s="306"/>
      <c r="BIG10" s="306"/>
      <c r="BIH10" s="306"/>
      <c r="BII10" s="306"/>
      <c r="BIJ10" s="306"/>
      <c r="BIK10" s="306"/>
      <c r="BIL10" s="306"/>
      <c r="BIM10" s="306"/>
      <c r="BIN10" s="306"/>
      <c r="BIO10" s="306"/>
      <c r="BIP10" s="306"/>
      <c r="BIQ10" s="306"/>
      <c r="BIR10" s="306"/>
      <c r="BIS10" s="306"/>
      <c r="BIT10" s="306"/>
      <c r="BIU10" s="306"/>
      <c r="BIV10" s="306"/>
      <c r="BIW10" s="306"/>
      <c r="BIX10" s="306"/>
      <c r="BIY10" s="306"/>
      <c r="BIZ10" s="306"/>
      <c r="BJA10" s="306"/>
      <c r="BJB10" s="306"/>
      <c r="BJC10" s="306"/>
      <c r="BJD10" s="306"/>
      <c r="BJE10" s="306"/>
      <c r="BJF10" s="306"/>
      <c r="BJG10" s="306"/>
      <c r="BJH10" s="306"/>
      <c r="BJI10" s="306"/>
      <c r="BJJ10" s="306"/>
      <c r="BJK10" s="306"/>
      <c r="BJL10" s="306"/>
      <c r="BJM10" s="306"/>
      <c r="BJN10" s="306"/>
      <c r="BJO10" s="306"/>
      <c r="BJP10" s="306"/>
      <c r="BJQ10" s="306"/>
      <c r="BJR10" s="306"/>
      <c r="BJS10" s="306"/>
      <c r="BJT10" s="306"/>
      <c r="BJU10" s="306"/>
      <c r="BJV10" s="306"/>
      <c r="BJW10" s="306"/>
      <c r="BJX10" s="306"/>
      <c r="BJY10" s="306"/>
      <c r="BJZ10" s="306"/>
      <c r="BKA10" s="306"/>
      <c r="BKB10" s="306"/>
      <c r="BKC10" s="306"/>
      <c r="BKD10" s="306"/>
      <c r="BKE10" s="306"/>
      <c r="BKF10" s="306"/>
      <c r="BKG10" s="306"/>
      <c r="BKH10" s="306"/>
      <c r="BKI10" s="306"/>
      <c r="BKJ10" s="306"/>
      <c r="BKK10" s="306"/>
      <c r="BKL10" s="306"/>
      <c r="BKM10" s="306"/>
      <c r="BKN10" s="306"/>
      <c r="BKO10" s="306"/>
      <c r="BKP10" s="306"/>
      <c r="BKQ10" s="306"/>
      <c r="BKR10" s="306"/>
      <c r="BKS10" s="306"/>
      <c r="BKT10" s="306"/>
      <c r="BKU10" s="306"/>
      <c r="BKV10" s="306"/>
      <c r="BKW10" s="306"/>
      <c r="BKX10" s="306"/>
      <c r="BKY10" s="306"/>
      <c r="BKZ10" s="306"/>
      <c r="BLA10" s="306"/>
      <c r="BLB10" s="306"/>
      <c r="BLC10" s="306"/>
      <c r="BLD10" s="306"/>
      <c r="BLE10" s="306"/>
      <c r="BLF10" s="306"/>
      <c r="BLG10" s="306"/>
      <c r="BLH10" s="306"/>
      <c r="BLI10" s="306"/>
      <c r="BLJ10" s="306"/>
      <c r="BLK10" s="306"/>
      <c r="BLL10" s="306"/>
      <c r="BLM10" s="306"/>
      <c r="BLN10" s="306"/>
      <c r="BLO10" s="306"/>
      <c r="BLP10" s="306"/>
      <c r="BLQ10" s="306"/>
      <c r="BLR10" s="306"/>
      <c r="BLS10" s="306"/>
      <c r="BLT10" s="306"/>
      <c r="BLU10" s="306"/>
      <c r="BLV10" s="306"/>
      <c r="BLW10" s="306"/>
      <c r="BLX10" s="306"/>
      <c r="BLY10" s="306"/>
      <c r="BLZ10" s="306"/>
      <c r="BMA10" s="306"/>
      <c r="BMB10" s="306"/>
      <c r="BMC10" s="306"/>
      <c r="BMD10" s="306"/>
      <c r="BME10" s="306"/>
      <c r="BMF10" s="306"/>
      <c r="BMG10" s="306"/>
      <c r="BMH10" s="306"/>
      <c r="BMI10" s="306"/>
      <c r="BMJ10" s="306"/>
      <c r="BMK10" s="306"/>
      <c r="BML10" s="306"/>
      <c r="BMM10" s="306"/>
      <c r="BMN10" s="306"/>
      <c r="BMO10" s="306"/>
      <c r="BMP10" s="306"/>
      <c r="BMQ10" s="306"/>
      <c r="BMR10" s="306"/>
      <c r="BMS10" s="306"/>
      <c r="BMT10" s="306"/>
      <c r="BMU10" s="306"/>
      <c r="BMV10" s="306"/>
      <c r="BMW10" s="306"/>
      <c r="BMX10" s="306"/>
      <c r="BMY10" s="306"/>
      <c r="BMZ10" s="306"/>
      <c r="BNA10" s="306"/>
      <c r="BNB10" s="306"/>
      <c r="BNC10" s="306"/>
      <c r="BND10" s="306"/>
      <c r="BNE10" s="306"/>
      <c r="BNF10" s="306"/>
      <c r="BNG10" s="306"/>
      <c r="BNH10" s="306"/>
      <c r="BNI10" s="306"/>
      <c r="BNJ10" s="306"/>
      <c r="BNK10" s="306"/>
      <c r="BNL10" s="306"/>
      <c r="BNM10" s="306"/>
      <c r="BNN10" s="306"/>
      <c r="BNO10" s="306"/>
      <c r="BNP10" s="306"/>
      <c r="BNQ10" s="306"/>
      <c r="BNR10" s="306"/>
      <c r="BNS10" s="306"/>
      <c r="BNT10" s="306"/>
      <c r="BNU10" s="306"/>
      <c r="BNV10" s="306"/>
      <c r="BNW10" s="306"/>
      <c r="BNX10" s="306"/>
      <c r="BNY10" s="306"/>
      <c r="BNZ10" s="306"/>
      <c r="BOA10" s="306"/>
      <c r="BOB10" s="306"/>
      <c r="BOC10" s="306"/>
      <c r="BOD10" s="306"/>
      <c r="BOE10" s="306"/>
      <c r="BOF10" s="306"/>
      <c r="BOG10" s="306"/>
      <c r="BOH10" s="306"/>
      <c r="BOI10" s="306"/>
      <c r="BOJ10" s="306"/>
      <c r="BOK10" s="306"/>
      <c r="BOL10" s="306"/>
      <c r="BOM10" s="306"/>
      <c r="BON10" s="306"/>
      <c r="BOO10" s="306"/>
      <c r="BOP10" s="306"/>
      <c r="BOQ10" s="306"/>
      <c r="BOR10" s="306"/>
      <c r="BOS10" s="306"/>
      <c r="BOT10" s="306"/>
      <c r="BOU10" s="306"/>
      <c r="BOV10" s="306"/>
      <c r="BOW10" s="306"/>
      <c r="BOX10" s="306"/>
      <c r="BOY10" s="306"/>
      <c r="BOZ10" s="306"/>
      <c r="BPA10" s="306"/>
      <c r="BPB10" s="306"/>
      <c r="BPC10" s="306"/>
      <c r="BPD10" s="306"/>
      <c r="BPE10" s="306"/>
      <c r="BPF10" s="306"/>
      <c r="BPG10" s="306"/>
      <c r="BPH10" s="306"/>
      <c r="BPI10" s="306"/>
      <c r="BPJ10" s="306"/>
      <c r="BPK10" s="306"/>
      <c r="BPL10" s="306"/>
      <c r="BPM10" s="306"/>
      <c r="BPN10" s="306"/>
      <c r="BPO10" s="306"/>
      <c r="BPP10" s="306"/>
      <c r="BPQ10" s="306"/>
      <c r="BPR10" s="306"/>
      <c r="BPS10" s="306"/>
      <c r="BPT10" s="306"/>
      <c r="BPU10" s="306"/>
      <c r="BPV10" s="306"/>
      <c r="BPW10" s="306"/>
      <c r="BPX10" s="306"/>
      <c r="BPY10" s="306"/>
      <c r="BPZ10" s="306"/>
      <c r="BQA10" s="306"/>
      <c r="BQB10" s="306"/>
      <c r="BQC10" s="306"/>
      <c r="BQD10" s="306"/>
      <c r="BQE10" s="306"/>
      <c r="BQF10" s="306"/>
      <c r="BQG10" s="306"/>
      <c r="BQH10" s="306"/>
      <c r="BQI10" s="306"/>
      <c r="BQJ10" s="306"/>
      <c r="BQK10" s="306"/>
      <c r="BQL10" s="306"/>
      <c r="BQM10" s="306"/>
      <c r="BQN10" s="306"/>
      <c r="BQO10" s="306"/>
      <c r="BQP10" s="306"/>
      <c r="BQQ10" s="306"/>
      <c r="BQR10" s="306"/>
      <c r="BQS10" s="306"/>
      <c r="BQT10" s="306"/>
      <c r="BQU10" s="306"/>
      <c r="BQV10" s="306"/>
      <c r="BQW10" s="306"/>
      <c r="BQX10" s="306"/>
      <c r="BQY10" s="306"/>
      <c r="BQZ10" s="306"/>
      <c r="BRA10" s="306"/>
      <c r="BRB10" s="306"/>
      <c r="BRC10" s="306"/>
      <c r="BRD10" s="306"/>
      <c r="BRE10" s="306"/>
      <c r="BRF10" s="306"/>
      <c r="BRG10" s="306"/>
      <c r="BRH10" s="306"/>
      <c r="BRI10" s="306"/>
      <c r="BRJ10" s="306"/>
      <c r="BRK10" s="306"/>
      <c r="BRL10" s="306"/>
      <c r="BRM10" s="306"/>
      <c r="BRN10" s="306"/>
      <c r="BRO10" s="306"/>
      <c r="BRP10" s="306"/>
      <c r="BRQ10" s="306"/>
      <c r="BRR10" s="306"/>
      <c r="BRS10" s="306"/>
      <c r="BRT10" s="306"/>
      <c r="BRU10" s="306"/>
      <c r="BRV10" s="306"/>
      <c r="BRW10" s="306"/>
      <c r="BRX10" s="306"/>
      <c r="BRY10" s="306"/>
      <c r="BRZ10" s="306"/>
      <c r="BSA10" s="306"/>
      <c r="BSB10" s="306"/>
      <c r="BSC10" s="306"/>
      <c r="BSD10" s="306"/>
      <c r="BSE10" s="306"/>
      <c r="BSF10" s="306"/>
      <c r="BSG10" s="306"/>
      <c r="BSH10" s="306"/>
      <c r="BSI10" s="306"/>
      <c r="BSJ10" s="306"/>
      <c r="BSK10" s="306"/>
      <c r="BSL10" s="306"/>
      <c r="BSM10" s="306"/>
      <c r="BSN10" s="306"/>
      <c r="BSO10" s="306"/>
      <c r="BSP10" s="306"/>
      <c r="BSQ10" s="306"/>
      <c r="BSR10" s="306"/>
      <c r="BSS10" s="306"/>
      <c r="BST10" s="306"/>
      <c r="BSU10" s="306"/>
      <c r="BSV10" s="306"/>
      <c r="BSW10" s="306"/>
      <c r="BSX10" s="306"/>
      <c r="BSY10" s="306"/>
      <c r="BSZ10" s="306"/>
      <c r="BTA10" s="306"/>
      <c r="BTB10" s="306"/>
      <c r="BTC10" s="306"/>
      <c r="BTD10" s="306"/>
      <c r="BTE10" s="306"/>
      <c r="BTF10" s="306"/>
      <c r="BTG10" s="306"/>
      <c r="BTH10" s="306"/>
      <c r="BTI10" s="306"/>
      <c r="BTJ10" s="306"/>
      <c r="BTK10" s="306"/>
      <c r="BTL10" s="306"/>
      <c r="BTM10" s="306"/>
      <c r="BTN10" s="306"/>
      <c r="BTO10" s="306"/>
      <c r="BTP10" s="306"/>
      <c r="BTQ10" s="306"/>
      <c r="BTR10" s="306"/>
      <c r="BTS10" s="306"/>
      <c r="BTT10" s="306"/>
      <c r="BTU10" s="306"/>
      <c r="BTV10" s="306"/>
      <c r="BTW10" s="306"/>
      <c r="BTX10" s="306"/>
      <c r="BTY10" s="306"/>
      <c r="BTZ10" s="306"/>
      <c r="BUA10" s="306"/>
      <c r="BUB10" s="306"/>
      <c r="BUC10" s="306"/>
      <c r="BUD10" s="306"/>
      <c r="BUE10" s="306"/>
      <c r="BUF10" s="306"/>
      <c r="BUG10" s="306"/>
      <c r="BUH10" s="306"/>
      <c r="BUI10" s="306"/>
      <c r="BUJ10" s="306"/>
      <c r="BUK10" s="306"/>
      <c r="BUL10" s="306"/>
      <c r="BUM10" s="306"/>
      <c r="BUN10" s="306"/>
      <c r="BUO10" s="306"/>
      <c r="BUP10" s="306"/>
      <c r="BUQ10" s="306"/>
      <c r="BUR10" s="306"/>
      <c r="BUS10" s="306"/>
      <c r="BUT10" s="306"/>
      <c r="BUU10" s="306"/>
      <c r="BUV10" s="306"/>
      <c r="BUW10" s="306"/>
      <c r="BUX10" s="306"/>
      <c r="BUY10" s="306"/>
      <c r="BUZ10" s="306"/>
      <c r="BVA10" s="306"/>
      <c r="BVB10" s="306"/>
      <c r="BVC10" s="306"/>
      <c r="BVD10" s="306"/>
      <c r="BVE10" s="306"/>
      <c r="BVF10" s="306"/>
      <c r="BVG10" s="306"/>
      <c r="BVH10" s="306"/>
      <c r="BVI10" s="306"/>
      <c r="BVJ10" s="306"/>
      <c r="BVK10" s="306"/>
      <c r="BVL10" s="306"/>
      <c r="BVM10" s="306"/>
      <c r="BVN10" s="306"/>
      <c r="BVO10" s="306"/>
      <c r="BVP10" s="306"/>
      <c r="BVQ10" s="306"/>
      <c r="BVR10" s="306"/>
      <c r="BVS10" s="306"/>
      <c r="BVT10" s="306"/>
      <c r="BVU10" s="306"/>
      <c r="BVV10" s="306"/>
      <c r="BVW10" s="306"/>
      <c r="BVX10" s="306"/>
      <c r="BVY10" s="306"/>
      <c r="BVZ10" s="306"/>
      <c r="BWA10" s="306"/>
      <c r="BWB10" s="306"/>
      <c r="BWC10" s="306"/>
      <c r="BWD10" s="306"/>
      <c r="BWE10" s="306"/>
      <c r="BWF10" s="306"/>
      <c r="BWG10" s="306"/>
      <c r="BWH10" s="306"/>
      <c r="BWI10" s="306"/>
      <c r="BWJ10" s="306"/>
      <c r="BWK10" s="306"/>
      <c r="BWL10" s="306"/>
      <c r="BWM10" s="306"/>
      <c r="BWN10" s="306"/>
      <c r="BWO10" s="306"/>
      <c r="BWP10" s="306"/>
      <c r="BWQ10" s="306"/>
      <c r="BWR10" s="306"/>
      <c r="BWS10" s="306"/>
      <c r="BWT10" s="306"/>
      <c r="BWU10" s="306"/>
      <c r="BWV10" s="306"/>
      <c r="BWW10" s="306"/>
      <c r="BWX10" s="306"/>
      <c r="BWY10" s="306"/>
      <c r="BWZ10" s="306"/>
      <c r="BXA10" s="306"/>
      <c r="BXB10" s="306"/>
      <c r="BXC10" s="306"/>
      <c r="BXD10" s="306"/>
      <c r="BXE10" s="306"/>
      <c r="BXF10" s="306"/>
      <c r="BXG10" s="306"/>
      <c r="BXH10" s="306"/>
      <c r="BXI10" s="306"/>
      <c r="BXJ10" s="306"/>
      <c r="BXK10" s="306"/>
      <c r="BXL10" s="306"/>
      <c r="BXM10" s="306"/>
      <c r="BXN10" s="306"/>
      <c r="BXO10" s="306"/>
      <c r="BXP10" s="306"/>
      <c r="BXQ10" s="306"/>
      <c r="BXR10" s="306"/>
      <c r="BXS10" s="306"/>
      <c r="BXT10" s="306"/>
      <c r="BXU10" s="306"/>
      <c r="BXV10" s="306"/>
      <c r="BXW10" s="306"/>
      <c r="BXX10" s="306"/>
      <c r="BXY10" s="306"/>
      <c r="BXZ10" s="306"/>
      <c r="BYA10" s="306"/>
      <c r="BYB10" s="306"/>
      <c r="BYC10" s="306"/>
      <c r="BYD10" s="306"/>
      <c r="BYE10" s="306"/>
      <c r="BYF10" s="306"/>
      <c r="BYG10" s="306"/>
      <c r="BYH10" s="306"/>
      <c r="BYI10" s="306"/>
      <c r="BYJ10" s="306"/>
      <c r="BYK10" s="306"/>
      <c r="BYL10" s="306"/>
      <c r="BYM10" s="306"/>
      <c r="BYN10" s="306"/>
      <c r="BYO10" s="306"/>
      <c r="BYP10" s="306"/>
      <c r="BYQ10" s="306"/>
      <c r="BYR10" s="306"/>
      <c r="BYS10" s="306"/>
      <c r="BYT10" s="306"/>
      <c r="BYU10" s="306"/>
      <c r="BYV10" s="306"/>
      <c r="BYW10" s="306"/>
      <c r="BYX10" s="306"/>
      <c r="BYY10" s="306"/>
      <c r="BYZ10" s="306"/>
      <c r="BZA10" s="306"/>
      <c r="BZB10" s="306"/>
      <c r="BZC10" s="306"/>
      <c r="BZD10" s="306"/>
      <c r="BZE10" s="306"/>
      <c r="BZF10" s="306"/>
      <c r="BZG10" s="306"/>
      <c r="BZH10" s="306"/>
      <c r="BZI10" s="306"/>
      <c r="BZJ10" s="306"/>
      <c r="BZK10" s="306"/>
      <c r="BZL10" s="306"/>
      <c r="BZM10" s="306"/>
      <c r="BZN10" s="306"/>
      <c r="BZO10" s="306"/>
      <c r="BZP10" s="306"/>
      <c r="BZQ10" s="306"/>
      <c r="BZR10" s="306"/>
      <c r="BZS10" s="306"/>
      <c r="BZT10" s="306"/>
      <c r="BZU10" s="306"/>
      <c r="BZV10" s="306"/>
      <c r="BZW10" s="306"/>
      <c r="BZX10" s="306"/>
      <c r="BZY10" s="306"/>
      <c r="BZZ10" s="306"/>
      <c r="CAA10" s="306"/>
      <c r="CAB10" s="306"/>
      <c r="CAC10" s="306"/>
      <c r="CAD10" s="306"/>
      <c r="CAE10" s="306"/>
      <c r="CAF10" s="306"/>
      <c r="CAG10" s="306"/>
      <c r="CAH10" s="306"/>
      <c r="CAI10" s="306"/>
      <c r="CAJ10" s="306"/>
      <c r="CAK10" s="306"/>
      <c r="CAL10" s="306"/>
      <c r="CAM10" s="306"/>
      <c r="CAN10" s="306"/>
      <c r="CAO10" s="306"/>
      <c r="CAP10" s="306"/>
      <c r="CAQ10" s="306"/>
      <c r="CAR10" s="306"/>
      <c r="CAS10" s="306"/>
      <c r="CAT10" s="306"/>
      <c r="CAU10" s="306"/>
      <c r="CAV10" s="306"/>
      <c r="CAW10" s="306"/>
      <c r="CAX10" s="306"/>
      <c r="CAY10" s="306"/>
      <c r="CAZ10" s="306"/>
      <c r="CBA10" s="306"/>
      <c r="CBB10" s="306"/>
      <c r="CBC10" s="306"/>
      <c r="CBD10" s="306"/>
      <c r="CBE10" s="306"/>
      <c r="CBF10" s="306"/>
      <c r="CBG10" s="306"/>
      <c r="CBH10" s="306"/>
      <c r="CBI10" s="306"/>
      <c r="CBJ10" s="306"/>
      <c r="CBK10" s="306"/>
      <c r="CBL10" s="306"/>
      <c r="CBM10" s="306"/>
      <c r="CBN10" s="306"/>
      <c r="CBO10" s="306"/>
      <c r="CBP10" s="306"/>
      <c r="CBQ10" s="306"/>
      <c r="CBR10" s="306"/>
      <c r="CBS10" s="306"/>
      <c r="CBT10" s="306"/>
      <c r="CBU10" s="306"/>
      <c r="CBV10" s="306"/>
      <c r="CBW10" s="306"/>
      <c r="CBX10" s="306"/>
      <c r="CBY10" s="306"/>
      <c r="CBZ10" s="306"/>
      <c r="CCA10" s="306"/>
      <c r="CCB10" s="306"/>
      <c r="CCC10" s="306"/>
      <c r="CCD10" s="306"/>
      <c r="CCE10" s="306"/>
      <c r="CCF10" s="306"/>
      <c r="CCG10" s="306"/>
      <c r="CCH10" s="306"/>
      <c r="CCI10" s="306"/>
      <c r="CCJ10" s="306"/>
      <c r="CCK10" s="306"/>
      <c r="CCL10" s="306"/>
      <c r="CCM10" s="306"/>
      <c r="CCN10" s="306"/>
      <c r="CCO10" s="306"/>
      <c r="CCP10" s="306"/>
      <c r="CCQ10" s="306"/>
      <c r="CCR10" s="306"/>
      <c r="CCS10" s="306"/>
      <c r="CCT10" s="306"/>
      <c r="CCU10" s="306"/>
      <c r="CCV10" s="306"/>
      <c r="CCW10" s="306"/>
      <c r="CCX10" s="306"/>
      <c r="CCY10" s="306"/>
      <c r="CCZ10" s="306"/>
      <c r="CDA10" s="306"/>
      <c r="CDB10" s="306"/>
      <c r="CDC10" s="306"/>
      <c r="CDD10" s="306"/>
      <c r="CDE10" s="306"/>
      <c r="CDF10" s="306"/>
      <c r="CDG10" s="306"/>
      <c r="CDH10" s="306"/>
      <c r="CDI10" s="306"/>
      <c r="CDJ10" s="306"/>
      <c r="CDK10" s="306"/>
      <c r="CDL10" s="306"/>
      <c r="CDM10" s="306"/>
      <c r="CDN10" s="306"/>
      <c r="CDO10" s="306"/>
      <c r="CDP10" s="306"/>
      <c r="CDQ10" s="306"/>
      <c r="CDR10" s="306"/>
      <c r="CDS10" s="306"/>
      <c r="CDT10" s="306"/>
      <c r="CDU10" s="306"/>
      <c r="CDV10" s="306"/>
      <c r="CDW10" s="306"/>
      <c r="CDX10" s="306"/>
      <c r="CDY10" s="306"/>
      <c r="CDZ10" s="306"/>
      <c r="CEA10" s="306"/>
      <c r="CEB10" s="306"/>
      <c r="CEC10" s="306"/>
      <c r="CED10" s="306"/>
      <c r="CEE10" s="306"/>
      <c r="CEF10" s="306"/>
      <c r="CEG10" s="306"/>
      <c r="CEH10" s="306"/>
      <c r="CEI10" s="306"/>
      <c r="CEJ10" s="306"/>
      <c r="CEK10" s="306"/>
      <c r="CEL10" s="306"/>
      <c r="CEM10" s="306"/>
      <c r="CEN10" s="306"/>
      <c r="CEO10" s="306"/>
      <c r="CEP10" s="306"/>
      <c r="CEQ10" s="306"/>
      <c r="CER10" s="306"/>
      <c r="CES10" s="306"/>
      <c r="CET10" s="306"/>
      <c r="CEU10" s="306"/>
      <c r="CEV10" s="306"/>
      <c r="CEW10" s="306"/>
      <c r="CEX10" s="306"/>
      <c r="CEY10" s="306"/>
      <c r="CEZ10" s="306"/>
      <c r="CFA10" s="306"/>
      <c r="CFB10" s="306"/>
      <c r="CFC10" s="306"/>
      <c r="CFD10" s="306"/>
      <c r="CFE10" s="306"/>
      <c r="CFF10" s="306"/>
      <c r="CFG10" s="306"/>
      <c r="CFH10" s="306"/>
      <c r="CFI10" s="306"/>
      <c r="CFJ10" s="306"/>
      <c r="CFK10" s="306"/>
      <c r="CFL10" s="306"/>
      <c r="CFM10" s="306"/>
      <c r="CFN10" s="306"/>
      <c r="CFO10" s="306"/>
      <c r="CFP10" s="306"/>
      <c r="CFQ10" s="306"/>
      <c r="CFR10" s="306"/>
      <c r="CFS10" s="306"/>
      <c r="CFT10" s="306"/>
      <c r="CFU10" s="306"/>
      <c r="CFV10" s="306"/>
      <c r="CFW10" s="306"/>
      <c r="CFX10" s="306"/>
      <c r="CFY10" s="306"/>
      <c r="CFZ10" s="306"/>
      <c r="CGA10" s="306"/>
      <c r="CGB10" s="306"/>
      <c r="CGC10" s="306"/>
      <c r="CGD10" s="306"/>
      <c r="CGE10" s="306"/>
      <c r="CGF10" s="306"/>
      <c r="CGG10" s="306"/>
      <c r="CGH10" s="306"/>
      <c r="CGI10" s="306"/>
      <c r="CGJ10" s="306"/>
      <c r="CGK10" s="306"/>
      <c r="CGL10" s="306"/>
      <c r="CGM10" s="306"/>
      <c r="CGN10" s="306"/>
      <c r="CGO10" s="306"/>
      <c r="CGP10" s="306"/>
      <c r="CGQ10" s="306"/>
      <c r="CGR10" s="306"/>
      <c r="CGS10" s="306"/>
      <c r="CGT10" s="306"/>
      <c r="CGU10" s="306"/>
      <c r="CGV10" s="306"/>
      <c r="CGW10" s="306"/>
      <c r="CGX10" s="306"/>
      <c r="CGY10" s="306"/>
      <c r="CGZ10" s="306"/>
      <c r="CHA10" s="306"/>
      <c r="CHB10" s="306"/>
      <c r="CHC10" s="306"/>
      <c r="CHD10" s="306"/>
      <c r="CHE10" s="306"/>
      <c r="CHF10" s="306"/>
      <c r="CHG10" s="306"/>
      <c r="CHH10" s="306"/>
      <c r="CHI10" s="306"/>
      <c r="CHJ10" s="306"/>
      <c r="CHK10" s="306"/>
      <c r="CHL10" s="306"/>
      <c r="CHM10" s="306"/>
      <c r="CHN10" s="306"/>
      <c r="CHO10" s="306"/>
      <c r="CHP10" s="306"/>
      <c r="CHQ10" s="306"/>
      <c r="CHR10" s="306"/>
      <c r="CHS10" s="306"/>
      <c r="CHT10" s="306"/>
      <c r="CHU10" s="306"/>
      <c r="CHV10" s="306"/>
      <c r="CHW10" s="306"/>
      <c r="CHX10" s="306"/>
      <c r="CHY10" s="306"/>
      <c r="CHZ10" s="306"/>
      <c r="CIA10" s="306"/>
      <c r="CIB10" s="306"/>
      <c r="CIC10" s="306"/>
      <c r="CID10" s="306"/>
      <c r="CIE10" s="306"/>
      <c r="CIF10" s="306"/>
      <c r="CIG10" s="306"/>
      <c r="CIH10" s="306"/>
      <c r="CII10" s="306"/>
      <c r="CIJ10" s="306"/>
      <c r="CIK10" s="306"/>
      <c r="CIL10" s="306"/>
      <c r="CIM10" s="306"/>
      <c r="CIN10" s="306"/>
      <c r="CIO10" s="306"/>
      <c r="CIP10" s="306"/>
      <c r="CIQ10" s="306"/>
      <c r="CIR10" s="306"/>
      <c r="CIS10" s="306"/>
      <c r="CIT10" s="306"/>
      <c r="CIU10" s="306"/>
      <c r="CIV10" s="306"/>
      <c r="CIW10" s="306"/>
      <c r="CIX10" s="306"/>
      <c r="CIY10" s="306"/>
      <c r="CIZ10" s="306"/>
      <c r="CJA10" s="306"/>
      <c r="CJB10" s="306"/>
      <c r="CJC10" s="306"/>
      <c r="CJD10" s="306"/>
      <c r="CJE10" s="306"/>
      <c r="CJF10" s="306"/>
      <c r="CJG10" s="306"/>
      <c r="CJH10" s="306"/>
      <c r="CJI10" s="306"/>
      <c r="CJJ10" s="306"/>
      <c r="CJK10" s="306"/>
      <c r="CJL10" s="306"/>
      <c r="CJM10" s="306"/>
      <c r="CJN10" s="306"/>
      <c r="CJO10" s="306"/>
      <c r="CJP10" s="306"/>
      <c r="CJQ10" s="306"/>
      <c r="CJR10" s="306"/>
      <c r="CJS10" s="306"/>
      <c r="CJT10" s="306"/>
      <c r="CJU10" s="306"/>
      <c r="CJV10" s="306"/>
      <c r="CJW10" s="306"/>
      <c r="CJX10" s="306"/>
      <c r="CJY10" s="306"/>
      <c r="CJZ10" s="306"/>
      <c r="CKA10" s="306"/>
      <c r="CKB10" s="306"/>
      <c r="CKC10" s="306"/>
      <c r="CKD10" s="306"/>
      <c r="CKE10" s="306"/>
      <c r="CKF10" s="306"/>
      <c r="CKG10" s="306"/>
      <c r="CKH10" s="306"/>
      <c r="CKI10" s="306"/>
      <c r="CKJ10" s="306"/>
      <c r="CKK10" s="306"/>
      <c r="CKL10" s="306"/>
      <c r="CKM10" s="306"/>
      <c r="CKN10" s="306"/>
      <c r="CKO10" s="306"/>
      <c r="CKP10" s="306"/>
      <c r="CKQ10" s="306"/>
      <c r="CKR10" s="306"/>
      <c r="CKS10" s="306"/>
      <c r="CKT10" s="306"/>
      <c r="CKU10" s="306"/>
      <c r="CKV10" s="306"/>
      <c r="CKW10" s="306"/>
      <c r="CKX10" s="306"/>
      <c r="CKY10" s="306"/>
      <c r="CKZ10" s="306"/>
      <c r="CLA10" s="306"/>
      <c r="CLB10" s="306"/>
      <c r="CLC10" s="306"/>
      <c r="CLD10" s="306"/>
      <c r="CLE10" s="306"/>
      <c r="CLF10" s="306"/>
      <c r="CLG10" s="306"/>
      <c r="CLH10" s="306"/>
      <c r="CLI10" s="306"/>
      <c r="CLJ10" s="306"/>
      <c r="CLK10" s="306"/>
      <c r="CLL10" s="306"/>
      <c r="CLM10" s="306"/>
      <c r="CLN10" s="306"/>
      <c r="CLO10" s="306"/>
      <c r="CLP10" s="306"/>
      <c r="CLQ10" s="306"/>
      <c r="CLR10" s="306"/>
      <c r="CLS10" s="306"/>
      <c r="CLT10" s="306"/>
      <c r="CLU10" s="306"/>
      <c r="CLV10" s="306"/>
      <c r="CLW10" s="306"/>
      <c r="CLX10" s="306"/>
      <c r="CLY10" s="306"/>
      <c r="CLZ10" s="306"/>
      <c r="CMA10" s="306"/>
      <c r="CMB10" s="306"/>
      <c r="CMC10" s="306"/>
      <c r="CMD10" s="306"/>
      <c r="CME10" s="306"/>
      <c r="CMF10" s="306"/>
      <c r="CMG10" s="306"/>
      <c r="CMH10" s="306"/>
      <c r="CMI10" s="306"/>
      <c r="CMJ10" s="306"/>
      <c r="CMK10" s="306"/>
      <c r="CML10" s="306"/>
      <c r="CMM10" s="306"/>
      <c r="CMN10" s="306"/>
      <c r="CMO10" s="306"/>
      <c r="CMP10" s="306"/>
      <c r="CMQ10" s="306"/>
      <c r="CMR10" s="306"/>
      <c r="CMS10" s="306"/>
      <c r="CMT10" s="306"/>
      <c r="CMU10" s="306"/>
      <c r="CMV10" s="306"/>
      <c r="CMW10" s="306"/>
      <c r="CMX10" s="306"/>
      <c r="CMY10" s="306"/>
      <c r="CMZ10" s="306"/>
      <c r="CNA10" s="306"/>
      <c r="CNB10" s="306"/>
      <c r="CNC10" s="306"/>
      <c r="CND10" s="306"/>
      <c r="CNE10" s="306"/>
      <c r="CNF10" s="306"/>
      <c r="CNG10" s="306"/>
      <c r="CNH10" s="306"/>
      <c r="CNI10" s="306"/>
      <c r="CNJ10" s="306"/>
      <c r="CNK10" s="306"/>
      <c r="CNL10" s="306"/>
      <c r="CNM10" s="306"/>
      <c r="CNN10" s="306"/>
      <c r="CNO10" s="306"/>
      <c r="CNP10" s="306"/>
      <c r="CNQ10" s="306"/>
      <c r="CNR10" s="306"/>
      <c r="CNS10" s="306"/>
      <c r="CNT10" s="306"/>
      <c r="CNU10" s="306"/>
      <c r="CNV10" s="306"/>
      <c r="CNW10" s="306"/>
      <c r="CNX10" s="306"/>
      <c r="CNY10" s="306"/>
      <c r="CNZ10" s="306"/>
      <c r="COA10" s="306"/>
      <c r="COB10" s="306"/>
      <c r="COC10" s="306"/>
      <c r="COD10" s="306"/>
      <c r="COE10" s="306"/>
      <c r="COF10" s="306"/>
      <c r="COG10" s="306"/>
      <c r="COH10" s="306"/>
      <c r="COI10" s="306"/>
      <c r="COJ10" s="306"/>
      <c r="COK10" s="306"/>
      <c r="COL10" s="306"/>
      <c r="COM10" s="306"/>
      <c r="CON10" s="306"/>
      <c r="COO10" s="306"/>
      <c r="COP10" s="306"/>
      <c r="COQ10" s="306"/>
      <c r="COR10" s="306"/>
      <c r="COS10" s="306"/>
      <c r="COT10" s="306"/>
      <c r="COU10" s="306"/>
      <c r="COV10" s="306"/>
      <c r="COW10" s="306"/>
      <c r="COX10" s="306"/>
      <c r="COY10" s="306"/>
      <c r="COZ10" s="306"/>
      <c r="CPA10" s="306"/>
      <c r="CPB10" s="306"/>
      <c r="CPC10" s="306"/>
      <c r="CPD10" s="306"/>
      <c r="CPE10" s="306"/>
      <c r="CPF10" s="306"/>
      <c r="CPG10" s="306"/>
      <c r="CPH10" s="306"/>
      <c r="CPI10" s="306"/>
      <c r="CPJ10" s="306"/>
      <c r="CPK10" s="306"/>
      <c r="CPL10" s="306"/>
      <c r="CPM10" s="306"/>
      <c r="CPN10" s="306"/>
      <c r="CPO10" s="306"/>
      <c r="CPP10" s="306"/>
      <c r="CPQ10" s="306"/>
      <c r="CPR10" s="306"/>
      <c r="CPS10" s="306"/>
      <c r="CPT10" s="306"/>
      <c r="CPU10" s="306"/>
      <c r="CPV10" s="306"/>
      <c r="CPW10" s="306"/>
      <c r="CPX10" s="306"/>
      <c r="CPY10" s="306"/>
      <c r="CPZ10" s="306"/>
      <c r="CQA10" s="306"/>
      <c r="CQB10" s="306"/>
      <c r="CQC10" s="306"/>
      <c r="CQD10" s="306"/>
      <c r="CQE10" s="306"/>
      <c r="CQF10" s="306"/>
      <c r="CQG10" s="306"/>
      <c r="CQH10" s="306"/>
      <c r="CQI10" s="306"/>
      <c r="CQJ10" s="306"/>
      <c r="CQK10" s="306"/>
      <c r="CQL10" s="306"/>
      <c r="CQM10" s="306"/>
      <c r="CQN10" s="306"/>
      <c r="CQO10" s="306"/>
      <c r="CQP10" s="306"/>
      <c r="CQQ10" s="306"/>
      <c r="CQR10" s="306"/>
      <c r="CQS10" s="306"/>
      <c r="CQT10" s="306"/>
      <c r="CQU10" s="306"/>
      <c r="CQV10" s="306"/>
      <c r="CQW10" s="306"/>
      <c r="CQX10" s="306"/>
      <c r="CQY10" s="306"/>
      <c r="CQZ10" s="306"/>
      <c r="CRA10" s="306"/>
      <c r="CRB10" s="306"/>
      <c r="CRC10" s="306"/>
      <c r="CRD10" s="306"/>
      <c r="CRE10" s="306"/>
      <c r="CRF10" s="306"/>
      <c r="CRG10" s="306"/>
      <c r="CRH10" s="306"/>
      <c r="CRI10" s="306"/>
      <c r="CRJ10" s="306"/>
      <c r="CRK10" s="306"/>
      <c r="CRL10" s="306"/>
      <c r="CRM10" s="306"/>
      <c r="CRN10" s="306"/>
      <c r="CRO10" s="306"/>
      <c r="CRP10" s="306"/>
      <c r="CRQ10" s="306"/>
      <c r="CRR10" s="306"/>
      <c r="CRS10" s="306"/>
      <c r="CRT10" s="306"/>
      <c r="CRU10" s="306"/>
      <c r="CRV10" s="306"/>
      <c r="CRW10" s="306"/>
      <c r="CRX10" s="306"/>
      <c r="CRY10" s="306"/>
      <c r="CRZ10" s="306"/>
      <c r="CSA10" s="306"/>
      <c r="CSB10" s="306"/>
      <c r="CSC10" s="306"/>
      <c r="CSD10" s="306"/>
      <c r="CSE10" s="306"/>
      <c r="CSF10" s="306"/>
      <c r="CSG10" s="306"/>
      <c r="CSH10" s="306"/>
      <c r="CSI10" s="306"/>
      <c r="CSJ10" s="306"/>
      <c r="CSK10" s="306"/>
      <c r="CSL10" s="306"/>
      <c r="CSM10" s="306"/>
      <c r="CSN10" s="306"/>
      <c r="CSO10" s="306"/>
      <c r="CSP10" s="306"/>
      <c r="CSQ10" s="306"/>
      <c r="CSR10" s="306"/>
      <c r="CSS10" s="306"/>
      <c r="CST10" s="306"/>
      <c r="CSU10" s="306"/>
      <c r="CSV10" s="306"/>
      <c r="CSW10" s="306"/>
      <c r="CSX10" s="306"/>
      <c r="CSY10" s="306"/>
      <c r="CSZ10" s="306"/>
      <c r="CTA10" s="306"/>
      <c r="CTB10" s="306"/>
      <c r="CTC10" s="306"/>
      <c r="CTD10" s="306"/>
      <c r="CTE10" s="306"/>
      <c r="CTF10" s="306"/>
      <c r="CTG10" s="306"/>
      <c r="CTH10" s="306"/>
      <c r="CTI10" s="306"/>
      <c r="CTJ10" s="306"/>
      <c r="CTK10" s="306"/>
      <c r="CTL10" s="306"/>
      <c r="CTM10" s="306"/>
      <c r="CTN10" s="306"/>
      <c r="CTO10" s="306"/>
      <c r="CTP10" s="306"/>
      <c r="CTQ10" s="306"/>
      <c r="CTR10" s="306"/>
      <c r="CTS10" s="306"/>
      <c r="CTT10" s="306"/>
      <c r="CTU10" s="306"/>
      <c r="CTV10" s="306"/>
      <c r="CTW10" s="306"/>
      <c r="CTX10" s="306"/>
      <c r="CTY10" s="306"/>
      <c r="CTZ10" s="306"/>
      <c r="CUA10" s="306"/>
      <c r="CUB10" s="306"/>
      <c r="CUC10" s="306"/>
      <c r="CUD10" s="306"/>
      <c r="CUE10" s="306"/>
      <c r="CUF10" s="306"/>
      <c r="CUG10" s="306"/>
      <c r="CUH10" s="306"/>
      <c r="CUI10" s="306"/>
      <c r="CUJ10" s="306"/>
      <c r="CUK10" s="306"/>
      <c r="CUL10" s="306"/>
      <c r="CUM10" s="306"/>
      <c r="CUN10" s="306"/>
      <c r="CUO10" s="306"/>
      <c r="CUP10" s="306"/>
      <c r="CUQ10" s="306"/>
      <c r="CUR10" s="306"/>
      <c r="CUS10" s="306"/>
      <c r="CUT10" s="306"/>
      <c r="CUU10" s="306"/>
      <c r="CUV10" s="306"/>
      <c r="CUW10" s="306"/>
      <c r="CUX10" s="306"/>
      <c r="CUY10" s="306"/>
      <c r="CUZ10" s="306"/>
      <c r="CVA10" s="306"/>
      <c r="CVB10" s="306"/>
      <c r="CVC10" s="306"/>
      <c r="CVD10" s="306"/>
      <c r="CVE10" s="306"/>
      <c r="CVF10" s="306"/>
      <c r="CVG10" s="306"/>
      <c r="CVH10" s="306"/>
      <c r="CVI10" s="306"/>
      <c r="CVJ10" s="306"/>
      <c r="CVK10" s="306"/>
      <c r="CVL10" s="306"/>
      <c r="CVM10" s="306"/>
      <c r="CVN10" s="306"/>
      <c r="CVO10" s="306"/>
      <c r="CVP10" s="306"/>
      <c r="CVQ10" s="306"/>
      <c r="CVR10" s="306"/>
      <c r="CVS10" s="306"/>
      <c r="CVT10" s="306"/>
      <c r="CVU10" s="306"/>
      <c r="CVV10" s="306"/>
      <c r="CVW10" s="306"/>
      <c r="CVX10" s="306"/>
      <c r="CVY10" s="306"/>
      <c r="CVZ10" s="306"/>
      <c r="CWA10" s="306"/>
      <c r="CWB10" s="306"/>
      <c r="CWC10" s="306"/>
      <c r="CWD10" s="306"/>
      <c r="CWE10" s="306"/>
      <c r="CWF10" s="306"/>
      <c r="CWG10" s="306"/>
      <c r="CWH10" s="306"/>
      <c r="CWI10" s="306"/>
      <c r="CWJ10" s="306"/>
      <c r="CWK10" s="306"/>
      <c r="CWL10" s="306"/>
      <c r="CWM10" s="306"/>
      <c r="CWN10" s="306"/>
      <c r="CWO10" s="306"/>
      <c r="CWP10" s="306"/>
      <c r="CWQ10" s="306"/>
      <c r="CWR10" s="306"/>
      <c r="CWS10" s="306"/>
      <c r="CWT10" s="306"/>
      <c r="CWU10" s="306"/>
      <c r="CWV10" s="306"/>
      <c r="CWW10" s="306"/>
      <c r="CWX10" s="306"/>
      <c r="CWY10" s="306"/>
      <c r="CWZ10" s="306"/>
      <c r="CXA10" s="306"/>
      <c r="CXB10" s="306"/>
      <c r="CXC10" s="306"/>
      <c r="CXD10" s="306"/>
      <c r="CXE10" s="306"/>
      <c r="CXF10" s="306"/>
      <c r="CXG10" s="306"/>
      <c r="CXH10" s="306"/>
      <c r="CXI10" s="306"/>
      <c r="CXJ10" s="306"/>
      <c r="CXK10" s="306"/>
      <c r="CXL10" s="306"/>
      <c r="CXM10" s="306"/>
      <c r="CXN10" s="306"/>
      <c r="CXO10" s="306"/>
      <c r="CXP10" s="306"/>
      <c r="CXQ10" s="306"/>
      <c r="CXR10" s="306"/>
      <c r="CXS10" s="306"/>
      <c r="CXT10" s="306"/>
      <c r="CXU10" s="306"/>
      <c r="CXV10" s="306"/>
      <c r="CXW10" s="306"/>
      <c r="CXX10" s="306"/>
      <c r="CXY10" s="306"/>
      <c r="CXZ10" s="306"/>
      <c r="CYA10" s="306"/>
      <c r="CYB10" s="306"/>
      <c r="CYC10" s="306"/>
      <c r="CYD10" s="306"/>
      <c r="CYE10" s="306"/>
      <c r="CYF10" s="306"/>
      <c r="CYG10" s="306"/>
      <c r="CYH10" s="306"/>
      <c r="CYI10" s="306"/>
      <c r="CYJ10" s="306"/>
      <c r="CYK10" s="306"/>
      <c r="CYL10" s="306"/>
      <c r="CYM10" s="306"/>
      <c r="CYN10" s="306"/>
      <c r="CYO10" s="306"/>
      <c r="CYP10" s="306"/>
      <c r="CYQ10" s="306"/>
      <c r="CYR10" s="306"/>
      <c r="CYS10" s="306"/>
      <c r="CYT10" s="306"/>
      <c r="CYU10" s="306"/>
      <c r="CYV10" s="306"/>
      <c r="CYW10" s="306"/>
      <c r="CYX10" s="306"/>
      <c r="CYY10" s="306"/>
      <c r="CYZ10" s="306"/>
      <c r="CZA10" s="306"/>
      <c r="CZB10" s="306"/>
      <c r="CZC10" s="306"/>
      <c r="CZD10" s="306"/>
      <c r="CZE10" s="306"/>
      <c r="CZF10" s="306"/>
      <c r="CZG10" s="306"/>
      <c r="CZH10" s="306"/>
      <c r="CZI10" s="306"/>
      <c r="CZJ10" s="306"/>
      <c r="CZK10" s="306"/>
      <c r="CZL10" s="306"/>
      <c r="CZM10" s="306"/>
      <c r="CZN10" s="306"/>
      <c r="CZO10" s="306"/>
      <c r="CZP10" s="306"/>
      <c r="CZQ10" s="306"/>
      <c r="CZR10" s="306"/>
      <c r="CZS10" s="306"/>
      <c r="CZT10" s="306"/>
      <c r="CZU10" s="306"/>
      <c r="CZV10" s="306"/>
      <c r="CZW10" s="306"/>
      <c r="CZX10" s="306"/>
      <c r="CZY10" s="306"/>
      <c r="CZZ10" s="306"/>
      <c r="DAA10" s="306"/>
      <c r="DAB10" s="306"/>
      <c r="DAC10" s="306"/>
      <c r="DAD10" s="306"/>
      <c r="DAE10" s="306"/>
      <c r="DAF10" s="306"/>
      <c r="DAG10" s="306"/>
      <c r="DAH10" s="306"/>
      <c r="DAI10" s="306"/>
      <c r="DAJ10" s="306"/>
      <c r="DAK10" s="306"/>
      <c r="DAL10" s="306"/>
      <c r="DAM10" s="306"/>
      <c r="DAN10" s="306"/>
      <c r="DAO10" s="306"/>
      <c r="DAP10" s="306"/>
      <c r="DAQ10" s="306"/>
      <c r="DAR10" s="306"/>
      <c r="DAS10" s="306"/>
      <c r="DAT10" s="306"/>
      <c r="DAU10" s="306"/>
      <c r="DAV10" s="306"/>
      <c r="DAW10" s="306"/>
      <c r="DAX10" s="306"/>
      <c r="DAY10" s="306"/>
      <c r="DAZ10" s="306"/>
      <c r="DBA10" s="306"/>
      <c r="DBB10" s="306"/>
      <c r="DBC10" s="306"/>
      <c r="DBD10" s="306"/>
      <c r="DBE10" s="306"/>
      <c r="DBF10" s="306"/>
      <c r="DBG10" s="306"/>
      <c r="DBH10" s="306"/>
      <c r="DBI10" s="306"/>
      <c r="DBJ10" s="306"/>
      <c r="DBK10" s="306"/>
      <c r="DBL10" s="306"/>
      <c r="DBM10" s="306"/>
      <c r="DBN10" s="306"/>
      <c r="DBO10" s="306"/>
      <c r="DBP10" s="306"/>
      <c r="DBQ10" s="306"/>
      <c r="DBR10" s="306"/>
      <c r="DBS10" s="306"/>
      <c r="DBT10" s="306"/>
      <c r="DBU10" s="306"/>
      <c r="DBV10" s="306"/>
      <c r="DBW10" s="306"/>
      <c r="DBX10" s="306"/>
      <c r="DBY10" s="306"/>
      <c r="DBZ10" s="306"/>
      <c r="DCA10" s="306"/>
      <c r="DCB10" s="306"/>
      <c r="DCC10" s="306"/>
      <c r="DCD10" s="306"/>
      <c r="DCE10" s="306"/>
      <c r="DCF10" s="306"/>
      <c r="DCG10" s="306"/>
      <c r="DCH10" s="306"/>
      <c r="DCI10" s="306"/>
      <c r="DCJ10" s="306"/>
      <c r="DCK10" s="306"/>
      <c r="DCL10" s="306"/>
      <c r="DCM10" s="306"/>
      <c r="DCN10" s="306"/>
      <c r="DCO10" s="306"/>
      <c r="DCP10" s="306"/>
      <c r="DCQ10" s="306"/>
      <c r="DCR10" s="306"/>
      <c r="DCS10" s="306"/>
      <c r="DCT10" s="306"/>
      <c r="DCU10" s="306"/>
      <c r="DCV10" s="306"/>
      <c r="DCW10" s="306"/>
      <c r="DCX10" s="306"/>
      <c r="DCY10" s="306"/>
      <c r="DCZ10" s="306"/>
      <c r="DDA10" s="306"/>
      <c r="DDB10" s="306"/>
      <c r="DDC10" s="306"/>
      <c r="DDD10" s="306"/>
      <c r="DDE10" s="306"/>
      <c r="DDF10" s="306"/>
      <c r="DDG10" s="306"/>
      <c r="DDH10" s="306"/>
      <c r="DDI10" s="306"/>
      <c r="DDJ10" s="306"/>
      <c r="DDK10" s="306"/>
      <c r="DDL10" s="306"/>
      <c r="DDM10" s="306"/>
      <c r="DDN10" s="306"/>
      <c r="DDO10" s="306"/>
      <c r="DDP10" s="306"/>
      <c r="DDQ10" s="306"/>
      <c r="DDR10" s="306"/>
      <c r="DDS10" s="306"/>
      <c r="DDT10" s="306"/>
      <c r="DDU10" s="306"/>
      <c r="DDV10" s="306"/>
      <c r="DDW10" s="306"/>
      <c r="DDX10" s="306"/>
      <c r="DDY10" s="306"/>
      <c r="DDZ10" s="306"/>
      <c r="DEA10" s="306"/>
      <c r="DEB10" s="306"/>
      <c r="DEC10" s="306"/>
      <c r="DED10" s="306"/>
      <c r="DEE10" s="306"/>
      <c r="DEF10" s="306"/>
      <c r="DEG10" s="306"/>
      <c r="DEH10" s="306"/>
      <c r="DEI10" s="306"/>
      <c r="DEJ10" s="306"/>
      <c r="DEK10" s="306"/>
      <c r="DEL10" s="306"/>
      <c r="DEM10" s="306"/>
      <c r="DEN10" s="306"/>
      <c r="DEO10" s="306"/>
      <c r="DEP10" s="306"/>
      <c r="DEQ10" s="306"/>
      <c r="DER10" s="306"/>
      <c r="DES10" s="306"/>
      <c r="DET10" s="306"/>
      <c r="DEU10" s="306"/>
      <c r="DEV10" s="306"/>
      <c r="DEW10" s="306"/>
      <c r="DEX10" s="306"/>
      <c r="DEY10" s="306"/>
      <c r="DEZ10" s="306"/>
      <c r="DFA10" s="306"/>
      <c r="DFB10" s="306"/>
      <c r="DFC10" s="306"/>
      <c r="DFD10" s="306"/>
      <c r="DFE10" s="306"/>
      <c r="DFF10" s="306"/>
      <c r="DFG10" s="306"/>
      <c r="DFH10" s="306"/>
      <c r="DFI10" s="306"/>
      <c r="DFJ10" s="306"/>
      <c r="DFK10" s="306"/>
      <c r="DFL10" s="306"/>
      <c r="DFM10" s="306"/>
      <c r="DFN10" s="306"/>
      <c r="DFO10" s="306"/>
      <c r="DFP10" s="306"/>
      <c r="DFQ10" s="306"/>
      <c r="DFR10" s="306"/>
      <c r="DFS10" s="306"/>
      <c r="DFT10" s="306"/>
      <c r="DFU10" s="306"/>
      <c r="DFV10" s="306"/>
      <c r="DFW10" s="306"/>
      <c r="DFX10" s="306"/>
      <c r="DFY10" s="306"/>
      <c r="DFZ10" s="306"/>
      <c r="DGA10" s="306"/>
      <c r="DGB10" s="306"/>
      <c r="DGC10" s="306"/>
      <c r="DGD10" s="306"/>
      <c r="DGE10" s="306"/>
      <c r="DGF10" s="306"/>
      <c r="DGG10" s="306"/>
      <c r="DGH10" s="306"/>
      <c r="DGI10" s="306"/>
      <c r="DGJ10" s="306"/>
      <c r="DGK10" s="306"/>
      <c r="DGL10" s="306"/>
      <c r="DGM10" s="306"/>
      <c r="DGN10" s="306"/>
      <c r="DGO10" s="306"/>
      <c r="DGP10" s="306"/>
      <c r="DGQ10" s="306"/>
      <c r="DGR10" s="306"/>
      <c r="DGS10" s="306"/>
      <c r="DGT10" s="306"/>
      <c r="DGU10" s="306"/>
      <c r="DGV10" s="306"/>
      <c r="DGW10" s="306"/>
      <c r="DGX10" s="306"/>
      <c r="DGY10" s="306"/>
      <c r="DGZ10" s="306"/>
      <c r="DHA10" s="306"/>
      <c r="DHB10" s="306"/>
      <c r="DHC10" s="306"/>
      <c r="DHD10" s="306"/>
      <c r="DHE10" s="306"/>
      <c r="DHF10" s="306"/>
      <c r="DHG10" s="306"/>
      <c r="DHH10" s="306"/>
      <c r="DHI10" s="306"/>
      <c r="DHJ10" s="306"/>
      <c r="DHK10" s="306"/>
      <c r="DHL10" s="306"/>
      <c r="DHM10" s="306"/>
      <c r="DHN10" s="306"/>
      <c r="DHO10" s="306"/>
      <c r="DHP10" s="306"/>
      <c r="DHQ10" s="306"/>
      <c r="DHR10" s="306"/>
      <c r="DHS10" s="306"/>
      <c r="DHT10" s="306"/>
      <c r="DHU10" s="306"/>
      <c r="DHV10" s="306"/>
      <c r="DHW10" s="306"/>
      <c r="DHX10" s="306"/>
      <c r="DHY10" s="306"/>
      <c r="DHZ10" s="306"/>
      <c r="DIA10" s="306"/>
      <c r="DIB10" s="306"/>
      <c r="DIC10" s="306"/>
      <c r="DID10" s="306"/>
      <c r="DIE10" s="306"/>
      <c r="DIF10" s="306"/>
      <c r="DIG10" s="306"/>
      <c r="DIH10" s="306"/>
      <c r="DII10" s="306"/>
      <c r="DIJ10" s="306"/>
      <c r="DIK10" s="306"/>
      <c r="DIL10" s="306"/>
      <c r="DIM10" s="306"/>
      <c r="DIN10" s="306"/>
      <c r="DIO10" s="306"/>
      <c r="DIP10" s="306"/>
      <c r="DIQ10" s="306"/>
      <c r="DIR10" s="306"/>
      <c r="DIS10" s="306"/>
      <c r="DIT10" s="306"/>
      <c r="DIU10" s="306"/>
      <c r="DIV10" s="306"/>
      <c r="DIW10" s="306"/>
      <c r="DIX10" s="306"/>
      <c r="DIY10" s="306"/>
      <c r="DIZ10" s="306"/>
      <c r="DJA10" s="306"/>
      <c r="DJB10" s="306"/>
      <c r="DJC10" s="306"/>
      <c r="DJD10" s="306"/>
      <c r="DJE10" s="306"/>
      <c r="DJF10" s="306"/>
      <c r="DJG10" s="306"/>
      <c r="DJH10" s="306"/>
      <c r="DJI10" s="306"/>
      <c r="DJJ10" s="306"/>
      <c r="DJK10" s="306"/>
      <c r="DJL10" s="306"/>
      <c r="DJM10" s="306"/>
      <c r="DJN10" s="306"/>
      <c r="DJO10" s="306"/>
      <c r="DJP10" s="306"/>
      <c r="DJQ10" s="306"/>
      <c r="DJR10" s="306"/>
      <c r="DJS10" s="306"/>
      <c r="DJT10" s="306"/>
      <c r="DJU10" s="306"/>
      <c r="DJV10" s="306"/>
      <c r="DJW10" s="306"/>
      <c r="DJX10" s="306"/>
      <c r="DJY10" s="306"/>
      <c r="DJZ10" s="306"/>
      <c r="DKA10" s="306"/>
      <c r="DKB10" s="306"/>
      <c r="DKC10" s="306"/>
      <c r="DKD10" s="306"/>
      <c r="DKE10" s="306"/>
      <c r="DKF10" s="306"/>
      <c r="DKG10" s="306"/>
      <c r="DKH10" s="306"/>
      <c r="DKI10" s="306"/>
      <c r="DKJ10" s="306"/>
      <c r="DKK10" s="306"/>
      <c r="DKL10" s="306"/>
      <c r="DKM10" s="306"/>
      <c r="DKN10" s="306"/>
      <c r="DKO10" s="306"/>
      <c r="DKP10" s="306"/>
      <c r="DKQ10" s="306"/>
      <c r="DKR10" s="306"/>
      <c r="DKS10" s="306"/>
      <c r="DKT10" s="306"/>
      <c r="DKU10" s="306"/>
      <c r="DKV10" s="306"/>
      <c r="DKW10" s="306"/>
      <c r="DKX10" s="306"/>
      <c r="DKY10" s="306"/>
      <c r="DKZ10" s="306"/>
      <c r="DLA10" s="306"/>
      <c r="DLB10" s="306"/>
      <c r="DLC10" s="306"/>
      <c r="DLD10" s="306"/>
      <c r="DLE10" s="306"/>
      <c r="DLF10" s="306"/>
      <c r="DLG10" s="306"/>
      <c r="DLH10" s="306"/>
      <c r="DLI10" s="306"/>
      <c r="DLJ10" s="306"/>
      <c r="DLK10" s="306"/>
      <c r="DLL10" s="306"/>
      <c r="DLM10" s="306"/>
      <c r="DLN10" s="306"/>
      <c r="DLO10" s="306"/>
      <c r="DLP10" s="306"/>
      <c r="DLQ10" s="306"/>
      <c r="DLR10" s="306"/>
      <c r="DLS10" s="306"/>
      <c r="DLT10" s="306"/>
      <c r="DLU10" s="306"/>
      <c r="DLV10" s="306"/>
      <c r="DLW10" s="306"/>
      <c r="DLX10" s="306"/>
      <c r="DLY10" s="306"/>
      <c r="DLZ10" s="306"/>
      <c r="DMA10" s="306"/>
      <c r="DMB10" s="306"/>
      <c r="DMC10" s="306"/>
      <c r="DMD10" s="306"/>
      <c r="DME10" s="306"/>
      <c r="DMF10" s="306"/>
      <c r="DMG10" s="306"/>
      <c r="DMH10" s="306"/>
      <c r="DMI10" s="306"/>
      <c r="DMJ10" s="306"/>
      <c r="DMK10" s="306"/>
      <c r="DML10" s="306"/>
      <c r="DMM10" s="306"/>
      <c r="DMN10" s="306"/>
      <c r="DMO10" s="306"/>
      <c r="DMP10" s="306"/>
      <c r="DMQ10" s="306"/>
      <c r="DMR10" s="306"/>
      <c r="DMS10" s="306"/>
      <c r="DMT10" s="306"/>
      <c r="DMU10" s="306"/>
      <c r="DMV10" s="306"/>
      <c r="DMW10" s="306"/>
      <c r="DMX10" s="306"/>
      <c r="DMY10" s="306"/>
      <c r="DMZ10" s="306"/>
      <c r="DNA10" s="306"/>
      <c r="DNB10" s="306"/>
      <c r="DNC10" s="306"/>
      <c r="DND10" s="306"/>
      <c r="DNE10" s="306"/>
      <c r="DNF10" s="306"/>
      <c r="DNG10" s="306"/>
      <c r="DNH10" s="306"/>
      <c r="DNI10" s="306"/>
      <c r="DNJ10" s="306"/>
      <c r="DNK10" s="306"/>
      <c r="DNL10" s="306"/>
      <c r="DNM10" s="306"/>
      <c r="DNN10" s="306"/>
      <c r="DNO10" s="306"/>
      <c r="DNP10" s="306"/>
      <c r="DNQ10" s="306"/>
      <c r="DNR10" s="306"/>
      <c r="DNS10" s="306"/>
      <c r="DNT10" s="306"/>
      <c r="DNU10" s="306"/>
      <c r="DNV10" s="306"/>
      <c r="DNW10" s="306"/>
      <c r="DNX10" s="306"/>
      <c r="DNY10" s="306"/>
      <c r="DNZ10" s="306"/>
      <c r="DOA10" s="306"/>
      <c r="DOB10" s="306"/>
      <c r="DOC10" s="306"/>
      <c r="DOD10" s="306"/>
      <c r="DOE10" s="306"/>
      <c r="DOF10" s="306"/>
      <c r="DOG10" s="306"/>
      <c r="DOH10" s="306"/>
      <c r="DOI10" s="306"/>
      <c r="DOJ10" s="306"/>
      <c r="DOK10" s="306"/>
      <c r="DOL10" s="306"/>
      <c r="DOM10" s="306"/>
      <c r="DON10" s="306"/>
      <c r="DOO10" s="306"/>
      <c r="DOP10" s="306"/>
      <c r="DOQ10" s="306"/>
      <c r="DOR10" s="306"/>
      <c r="DOS10" s="306"/>
      <c r="DOT10" s="306"/>
      <c r="DOU10" s="306"/>
      <c r="DOV10" s="306"/>
      <c r="DOW10" s="306"/>
      <c r="DOX10" s="306"/>
      <c r="DOY10" s="306"/>
      <c r="DOZ10" s="306"/>
      <c r="DPA10" s="306"/>
      <c r="DPB10" s="306"/>
      <c r="DPC10" s="306"/>
      <c r="DPD10" s="306"/>
      <c r="DPE10" s="306"/>
      <c r="DPF10" s="306"/>
      <c r="DPG10" s="306"/>
      <c r="DPH10" s="306"/>
      <c r="DPI10" s="306"/>
      <c r="DPJ10" s="306"/>
      <c r="DPK10" s="306"/>
      <c r="DPL10" s="306"/>
      <c r="DPM10" s="306"/>
      <c r="DPN10" s="306"/>
      <c r="DPO10" s="306"/>
      <c r="DPP10" s="306"/>
      <c r="DPQ10" s="306"/>
      <c r="DPR10" s="306"/>
      <c r="DPS10" s="306"/>
      <c r="DPT10" s="306"/>
      <c r="DPU10" s="306"/>
      <c r="DPV10" s="306"/>
      <c r="DPW10" s="306"/>
      <c r="DPX10" s="306"/>
      <c r="DPY10" s="306"/>
      <c r="DPZ10" s="306"/>
      <c r="DQA10" s="306"/>
      <c r="DQB10" s="306"/>
      <c r="DQC10" s="306"/>
      <c r="DQD10" s="306"/>
      <c r="DQE10" s="306"/>
      <c r="DQF10" s="306"/>
      <c r="DQG10" s="306"/>
      <c r="DQH10" s="306"/>
      <c r="DQI10" s="306"/>
      <c r="DQJ10" s="306"/>
      <c r="DQK10" s="306"/>
      <c r="DQL10" s="306"/>
      <c r="DQM10" s="306"/>
      <c r="DQN10" s="306"/>
      <c r="DQO10" s="306"/>
      <c r="DQP10" s="306"/>
      <c r="DQQ10" s="306"/>
      <c r="DQR10" s="306"/>
      <c r="DQS10" s="306"/>
      <c r="DQT10" s="306"/>
      <c r="DQU10" s="306"/>
      <c r="DQV10" s="306"/>
      <c r="DQW10" s="306"/>
      <c r="DQX10" s="306"/>
      <c r="DQY10" s="306"/>
      <c r="DQZ10" s="306"/>
      <c r="DRA10" s="306"/>
      <c r="DRB10" s="306"/>
      <c r="DRC10" s="306"/>
      <c r="DRD10" s="306"/>
      <c r="DRE10" s="306"/>
      <c r="DRF10" s="306"/>
      <c r="DRG10" s="306"/>
      <c r="DRH10" s="306"/>
      <c r="DRI10" s="306"/>
      <c r="DRJ10" s="306"/>
      <c r="DRK10" s="306"/>
      <c r="DRL10" s="306"/>
      <c r="DRM10" s="306"/>
      <c r="DRN10" s="306"/>
      <c r="DRO10" s="306"/>
      <c r="DRP10" s="306"/>
      <c r="DRQ10" s="306"/>
      <c r="DRR10" s="306"/>
      <c r="DRS10" s="306"/>
      <c r="DRT10" s="306"/>
      <c r="DRU10" s="306"/>
      <c r="DRV10" s="306"/>
      <c r="DRW10" s="306"/>
      <c r="DRX10" s="306"/>
      <c r="DRY10" s="306"/>
      <c r="DRZ10" s="306"/>
      <c r="DSA10" s="306"/>
      <c r="DSB10" s="306"/>
      <c r="DSC10" s="306"/>
      <c r="DSD10" s="306"/>
      <c r="DSE10" s="306"/>
      <c r="DSF10" s="306"/>
      <c r="DSG10" s="306"/>
      <c r="DSH10" s="306"/>
      <c r="DSI10" s="306"/>
      <c r="DSJ10" s="306"/>
      <c r="DSK10" s="306"/>
      <c r="DSL10" s="306"/>
      <c r="DSM10" s="306"/>
      <c r="DSN10" s="306"/>
      <c r="DSO10" s="306"/>
      <c r="DSP10" s="306"/>
      <c r="DSQ10" s="306"/>
      <c r="DSR10" s="306"/>
      <c r="DSS10" s="306"/>
      <c r="DST10" s="306"/>
      <c r="DSU10" s="306"/>
      <c r="DSV10" s="306"/>
      <c r="DSW10" s="306"/>
      <c r="DSX10" s="306"/>
      <c r="DSY10" s="306"/>
      <c r="DSZ10" s="306"/>
      <c r="DTA10" s="306"/>
      <c r="DTB10" s="306"/>
      <c r="DTC10" s="306"/>
      <c r="DTD10" s="306"/>
      <c r="DTE10" s="306"/>
      <c r="DTF10" s="306"/>
      <c r="DTG10" s="306"/>
      <c r="DTH10" s="306"/>
      <c r="DTI10" s="306"/>
      <c r="DTJ10" s="306"/>
      <c r="DTK10" s="306"/>
      <c r="DTL10" s="306"/>
      <c r="DTM10" s="306"/>
      <c r="DTN10" s="306"/>
      <c r="DTO10" s="306"/>
      <c r="DTP10" s="306"/>
      <c r="DTQ10" s="306"/>
      <c r="DTR10" s="306"/>
      <c r="DTS10" s="306"/>
      <c r="DTT10" s="306"/>
      <c r="DTU10" s="306"/>
      <c r="DTV10" s="306"/>
      <c r="DTW10" s="306"/>
      <c r="DTX10" s="306"/>
      <c r="DTY10" s="306"/>
      <c r="DTZ10" s="306"/>
      <c r="DUA10" s="306"/>
      <c r="DUB10" s="306"/>
      <c r="DUC10" s="306"/>
      <c r="DUD10" s="306"/>
      <c r="DUE10" s="306"/>
      <c r="DUF10" s="306"/>
      <c r="DUG10" s="306"/>
      <c r="DUH10" s="306"/>
      <c r="DUI10" s="306"/>
      <c r="DUJ10" s="306"/>
      <c r="DUK10" s="306"/>
      <c r="DUL10" s="306"/>
      <c r="DUM10" s="306"/>
      <c r="DUN10" s="306"/>
      <c r="DUO10" s="306"/>
      <c r="DUP10" s="306"/>
      <c r="DUQ10" s="306"/>
      <c r="DUR10" s="306"/>
      <c r="DUS10" s="306"/>
      <c r="DUT10" s="306"/>
      <c r="DUU10" s="306"/>
      <c r="DUV10" s="306"/>
      <c r="DUW10" s="306"/>
      <c r="DUX10" s="306"/>
      <c r="DUY10" s="306"/>
      <c r="DUZ10" s="306"/>
      <c r="DVA10" s="306"/>
      <c r="DVB10" s="306"/>
      <c r="DVC10" s="306"/>
      <c r="DVD10" s="306"/>
      <c r="DVE10" s="306"/>
      <c r="DVF10" s="306"/>
      <c r="DVG10" s="306"/>
      <c r="DVH10" s="306"/>
      <c r="DVI10" s="306"/>
      <c r="DVJ10" s="306"/>
      <c r="DVK10" s="306"/>
      <c r="DVL10" s="306"/>
      <c r="DVM10" s="306"/>
      <c r="DVN10" s="306"/>
      <c r="DVO10" s="306"/>
      <c r="DVP10" s="306"/>
      <c r="DVQ10" s="306"/>
      <c r="DVR10" s="306"/>
      <c r="DVS10" s="306"/>
      <c r="DVT10" s="306"/>
      <c r="DVU10" s="306"/>
      <c r="DVV10" s="306"/>
      <c r="DVW10" s="306"/>
      <c r="DVX10" s="306"/>
      <c r="DVY10" s="306"/>
      <c r="DVZ10" s="306"/>
      <c r="DWA10" s="306"/>
      <c r="DWB10" s="306"/>
      <c r="DWC10" s="306"/>
      <c r="DWD10" s="306"/>
      <c r="DWE10" s="306"/>
      <c r="DWF10" s="306"/>
      <c r="DWG10" s="306"/>
      <c r="DWH10" s="306"/>
      <c r="DWI10" s="306"/>
      <c r="DWJ10" s="306"/>
      <c r="DWK10" s="306"/>
      <c r="DWL10" s="306"/>
      <c r="DWM10" s="306"/>
      <c r="DWN10" s="306"/>
      <c r="DWO10" s="306"/>
      <c r="DWP10" s="306"/>
      <c r="DWQ10" s="306"/>
      <c r="DWR10" s="306"/>
      <c r="DWS10" s="306"/>
      <c r="DWT10" s="306"/>
      <c r="DWU10" s="306"/>
      <c r="DWV10" s="306"/>
      <c r="DWW10" s="306"/>
      <c r="DWX10" s="306"/>
      <c r="DWY10" s="306"/>
      <c r="DWZ10" s="306"/>
      <c r="DXA10" s="306"/>
      <c r="DXB10" s="306"/>
      <c r="DXC10" s="306"/>
      <c r="DXD10" s="306"/>
      <c r="DXE10" s="306"/>
      <c r="DXF10" s="306"/>
      <c r="DXG10" s="306"/>
      <c r="DXH10" s="306"/>
      <c r="DXI10" s="306"/>
      <c r="DXJ10" s="306"/>
      <c r="DXK10" s="306"/>
      <c r="DXL10" s="306"/>
      <c r="DXM10" s="306"/>
      <c r="DXN10" s="306"/>
      <c r="DXO10" s="306"/>
      <c r="DXP10" s="306"/>
      <c r="DXQ10" s="306"/>
      <c r="DXR10" s="306"/>
      <c r="DXS10" s="306"/>
      <c r="DXT10" s="306"/>
      <c r="DXU10" s="306"/>
      <c r="DXV10" s="306"/>
      <c r="DXW10" s="306"/>
      <c r="DXX10" s="306"/>
      <c r="DXY10" s="306"/>
      <c r="DXZ10" s="306"/>
      <c r="DYA10" s="306"/>
      <c r="DYB10" s="306"/>
      <c r="DYC10" s="306"/>
      <c r="DYD10" s="306"/>
      <c r="DYE10" s="306"/>
      <c r="DYF10" s="306"/>
      <c r="DYG10" s="306"/>
      <c r="DYH10" s="306"/>
      <c r="DYI10" s="306"/>
      <c r="DYJ10" s="306"/>
      <c r="DYK10" s="306"/>
      <c r="DYL10" s="306"/>
      <c r="DYM10" s="306"/>
      <c r="DYN10" s="306"/>
      <c r="DYO10" s="306"/>
      <c r="DYP10" s="306"/>
      <c r="DYQ10" s="306"/>
      <c r="DYR10" s="306"/>
      <c r="DYS10" s="306"/>
      <c r="DYT10" s="306"/>
      <c r="DYU10" s="306"/>
      <c r="DYV10" s="306"/>
      <c r="DYW10" s="306"/>
      <c r="DYX10" s="306"/>
      <c r="DYY10" s="306"/>
      <c r="DYZ10" s="306"/>
      <c r="DZA10" s="306"/>
      <c r="DZB10" s="306"/>
      <c r="DZC10" s="306"/>
      <c r="DZD10" s="306"/>
      <c r="DZE10" s="306"/>
      <c r="DZF10" s="306"/>
      <c r="DZG10" s="306"/>
      <c r="DZH10" s="306"/>
      <c r="DZI10" s="306"/>
      <c r="DZJ10" s="306"/>
      <c r="DZK10" s="306"/>
      <c r="DZL10" s="306"/>
      <c r="DZM10" s="306"/>
      <c r="DZN10" s="306"/>
      <c r="DZO10" s="306"/>
      <c r="DZP10" s="306"/>
      <c r="DZQ10" s="306"/>
      <c r="DZR10" s="306"/>
      <c r="DZS10" s="306"/>
      <c r="DZT10" s="306"/>
      <c r="DZU10" s="306"/>
      <c r="DZV10" s="306"/>
      <c r="DZW10" s="306"/>
      <c r="DZX10" s="306"/>
      <c r="DZY10" s="306"/>
      <c r="DZZ10" s="306"/>
      <c r="EAA10" s="306"/>
      <c r="EAB10" s="306"/>
      <c r="EAC10" s="306"/>
      <c r="EAD10" s="306"/>
      <c r="EAE10" s="306"/>
      <c r="EAF10" s="306"/>
      <c r="EAG10" s="306"/>
      <c r="EAH10" s="306"/>
      <c r="EAI10" s="306"/>
      <c r="EAJ10" s="306"/>
      <c r="EAK10" s="306"/>
      <c r="EAL10" s="306"/>
      <c r="EAM10" s="306"/>
      <c r="EAN10" s="306"/>
      <c r="EAO10" s="306"/>
      <c r="EAP10" s="306"/>
      <c r="EAQ10" s="306"/>
      <c r="EAR10" s="306"/>
      <c r="EAS10" s="306"/>
      <c r="EAT10" s="306"/>
      <c r="EAU10" s="306"/>
      <c r="EAV10" s="306"/>
      <c r="EAW10" s="306"/>
      <c r="EAX10" s="306"/>
      <c r="EAY10" s="306"/>
      <c r="EAZ10" s="306"/>
      <c r="EBA10" s="306"/>
      <c r="EBB10" s="306"/>
      <c r="EBC10" s="306"/>
      <c r="EBD10" s="306"/>
      <c r="EBE10" s="306"/>
      <c r="EBF10" s="306"/>
      <c r="EBG10" s="306"/>
      <c r="EBH10" s="306"/>
      <c r="EBI10" s="306"/>
      <c r="EBJ10" s="306"/>
      <c r="EBK10" s="306"/>
      <c r="EBL10" s="306"/>
      <c r="EBM10" s="306"/>
      <c r="EBN10" s="306"/>
      <c r="EBO10" s="306"/>
      <c r="EBP10" s="306"/>
      <c r="EBQ10" s="306"/>
      <c r="EBR10" s="306"/>
      <c r="EBS10" s="306"/>
      <c r="EBT10" s="306"/>
      <c r="EBU10" s="306"/>
      <c r="EBV10" s="306"/>
      <c r="EBW10" s="306"/>
      <c r="EBX10" s="306"/>
      <c r="EBY10" s="306"/>
      <c r="EBZ10" s="306"/>
      <c r="ECA10" s="306"/>
      <c r="ECB10" s="306"/>
      <c r="ECC10" s="306"/>
      <c r="ECD10" s="306"/>
      <c r="ECE10" s="306"/>
      <c r="ECF10" s="306"/>
      <c r="ECG10" s="306"/>
      <c r="ECH10" s="306"/>
      <c r="ECI10" s="306"/>
      <c r="ECJ10" s="306"/>
      <c r="ECK10" s="306"/>
      <c r="ECL10" s="306"/>
      <c r="ECM10" s="306"/>
      <c r="ECN10" s="306"/>
      <c r="ECO10" s="306"/>
      <c r="ECP10" s="306"/>
      <c r="ECQ10" s="306"/>
      <c r="ECR10" s="306"/>
      <c r="ECS10" s="306"/>
      <c r="ECT10" s="306"/>
      <c r="ECU10" s="306"/>
      <c r="ECV10" s="306"/>
      <c r="ECW10" s="306"/>
      <c r="ECX10" s="306"/>
      <c r="ECY10" s="306"/>
      <c r="ECZ10" s="306"/>
      <c r="EDA10" s="306"/>
      <c r="EDB10" s="306"/>
      <c r="EDC10" s="306"/>
      <c r="EDD10" s="306"/>
      <c r="EDE10" s="306"/>
      <c r="EDF10" s="306"/>
      <c r="EDG10" s="306"/>
      <c r="EDH10" s="306"/>
      <c r="EDI10" s="306"/>
      <c r="EDJ10" s="306"/>
      <c r="EDK10" s="306"/>
      <c r="EDL10" s="306"/>
      <c r="EDM10" s="306"/>
      <c r="EDN10" s="306"/>
      <c r="EDO10" s="306"/>
      <c r="EDP10" s="306"/>
      <c r="EDQ10" s="306"/>
      <c r="EDR10" s="306"/>
      <c r="EDS10" s="306"/>
      <c r="EDT10" s="306"/>
      <c r="EDU10" s="306"/>
      <c r="EDV10" s="306"/>
      <c r="EDW10" s="306"/>
      <c r="EDX10" s="306"/>
      <c r="EDY10" s="306"/>
      <c r="EDZ10" s="306"/>
      <c r="EEA10" s="306"/>
      <c r="EEB10" s="306"/>
      <c r="EEC10" s="306"/>
      <c r="EED10" s="306"/>
      <c r="EEE10" s="306"/>
      <c r="EEF10" s="306"/>
      <c r="EEG10" s="306"/>
      <c r="EEH10" s="306"/>
      <c r="EEI10" s="306"/>
      <c r="EEJ10" s="306"/>
      <c r="EEK10" s="306"/>
      <c r="EEL10" s="306"/>
      <c r="EEM10" s="306"/>
      <c r="EEN10" s="306"/>
      <c r="EEO10" s="306"/>
      <c r="EEP10" s="306"/>
      <c r="EEQ10" s="306"/>
      <c r="EER10" s="306"/>
      <c r="EES10" s="306"/>
      <c r="EET10" s="306"/>
      <c r="EEU10" s="306"/>
      <c r="EEV10" s="306"/>
      <c r="EEW10" s="306"/>
      <c r="EEX10" s="306"/>
      <c r="EEY10" s="306"/>
      <c r="EEZ10" s="306"/>
      <c r="EFA10" s="306"/>
      <c r="EFB10" s="306"/>
      <c r="EFC10" s="306"/>
      <c r="EFD10" s="306"/>
      <c r="EFE10" s="306"/>
      <c r="EFF10" s="306"/>
      <c r="EFG10" s="306"/>
      <c r="EFH10" s="306"/>
      <c r="EFI10" s="306"/>
      <c r="EFJ10" s="306"/>
      <c r="EFK10" s="306"/>
      <c r="EFL10" s="306"/>
      <c r="EFM10" s="306"/>
      <c r="EFN10" s="306"/>
      <c r="EFO10" s="306"/>
      <c r="EFP10" s="306"/>
      <c r="EFQ10" s="306"/>
      <c r="EFR10" s="306"/>
      <c r="EFS10" s="306"/>
      <c r="EFT10" s="306"/>
      <c r="EFU10" s="306"/>
      <c r="EFV10" s="306"/>
      <c r="EFW10" s="306"/>
      <c r="EFX10" s="306"/>
      <c r="EFY10" s="306"/>
      <c r="EFZ10" s="306"/>
      <c r="EGA10" s="306"/>
      <c r="EGB10" s="306"/>
      <c r="EGC10" s="306"/>
      <c r="EGD10" s="306"/>
      <c r="EGE10" s="306"/>
      <c r="EGF10" s="306"/>
      <c r="EGG10" s="306"/>
      <c r="EGH10" s="306"/>
      <c r="EGI10" s="306"/>
      <c r="EGJ10" s="306"/>
      <c r="EGK10" s="306"/>
      <c r="EGL10" s="306"/>
      <c r="EGM10" s="306"/>
      <c r="EGN10" s="306"/>
      <c r="EGO10" s="306"/>
      <c r="EGP10" s="306"/>
      <c r="EGQ10" s="306"/>
      <c r="EGR10" s="306"/>
      <c r="EGS10" s="306"/>
      <c r="EGT10" s="306"/>
      <c r="EGU10" s="306"/>
      <c r="EGV10" s="306"/>
      <c r="EGW10" s="306"/>
      <c r="EGX10" s="306"/>
      <c r="EGY10" s="306"/>
      <c r="EGZ10" s="306"/>
      <c r="EHA10" s="306"/>
      <c r="EHB10" s="306"/>
      <c r="EHC10" s="306"/>
      <c r="EHD10" s="306"/>
      <c r="EHE10" s="306"/>
      <c r="EHF10" s="306"/>
      <c r="EHG10" s="306"/>
      <c r="EHH10" s="306"/>
      <c r="EHI10" s="306"/>
      <c r="EHJ10" s="306"/>
      <c r="EHK10" s="306"/>
      <c r="EHL10" s="306"/>
      <c r="EHM10" s="306"/>
      <c r="EHN10" s="306"/>
      <c r="EHO10" s="306"/>
      <c r="EHP10" s="306"/>
      <c r="EHQ10" s="306"/>
      <c r="EHR10" s="306"/>
      <c r="EHS10" s="306"/>
      <c r="EHT10" s="306"/>
      <c r="EHU10" s="306"/>
      <c r="EHV10" s="306"/>
      <c r="EHW10" s="306"/>
      <c r="EHX10" s="306"/>
      <c r="EHY10" s="306"/>
      <c r="EHZ10" s="306"/>
      <c r="EIA10" s="306"/>
      <c r="EIB10" s="306"/>
      <c r="EIC10" s="306"/>
      <c r="EID10" s="306"/>
      <c r="EIE10" s="306"/>
      <c r="EIF10" s="306"/>
      <c r="EIG10" s="306"/>
      <c r="EIH10" s="306"/>
      <c r="EII10" s="306"/>
      <c r="EIJ10" s="306"/>
      <c r="EIK10" s="306"/>
      <c r="EIL10" s="306"/>
      <c r="EIM10" s="306"/>
      <c r="EIN10" s="306"/>
      <c r="EIO10" s="306"/>
      <c r="EIP10" s="306"/>
      <c r="EIQ10" s="306"/>
      <c r="EIR10" s="306"/>
      <c r="EIS10" s="306"/>
      <c r="EIT10" s="306"/>
      <c r="EIU10" s="306"/>
      <c r="EIV10" s="306"/>
      <c r="EIW10" s="306"/>
      <c r="EIX10" s="306"/>
      <c r="EIY10" s="306"/>
      <c r="EIZ10" s="306"/>
      <c r="EJA10" s="306"/>
      <c r="EJB10" s="306"/>
      <c r="EJC10" s="306"/>
      <c r="EJD10" s="306"/>
      <c r="EJE10" s="306"/>
      <c r="EJF10" s="306"/>
      <c r="EJG10" s="306"/>
      <c r="EJH10" s="306"/>
      <c r="EJI10" s="306"/>
      <c r="EJJ10" s="306"/>
      <c r="EJK10" s="306"/>
      <c r="EJL10" s="306"/>
      <c r="EJM10" s="306"/>
      <c r="EJN10" s="306"/>
      <c r="EJO10" s="306"/>
      <c r="EJP10" s="306"/>
      <c r="EJQ10" s="306"/>
      <c r="EJR10" s="306"/>
      <c r="EJS10" s="306"/>
      <c r="EJT10" s="306"/>
      <c r="EJU10" s="306"/>
      <c r="EJV10" s="306"/>
      <c r="EJW10" s="306"/>
      <c r="EJX10" s="306"/>
      <c r="EJY10" s="306"/>
      <c r="EJZ10" s="306"/>
      <c r="EKA10" s="306"/>
      <c r="EKB10" s="306"/>
      <c r="EKC10" s="306"/>
      <c r="EKD10" s="306"/>
      <c r="EKE10" s="306"/>
      <c r="EKF10" s="306"/>
      <c r="EKG10" s="306"/>
      <c r="EKH10" s="306"/>
      <c r="EKI10" s="306"/>
      <c r="EKJ10" s="306"/>
      <c r="EKK10" s="306"/>
      <c r="EKL10" s="306"/>
      <c r="EKM10" s="306"/>
      <c r="EKN10" s="306"/>
      <c r="EKO10" s="306"/>
      <c r="EKP10" s="306"/>
      <c r="EKQ10" s="306"/>
      <c r="EKR10" s="306"/>
      <c r="EKS10" s="306"/>
      <c r="EKT10" s="306"/>
      <c r="EKU10" s="306"/>
      <c r="EKV10" s="306"/>
      <c r="EKW10" s="306"/>
      <c r="EKX10" s="306"/>
      <c r="EKY10" s="306"/>
      <c r="EKZ10" s="306"/>
      <c r="ELA10" s="306"/>
      <c r="ELB10" s="306"/>
      <c r="ELC10" s="306"/>
      <c r="ELD10" s="306"/>
      <c r="ELE10" s="306"/>
      <c r="ELF10" s="306"/>
      <c r="ELG10" s="306"/>
      <c r="ELH10" s="306"/>
      <c r="ELI10" s="306"/>
      <c r="ELJ10" s="306"/>
      <c r="ELK10" s="306"/>
      <c r="ELL10" s="306"/>
      <c r="ELM10" s="306"/>
      <c r="ELN10" s="306"/>
      <c r="ELO10" s="306"/>
      <c r="ELP10" s="306"/>
      <c r="ELQ10" s="306"/>
      <c r="ELR10" s="306"/>
      <c r="ELS10" s="306"/>
      <c r="ELT10" s="306"/>
      <c r="ELU10" s="306"/>
      <c r="ELV10" s="306"/>
      <c r="ELW10" s="306"/>
      <c r="ELX10" s="306"/>
      <c r="ELY10" s="306"/>
      <c r="ELZ10" s="306"/>
      <c r="EMA10" s="306"/>
      <c r="EMB10" s="306"/>
      <c r="EMC10" s="306"/>
      <c r="EMD10" s="306"/>
      <c r="EME10" s="306"/>
      <c r="EMF10" s="306"/>
      <c r="EMG10" s="306"/>
      <c r="EMH10" s="306"/>
      <c r="EMI10" s="306"/>
      <c r="EMJ10" s="306"/>
      <c r="EMK10" s="306"/>
      <c r="EML10" s="306"/>
      <c r="EMM10" s="306"/>
      <c r="EMN10" s="306"/>
      <c r="EMO10" s="306"/>
      <c r="EMP10" s="306"/>
      <c r="EMQ10" s="306"/>
      <c r="EMR10" s="306"/>
      <c r="EMS10" s="306"/>
      <c r="EMT10" s="306"/>
      <c r="EMU10" s="306"/>
      <c r="EMV10" s="306"/>
      <c r="EMW10" s="306"/>
      <c r="EMX10" s="306"/>
      <c r="EMY10" s="306"/>
      <c r="EMZ10" s="306"/>
      <c r="ENA10" s="306"/>
      <c r="ENB10" s="306"/>
      <c r="ENC10" s="306"/>
      <c r="END10" s="306"/>
      <c r="ENE10" s="306"/>
      <c r="ENF10" s="306"/>
      <c r="ENG10" s="306"/>
      <c r="ENH10" s="306"/>
      <c r="ENI10" s="306"/>
      <c r="ENJ10" s="306"/>
      <c r="ENK10" s="306"/>
      <c r="ENL10" s="306"/>
      <c r="ENM10" s="306"/>
      <c r="ENN10" s="306"/>
      <c r="ENO10" s="306"/>
      <c r="ENP10" s="306"/>
      <c r="ENQ10" s="306"/>
      <c r="ENR10" s="306"/>
      <c r="ENS10" s="306"/>
      <c r="ENT10" s="306"/>
      <c r="ENU10" s="306"/>
      <c r="ENV10" s="306"/>
      <c r="ENW10" s="306"/>
      <c r="ENX10" s="306"/>
      <c r="ENY10" s="306"/>
      <c r="ENZ10" s="306"/>
      <c r="EOA10" s="306"/>
      <c r="EOB10" s="306"/>
      <c r="EOC10" s="306"/>
      <c r="EOD10" s="306"/>
      <c r="EOE10" s="306"/>
      <c r="EOF10" s="306"/>
      <c r="EOG10" s="306"/>
      <c r="EOH10" s="306"/>
      <c r="EOI10" s="306"/>
      <c r="EOJ10" s="306"/>
      <c r="EOK10" s="306"/>
      <c r="EOL10" s="306"/>
      <c r="EOM10" s="306"/>
      <c r="EON10" s="306"/>
      <c r="EOO10" s="306"/>
      <c r="EOP10" s="306"/>
      <c r="EOQ10" s="306"/>
      <c r="EOR10" s="306"/>
      <c r="EOS10" s="306"/>
      <c r="EOT10" s="306"/>
      <c r="EOU10" s="306"/>
      <c r="EOV10" s="306"/>
      <c r="EOW10" s="306"/>
      <c r="EOX10" s="306"/>
      <c r="EOY10" s="306"/>
      <c r="EOZ10" s="306"/>
      <c r="EPA10" s="306"/>
      <c r="EPB10" s="306"/>
      <c r="EPC10" s="306"/>
      <c r="EPD10" s="306"/>
      <c r="EPE10" s="306"/>
      <c r="EPF10" s="306"/>
      <c r="EPG10" s="306"/>
      <c r="EPH10" s="306"/>
      <c r="EPI10" s="306"/>
      <c r="EPJ10" s="306"/>
      <c r="EPK10" s="306"/>
      <c r="EPL10" s="306"/>
      <c r="EPM10" s="306"/>
      <c r="EPN10" s="306"/>
      <c r="EPO10" s="306"/>
      <c r="EPP10" s="306"/>
      <c r="EPQ10" s="306"/>
      <c r="EPR10" s="306"/>
      <c r="EPS10" s="306"/>
      <c r="EPT10" s="306"/>
      <c r="EPU10" s="306"/>
      <c r="EPV10" s="306"/>
      <c r="EPW10" s="306"/>
      <c r="EPX10" s="306"/>
      <c r="EPY10" s="306"/>
      <c r="EPZ10" s="306"/>
      <c r="EQA10" s="306"/>
      <c r="EQB10" s="306"/>
      <c r="EQC10" s="306"/>
      <c r="EQD10" s="306"/>
      <c r="EQE10" s="306"/>
      <c r="EQF10" s="306"/>
      <c r="EQG10" s="306"/>
      <c r="EQH10" s="306"/>
      <c r="EQI10" s="306"/>
      <c r="EQJ10" s="306"/>
      <c r="EQK10" s="306"/>
      <c r="EQL10" s="306"/>
      <c r="EQM10" s="306"/>
      <c r="EQN10" s="306"/>
      <c r="EQO10" s="306"/>
      <c r="EQP10" s="306"/>
      <c r="EQQ10" s="306"/>
      <c r="EQR10" s="306"/>
      <c r="EQS10" s="306"/>
      <c r="EQT10" s="306"/>
      <c r="EQU10" s="306"/>
      <c r="EQV10" s="306"/>
      <c r="EQW10" s="306"/>
      <c r="EQX10" s="306"/>
      <c r="EQY10" s="306"/>
      <c r="EQZ10" s="306"/>
      <c r="ERA10" s="306"/>
      <c r="ERB10" s="306"/>
      <c r="ERC10" s="306"/>
      <c r="ERD10" s="306"/>
      <c r="ERE10" s="306"/>
      <c r="ERF10" s="306"/>
      <c r="ERG10" s="306"/>
      <c r="ERH10" s="306"/>
      <c r="ERI10" s="306"/>
      <c r="ERJ10" s="306"/>
      <c r="ERK10" s="306"/>
      <c r="ERL10" s="306"/>
      <c r="ERM10" s="306"/>
      <c r="ERN10" s="306"/>
      <c r="ERO10" s="306"/>
      <c r="ERP10" s="306"/>
      <c r="ERQ10" s="306"/>
      <c r="ERR10" s="306"/>
      <c r="ERS10" s="306"/>
      <c r="ERT10" s="306"/>
      <c r="ERU10" s="306"/>
      <c r="ERV10" s="306"/>
      <c r="ERW10" s="306"/>
      <c r="ERX10" s="306"/>
      <c r="ERY10" s="306"/>
      <c r="ERZ10" s="306"/>
      <c r="ESA10" s="306"/>
      <c r="ESB10" s="306"/>
      <c r="ESC10" s="306"/>
      <c r="ESD10" s="306"/>
      <c r="ESE10" s="306"/>
      <c r="ESF10" s="306"/>
      <c r="ESG10" s="306"/>
      <c r="ESH10" s="306"/>
      <c r="ESI10" s="306"/>
      <c r="ESJ10" s="306"/>
      <c r="ESK10" s="306"/>
      <c r="ESL10" s="306"/>
      <c r="ESM10" s="306"/>
      <c r="ESN10" s="306"/>
      <c r="ESO10" s="306"/>
      <c r="ESP10" s="306"/>
      <c r="ESQ10" s="306"/>
      <c r="ESR10" s="306"/>
      <c r="ESS10" s="306"/>
      <c r="EST10" s="306"/>
      <c r="ESU10" s="306"/>
      <c r="ESV10" s="306"/>
      <c r="ESW10" s="306"/>
      <c r="ESX10" s="306"/>
      <c r="ESY10" s="306"/>
      <c r="ESZ10" s="306"/>
      <c r="ETA10" s="306"/>
      <c r="ETB10" s="306"/>
      <c r="ETC10" s="306"/>
      <c r="ETD10" s="306"/>
      <c r="ETE10" s="306"/>
      <c r="ETF10" s="306"/>
      <c r="ETG10" s="306"/>
      <c r="ETH10" s="306"/>
      <c r="ETI10" s="306"/>
      <c r="ETJ10" s="306"/>
      <c r="ETK10" s="306"/>
      <c r="ETL10" s="306"/>
      <c r="ETM10" s="306"/>
      <c r="ETN10" s="306"/>
      <c r="ETO10" s="306"/>
      <c r="ETP10" s="306"/>
      <c r="ETQ10" s="306"/>
      <c r="ETR10" s="306"/>
      <c r="ETS10" s="306"/>
      <c r="ETT10" s="306"/>
      <c r="ETU10" s="306"/>
      <c r="ETV10" s="306"/>
      <c r="ETW10" s="306"/>
      <c r="ETX10" s="306"/>
      <c r="ETY10" s="306"/>
      <c r="ETZ10" s="306"/>
      <c r="EUA10" s="306"/>
      <c r="EUB10" s="306"/>
      <c r="EUC10" s="306"/>
      <c r="EUD10" s="306"/>
      <c r="EUE10" s="306"/>
      <c r="EUF10" s="306"/>
      <c r="EUG10" s="306"/>
      <c r="EUH10" s="306"/>
      <c r="EUI10" s="306"/>
      <c r="EUJ10" s="306"/>
      <c r="EUK10" s="306"/>
      <c r="EUL10" s="306"/>
      <c r="EUM10" s="306"/>
      <c r="EUN10" s="306"/>
      <c r="EUO10" s="306"/>
      <c r="EUP10" s="306"/>
      <c r="EUQ10" s="306"/>
      <c r="EUR10" s="306"/>
      <c r="EUS10" s="306"/>
      <c r="EUT10" s="306"/>
      <c r="EUU10" s="306"/>
      <c r="EUV10" s="306"/>
      <c r="EUW10" s="306"/>
      <c r="EUX10" s="306"/>
      <c r="EUY10" s="306"/>
      <c r="EUZ10" s="306"/>
      <c r="EVA10" s="306"/>
      <c r="EVB10" s="306"/>
      <c r="EVC10" s="306"/>
      <c r="EVD10" s="306"/>
      <c r="EVE10" s="306"/>
      <c r="EVF10" s="306"/>
      <c r="EVG10" s="306"/>
      <c r="EVH10" s="306"/>
      <c r="EVI10" s="306"/>
      <c r="EVJ10" s="306"/>
      <c r="EVK10" s="306"/>
      <c r="EVL10" s="306"/>
      <c r="EVM10" s="306"/>
      <c r="EVN10" s="306"/>
      <c r="EVO10" s="306"/>
      <c r="EVP10" s="306"/>
      <c r="EVQ10" s="306"/>
      <c r="EVR10" s="306"/>
      <c r="EVS10" s="306"/>
      <c r="EVT10" s="306"/>
      <c r="EVU10" s="306"/>
      <c r="EVV10" s="306"/>
      <c r="EVW10" s="306"/>
      <c r="EVX10" s="306"/>
      <c r="EVY10" s="306"/>
      <c r="EVZ10" s="306"/>
      <c r="EWA10" s="306"/>
      <c r="EWB10" s="306"/>
      <c r="EWC10" s="306"/>
      <c r="EWD10" s="306"/>
      <c r="EWE10" s="306"/>
      <c r="EWF10" s="306"/>
      <c r="EWG10" s="306"/>
      <c r="EWH10" s="306"/>
      <c r="EWI10" s="306"/>
      <c r="EWJ10" s="306"/>
      <c r="EWK10" s="306"/>
      <c r="EWL10" s="306"/>
      <c r="EWM10" s="306"/>
      <c r="EWN10" s="306"/>
      <c r="EWO10" s="306"/>
      <c r="EWP10" s="306"/>
      <c r="EWQ10" s="306"/>
      <c r="EWR10" s="306"/>
      <c r="EWS10" s="306"/>
      <c r="EWT10" s="306"/>
      <c r="EWU10" s="306"/>
      <c r="EWV10" s="306"/>
      <c r="EWW10" s="306"/>
      <c r="EWX10" s="306"/>
      <c r="EWY10" s="306"/>
      <c r="EWZ10" s="306"/>
      <c r="EXA10" s="306"/>
      <c r="EXB10" s="306"/>
      <c r="EXC10" s="306"/>
      <c r="EXD10" s="306"/>
      <c r="EXE10" s="306"/>
      <c r="EXF10" s="306"/>
      <c r="EXG10" s="306"/>
      <c r="EXH10" s="306"/>
      <c r="EXI10" s="306"/>
      <c r="EXJ10" s="306"/>
      <c r="EXK10" s="306"/>
      <c r="EXL10" s="306"/>
      <c r="EXM10" s="306"/>
      <c r="EXN10" s="306"/>
      <c r="EXO10" s="306"/>
      <c r="EXP10" s="306"/>
      <c r="EXQ10" s="306"/>
      <c r="EXR10" s="306"/>
      <c r="EXS10" s="306"/>
      <c r="EXT10" s="306"/>
      <c r="EXU10" s="306"/>
      <c r="EXV10" s="306"/>
      <c r="EXW10" s="306"/>
      <c r="EXX10" s="306"/>
      <c r="EXY10" s="306"/>
      <c r="EXZ10" s="306"/>
      <c r="EYA10" s="306"/>
      <c r="EYB10" s="306"/>
      <c r="EYC10" s="306"/>
      <c r="EYD10" s="306"/>
      <c r="EYE10" s="306"/>
      <c r="EYF10" s="306"/>
      <c r="EYG10" s="306"/>
      <c r="EYH10" s="306"/>
      <c r="EYI10" s="306"/>
      <c r="EYJ10" s="306"/>
      <c r="EYK10" s="306"/>
      <c r="EYL10" s="306"/>
      <c r="EYM10" s="306"/>
      <c r="EYN10" s="306"/>
      <c r="EYO10" s="306"/>
      <c r="EYP10" s="306"/>
      <c r="EYQ10" s="306"/>
      <c r="EYR10" s="306"/>
      <c r="EYS10" s="306"/>
      <c r="EYT10" s="306"/>
      <c r="EYU10" s="306"/>
      <c r="EYV10" s="306"/>
      <c r="EYW10" s="306"/>
      <c r="EYX10" s="306"/>
      <c r="EYY10" s="306"/>
      <c r="EYZ10" s="306"/>
      <c r="EZA10" s="306"/>
      <c r="EZB10" s="306"/>
      <c r="EZC10" s="306"/>
      <c r="EZD10" s="306"/>
      <c r="EZE10" s="306"/>
      <c r="EZF10" s="306"/>
      <c r="EZG10" s="306"/>
      <c r="EZH10" s="306"/>
      <c r="EZI10" s="306"/>
      <c r="EZJ10" s="306"/>
      <c r="EZK10" s="306"/>
      <c r="EZL10" s="306"/>
      <c r="EZM10" s="306"/>
      <c r="EZN10" s="306"/>
      <c r="EZO10" s="306"/>
      <c r="EZP10" s="306"/>
      <c r="EZQ10" s="306"/>
      <c r="EZR10" s="306"/>
      <c r="EZS10" s="306"/>
      <c r="EZT10" s="306"/>
      <c r="EZU10" s="306"/>
      <c r="EZV10" s="306"/>
      <c r="EZW10" s="306"/>
      <c r="EZX10" s="306"/>
      <c r="EZY10" s="306"/>
      <c r="EZZ10" s="306"/>
      <c r="FAA10" s="306"/>
      <c r="FAB10" s="306"/>
      <c r="FAC10" s="306"/>
      <c r="FAD10" s="306"/>
      <c r="FAE10" s="306"/>
      <c r="FAF10" s="306"/>
      <c r="FAG10" s="306"/>
      <c r="FAH10" s="306"/>
      <c r="FAI10" s="306"/>
      <c r="FAJ10" s="306"/>
      <c r="FAK10" s="306"/>
      <c r="FAL10" s="306"/>
      <c r="FAM10" s="306"/>
      <c r="FAN10" s="306"/>
      <c r="FAO10" s="306"/>
      <c r="FAP10" s="306"/>
      <c r="FAQ10" s="306"/>
      <c r="FAR10" s="306"/>
      <c r="FAS10" s="306"/>
      <c r="FAT10" s="306"/>
      <c r="FAU10" s="306"/>
      <c r="FAV10" s="306"/>
      <c r="FAW10" s="306"/>
      <c r="FAX10" s="306"/>
      <c r="FAY10" s="306"/>
      <c r="FAZ10" s="306"/>
      <c r="FBA10" s="306"/>
      <c r="FBB10" s="306"/>
      <c r="FBC10" s="306"/>
      <c r="FBD10" s="306"/>
      <c r="FBE10" s="306"/>
      <c r="FBF10" s="306"/>
      <c r="FBG10" s="306"/>
      <c r="FBH10" s="306"/>
      <c r="FBI10" s="306"/>
      <c r="FBJ10" s="306"/>
      <c r="FBK10" s="306"/>
      <c r="FBL10" s="306"/>
      <c r="FBM10" s="306"/>
      <c r="FBN10" s="306"/>
      <c r="FBO10" s="306"/>
      <c r="FBP10" s="306"/>
      <c r="FBQ10" s="306"/>
      <c r="FBR10" s="306"/>
      <c r="FBS10" s="306"/>
      <c r="FBT10" s="306"/>
      <c r="FBU10" s="306"/>
      <c r="FBV10" s="306"/>
      <c r="FBW10" s="306"/>
      <c r="FBX10" s="306"/>
      <c r="FBY10" s="306"/>
      <c r="FBZ10" s="306"/>
      <c r="FCA10" s="306"/>
      <c r="FCB10" s="306"/>
      <c r="FCC10" s="306"/>
      <c r="FCD10" s="306"/>
      <c r="FCE10" s="306"/>
      <c r="FCF10" s="306"/>
      <c r="FCG10" s="306"/>
      <c r="FCH10" s="306"/>
      <c r="FCI10" s="306"/>
      <c r="FCJ10" s="306"/>
      <c r="FCK10" s="306"/>
      <c r="FCL10" s="306"/>
      <c r="FCM10" s="306"/>
      <c r="FCN10" s="306"/>
      <c r="FCO10" s="306"/>
      <c r="FCP10" s="306"/>
      <c r="FCQ10" s="306"/>
      <c r="FCR10" s="306"/>
      <c r="FCS10" s="306"/>
      <c r="FCT10" s="306"/>
      <c r="FCU10" s="306"/>
      <c r="FCV10" s="306"/>
      <c r="FCW10" s="306"/>
      <c r="FCX10" s="306"/>
      <c r="FCY10" s="306"/>
      <c r="FCZ10" s="306"/>
      <c r="FDA10" s="306"/>
      <c r="FDB10" s="306"/>
      <c r="FDC10" s="306"/>
      <c r="FDD10" s="306"/>
      <c r="FDE10" s="306"/>
      <c r="FDF10" s="306"/>
      <c r="FDG10" s="306"/>
      <c r="FDH10" s="306"/>
      <c r="FDI10" s="306"/>
      <c r="FDJ10" s="306"/>
      <c r="FDK10" s="306"/>
      <c r="FDL10" s="306"/>
      <c r="FDM10" s="306"/>
      <c r="FDN10" s="306"/>
      <c r="FDO10" s="306"/>
      <c r="FDP10" s="306"/>
      <c r="FDQ10" s="306"/>
      <c r="FDR10" s="306"/>
      <c r="FDS10" s="306"/>
      <c r="FDT10" s="306"/>
      <c r="FDU10" s="306"/>
      <c r="FDV10" s="306"/>
      <c r="FDW10" s="306"/>
      <c r="FDX10" s="306"/>
      <c r="FDY10" s="306"/>
      <c r="FDZ10" s="306"/>
      <c r="FEA10" s="306"/>
      <c r="FEB10" s="306"/>
      <c r="FEC10" s="306"/>
      <c r="FED10" s="306"/>
      <c r="FEE10" s="306"/>
      <c r="FEF10" s="306"/>
      <c r="FEG10" s="306"/>
      <c r="FEH10" s="306"/>
      <c r="FEI10" s="306"/>
      <c r="FEJ10" s="306"/>
      <c r="FEK10" s="306"/>
      <c r="FEL10" s="306"/>
      <c r="FEM10" s="306"/>
      <c r="FEN10" s="306"/>
      <c r="FEO10" s="306"/>
      <c r="FEP10" s="306"/>
      <c r="FEQ10" s="306"/>
      <c r="FER10" s="306"/>
      <c r="FES10" s="306"/>
      <c r="FET10" s="306"/>
      <c r="FEU10" s="306"/>
      <c r="FEV10" s="306"/>
      <c r="FEW10" s="306"/>
      <c r="FEX10" s="306"/>
      <c r="FEY10" s="306"/>
      <c r="FEZ10" s="306"/>
      <c r="FFA10" s="306"/>
      <c r="FFB10" s="306"/>
      <c r="FFC10" s="306"/>
      <c r="FFD10" s="306"/>
      <c r="FFE10" s="306"/>
      <c r="FFF10" s="306"/>
      <c r="FFG10" s="306"/>
      <c r="FFH10" s="306"/>
      <c r="FFI10" s="306"/>
      <c r="FFJ10" s="306"/>
      <c r="FFK10" s="306"/>
      <c r="FFL10" s="306"/>
      <c r="FFM10" s="306"/>
      <c r="FFN10" s="306"/>
      <c r="FFO10" s="306"/>
      <c r="FFP10" s="306"/>
      <c r="FFQ10" s="306"/>
      <c r="FFR10" s="306"/>
      <c r="FFS10" s="306"/>
      <c r="FFT10" s="306"/>
      <c r="FFU10" s="306"/>
      <c r="FFV10" s="306"/>
      <c r="FFW10" s="306"/>
      <c r="FFX10" s="306"/>
      <c r="FFY10" s="306"/>
      <c r="FFZ10" s="306"/>
      <c r="FGA10" s="306"/>
      <c r="FGB10" s="306"/>
      <c r="FGC10" s="306"/>
      <c r="FGD10" s="306"/>
      <c r="FGE10" s="306"/>
      <c r="FGF10" s="306"/>
      <c r="FGG10" s="306"/>
      <c r="FGH10" s="306"/>
      <c r="FGI10" s="306"/>
      <c r="FGJ10" s="306"/>
      <c r="FGK10" s="306"/>
      <c r="FGL10" s="306"/>
      <c r="FGM10" s="306"/>
      <c r="FGN10" s="306"/>
      <c r="FGO10" s="306"/>
      <c r="FGP10" s="306"/>
      <c r="FGQ10" s="306"/>
      <c r="FGR10" s="306"/>
      <c r="FGS10" s="306"/>
      <c r="FGT10" s="306"/>
      <c r="FGU10" s="306"/>
      <c r="FGV10" s="306"/>
      <c r="FGW10" s="306"/>
      <c r="FGX10" s="306"/>
      <c r="FGY10" s="306"/>
      <c r="FGZ10" s="306"/>
      <c r="FHA10" s="306"/>
      <c r="FHB10" s="306"/>
      <c r="FHC10" s="306"/>
      <c r="FHD10" s="306"/>
      <c r="FHE10" s="306"/>
      <c r="FHF10" s="306"/>
      <c r="FHG10" s="306"/>
      <c r="FHH10" s="306"/>
      <c r="FHI10" s="306"/>
      <c r="FHJ10" s="306"/>
      <c r="FHK10" s="306"/>
      <c r="FHL10" s="306"/>
      <c r="FHM10" s="306"/>
      <c r="FHN10" s="306"/>
      <c r="FHO10" s="306"/>
      <c r="FHP10" s="306"/>
      <c r="FHQ10" s="306"/>
      <c r="FHR10" s="306"/>
      <c r="FHS10" s="306"/>
      <c r="FHT10" s="306"/>
      <c r="FHU10" s="306"/>
      <c r="FHV10" s="306"/>
      <c r="FHW10" s="306"/>
      <c r="FHX10" s="306"/>
      <c r="FHY10" s="306"/>
      <c r="FHZ10" s="306"/>
      <c r="FIA10" s="306"/>
      <c r="FIB10" s="306"/>
      <c r="FIC10" s="306"/>
      <c r="FID10" s="306"/>
      <c r="FIE10" s="306"/>
      <c r="FIF10" s="306"/>
      <c r="FIG10" s="306"/>
      <c r="FIH10" s="306"/>
      <c r="FII10" s="306"/>
      <c r="FIJ10" s="306"/>
      <c r="FIK10" s="306"/>
      <c r="FIL10" s="306"/>
      <c r="FIM10" s="306"/>
      <c r="FIN10" s="306"/>
      <c r="FIO10" s="306"/>
      <c r="FIP10" s="306"/>
      <c r="FIQ10" s="306"/>
      <c r="FIR10" s="306"/>
      <c r="FIS10" s="306"/>
      <c r="FIT10" s="306"/>
      <c r="FIU10" s="306"/>
      <c r="FIV10" s="306"/>
      <c r="FIW10" s="306"/>
      <c r="FIX10" s="306"/>
      <c r="FIY10" s="306"/>
      <c r="FIZ10" s="306"/>
      <c r="FJA10" s="306"/>
      <c r="FJB10" s="306"/>
      <c r="FJC10" s="306"/>
      <c r="FJD10" s="306"/>
      <c r="FJE10" s="306"/>
      <c r="FJF10" s="306"/>
      <c r="FJG10" s="306"/>
      <c r="FJH10" s="306"/>
      <c r="FJI10" s="306"/>
      <c r="FJJ10" s="306"/>
      <c r="FJK10" s="306"/>
      <c r="FJL10" s="306"/>
      <c r="FJM10" s="306"/>
      <c r="FJN10" s="306"/>
      <c r="FJO10" s="306"/>
      <c r="FJP10" s="306"/>
      <c r="FJQ10" s="306"/>
      <c r="FJR10" s="306"/>
      <c r="FJS10" s="306"/>
      <c r="FJT10" s="306"/>
      <c r="FJU10" s="306"/>
      <c r="FJV10" s="306"/>
      <c r="FJW10" s="306"/>
      <c r="FJX10" s="306"/>
      <c r="FJY10" s="306"/>
      <c r="FJZ10" s="306"/>
      <c r="FKA10" s="306"/>
      <c r="FKB10" s="306"/>
      <c r="FKC10" s="306"/>
      <c r="FKD10" s="306"/>
      <c r="FKE10" s="306"/>
      <c r="FKF10" s="306"/>
      <c r="FKG10" s="306"/>
      <c r="FKH10" s="306"/>
      <c r="FKI10" s="306"/>
      <c r="FKJ10" s="306"/>
      <c r="FKK10" s="306"/>
      <c r="FKL10" s="306"/>
      <c r="FKM10" s="306"/>
      <c r="FKN10" s="306"/>
      <c r="FKO10" s="306"/>
      <c r="FKP10" s="306"/>
      <c r="FKQ10" s="306"/>
      <c r="FKR10" s="306"/>
      <c r="FKS10" s="306"/>
      <c r="FKT10" s="306"/>
      <c r="FKU10" s="306"/>
      <c r="FKV10" s="306"/>
      <c r="FKW10" s="306"/>
      <c r="FKX10" s="306"/>
      <c r="FKY10" s="306"/>
      <c r="FKZ10" s="306"/>
      <c r="FLA10" s="306"/>
      <c r="FLB10" s="306"/>
      <c r="FLC10" s="306"/>
      <c r="FLD10" s="306"/>
      <c r="FLE10" s="306"/>
      <c r="FLF10" s="306"/>
      <c r="FLG10" s="306"/>
      <c r="FLH10" s="306"/>
      <c r="FLI10" s="306"/>
      <c r="FLJ10" s="306"/>
      <c r="FLK10" s="306"/>
      <c r="FLL10" s="306"/>
      <c r="FLM10" s="306"/>
      <c r="FLN10" s="306"/>
      <c r="FLO10" s="306"/>
      <c r="FLP10" s="306"/>
      <c r="FLQ10" s="306"/>
      <c r="FLR10" s="306"/>
      <c r="FLS10" s="306"/>
      <c r="FLT10" s="306"/>
      <c r="FLU10" s="306"/>
      <c r="FLV10" s="306"/>
      <c r="FLW10" s="306"/>
      <c r="FLX10" s="306"/>
      <c r="FLY10" s="306"/>
      <c r="FLZ10" s="306"/>
      <c r="FMA10" s="306"/>
      <c r="FMB10" s="306"/>
      <c r="FMC10" s="306"/>
      <c r="FMD10" s="306"/>
      <c r="FME10" s="306"/>
      <c r="FMF10" s="306"/>
      <c r="FMG10" s="306"/>
      <c r="FMH10" s="306"/>
      <c r="FMI10" s="306"/>
      <c r="FMJ10" s="306"/>
      <c r="FMK10" s="306"/>
      <c r="FML10" s="306"/>
      <c r="FMM10" s="306"/>
      <c r="FMN10" s="306"/>
      <c r="FMO10" s="306"/>
      <c r="FMP10" s="306"/>
      <c r="FMQ10" s="306"/>
      <c r="FMR10" s="306"/>
      <c r="FMS10" s="306"/>
      <c r="FMT10" s="306"/>
      <c r="FMU10" s="306"/>
      <c r="FMV10" s="306"/>
      <c r="FMW10" s="306"/>
      <c r="FMX10" s="306"/>
      <c r="FMY10" s="306"/>
      <c r="FMZ10" s="306"/>
      <c r="FNA10" s="306"/>
      <c r="FNB10" s="306"/>
      <c r="FNC10" s="306"/>
      <c r="FND10" s="306"/>
      <c r="FNE10" s="306"/>
      <c r="FNF10" s="306"/>
      <c r="FNG10" s="306"/>
      <c r="FNH10" s="306"/>
      <c r="FNI10" s="306"/>
      <c r="FNJ10" s="306"/>
      <c r="FNK10" s="306"/>
      <c r="FNL10" s="306"/>
      <c r="FNM10" s="306"/>
      <c r="FNN10" s="306"/>
      <c r="FNO10" s="306"/>
      <c r="FNP10" s="306"/>
      <c r="FNQ10" s="306"/>
      <c r="FNR10" s="306"/>
      <c r="FNS10" s="306"/>
      <c r="FNT10" s="306"/>
      <c r="FNU10" s="306"/>
      <c r="FNV10" s="306"/>
      <c r="FNW10" s="306"/>
      <c r="FNX10" s="306"/>
      <c r="FNY10" s="306"/>
      <c r="FNZ10" s="306"/>
      <c r="FOA10" s="306"/>
      <c r="FOB10" s="306"/>
      <c r="FOC10" s="306"/>
      <c r="FOD10" s="306"/>
      <c r="FOE10" s="306"/>
      <c r="FOF10" s="306"/>
      <c r="FOG10" s="306"/>
      <c r="FOH10" s="306"/>
      <c r="FOI10" s="306"/>
      <c r="FOJ10" s="306"/>
      <c r="FOK10" s="306"/>
      <c r="FOL10" s="306"/>
      <c r="FOM10" s="306"/>
      <c r="FON10" s="306"/>
      <c r="FOO10" s="306"/>
      <c r="FOP10" s="306"/>
      <c r="FOQ10" s="306"/>
      <c r="FOR10" s="306"/>
      <c r="FOS10" s="306"/>
      <c r="FOT10" s="306"/>
      <c r="FOU10" s="306"/>
      <c r="FOV10" s="306"/>
      <c r="FOW10" s="306"/>
      <c r="FOX10" s="306"/>
      <c r="FOY10" s="306"/>
      <c r="FOZ10" s="306"/>
      <c r="FPA10" s="306"/>
      <c r="FPB10" s="306"/>
      <c r="FPC10" s="306"/>
      <c r="FPD10" s="306"/>
      <c r="FPE10" s="306"/>
      <c r="FPF10" s="306"/>
      <c r="FPG10" s="306"/>
      <c r="FPH10" s="306"/>
      <c r="FPI10" s="306"/>
      <c r="FPJ10" s="306"/>
      <c r="FPK10" s="306"/>
      <c r="FPL10" s="306"/>
      <c r="FPM10" s="306"/>
      <c r="FPN10" s="306"/>
      <c r="FPO10" s="306"/>
      <c r="FPP10" s="306"/>
      <c r="FPQ10" s="306"/>
      <c r="FPR10" s="306"/>
      <c r="FPS10" s="306"/>
      <c r="FPT10" s="306"/>
      <c r="FPU10" s="306"/>
      <c r="FPV10" s="306"/>
      <c r="FPW10" s="306"/>
      <c r="FPX10" s="306"/>
      <c r="FPY10" s="306"/>
      <c r="FPZ10" s="306"/>
      <c r="FQA10" s="306"/>
      <c r="FQB10" s="306"/>
      <c r="FQC10" s="306"/>
      <c r="FQD10" s="306"/>
      <c r="FQE10" s="306"/>
      <c r="FQF10" s="306"/>
      <c r="FQG10" s="306"/>
      <c r="FQH10" s="306"/>
      <c r="FQI10" s="306"/>
      <c r="FQJ10" s="306"/>
      <c r="FQK10" s="306"/>
      <c r="FQL10" s="306"/>
      <c r="FQM10" s="306"/>
      <c r="FQN10" s="306"/>
      <c r="FQO10" s="306"/>
      <c r="FQP10" s="306"/>
      <c r="FQQ10" s="306"/>
      <c r="FQR10" s="306"/>
      <c r="FQS10" s="306"/>
      <c r="FQT10" s="306"/>
      <c r="FQU10" s="306"/>
      <c r="FQV10" s="306"/>
      <c r="FQW10" s="306"/>
      <c r="FQX10" s="306"/>
      <c r="FQY10" s="306"/>
      <c r="FQZ10" s="306"/>
      <c r="FRA10" s="306"/>
      <c r="FRB10" s="306"/>
      <c r="FRC10" s="306"/>
      <c r="FRD10" s="306"/>
      <c r="FRE10" s="306"/>
      <c r="FRF10" s="306"/>
      <c r="FRG10" s="306"/>
      <c r="FRH10" s="306"/>
      <c r="FRI10" s="306"/>
      <c r="FRJ10" s="306"/>
      <c r="FRK10" s="306"/>
      <c r="FRL10" s="306"/>
      <c r="FRM10" s="306"/>
      <c r="FRN10" s="306"/>
      <c r="FRO10" s="306"/>
      <c r="FRP10" s="306"/>
      <c r="FRQ10" s="306"/>
      <c r="FRR10" s="306"/>
      <c r="FRS10" s="306"/>
      <c r="FRT10" s="306"/>
      <c r="FRU10" s="306"/>
      <c r="FRV10" s="306"/>
      <c r="FRW10" s="306"/>
      <c r="FRX10" s="306"/>
      <c r="FRY10" s="306"/>
      <c r="FRZ10" s="306"/>
      <c r="FSA10" s="306"/>
      <c r="FSB10" s="306"/>
      <c r="FSC10" s="306"/>
      <c r="FSD10" s="306"/>
      <c r="FSE10" s="306"/>
      <c r="FSF10" s="306"/>
      <c r="FSG10" s="306"/>
      <c r="FSH10" s="306"/>
      <c r="FSI10" s="306"/>
      <c r="FSJ10" s="306"/>
      <c r="FSK10" s="306"/>
      <c r="FSL10" s="306"/>
      <c r="FSM10" s="306"/>
      <c r="FSN10" s="306"/>
      <c r="FSO10" s="306"/>
      <c r="FSP10" s="306"/>
      <c r="FSQ10" s="306"/>
      <c r="FSR10" s="306"/>
      <c r="FSS10" s="306"/>
      <c r="FST10" s="306"/>
      <c r="FSU10" s="306"/>
      <c r="FSV10" s="306"/>
      <c r="FSW10" s="306"/>
      <c r="FSX10" s="306"/>
      <c r="FSY10" s="306"/>
      <c r="FSZ10" s="306"/>
      <c r="FTA10" s="306"/>
      <c r="FTB10" s="306"/>
      <c r="FTC10" s="306"/>
      <c r="FTD10" s="306"/>
      <c r="FTE10" s="306"/>
      <c r="FTF10" s="306"/>
      <c r="FTG10" s="306"/>
      <c r="FTH10" s="306"/>
      <c r="FTI10" s="306"/>
      <c r="FTJ10" s="306"/>
      <c r="FTK10" s="306"/>
      <c r="FTL10" s="306"/>
      <c r="FTM10" s="306"/>
      <c r="FTN10" s="306"/>
      <c r="FTO10" s="306"/>
      <c r="FTP10" s="306"/>
      <c r="FTQ10" s="306"/>
      <c r="FTR10" s="306"/>
      <c r="FTS10" s="306"/>
      <c r="FTT10" s="306"/>
      <c r="FTU10" s="306"/>
      <c r="FTV10" s="306"/>
      <c r="FTW10" s="306"/>
      <c r="FTX10" s="306"/>
      <c r="FTY10" s="306"/>
      <c r="FTZ10" s="306"/>
      <c r="FUA10" s="306"/>
      <c r="FUB10" s="306"/>
      <c r="FUC10" s="306"/>
      <c r="FUD10" s="306"/>
      <c r="FUE10" s="306"/>
      <c r="FUF10" s="306"/>
      <c r="FUG10" s="306"/>
      <c r="FUH10" s="306"/>
      <c r="FUI10" s="306"/>
      <c r="FUJ10" s="306"/>
      <c r="FUK10" s="306"/>
      <c r="FUL10" s="306"/>
      <c r="FUM10" s="306"/>
      <c r="FUN10" s="306"/>
      <c r="FUO10" s="306"/>
      <c r="FUP10" s="306"/>
      <c r="FUQ10" s="306"/>
      <c r="FUR10" s="306"/>
      <c r="FUS10" s="306"/>
      <c r="FUT10" s="306"/>
      <c r="FUU10" s="306"/>
      <c r="FUV10" s="306"/>
      <c r="FUW10" s="306"/>
      <c r="FUX10" s="306"/>
      <c r="FUY10" s="306"/>
      <c r="FUZ10" s="306"/>
      <c r="FVA10" s="306"/>
      <c r="FVB10" s="306"/>
      <c r="FVC10" s="306"/>
      <c r="FVD10" s="306"/>
      <c r="FVE10" s="306"/>
      <c r="FVF10" s="306"/>
      <c r="FVG10" s="306"/>
      <c r="FVH10" s="306"/>
      <c r="FVI10" s="306"/>
      <c r="FVJ10" s="306"/>
      <c r="FVK10" s="306"/>
      <c r="FVL10" s="306"/>
      <c r="FVM10" s="306"/>
      <c r="FVN10" s="306"/>
      <c r="FVO10" s="306"/>
      <c r="FVP10" s="306"/>
      <c r="FVQ10" s="306"/>
      <c r="FVR10" s="306"/>
      <c r="FVS10" s="306"/>
      <c r="FVT10" s="306"/>
      <c r="FVU10" s="306"/>
      <c r="FVV10" s="306"/>
      <c r="FVW10" s="306"/>
      <c r="FVX10" s="306"/>
      <c r="FVY10" s="306"/>
      <c r="FVZ10" s="306"/>
      <c r="FWA10" s="306"/>
      <c r="FWB10" s="306"/>
      <c r="FWC10" s="306"/>
      <c r="FWD10" s="306"/>
      <c r="FWE10" s="306"/>
      <c r="FWF10" s="306"/>
      <c r="FWG10" s="306"/>
      <c r="FWH10" s="306"/>
      <c r="FWI10" s="306"/>
      <c r="FWJ10" s="306"/>
      <c r="FWK10" s="306"/>
      <c r="FWL10" s="306"/>
      <c r="FWM10" s="306"/>
      <c r="FWN10" s="306"/>
      <c r="FWO10" s="306"/>
      <c r="FWP10" s="306"/>
      <c r="FWQ10" s="306"/>
      <c r="FWR10" s="306"/>
      <c r="FWS10" s="306"/>
      <c r="FWT10" s="306"/>
      <c r="FWU10" s="306"/>
      <c r="FWV10" s="306"/>
      <c r="FWW10" s="306"/>
      <c r="FWX10" s="306"/>
      <c r="FWY10" s="306"/>
      <c r="FWZ10" s="306"/>
      <c r="FXA10" s="306"/>
      <c r="FXB10" s="306"/>
      <c r="FXC10" s="306"/>
      <c r="FXD10" s="306"/>
      <c r="FXE10" s="306"/>
      <c r="FXF10" s="306"/>
      <c r="FXG10" s="306"/>
      <c r="FXH10" s="306"/>
      <c r="FXI10" s="306"/>
      <c r="FXJ10" s="306"/>
      <c r="FXK10" s="306"/>
      <c r="FXL10" s="306"/>
      <c r="FXM10" s="306"/>
      <c r="FXN10" s="306"/>
      <c r="FXO10" s="306"/>
      <c r="FXP10" s="306"/>
      <c r="FXQ10" s="306"/>
      <c r="FXR10" s="306"/>
      <c r="FXS10" s="306"/>
      <c r="FXT10" s="306"/>
      <c r="FXU10" s="306"/>
      <c r="FXV10" s="306"/>
      <c r="FXW10" s="306"/>
      <c r="FXX10" s="306"/>
      <c r="FXY10" s="306"/>
      <c r="FXZ10" s="306"/>
      <c r="FYA10" s="306"/>
      <c r="FYB10" s="306"/>
      <c r="FYC10" s="306"/>
      <c r="FYD10" s="306"/>
      <c r="FYE10" s="306"/>
      <c r="FYF10" s="306"/>
      <c r="FYG10" s="306"/>
      <c r="FYH10" s="306"/>
      <c r="FYI10" s="306"/>
      <c r="FYJ10" s="306"/>
      <c r="FYK10" s="306"/>
      <c r="FYL10" s="306"/>
      <c r="FYM10" s="306"/>
      <c r="FYN10" s="306"/>
      <c r="FYO10" s="306"/>
      <c r="FYP10" s="306"/>
      <c r="FYQ10" s="306"/>
      <c r="FYR10" s="306"/>
      <c r="FYS10" s="306"/>
      <c r="FYT10" s="306"/>
      <c r="FYU10" s="306"/>
      <c r="FYV10" s="306"/>
      <c r="FYW10" s="306"/>
      <c r="FYX10" s="306"/>
      <c r="FYY10" s="306"/>
      <c r="FYZ10" s="306"/>
      <c r="FZA10" s="306"/>
      <c r="FZB10" s="306"/>
      <c r="FZC10" s="306"/>
      <c r="FZD10" s="306"/>
      <c r="FZE10" s="306"/>
      <c r="FZF10" s="306"/>
      <c r="FZG10" s="306"/>
      <c r="FZH10" s="306"/>
      <c r="FZI10" s="306"/>
      <c r="FZJ10" s="306"/>
      <c r="FZK10" s="306"/>
      <c r="FZL10" s="306"/>
      <c r="FZM10" s="306"/>
      <c r="FZN10" s="306"/>
      <c r="FZO10" s="306"/>
      <c r="FZP10" s="306"/>
      <c r="FZQ10" s="306"/>
      <c r="FZR10" s="306"/>
      <c r="FZS10" s="306"/>
      <c r="FZT10" s="306"/>
      <c r="FZU10" s="306"/>
      <c r="FZV10" s="306"/>
      <c r="FZW10" s="306"/>
      <c r="FZX10" s="306"/>
      <c r="FZY10" s="306"/>
      <c r="FZZ10" s="306"/>
      <c r="GAA10" s="306"/>
      <c r="GAB10" s="306"/>
      <c r="GAC10" s="306"/>
      <c r="GAD10" s="306"/>
      <c r="GAE10" s="306"/>
      <c r="GAF10" s="306"/>
      <c r="GAG10" s="306"/>
      <c r="GAH10" s="306"/>
      <c r="GAI10" s="306"/>
      <c r="GAJ10" s="306"/>
      <c r="GAK10" s="306"/>
      <c r="GAL10" s="306"/>
      <c r="GAM10" s="306"/>
      <c r="GAN10" s="306"/>
      <c r="GAO10" s="306"/>
      <c r="GAP10" s="306"/>
      <c r="GAQ10" s="306"/>
      <c r="GAR10" s="306"/>
      <c r="GAS10" s="306"/>
      <c r="GAT10" s="306"/>
      <c r="GAU10" s="306"/>
      <c r="GAV10" s="306"/>
      <c r="GAW10" s="306"/>
      <c r="GAX10" s="306"/>
      <c r="GAY10" s="306"/>
      <c r="GAZ10" s="306"/>
      <c r="GBA10" s="306"/>
      <c r="GBB10" s="306"/>
      <c r="GBC10" s="306"/>
      <c r="GBD10" s="306"/>
      <c r="GBE10" s="306"/>
      <c r="GBF10" s="306"/>
      <c r="GBG10" s="306"/>
      <c r="GBH10" s="306"/>
      <c r="GBI10" s="306"/>
      <c r="GBJ10" s="306"/>
      <c r="GBK10" s="306"/>
      <c r="GBL10" s="306"/>
      <c r="GBM10" s="306"/>
      <c r="GBN10" s="306"/>
      <c r="GBO10" s="306"/>
      <c r="GBP10" s="306"/>
      <c r="GBQ10" s="306"/>
      <c r="GBR10" s="306"/>
      <c r="GBS10" s="306"/>
      <c r="GBT10" s="306"/>
      <c r="GBU10" s="306"/>
      <c r="GBV10" s="306"/>
      <c r="GBW10" s="306"/>
      <c r="GBX10" s="306"/>
      <c r="GBY10" s="306"/>
      <c r="GBZ10" s="306"/>
      <c r="GCA10" s="306"/>
      <c r="GCB10" s="306"/>
      <c r="GCC10" s="306"/>
      <c r="GCD10" s="306"/>
      <c r="GCE10" s="306"/>
      <c r="GCF10" s="306"/>
      <c r="GCG10" s="306"/>
      <c r="GCH10" s="306"/>
      <c r="GCI10" s="306"/>
      <c r="GCJ10" s="306"/>
      <c r="GCK10" s="306"/>
      <c r="GCL10" s="306"/>
      <c r="GCM10" s="306"/>
      <c r="GCN10" s="306"/>
      <c r="GCO10" s="306"/>
      <c r="GCP10" s="306"/>
      <c r="GCQ10" s="306"/>
      <c r="GCR10" s="306"/>
      <c r="GCS10" s="306"/>
      <c r="GCT10" s="306"/>
      <c r="GCU10" s="306"/>
      <c r="GCV10" s="306"/>
      <c r="GCW10" s="306"/>
      <c r="GCX10" s="306"/>
      <c r="GCY10" s="306"/>
      <c r="GCZ10" s="306"/>
      <c r="GDA10" s="306"/>
      <c r="GDB10" s="306"/>
      <c r="GDC10" s="306"/>
      <c r="GDD10" s="306"/>
      <c r="GDE10" s="306"/>
      <c r="GDF10" s="306"/>
      <c r="GDG10" s="306"/>
      <c r="GDH10" s="306"/>
      <c r="GDI10" s="306"/>
      <c r="GDJ10" s="306"/>
      <c r="GDK10" s="306"/>
      <c r="GDL10" s="306"/>
      <c r="GDM10" s="306"/>
      <c r="GDN10" s="306"/>
      <c r="GDO10" s="306"/>
      <c r="GDP10" s="306"/>
      <c r="GDQ10" s="306"/>
      <c r="GDR10" s="306"/>
      <c r="GDS10" s="306"/>
      <c r="GDT10" s="306"/>
      <c r="GDU10" s="306"/>
      <c r="GDV10" s="306"/>
      <c r="GDW10" s="306"/>
      <c r="GDX10" s="306"/>
      <c r="GDY10" s="306"/>
      <c r="GDZ10" s="306"/>
      <c r="GEA10" s="306"/>
      <c r="GEB10" s="306"/>
      <c r="GEC10" s="306"/>
      <c r="GED10" s="306"/>
      <c r="GEE10" s="306"/>
      <c r="GEF10" s="306"/>
      <c r="GEG10" s="306"/>
      <c r="GEH10" s="306"/>
      <c r="GEI10" s="306"/>
      <c r="GEJ10" s="306"/>
      <c r="GEK10" s="306"/>
      <c r="GEL10" s="306"/>
      <c r="GEM10" s="306"/>
      <c r="GEN10" s="306"/>
      <c r="GEO10" s="306"/>
      <c r="GEP10" s="306"/>
      <c r="GEQ10" s="306"/>
      <c r="GER10" s="306"/>
      <c r="GES10" s="306"/>
      <c r="GET10" s="306"/>
      <c r="GEU10" s="306"/>
      <c r="GEV10" s="306"/>
      <c r="GEW10" s="306"/>
      <c r="GEX10" s="306"/>
      <c r="GEY10" s="306"/>
      <c r="GEZ10" s="306"/>
      <c r="GFA10" s="306"/>
      <c r="GFB10" s="306"/>
      <c r="GFC10" s="306"/>
      <c r="GFD10" s="306"/>
      <c r="GFE10" s="306"/>
      <c r="GFF10" s="306"/>
      <c r="GFG10" s="306"/>
      <c r="GFH10" s="306"/>
      <c r="GFI10" s="306"/>
      <c r="GFJ10" s="306"/>
      <c r="GFK10" s="306"/>
      <c r="GFL10" s="306"/>
      <c r="GFM10" s="306"/>
      <c r="GFN10" s="306"/>
      <c r="GFO10" s="306"/>
      <c r="GFP10" s="306"/>
      <c r="GFQ10" s="306"/>
      <c r="GFR10" s="306"/>
      <c r="GFS10" s="306"/>
      <c r="GFT10" s="306"/>
      <c r="GFU10" s="306"/>
      <c r="GFV10" s="306"/>
      <c r="GFW10" s="306"/>
      <c r="GFX10" s="306"/>
      <c r="GFY10" s="306"/>
      <c r="GFZ10" s="306"/>
      <c r="GGA10" s="306"/>
      <c r="GGB10" s="306"/>
      <c r="GGC10" s="306"/>
      <c r="GGD10" s="306"/>
      <c r="GGE10" s="306"/>
      <c r="GGF10" s="306"/>
      <c r="GGG10" s="306"/>
      <c r="GGH10" s="306"/>
      <c r="GGI10" s="306"/>
      <c r="GGJ10" s="306"/>
      <c r="GGK10" s="306"/>
      <c r="GGL10" s="306"/>
      <c r="GGM10" s="306"/>
      <c r="GGN10" s="306"/>
      <c r="GGO10" s="306"/>
      <c r="GGP10" s="306"/>
      <c r="GGQ10" s="306"/>
      <c r="GGR10" s="306"/>
      <c r="GGS10" s="306"/>
      <c r="GGT10" s="306"/>
      <c r="GGU10" s="306"/>
      <c r="GGV10" s="306"/>
      <c r="GGW10" s="306"/>
      <c r="GGX10" s="306"/>
      <c r="GGY10" s="306"/>
      <c r="GGZ10" s="306"/>
      <c r="GHA10" s="306"/>
      <c r="GHB10" s="306"/>
      <c r="GHC10" s="306"/>
      <c r="GHD10" s="306"/>
      <c r="GHE10" s="306"/>
      <c r="GHF10" s="306"/>
      <c r="GHG10" s="306"/>
      <c r="GHH10" s="306"/>
      <c r="GHI10" s="306"/>
      <c r="GHJ10" s="306"/>
      <c r="GHK10" s="306"/>
      <c r="GHL10" s="306"/>
      <c r="GHM10" s="306"/>
      <c r="GHN10" s="306"/>
      <c r="GHO10" s="306"/>
      <c r="GHP10" s="306"/>
      <c r="GHQ10" s="306"/>
      <c r="GHR10" s="306"/>
      <c r="GHS10" s="306"/>
      <c r="GHT10" s="306"/>
      <c r="GHU10" s="306"/>
      <c r="GHV10" s="306"/>
      <c r="GHW10" s="306"/>
      <c r="GHX10" s="306"/>
      <c r="GHY10" s="306"/>
      <c r="GHZ10" s="306"/>
      <c r="GIA10" s="306"/>
      <c r="GIB10" s="306"/>
      <c r="GIC10" s="306"/>
      <c r="GID10" s="306"/>
      <c r="GIE10" s="306"/>
      <c r="GIF10" s="306"/>
      <c r="GIG10" s="306"/>
      <c r="GIH10" s="306"/>
      <c r="GII10" s="306"/>
      <c r="GIJ10" s="306"/>
      <c r="GIK10" s="306"/>
      <c r="GIL10" s="306"/>
      <c r="GIM10" s="306"/>
      <c r="GIN10" s="306"/>
      <c r="GIO10" s="306"/>
      <c r="GIP10" s="306"/>
      <c r="GIQ10" s="306"/>
      <c r="GIR10" s="306"/>
      <c r="GIS10" s="306"/>
      <c r="GIT10" s="306"/>
      <c r="GIU10" s="306"/>
      <c r="GIV10" s="306"/>
      <c r="GIW10" s="306"/>
      <c r="GIX10" s="306"/>
      <c r="GIY10" s="306"/>
      <c r="GIZ10" s="306"/>
      <c r="GJA10" s="306"/>
      <c r="GJB10" s="306"/>
      <c r="GJC10" s="306"/>
      <c r="GJD10" s="306"/>
      <c r="GJE10" s="306"/>
      <c r="GJF10" s="306"/>
      <c r="GJG10" s="306"/>
      <c r="GJH10" s="306"/>
      <c r="GJI10" s="306"/>
      <c r="GJJ10" s="306"/>
      <c r="GJK10" s="306"/>
      <c r="GJL10" s="306"/>
      <c r="GJM10" s="306"/>
      <c r="GJN10" s="306"/>
      <c r="GJO10" s="306"/>
      <c r="GJP10" s="306"/>
      <c r="GJQ10" s="306"/>
      <c r="GJR10" s="306"/>
      <c r="GJS10" s="306"/>
      <c r="GJT10" s="306"/>
      <c r="GJU10" s="306"/>
      <c r="GJV10" s="306"/>
      <c r="GJW10" s="306"/>
      <c r="GJX10" s="306"/>
      <c r="GJY10" s="306"/>
      <c r="GJZ10" s="306"/>
      <c r="GKA10" s="306"/>
      <c r="GKB10" s="306"/>
      <c r="GKC10" s="306"/>
      <c r="GKD10" s="306"/>
      <c r="GKE10" s="306"/>
      <c r="GKF10" s="306"/>
      <c r="GKG10" s="306"/>
      <c r="GKH10" s="306"/>
      <c r="GKI10" s="306"/>
      <c r="GKJ10" s="306"/>
      <c r="GKK10" s="306"/>
      <c r="GKL10" s="306"/>
      <c r="GKM10" s="306"/>
      <c r="GKN10" s="306"/>
      <c r="GKO10" s="306"/>
      <c r="GKP10" s="306"/>
      <c r="GKQ10" s="306"/>
      <c r="GKR10" s="306"/>
      <c r="GKS10" s="306"/>
      <c r="GKT10" s="306"/>
      <c r="GKU10" s="306"/>
      <c r="GKV10" s="306"/>
      <c r="GKW10" s="306"/>
      <c r="GKX10" s="306"/>
      <c r="GKY10" s="306"/>
      <c r="GKZ10" s="306"/>
      <c r="GLA10" s="306"/>
      <c r="GLB10" s="306"/>
      <c r="GLC10" s="306"/>
      <c r="GLD10" s="306"/>
      <c r="GLE10" s="306"/>
      <c r="GLF10" s="306"/>
      <c r="GLG10" s="306"/>
      <c r="GLH10" s="306"/>
      <c r="GLI10" s="306"/>
      <c r="GLJ10" s="306"/>
      <c r="GLK10" s="306"/>
      <c r="GLL10" s="306"/>
      <c r="GLM10" s="306"/>
      <c r="GLN10" s="306"/>
      <c r="GLO10" s="306"/>
      <c r="GLP10" s="306"/>
      <c r="GLQ10" s="306"/>
      <c r="GLR10" s="306"/>
      <c r="GLS10" s="306"/>
      <c r="GLT10" s="306"/>
      <c r="GLU10" s="306"/>
      <c r="GLV10" s="306"/>
      <c r="GLW10" s="306"/>
      <c r="GLX10" s="306"/>
      <c r="GLY10" s="306"/>
      <c r="GLZ10" s="306"/>
      <c r="GMA10" s="306"/>
      <c r="GMB10" s="306"/>
      <c r="GMC10" s="306"/>
      <c r="GMD10" s="306"/>
      <c r="GME10" s="306"/>
      <c r="GMF10" s="306"/>
      <c r="GMG10" s="306"/>
      <c r="GMH10" s="306"/>
      <c r="GMI10" s="306"/>
      <c r="GMJ10" s="306"/>
      <c r="GMK10" s="306"/>
      <c r="GML10" s="306"/>
      <c r="GMM10" s="306"/>
      <c r="GMN10" s="306"/>
      <c r="GMO10" s="306"/>
      <c r="GMP10" s="306"/>
      <c r="GMQ10" s="306"/>
      <c r="GMR10" s="306"/>
      <c r="GMS10" s="306"/>
      <c r="GMT10" s="306"/>
      <c r="GMU10" s="306"/>
      <c r="GMV10" s="306"/>
      <c r="GMW10" s="306"/>
      <c r="GMX10" s="306"/>
      <c r="GMY10" s="306"/>
      <c r="GMZ10" s="306"/>
      <c r="GNA10" s="306"/>
      <c r="GNB10" s="306"/>
      <c r="GNC10" s="306"/>
      <c r="GND10" s="306"/>
      <c r="GNE10" s="306"/>
      <c r="GNF10" s="306"/>
      <c r="GNG10" s="306"/>
      <c r="GNH10" s="306"/>
      <c r="GNI10" s="306"/>
      <c r="GNJ10" s="306"/>
      <c r="GNK10" s="306"/>
      <c r="GNL10" s="306"/>
      <c r="GNM10" s="306"/>
      <c r="GNN10" s="306"/>
      <c r="GNO10" s="306"/>
      <c r="GNP10" s="306"/>
      <c r="GNQ10" s="306"/>
      <c r="GNR10" s="306"/>
      <c r="GNS10" s="306"/>
      <c r="GNT10" s="306"/>
      <c r="GNU10" s="306"/>
      <c r="GNV10" s="306"/>
      <c r="GNW10" s="306"/>
      <c r="GNX10" s="306"/>
      <c r="GNY10" s="306"/>
      <c r="GNZ10" s="306"/>
      <c r="GOA10" s="306"/>
      <c r="GOB10" s="306"/>
      <c r="GOC10" s="306"/>
      <c r="GOD10" s="306"/>
      <c r="GOE10" s="306"/>
      <c r="GOF10" s="306"/>
      <c r="GOG10" s="306"/>
      <c r="GOH10" s="306"/>
      <c r="GOI10" s="306"/>
      <c r="GOJ10" s="306"/>
      <c r="GOK10" s="306"/>
      <c r="GOL10" s="306"/>
      <c r="GOM10" s="306"/>
      <c r="GON10" s="306"/>
      <c r="GOO10" s="306"/>
      <c r="GOP10" s="306"/>
      <c r="GOQ10" s="306"/>
      <c r="GOR10" s="306"/>
      <c r="GOS10" s="306"/>
      <c r="GOT10" s="306"/>
      <c r="GOU10" s="306"/>
      <c r="GOV10" s="306"/>
      <c r="GOW10" s="306"/>
      <c r="GOX10" s="306"/>
      <c r="GOY10" s="306"/>
      <c r="GOZ10" s="306"/>
      <c r="GPA10" s="306"/>
      <c r="GPB10" s="306"/>
      <c r="GPC10" s="306"/>
      <c r="GPD10" s="306"/>
      <c r="GPE10" s="306"/>
      <c r="GPF10" s="306"/>
      <c r="GPG10" s="306"/>
      <c r="GPH10" s="306"/>
      <c r="GPI10" s="306"/>
      <c r="GPJ10" s="306"/>
      <c r="GPK10" s="306"/>
      <c r="GPL10" s="306"/>
      <c r="GPM10" s="306"/>
      <c r="GPN10" s="306"/>
      <c r="GPO10" s="306"/>
      <c r="GPP10" s="306"/>
      <c r="GPQ10" s="306"/>
      <c r="GPR10" s="306"/>
      <c r="GPS10" s="306"/>
      <c r="GPT10" s="306"/>
      <c r="GPU10" s="306"/>
      <c r="GPV10" s="306"/>
      <c r="GPW10" s="306"/>
      <c r="GPX10" s="306"/>
      <c r="GPY10" s="306"/>
      <c r="GPZ10" s="306"/>
      <c r="GQA10" s="306"/>
      <c r="GQB10" s="306"/>
      <c r="GQC10" s="306"/>
      <c r="GQD10" s="306"/>
      <c r="GQE10" s="306"/>
      <c r="GQF10" s="306"/>
      <c r="GQG10" s="306"/>
      <c r="GQH10" s="306"/>
      <c r="GQI10" s="306"/>
      <c r="GQJ10" s="306"/>
      <c r="GQK10" s="306"/>
      <c r="GQL10" s="306"/>
      <c r="GQM10" s="306"/>
      <c r="GQN10" s="306"/>
      <c r="GQO10" s="306"/>
      <c r="GQP10" s="306"/>
      <c r="GQQ10" s="306"/>
      <c r="GQR10" s="306"/>
      <c r="GQS10" s="306"/>
      <c r="GQT10" s="306"/>
      <c r="GQU10" s="306"/>
      <c r="GQV10" s="306"/>
      <c r="GQW10" s="306"/>
      <c r="GQX10" s="306"/>
      <c r="GQY10" s="306"/>
      <c r="GQZ10" s="306"/>
      <c r="GRA10" s="306"/>
      <c r="GRB10" s="306"/>
      <c r="GRC10" s="306"/>
      <c r="GRD10" s="306"/>
      <c r="GRE10" s="306"/>
      <c r="GRF10" s="306"/>
      <c r="GRG10" s="306"/>
      <c r="GRH10" s="306"/>
      <c r="GRI10" s="306"/>
      <c r="GRJ10" s="306"/>
      <c r="GRK10" s="306"/>
      <c r="GRL10" s="306"/>
      <c r="GRM10" s="306"/>
      <c r="GRN10" s="306"/>
      <c r="GRO10" s="306"/>
      <c r="GRP10" s="306"/>
      <c r="GRQ10" s="306"/>
      <c r="GRR10" s="306"/>
      <c r="GRS10" s="306"/>
      <c r="GRT10" s="306"/>
      <c r="GRU10" s="306"/>
      <c r="GRV10" s="306"/>
      <c r="GRW10" s="306"/>
      <c r="GRX10" s="306"/>
      <c r="GRY10" s="306"/>
      <c r="GRZ10" s="306"/>
      <c r="GSA10" s="306"/>
      <c r="GSB10" s="306"/>
      <c r="GSC10" s="306"/>
      <c r="GSD10" s="306"/>
      <c r="GSE10" s="306"/>
      <c r="GSF10" s="306"/>
      <c r="GSG10" s="306"/>
      <c r="GSH10" s="306"/>
      <c r="GSI10" s="306"/>
      <c r="GSJ10" s="306"/>
      <c r="GSK10" s="306"/>
      <c r="GSL10" s="306"/>
      <c r="GSM10" s="306"/>
      <c r="GSN10" s="306"/>
      <c r="GSO10" s="306"/>
      <c r="GSP10" s="306"/>
      <c r="GSQ10" s="306"/>
      <c r="GSR10" s="306"/>
      <c r="GSS10" s="306"/>
      <c r="GST10" s="306"/>
      <c r="GSU10" s="306"/>
      <c r="GSV10" s="306"/>
      <c r="GSW10" s="306"/>
      <c r="GSX10" s="306"/>
      <c r="GSY10" s="306"/>
      <c r="GSZ10" s="306"/>
      <c r="GTA10" s="306"/>
      <c r="GTB10" s="306"/>
      <c r="GTC10" s="306"/>
      <c r="GTD10" s="306"/>
      <c r="GTE10" s="306"/>
      <c r="GTF10" s="306"/>
      <c r="GTG10" s="306"/>
      <c r="GTH10" s="306"/>
      <c r="GTI10" s="306"/>
      <c r="GTJ10" s="306"/>
      <c r="GTK10" s="306"/>
      <c r="GTL10" s="306"/>
      <c r="GTM10" s="306"/>
      <c r="GTN10" s="306"/>
      <c r="GTO10" s="306"/>
      <c r="GTP10" s="306"/>
      <c r="GTQ10" s="306"/>
      <c r="GTR10" s="306"/>
      <c r="GTS10" s="306"/>
      <c r="GTT10" s="306"/>
      <c r="GTU10" s="306"/>
      <c r="GTV10" s="306"/>
      <c r="GTW10" s="306"/>
      <c r="GTX10" s="306"/>
      <c r="GTY10" s="306"/>
      <c r="GTZ10" s="306"/>
      <c r="GUA10" s="306"/>
      <c r="GUB10" s="306"/>
      <c r="GUC10" s="306"/>
      <c r="GUD10" s="306"/>
      <c r="GUE10" s="306"/>
      <c r="GUF10" s="306"/>
      <c r="GUG10" s="306"/>
      <c r="GUH10" s="306"/>
      <c r="GUI10" s="306"/>
      <c r="GUJ10" s="306"/>
      <c r="GUK10" s="306"/>
      <c r="GUL10" s="306"/>
      <c r="GUM10" s="306"/>
      <c r="GUN10" s="306"/>
      <c r="GUO10" s="306"/>
      <c r="GUP10" s="306"/>
      <c r="GUQ10" s="306"/>
      <c r="GUR10" s="306"/>
      <c r="GUS10" s="306"/>
      <c r="GUT10" s="306"/>
      <c r="GUU10" s="306"/>
      <c r="GUV10" s="306"/>
      <c r="GUW10" s="306"/>
      <c r="GUX10" s="306"/>
      <c r="GUY10" s="306"/>
      <c r="GUZ10" s="306"/>
      <c r="GVA10" s="306"/>
      <c r="GVB10" s="306"/>
      <c r="GVC10" s="306"/>
      <c r="GVD10" s="306"/>
      <c r="GVE10" s="306"/>
      <c r="GVF10" s="306"/>
      <c r="GVG10" s="306"/>
      <c r="GVH10" s="306"/>
      <c r="GVI10" s="306"/>
      <c r="GVJ10" s="306"/>
      <c r="GVK10" s="306"/>
      <c r="GVL10" s="306"/>
      <c r="GVM10" s="306"/>
      <c r="GVN10" s="306"/>
      <c r="GVO10" s="306"/>
      <c r="GVP10" s="306"/>
      <c r="GVQ10" s="306"/>
      <c r="GVR10" s="306"/>
      <c r="GVS10" s="306"/>
      <c r="GVT10" s="306"/>
      <c r="GVU10" s="306"/>
      <c r="GVV10" s="306"/>
      <c r="GVW10" s="306"/>
      <c r="GVX10" s="306"/>
      <c r="GVY10" s="306"/>
      <c r="GVZ10" s="306"/>
      <c r="GWA10" s="306"/>
      <c r="GWB10" s="306"/>
      <c r="GWC10" s="306"/>
      <c r="GWD10" s="306"/>
      <c r="GWE10" s="306"/>
      <c r="GWF10" s="306"/>
      <c r="GWG10" s="306"/>
      <c r="GWH10" s="306"/>
      <c r="GWI10" s="306"/>
      <c r="GWJ10" s="306"/>
      <c r="GWK10" s="306"/>
      <c r="GWL10" s="306"/>
      <c r="GWM10" s="306"/>
      <c r="GWN10" s="306"/>
      <c r="GWO10" s="306"/>
      <c r="GWP10" s="306"/>
      <c r="GWQ10" s="306"/>
      <c r="GWR10" s="306"/>
      <c r="GWS10" s="306"/>
      <c r="GWT10" s="306"/>
      <c r="GWU10" s="306"/>
      <c r="GWV10" s="306"/>
      <c r="GWW10" s="306"/>
      <c r="GWX10" s="306"/>
      <c r="GWY10" s="306"/>
      <c r="GWZ10" s="306"/>
      <c r="GXA10" s="306"/>
      <c r="GXB10" s="306"/>
      <c r="GXC10" s="306"/>
      <c r="GXD10" s="306"/>
      <c r="GXE10" s="306"/>
      <c r="GXF10" s="306"/>
      <c r="GXG10" s="306"/>
      <c r="GXH10" s="306"/>
      <c r="GXI10" s="306"/>
      <c r="GXJ10" s="306"/>
      <c r="GXK10" s="306"/>
      <c r="GXL10" s="306"/>
      <c r="GXM10" s="306"/>
      <c r="GXN10" s="306"/>
      <c r="GXO10" s="306"/>
      <c r="GXP10" s="306"/>
      <c r="GXQ10" s="306"/>
      <c r="GXR10" s="306"/>
      <c r="GXS10" s="306"/>
      <c r="GXT10" s="306"/>
      <c r="GXU10" s="306"/>
      <c r="GXV10" s="306"/>
      <c r="GXW10" s="306"/>
      <c r="GXX10" s="306"/>
      <c r="GXY10" s="306"/>
      <c r="GXZ10" s="306"/>
      <c r="GYA10" s="306"/>
      <c r="GYB10" s="306"/>
      <c r="GYC10" s="306"/>
      <c r="GYD10" s="306"/>
      <c r="GYE10" s="306"/>
      <c r="GYF10" s="306"/>
      <c r="GYG10" s="306"/>
      <c r="GYH10" s="306"/>
      <c r="GYI10" s="306"/>
      <c r="GYJ10" s="306"/>
      <c r="GYK10" s="306"/>
      <c r="GYL10" s="306"/>
      <c r="GYM10" s="306"/>
      <c r="GYN10" s="306"/>
      <c r="GYO10" s="306"/>
      <c r="GYP10" s="306"/>
      <c r="GYQ10" s="306"/>
      <c r="GYR10" s="306"/>
      <c r="GYS10" s="306"/>
      <c r="GYT10" s="306"/>
      <c r="GYU10" s="306"/>
      <c r="GYV10" s="306"/>
      <c r="GYW10" s="306"/>
      <c r="GYX10" s="306"/>
      <c r="GYY10" s="306"/>
      <c r="GYZ10" s="306"/>
      <c r="GZA10" s="306"/>
      <c r="GZB10" s="306"/>
      <c r="GZC10" s="306"/>
      <c r="GZD10" s="306"/>
      <c r="GZE10" s="306"/>
      <c r="GZF10" s="306"/>
      <c r="GZG10" s="306"/>
      <c r="GZH10" s="306"/>
      <c r="GZI10" s="306"/>
      <c r="GZJ10" s="306"/>
      <c r="GZK10" s="306"/>
      <c r="GZL10" s="306"/>
      <c r="GZM10" s="306"/>
      <c r="GZN10" s="306"/>
      <c r="GZO10" s="306"/>
      <c r="GZP10" s="306"/>
      <c r="GZQ10" s="306"/>
      <c r="GZR10" s="306"/>
      <c r="GZS10" s="306"/>
      <c r="GZT10" s="306"/>
      <c r="GZU10" s="306"/>
      <c r="GZV10" s="306"/>
      <c r="GZW10" s="306"/>
      <c r="GZX10" s="306"/>
      <c r="GZY10" s="306"/>
      <c r="GZZ10" s="306"/>
      <c r="HAA10" s="306"/>
      <c r="HAB10" s="306"/>
      <c r="HAC10" s="306"/>
      <c r="HAD10" s="306"/>
      <c r="HAE10" s="306"/>
      <c r="HAF10" s="306"/>
      <c r="HAG10" s="306"/>
      <c r="HAH10" s="306"/>
      <c r="HAI10" s="306"/>
      <c r="HAJ10" s="306"/>
      <c r="HAK10" s="306"/>
      <c r="HAL10" s="306"/>
      <c r="HAM10" s="306"/>
      <c r="HAN10" s="306"/>
      <c r="HAO10" s="306"/>
      <c r="HAP10" s="306"/>
      <c r="HAQ10" s="306"/>
      <c r="HAR10" s="306"/>
      <c r="HAS10" s="306"/>
      <c r="HAT10" s="306"/>
      <c r="HAU10" s="306"/>
      <c r="HAV10" s="306"/>
      <c r="HAW10" s="306"/>
      <c r="HAX10" s="306"/>
      <c r="HAY10" s="306"/>
      <c r="HAZ10" s="306"/>
      <c r="HBA10" s="306"/>
      <c r="HBB10" s="306"/>
      <c r="HBC10" s="306"/>
      <c r="HBD10" s="306"/>
      <c r="HBE10" s="306"/>
      <c r="HBF10" s="306"/>
      <c r="HBG10" s="306"/>
      <c r="HBH10" s="306"/>
      <c r="HBI10" s="306"/>
      <c r="HBJ10" s="306"/>
      <c r="HBK10" s="306"/>
      <c r="HBL10" s="306"/>
      <c r="HBM10" s="306"/>
      <c r="HBN10" s="306"/>
      <c r="HBO10" s="306"/>
      <c r="HBP10" s="306"/>
      <c r="HBQ10" s="306"/>
      <c r="HBR10" s="306"/>
      <c r="HBS10" s="306"/>
      <c r="HBT10" s="306"/>
      <c r="HBU10" s="306"/>
      <c r="HBV10" s="306"/>
      <c r="HBW10" s="306"/>
      <c r="HBX10" s="306"/>
      <c r="HBY10" s="306"/>
      <c r="HBZ10" s="306"/>
      <c r="HCA10" s="306"/>
      <c r="HCB10" s="306"/>
      <c r="HCC10" s="306"/>
      <c r="HCD10" s="306"/>
      <c r="HCE10" s="306"/>
      <c r="HCF10" s="306"/>
      <c r="HCG10" s="306"/>
      <c r="HCH10" s="306"/>
      <c r="HCI10" s="306"/>
      <c r="HCJ10" s="306"/>
      <c r="HCK10" s="306"/>
      <c r="HCL10" s="306"/>
      <c r="HCM10" s="306"/>
      <c r="HCN10" s="306"/>
      <c r="HCO10" s="306"/>
      <c r="HCP10" s="306"/>
      <c r="HCQ10" s="306"/>
      <c r="HCR10" s="306"/>
      <c r="HCS10" s="306"/>
      <c r="HCT10" s="306"/>
      <c r="HCU10" s="306"/>
      <c r="HCV10" s="306"/>
      <c r="HCW10" s="306"/>
      <c r="HCX10" s="306"/>
      <c r="HCY10" s="306"/>
      <c r="HCZ10" s="306"/>
      <c r="HDA10" s="306"/>
      <c r="HDB10" s="306"/>
      <c r="HDC10" s="306"/>
      <c r="HDD10" s="306"/>
      <c r="HDE10" s="306"/>
      <c r="HDF10" s="306"/>
      <c r="HDG10" s="306"/>
      <c r="HDH10" s="306"/>
      <c r="HDI10" s="306"/>
      <c r="HDJ10" s="306"/>
      <c r="HDK10" s="306"/>
      <c r="HDL10" s="306"/>
      <c r="HDM10" s="306"/>
      <c r="HDN10" s="306"/>
      <c r="HDO10" s="306"/>
      <c r="HDP10" s="306"/>
      <c r="HDQ10" s="306"/>
      <c r="HDR10" s="306"/>
      <c r="HDS10" s="306"/>
      <c r="HDT10" s="306"/>
      <c r="HDU10" s="306"/>
      <c r="HDV10" s="306"/>
      <c r="HDW10" s="306"/>
      <c r="HDX10" s="306"/>
      <c r="HDY10" s="306"/>
      <c r="HDZ10" s="306"/>
      <c r="HEA10" s="306"/>
      <c r="HEB10" s="306"/>
      <c r="HEC10" s="306"/>
      <c r="HED10" s="306"/>
      <c r="HEE10" s="306"/>
      <c r="HEF10" s="306"/>
      <c r="HEG10" s="306"/>
      <c r="HEH10" s="306"/>
      <c r="HEI10" s="306"/>
      <c r="HEJ10" s="306"/>
      <c r="HEK10" s="306"/>
      <c r="HEL10" s="306"/>
      <c r="HEM10" s="306"/>
      <c r="HEN10" s="306"/>
      <c r="HEO10" s="306"/>
      <c r="HEP10" s="306"/>
      <c r="HEQ10" s="306"/>
      <c r="HER10" s="306"/>
      <c r="HES10" s="306"/>
      <c r="HET10" s="306"/>
      <c r="HEU10" s="306"/>
      <c r="HEV10" s="306"/>
      <c r="HEW10" s="306"/>
      <c r="HEX10" s="306"/>
      <c r="HEY10" s="306"/>
      <c r="HEZ10" s="306"/>
      <c r="HFA10" s="306"/>
      <c r="HFB10" s="306"/>
      <c r="HFC10" s="306"/>
      <c r="HFD10" s="306"/>
      <c r="HFE10" s="306"/>
      <c r="HFF10" s="306"/>
      <c r="HFG10" s="306"/>
      <c r="HFH10" s="306"/>
      <c r="HFI10" s="306"/>
      <c r="HFJ10" s="306"/>
      <c r="HFK10" s="306"/>
      <c r="HFL10" s="306"/>
      <c r="HFM10" s="306"/>
      <c r="HFN10" s="306"/>
      <c r="HFO10" s="306"/>
      <c r="HFP10" s="306"/>
      <c r="HFQ10" s="306"/>
      <c r="HFR10" s="306"/>
      <c r="HFS10" s="306"/>
      <c r="HFT10" s="306"/>
      <c r="HFU10" s="306"/>
      <c r="HFV10" s="306"/>
      <c r="HFW10" s="306"/>
      <c r="HFX10" s="306"/>
      <c r="HFY10" s="306"/>
      <c r="HFZ10" s="306"/>
      <c r="HGA10" s="306"/>
      <c r="HGB10" s="306"/>
      <c r="HGC10" s="306"/>
      <c r="HGD10" s="306"/>
      <c r="HGE10" s="306"/>
      <c r="HGF10" s="306"/>
      <c r="HGG10" s="306"/>
      <c r="HGH10" s="306"/>
      <c r="HGI10" s="306"/>
      <c r="HGJ10" s="306"/>
      <c r="HGK10" s="306"/>
      <c r="HGL10" s="306"/>
      <c r="HGM10" s="306"/>
      <c r="HGN10" s="306"/>
      <c r="HGO10" s="306"/>
      <c r="HGP10" s="306"/>
      <c r="HGQ10" s="306"/>
      <c r="HGR10" s="306"/>
      <c r="HGS10" s="306"/>
      <c r="HGT10" s="306"/>
      <c r="HGU10" s="306"/>
      <c r="HGV10" s="306"/>
      <c r="HGW10" s="306"/>
      <c r="HGX10" s="306"/>
      <c r="HGY10" s="306"/>
      <c r="HGZ10" s="306"/>
      <c r="HHA10" s="306"/>
      <c r="HHB10" s="306"/>
      <c r="HHC10" s="306"/>
      <c r="HHD10" s="306"/>
      <c r="HHE10" s="306"/>
      <c r="HHF10" s="306"/>
      <c r="HHG10" s="306"/>
      <c r="HHH10" s="306"/>
      <c r="HHI10" s="306"/>
      <c r="HHJ10" s="306"/>
      <c r="HHK10" s="306"/>
      <c r="HHL10" s="306"/>
      <c r="HHM10" s="306"/>
      <c r="HHN10" s="306"/>
      <c r="HHO10" s="306"/>
      <c r="HHP10" s="306"/>
      <c r="HHQ10" s="306"/>
      <c r="HHR10" s="306"/>
      <c r="HHS10" s="306"/>
      <c r="HHT10" s="306"/>
      <c r="HHU10" s="306"/>
      <c r="HHV10" s="306"/>
      <c r="HHW10" s="306"/>
      <c r="HHX10" s="306"/>
      <c r="HHY10" s="306"/>
      <c r="HHZ10" s="306"/>
      <c r="HIA10" s="306"/>
      <c r="HIB10" s="306"/>
      <c r="HIC10" s="306"/>
      <c r="HID10" s="306"/>
      <c r="HIE10" s="306"/>
      <c r="HIF10" s="306"/>
      <c r="HIG10" s="306"/>
      <c r="HIH10" s="306"/>
      <c r="HII10" s="306"/>
      <c r="HIJ10" s="306"/>
      <c r="HIK10" s="306"/>
      <c r="HIL10" s="306"/>
      <c r="HIM10" s="306"/>
      <c r="HIN10" s="306"/>
      <c r="HIO10" s="306"/>
      <c r="HIP10" s="306"/>
      <c r="HIQ10" s="306"/>
      <c r="HIR10" s="306"/>
      <c r="HIS10" s="306"/>
      <c r="HIT10" s="306"/>
      <c r="HIU10" s="306"/>
      <c r="HIV10" s="306"/>
      <c r="HIW10" s="306"/>
      <c r="HIX10" s="306"/>
      <c r="HIY10" s="306"/>
      <c r="HIZ10" s="306"/>
      <c r="HJA10" s="306"/>
      <c r="HJB10" s="306"/>
      <c r="HJC10" s="306"/>
      <c r="HJD10" s="306"/>
      <c r="HJE10" s="306"/>
      <c r="HJF10" s="306"/>
      <c r="HJG10" s="306"/>
      <c r="HJH10" s="306"/>
      <c r="HJI10" s="306"/>
      <c r="HJJ10" s="306"/>
      <c r="HJK10" s="306"/>
      <c r="HJL10" s="306"/>
      <c r="HJM10" s="306"/>
      <c r="HJN10" s="306"/>
      <c r="HJO10" s="306"/>
      <c r="HJP10" s="306"/>
      <c r="HJQ10" s="306"/>
      <c r="HJR10" s="306"/>
      <c r="HJS10" s="306"/>
      <c r="HJT10" s="306"/>
      <c r="HJU10" s="306"/>
      <c r="HJV10" s="306"/>
      <c r="HJW10" s="306"/>
      <c r="HJX10" s="306"/>
      <c r="HJY10" s="306"/>
      <c r="HJZ10" s="306"/>
      <c r="HKA10" s="306"/>
      <c r="HKB10" s="306"/>
      <c r="HKC10" s="306"/>
      <c r="HKD10" s="306"/>
      <c r="HKE10" s="306"/>
      <c r="HKF10" s="306"/>
      <c r="HKG10" s="306"/>
      <c r="HKH10" s="306"/>
      <c r="HKI10" s="306"/>
      <c r="HKJ10" s="306"/>
      <c r="HKK10" s="306"/>
      <c r="HKL10" s="306"/>
      <c r="HKM10" s="306"/>
      <c r="HKN10" s="306"/>
      <c r="HKO10" s="306"/>
      <c r="HKP10" s="306"/>
      <c r="HKQ10" s="306"/>
      <c r="HKR10" s="306"/>
      <c r="HKS10" s="306"/>
      <c r="HKT10" s="306"/>
      <c r="HKU10" s="306"/>
      <c r="HKV10" s="306"/>
      <c r="HKW10" s="306"/>
      <c r="HKX10" s="306"/>
      <c r="HKY10" s="306"/>
      <c r="HKZ10" s="306"/>
      <c r="HLA10" s="306"/>
      <c r="HLB10" s="306"/>
      <c r="HLC10" s="306"/>
      <c r="HLD10" s="306"/>
      <c r="HLE10" s="306"/>
      <c r="HLF10" s="306"/>
      <c r="HLG10" s="306"/>
      <c r="HLH10" s="306"/>
      <c r="HLI10" s="306"/>
      <c r="HLJ10" s="306"/>
      <c r="HLK10" s="306"/>
      <c r="HLL10" s="306"/>
      <c r="HLM10" s="306"/>
      <c r="HLN10" s="306"/>
      <c r="HLO10" s="306"/>
      <c r="HLP10" s="306"/>
      <c r="HLQ10" s="306"/>
      <c r="HLR10" s="306"/>
      <c r="HLS10" s="306"/>
      <c r="HLT10" s="306"/>
      <c r="HLU10" s="306"/>
      <c r="HLV10" s="306"/>
      <c r="HLW10" s="306"/>
      <c r="HLX10" s="306"/>
      <c r="HLY10" s="306"/>
      <c r="HLZ10" s="306"/>
      <c r="HMA10" s="306"/>
      <c r="HMB10" s="306"/>
      <c r="HMC10" s="306"/>
      <c r="HMD10" s="306"/>
      <c r="HME10" s="306"/>
      <c r="HMF10" s="306"/>
      <c r="HMG10" s="306"/>
      <c r="HMH10" s="306"/>
      <c r="HMI10" s="306"/>
      <c r="HMJ10" s="306"/>
      <c r="HMK10" s="306"/>
      <c r="HML10" s="306"/>
      <c r="HMM10" s="306"/>
      <c r="HMN10" s="306"/>
      <c r="HMO10" s="306"/>
      <c r="HMP10" s="306"/>
      <c r="HMQ10" s="306"/>
      <c r="HMR10" s="306"/>
      <c r="HMS10" s="306"/>
      <c r="HMT10" s="306"/>
      <c r="HMU10" s="306"/>
      <c r="HMV10" s="306"/>
      <c r="HMW10" s="306"/>
      <c r="HMX10" s="306"/>
      <c r="HMY10" s="306"/>
      <c r="HMZ10" s="306"/>
      <c r="HNA10" s="306"/>
      <c r="HNB10" s="306"/>
      <c r="HNC10" s="306"/>
      <c r="HND10" s="306"/>
      <c r="HNE10" s="306"/>
      <c r="HNF10" s="306"/>
      <c r="HNG10" s="306"/>
      <c r="HNH10" s="306"/>
      <c r="HNI10" s="306"/>
      <c r="HNJ10" s="306"/>
      <c r="HNK10" s="306"/>
      <c r="HNL10" s="306"/>
      <c r="HNM10" s="306"/>
      <c r="HNN10" s="306"/>
      <c r="HNO10" s="306"/>
      <c r="HNP10" s="306"/>
      <c r="HNQ10" s="306"/>
      <c r="HNR10" s="306"/>
      <c r="HNS10" s="306"/>
      <c r="HNT10" s="306"/>
      <c r="HNU10" s="306"/>
      <c r="HNV10" s="306"/>
      <c r="HNW10" s="306"/>
      <c r="HNX10" s="306"/>
      <c r="HNY10" s="306"/>
      <c r="HNZ10" s="306"/>
      <c r="HOA10" s="306"/>
      <c r="HOB10" s="306"/>
      <c r="HOC10" s="306"/>
      <c r="HOD10" s="306"/>
      <c r="HOE10" s="306"/>
      <c r="HOF10" s="306"/>
      <c r="HOG10" s="306"/>
      <c r="HOH10" s="306"/>
      <c r="HOI10" s="306"/>
      <c r="HOJ10" s="306"/>
      <c r="HOK10" s="306"/>
      <c r="HOL10" s="306"/>
      <c r="HOM10" s="306"/>
      <c r="HON10" s="306"/>
      <c r="HOO10" s="306"/>
      <c r="HOP10" s="306"/>
      <c r="HOQ10" s="306"/>
      <c r="HOR10" s="306"/>
      <c r="HOS10" s="306"/>
      <c r="HOT10" s="306"/>
      <c r="HOU10" s="306"/>
      <c r="HOV10" s="306"/>
      <c r="HOW10" s="306"/>
      <c r="HOX10" s="306"/>
      <c r="HOY10" s="306"/>
      <c r="HOZ10" s="306"/>
      <c r="HPA10" s="306"/>
      <c r="HPB10" s="306"/>
      <c r="HPC10" s="306"/>
      <c r="HPD10" s="306"/>
      <c r="HPE10" s="306"/>
      <c r="HPF10" s="306"/>
      <c r="HPG10" s="306"/>
      <c r="HPH10" s="306"/>
      <c r="HPI10" s="306"/>
      <c r="HPJ10" s="306"/>
      <c r="HPK10" s="306"/>
      <c r="HPL10" s="306"/>
      <c r="HPM10" s="306"/>
      <c r="HPN10" s="306"/>
      <c r="HPO10" s="306"/>
      <c r="HPP10" s="306"/>
      <c r="HPQ10" s="306"/>
      <c r="HPR10" s="306"/>
      <c r="HPS10" s="306"/>
      <c r="HPT10" s="306"/>
      <c r="HPU10" s="306"/>
      <c r="HPV10" s="306"/>
      <c r="HPW10" s="306"/>
      <c r="HPX10" s="306"/>
      <c r="HPY10" s="306"/>
      <c r="HPZ10" s="306"/>
      <c r="HQA10" s="306"/>
      <c r="HQB10" s="306"/>
      <c r="HQC10" s="306"/>
      <c r="HQD10" s="306"/>
      <c r="HQE10" s="306"/>
      <c r="HQF10" s="306"/>
      <c r="HQG10" s="306"/>
      <c r="HQH10" s="306"/>
      <c r="HQI10" s="306"/>
      <c r="HQJ10" s="306"/>
      <c r="HQK10" s="306"/>
      <c r="HQL10" s="306"/>
      <c r="HQM10" s="306"/>
      <c r="HQN10" s="306"/>
      <c r="HQO10" s="306"/>
      <c r="HQP10" s="306"/>
      <c r="HQQ10" s="306"/>
      <c r="HQR10" s="306"/>
      <c r="HQS10" s="306"/>
      <c r="HQT10" s="306"/>
      <c r="HQU10" s="306"/>
      <c r="HQV10" s="306"/>
      <c r="HQW10" s="306"/>
      <c r="HQX10" s="306"/>
      <c r="HQY10" s="306"/>
      <c r="HQZ10" s="306"/>
      <c r="HRA10" s="306"/>
      <c r="HRB10" s="306"/>
      <c r="HRC10" s="306"/>
      <c r="HRD10" s="306"/>
      <c r="HRE10" s="306"/>
      <c r="HRF10" s="306"/>
      <c r="HRG10" s="306"/>
      <c r="HRH10" s="306"/>
      <c r="HRI10" s="306"/>
      <c r="HRJ10" s="306"/>
      <c r="HRK10" s="306"/>
      <c r="HRL10" s="306"/>
      <c r="HRM10" s="306"/>
      <c r="HRN10" s="306"/>
      <c r="HRO10" s="306"/>
      <c r="HRP10" s="306"/>
      <c r="HRQ10" s="306"/>
      <c r="HRR10" s="306"/>
      <c r="HRS10" s="306"/>
      <c r="HRT10" s="306"/>
      <c r="HRU10" s="306"/>
      <c r="HRV10" s="306"/>
      <c r="HRW10" s="306"/>
      <c r="HRX10" s="306"/>
      <c r="HRY10" s="306"/>
      <c r="HRZ10" s="306"/>
      <c r="HSA10" s="306"/>
      <c r="HSB10" s="306"/>
      <c r="HSC10" s="306"/>
      <c r="HSD10" s="306"/>
      <c r="HSE10" s="306"/>
      <c r="HSF10" s="306"/>
      <c r="HSG10" s="306"/>
      <c r="HSH10" s="306"/>
      <c r="HSI10" s="306"/>
      <c r="HSJ10" s="306"/>
      <c r="HSK10" s="306"/>
      <c r="HSL10" s="306"/>
      <c r="HSM10" s="306"/>
      <c r="HSN10" s="306"/>
      <c r="HSO10" s="306"/>
      <c r="HSP10" s="306"/>
      <c r="HSQ10" s="306"/>
      <c r="HSR10" s="306"/>
      <c r="HSS10" s="306"/>
      <c r="HST10" s="306"/>
      <c r="HSU10" s="306"/>
      <c r="HSV10" s="306"/>
      <c r="HSW10" s="306"/>
      <c r="HSX10" s="306"/>
      <c r="HSY10" s="306"/>
      <c r="HSZ10" s="306"/>
      <c r="HTA10" s="306"/>
      <c r="HTB10" s="306"/>
      <c r="HTC10" s="306"/>
      <c r="HTD10" s="306"/>
      <c r="HTE10" s="306"/>
      <c r="HTF10" s="306"/>
      <c r="HTG10" s="306"/>
      <c r="HTH10" s="306"/>
      <c r="HTI10" s="306"/>
      <c r="HTJ10" s="306"/>
      <c r="HTK10" s="306"/>
      <c r="HTL10" s="306"/>
      <c r="HTM10" s="306"/>
      <c r="HTN10" s="306"/>
      <c r="HTO10" s="306"/>
      <c r="HTP10" s="306"/>
      <c r="HTQ10" s="306"/>
      <c r="HTR10" s="306"/>
      <c r="HTS10" s="306"/>
      <c r="HTT10" s="306"/>
      <c r="HTU10" s="306"/>
      <c r="HTV10" s="306"/>
      <c r="HTW10" s="306"/>
      <c r="HTX10" s="306"/>
      <c r="HTY10" s="306"/>
      <c r="HTZ10" s="306"/>
      <c r="HUA10" s="306"/>
      <c r="HUB10" s="306"/>
      <c r="HUC10" s="306"/>
      <c r="HUD10" s="306"/>
      <c r="HUE10" s="306"/>
      <c r="HUF10" s="306"/>
      <c r="HUG10" s="306"/>
      <c r="HUH10" s="306"/>
      <c r="HUI10" s="306"/>
      <c r="HUJ10" s="306"/>
      <c r="HUK10" s="306"/>
      <c r="HUL10" s="306"/>
      <c r="HUM10" s="306"/>
      <c r="HUN10" s="306"/>
      <c r="HUO10" s="306"/>
      <c r="HUP10" s="306"/>
      <c r="HUQ10" s="306"/>
      <c r="HUR10" s="306"/>
      <c r="HUS10" s="306"/>
      <c r="HUT10" s="306"/>
      <c r="HUU10" s="306"/>
      <c r="HUV10" s="306"/>
      <c r="HUW10" s="306"/>
      <c r="HUX10" s="306"/>
      <c r="HUY10" s="306"/>
      <c r="HUZ10" s="306"/>
      <c r="HVA10" s="306"/>
      <c r="HVB10" s="306"/>
      <c r="HVC10" s="306"/>
      <c r="HVD10" s="306"/>
      <c r="HVE10" s="306"/>
      <c r="HVF10" s="306"/>
      <c r="HVG10" s="306"/>
      <c r="HVH10" s="306"/>
      <c r="HVI10" s="306"/>
      <c r="HVJ10" s="306"/>
      <c r="HVK10" s="306"/>
      <c r="HVL10" s="306"/>
      <c r="HVM10" s="306"/>
      <c r="HVN10" s="306"/>
      <c r="HVO10" s="306"/>
      <c r="HVP10" s="306"/>
      <c r="HVQ10" s="306"/>
      <c r="HVR10" s="306"/>
      <c r="HVS10" s="306"/>
      <c r="HVT10" s="306"/>
      <c r="HVU10" s="306"/>
      <c r="HVV10" s="306"/>
      <c r="HVW10" s="306"/>
      <c r="HVX10" s="306"/>
      <c r="HVY10" s="306"/>
      <c r="HVZ10" s="306"/>
      <c r="HWA10" s="306"/>
      <c r="HWB10" s="306"/>
      <c r="HWC10" s="306"/>
      <c r="HWD10" s="306"/>
      <c r="HWE10" s="306"/>
      <c r="HWF10" s="306"/>
      <c r="HWG10" s="306"/>
      <c r="HWH10" s="306"/>
      <c r="HWI10" s="306"/>
      <c r="HWJ10" s="306"/>
      <c r="HWK10" s="306"/>
      <c r="HWL10" s="306"/>
      <c r="HWM10" s="306"/>
      <c r="HWN10" s="306"/>
      <c r="HWO10" s="306"/>
      <c r="HWP10" s="306"/>
      <c r="HWQ10" s="306"/>
      <c r="HWR10" s="306"/>
      <c r="HWS10" s="306"/>
      <c r="HWT10" s="306"/>
      <c r="HWU10" s="306"/>
      <c r="HWV10" s="306"/>
      <c r="HWW10" s="306"/>
      <c r="HWX10" s="306"/>
      <c r="HWY10" s="306"/>
      <c r="HWZ10" s="306"/>
      <c r="HXA10" s="306"/>
      <c r="HXB10" s="306"/>
      <c r="HXC10" s="306"/>
      <c r="HXD10" s="306"/>
      <c r="HXE10" s="306"/>
      <c r="HXF10" s="306"/>
      <c r="HXG10" s="306"/>
      <c r="HXH10" s="306"/>
      <c r="HXI10" s="306"/>
      <c r="HXJ10" s="306"/>
      <c r="HXK10" s="306"/>
      <c r="HXL10" s="306"/>
      <c r="HXM10" s="306"/>
      <c r="HXN10" s="306"/>
      <c r="HXO10" s="306"/>
      <c r="HXP10" s="306"/>
      <c r="HXQ10" s="306"/>
      <c r="HXR10" s="306"/>
      <c r="HXS10" s="306"/>
      <c r="HXT10" s="306"/>
      <c r="HXU10" s="306"/>
      <c r="HXV10" s="306"/>
      <c r="HXW10" s="306"/>
      <c r="HXX10" s="306"/>
      <c r="HXY10" s="306"/>
      <c r="HXZ10" s="306"/>
      <c r="HYA10" s="306"/>
      <c r="HYB10" s="306"/>
      <c r="HYC10" s="306"/>
      <c r="HYD10" s="306"/>
      <c r="HYE10" s="306"/>
      <c r="HYF10" s="306"/>
      <c r="HYG10" s="306"/>
      <c r="HYH10" s="306"/>
      <c r="HYI10" s="306"/>
      <c r="HYJ10" s="306"/>
      <c r="HYK10" s="306"/>
      <c r="HYL10" s="306"/>
      <c r="HYM10" s="306"/>
      <c r="HYN10" s="306"/>
      <c r="HYO10" s="306"/>
      <c r="HYP10" s="306"/>
      <c r="HYQ10" s="306"/>
      <c r="HYR10" s="306"/>
      <c r="HYS10" s="306"/>
      <c r="HYT10" s="306"/>
      <c r="HYU10" s="306"/>
      <c r="HYV10" s="306"/>
      <c r="HYW10" s="306"/>
      <c r="HYX10" s="306"/>
      <c r="HYY10" s="306"/>
      <c r="HYZ10" s="306"/>
      <c r="HZA10" s="306"/>
      <c r="HZB10" s="306"/>
      <c r="HZC10" s="306"/>
      <c r="HZD10" s="306"/>
      <c r="HZE10" s="306"/>
      <c r="HZF10" s="306"/>
      <c r="HZG10" s="306"/>
      <c r="HZH10" s="306"/>
      <c r="HZI10" s="306"/>
      <c r="HZJ10" s="306"/>
      <c r="HZK10" s="306"/>
      <c r="HZL10" s="306"/>
      <c r="HZM10" s="306"/>
      <c r="HZN10" s="306"/>
      <c r="HZO10" s="306"/>
      <c r="HZP10" s="306"/>
      <c r="HZQ10" s="306"/>
      <c r="HZR10" s="306"/>
      <c r="HZS10" s="306"/>
      <c r="HZT10" s="306"/>
      <c r="HZU10" s="306"/>
      <c r="HZV10" s="306"/>
      <c r="HZW10" s="306"/>
      <c r="HZX10" s="306"/>
      <c r="HZY10" s="306"/>
      <c r="HZZ10" s="306"/>
      <c r="IAA10" s="306"/>
      <c r="IAB10" s="306"/>
      <c r="IAC10" s="306"/>
      <c r="IAD10" s="306"/>
      <c r="IAE10" s="306"/>
      <c r="IAF10" s="306"/>
      <c r="IAG10" s="306"/>
      <c r="IAH10" s="306"/>
      <c r="IAI10" s="306"/>
      <c r="IAJ10" s="306"/>
      <c r="IAK10" s="306"/>
      <c r="IAL10" s="306"/>
      <c r="IAM10" s="306"/>
      <c r="IAN10" s="306"/>
      <c r="IAO10" s="306"/>
      <c r="IAP10" s="306"/>
      <c r="IAQ10" s="306"/>
      <c r="IAR10" s="306"/>
      <c r="IAS10" s="306"/>
      <c r="IAT10" s="306"/>
      <c r="IAU10" s="306"/>
      <c r="IAV10" s="306"/>
      <c r="IAW10" s="306"/>
      <c r="IAX10" s="306"/>
      <c r="IAY10" s="306"/>
      <c r="IAZ10" s="306"/>
      <c r="IBA10" s="306"/>
      <c r="IBB10" s="306"/>
      <c r="IBC10" s="306"/>
      <c r="IBD10" s="306"/>
      <c r="IBE10" s="306"/>
      <c r="IBF10" s="306"/>
      <c r="IBG10" s="306"/>
      <c r="IBH10" s="306"/>
      <c r="IBI10" s="306"/>
      <c r="IBJ10" s="306"/>
      <c r="IBK10" s="306"/>
      <c r="IBL10" s="306"/>
      <c r="IBM10" s="306"/>
      <c r="IBN10" s="306"/>
      <c r="IBO10" s="306"/>
      <c r="IBP10" s="306"/>
      <c r="IBQ10" s="306"/>
      <c r="IBR10" s="306"/>
      <c r="IBS10" s="306"/>
      <c r="IBT10" s="306"/>
      <c r="IBU10" s="306"/>
      <c r="IBV10" s="306"/>
      <c r="IBW10" s="306"/>
      <c r="IBX10" s="306"/>
      <c r="IBY10" s="306"/>
      <c r="IBZ10" s="306"/>
      <c r="ICA10" s="306"/>
      <c r="ICB10" s="306"/>
      <c r="ICC10" s="306"/>
      <c r="ICD10" s="306"/>
      <c r="ICE10" s="306"/>
      <c r="ICF10" s="306"/>
      <c r="ICG10" s="306"/>
      <c r="ICH10" s="306"/>
      <c r="ICI10" s="306"/>
      <c r="ICJ10" s="306"/>
      <c r="ICK10" s="306"/>
      <c r="ICL10" s="306"/>
      <c r="ICM10" s="306"/>
      <c r="ICN10" s="306"/>
      <c r="ICO10" s="306"/>
      <c r="ICP10" s="306"/>
      <c r="ICQ10" s="306"/>
      <c r="ICR10" s="306"/>
      <c r="ICS10" s="306"/>
      <c r="ICT10" s="306"/>
      <c r="ICU10" s="306"/>
      <c r="ICV10" s="306"/>
      <c r="ICW10" s="306"/>
      <c r="ICX10" s="306"/>
      <c r="ICY10" s="306"/>
      <c r="ICZ10" s="306"/>
      <c r="IDA10" s="306"/>
      <c r="IDB10" s="306"/>
      <c r="IDC10" s="306"/>
      <c r="IDD10" s="306"/>
      <c r="IDE10" s="306"/>
      <c r="IDF10" s="306"/>
      <c r="IDG10" s="306"/>
      <c r="IDH10" s="306"/>
      <c r="IDI10" s="306"/>
      <c r="IDJ10" s="306"/>
      <c r="IDK10" s="306"/>
      <c r="IDL10" s="306"/>
      <c r="IDM10" s="306"/>
      <c r="IDN10" s="306"/>
      <c r="IDO10" s="306"/>
      <c r="IDP10" s="306"/>
      <c r="IDQ10" s="306"/>
      <c r="IDR10" s="306"/>
      <c r="IDS10" s="306"/>
      <c r="IDT10" s="306"/>
      <c r="IDU10" s="306"/>
      <c r="IDV10" s="306"/>
      <c r="IDW10" s="306"/>
      <c r="IDX10" s="306"/>
      <c r="IDY10" s="306"/>
      <c r="IDZ10" s="306"/>
      <c r="IEA10" s="306"/>
      <c r="IEB10" s="306"/>
      <c r="IEC10" s="306"/>
      <c r="IED10" s="306"/>
      <c r="IEE10" s="306"/>
      <c r="IEF10" s="306"/>
      <c r="IEG10" s="306"/>
      <c r="IEH10" s="306"/>
      <c r="IEI10" s="306"/>
      <c r="IEJ10" s="306"/>
      <c r="IEK10" s="306"/>
      <c r="IEL10" s="306"/>
      <c r="IEM10" s="306"/>
      <c r="IEN10" s="306"/>
      <c r="IEO10" s="306"/>
      <c r="IEP10" s="306"/>
      <c r="IEQ10" s="306"/>
      <c r="IER10" s="306"/>
      <c r="IES10" s="306"/>
      <c r="IET10" s="306"/>
      <c r="IEU10" s="306"/>
      <c r="IEV10" s="306"/>
      <c r="IEW10" s="306"/>
      <c r="IEX10" s="306"/>
      <c r="IEY10" s="306"/>
      <c r="IEZ10" s="306"/>
      <c r="IFA10" s="306"/>
      <c r="IFB10" s="306"/>
      <c r="IFC10" s="306"/>
      <c r="IFD10" s="306"/>
      <c r="IFE10" s="306"/>
      <c r="IFF10" s="306"/>
      <c r="IFG10" s="306"/>
      <c r="IFH10" s="306"/>
      <c r="IFI10" s="306"/>
      <c r="IFJ10" s="306"/>
      <c r="IFK10" s="306"/>
      <c r="IFL10" s="306"/>
      <c r="IFM10" s="306"/>
      <c r="IFN10" s="306"/>
      <c r="IFO10" s="306"/>
      <c r="IFP10" s="306"/>
      <c r="IFQ10" s="306"/>
      <c r="IFR10" s="306"/>
      <c r="IFS10" s="306"/>
      <c r="IFT10" s="306"/>
      <c r="IFU10" s="306"/>
      <c r="IFV10" s="306"/>
      <c r="IFW10" s="306"/>
      <c r="IFX10" s="306"/>
      <c r="IFY10" s="306"/>
      <c r="IFZ10" s="306"/>
      <c r="IGA10" s="306"/>
      <c r="IGB10" s="306"/>
      <c r="IGC10" s="306"/>
      <c r="IGD10" s="306"/>
      <c r="IGE10" s="306"/>
      <c r="IGF10" s="306"/>
      <c r="IGG10" s="306"/>
      <c r="IGH10" s="306"/>
      <c r="IGI10" s="306"/>
      <c r="IGJ10" s="306"/>
      <c r="IGK10" s="306"/>
      <c r="IGL10" s="306"/>
      <c r="IGM10" s="306"/>
      <c r="IGN10" s="306"/>
      <c r="IGO10" s="306"/>
      <c r="IGP10" s="306"/>
      <c r="IGQ10" s="306"/>
      <c r="IGR10" s="306"/>
      <c r="IGS10" s="306"/>
      <c r="IGT10" s="306"/>
      <c r="IGU10" s="306"/>
      <c r="IGV10" s="306"/>
      <c r="IGW10" s="306"/>
      <c r="IGX10" s="306"/>
      <c r="IGY10" s="306"/>
      <c r="IGZ10" s="306"/>
      <c r="IHA10" s="306"/>
      <c r="IHB10" s="306"/>
      <c r="IHC10" s="306"/>
      <c r="IHD10" s="306"/>
      <c r="IHE10" s="306"/>
      <c r="IHF10" s="306"/>
      <c r="IHG10" s="306"/>
      <c r="IHH10" s="306"/>
      <c r="IHI10" s="306"/>
      <c r="IHJ10" s="306"/>
      <c r="IHK10" s="306"/>
      <c r="IHL10" s="306"/>
      <c r="IHM10" s="306"/>
      <c r="IHN10" s="306"/>
      <c r="IHO10" s="306"/>
      <c r="IHP10" s="306"/>
      <c r="IHQ10" s="306"/>
      <c r="IHR10" s="306"/>
      <c r="IHS10" s="306"/>
      <c r="IHT10" s="306"/>
      <c r="IHU10" s="306"/>
      <c r="IHV10" s="306"/>
      <c r="IHW10" s="306"/>
      <c r="IHX10" s="306"/>
      <c r="IHY10" s="306"/>
      <c r="IHZ10" s="306"/>
      <c r="IIA10" s="306"/>
      <c r="IIB10" s="306"/>
      <c r="IIC10" s="306"/>
      <c r="IID10" s="306"/>
      <c r="IIE10" s="306"/>
      <c r="IIF10" s="306"/>
      <c r="IIG10" s="306"/>
      <c r="IIH10" s="306"/>
      <c r="III10" s="306"/>
      <c r="IIJ10" s="306"/>
      <c r="IIK10" s="306"/>
      <c r="IIL10" s="306"/>
      <c r="IIM10" s="306"/>
      <c r="IIN10" s="306"/>
      <c r="IIO10" s="306"/>
      <c r="IIP10" s="306"/>
      <c r="IIQ10" s="306"/>
      <c r="IIR10" s="306"/>
      <c r="IIS10" s="306"/>
      <c r="IIT10" s="306"/>
      <c r="IIU10" s="306"/>
      <c r="IIV10" s="306"/>
      <c r="IIW10" s="306"/>
      <c r="IIX10" s="306"/>
      <c r="IIY10" s="306"/>
      <c r="IIZ10" s="306"/>
      <c r="IJA10" s="306"/>
      <c r="IJB10" s="306"/>
      <c r="IJC10" s="306"/>
      <c r="IJD10" s="306"/>
      <c r="IJE10" s="306"/>
      <c r="IJF10" s="306"/>
      <c r="IJG10" s="306"/>
      <c r="IJH10" s="306"/>
      <c r="IJI10" s="306"/>
      <c r="IJJ10" s="306"/>
      <c r="IJK10" s="306"/>
      <c r="IJL10" s="306"/>
      <c r="IJM10" s="306"/>
      <c r="IJN10" s="306"/>
      <c r="IJO10" s="306"/>
      <c r="IJP10" s="306"/>
      <c r="IJQ10" s="306"/>
      <c r="IJR10" s="306"/>
      <c r="IJS10" s="306"/>
      <c r="IJT10" s="306"/>
      <c r="IJU10" s="306"/>
      <c r="IJV10" s="306"/>
      <c r="IJW10" s="306"/>
      <c r="IJX10" s="306"/>
      <c r="IJY10" s="306"/>
      <c r="IJZ10" s="306"/>
      <c r="IKA10" s="306"/>
      <c r="IKB10" s="306"/>
      <c r="IKC10" s="306"/>
      <c r="IKD10" s="306"/>
      <c r="IKE10" s="306"/>
      <c r="IKF10" s="306"/>
      <c r="IKG10" s="306"/>
      <c r="IKH10" s="306"/>
      <c r="IKI10" s="306"/>
      <c r="IKJ10" s="306"/>
      <c r="IKK10" s="306"/>
      <c r="IKL10" s="306"/>
      <c r="IKM10" s="306"/>
      <c r="IKN10" s="306"/>
      <c r="IKO10" s="306"/>
      <c r="IKP10" s="306"/>
      <c r="IKQ10" s="306"/>
      <c r="IKR10" s="306"/>
      <c r="IKS10" s="306"/>
      <c r="IKT10" s="306"/>
      <c r="IKU10" s="306"/>
      <c r="IKV10" s="306"/>
      <c r="IKW10" s="306"/>
      <c r="IKX10" s="306"/>
      <c r="IKY10" s="306"/>
      <c r="IKZ10" s="306"/>
      <c r="ILA10" s="306"/>
      <c r="ILB10" s="306"/>
      <c r="ILC10" s="306"/>
      <c r="ILD10" s="306"/>
      <c r="ILE10" s="306"/>
      <c r="ILF10" s="306"/>
      <c r="ILG10" s="306"/>
      <c r="ILH10" s="306"/>
      <c r="ILI10" s="306"/>
      <c r="ILJ10" s="306"/>
      <c r="ILK10" s="306"/>
      <c r="ILL10" s="306"/>
      <c r="ILM10" s="306"/>
      <c r="ILN10" s="306"/>
      <c r="ILO10" s="306"/>
      <c r="ILP10" s="306"/>
      <c r="ILQ10" s="306"/>
      <c r="ILR10" s="306"/>
      <c r="ILS10" s="306"/>
      <c r="ILT10" s="306"/>
      <c r="ILU10" s="306"/>
      <c r="ILV10" s="306"/>
      <c r="ILW10" s="306"/>
      <c r="ILX10" s="306"/>
      <c r="ILY10" s="306"/>
      <c r="ILZ10" s="306"/>
      <c r="IMA10" s="306"/>
      <c r="IMB10" s="306"/>
      <c r="IMC10" s="306"/>
      <c r="IMD10" s="306"/>
      <c r="IME10" s="306"/>
      <c r="IMF10" s="306"/>
      <c r="IMG10" s="306"/>
      <c r="IMH10" s="306"/>
      <c r="IMI10" s="306"/>
      <c r="IMJ10" s="306"/>
      <c r="IMK10" s="306"/>
      <c r="IML10" s="306"/>
      <c r="IMM10" s="306"/>
      <c r="IMN10" s="306"/>
      <c r="IMO10" s="306"/>
      <c r="IMP10" s="306"/>
      <c r="IMQ10" s="306"/>
      <c r="IMR10" s="306"/>
      <c r="IMS10" s="306"/>
      <c r="IMT10" s="306"/>
      <c r="IMU10" s="306"/>
      <c r="IMV10" s="306"/>
      <c r="IMW10" s="306"/>
      <c r="IMX10" s="306"/>
      <c r="IMY10" s="306"/>
      <c r="IMZ10" s="306"/>
      <c r="INA10" s="306"/>
      <c r="INB10" s="306"/>
      <c r="INC10" s="306"/>
      <c r="IND10" s="306"/>
      <c r="INE10" s="306"/>
      <c r="INF10" s="306"/>
      <c r="ING10" s="306"/>
      <c r="INH10" s="306"/>
      <c r="INI10" s="306"/>
      <c r="INJ10" s="306"/>
      <c r="INK10" s="306"/>
      <c r="INL10" s="306"/>
      <c r="INM10" s="306"/>
      <c r="INN10" s="306"/>
      <c r="INO10" s="306"/>
      <c r="INP10" s="306"/>
      <c r="INQ10" s="306"/>
      <c r="INR10" s="306"/>
      <c r="INS10" s="306"/>
      <c r="INT10" s="306"/>
      <c r="INU10" s="306"/>
      <c r="INV10" s="306"/>
      <c r="INW10" s="306"/>
      <c r="INX10" s="306"/>
      <c r="INY10" s="306"/>
      <c r="INZ10" s="306"/>
      <c r="IOA10" s="306"/>
      <c r="IOB10" s="306"/>
      <c r="IOC10" s="306"/>
      <c r="IOD10" s="306"/>
      <c r="IOE10" s="306"/>
      <c r="IOF10" s="306"/>
      <c r="IOG10" s="306"/>
      <c r="IOH10" s="306"/>
      <c r="IOI10" s="306"/>
      <c r="IOJ10" s="306"/>
      <c r="IOK10" s="306"/>
      <c r="IOL10" s="306"/>
      <c r="IOM10" s="306"/>
      <c r="ION10" s="306"/>
      <c r="IOO10" s="306"/>
      <c r="IOP10" s="306"/>
      <c r="IOQ10" s="306"/>
      <c r="IOR10" s="306"/>
      <c r="IOS10" s="306"/>
      <c r="IOT10" s="306"/>
      <c r="IOU10" s="306"/>
      <c r="IOV10" s="306"/>
      <c r="IOW10" s="306"/>
      <c r="IOX10" s="306"/>
      <c r="IOY10" s="306"/>
      <c r="IOZ10" s="306"/>
      <c r="IPA10" s="306"/>
      <c r="IPB10" s="306"/>
      <c r="IPC10" s="306"/>
      <c r="IPD10" s="306"/>
      <c r="IPE10" s="306"/>
      <c r="IPF10" s="306"/>
      <c r="IPG10" s="306"/>
      <c r="IPH10" s="306"/>
      <c r="IPI10" s="306"/>
      <c r="IPJ10" s="306"/>
      <c r="IPK10" s="306"/>
      <c r="IPL10" s="306"/>
      <c r="IPM10" s="306"/>
      <c r="IPN10" s="306"/>
      <c r="IPO10" s="306"/>
      <c r="IPP10" s="306"/>
      <c r="IPQ10" s="306"/>
      <c r="IPR10" s="306"/>
      <c r="IPS10" s="306"/>
      <c r="IPT10" s="306"/>
      <c r="IPU10" s="306"/>
      <c r="IPV10" s="306"/>
      <c r="IPW10" s="306"/>
      <c r="IPX10" s="306"/>
      <c r="IPY10" s="306"/>
      <c r="IPZ10" s="306"/>
      <c r="IQA10" s="306"/>
      <c r="IQB10" s="306"/>
      <c r="IQC10" s="306"/>
      <c r="IQD10" s="306"/>
      <c r="IQE10" s="306"/>
      <c r="IQF10" s="306"/>
      <c r="IQG10" s="306"/>
      <c r="IQH10" s="306"/>
      <c r="IQI10" s="306"/>
      <c r="IQJ10" s="306"/>
      <c r="IQK10" s="306"/>
      <c r="IQL10" s="306"/>
      <c r="IQM10" s="306"/>
      <c r="IQN10" s="306"/>
      <c r="IQO10" s="306"/>
      <c r="IQP10" s="306"/>
      <c r="IQQ10" s="306"/>
      <c r="IQR10" s="306"/>
      <c r="IQS10" s="306"/>
      <c r="IQT10" s="306"/>
      <c r="IQU10" s="306"/>
      <c r="IQV10" s="306"/>
      <c r="IQW10" s="306"/>
      <c r="IQX10" s="306"/>
      <c r="IQY10" s="306"/>
      <c r="IQZ10" s="306"/>
      <c r="IRA10" s="306"/>
      <c r="IRB10" s="306"/>
      <c r="IRC10" s="306"/>
      <c r="IRD10" s="306"/>
      <c r="IRE10" s="306"/>
      <c r="IRF10" s="306"/>
      <c r="IRG10" s="306"/>
      <c r="IRH10" s="306"/>
      <c r="IRI10" s="306"/>
      <c r="IRJ10" s="306"/>
      <c r="IRK10" s="306"/>
      <c r="IRL10" s="306"/>
      <c r="IRM10" s="306"/>
      <c r="IRN10" s="306"/>
      <c r="IRO10" s="306"/>
      <c r="IRP10" s="306"/>
      <c r="IRQ10" s="306"/>
      <c r="IRR10" s="306"/>
      <c r="IRS10" s="306"/>
      <c r="IRT10" s="306"/>
      <c r="IRU10" s="306"/>
      <c r="IRV10" s="306"/>
      <c r="IRW10" s="306"/>
      <c r="IRX10" s="306"/>
      <c r="IRY10" s="306"/>
      <c r="IRZ10" s="306"/>
      <c r="ISA10" s="306"/>
      <c r="ISB10" s="306"/>
      <c r="ISC10" s="306"/>
      <c r="ISD10" s="306"/>
      <c r="ISE10" s="306"/>
      <c r="ISF10" s="306"/>
      <c r="ISG10" s="306"/>
      <c r="ISH10" s="306"/>
      <c r="ISI10" s="306"/>
      <c r="ISJ10" s="306"/>
      <c r="ISK10" s="306"/>
      <c r="ISL10" s="306"/>
      <c r="ISM10" s="306"/>
      <c r="ISN10" s="306"/>
      <c r="ISO10" s="306"/>
      <c r="ISP10" s="306"/>
      <c r="ISQ10" s="306"/>
      <c r="ISR10" s="306"/>
      <c r="ISS10" s="306"/>
      <c r="IST10" s="306"/>
      <c r="ISU10" s="306"/>
      <c r="ISV10" s="306"/>
      <c r="ISW10" s="306"/>
      <c r="ISX10" s="306"/>
      <c r="ISY10" s="306"/>
      <c r="ISZ10" s="306"/>
      <c r="ITA10" s="306"/>
      <c r="ITB10" s="306"/>
      <c r="ITC10" s="306"/>
      <c r="ITD10" s="306"/>
      <c r="ITE10" s="306"/>
      <c r="ITF10" s="306"/>
      <c r="ITG10" s="306"/>
      <c r="ITH10" s="306"/>
      <c r="ITI10" s="306"/>
      <c r="ITJ10" s="306"/>
      <c r="ITK10" s="306"/>
      <c r="ITL10" s="306"/>
      <c r="ITM10" s="306"/>
      <c r="ITN10" s="306"/>
      <c r="ITO10" s="306"/>
      <c r="ITP10" s="306"/>
      <c r="ITQ10" s="306"/>
      <c r="ITR10" s="306"/>
      <c r="ITS10" s="306"/>
      <c r="ITT10" s="306"/>
      <c r="ITU10" s="306"/>
      <c r="ITV10" s="306"/>
      <c r="ITW10" s="306"/>
      <c r="ITX10" s="306"/>
      <c r="ITY10" s="306"/>
      <c r="ITZ10" s="306"/>
      <c r="IUA10" s="306"/>
      <c r="IUB10" s="306"/>
      <c r="IUC10" s="306"/>
      <c r="IUD10" s="306"/>
      <c r="IUE10" s="306"/>
      <c r="IUF10" s="306"/>
      <c r="IUG10" s="306"/>
      <c r="IUH10" s="306"/>
      <c r="IUI10" s="306"/>
      <c r="IUJ10" s="306"/>
      <c r="IUK10" s="306"/>
      <c r="IUL10" s="306"/>
      <c r="IUM10" s="306"/>
      <c r="IUN10" s="306"/>
      <c r="IUO10" s="306"/>
      <c r="IUP10" s="306"/>
      <c r="IUQ10" s="306"/>
      <c r="IUR10" s="306"/>
      <c r="IUS10" s="306"/>
      <c r="IUT10" s="306"/>
      <c r="IUU10" s="306"/>
      <c r="IUV10" s="306"/>
      <c r="IUW10" s="306"/>
      <c r="IUX10" s="306"/>
      <c r="IUY10" s="306"/>
      <c r="IUZ10" s="306"/>
      <c r="IVA10" s="306"/>
      <c r="IVB10" s="306"/>
      <c r="IVC10" s="306"/>
      <c r="IVD10" s="306"/>
      <c r="IVE10" s="306"/>
      <c r="IVF10" s="306"/>
      <c r="IVG10" s="306"/>
      <c r="IVH10" s="306"/>
      <c r="IVI10" s="306"/>
      <c r="IVJ10" s="306"/>
      <c r="IVK10" s="306"/>
      <c r="IVL10" s="306"/>
      <c r="IVM10" s="306"/>
      <c r="IVN10" s="306"/>
      <c r="IVO10" s="306"/>
      <c r="IVP10" s="306"/>
      <c r="IVQ10" s="306"/>
      <c r="IVR10" s="306"/>
      <c r="IVS10" s="306"/>
      <c r="IVT10" s="306"/>
      <c r="IVU10" s="306"/>
      <c r="IVV10" s="306"/>
      <c r="IVW10" s="306"/>
      <c r="IVX10" s="306"/>
      <c r="IVY10" s="306"/>
      <c r="IVZ10" s="306"/>
      <c r="IWA10" s="306"/>
      <c r="IWB10" s="306"/>
      <c r="IWC10" s="306"/>
      <c r="IWD10" s="306"/>
      <c r="IWE10" s="306"/>
      <c r="IWF10" s="306"/>
      <c r="IWG10" s="306"/>
      <c r="IWH10" s="306"/>
      <c r="IWI10" s="306"/>
      <c r="IWJ10" s="306"/>
      <c r="IWK10" s="306"/>
      <c r="IWL10" s="306"/>
      <c r="IWM10" s="306"/>
      <c r="IWN10" s="306"/>
      <c r="IWO10" s="306"/>
      <c r="IWP10" s="306"/>
      <c r="IWQ10" s="306"/>
      <c r="IWR10" s="306"/>
      <c r="IWS10" s="306"/>
      <c r="IWT10" s="306"/>
      <c r="IWU10" s="306"/>
      <c r="IWV10" s="306"/>
      <c r="IWW10" s="306"/>
      <c r="IWX10" s="306"/>
      <c r="IWY10" s="306"/>
      <c r="IWZ10" s="306"/>
      <c r="IXA10" s="306"/>
      <c r="IXB10" s="306"/>
      <c r="IXC10" s="306"/>
      <c r="IXD10" s="306"/>
      <c r="IXE10" s="306"/>
      <c r="IXF10" s="306"/>
      <c r="IXG10" s="306"/>
      <c r="IXH10" s="306"/>
      <c r="IXI10" s="306"/>
      <c r="IXJ10" s="306"/>
      <c r="IXK10" s="306"/>
      <c r="IXL10" s="306"/>
      <c r="IXM10" s="306"/>
      <c r="IXN10" s="306"/>
      <c r="IXO10" s="306"/>
      <c r="IXP10" s="306"/>
      <c r="IXQ10" s="306"/>
      <c r="IXR10" s="306"/>
      <c r="IXS10" s="306"/>
      <c r="IXT10" s="306"/>
      <c r="IXU10" s="306"/>
      <c r="IXV10" s="306"/>
      <c r="IXW10" s="306"/>
      <c r="IXX10" s="306"/>
      <c r="IXY10" s="306"/>
      <c r="IXZ10" s="306"/>
      <c r="IYA10" s="306"/>
      <c r="IYB10" s="306"/>
      <c r="IYC10" s="306"/>
      <c r="IYD10" s="306"/>
      <c r="IYE10" s="306"/>
      <c r="IYF10" s="306"/>
      <c r="IYG10" s="306"/>
      <c r="IYH10" s="306"/>
      <c r="IYI10" s="306"/>
      <c r="IYJ10" s="306"/>
      <c r="IYK10" s="306"/>
      <c r="IYL10" s="306"/>
      <c r="IYM10" s="306"/>
      <c r="IYN10" s="306"/>
      <c r="IYO10" s="306"/>
      <c r="IYP10" s="306"/>
      <c r="IYQ10" s="306"/>
      <c r="IYR10" s="306"/>
      <c r="IYS10" s="306"/>
      <c r="IYT10" s="306"/>
      <c r="IYU10" s="306"/>
      <c r="IYV10" s="306"/>
      <c r="IYW10" s="306"/>
      <c r="IYX10" s="306"/>
      <c r="IYY10" s="306"/>
      <c r="IYZ10" s="306"/>
      <c r="IZA10" s="306"/>
      <c r="IZB10" s="306"/>
      <c r="IZC10" s="306"/>
      <c r="IZD10" s="306"/>
      <c r="IZE10" s="306"/>
      <c r="IZF10" s="306"/>
      <c r="IZG10" s="306"/>
      <c r="IZH10" s="306"/>
      <c r="IZI10" s="306"/>
      <c r="IZJ10" s="306"/>
      <c r="IZK10" s="306"/>
      <c r="IZL10" s="306"/>
      <c r="IZM10" s="306"/>
      <c r="IZN10" s="306"/>
      <c r="IZO10" s="306"/>
      <c r="IZP10" s="306"/>
      <c r="IZQ10" s="306"/>
      <c r="IZR10" s="306"/>
      <c r="IZS10" s="306"/>
      <c r="IZT10" s="306"/>
      <c r="IZU10" s="306"/>
      <c r="IZV10" s="306"/>
      <c r="IZW10" s="306"/>
      <c r="IZX10" s="306"/>
      <c r="IZY10" s="306"/>
      <c r="IZZ10" s="306"/>
      <c r="JAA10" s="306"/>
      <c r="JAB10" s="306"/>
      <c r="JAC10" s="306"/>
      <c r="JAD10" s="306"/>
      <c r="JAE10" s="306"/>
      <c r="JAF10" s="306"/>
      <c r="JAG10" s="306"/>
      <c r="JAH10" s="306"/>
      <c r="JAI10" s="306"/>
      <c r="JAJ10" s="306"/>
      <c r="JAK10" s="306"/>
      <c r="JAL10" s="306"/>
      <c r="JAM10" s="306"/>
      <c r="JAN10" s="306"/>
      <c r="JAO10" s="306"/>
      <c r="JAP10" s="306"/>
      <c r="JAQ10" s="306"/>
      <c r="JAR10" s="306"/>
      <c r="JAS10" s="306"/>
      <c r="JAT10" s="306"/>
      <c r="JAU10" s="306"/>
      <c r="JAV10" s="306"/>
      <c r="JAW10" s="306"/>
      <c r="JAX10" s="306"/>
      <c r="JAY10" s="306"/>
      <c r="JAZ10" s="306"/>
      <c r="JBA10" s="306"/>
      <c r="JBB10" s="306"/>
      <c r="JBC10" s="306"/>
      <c r="JBD10" s="306"/>
      <c r="JBE10" s="306"/>
      <c r="JBF10" s="306"/>
      <c r="JBG10" s="306"/>
      <c r="JBH10" s="306"/>
      <c r="JBI10" s="306"/>
      <c r="JBJ10" s="306"/>
      <c r="JBK10" s="306"/>
      <c r="JBL10" s="306"/>
      <c r="JBM10" s="306"/>
      <c r="JBN10" s="306"/>
      <c r="JBO10" s="306"/>
      <c r="JBP10" s="306"/>
      <c r="JBQ10" s="306"/>
      <c r="JBR10" s="306"/>
      <c r="JBS10" s="306"/>
      <c r="JBT10" s="306"/>
      <c r="JBU10" s="306"/>
      <c r="JBV10" s="306"/>
      <c r="JBW10" s="306"/>
      <c r="JBX10" s="306"/>
      <c r="JBY10" s="306"/>
      <c r="JBZ10" s="306"/>
      <c r="JCA10" s="306"/>
      <c r="JCB10" s="306"/>
      <c r="JCC10" s="306"/>
      <c r="JCD10" s="306"/>
      <c r="JCE10" s="306"/>
      <c r="JCF10" s="306"/>
      <c r="JCG10" s="306"/>
      <c r="JCH10" s="306"/>
      <c r="JCI10" s="306"/>
      <c r="JCJ10" s="306"/>
      <c r="JCK10" s="306"/>
      <c r="JCL10" s="306"/>
      <c r="JCM10" s="306"/>
      <c r="JCN10" s="306"/>
      <c r="JCO10" s="306"/>
      <c r="JCP10" s="306"/>
      <c r="JCQ10" s="306"/>
      <c r="JCR10" s="306"/>
      <c r="JCS10" s="306"/>
      <c r="JCT10" s="306"/>
      <c r="JCU10" s="306"/>
      <c r="JCV10" s="306"/>
      <c r="JCW10" s="306"/>
      <c r="JCX10" s="306"/>
      <c r="JCY10" s="306"/>
      <c r="JCZ10" s="306"/>
      <c r="JDA10" s="306"/>
      <c r="JDB10" s="306"/>
      <c r="JDC10" s="306"/>
      <c r="JDD10" s="306"/>
      <c r="JDE10" s="306"/>
      <c r="JDF10" s="306"/>
      <c r="JDG10" s="306"/>
      <c r="JDH10" s="306"/>
      <c r="JDI10" s="306"/>
      <c r="JDJ10" s="306"/>
      <c r="JDK10" s="306"/>
      <c r="JDL10" s="306"/>
      <c r="JDM10" s="306"/>
      <c r="JDN10" s="306"/>
      <c r="JDO10" s="306"/>
      <c r="JDP10" s="306"/>
      <c r="JDQ10" s="306"/>
      <c r="JDR10" s="306"/>
      <c r="JDS10" s="306"/>
      <c r="JDT10" s="306"/>
      <c r="JDU10" s="306"/>
      <c r="JDV10" s="306"/>
      <c r="JDW10" s="306"/>
      <c r="JDX10" s="306"/>
      <c r="JDY10" s="306"/>
      <c r="JDZ10" s="306"/>
      <c r="JEA10" s="306"/>
      <c r="JEB10" s="306"/>
      <c r="JEC10" s="306"/>
      <c r="JED10" s="306"/>
      <c r="JEE10" s="306"/>
      <c r="JEF10" s="306"/>
      <c r="JEG10" s="306"/>
      <c r="JEH10" s="306"/>
      <c r="JEI10" s="306"/>
      <c r="JEJ10" s="306"/>
      <c r="JEK10" s="306"/>
      <c r="JEL10" s="306"/>
      <c r="JEM10" s="306"/>
      <c r="JEN10" s="306"/>
      <c r="JEO10" s="306"/>
      <c r="JEP10" s="306"/>
      <c r="JEQ10" s="306"/>
      <c r="JER10" s="306"/>
      <c r="JES10" s="306"/>
      <c r="JET10" s="306"/>
      <c r="JEU10" s="306"/>
      <c r="JEV10" s="306"/>
      <c r="JEW10" s="306"/>
      <c r="JEX10" s="306"/>
      <c r="JEY10" s="306"/>
      <c r="JEZ10" s="306"/>
      <c r="JFA10" s="306"/>
      <c r="JFB10" s="306"/>
      <c r="JFC10" s="306"/>
      <c r="JFD10" s="306"/>
      <c r="JFE10" s="306"/>
      <c r="JFF10" s="306"/>
      <c r="JFG10" s="306"/>
      <c r="JFH10" s="306"/>
      <c r="JFI10" s="306"/>
      <c r="JFJ10" s="306"/>
      <c r="JFK10" s="306"/>
      <c r="JFL10" s="306"/>
      <c r="JFM10" s="306"/>
      <c r="JFN10" s="306"/>
      <c r="JFO10" s="306"/>
      <c r="JFP10" s="306"/>
      <c r="JFQ10" s="306"/>
      <c r="JFR10" s="306"/>
      <c r="JFS10" s="306"/>
      <c r="JFT10" s="306"/>
      <c r="JFU10" s="306"/>
      <c r="JFV10" s="306"/>
      <c r="JFW10" s="306"/>
      <c r="JFX10" s="306"/>
      <c r="JFY10" s="306"/>
      <c r="JFZ10" s="306"/>
      <c r="JGA10" s="306"/>
      <c r="JGB10" s="306"/>
      <c r="JGC10" s="306"/>
      <c r="JGD10" s="306"/>
      <c r="JGE10" s="306"/>
      <c r="JGF10" s="306"/>
      <c r="JGG10" s="306"/>
      <c r="JGH10" s="306"/>
      <c r="JGI10" s="306"/>
      <c r="JGJ10" s="306"/>
      <c r="JGK10" s="306"/>
      <c r="JGL10" s="306"/>
      <c r="JGM10" s="306"/>
      <c r="JGN10" s="306"/>
      <c r="JGO10" s="306"/>
      <c r="JGP10" s="306"/>
      <c r="JGQ10" s="306"/>
      <c r="JGR10" s="306"/>
      <c r="JGS10" s="306"/>
      <c r="JGT10" s="306"/>
      <c r="JGU10" s="306"/>
      <c r="JGV10" s="306"/>
      <c r="JGW10" s="306"/>
      <c r="JGX10" s="306"/>
      <c r="JGY10" s="306"/>
      <c r="JGZ10" s="306"/>
      <c r="JHA10" s="306"/>
      <c r="JHB10" s="306"/>
      <c r="JHC10" s="306"/>
      <c r="JHD10" s="306"/>
      <c r="JHE10" s="306"/>
      <c r="JHF10" s="306"/>
      <c r="JHG10" s="306"/>
      <c r="JHH10" s="306"/>
      <c r="JHI10" s="306"/>
      <c r="JHJ10" s="306"/>
      <c r="JHK10" s="306"/>
      <c r="JHL10" s="306"/>
      <c r="JHM10" s="306"/>
      <c r="JHN10" s="306"/>
      <c r="JHO10" s="306"/>
      <c r="JHP10" s="306"/>
      <c r="JHQ10" s="306"/>
      <c r="JHR10" s="306"/>
      <c r="JHS10" s="306"/>
      <c r="JHT10" s="306"/>
      <c r="JHU10" s="306"/>
      <c r="JHV10" s="306"/>
      <c r="JHW10" s="306"/>
      <c r="JHX10" s="306"/>
      <c r="JHY10" s="306"/>
      <c r="JHZ10" s="306"/>
      <c r="JIA10" s="306"/>
      <c r="JIB10" s="306"/>
      <c r="JIC10" s="306"/>
      <c r="JID10" s="306"/>
      <c r="JIE10" s="306"/>
      <c r="JIF10" s="306"/>
      <c r="JIG10" s="306"/>
      <c r="JIH10" s="306"/>
      <c r="JII10" s="306"/>
      <c r="JIJ10" s="306"/>
      <c r="JIK10" s="306"/>
      <c r="JIL10" s="306"/>
      <c r="JIM10" s="306"/>
      <c r="JIN10" s="306"/>
      <c r="JIO10" s="306"/>
      <c r="JIP10" s="306"/>
      <c r="JIQ10" s="306"/>
      <c r="JIR10" s="306"/>
      <c r="JIS10" s="306"/>
      <c r="JIT10" s="306"/>
      <c r="JIU10" s="306"/>
      <c r="JIV10" s="306"/>
      <c r="JIW10" s="306"/>
      <c r="JIX10" s="306"/>
      <c r="JIY10" s="306"/>
      <c r="JIZ10" s="306"/>
      <c r="JJA10" s="306"/>
      <c r="JJB10" s="306"/>
      <c r="JJC10" s="306"/>
      <c r="JJD10" s="306"/>
      <c r="JJE10" s="306"/>
      <c r="JJF10" s="306"/>
      <c r="JJG10" s="306"/>
      <c r="JJH10" s="306"/>
      <c r="JJI10" s="306"/>
      <c r="JJJ10" s="306"/>
      <c r="JJK10" s="306"/>
      <c r="JJL10" s="306"/>
      <c r="JJM10" s="306"/>
      <c r="JJN10" s="306"/>
      <c r="JJO10" s="306"/>
      <c r="JJP10" s="306"/>
      <c r="JJQ10" s="306"/>
      <c r="JJR10" s="306"/>
      <c r="JJS10" s="306"/>
      <c r="JJT10" s="306"/>
      <c r="JJU10" s="306"/>
      <c r="JJV10" s="306"/>
      <c r="JJW10" s="306"/>
      <c r="JJX10" s="306"/>
      <c r="JJY10" s="306"/>
      <c r="JJZ10" s="306"/>
      <c r="JKA10" s="306"/>
      <c r="JKB10" s="306"/>
      <c r="JKC10" s="306"/>
      <c r="JKD10" s="306"/>
      <c r="JKE10" s="306"/>
      <c r="JKF10" s="306"/>
      <c r="JKG10" s="306"/>
      <c r="JKH10" s="306"/>
      <c r="JKI10" s="306"/>
      <c r="JKJ10" s="306"/>
      <c r="JKK10" s="306"/>
      <c r="JKL10" s="306"/>
      <c r="JKM10" s="306"/>
      <c r="JKN10" s="306"/>
      <c r="JKO10" s="306"/>
      <c r="JKP10" s="306"/>
      <c r="JKQ10" s="306"/>
      <c r="JKR10" s="306"/>
      <c r="JKS10" s="306"/>
      <c r="JKT10" s="306"/>
      <c r="JKU10" s="306"/>
      <c r="JKV10" s="306"/>
      <c r="JKW10" s="306"/>
      <c r="JKX10" s="306"/>
      <c r="JKY10" s="306"/>
      <c r="JKZ10" s="306"/>
      <c r="JLA10" s="306"/>
      <c r="JLB10" s="306"/>
      <c r="JLC10" s="306"/>
      <c r="JLD10" s="306"/>
      <c r="JLE10" s="306"/>
      <c r="JLF10" s="306"/>
      <c r="JLG10" s="306"/>
      <c r="JLH10" s="306"/>
      <c r="JLI10" s="306"/>
      <c r="JLJ10" s="306"/>
      <c r="JLK10" s="306"/>
      <c r="JLL10" s="306"/>
      <c r="JLM10" s="306"/>
      <c r="JLN10" s="306"/>
      <c r="JLO10" s="306"/>
      <c r="JLP10" s="306"/>
      <c r="JLQ10" s="306"/>
      <c r="JLR10" s="306"/>
      <c r="JLS10" s="306"/>
      <c r="JLT10" s="306"/>
      <c r="JLU10" s="306"/>
      <c r="JLV10" s="306"/>
      <c r="JLW10" s="306"/>
      <c r="JLX10" s="306"/>
      <c r="JLY10" s="306"/>
      <c r="JLZ10" s="306"/>
      <c r="JMA10" s="306"/>
      <c r="JMB10" s="306"/>
      <c r="JMC10" s="306"/>
      <c r="JMD10" s="306"/>
      <c r="JME10" s="306"/>
      <c r="JMF10" s="306"/>
      <c r="JMG10" s="306"/>
      <c r="JMH10" s="306"/>
      <c r="JMI10" s="306"/>
      <c r="JMJ10" s="306"/>
      <c r="JMK10" s="306"/>
      <c r="JML10" s="306"/>
      <c r="JMM10" s="306"/>
      <c r="JMN10" s="306"/>
      <c r="JMO10" s="306"/>
      <c r="JMP10" s="306"/>
      <c r="JMQ10" s="306"/>
      <c r="JMR10" s="306"/>
      <c r="JMS10" s="306"/>
      <c r="JMT10" s="306"/>
      <c r="JMU10" s="306"/>
      <c r="JMV10" s="306"/>
      <c r="JMW10" s="306"/>
      <c r="JMX10" s="306"/>
      <c r="JMY10" s="306"/>
      <c r="JMZ10" s="306"/>
      <c r="JNA10" s="306"/>
      <c r="JNB10" s="306"/>
      <c r="JNC10" s="306"/>
      <c r="JND10" s="306"/>
      <c r="JNE10" s="306"/>
      <c r="JNF10" s="306"/>
      <c r="JNG10" s="306"/>
      <c r="JNH10" s="306"/>
      <c r="JNI10" s="306"/>
      <c r="JNJ10" s="306"/>
      <c r="JNK10" s="306"/>
      <c r="JNL10" s="306"/>
      <c r="JNM10" s="306"/>
      <c r="JNN10" s="306"/>
      <c r="JNO10" s="306"/>
      <c r="JNP10" s="306"/>
      <c r="JNQ10" s="306"/>
      <c r="JNR10" s="306"/>
      <c r="JNS10" s="306"/>
      <c r="JNT10" s="306"/>
      <c r="JNU10" s="306"/>
      <c r="JNV10" s="306"/>
      <c r="JNW10" s="306"/>
      <c r="JNX10" s="306"/>
      <c r="JNY10" s="306"/>
      <c r="JNZ10" s="306"/>
      <c r="JOA10" s="306"/>
      <c r="JOB10" s="306"/>
      <c r="JOC10" s="306"/>
      <c r="JOD10" s="306"/>
      <c r="JOE10" s="306"/>
      <c r="JOF10" s="306"/>
      <c r="JOG10" s="306"/>
      <c r="JOH10" s="306"/>
      <c r="JOI10" s="306"/>
      <c r="JOJ10" s="306"/>
      <c r="JOK10" s="306"/>
      <c r="JOL10" s="306"/>
      <c r="JOM10" s="306"/>
      <c r="JON10" s="306"/>
      <c r="JOO10" s="306"/>
      <c r="JOP10" s="306"/>
      <c r="JOQ10" s="306"/>
      <c r="JOR10" s="306"/>
      <c r="JOS10" s="306"/>
      <c r="JOT10" s="306"/>
      <c r="JOU10" s="306"/>
      <c r="JOV10" s="306"/>
      <c r="JOW10" s="306"/>
      <c r="JOX10" s="306"/>
      <c r="JOY10" s="306"/>
      <c r="JOZ10" s="306"/>
      <c r="JPA10" s="306"/>
      <c r="JPB10" s="306"/>
      <c r="JPC10" s="306"/>
      <c r="JPD10" s="306"/>
      <c r="JPE10" s="306"/>
      <c r="JPF10" s="306"/>
      <c r="JPG10" s="306"/>
      <c r="JPH10" s="306"/>
      <c r="JPI10" s="306"/>
      <c r="JPJ10" s="306"/>
      <c r="JPK10" s="306"/>
      <c r="JPL10" s="306"/>
      <c r="JPM10" s="306"/>
      <c r="JPN10" s="306"/>
      <c r="JPO10" s="306"/>
      <c r="JPP10" s="306"/>
      <c r="JPQ10" s="306"/>
      <c r="JPR10" s="306"/>
      <c r="JPS10" s="306"/>
      <c r="JPT10" s="306"/>
      <c r="JPU10" s="306"/>
      <c r="JPV10" s="306"/>
      <c r="JPW10" s="306"/>
      <c r="JPX10" s="306"/>
      <c r="JPY10" s="306"/>
      <c r="JPZ10" s="306"/>
      <c r="JQA10" s="306"/>
      <c r="JQB10" s="306"/>
      <c r="JQC10" s="306"/>
      <c r="JQD10" s="306"/>
      <c r="JQE10" s="306"/>
      <c r="JQF10" s="306"/>
      <c r="JQG10" s="306"/>
      <c r="JQH10" s="306"/>
      <c r="JQI10" s="306"/>
      <c r="JQJ10" s="306"/>
      <c r="JQK10" s="306"/>
      <c r="JQL10" s="306"/>
      <c r="JQM10" s="306"/>
      <c r="JQN10" s="306"/>
      <c r="JQO10" s="306"/>
      <c r="JQP10" s="306"/>
      <c r="JQQ10" s="306"/>
      <c r="JQR10" s="306"/>
      <c r="JQS10" s="306"/>
      <c r="JQT10" s="306"/>
      <c r="JQU10" s="306"/>
      <c r="JQV10" s="306"/>
      <c r="JQW10" s="306"/>
      <c r="JQX10" s="306"/>
      <c r="JQY10" s="306"/>
      <c r="JQZ10" s="306"/>
      <c r="JRA10" s="306"/>
      <c r="JRB10" s="306"/>
      <c r="JRC10" s="306"/>
      <c r="JRD10" s="306"/>
      <c r="JRE10" s="306"/>
      <c r="JRF10" s="306"/>
      <c r="JRG10" s="306"/>
      <c r="JRH10" s="306"/>
      <c r="JRI10" s="306"/>
      <c r="JRJ10" s="306"/>
      <c r="JRK10" s="306"/>
      <c r="JRL10" s="306"/>
      <c r="JRM10" s="306"/>
      <c r="JRN10" s="306"/>
      <c r="JRO10" s="306"/>
      <c r="JRP10" s="306"/>
      <c r="JRQ10" s="306"/>
      <c r="JRR10" s="306"/>
      <c r="JRS10" s="306"/>
      <c r="JRT10" s="306"/>
      <c r="JRU10" s="306"/>
      <c r="JRV10" s="306"/>
      <c r="JRW10" s="306"/>
      <c r="JRX10" s="306"/>
      <c r="JRY10" s="306"/>
      <c r="JRZ10" s="306"/>
      <c r="JSA10" s="306"/>
      <c r="JSB10" s="306"/>
      <c r="JSC10" s="306"/>
      <c r="JSD10" s="306"/>
      <c r="JSE10" s="306"/>
      <c r="JSF10" s="306"/>
      <c r="JSG10" s="306"/>
      <c r="JSH10" s="306"/>
      <c r="JSI10" s="306"/>
      <c r="JSJ10" s="306"/>
      <c r="JSK10" s="306"/>
      <c r="JSL10" s="306"/>
      <c r="JSM10" s="306"/>
      <c r="JSN10" s="306"/>
      <c r="JSO10" s="306"/>
      <c r="JSP10" s="306"/>
      <c r="JSQ10" s="306"/>
      <c r="JSR10" s="306"/>
      <c r="JSS10" s="306"/>
      <c r="JST10" s="306"/>
      <c r="JSU10" s="306"/>
      <c r="JSV10" s="306"/>
      <c r="JSW10" s="306"/>
      <c r="JSX10" s="306"/>
      <c r="JSY10" s="306"/>
      <c r="JSZ10" s="306"/>
      <c r="JTA10" s="306"/>
      <c r="JTB10" s="306"/>
      <c r="JTC10" s="306"/>
      <c r="JTD10" s="306"/>
      <c r="JTE10" s="306"/>
      <c r="JTF10" s="306"/>
      <c r="JTG10" s="306"/>
      <c r="JTH10" s="306"/>
      <c r="JTI10" s="306"/>
      <c r="JTJ10" s="306"/>
      <c r="JTK10" s="306"/>
      <c r="JTL10" s="306"/>
      <c r="JTM10" s="306"/>
      <c r="JTN10" s="306"/>
      <c r="JTO10" s="306"/>
      <c r="JTP10" s="306"/>
      <c r="JTQ10" s="306"/>
      <c r="JTR10" s="306"/>
      <c r="JTS10" s="306"/>
      <c r="JTT10" s="306"/>
      <c r="JTU10" s="306"/>
      <c r="JTV10" s="306"/>
      <c r="JTW10" s="306"/>
      <c r="JTX10" s="306"/>
      <c r="JTY10" s="306"/>
      <c r="JTZ10" s="306"/>
      <c r="JUA10" s="306"/>
      <c r="JUB10" s="306"/>
      <c r="JUC10" s="306"/>
      <c r="JUD10" s="306"/>
      <c r="JUE10" s="306"/>
      <c r="JUF10" s="306"/>
      <c r="JUG10" s="306"/>
      <c r="JUH10" s="306"/>
      <c r="JUI10" s="306"/>
      <c r="JUJ10" s="306"/>
      <c r="JUK10" s="306"/>
      <c r="JUL10" s="306"/>
      <c r="JUM10" s="306"/>
      <c r="JUN10" s="306"/>
      <c r="JUO10" s="306"/>
      <c r="JUP10" s="306"/>
      <c r="JUQ10" s="306"/>
      <c r="JUR10" s="306"/>
      <c r="JUS10" s="306"/>
      <c r="JUT10" s="306"/>
      <c r="JUU10" s="306"/>
      <c r="JUV10" s="306"/>
      <c r="JUW10" s="306"/>
      <c r="JUX10" s="306"/>
      <c r="JUY10" s="306"/>
      <c r="JUZ10" s="306"/>
      <c r="JVA10" s="306"/>
      <c r="JVB10" s="306"/>
      <c r="JVC10" s="306"/>
      <c r="JVD10" s="306"/>
      <c r="JVE10" s="306"/>
      <c r="JVF10" s="306"/>
      <c r="JVG10" s="306"/>
      <c r="JVH10" s="306"/>
      <c r="JVI10" s="306"/>
      <c r="JVJ10" s="306"/>
      <c r="JVK10" s="306"/>
      <c r="JVL10" s="306"/>
      <c r="JVM10" s="306"/>
      <c r="JVN10" s="306"/>
      <c r="JVO10" s="306"/>
      <c r="JVP10" s="306"/>
      <c r="JVQ10" s="306"/>
      <c r="JVR10" s="306"/>
      <c r="JVS10" s="306"/>
      <c r="JVT10" s="306"/>
      <c r="JVU10" s="306"/>
      <c r="JVV10" s="306"/>
      <c r="JVW10" s="306"/>
      <c r="JVX10" s="306"/>
      <c r="JVY10" s="306"/>
      <c r="JVZ10" s="306"/>
      <c r="JWA10" s="306"/>
      <c r="JWB10" s="306"/>
      <c r="JWC10" s="306"/>
      <c r="JWD10" s="306"/>
      <c r="JWE10" s="306"/>
      <c r="JWF10" s="306"/>
      <c r="JWG10" s="306"/>
      <c r="JWH10" s="306"/>
      <c r="JWI10" s="306"/>
      <c r="JWJ10" s="306"/>
      <c r="JWK10" s="306"/>
      <c r="JWL10" s="306"/>
      <c r="JWM10" s="306"/>
      <c r="JWN10" s="306"/>
      <c r="JWO10" s="306"/>
      <c r="JWP10" s="306"/>
      <c r="JWQ10" s="306"/>
      <c r="JWR10" s="306"/>
      <c r="JWS10" s="306"/>
      <c r="JWT10" s="306"/>
      <c r="JWU10" s="306"/>
      <c r="JWV10" s="306"/>
      <c r="JWW10" s="306"/>
      <c r="JWX10" s="306"/>
      <c r="JWY10" s="306"/>
      <c r="JWZ10" s="306"/>
      <c r="JXA10" s="306"/>
      <c r="JXB10" s="306"/>
      <c r="JXC10" s="306"/>
      <c r="JXD10" s="306"/>
      <c r="JXE10" s="306"/>
      <c r="JXF10" s="306"/>
      <c r="JXG10" s="306"/>
      <c r="JXH10" s="306"/>
      <c r="JXI10" s="306"/>
      <c r="JXJ10" s="306"/>
      <c r="JXK10" s="306"/>
      <c r="JXL10" s="306"/>
      <c r="JXM10" s="306"/>
      <c r="JXN10" s="306"/>
      <c r="JXO10" s="306"/>
      <c r="JXP10" s="306"/>
      <c r="JXQ10" s="306"/>
      <c r="JXR10" s="306"/>
      <c r="JXS10" s="306"/>
      <c r="JXT10" s="306"/>
      <c r="JXU10" s="306"/>
      <c r="JXV10" s="306"/>
      <c r="JXW10" s="306"/>
      <c r="JXX10" s="306"/>
      <c r="JXY10" s="306"/>
      <c r="JXZ10" s="306"/>
      <c r="JYA10" s="306"/>
      <c r="JYB10" s="306"/>
      <c r="JYC10" s="306"/>
      <c r="JYD10" s="306"/>
      <c r="JYE10" s="306"/>
      <c r="JYF10" s="306"/>
      <c r="JYG10" s="306"/>
      <c r="JYH10" s="306"/>
      <c r="JYI10" s="306"/>
      <c r="JYJ10" s="306"/>
      <c r="JYK10" s="306"/>
      <c r="JYL10" s="306"/>
      <c r="JYM10" s="306"/>
      <c r="JYN10" s="306"/>
      <c r="JYO10" s="306"/>
      <c r="JYP10" s="306"/>
      <c r="JYQ10" s="306"/>
      <c r="JYR10" s="306"/>
      <c r="JYS10" s="306"/>
      <c r="JYT10" s="306"/>
      <c r="JYU10" s="306"/>
      <c r="JYV10" s="306"/>
      <c r="JYW10" s="306"/>
      <c r="JYX10" s="306"/>
      <c r="JYY10" s="306"/>
      <c r="JYZ10" s="306"/>
      <c r="JZA10" s="306"/>
      <c r="JZB10" s="306"/>
      <c r="JZC10" s="306"/>
      <c r="JZD10" s="306"/>
      <c r="JZE10" s="306"/>
      <c r="JZF10" s="306"/>
      <c r="JZG10" s="306"/>
      <c r="JZH10" s="306"/>
      <c r="JZI10" s="306"/>
      <c r="JZJ10" s="306"/>
      <c r="JZK10" s="306"/>
      <c r="JZL10" s="306"/>
      <c r="JZM10" s="306"/>
      <c r="JZN10" s="306"/>
      <c r="JZO10" s="306"/>
      <c r="JZP10" s="306"/>
      <c r="JZQ10" s="306"/>
      <c r="JZR10" s="306"/>
      <c r="JZS10" s="306"/>
      <c r="JZT10" s="306"/>
      <c r="JZU10" s="306"/>
      <c r="JZV10" s="306"/>
      <c r="JZW10" s="306"/>
      <c r="JZX10" s="306"/>
      <c r="JZY10" s="306"/>
      <c r="JZZ10" s="306"/>
      <c r="KAA10" s="306"/>
      <c r="KAB10" s="306"/>
      <c r="KAC10" s="306"/>
      <c r="KAD10" s="306"/>
      <c r="KAE10" s="306"/>
      <c r="KAF10" s="306"/>
      <c r="KAG10" s="306"/>
      <c r="KAH10" s="306"/>
      <c r="KAI10" s="306"/>
      <c r="KAJ10" s="306"/>
      <c r="KAK10" s="306"/>
      <c r="KAL10" s="306"/>
      <c r="KAM10" s="306"/>
      <c r="KAN10" s="306"/>
      <c r="KAO10" s="306"/>
      <c r="KAP10" s="306"/>
      <c r="KAQ10" s="306"/>
      <c r="KAR10" s="306"/>
      <c r="KAS10" s="306"/>
      <c r="KAT10" s="306"/>
      <c r="KAU10" s="306"/>
      <c r="KAV10" s="306"/>
      <c r="KAW10" s="306"/>
      <c r="KAX10" s="306"/>
      <c r="KAY10" s="306"/>
      <c r="KAZ10" s="306"/>
      <c r="KBA10" s="306"/>
      <c r="KBB10" s="306"/>
      <c r="KBC10" s="306"/>
      <c r="KBD10" s="306"/>
      <c r="KBE10" s="306"/>
      <c r="KBF10" s="306"/>
      <c r="KBG10" s="306"/>
      <c r="KBH10" s="306"/>
      <c r="KBI10" s="306"/>
      <c r="KBJ10" s="306"/>
      <c r="KBK10" s="306"/>
      <c r="KBL10" s="306"/>
      <c r="KBM10" s="306"/>
      <c r="KBN10" s="306"/>
      <c r="KBO10" s="306"/>
      <c r="KBP10" s="306"/>
      <c r="KBQ10" s="306"/>
      <c r="KBR10" s="306"/>
      <c r="KBS10" s="306"/>
      <c r="KBT10" s="306"/>
      <c r="KBU10" s="306"/>
      <c r="KBV10" s="306"/>
      <c r="KBW10" s="306"/>
      <c r="KBX10" s="306"/>
      <c r="KBY10" s="306"/>
      <c r="KBZ10" s="306"/>
      <c r="KCA10" s="306"/>
      <c r="KCB10" s="306"/>
      <c r="KCC10" s="306"/>
      <c r="KCD10" s="306"/>
      <c r="KCE10" s="306"/>
      <c r="KCF10" s="306"/>
      <c r="KCG10" s="306"/>
      <c r="KCH10" s="306"/>
      <c r="KCI10" s="306"/>
      <c r="KCJ10" s="306"/>
      <c r="KCK10" s="306"/>
      <c r="KCL10" s="306"/>
      <c r="KCM10" s="306"/>
      <c r="KCN10" s="306"/>
      <c r="KCO10" s="306"/>
      <c r="KCP10" s="306"/>
      <c r="KCQ10" s="306"/>
      <c r="KCR10" s="306"/>
      <c r="KCS10" s="306"/>
      <c r="KCT10" s="306"/>
      <c r="KCU10" s="306"/>
      <c r="KCV10" s="306"/>
      <c r="KCW10" s="306"/>
      <c r="KCX10" s="306"/>
      <c r="KCY10" s="306"/>
      <c r="KCZ10" s="306"/>
      <c r="KDA10" s="306"/>
      <c r="KDB10" s="306"/>
      <c r="KDC10" s="306"/>
      <c r="KDD10" s="306"/>
      <c r="KDE10" s="306"/>
      <c r="KDF10" s="306"/>
      <c r="KDG10" s="306"/>
      <c r="KDH10" s="306"/>
      <c r="KDI10" s="306"/>
      <c r="KDJ10" s="306"/>
      <c r="KDK10" s="306"/>
      <c r="KDL10" s="306"/>
      <c r="KDM10" s="306"/>
      <c r="KDN10" s="306"/>
      <c r="KDO10" s="306"/>
      <c r="KDP10" s="306"/>
      <c r="KDQ10" s="306"/>
      <c r="KDR10" s="306"/>
      <c r="KDS10" s="306"/>
      <c r="KDT10" s="306"/>
      <c r="KDU10" s="306"/>
      <c r="KDV10" s="306"/>
      <c r="KDW10" s="306"/>
      <c r="KDX10" s="306"/>
      <c r="KDY10" s="306"/>
      <c r="KDZ10" s="306"/>
      <c r="KEA10" s="306"/>
      <c r="KEB10" s="306"/>
      <c r="KEC10" s="306"/>
      <c r="KED10" s="306"/>
      <c r="KEE10" s="306"/>
      <c r="KEF10" s="306"/>
      <c r="KEG10" s="306"/>
      <c r="KEH10" s="306"/>
      <c r="KEI10" s="306"/>
      <c r="KEJ10" s="306"/>
      <c r="KEK10" s="306"/>
      <c r="KEL10" s="306"/>
      <c r="KEM10" s="306"/>
      <c r="KEN10" s="306"/>
      <c r="KEO10" s="306"/>
      <c r="KEP10" s="306"/>
      <c r="KEQ10" s="306"/>
      <c r="KER10" s="306"/>
      <c r="KES10" s="306"/>
      <c r="KET10" s="306"/>
      <c r="KEU10" s="306"/>
      <c r="KEV10" s="306"/>
      <c r="KEW10" s="306"/>
      <c r="KEX10" s="306"/>
      <c r="KEY10" s="306"/>
      <c r="KEZ10" s="306"/>
      <c r="KFA10" s="306"/>
      <c r="KFB10" s="306"/>
      <c r="KFC10" s="306"/>
      <c r="KFD10" s="306"/>
      <c r="KFE10" s="306"/>
      <c r="KFF10" s="306"/>
      <c r="KFG10" s="306"/>
      <c r="KFH10" s="306"/>
      <c r="KFI10" s="306"/>
      <c r="KFJ10" s="306"/>
      <c r="KFK10" s="306"/>
      <c r="KFL10" s="306"/>
      <c r="KFM10" s="306"/>
      <c r="KFN10" s="306"/>
      <c r="KFO10" s="306"/>
      <c r="KFP10" s="306"/>
      <c r="KFQ10" s="306"/>
      <c r="KFR10" s="306"/>
      <c r="KFS10" s="306"/>
      <c r="KFT10" s="306"/>
      <c r="KFU10" s="306"/>
      <c r="KFV10" s="306"/>
      <c r="KFW10" s="306"/>
      <c r="KFX10" s="306"/>
      <c r="KFY10" s="306"/>
      <c r="KFZ10" s="306"/>
      <c r="KGA10" s="306"/>
      <c r="KGB10" s="306"/>
      <c r="KGC10" s="306"/>
      <c r="KGD10" s="306"/>
      <c r="KGE10" s="306"/>
      <c r="KGF10" s="306"/>
      <c r="KGG10" s="306"/>
      <c r="KGH10" s="306"/>
      <c r="KGI10" s="306"/>
      <c r="KGJ10" s="306"/>
      <c r="KGK10" s="306"/>
      <c r="KGL10" s="306"/>
      <c r="KGM10" s="306"/>
      <c r="KGN10" s="306"/>
      <c r="KGO10" s="306"/>
      <c r="KGP10" s="306"/>
      <c r="KGQ10" s="306"/>
      <c r="KGR10" s="306"/>
      <c r="KGS10" s="306"/>
      <c r="KGT10" s="306"/>
      <c r="KGU10" s="306"/>
      <c r="KGV10" s="306"/>
      <c r="KGW10" s="306"/>
      <c r="KGX10" s="306"/>
      <c r="KGY10" s="306"/>
      <c r="KGZ10" s="306"/>
      <c r="KHA10" s="306"/>
      <c r="KHB10" s="306"/>
      <c r="KHC10" s="306"/>
      <c r="KHD10" s="306"/>
      <c r="KHE10" s="306"/>
      <c r="KHF10" s="306"/>
      <c r="KHG10" s="306"/>
      <c r="KHH10" s="306"/>
      <c r="KHI10" s="306"/>
      <c r="KHJ10" s="306"/>
      <c r="KHK10" s="306"/>
      <c r="KHL10" s="306"/>
      <c r="KHM10" s="306"/>
      <c r="KHN10" s="306"/>
      <c r="KHO10" s="306"/>
      <c r="KHP10" s="306"/>
      <c r="KHQ10" s="306"/>
      <c r="KHR10" s="306"/>
      <c r="KHS10" s="306"/>
      <c r="KHT10" s="306"/>
      <c r="KHU10" s="306"/>
      <c r="KHV10" s="306"/>
      <c r="KHW10" s="306"/>
      <c r="KHX10" s="306"/>
      <c r="KHY10" s="306"/>
      <c r="KHZ10" s="306"/>
      <c r="KIA10" s="306"/>
      <c r="KIB10" s="306"/>
      <c r="KIC10" s="306"/>
      <c r="KID10" s="306"/>
      <c r="KIE10" s="306"/>
      <c r="KIF10" s="306"/>
      <c r="KIG10" s="306"/>
      <c r="KIH10" s="306"/>
      <c r="KII10" s="306"/>
      <c r="KIJ10" s="306"/>
      <c r="KIK10" s="306"/>
      <c r="KIL10" s="306"/>
      <c r="KIM10" s="306"/>
      <c r="KIN10" s="306"/>
      <c r="KIO10" s="306"/>
      <c r="KIP10" s="306"/>
      <c r="KIQ10" s="306"/>
      <c r="KIR10" s="306"/>
      <c r="KIS10" s="306"/>
      <c r="KIT10" s="306"/>
      <c r="KIU10" s="306"/>
      <c r="KIV10" s="306"/>
      <c r="KIW10" s="306"/>
      <c r="KIX10" s="306"/>
      <c r="KIY10" s="306"/>
      <c r="KIZ10" s="306"/>
      <c r="KJA10" s="306"/>
      <c r="KJB10" s="306"/>
      <c r="KJC10" s="306"/>
      <c r="KJD10" s="306"/>
      <c r="KJE10" s="306"/>
      <c r="KJF10" s="306"/>
      <c r="KJG10" s="306"/>
      <c r="KJH10" s="306"/>
      <c r="KJI10" s="306"/>
      <c r="KJJ10" s="306"/>
      <c r="KJK10" s="306"/>
      <c r="KJL10" s="306"/>
      <c r="KJM10" s="306"/>
      <c r="KJN10" s="306"/>
      <c r="KJO10" s="306"/>
      <c r="KJP10" s="306"/>
      <c r="KJQ10" s="306"/>
      <c r="KJR10" s="306"/>
      <c r="KJS10" s="306"/>
      <c r="KJT10" s="306"/>
      <c r="KJU10" s="306"/>
      <c r="KJV10" s="306"/>
      <c r="KJW10" s="306"/>
      <c r="KJX10" s="306"/>
      <c r="KJY10" s="306"/>
      <c r="KJZ10" s="306"/>
      <c r="KKA10" s="306"/>
      <c r="KKB10" s="306"/>
      <c r="KKC10" s="306"/>
      <c r="KKD10" s="306"/>
      <c r="KKE10" s="306"/>
      <c r="KKF10" s="306"/>
      <c r="KKG10" s="306"/>
      <c r="KKH10" s="306"/>
      <c r="KKI10" s="306"/>
      <c r="KKJ10" s="306"/>
      <c r="KKK10" s="306"/>
      <c r="KKL10" s="306"/>
      <c r="KKM10" s="306"/>
      <c r="KKN10" s="306"/>
      <c r="KKO10" s="306"/>
      <c r="KKP10" s="306"/>
      <c r="KKQ10" s="306"/>
      <c r="KKR10" s="306"/>
      <c r="KKS10" s="306"/>
      <c r="KKT10" s="306"/>
      <c r="KKU10" s="306"/>
      <c r="KKV10" s="306"/>
      <c r="KKW10" s="306"/>
      <c r="KKX10" s="306"/>
      <c r="KKY10" s="306"/>
      <c r="KKZ10" s="306"/>
      <c r="KLA10" s="306"/>
      <c r="KLB10" s="306"/>
      <c r="KLC10" s="306"/>
      <c r="KLD10" s="306"/>
      <c r="KLE10" s="306"/>
      <c r="KLF10" s="306"/>
      <c r="KLG10" s="306"/>
      <c r="KLH10" s="306"/>
      <c r="KLI10" s="306"/>
      <c r="KLJ10" s="306"/>
      <c r="KLK10" s="306"/>
      <c r="KLL10" s="306"/>
      <c r="KLM10" s="306"/>
      <c r="KLN10" s="306"/>
      <c r="KLO10" s="306"/>
      <c r="KLP10" s="306"/>
      <c r="KLQ10" s="306"/>
      <c r="KLR10" s="306"/>
      <c r="KLS10" s="306"/>
      <c r="KLT10" s="306"/>
      <c r="KLU10" s="306"/>
      <c r="KLV10" s="306"/>
      <c r="KLW10" s="306"/>
      <c r="KLX10" s="306"/>
      <c r="KLY10" s="306"/>
      <c r="KLZ10" s="306"/>
      <c r="KMA10" s="306"/>
      <c r="KMB10" s="306"/>
      <c r="KMC10" s="306"/>
      <c r="KMD10" s="306"/>
      <c r="KME10" s="306"/>
      <c r="KMF10" s="306"/>
      <c r="KMG10" s="306"/>
      <c r="KMH10" s="306"/>
      <c r="KMI10" s="306"/>
      <c r="KMJ10" s="306"/>
      <c r="KMK10" s="306"/>
      <c r="KML10" s="306"/>
      <c r="KMM10" s="306"/>
      <c r="KMN10" s="306"/>
      <c r="KMO10" s="306"/>
      <c r="KMP10" s="306"/>
      <c r="KMQ10" s="306"/>
      <c r="KMR10" s="306"/>
      <c r="KMS10" s="306"/>
      <c r="KMT10" s="306"/>
      <c r="KMU10" s="306"/>
      <c r="KMV10" s="306"/>
      <c r="KMW10" s="306"/>
      <c r="KMX10" s="306"/>
      <c r="KMY10" s="306"/>
      <c r="KMZ10" s="306"/>
      <c r="KNA10" s="306"/>
      <c r="KNB10" s="306"/>
      <c r="KNC10" s="306"/>
      <c r="KND10" s="306"/>
      <c r="KNE10" s="306"/>
      <c r="KNF10" s="306"/>
      <c r="KNG10" s="306"/>
      <c r="KNH10" s="306"/>
      <c r="KNI10" s="306"/>
      <c r="KNJ10" s="306"/>
      <c r="KNK10" s="306"/>
      <c r="KNL10" s="306"/>
      <c r="KNM10" s="306"/>
      <c r="KNN10" s="306"/>
      <c r="KNO10" s="306"/>
      <c r="KNP10" s="306"/>
      <c r="KNQ10" s="306"/>
      <c r="KNR10" s="306"/>
      <c r="KNS10" s="306"/>
      <c r="KNT10" s="306"/>
      <c r="KNU10" s="306"/>
      <c r="KNV10" s="306"/>
      <c r="KNW10" s="306"/>
      <c r="KNX10" s="306"/>
      <c r="KNY10" s="306"/>
      <c r="KNZ10" s="306"/>
      <c r="KOA10" s="306"/>
      <c r="KOB10" s="306"/>
      <c r="KOC10" s="306"/>
      <c r="KOD10" s="306"/>
      <c r="KOE10" s="306"/>
      <c r="KOF10" s="306"/>
      <c r="KOG10" s="306"/>
      <c r="KOH10" s="306"/>
      <c r="KOI10" s="306"/>
      <c r="KOJ10" s="306"/>
      <c r="KOK10" s="306"/>
      <c r="KOL10" s="306"/>
      <c r="KOM10" s="306"/>
      <c r="KON10" s="306"/>
      <c r="KOO10" s="306"/>
      <c r="KOP10" s="306"/>
      <c r="KOQ10" s="306"/>
      <c r="KOR10" s="306"/>
      <c r="KOS10" s="306"/>
      <c r="KOT10" s="306"/>
      <c r="KOU10" s="306"/>
      <c r="KOV10" s="306"/>
      <c r="KOW10" s="306"/>
      <c r="KOX10" s="306"/>
      <c r="KOY10" s="306"/>
      <c r="KOZ10" s="306"/>
      <c r="KPA10" s="306"/>
      <c r="KPB10" s="306"/>
      <c r="KPC10" s="306"/>
      <c r="KPD10" s="306"/>
      <c r="KPE10" s="306"/>
      <c r="KPF10" s="306"/>
      <c r="KPG10" s="306"/>
      <c r="KPH10" s="306"/>
      <c r="KPI10" s="306"/>
      <c r="KPJ10" s="306"/>
      <c r="KPK10" s="306"/>
      <c r="KPL10" s="306"/>
      <c r="KPM10" s="306"/>
      <c r="KPN10" s="306"/>
      <c r="KPO10" s="306"/>
      <c r="KPP10" s="306"/>
      <c r="KPQ10" s="306"/>
      <c r="KPR10" s="306"/>
      <c r="KPS10" s="306"/>
      <c r="KPT10" s="306"/>
      <c r="KPU10" s="306"/>
      <c r="KPV10" s="306"/>
      <c r="KPW10" s="306"/>
      <c r="KPX10" s="306"/>
      <c r="KPY10" s="306"/>
      <c r="KPZ10" s="306"/>
      <c r="KQA10" s="306"/>
      <c r="KQB10" s="306"/>
      <c r="KQC10" s="306"/>
      <c r="KQD10" s="306"/>
      <c r="KQE10" s="306"/>
      <c r="KQF10" s="306"/>
      <c r="KQG10" s="306"/>
      <c r="KQH10" s="306"/>
      <c r="KQI10" s="306"/>
      <c r="KQJ10" s="306"/>
      <c r="KQK10" s="306"/>
      <c r="KQL10" s="306"/>
      <c r="KQM10" s="306"/>
      <c r="KQN10" s="306"/>
      <c r="KQO10" s="306"/>
      <c r="KQP10" s="306"/>
      <c r="KQQ10" s="306"/>
      <c r="KQR10" s="306"/>
      <c r="KQS10" s="306"/>
      <c r="KQT10" s="306"/>
      <c r="KQU10" s="306"/>
      <c r="KQV10" s="306"/>
      <c r="KQW10" s="306"/>
      <c r="KQX10" s="306"/>
      <c r="KQY10" s="306"/>
      <c r="KQZ10" s="306"/>
      <c r="KRA10" s="306"/>
      <c r="KRB10" s="306"/>
      <c r="KRC10" s="306"/>
      <c r="KRD10" s="306"/>
      <c r="KRE10" s="306"/>
      <c r="KRF10" s="306"/>
      <c r="KRG10" s="306"/>
      <c r="KRH10" s="306"/>
      <c r="KRI10" s="306"/>
      <c r="KRJ10" s="306"/>
      <c r="KRK10" s="306"/>
      <c r="KRL10" s="306"/>
      <c r="KRM10" s="306"/>
      <c r="KRN10" s="306"/>
      <c r="KRO10" s="306"/>
      <c r="KRP10" s="306"/>
      <c r="KRQ10" s="306"/>
      <c r="KRR10" s="306"/>
      <c r="KRS10" s="306"/>
      <c r="KRT10" s="306"/>
      <c r="KRU10" s="306"/>
      <c r="KRV10" s="306"/>
      <c r="KRW10" s="306"/>
      <c r="KRX10" s="306"/>
      <c r="KRY10" s="306"/>
      <c r="KRZ10" s="306"/>
      <c r="KSA10" s="306"/>
      <c r="KSB10" s="306"/>
      <c r="KSC10" s="306"/>
      <c r="KSD10" s="306"/>
      <c r="KSE10" s="306"/>
      <c r="KSF10" s="306"/>
      <c r="KSG10" s="306"/>
      <c r="KSH10" s="306"/>
      <c r="KSI10" s="306"/>
      <c r="KSJ10" s="306"/>
      <c r="KSK10" s="306"/>
      <c r="KSL10" s="306"/>
      <c r="KSM10" s="306"/>
      <c r="KSN10" s="306"/>
      <c r="KSO10" s="306"/>
      <c r="KSP10" s="306"/>
      <c r="KSQ10" s="306"/>
      <c r="KSR10" s="306"/>
      <c r="KSS10" s="306"/>
      <c r="KST10" s="306"/>
      <c r="KSU10" s="306"/>
      <c r="KSV10" s="306"/>
      <c r="KSW10" s="306"/>
      <c r="KSX10" s="306"/>
      <c r="KSY10" s="306"/>
      <c r="KSZ10" s="306"/>
      <c r="KTA10" s="306"/>
      <c r="KTB10" s="306"/>
      <c r="KTC10" s="306"/>
      <c r="KTD10" s="306"/>
      <c r="KTE10" s="306"/>
      <c r="KTF10" s="306"/>
      <c r="KTG10" s="306"/>
      <c r="KTH10" s="306"/>
      <c r="KTI10" s="306"/>
      <c r="KTJ10" s="306"/>
      <c r="KTK10" s="306"/>
      <c r="KTL10" s="306"/>
      <c r="KTM10" s="306"/>
      <c r="KTN10" s="306"/>
      <c r="KTO10" s="306"/>
      <c r="KTP10" s="306"/>
      <c r="KTQ10" s="306"/>
      <c r="KTR10" s="306"/>
      <c r="KTS10" s="306"/>
      <c r="KTT10" s="306"/>
      <c r="KTU10" s="306"/>
      <c r="KTV10" s="306"/>
      <c r="KTW10" s="306"/>
      <c r="KTX10" s="306"/>
      <c r="KTY10" s="306"/>
      <c r="KTZ10" s="306"/>
      <c r="KUA10" s="306"/>
      <c r="KUB10" s="306"/>
      <c r="KUC10" s="306"/>
      <c r="KUD10" s="306"/>
      <c r="KUE10" s="306"/>
      <c r="KUF10" s="306"/>
      <c r="KUG10" s="306"/>
      <c r="KUH10" s="306"/>
      <c r="KUI10" s="306"/>
      <c r="KUJ10" s="306"/>
      <c r="KUK10" s="306"/>
      <c r="KUL10" s="306"/>
      <c r="KUM10" s="306"/>
      <c r="KUN10" s="306"/>
      <c r="KUO10" s="306"/>
      <c r="KUP10" s="306"/>
      <c r="KUQ10" s="306"/>
      <c r="KUR10" s="306"/>
      <c r="KUS10" s="306"/>
      <c r="KUT10" s="306"/>
      <c r="KUU10" s="306"/>
      <c r="KUV10" s="306"/>
      <c r="KUW10" s="306"/>
      <c r="KUX10" s="306"/>
      <c r="KUY10" s="306"/>
      <c r="KUZ10" s="306"/>
      <c r="KVA10" s="306"/>
      <c r="KVB10" s="306"/>
      <c r="KVC10" s="306"/>
      <c r="KVD10" s="306"/>
      <c r="KVE10" s="306"/>
      <c r="KVF10" s="306"/>
      <c r="KVG10" s="306"/>
      <c r="KVH10" s="306"/>
      <c r="KVI10" s="306"/>
      <c r="KVJ10" s="306"/>
      <c r="KVK10" s="306"/>
      <c r="KVL10" s="306"/>
      <c r="KVM10" s="306"/>
      <c r="KVN10" s="306"/>
      <c r="KVO10" s="306"/>
      <c r="KVP10" s="306"/>
      <c r="KVQ10" s="306"/>
      <c r="KVR10" s="306"/>
      <c r="KVS10" s="306"/>
      <c r="KVT10" s="306"/>
      <c r="KVU10" s="306"/>
      <c r="KVV10" s="306"/>
      <c r="KVW10" s="306"/>
      <c r="KVX10" s="306"/>
      <c r="KVY10" s="306"/>
      <c r="KVZ10" s="306"/>
      <c r="KWA10" s="306"/>
      <c r="KWB10" s="306"/>
      <c r="KWC10" s="306"/>
      <c r="KWD10" s="306"/>
      <c r="KWE10" s="306"/>
      <c r="KWF10" s="306"/>
      <c r="KWG10" s="306"/>
      <c r="KWH10" s="306"/>
      <c r="KWI10" s="306"/>
      <c r="KWJ10" s="306"/>
      <c r="KWK10" s="306"/>
      <c r="KWL10" s="306"/>
      <c r="KWM10" s="306"/>
      <c r="KWN10" s="306"/>
      <c r="KWO10" s="306"/>
      <c r="KWP10" s="306"/>
      <c r="KWQ10" s="306"/>
      <c r="KWR10" s="306"/>
      <c r="KWS10" s="306"/>
      <c r="KWT10" s="306"/>
      <c r="KWU10" s="306"/>
      <c r="KWV10" s="306"/>
      <c r="KWW10" s="306"/>
      <c r="KWX10" s="306"/>
      <c r="KWY10" s="306"/>
      <c r="KWZ10" s="306"/>
      <c r="KXA10" s="306"/>
      <c r="KXB10" s="306"/>
      <c r="KXC10" s="306"/>
      <c r="KXD10" s="306"/>
      <c r="KXE10" s="306"/>
      <c r="KXF10" s="306"/>
      <c r="KXG10" s="306"/>
      <c r="KXH10" s="306"/>
      <c r="KXI10" s="306"/>
      <c r="KXJ10" s="306"/>
      <c r="KXK10" s="306"/>
      <c r="KXL10" s="306"/>
      <c r="KXM10" s="306"/>
      <c r="KXN10" s="306"/>
      <c r="KXO10" s="306"/>
      <c r="KXP10" s="306"/>
      <c r="KXQ10" s="306"/>
      <c r="KXR10" s="306"/>
      <c r="KXS10" s="306"/>
      <c r="KXT10" s="306"/>
      <c r="KXU10" s="306"/>
      <c r="KXV10" s="306"/>
      <c r="KXW10" s="306"/>
      <c r="KXX10" s="306"/>
      <c r="KXY10" s="306"/>
      <c r="KXZ10" s="306"/>
      <c r="KYA10" s="306"/>
      <c r="KYB10" s="306"/>
      <c r="KYC10" s="306"/>
      <c r="KYD10" s="306"/>
      <c r="KYE10" s="306"/>
      <c r="KYF10" s="306"/>
      <c r="KYG10" s="306"/>
      <c r="KYH10" s="306"/>
      <c r="KYI10" s="306"/>
      <c r="KYJ10" s="306"/>
      <c r="KYK10" s="306"/>
      <c r="KYL10" s="306"/>
      <c r="KYM10" s="306"/>
      <c r="KYN10" s="306"/>
      <c r="KYO10" s="306"/>
      <c r="KYP10" s="306"/>
      <c r="KYQ10" s="306"/>
      <c r="KYR10" s="306"/>
      <c r="KYS10" s="306"/>
      <c r="KYT10" s="306"/>
      <c r="KYU10" s="306"/>
      <c r="KYV10" s="306"/>
      <c r="KYW10" s="306"/>
      <c r="KYX10" s="306"/>
      <c r="KYY10" s="306"/>
      <c r="KYZ10" s="306"/>
      <c r="KZA10" s="306"/>
      <c r="KZB10" s="306"/>
      <c r="KZC10" s="306"/>
      <c r="KZD10" s="306"/>
      <c r="KZE10" s="306"/>
      <c r="KZF10" s="306"/>
      <c r="KZG10" s="306"/>
      <c r="KZH10" s="306"/>
      <c r="KZI10" s="306"/>
      <c r="KZJ10" s="306"/>
      <c r="KZK10" s="306"/>
      <c r="KZL10" s="306"/>
      <c r="KZM10" s="306"/>
      <c r="KZN10" s="306"/>
      <c r="KZO10" s="306"/>
      <c r="KZP10" s="306"/>
      <c r="KZQ10" s="306"/>
      <c r="KZR10" s="306"/>
      <c r="KZS10" s="306"/>
      <c r="KZT10" s="306"/>
      <c r="KZU10" s="306"/>
      <c r="KZV10" s="306"/>
      <c r="KZW10" s="306"/>
      <c r="KZX10" s="306"/>
      <c r="KZY10" s="306"/>
      <c r="KZZ10" s="306"/>
      <c r="LAA10" s="306"/>
      <c r="LAB10" s="306"/>
      <c r="LAC10" s="306"/>
      <c r="LAD10" s="306"/>
      <c r="LAE10" s="306"/>
      <c r="LAF10" s="306"/>
      <c r="LAG10" s="306"/>
      <c r="LAH10" s="306"/>
      <c r="LAI10" s="306"/>
      <c r="LAJ10" s="306"/>
      <c r="LAK10" s="306"/>
      <c r="LAL10" s="306"/>
      <c r="LAM10" s="306"/>
      <c r="LAN10" s="306"/>
      <c r="LAO10" s="306"/>
      <c r="LAP10" s="306"/>
      <c r="LAQ10" s="306"/>
      <c r="LAR10" s="306"/>
      <c r="LAS10" s="306"/>
      <c r="LAT10" s="306"/>
      <c r="LAU10" s="306"/>
      <c r="LAV10" s="306"/>
      <c r="LAW10" s="306"/>
      <c r="LAX10" s="306"/>
      <c r="LAY10" s="306"/>
      <c r="LAZ10" s="306"/>
      <c r="LBA10" s="306"/>
      <c r="LBB10" s="306"/>
      <c r="LBC10" s="306"/>
      <c r="LBD10" s="306"/>
      <c r="LBE10" s="306"/>
      <c r="LBF10" s="306"/>
      <c r="LBG10" s="306"/>
      <c r="LBH10" s="306"/>
      <c r="LBI10" s="306"/>
      <c r="LBJ10" s="306"/>
      <c r="LBK10" s="306"/>
      <c r="LBL10" s="306"/>
      <c r="LBM10" s="306"/>
      <c r="LBN10" s="306"/>
      <c r="LBO10" s="306"/>
      <c r="LBP10" s="306"/>
      <c r="LBQ10" s="306"/>
      <c r="LBR10" s="306"/>
      <c r="LBS10" s="306"/>
      <c r="LBT10" s="306"/>
      <c r="LBU10" s="306"/>
      <c r="LBV10" s="306"/>
      <c r="LBW10" s="306"/>
      <c r="LBX10" s="306"/>
      <c r="LBY10" s="306"/>
      <c r="LBZ10" s="306"/>
      <c r="LCA10" s="306"/>
      <c r="LCB10" s="306"/>
      <c r="LCC10" s="306"/>
      <c r="LCD10" s="306"/>
      <c r="LCE10" s="306"/>
      <c r="LCF10" s="306"/>
      <c r="LCG10" s="306"/>
      <c r="LCH10" s="306"/>
      <c r="LCI10" s="306"/>
      <c r="LCJ10" s="306"/>
      <c r="LCK10" s="306"/>
      <c r="LCL10" s="306"/>
      <c r="LCM10" s="306"/>
      <c r="LCN10" s="306"/>
      <c r="LCO10" s="306"/>
      <c r="LCP10" s="306"/>
      <c r="LCQ10" s="306"/>
      <c r="LCR10" s="306"/>
      <c r="LCS10" s="306"/>
      <c r="LCT10" s="306"/>
      <c r="LCU10" s="306"/>
      <c r="LCV10" s="306"/>
      <c r="LCW10" s="306"/>
      <c r="LCX10" s="306"/>
      <c r="LCY10" s="306"/>
      <c r="LCZ10" s="306"/>
      <c r="LDA10" s="306"/>
      <c r="LDB10" s="306"/>
      <c r="LDC10" s="306"/>
      <c r="LDD10" s="306"/>
      <c r="LDE10" s="306"/>
      <c r="LDF10" s="306"/>
      <c r="LDG10" s="306"/>
      <c r="LDH10" s="306"/>
      <c r="LDI10" s="306"/>
      <c r="LDJ10" s="306"/>
      <c r="LDK10" s="306"/>
      <c r="LDL10" s="306"/>
      <c r="LDM10" s="306"/>
      <c r="LDN10" s="306"/>
      <c r="LDO10" s="306"/>
      <c r="LDP10" s="306"/>
      <c r="LDQ10" s="306"/>
      <c r="LDR10" s="306"/>
      <c r="LDS10" s="306"/>
      <c r="LDT10" s="306"/>
      <c r="LDU10" s="306"/>
      <c r="LDV10" s="306"/>
      <c r="LDW10" s="306"/>
      <c r="LDX10" s="306"/>
      <c r="LDY10" s="306"/>
      <c r="LDZ10" s="306"/>
      <c r="LEA10" s="306"/>
      <c r="LEB10" s="306"/>
      <c r="LEC10" s="306"/>
      <c r="LED10" s="306"/>
      <c r="LEE10" s="306"/>
      <c r="LEF10" s="306"/>
      <c r="LEG10" s="306"/>
      <c r="LEH10" s="306"/>
      <c r="LEI10" s="306"/>
      <c r="LEJ10" s="306"/>
      <c r="LEK10" s="306"/>
      <c r="LEL10" s="306"/>
      <c r="LEM10" s="306"/>
      <c r="LEN10" s="306"/>
      <c r="LEO10" s="306"/>
      <c r="LEP10" s="306"/>
      <c r="LEQ10" s="306"/>
      <c r="LER10" s="306"/>
      <c r="LES10" s="306"/>
      <c r="LET10" s="306"/>
      <c r="LEU10" s="306"/>
      <c r="LEV10" s="306"/>
      <c r="LEW10" s="306"/>
      <c r="LEX10" s="306"/>
      <c r="LEY10" s="306"/>
      <c r="LEZ10" s="306"/>
      <c r="LFA10" s="306"/>
      <c r="LFB10" s="306"/>
      <c r="LFC10" s="306"/>
      <c r="LFD10" s="306"/>
      <c r="LFE10" s="306"/>
      <c r="LFF10" s="306"/>
      <c r="LFG10" s="306"/>
      <c r="LFH10" s="306"/>
      <c r="LFI10" s="306"/>
      <c r="LFJ10" s="306"/>
      <c r="LFK10" s="306"/>
      <c r="LFL10" s="306"/>
      <c r="LFM10" s="306"/>
      <c r="LFN10" s="306"/>
      <c r="LFO10" s="306"/>
      <c r="LFP10" s="306"/>
      <c r="LFQ10" s="306"/>
      <c r="LFR10" s="306"/>
      <c r="LFS10" s="306"/>
      <c r="LFT10" s="306"/>
      <c r="LFU10" s="306"/>
      <c r="LFV10" s="306"/>
      <c r="LFW10" s="306"/>
      <c r="LFX10" s="306"/>
      <c r="LFY10" s="306"/>
      <c r="LFZ10" s="306"/>
      <c r="LGA10" s="306"/>
      <c r="LGB10" s="306"/>
      <c r="LGC10" s="306"/>
      <c r="LGD10" s="306"/>
      <c r="LGE10" s="306"/>
      <c r="LGF10" s="306"/>
      <c r="LGG10" s="306"/>
      <c r="LGH10" s="306"/>
      <c r="LGI10" s="306"/>
      <c r="LGJ10" s="306"/>
      <c r="LGK10" s="306"/>
      <c r="LGL10" s="306"/>
      <c r="LGM10" s="306"/>
      <c r="LGN10" s="306"/>
      <c r="LGO10" s="306"/>
      <c r="LGP10" s="306"/>
      <c r="LGQ10" s="306"/>
      <c r="LGR10" s="306"/>
      <c r="LGS10" s="306"/>
      <c r="LGT10" s="306"/>
      <c r="LGU10" s="306"/>
      <c r="LGV10" s="306"/>
      <c r="LGW10" s="306"/>
      <c r="LGX10" s="306"/>
      <c r="LGY10" s="306"/>
      <c r="LGZ10" s="306"/>
      <c r="LHA10" s="306"/>
      <c r="LHB10" s="306"/>
      <c r="LHC10" s="306"/>
      <c r="LHD10" s="306"/>
      <c r="LHE10" s="306"/>
      <c r="LHF10" s="306"/>
      <c r="LHG10" s="306"/>
      <c r="LHH10" s="306"/>
      <c r="LHI10" s="306"/>
      <c r="LHJ10" s="306"/>
      <c r="LHK10" s="306"/>
      <c r="LHL10" s="306"/>
      <c r="LHM10" s="306"/>
      <c r="LHN10" s="306"/>
      <c r="LHO10" s="306"/>
      <c r="LHP10" s="306"/>
      <c r="LHQ10" s="306"/>
      <c r="LHR10" s="306"/>
      <c r="LHS10" s="306"/>
      <c r="LHT10" s="306"/>
      <c r="LHU10" s="306"/>
      <c r="LHV10" s="306"/>
      <c r="LHW10" s="306"/>
      <c r="LHX10" s="306"/>
      <c r="LHY10" s="306"/>
      <c r="LHZ10" s="306"/>
      <c r="LIA10" s="306"/>
      <c r="LIB10" s="306"/>
      <c r="LIC10" s="306"/>
      <c r="LID10" s="306"/>
      <c r="LIE10" s="306"/>
      <c r="LIF10" s="306"/>
      <c r="LIG10" s="306"/>
      <c r="LIH10" s="306"/>
      <c r="LII10" s="306"/>
      <c r="LIJ10" s="306"/>
      <c r="LIK10" s="306"/>
      <c r="LIL10" s="306"/>
      <c r="LIM10" s="306"/>
      <c r="LIN10" s="306"/>
      <c r="LIO10" s="306"/>
      <c r="LIP10" s="306"/>
      <c r="LIQ10" s="306"/>
      <c r="LIR10" s="306"/>
      <c r="LIS10" s="306"/>
      <c r="LIT10" s="306"/>
      <c r="LIU10" s="306"/>
      <c r="LIV10" s="306"/>
      <c r="LIW10" s="306"/>
      <c r="LIX10" s="306"/>
      <c r="LIY10" s="306"/>
      <c r="LIZ10" s="306"/>
      <c r="LJA10" s="306"/>
      <c r="LJB10" s="306"/>
      <c r="LJC10" s="306"/>
      <c r="LJD10" s="306"/>
      <c r="LJE10" s="306"/>
      <c r="LJF10" s="306"/>
      <c r="LJG10" s="306"/>
      <c r="LJH10" s="306"/>
      <c r="LJI10" s="306"/>
      <c r="LJJ10" s="306"/>
      <c r="LJK10" s="306"/>
      <c r="LJL10" s="306"/>
      <c r="LJM10" s="306"/>
      <c r="LJN10" s="306"/>
      <c r="LJO10" s="306"/>
      <c r="LJP10" s="306"/>
      <c r="LJQ10" s="306"/>
      <c r="LJR10" s="306"/>
      <c r="LJS10" s="306"/>
      <c r="LJT10" s="306"/>
      <c r="LJU10" s="306"/>
      <c r="LJV10" s="306"/>
      <c r="LJW10" s="306"/>
      <c r="LJX10" s="306"/>
      <c r="LJY10" s="306"/>
      <c r="LJZ10" s="306"/>
      <c r="LKA10" s="306"/>
      <c r="LKB10" s="306"/>
      <c r="LKC10" s="306"/>
      <c r="LKD10" s="306"/>
      <c r="LKE10" s="306"/>
      <c r="LKF10" s="306"/>
      <c r="LKG10" s="306"/>
      <c r="LKH10" s="306"/>
      <c r="LKI10" s="306"/>
      <c r="LKJ10" s="306"/>
      <c r="LKK10" s="306"/>
      <c r="LKL10" s="306"/>
      <c r="LKM10" s="306"/>
      <c r="LKN10" s="306"/>
      <c r="LKO10" s="306"/>
      <c r="LKP10" s="306"/>
      <c r="LKQ10" s="306"/>
      <c r="LKR10" s="306"/>
      <c r="LKS10" s="306"/>
      <c r="LKT10" s="306"/>
      <c r="LKU10" s="306"/>
      <c r="LKV10" s="306"/>
      <c r="LKW10" s="306"/>
      <c r="LKX10" s="306"/>
      <c r="LKY10" s="306"/>
      <c r="LKZ10" s="306"/>
      <c r="LLA10" s="306"/>
      <c r="LLB10" s="306"/>
      <c r="LLC10" s="306"/>
      <c r="LLD10" s="306"/>
      <c r="LLE10" s="306"/>
      <c r="LLF10" s="306"/>
      <c r="LLG10" s="306"/>
      <c r="LLH10" s="306"/>
      <c r="LLI10" s="306"/>
      <c r="LLJ10" s="306"/>
      <c r="LLK10" s="306"/>
      <c r="LLL10" s="306"/>
      <c r="LLM10" s="306"/>
      <c r="LLN10" s="306"/>
      <c r="LLO10" s="306"/>
      <c r="LLP10" s="306"/>
      <c r="LLQ10" s="306"/>
      <c r="LLR10" s="306"/>
      <c r="LLS10" s="306"/>
      <c r="LLT10" s="306"/>
      <c r="LLU10" s="306"/>
      <c r="LLV10" s="306"/>
      <c r="LLW10" s="306"/>
      <c r="LLX10" s="306"/>
      <c r="LLY10" s="306"/>
      <c r="LLZ10" s="306"/>
      <c r="LMA10" s="306"/>
      <c r="LMB10" s="306"/>
      <c r="LMC10" s="306"/>
      <c r="LMD10" s="306"/>
      <c r="LME10" s="306"/>
      <c r="LMF10" s="306"/>
      <c r="LMG10" s="306"/>
      <c r="LMH10" s="306"/>
      <c r="LMI10" s="306"/>
      <c r="LMJ10" s="306"/>
      <c r="LMK10" s="306"/>
      <c r="LML10" s="306"/>
      <c r="LMM10" s="306"/>
      <c r="LMN10" s="306"/>
      <c r="LMO10" s="306"/>
      <c r="LMP10" s="306"/>
      <c r="LMQ10" s="306"/>
      <c r="LMR10" s="306"/>
      <c r="LMS10" s="306"/>
      <c r="LMT10" s="306"/>
      <c r="LMU10" s="306"/>
      <c r="LMV10" s="306"/>
      <c r="LMW10" s="306"/>
      <c r="LMX10" s="306"/>
      <c r="LMY10" s="306"/>
      <c r="LMZ10" s="306"/>
      <c r="LNA10" s="306"/>
      <c r="LNB10" s="306"/>
      <c r="LNC10" s="306"/>
      <c r="LND10" s="306"/>
      <c r="LNE10" s="306"/>
      <c r="LNF10" s="306"/>
      <c r="LNG10" s="306"/>
      <c r="LNH10" s="306"/>
      <c r="LNI10" s="306"/>
      <c r="LNJ10" s="306"/>
      <c r="LNK10" s="306"/>
      <c r="LNL10" s="306"/>
      <c r="LNM10" s="306"/>
      <c r="LNN10" s="306"/>
      <c r="LNO10" s="306"/>
      <c r="LNP10" s="306"/>
      <c r="LNQ10" s="306"/>
      <c r="LNR10" s="306"/>
      <c r="LNS10" s="306"/>
      <c r="LNT10" s="306"/>
      <c r="LNU10" s="306"/>
      <c r="LNV10" s="306"/>
      <c r="LNW10" s="306"/>
      <c r="LNX10" s="306"/>
      <c r="LNY10" s="306"/>
      <c r="LNZ10" s="306"/>
      <c r="LOA10" s="306"/>
      <c r="LOB10" s="306"/>
      <c r="LOC10" s="306"/>
      <c r="LOD10" s="306"/>
      <c r="LOE10" s="306"/>
      <c r="LOF10" s="306"/>
      <c r="LOG10" s="306"/>
      <c r="LOH10" s="306"/>
      <c r="LOI10" s="306"/>
      <c r="LOJ10" s="306"/>
      <c r="LOK10" s="306"/>
      <c r="LOL10" s="306"/>
      <c r="LOM10" s="306"/>
      <c r="LON10" s="306"/>
      <c r="LOO10" s="306"/>
      <c r="LOP10" s="306"/>
      <c r="LOQ10" s="306"/>
      <c r="LOR10" s="306"/>
      <c r="LOS10" s="306"/>
      <c r="LOT10" s="306"/>
      <c r="LOU10" s="306"/>
      <c r="LOV10" s="306"/>
      <c r="LOW10" s="306"/>
      <c r="LOX10" s="306"/>
      <c r="LOY10" s="306"/>
      <c r="LOZ10" s="306"/>
      <c r="LPA10" s="306"/>
      <c r="LPB10" s="306"/>
      <c r="LPC10" s="306"/>
      <c r="LPD10" s="306"/>
      <c r="LPE10" s="306"/>
      <c r="LPF10" s="306"/>
      <c r="LPG10" s="306"/>
      <c r="LPH10" s="306"/>
      <c r="LPI10" s="306"/>
      <c r="LPJ10" s="306"/>
      <c r="LPK10" s="306"/>
      <c r="LPL10" s="306"/>
      <c r="LPM10" s="306"/>
      <c r="LPN10" s="306"/>
      <c r="LPO10" s="306"/>
      <c r="LPP10" s="306"/>
      <c r="LPQ10" s="306"/>
      <c r="LPR10" s="306"/>
      <c r="LPS10" s="306"/>
      <c r="LPT10" s="306"/>
      <c r="LPU10" s="306"/>
      <c r="LPV10" s="306"/>
      <c r="LPW10" s="306"/>
      <c r="LPX10" s="306"/>
      <c r="LPY10" s="306"/>
      <c r="LPZ10" s="306"/>
      <c r="LQA10" s="306"/>
      <c r="LQB10" s="306"/>
      <c r="LQC10" s="306"/>
      <c r="LQD10" s="306"/>
      <c r="LQE10" s="306"/>
      <c r="LQF10" s="306"/>
      <c r="LQG10" s="306"/>
      <c r="LQH10" s="306"/>
      <c r="LQI10" s="306"/>
      <c r="LQJ10" s="306"/>
      <c r="LQK10" s="306"/>
      <c r="LQL10" s="306"/>
      <c r="LQM10" s="306"/>
      <c r="LQN10" s="306"/>
      <c r="LQO10" s="306"/>
      <c r="LQP10" s="306"/>
      <c r="LQQ10" s="306"/>
      <c r="LQR10" s="306"/>
      <c r="LQS10" s="306"/>
      <c r="LQT10" s="306"/>
      <c r="LQU10" s="306"/>
      <c r="LQV10" s="306"/>
      <c r="LQW10" s="306"/>
      <c r="LQX10" s="306"/>
      <c r="LQY10" s="306"/>
      <c r="LQZ10" s="306"/>
      <c r="LRA10" s="306"/>
      <c r="LRB10" s="306"/>
      <c r="LRC10" s="306"/>
      <c r="LRD10" s="306"/>
      <c r="LRE10" s="306"/>
      <c r="LRF10" s="306"/>
      <c r="LRG10" s="306"/>
      <c r="LRH10" s="306"/>
      <c r="LRI10" s="306"/>
      <c r="LRJ10" s="306"/>
      <c r="LRK10" s="306"/>
      <c r="LRL10" s="306"/>
      <c r="LRM10" s="306"/>
      <c r="LRN10" s="306"/>
      <c r="LRO10" s="306"/>
      <c r="LRP10" s="306"/>
      <c r="LRQ10" s="306"/>
      <c r="LRR10" s="306"/>
      <c r="LRS10" s="306"/>
      <c r="LRT10" s="306"/>
      <c r="LRU10" s="306"/>
      <c r="LRV10" s="306"/>
      <c r="LRW10" s="306"/>
      <c r="LRX10" s="306"/>
      <c r="LRY10" s="306"/>
      <c r="LRZ10" s="306"/>
      <c r="LSA10" s="306"/>
      <c r="LSB10" s="306"/>
      <c r="LSC10" s="306"/>
      <c r="LSD10" s="306"/>
      <c r="LSE10" s="306"/>
      <c r="LSF10" s="306"/>
      <c r="LSG10" s="306"/>
      <c r="LSH10" s="306"/>
      <c r="LSI10" s="306"/>
      <c r="LSJ10" s="306"/>
      <c r="LSK10" s="306"/>
      <c r="LSL10" s="306"/>
      <c r="LSM10" s="306"/>
      <c r="LSN10" s="306"/>
      <c r="LSO10" s="306"/>
      <c r="LSP10" s="306"/>
      <c r="LSQ10" s="306"/>
      <c r="LSR10" s="306"/>
      <c r="LSS10" s="306"/>
      <c r="LST10" s="306"/>
      <c r="LSU10" s="306"/>
      <c r="LSV10" s="306"/>
      <c r="LSW10" s="306"/>
      <c r="LSX10" s="306"/>
      <c r="LSY10" s="306"/>
      <c r="LSZ10" s="306"/>
      <c r="LTA10" s="306"/>
      <c r="LTB10" s="306"/>
      <c r="LTC10" s="306"/>
      <c r="LTD10" s="306"/>
      <c r="LTE10" s="306"/>
      <c r="LTF10" s="306"/>
      <c r="LTG10" s="306"/>
      <c r="LTH10" s="306"/>
      <c r="LTI10" s="306"/>
      <c r="LTJ10" s="306"/>
      <c r="LTK10" s="306"/>
      <c r="LTL10" s="306"/>
      <c r="LTM10" s="306"/>
      <c r="LTN10" s="306"/>
      <c r="LTO10" s="306"/>
      <c r="LTP10" s="306"/>
      <c r="LTQ10" s="306"/>
      <c r="LTR10" s="306"/>
      <c r="LTS10" s="306"/>
      <c r="LTT10" s="306"/>
      <c r="LTU10" s="306"/>
      <c r="LTV10" s="306"/>
      <c r="LTW10" s="306"/>
      <c r="LTX10" s="306"/>
      <c r="LTY10" s="306"/>
      <c r="LTZ10" s="306"/>
      <c r="LUA10" s="306"/>
      <c r="LUB10" s="306"/>
      <c r="LUC10" s="306"/>
      <c r="LUD10" s="306"/>
      <c r="LUE10" s="306"/>
      <c r="LUF10" s="306"/>
      <c r="LUG10" s="306"/>
      <c r="LUH10" s="306"/>
      <c r="LUI10" s="306"/>
      <c r="LUJ10" s="306"/>
      <c r="LUK10" s="306"/>
      <c r="LUL10" s="306"/>
      <c r="LUM10" s="306"/>
      <c r="LUN10" s="306"/>
      <c r="LUO10" s="306"/>
      <c r="LUP10" s="306"/>
      <c r="LUQ10" s="306"/>
      <c r="LUR10" s="306"/>
      <c r="LUS10" s="306"/>
      <c r="LUT10" s="306"/>
      <c r="LUU10" s="306"/>
      <c r="LUV10" s="306"/>
      <c r="LUW10" s="306"/>
      <c r="LUX10" s="306"/>
      <c r="LUY10" s="306"/>
      <c r="LUZ10" s="306"/>
      <c r="LVA10" s="306"/>
      <c r="LVB10" s="306"/>
      <c r="LVC10" s="306"/>
      <c r="LVD10" s="306"/>
      <c r="LVE10" s="306"/>
      <c r="LVF10" s="306"/>
      <c r="LVG10" s="306"/>
      <c r="LVH10" s="306"/>
      <c r="LVI10" s="306"/>
      <c r="LVJ10" s="306"/>
      <c r="LVK10" s="306"/>
      <c r="LVL10" s="306"/>
      <c r="LVM10" s="306"/>
      <c r="LVN10" s="306"/>
      <c r="LVO10" s="306"/>
      <c r="LVP10" s="306"/>
      <c r="LVQ10" s="306"/>
      <c r="LVR10" s="306"/>
      <c r="LVS10" s="306"/>
      <c r="LVT10" s="306"/>
      <c r="LVU10" s="306"/>
      <c r="LVV10" s="306"/>
      <c r="LVW10" s="306"/>
      <c r="LVX10" s="306"/>
      <c r="LVY10" s="306"/>
      <c r="LVZ10" s="306"/>
      <c r="LWA10" s="306"/>
      <c r="LWB10" s="306"/>
      <c r="LWC10" s="306"/>
      <c r="LWD10" s="306"/>
      <c r="LWE10" s="306"/>
      <c r="LWF10" s="306"/>
      <c r="LWG10" s="306"/>
      <c r="LWH10" s="306"/>
      <c r="LWI10" s="306"/>
      <c r="LWJ10" s="306"/>
      <c r="LWK10" s="306"/>
      <c r="LWL10" s="306"/>
      <c r="LWM10" s="306"/>
      <c r="LWN10" s="306"/>
      <c r="LWO10" s="306"/>
      <c r="LWP10" s="306"/>
      <c r="LWQ10" s="306"/>
      <c r="LWR10" s="306"/>
      <c r="LWS10" s="306"/>
      <c r="LWT10" s="306"/>
      <c r="LWU10" s="306"/>
      <c r="LWV10" s="306"/>
      <c r="LWW10" s="306"/>
      <c r="LWX10" s="306"/>
      <c r="LWY10" s="306"/>
      <c r="LWZ10" s="306"/>
      <c r="LXA10" s="306"/>
      <c r="LXB10" s="306"/>
      <c r="LXC10" s="306"/>
      <c r="LXD10" s="306"/>
      <c r="LXE10" s="306"/>
      <c r="LXF10" s="306"/>
      <c r="LXG10" s="306"/>
      <c r="LXH10" s="306"/>
      <c r="LXI10" s="306"/>
      <c r="LXJ10" s="306"/>
      <c r="LXK10" s="306"/>
      <c r="LXL10" s="306"/>
      <c r="LXM10" s="306"/>
      <c r="LXN10" s="306"/>
      <c r="LXO10" s="306"/>
      <c r="LXP10" s="306"/>
      <c r="LXQ10" s="306"/>
      <c r="LXR10" s="306"/>
      <c r="LXS10" s="306"/>
      <c r="LXT10" s="306"/>
      <c r="LXU10" s="306"/>
      <c r="LXV10" s="306"/>
      <c r="LXW10" s="306"/>
      <c r="LXX10" s="306"/>
      <c r="LXY10" s="306"/>
      <c r="LXZ10" s="306"/>
      <c r="LYA10" s="306"/>
      <c r="LYB10" s="306"/>
      <c r="LYC10" s="306"/>
      <c r="LYD10" s="306"/>
      <c r="LYE10" s="306"/>
      <c r="LYF10" s="306"/>
      <c r="LYG10" s="306"/>
      <c r="LYH10" s="306"/>
      <c r="LYI10" s="306"/>
      <c r="LYJ10" s="306"/>
      <c r="LYK10" s="306"/>
      <c r="LYL10" s="306"/>
      <c r="LYM10" s="306"/>
      <c r="LYN10" s="306"/>
      <c r="LYO10" s="306"/>
      <c r="LYP10" s="306"/>
      <c r="LYQ10" s="306"/>
      <c r="LYR10" s="306"/>
      <c r="LYS10" s="306"/>
      <c r="LYT10" s="306"/>
      <c r="LYU10" s="306"/>
      <c r="LYV10" s="306"/>
      <c r="LYW10" s="306"/>
      <c r="LYX10" s="306"/>
      <c r="LYY10" s="306"/>
      <c r="LYZ10" s="306"/>
      <c r="LZA10" s="306"/>
      <c r="LZB10" s="306"/>
      <c r="LZC10" s="306"/>
      <c r="LZD10" s="306"/>
      <c r="LZE10" s="306"/>
      <c r="LZF10" s="306"/>
      <c r="LZG10" s="306"/>
      <c r="LZH10" s="306"/>
      <c r="LZI10" s="306"/>
      <c r="LZJ10" s="306"/>
      <c r="LZK10" s="306"/>
      <c r="LZL10" s="306"/>
      <c r="LZM10" s="306"/>
      <c r="LZN10" s="306"/>
      <c r="LZO10" s="306"/>
      <c r="LZP10" s="306"/>
      <c r="LZQ10" s="306"/>
      <c r="LZR10" s="306"/>
      <c r="LZS10" s="306"/>
      <c r="LZT10" s="306"/>
      <c r="LZU10" s="306"/>
      <c r="LZV10" s="306"/>
      <c r="LZW10" s="306"/>
      <c r="LZX10" s="306"/>
      <c r="LZY10" s="306"/>
      <c r="LZZ10" s="306"/>
      <c r="MAA10" s="306"/>
      <c r="MAB10" s="306"/>
      <c r="MAC10" s="306"/>
      <c r="MAD10" s="306"/>
      <c r="MAE10" s="306"/>
      <c r="MAF10" s="306"/>
      <c r="MAG10" s="306"/>
      <c r="MAH10" s="306"/>
      <c r="MAI10" s="306"/>
      <c r="MAJ10" s="306"/>
      <c r="MAK10" s="306"/>
      <c r="MAL10" s="306"/>
      <c r="MAM10" s="306"/>
      <c r="MAN10" s="306"/>
      <c r="MAO10" s="306"/>
      <c r="MAP10" s="306"/>
      <c r="MAQ10" s="306"/>
      <c r="MAR10" s="306"/>
      <c r="MAS10" s="306"/>
      <c r="MAT10" s="306"/>
      <c r="MAU10" s="306"/>
      <c r="MAV10" s="306"/>
      <c r="MAW10" s="306"/>
      <c r="MAX10" s="306"/>
      <c r="MAY10" s="306"/>
      <c r="MAZ10" s="306"/>
      <c r="MBA10" s="306"/>
      <c r="MBB10" s="306"/>
      <c r="MBC10" s="306"/>
      <c r="MBD10" s="306"/>
      <c r="MBE10" s="306"/>
      <c r="MBF10" s="306"/>
      <c r="MBG10" s="306"/>
      <c r="MBH10" s="306"/>
      <c r="MBI10" s="306"/>
      <c r="MBJ10" s="306"/>
      <c r="MBK10" s="306"/>
      <c r="MBL10" s="306"/>
      <c r="MBM10" s="306"/>
      <c r="MBN10" s="306"/>
      <c r="MBO10" s="306"/>
      <c r="MBP10" s="306"/>
      <c r="MBQ10" s="306"/>
      <c r="MBR10" s="306"/>
      <c r="MBS10" s="306"/>
      <c r="MBT10" s="306"/>
      <c r="MBU10" s="306"/>
      <c r="MBV10" s="306"/>
      <c r="MBW10" s="306"/>
      <c r="MBX10" s="306"/>
      <c r="MBY10" s="306"/>
      <c r="MBZ10" s="306"/>
      <c r="MCA10" s="306"/>
      <c r="MCB10" s="306"/>
      <c r="MCC10" s="306"/>
      <c r="MCD10" s="306"/>
      <c r="MCE10" s="306"/>
      <c r="MCF10" s="306"/>
      <c r="MCG10" s="306"/>
      <c r="MCH10" s="306"/>
      <c r="MCI10" s="306"/>
      <c r="MCJ10" s="306"/>
      <c r="MCK10" s="306"/>
      <c r="MCL10" s="306"/>
      <c r="MCM10" s="306"/>
      <c r="MCN10" s="306"/>
      <c r="MCO10" s="306"/>
      <c r="MCP10" s="306"/>
      <c r="MCQ10" s="306"/>
      <c r="MCR10" s="306"/>
      <c r="MCS10" s="306"/>
      <c r="MCT10" s="306"/>
      <c r="MCU10" s="306"/>
      <c r="MCV10" s="306"/>
      <c r="MCW10" s="306"/>
      <c r="MCX10" s="306"/>
      <c r="MCY10" s="306"/>
      <c r="MCZ10" s="306"/>
      <c r="MDA10" s="306"/>
      <c r="MDB10" s="306"/>
      <c r="MDC10" s="306"/>
      <c r="MDD10" s="306"/>
      <c r="MDE10" s="306"/>
      <c r="MDF10" s="306"/>
      <c r="MDG10" s="306"/>
      <c r="MDH10" s="306"/>
      <c r="MDI10" s="306"/>
      <c r="MDJ10" s="306"/>
      <c r="MDK10" s="306"/>
      <c r="MDL10" s="306"/>
      <c r="MDM10" s="306"/>
      <c r="MDN10" s="306"/>
      <c r="MDO10" s="306"/>
      <c r="MDP10" s="306"/>
      <c r="MDQ10" s="306"/>
      <c r="MDR10" s="306"/>
      <c r="MDS10" s="306"/>
      <c r="MDT10" s="306"/>
      <c r="MDU10" s="306"/>
      <c r="MDV10" s="306"/>
      <c r="MDW10" s="306"/>
      <c r="MDX10" s="306"/>
      <c r="MDY10" s="306"/>
      <c r="MDZ10" s="306"/>
      <c r="MEA10" s="306"/>
      <c r="MEB10" s="306"/>
      <c r="MEC10" s="306"/>
      <c r="MED10" s="306"/>
      <c r="MEE10" s="306"/>
      <c r="MEF10" s="306"/>
      <c r="MEG10" s="306"/>
      <c r="MEH10" s="306"/>
      <c r="MEI10" s="306"/>
      <c r="MEJ10" s="306"/>
      <c r="MEK10" s="306"/>
      <c r="MEL10" s="306"/>
      <c r="MEM10" s="306"/>
      <c r="MEN10" s="306"/>
      <c r="MEO10" s="306"/>
      <c r="MEP10" s="306"/>
      <c r="MEQ10" s="306"/>
      <c r="MER10" s="306"/>
      <c r="MES10" s="306"/>
      <c r="MET10" s="306"/>
      <c r="MEU10" s="306"/>
      <c r="MEV10" s="306"/>
      <c r="MEW10" s="306"/>
      <c r="MEX10" s="306"/>
      <c r="MEY10" s="306"/>
      <c r="MEZ10" s="306"/>
      <c r="MFA10" s="306"/>
      <c r="MFB10" s="306"/>
      <c r="MFC10" s="306"/>
      <c r="MFD10" s="306"/>
      <c r="MFE10" s="306"/>
      <c r="MFF10" s="306"/>
      <c r="MFG10" s="306"/>
      <c r="MFH10" s="306"/>
      <c r="MFI10" s="306"/>
      <c r="MFJ10" s="306"/>
      <c r="MFK10" s="306"/>
      <c r="MFL10" s="306"/>
      <c r="MFM10" s="306"/>
      <c r="MFN10" s="306"/>
      <c r="MFO10" s="306"/>
      <c r="MFP10" s="306"/>
      <c r="MFQ10" s="306"/>
      <c r="MFR10" s="306"/>
      <c r="MFS10" s="306"/>
      <c r="MFT10" s="306"/>
      <c r="MFU10" s="306"/>
      <c r="MFV10" s="306"/>
      <c r="MFW10" s="306"/>
      <c r="MFX10" s="306"/>
      <c r="MFY10" s="306"/>
      <c r="MFZ10" s="306"/>
      <c r="MGA10" s="306"/>
      <c r="MGB10" s="306"/>
      <c r="MGC10" s="306"/>
      <c r="MGD10" s="306"/>
      <c r="MGE10" s="306"/>
      <c r="MGF10" s="306"/>
      <c r="MGG10" s="306"/>
      <c r="MGH10" s="306"/>
      <c r="MGI10" s="306"/>
      <c r="MGJ10" s="306"/>
      <c r="MGK10" s="306"/>
      <c r="MGL10" s="306"/>
      <c r="MGM10" s="306"/>
      <c r="MGN10" s="306"/>
      <c r="MGO10" s="306"/>
      <c r="MGP10" s="306"/>
      <c r="MGQ10" s="306"/>
      <c r="MGR10" s="306"/>
      <c r="MGS10" s="306"/>
      <c r="MGT10" s="306"/>
      <c r="MGU10" s="306"/>
      <c r="MGV10" s="306"/>
      <c r="MGW10" s="306"/>
      <c r="MGX10" s="306"/>
      <c r="MGY10" s="306"/>
      <c r="MGZ10" s="306"/>
      <c r="MHA10" s="306"/>
      <c r="MHB10" s="306"/>
      <c r="MHC10" s="306"/>
      <c r="MHD10" s="306"/>
      <c r="MHE10" s="306"/>
      <c r="MHF10" s="306"/>
      <c r="MHG10" s="306"/>
      <c r="MHH10" s="306"/>
      <c r="MHI10" s="306"/>
      <c r="MHJ10" s="306"/>
      <c r="MHK10" s="306"/>
      <c r="MHL10" s="306"/>
      <c r="MHM10" s="306"/>
      <c r="MHN10" s="306"/>
      <c r="MHO10" s="306"/>
      <c r="MHP10" s="306"/>
      <c r="MHQ10" s="306"/>
      <c r="MHR10" s="306"/>
      <c r="MHS10" s="306"/>
      <c r="MHT10" s="306"/>
      <c r="MHU10" s="306"/>
      <c r="MHV10" s="306"/>
      <c r="MHW10" s="306"/>
      <c r="MHX10" s="306"/>
      <c r="MHY10" s="306"/>
      <c r="MHZ10" s="306"/>
      <c r="MIA10" s="306"/>
      <c r="MIB10" s="306"/>
      <c r="MIC10" s="306"/>
      <c r="MID10" s="306"/>
      <c r="MIE10" s="306"/>
      <c r="MIF10" s="306"/>
      <c r="MIG10" s="306"/>
      <c r="MIH10" s="306"/>
      <c r="MII10" s="306"/>
      <c r="MIJ10" s="306"/>
      <c r="MIK10" s="306"/>
      <c r="MIL10" s="306"/>
      <c r="MIM10" s="306"/>
      <c r="MIN10" s="306"/>
      <c r="MIO10" s="306"/>
      <c r="MIP10" s="306"/>
      <c r="MIQ10" s="306"/>
      <c r="MIR10" s="306"/>
      <c r="MIS10" s="306"/>
      <c r="MIT10" s="306"/>
      <c r="MIU10" s="306"/>
      <c r="MIV10" s="306"/>
      <c r="MIW10" s="306"/>
      <c r="MIX10" s="306"/>
      <c r="MIY10" s="306"/>
      <c r="MIZ10" s="306"/>
      <c r="MJA10" s="306"/>
      <c r="MJB10" s="306"/>
      <c r="MJC10" s="306"/>
      <c r="MJD10" s="306"/>
      <c r="MJE10" s="306"/>
      <c r="MJF10" s="306"/>
      <c r="MJG10" s="306"/>
      <c r="MJH10" s="306"/>
      <c r="MJI10" s="306"/>
      <c r="MJJ10" s="306"/>
      <c r="MJK10" s="306"/>
      <c r="MJL10" s="306"/>
      <c r="MJM10" s="306"/>
      <c r="MJN10" s="306"/>
      <c r="MJO10" s="306"/>
      <c r="MJP10" s="306"/>
      <c r="MJQ10" s="306"/>
      <c r="MJR10" s="306"/>
      <c r="MJS10" s="306"/>
      <c r="MJT10" s="306"/>
      <c r="MJU10" s="306"/>
      <c r="MJV10" s="306"/>
      <c r="MJW10" s="306"/>
      <c r="MJX10" s="306"/>
      <c r="MJY10" s="306"/>
      <c r="MJZ10" s="306"/>
      <c r="MKA10" s="306"/>
      <c r="MKB10" s="306"/>
      <c r="MKC10" s="306"/>
      <c r="MKD10" s="306"/>
      <c r="MKE10" s="306"/>
      <c r="MKF10" s="306"/>
      <c r="MKG10" s="306"/>
      <c r="MKH10" s="306"/>
      <c r="MKI10" s="306"/>
      <c r="MKJ10" s="306"/>
      <c r="MKK10" s="306"/>
      <c r="MKL10" s="306"/>
      <c r="MKM10" s="306"/>
      <c r="MKN10" s="306"/>
      <c r="MKO10" s="306"/>
      <c r="MKP10" s="306"/>
      <c r="MKQ10" s="306"/>
      <c r="MKR10" s="306"/>
      <c r="MKS10" s="306"/>
      <c r="MKT10" s="306"/>
      <c r="MKU10" s="306"/>
      <c r="MKV10" s="306"/>
      <c r="MKW10" s="306"/>
      <c r="MKX10" s="306"/>
      <c r="MKY10" s="306"/>
      <c r="MKZ10" s="306"/>
      <c r="MLA10" s="306"/>
      <c r="MLB10" s="306"/>
      <c r="MLC10" s="306"/>
      <c r="MLD10" s="306"/>
      <c r="MLE10" s="306"/>
      <c r="MLF10" s="306"/>
      <c r="MLG10" s="306"/>
      <c r="MLH10" s="306"/>
      <c r="MLI10" s="306"/>
      <c r="MLJ10" s="306"/>
      <c r="MLK10" s="306"/>
      <c r="MLL10" s="306"/>
      <c r="MLM10" s="306"/>
      <c r="MLN10" s="306"/>
      <c r="MLO10" s="306"/>
      <c r="MLP10" s="306"/>
      <c r="MLQ10" s="306"/>
      <c r="MLR10" s="306"/>
      <c r="MLS10" s="306"/>
      <c r="MLT10" s="306"/>
      <c r="MLU10" s="306"/>
      <c r="MLV10" s="306"/>
      <c r="MLW10" s="306"/>
      <c r="MLX10" s="306"/>
      <c r="MLY10" s="306"/>
      <c r="MLZ10" s="306"/>
      <c r="MMA10" s="306"/>
      <c r="MMB10" s="306"/>
      <c r="MMC10" s="306"/>
      <c r="MMD10" s="306"/>
      <c r="MME10" s="306"/>
      <c r="MMF10" s="306"/>
      <c r="MMG10" s="306"/>
      <c r="MMH10" s="306"/>
      <c r="MMI10" s="306"/>
      <c r="MMJ10" s="306"/>
      <c r="MMK10" s="306"/>
      <c r="MML10" s="306"/>
      <c r="MMM10" s="306"/>
      <c r="MMN10" s="306"/>
      <c r="MMO10" s="306"/>
      <c r="MMP10" s="306"/>
      <c r="MMQ10" s="306"/>
      <c r="MMR10" s="306"/>
      <c r="MMS10" s="306"/>
      <c r="MMT10" s="306"/>
      <c r="MMU10" s="306"/>
      <c r="MMV10" s="306"/>
      <c r="MMW10" s="306"/>
      <c r="MMX10" s="306"/>
      <c r="MMY10" s="306"/>
      <c r="MMZ10" s="306"/>
      <c r="MNA10" s="306"/>
      <c r="MNB10" s="306"/>
      <c r="MNC10" s="306"/>
      <c r="MND10" s="306"/>
      <c r="MNE10" s="306"/>
      <c r="MNF10" s="306"/>
      <c r="MNG10" s="306"/>
      <c r="MNH10" s="306"/>
      <c r="MNI10" s="306"/>
      <c r="MNJ10" s="306"/>
      <c r="MNK10" s="306"/>
      <c r="MNL10" s="306"/>
      <c r="MNM10" s="306"/>
      <c r="MNN10" s="306"/>
      <c r="MNO10" s="306"/>
      <c r="MNP10" s="306"/>
      <c r="MNQ10" s="306"/>
      <c r="MNR10" s="306"/>
      <c r="MNS10" s="306"/>
      <c r="MNT10" s="306"/>
      <c r="MNU10" s="306"/>
      <c r="MNV10" s="306"/>
      <c r="MNW10" s="306"/>
      <c r="MNX10" s="306"/>
      <c r="MNY10" s="306"/>
      <c r="MNZ10" s="306"/>
      <c r="MOA10" s="306"/>
      <c r="MOB10" s="306"/>
      <c r="MOC10" s="306"/>
      <c r="MOD10" s="306"/>
      <c r="MOE10" s="306"/>
      <c r="MOF10" s="306"/>
      <c r="MOG10" s="306"/>
      <c r="MOH10" s="306"/>
      <c r="MOI10" s="306"/>
      <c r="MOJ10" s="306"/>
      <c r="MOK10" s="306"/>
      <c r="MOL10" s="306"/>
      <c r="MOM10" s="306"/>
      <c r="MON10" s="306"/>
      <c r="MOO10" s="306"/>
      <c r="MOP10" s="306"/>
      <c r="MOQ10" s="306"/>
      <c r="MOR10" s="306"/>
      <c r="MOS10" s="306"/>
      <c r="MOT10" s="306"/>
      <c r="MOU10" s="306"/>
      <c r="MOV10" s="306"/>
      <c r="MOW10" s="306"/>
      <c r="MOX10" s="306"/>
      <c r="MOY10" s="306"/>
      <c r="MOZ10" s="306"/>
      <c r="MPA10" s="306"/>
      <c r="MPB10" s="306"/>
      <c r="MPC10" s="306"/>
      <c r="MPD10" s="306"/>
      <c r="MPE10" s="306"/>
      <c r="MPF10" s="306"/>
      <c r="MPG10" s="306"/>
      <c r="MPH10" s="306"/>
      <c r="MPI10" s="306"/>
      <c r="MPJ10" s="306"/>
      <c r="MPK10" s="306"/>
      <c r="MPL10" s="306"/>
      <c r="MPM10" s="306"/>
      <c r="MPN10" s="306"/>
      <c r="MPO10" s="306"/>
      <c r="MPP10" s="306"/>
      <c r="MPQ10" s="306"/>
      <c r="MPR10" s="306"/>
      <c r="MPS10" s="306"/>
      <c r="MPT10" s="306"/>
      <c r="MPU10" s="306"/>
      <c r="MPV10" s="306"/>
      <c r="MPW10" s="306"/>
      <c r="MPX10" s="306"/>
      <c r="MPY10" s="306"/>
      <c r="MPZ10" s="306"/>
      <c r="MQA10" s="306"/>
      <c r="MQB10" s="306"/>
      <c r="MQC10" s="306"/>
      <c r="MQD10" s="306"/>
      <c r="MQE10" s="306"/>
      <c r="MQF10" s="306"/>
      <c r="MQG10" s="306"/>
      <c r="MQH10" s="306"/>
      <c r="MQI10" s="306"/>
      <c r="MQJ10" s="306"/>
      <c r="MQK10" s="306"/>
      <c r="MQL10" s="306"/>
      <c r="MQM10" s="306"/>
      <c r="MQN10" s="306"/>
      <c r="MQO10" s="306"/>
      <c r="MQP10" s="306"/>
      <c r="MQQ10" s="306"/>
      <c r="MQR10" s="306"/>
      <c r="MQS10" s="306"/>
      <c r="MQT10" s="306"/>
      <c r="MQU10" s="306"/>
      <c r="MQV10" s="306"/>
      <c r="MQW10" s="306"/>
      <c r="MQX10" s="306"/>
      <c r="MQY10" s="306"/>
      <c r="MQZ10" s="306"/>
      <c r="MRA10" s="306"/>
      <c r="MRB10" s="306"/>
      <c r="MRC10" s="306"/>
      <c r="MRD10" s="306"/>
      <c r="MRE10" s="306"/>
      <c r="MRF10" s="306"/>
      <c r="MRG10" s="306"/>
      <c r="MRH10" s="306"/>
      <c r="MRI10" s="306"/>
      <c r="MRJ10" s="306"/>
      <c r="MRK10" s="306"/>
      <c r="MRL10" s="306"/>
      <c r="MRM10" s="306"/>
      <c r="MRN10" s="306"/>
      <c r="MRO10" s="306"/>
      <c r="MRP10" s="306"/>
      <c r="MRQ10" s="306"/>
      <c r="MRR10" s="306"/>
      <c r="MRS10" s="306"/>
      <c r="MRT10" s="306"/>
      <c r="MRU10" s="306"/>
      <c r="MRV10" s="306"/>
      <c r="MRW10" s="306"/>
      <c r="MRX10" s="306"/>
      <c r="MRY10" s="306"/>
      <c r="MRZ10" s="306"/>
      <c r="MSA10" s="306"/>
      <c r="MSB10" s="306"/>
      <c r="MSC10" s="306"/>
      <c r="MSD10" s="306"/>
      <c r="MSE10" s="306"/>
      <c r="MSF10" s="306"/>
      <c r="MSG10" s="306"/>
      <c r="MSH10" s="306"/>
      <c r="MSI10" s="306"/>
      <c r="MSJ10" s="306"/>
      <c r="MSK10" s="306"/>
      <c r="MSL10" s="306"/>
      <c r="MSM10" s="306"/>
      <c r="MSN10" s="306"/>
      <c r="MSO10" s="306"/>
      <c r="MSP10" s="306"/>
      <c r="MSQ10" s="306"/>
      <c r="MSR10" s="306"/>
      <c r="MSS10" s="306"/>
      <c r="MST10" s="306"/>
      <c r="MSU10" s="306"/>
      <c r="MSV10" s="306"/>
      <c r="MSW10" s="306"/>
      <c r="MSX10" s="306"/>
      <c r="MSY10" s="306"/>
      <c r="MSZ10" s="306"/>
      <c r="MTA10" s="306"/>
      <c r="MTB10" s="306"/>
      <c r="MTC10" s="306"/>
      <c r="MTD10" s="306"/>
      <c r="MTE10" s="306"/>
      <c r="MTF10" s="306"/>
      <c r="MTG10" s="306"/>
      <c r="MTH10" s="306"/>
      <c r="MTI10" s="306"/>
      <c r="MTJ10" s="306"/>
      <c r="MTK10" s="306"/>
      <c r="MTL10" s="306"/>
      <c r="MTM10" s="306"/>
      <c r="MTN10" s="306"/>
      <c r="MTO10" s="306"/>
      <c r="MTP10" s="306"/>
      <c r="MTQ10" s="306"/>
      <c r="MTR10" s="306"/>
      <c r="MTS10" s="306"/>
      <c r="MTT10" s="306"/>
      <c r="MTU10" s="306"/>
      <c r="MTV10" s="306"/>
      <c r="MTW10" s="306"/>
      <c r="MTX10" s="306"/>
      <c r="MTY10" s="306"/>
      <c r="MTZ10" s="306"/>
      <c r="MUA10" s="306"/>
      <c r="MUB10" s="306"/>
      <c r="MUC10" s="306"/>
      <c r="MUD10" s="306"/>
      <c r="MUE10" s="306"/>
      <c r="MUF10" s="306"/>
      <c r="MUG10" s="306"/>
      <c r="MUH10" s="306"/>
      <c r="MUI10" s="306"/>
      <c r="MUJ10" s="306"/>
      <c r="MUK10" s="306"/>
      <c r="MUL10" s="306"/>
      <c r="MUM10" s="306"/>
      <c r="MUN10" s="306"/>
      <c r="MUO10" s="306"/>
      <c r="MUP10" s="306"/>
      <c r="MUQ10" s="306"/>
      <c r="MUR10" s="306"/>
      <c r="MUS10" s="306"/>
      <c r="MUT10" s="306"/>
      <c r="MUU10" s="306"/>
      <c r="MUV10" s="306"/>
      <c r="MUW10" s="306"/>
      <c r="MUX10" s="306"/>
      <c r="MUY10" s="306"/>
      <c r="MUZ10" s="306"/>
      <c r="MVA10" s="306"/>
      <c r="MVB10" s="306"/>
      <c r="MVC10" s="306"/>
      <c r="MVD10" s="306"/>
      <c r="MVE10" s="306"/>
      <c r="MVF10" s="306"/>
      <c r="MVG10" s="306"/>
      <c r="MVH10" s="306"/>
      <c r="MVI10" s="306"/>
      <c r="MVJ10" s="306"/>
      <c r="MVK10" s="306"/>
      <c r="MVL10" s="306"/>
      <c r="MVM10" s="306"/>
      <c r="MVN10" s="306"/>
      <c r="MVO10" s="306"/>
      <c r="MVP10" s="306"/>
      <c r="MVQ10" s="306"/>
      <c r="MVR10" s="306"/>
      <c r="MVS10" s="306"/>
      <c r="MVT10" s="306"/>
      <c r="MVU10" s="306"/>
      <c r="MVV10" s="306"/>
      <c r="MVW10" s="306"/>
      <c r="MVX10" s="306"/>
      <c r="MVY10" s="306"/>
      <c r="MVZ10" s="306"/>
      <c r="MWA10" s="306"/>
      <c r="MWB10" s="306"/>
      <c r="MWC10" s="306"/>
      <c r="MWD10" s="306"/>
      <c r="MWE10" s="306"/>
      <c r="MWF10" s="306"/>
      <c r="MWG10" s="306"/>
      <c r="MWH10" s="306"/>
      <c r="MWI10" s="306"/>
      <c r="MWJ10" s="306"/>
      <c r="MWK10" s="306"/>
      <c r="MWL10" s="306"/>
      <c r="MWM10" s="306"/>
      <c r="MWN10" s="306"/>
      <c r="MWO10" s="306"/>
      <c r="MWP10" s="306"/>
      <c r="MWQ10" s="306"/>
      <c r="MWR10" s="306"/>
      <c r="MWS10" s="306"/>
      <c r="MWT10" s="306"/>
      <c r="MWU10" s="306"/>
      <c r="MWV10" s="306"/>
      <c r="MWW10" s="306"/>
      <c r="MWX10" s="306"/>
      <c r="MWY10" s="306"/>
      <c r="MWZ10" s="306"/>
      <c r="MXA10" s="306"/>
      <c r="MXB10" s="306"/>
      <c r="MXC10" s="306"/>
      <c r="MXD10" s="306"/>
      <c r="MXE10" s="306"/>
      <c r="MXF10" s="306"/>
      <c r="MXG10" s="306"/>
      <c r="MXH10" s="306"/>
      <c r="MXI10" s="306"/>
      <c r="MXJ10" s="306"/>
      <c r="MXK10" s="306"/>
      <c r="MXL10" s="306"/>
      <c r="MXM10" s="306"/>
      <c r="MXN10" s="306"/>
      <c r="MXO10" s="306"/>
      <c r="MXP10" s="306"/>
      <c r="MXQ10" s="306"/>
      <c r="MXR10" s="306"/>
      <c r="MXS10" s="306"/>
      <c r="MXT10" s="306"/>
      <c r="MXU10" s="306"/>
      <c r="MXV10" s="306"/>
      <c r="MXW10" s="306"/>
      <c r="MXX10" s="306"/>
      <c r="MXY10" s="306"/>
      <c r="MXZ10" s="306"/>
      <c r="MYA10" s="306"/>
      <c r="MYB10" s="306"/>
      <c r="MYC10" s="306"/>
      <c r="MYD10" s="306"/>
      <c r="MYE10" s="306"/>
      <c r="MYF10" s="306"/>
      <c r="MYG10" s="306"/>
      <c r="MYH10" s="306"/>
      <c r="MYI10" s="306"/>
      <c r="MYJ10" s="306"/>
      <c r="MYK10" s="306"/>
      <c r="MYL10" s="306"/>
      <c r="MYM10" s="306"/>
      <c r="MYN10" s="306"/>
      <c r="MYO10" s="306"/>
      <c r="MYP10" s="306"/>
      <c r="MYQ10" s="306"/>
      <c r="MYR10" s="306"/>
      <c r="MYS10" s="306"/>
      <c r="MYT10" s="306"/>
      <c r="MYU10" s="306"/>
      <c r="MYV10" s="306"/>
      <c r="MYW10" s="306"/>
      <c r="MYX10" s="306"/>
      <c r="MYY10" s="306"/>
      <c r="MYZ10" s="306"/>
      <c r="MZA10" s="306"/>
      <c r="MZB10" s="306"/>
      <c r="MZC10" s="306"/>
      <c r="MZD10" s="306"/>
      <c r="MZE10" s="306"/>
      <c r="MZF10" s="306"/>
      <c r="MZG10" s="306"/>
      <c r="MZH10" s="306"/>
      <c r="MZI10" s="306"/>
      <c r="MZJ10" s="306"/>
      <c r="MZK10" s="306"/>
      <c r="MZL10" s="306"/>
      <c r="MZM10" s="306"/>
      <c r="MZN10" s="306"/>
      <c r="MZO10" s="306"/>
      <c r="MZP10" s="306"/>
      <c r="MZQ10" s="306"/>
      <c r="MZR10" s="306"/>
      <c r="MZS10" s="306"/>
      <c r="MZT10" s="306"/>
      <c r="MZU10" s="306"/>
      <c r="MZV10" s="306"/>
      <c r="MZW10" s="306"/>
      <c r="MZX10" s="306"/>
      <c r="MZY10" s="306"/>
      <c r="MZZ10" s="306"/>
      <c r="NAA10" s="306"/>
      <c r="NAB10" s="306"/>
      <c r="NAC10" s="306"/>
      <c r="NAD10" s="306"/>
      <c r="NAE10" s="306"/>
      <c r="NAF10" s="306"/>
      <c r="NAG10" s="306"/>
      <c r="NAH10" s="306"/>
      <c r="NAI10" s="306"/>
      <c r="NAJ10" s="306"/>
      <c r="NAK10" s="306"/>
      <c r="NAL10" s="306"/>
      <c r="NAM10" s="306"/>
      <c r="NAN10" s="306"/>
      <c r="NAO10" s="306"/>
      <c r="NAP10" s="306"/>
      <c r="NAQ10" s="306"/>
      <c r="NAR10" s="306"/>
      <c r="NAS10" s="306"/>
      <c r="NAT10" s="306"/>
      <c r="NAU10" s="306"/>
      <c r="NAV10" s="306"/>
      <c r="NAW10" s="306"/>
      <c r="NAX10" s="306"/>
      <c r="NAY10" s="306"/>
      <c r="NAZ10" s="306"/>
      <c r="NBA10" s="306"/>
      <c r="NBB10" s="306"/>
      <c r="NBC10" s="306"/>
      <c r="NBD10" s="306"/>
      <c r="NBE10" s="306"/>
      <c r="NBF10" s="306"/>
      <c r="NBG10" s="306"/>
      <c r="NBH10" s="306"/>
      <c r="NBI10" s="306"/>
      <c r="NBJ10" s="306"/>
      <c r="NBK10" s="306"/>
      <c r="NBL10" s="306"/>
      <c r="NBM10" s="306"/>
      <c r="NBN10" s="306"/>
      <c r="NBO10" s="306"/>
      <c r="NBP10" s="306"/>
      <c r="NBQ10" s="306"/>
      <c r="NBR10" s="306"/>
      <c r="NBS10" s="306"/>
      <c r="NBT10" s="306"/>
      <c r="NBU10" s="306"/>
      <c r="NBV10" s="306"/>
      <c r="NBW10" s="306"/>
      <c r="NBX10" s="306"/>
      <c r="NBY10" s="306"/>
      <c r="NBZ10" s="306"/>
      <c r="NCA10" s="306"/>
      <c r="NCB10" s="306"/>
      <c r="NCC10" s="306"/>
      <c r="NCD10" s="306"/>
      <c r="NCE10" s="306"/>
      <c r="NCF10" s="306"/>
      <c r="NCG10" s="306"/>
      <c r="NCH10" s="306"/>
      <c r="NCI10" s="306"/>
      <c r="NCJ10" s="306"/>
      <c r="NCK10" s="306"/>
      <c r="NCL10" s="306"/>
      <c r="NCM10" s="306"/>
      <c r="NCN10" s="306"/>
      <c r="NCO10" s="306"/>
      <c r="NCP10" s="306"/>
      <c r="NCQ10" s="306"/>
      <c r="NCR10" s="306"/>
      <c r="NCS10" s="306"/>
      <c r="NCT10" s="306"/>
      <c r="NCU10" s="306"/>
      <c r="NCV10" s="306"/>
      <c r="NCW10" s="306"/>
      <c r="NCX10" s="306"/>
      <c r="NCY10" s="306"/>
      <c r="NCZ10" s="306"/>
      <c r="NDA10" s="306"/>
      <c r="NDB10" s="306"/>
      <c r="NDC10" s="306"/>
      <c r="NDD10" s="306"/>
      <c r="NDE10" s="306"/>
      <c r="NDF10" s="306"/>
      <c r="NDG10" s="306"/>
      <c r="NDH10" s="306"/>
      <c r="NDI10" s="306"/>
      <c r="NDJ10" s="306"/>
      <c r="NDK10" s="306"/>
      <c r="NDL10" s="306"/>
      <c r="NDM10" s="306"/>
      <c r="NDN10" s="306"/>
      <c r="NDO10" s="306"/>
      <c r="NDP10" s="306"/>
      <c r="NDQ10" s="306"/>
      <c r="NDR10" s="306"/>
      <c r="NDS10" s="306"/>
      <c r="NDT10" s="306"/>
      <c r="NDU10" s="306"/>
      <c r="NDV10" s="306"/>
      <c r="NDW10" s="306"/>
      <c r="NDX10" s="306"/>
      <c r="NDY10" s="306"/>
      <c r="NDZ10" s="306"/>
      <c r="NEA10" s="306"/>
      <c r="NEB10" s="306"/>
      <c r="NEC10" s="306"/>
      <c r="NED10" s="306"/>
      <c r="NEE10" s="306"/>
      <c r="NEF10" s="306"/>
      <c r="NEG10" s="306"/>
      <c r="NEH10" s="306"/>
      <c r="NEI10" s="306"/>
      <c r="NEJ10" s="306"/>
      <c r="NEK10" s="306"/>
      <c r="NEL10" s="306"/>
      <c r="NEM10" s="306"/>
      <c r="NEN10" s="306"/>
      <c r="NEO10" s="306"/>
      <c r="NEP10" s="306"/>
      <c r="NEQ10" s="306"/>
      <c r="NER10" s="306"/>
      <c r="NES10" s="306"/>
      <c r="NET10" s="306"/>
      <c r="NEU10" s="306"/>
      <c r="NEV10" s="306"/>
      <c r="NEW10" s="306"/>
      <c r="NEX10" s="306"/>
      <c r="NEY10" s="306"/>
      <c r="NEZ10" s="306"/>
      <c r="NFA10" s="306"/>
      <c r="NFB10" s="306"/>
      <c r="NFC10" s="306"/>
      <c r="NFD10" s="306"/>
      <c r="NFE10" s="306"/>
      <c r="NFF10" s="306"/>
      <c r="NFG10" s="306"/>
      <c r="NFH10" s="306"/>
      <c r="NFI10" s="306"/>
      <c r="NFJ10" s="306"/>
      <c r="NFK10" s="306"/>
      <c r="NFL10" s="306"/>
      <c r="NFM10" s="306"/>
      <c r="NFN10" s="306"/>
      <c r="NFO10" s="306"/>
      <c r="NFP10" s="306"/>
      <c r="NFQ10" s="306"/>
      <c r="NFR10" s="306"/>
      <c r="NFS10" s="306"/>
      <c r="NFT10" s="306"/>
      <c r="NFU10" s="306"/>
      <c r="NFV10" s="306"/>
      <c r="NFW10" s="306"/>
      <c r="NFX10" s="306"/>
      <c r="NFY10" s="306"/>
      <c r="NFZ10" s="306"/>
      <c r="NGA10" s="306"/>
      <c r="NGB10" s="306"/>
      <c r="NGC10" s="306"/>
      <c r="NGD10" s="306"/>
      <c r="NGE10" s="306"/>
      <c r="NGF10" s="306"/>
      <c r="NGG10" s="306"/>
      <c r="NGH10" s="306"/>
      <c r="NGI10" s="306"/>
      <c r="NGJ10" s="306"/>
      <c r="NGK10" s="306"/>
      <c r="NGL10" s="306"/>
      <c r="NGM10" s="306"/>
      <c r="NGN10" s="306"/>
      <c r="NGO10" s="306"/>
      <c r="NGP10" s="306"/>
      <c r="NGQ10" s="306"/>
      <c r="NGR10" s="306"/>
      <c r="NGS10" s="306"/>
      <c r="NGT10" s="306"/>
      <c r="NGU10" s="306"/>
      <c r="NGV10" s="306"/>
      <c r="NGW10" s="306"/>
      <c r="NGX10" s="306"/>
      <c r="NGY10" s="306"/>
      <c r="NGZ10" s="306"/>
      <c r="NHA10" s="306"/>
      <c r="NHB10" s="306"/>
      <c r="NHC10" s="306"/>
      <c r="NHD10" s="306"/>
      <c r="NHE10" s="306"/>
      <c r="NHF10" s="306"/>
      <c r="NHG10" s="306"/>
      <c r="NHH10" s="306"/>
      <c r="NHI10" s="306"/>
      <c r="NHJ10" s="306"/>
      <c r="NHK10" s="306"/>
      <c r="NHL10" s="306"/>
      <c r="NHM10" s="306"/>
      <c r="NHN10" s="306"/>
      <c r="NHO10" s="306"/>
      <c r="NHP10" s="306"/>
      <c r="NHQ10" s="306"/>
      <c r="NHR10" s="306"/>
      <c r="NHS10" s="306"/>
      <c r="NHT10" s="306"/>
      <c r="NHU10" s="306"/>
      <c r="NHV10" s="306"/>
      <c r="NHW10" s="306"/>
      <c r="NHX10" s="306"/>
      <c r="NHY10" s="306"/>
      <c r="NHZ10" s="306"/>
      <c r="NIA10" s="306"/>
      <c r="NIB10" s="306"/>
      <c r="NIC10" s="306"/>
      <c r="NID10" s="306"/>
      <c r="NIE10" s="306"/>
      <c r="NIF10" s="306"/>
      <c r="NIG10" s="306"/>
      <c r="NIH10" s="306"/>
      <c r="NII10" s="306"/>
      <c r="NIJ10" s="306"/>
      <c r="NIK10" s="306"/>
      <c r="NIL10" s="306"/>
      <c r="NIM10" s="306"/>
      <c r="NIN10" s="306"/>
      <c r="NIO10" s="306"/>
      <c r="NIP10" s="306"/>
      <c r="NIQ10" s="306"/>
      <c r="NIR10" s="306"/>
      <c r="NIS10" s="306"/>
      <c r="NIT10" s="306"/>
      <c r="NIU10" s="306"/>
      <c r="NIV10" s="306"/>
      <c r="NIW10" s="306"/>
      <c r="NIX10" s="306"/>
      <c r="NIY10" s="306"/>
      <c r="NIZ10" s="306"/>
      <c r="NJA10" s="306"/>
      <c r="NJB10" s="306"/>
      <c r="NJC10" s="306"/>
      <c r="NJD10" s="306"/>
      <c r="NJE10" s="306"/>
      <c r="NJF10" s="306"/>
      <c r="NJG10" s="306"/>
      <c r="NJH10" s="306"/>
      <c r="NJI10" s="306"/>
      <c r="NJJ10" s="306"/>
      <c r="NJK10" s="306"/>
      <c r="NJL10" s="306"/>
      <c r="NJM10" s="306"/>
      <c r="NJN10" s="306"/>
      <c r="NJO10" s="306"/>
      <c r="NJP10" s="306"/>
      <c r="NJQ10" s="306"/>
      <c r="NJR10" s="306"/>
      <c r="NJS10" s="306"/>
      <c r="NJT10" s="306"/>
      <c r="NJU10" s="306"/>
      <c r="NJV10" s="306"/>
      <c r="NJW10" s="306"/>
      <c r="NJX10" s="306"/>
      <c r="NJY10" s="306"/>
      <c r="NJZ10" s="306"/>
      <c r="NKA10" s="306"/>
      <c r="NKB10" s="306"/>
      <c r="NKC10" s="306"/>
      <c r="NKD10" s="306"/>
      <c r="NKE10" s="306"/>
      <c r="NKF10" s="306"/>
      <c r="NKG10" s="306"/>
      <c r="NKH10" s="306"/>
      <c r="NKI10" s="306"/>
      <c r="NKJ10" s="306"/>
      <c r="NKK10" s="306"/>
      <c r="NKL10" s="306"/>
      <c r="NKM10" s="306"/>
      <c r="NKN10" s="306"/>
      <c r="NKO10" s="306"/>
      <c r="NKP10" s="306"/>
      <c r="NKQ10" s="306"/>
      <c r="NKR10" s="306"/>
      <c r="NKS10" s="306"/>
      <c r="NKT10" s="306"/>
      <c r="NKU10" s="306"/>
      <c r="NKV10" s="306"/>
      <c r="NKW10" s="306"/>
      <c r="NKX10" s="306"/>
      <c r="NKY10" s="306"/>
      <c r="NKZ10" s="306"/>
      <c r="NLA10" s="306"/>
      <c r="NLB10" s="306"/>
      <c r="NLC10" s="306"/>
      <c r="NLD10" s="306"/>
      <c r="NLE10" s="306"/>
      <c r="NLF10" s="306"/>
      <c r="NLG10" s="306"/>
      <c r="NLH10" s="306"/>
      <c r="NLI10" s="306"/>
      <c r="NLJ10" s="306"/>
      <c r="NLK10" s="306"/>
      <c r="NLL10" s="306"/>
      <c r="NLM10" s="306"/>
      <c r="NLN10" s="306"/>
      <c r="NLO10" s="306"/>
      <c r="NLP10" s="306"/>
      <c r="NLQ10" s="306"/>
      <c r="NLR10" s="306"/>
      <c r="NLS10" s="306"/>
      <c r="NLT10" s="306"/>
      <c r="NLU10" s="306"/>
      <c r="NLV10" s="306"/>
      <c r="NLW10" s="306"/>
      <c r="NLX10" s="306"/>
      <c r="NLY10" s="306"/>
      <c r="NLZ10" s="306"/>
      <c r="NMA10" s="306"/>
      <c r="NMB10" s="306"/>
      <c r="NMC10" s="306"/>
      <c r="NMD10" s="306"/>
      <c r="NME10" s="306"/>
      <c r="NMF10" s="306"/>
      <c r="NMG10" s="306"/>
      <c r="NMH10" s="306"/>
      <c r="NMI10" s="306"/>
      <c r="NMJ10" s="306"/>
      <c r="NMK10" s="306"/>
      <c r="NML10" s="306"/>
      <c r="NMM10" s="306"/>
      <c r="NMN10" s="306"/>
      <c r="NMO10" s="306"/>
      <c r="NMP10" s="306"/>
      <c r="NMQ10" s="306"/>
      <c r="NMR10" s="306"/>
      <c r="NMS10" s="306"/>
      <c r="NMT10" s="306"/>
      <c r="NMU10" s="306"/>
      <c r="NMV10" s="306"/>
      <c r="NMW10" s="306"/>
      <c r="NMX10" s="306"/>
      <c r="NMY10" s="306"/>
      <c r="NMZ10" s="306"/>
      <c r="NNA10" s="306"/>
      <c r="NNB10" s="306"/>
      <c r="NNC10" s="306"/>
      <c r="NND10" s="306"/>
      <c r="NNE10" s="306"/>
      <c r="NNF10" s="306"/>
      <c r="NNG10" s="306"/>
      <c r="NNH10" s="306"/>
      <c r="NNI10" s="306"/>
      <c r="NNJ10" s="306"/>
      <c r="NNK10" s="306"/>
      <c r="NNL10" s="306"/>
      <c r="NNM10" s="306"/>
      <c r="NNN10" s="306"/>
      <c r="NNO10" s="306"/>
      <c r="NNP10" s="306"/>
      <c r="NNQ10" s="306"/>
      <c r="NNR10" s="306"/>
      <c r="NNS10" s="306"/>
      <c r="NNT10" s="306"/>
      <c r="NNU10" s="306"/>
      <c r="NNV10" s="306"/>
      <c r="NNW10" s="306"/>
      <c r="NNX10" s="306"/>
      <c r="NNY10" s="306"/>
      <c r="NNZ10" s="306"/>
      <c r="NOA10" s="306"/>
      <c r="NOB10" s="306"/>
      <c r="NOC10" s="306"/>
      <c r="NOD10" s="306"/>
      <c r="NOE10" s="306"/>
      <c r="NOF10" s="306"/>
      <c r="NOG10" s="306"/>
      <c r="NOH10" s="306"/>
      <c r="NOI10" s="306"/>
      <c r="NOJ10" s="306"/>
      <c r="NOK10" s="306"/>
      <c r="NOL10" s="306"/>
      <c r="NOM10" s="306"/>
      <c r="NON10" s="306"/>
      <c r="NOO10" s="306"/>
      <c r="NOP10" s="306"/>
      <c r="NOQ10" s="306"/>
      <c r="NOR10" s="306"/>
      <c r="NOS10" s="306"/>
      <c r="NOT10" s="306"/>
      <c r="NOU10" s="306"/>
      <c r="NOV10" s="306"/>
      <c r="NOW10" s="306"/>
      <c r="NOX10" s="306"/>
      <c r="NOY10" s="306"/>
      <c r="NOZ10" s="306"/>
      <c r="NPA10" s="306"/>
      <c r="NPB10" s="306"/>
      <c r="NPC10" s="306"/>
      <c r="NPD10" s="306"/>
      <c r="NPE10" s="306"/>
      <c r="NPF10" s="306"/>
      <c r="NPG10" s="306"/>
      <c r="NPH10" s="306"/>
      <c r="NPI10" s="306"/>
      <c r="NPJ10" s="306"/>
      <c r="NPK10" s="306"/>
      <c r="NPL10" s="306"/>
      <c r="NPM10" s="306"/>
      <c r="NPN10" s="306"/>
      <c r="NPO10" s="306"/>
      <c r="NPP10" s="306"/>
      <c r="NPQ10" s="306"/>
      <c r="NPR10" s="306"/>
      <c r="NPS10" s="306"/>
      <c r="NPT10" s="306"/>
      <c r="NPU10" s="306"/>
      <c r="NPV10" s="306"/>
      <c r="NPW10" s="306"/>
      <c r="NPX10" s="306"/>
      <c r="NPY10" s="306"/>
      <c r="NPZ10" s="306"/>
      <c r="NQA10" s="306"/>
      <c r="NQB10" s="306"/>
      <c r="NQC10" s="306"/>
      <c r="NQD10" s="306"/>
      <c r="NQE10" s="306"/>
      <c r="NQF10" s="306"/>
      <c r="NQG10" s="306"/>
      <c r="NQH10" s="306"/>
      <c r="NQI10" s="306"/>
      <c r="NQJ10" s="306"/>
      <c r="NQK10" s="306"/>
      <c r="NQL10" s="306"/>
      <c r="NQM10" s="306"/>
      <c r="NQN10" s="306"/>
      <c r="NQO10" s="306"/>
      <c r="NQP10" s="306"/>
      <c r="NQQ10" s="306"/>
      <c r="NQR10" s="306"/>
      <c r="NQS10" s="306"/>
      <c r="NQT10" s="306"/>
      <c r="NQU10" s="306"/>
      <c r="NQV10" s="306"/>
      <c r="NQW10" s="306"/>
      <c r="NQX10" s="306"/>
      <c r="NQY10" s="306"/>
      <c r="NQZ10" s="306"/>
      <c r="NRA10" s="306"/>
      <c r="NRB10" s="306"/>
      <c r="NRC10" s="306"/>
      <c r="NRD10" s="306"/>
      <c r="NRE10" s="306"/>
      <c r="NRF10" s="306"/>
      <c r="NRG10" s="306"/>
      <c r="NRH10" s="306"/>
      <c r="NRI10" s="306"/>
      <c r="NRJ10" s="306"/>
      <c r="NRK10" s="306"/>
      <c r="NRL10" s="306"/>
      <c r="NRM10" s="306"/>
      <c r="NRN10" s="306"/>
      <c r="NRO10" s="306"/>
      <c r="NRP10" s="306"/>
      <c r="NRQ10" s="306"/>
      <c r="NRR10" s="306"/>
      <c r="NRS10" s="306"/>
      <c r="NRT10" s="306"/>
      <c r="NRU10" s="306"/>
      <c r="NRV10" s="306"/>
      <c r="NRW10" s="306"/>
      <c r="NRX10" s="306"/>
      <c r="NRY10" s="306"/>
      <c r="NRZ10" s="306"/>
      <c r="NSA10" s="306"/>
      <c r="NSB10" s="306"/>
      <c r="NSC10" s="306"/>
      <c r="NSD10" s="306"/>
      <c r="NSE10" s="306"/>
      <c r="NSF10" s="306"/>
      <c r="NSG10" s="306"/>
      <c r="NSH10" s="306"/>
      <c r="NSI10" s="306"/>
      <c r="NSJ10" s="306"/>
      <c r="NSK10" s="306"/>
      <c r="NSL10" s="306"/>
      <c r="NSM10" s="306"/>
      <c r="NSN10" s="306"/>
      <c r="NSO10" s="306"/>
      <c r="NSP10" s="306"/>
      <c r="NSQ10" s="306"/>
      <c r="NSR10" s="306"/>
      <c r="NSS10" s="306"/>
      <c r="NST10" s="306"/>
      <c r="NSU10" s="306"/>
      <c r="NSV10" s="306"/>
      <c r="NSW10" s="306"/>
      <c r="NSX10" s="306"/>
      <c r="NSY10" s="306"/>
      <c r="NSZ10" s="306"/>
      <c r="NTA10" s="306"/>
      <c r="NTB10" s="306"/>
      <c r="NTC10" s="306"/>
      <c r="NTD10" s="306"/>
      <c r="NTE10" s="306"/>
      <c r="NTF10" s="306"/>
      <c r="NTG10" s="306"/>
      <c r="NTH10" s="306"/>
      <c r="NTI10" s="306"/>
      <c r="NTJ10" s="306"/>
      <c r="NTK10" s="306"/>
      <c r="NTL10" s="306"/>
      <c r="NTM10" s="306"/>
      <c r="NTN10" s="306"/>
      <c r="NTO10" s="306"/>
      <c r="NTP10" s="306"/>
      <c r="NTQ10" s="306"/>
      <c r="NTR10" s="306"/>
      <c r="NTS10" s="306"/>
      <c r="NTT10" s="306"/>
      <c r="NTU10" s="306"/>
      <c r="NTV10" s="306"/>
      <c r="NTW10" s="306"/>
      <c r="NTX10" s="306"/>
      <c r="NTY10" s="306"/>
      <c r="NTZ10" s="306"/>
      <c r="NUA10" s="306"/>
      <c r="NUB10" s="306"/>
      <c r="NUC10" s="306"/>
      <c r="NUD10" s="306"/>
      <c r="NUE10" s="306"/>
      <c r="NUF10" s="306"/>
      <c r="NUG10" s="306"/>
      <c r="NUH10" s="306"/>
      <c r="NUI10" s="306"/>
      <c r="NUJ10" s="306"/>
      <c r="NUK10" s="306"/>
      <c r="NUL10" s="306"/>
      <c r="NUM10" s="306"/>
      <c r="NUN10" s="306"/>
      <c r="NUO10" s="306"/>
      <c r="NUP10" s="306"/>
      <c r="NUQ10" s="306"/>
      <c r="NUR10" s="306"/>
      <c r="NUS10" s="306"/>
      <c r="NUT10" s="306"/>
      <c r="NUU10" s="306"/>
      <c r="NUV10" s="306"/>
      <c r="NUW10" s="306"/>
      <c r="NUX10" s="306"/>
      <c r="NUY10" s="306"/>
      <c r="NUZ10" s="306"/>
      <c r="NVA10" s="306"/>
      <c r="NVB10" s="306"/>
      <c r="NVC10" s="306"/>
      <c r="NVD10" s="306"/>
      <c r="NVE10" s="306"/>
      <c r="NVF10" s="306"/>
      <c r="NVG10" s="306"/>
      <c r="NVH10" s="306"/>
      <c r="NVI10" s="306"/>
      <c r="NVJ10" s="306"/>
      <c r="NVK10" s="306"/>
      <c r="NVL10" s="306"/>
      <c r="NVM10" s="306"/>
      <c r="NVN10" s="306"/>
      <c r="NVO10" s="306"/>
      <c r="NVP10" s="306"/>
      <c r="NVQ10" s="306"/>
      <c r="NVR10" s="306"/>
      <c r="NVS10" s="306"/>
      <c r="NVT10" s="306"/>
      <c r="NVU10" s="306"/>
      <c r="NVV10" s="306"/>
      <c r="NVW10" s="306"/>
      <c r="NVX10" s="306"/>
      <c r="NVY10" s="306"/>
      <c r="NVZ10" s="306"/>
      <c r="NWA10" s="306"/>
      <c r="NWB10" s="306"/>
      <c r="NWC10" s="306"/>
      <c r="NWD10" s="306"/>
      <c r="NWE10" s="306"/>
      <c r="NWF10" s="306"/>
      <c r="NWG10" s="306"/>
      <c r="NWH10" s="306"/>
      <c r="NWI10" s="306"/>
      <c r="NWJ10" s="306"/>
      <c r="NWK10" s="306"/>
      <c r="NWL10" s="306"/>
      <c r="NWM10" s="306"/>
      <c r="NWN10" s="306"/>
      <c r="NWO10" s="306"/>
      <c r="NWP10" s="306"/>
      <c r="NWQ10" s="306"/>
      <c r="NWR10" s="306"/>
      <c r="NWS10" s="306"/>
      <c r="NWT10" s="306"/>
      <c r="NWU10" s="306"/>
      <c r="NWV10" s="306"/>
      <c r="NWW10" s="306"/>
      <c r="NWX10" s="306"/>
      <c r="NWY10" s="306"/>
      <c r="NWZ10" s="306"/>
      <c r="NXA10" s="306"/>
      <c r="NXB10" s="306"/>
      <c r="NXC10" s="306"/>
      <c r="NXD10" s="306"/>
      <c r="NXE10" s="306"/>
      <c r="NXF10" s="306"/>
      <c r="NXG10" s="306"/>
      <c r="NXH10" s="306"/>
      <c r="NXI10" s="306"/>
      <c r="NXJ10" s="306"/>
      <c r="NXK10" s="306"/>
      <c r="NXL10" s="306"/>
      <c r="NXM10" s="306"/>
      <c r="NXN10" s="306"/>
      <c r="NXO10" s="306"/>
      <c r="NXP10" s="306"/>
      <c r="NXQ10" s="306"/>
      <c r="NXR10" s="306"/>
      <c r="NXS10" s="306"/>
      <c r="NXT10" s="306"/>
      <c r="NXU10" s="306"/>
      <c r="NXV10" s="306"/>
      <c r="NXW10" s="306"/>
      <c r="NXX10" s="306"/>
      <c r="NXY10" s="306"/>
      <c r="NXZ10" s="306"/>
      <c r="NYA10" s="306"/>
      <c r="NYB10" s="306"/>
      <c r="NYC10" s="306"/>
      <c r="NYD10" s="306"/>
      <c r="NYE10" s="306"/>
      <c r="NYF10" s="306"/>
      <c r="NYG10" s="306"/>
      <c r="NYH10" s="306"/>
      <c r="NYI10" s="306"/>
      <c r="NYJ10" s="306"/>
      <c r="NYK10" s="306"/>
      <c r="NYL10" s="306"/>
      <c r="NYM10" s="306"/>
      <c r="NYN10" s="306"/>
      <c r="NYO10" s="306"/>
      <c r="NYP10" s="306"/>
      <c r="NYQ10" s="306"/>
      <c r="NYR10" s="306"/>
      <c r="NYS10" s="306"/>
      <c r="NYT10" s="306"/>
      <c r="NYU10" s="306"/>
      <c r="NYV10" s="306"/>
      <c r="NYW10" s="306"/>
      <c r="NYX10" s="306"/>
      <c r="NYY10" s="306"/>
      <c r="NYZ10" s="306"/>
      <c r="NZA10" s="306"/>
      <c r="NZB10" s="306"/>
      <c r="NZC10" s="306"/>
      <c r="NZD10" s="306"/>
      <c r="NZE10" s="306"/>
      <c r="NZF10" s="306"/>
      <c r="NZG10" s="306"/>
      <c r="NZH10" s="306"/>
      <c r="NZI10" s="306"/>
      <c r="NZJ10" s="306"/>
      <c r="NZK10" s="306"/>
      <c r="NZL10" s="306"/>
      <c r="NZM10" s="306"/>
      <c r="NZN10" s="306"/>
      <c r="NZO10" s="306"/>
      <c r="NZP10" s="306"/>
      <c r="NZQ10" s="306"/>
      <c r="NZR10" s="306"/>
      <c r="NZS10" s="306"/>
      <c r="NZT10" s="306"/>
      <c r="NZU10" s="306"/>
      <c r="NZV10" s="306"/>
      <c r="NZW10" s="306"/>
      <c r="NZX10" s="306"/>
      <c r="NZY10" s="306"/>
      <c r="NZZ10" s="306"/>
      <c r="OAA10" s="306"/>
      <c r="OAB10" s="306"/>
      <c r="OAC10" s="306"/>
      <c r="OAD10" s="306"/>
      <c r="OAE10" s="306"/>
      <c r="OAF10" s="306"/>
      <c r="OAG10" s="306"/>
      <c r="OAH10" s="306"/>
      <c r="OAI10" s="306"/>
      <c r="OAJ10" s="306"/>
      <c r="OAK10" s="306"/>
      <c r="OAL10" s="306"/>
      <c r="OAM10" s="306"/>
      <c r="OAN10" s="306"/>
      <c r="OAO10" s="306"/>
      <c r="OAP10" s="306"/>
      <c r="OAQ10" s="306"/>
      <c r="OAR10" s="306"/>
      <c r="OAS10" s="306"/>
      <c r="OAT10" s="306"/>
      <c r="OAU10" s="306"/>
      <c r="OAV10" s="306"/>
      <c r="OAW10" s="306"/>
      <c r="OAX10" s="306"/>
      <c r="OAY10" s="306"/>
      <c r="OAZ10" s="306"/>
      <c r="OBA10" s="306"/>
      <c r="OBB10" s="306"/>
      <c r="OBC10" s="306"/>
      <c r="OBD10" s="306"/>
      <c r="OBE10" s="306"/>
      <c r="OBF10" s="306"/>
      <c r="OBG10" s="306"/>
      <c r="OBH10" s="306"/>
      <c r="OBI10" s="306"/>
      <c r="OBJ10" s="306"/>
      <c r="OBK10" s="306"/>
      <c r="OBL10" s="306"/>
      <c r="OBM10" s="306"/>
      <c r="OBN10" s="306"/>
      <c r="OBO10" s="306"/>
      <c r="OBP10" s="306"/>
      <c r="OBQ10" s="306"/>
      <c r="OBR10" s="306"/>
      <c r="OBS10" s="306"/>
      <c r="OBT10" s="306"/>
      <c r="OBU10" s="306"/>
      <c r="OBV10" s="306"/>
      <c r="OBW10" s="306"/>
      <c r="OBX10" s="306"/>
      <c r="OBY10" s="306"/>
      <c r="OBZ10" s="306"/>
      <c r="OCA10" s="306"/>
      <c r="OCB10" s="306"/>
      <c r="OCC10" s="306"/>
      <c r="OCD10" s="306"/>
      <c r="OCE10" s="306"/>
      <c r="OCF10" s="306"/>
      <c r="OCG10" s="306"/>
      <c r="OCH10" s="306"/>
      <c r="OCI10" s="306"/>
      <c r="OCJ10" s="306"/>
      <c r="OCK10" s="306"/>
      <c r="OCL10" s="306"/>
      <c r="OCM10" s="306"/>
      <c r="OCN10" s="306"/>
      <c r="OCO10" s="306"/>
      <c r="OCP10" s="306"/>
      <c r="OCQ10" s="306"/>
      <c r="OCR10" s="306"/>
      <c r="OCS10" s="306"/>
      <c r="OCT10" s="306"/>
      <c r="OCU10" s="306"/>
      <c r="OCV10" s="306"/>
      <c r="OCW10" s="306"/>
      <c r="OCX10" s="306"/>
      <c r="OCY10" s="306"/>
      <c r="OCZ10" s="306"/>
      <c r="ODA10" s="306"/>
      <c r="ODB10" s="306"/>
      <c r="ODC10" s="306"/>
      <c r="ODD10" s="306"/>
      <c r="ODE10" s="306"/>
      <c r="ODF10" s="306"/>
      <c r="ODG10" s="306"/>
      <c r="ODH10" s="306"/>
      <c r="ODI10" s="306"/>
      <c r="ODJ10" s="306"/>
      <c r="ODK10" s="306"/>
      <c r="ODL10" s="306"/>
      <c r="ODM10" s="306"/>
      <c r="ODN10" s="306"/>
      <c r="ODO10" s="306"/>
      <c r="ODP10" s="306"/>
      <c r="ODQ10" s="306"/>
      <c r="ODR10" s="306"/>
      <c r="ODS10" s="306"/>
      <c r="ODT10" s="306"/>
      <c r="ODU10" s="306"/>
      <c r="ODV10" s="306"/>
      <c r="ODW10" s="306"/>
      <c r="ODX10" s="306"/>
      <c r="ODY10" s="306"/>
      <c r="ODZ10" s="306"/>
      <c r="OEA10" s="306"/>
      <c r="OEB10" s="306"/>
      <c r="OEC10" s="306"/>
      <c r="OED10" s="306"/>
      <c r="OEE10" s="306"/>
      <c r="OEF10" s="306"/>
      <c r="OEG10" s="306"/>
      <c r="OEH10" s="306"/>
      <c r="OEI10" s="306"/>
      <c r="OEJ10" s="306"/>
      <c r="OEK10" s="306"/>
      <c r="OEL10" s="306"/>
      <c r="OEM10" s="306"/>
      <c r="OEN10" s="306"/>
      <c r="OEO10" s="306"/>
      <c r="OEP10" s="306"/>
      <c r="OEQ10" s="306"/>
      <c r="OER10" s="306"/>
      <c r="OES10" s="306"/>
      <c r="OET10" s="306"/>
      <c r="OEU10" s="306"/>
      <c r="OEV10" s="306"/>
      <c r="OEW10" s="306"/>
      <c r="OEX10" s="306"/>
      <c r="OEY10" s="306"/>
      <c r="OEZ10" s="306"/>
      <c r="OFA10" s="306"/>
      <c r="OFB10" s="306"/>
      <c r="OFC10" s="306"/>
      <c r="OFD10" s="306"/>
      <c r="OFE10" s="306"/>
      <c r="OFF10" s="306"/>
      <c r="OFG10" s="306"/>
      <c r="OFH10" s="306"/>
      <c r="OFI10" s="306"/>
      <c r="OFJ10" s="306"/>
      <c r="OFK10" s="306"/>
      <c r="OFL10" s="306"/>
      <c r="OFM10" s="306"/>
      <c r="OFN10" s="306"/>
      <c r="OFO10" s="306"/>
      <c r="OFP10" s="306"/>
      <c r="OFQ10" s="306"/>
      <c r="OFR10" s="306"/>
      <c r="OFS10" s="306"/>
      <c r="OFT10" s="306"/>
      <c r="OFU10" s="306"/>
      <c r="OFV10" s="306"/>
      <c r="OFW10" s="306"/>
      <c r="OFX10" s="306"/>
      <c r="OFY10" s="306"/>
      <c r="OFZ10" s="306"/>
      <c r="OGA10" s="306"/>
      <c r="OGB10" s="306"/>
      <c r="OGC10" s="306"/>
      <c r="OGD10" s="306"/>
      <c r="OGE10" s="306"/>
      <c r="OGF10" s="306"/>
      <c r="OGG10" s="306"/>
      <c r="OGH10" s="306"/>
      <c r="OGI10" s="306"/>
      <c r="OGJ10" s="306"/>
      <c r="OGK10" s="306"/>
      <c r="OGL10" s="306"/>
      <c r="OGM10" s="306"/>
      <c r="OGN10" s="306"/>
      <c r="OGO10" s="306"/>
      <c r="OGP10" s="306"/>
      <c r="OGQ10" s="306"/>
      <c r="OGR10" s="306"/>
      <c r="OGS10" s="306"/>
      <c r="OGT10" s="306"/>
      <c r="OGU10" s="306"/>
      <c r="OGV10" s="306"/>
      <c r="OGW10" s="306"/>
      <c r="OGX10" s="306"/>
      <c r="OGY10" s="306"/>
      <c r="OGZ10" s="306"/>
      <c r="OHA10" s="306"/>
      <c r="OHB10" s="306"/>
      <c r="OHC10" s="306"/>
      <c r="OHD10" s="306"/>
      <c r="OHE10" s="306"/>
      <c r="OHF10" s="306"/>
      <c r="OHG10" s="306"/>
      <c r="OHH10" s="306"/>
      <c r="OHI10" s="306"/>
      <c r="OHJ10" s="306"/>
      <c r="OHK10" s="306"/>
      <c r="OHL10" s="306"/>
      <c r="OHM10" s="306"/>
      <c r="OHN10" s="306"/>
      <c r="OHO10" s="306"/>
      <c r="OHP10" s="306"/>
      <c r="OHQ10" s="306"/>
      <c r="OHR10" s="306"/>
      <c r="OHS10" s="306"/>
      <c r="OHT10" s="306"/>
      <c r="OHU10" s="306"/>
      <c r="OHV10" s="306"/>
      <c r="OHW10" s="306"/>
      <c r="OHX10" s="306"/>
      <c r="OHY10" s="306"/>
      <c r="OHZ10" s="306"/>
      <c r="OIA10" s="306"/>
      <c r="OIB10" s="306"/>
      <c r="OIC10" s="306"/>
      <c r="OID10" s="306"/>
      <c r="OIE10" s="306"/>
      <c r="OIF10" s="306"/>
      <c r="OIG10" s="306"/>
      <c r="OIH10" s="306"/>
      <c r="OII10" s="306"/>
      <c r="OIJ10" s="306"/>
      <c r="OIK10" s="306"/>
      <c r="OIL10" s="306"/>
      <c r="OIM10" s="306"/>
      <c r="OIN10" s="306"/>
      <c r="OIO10" s="306"/>
      <c r="OIP10" s="306"/>
      <c r="OIQ10" s="306"/>
      <c r="OIR10" s="306"/>
      <c r="OIS10" s="306"/>
      <c r="OIT10" s="306"/>
      <c r="OIU10" s="306"/>
      <c r="OIV10" s="306"/>
      <c r="OIW10" s="306"/>
      <c r="OIX10" s="306"/>
      <c r="OIY10" s="306"/>
      <c r="OIZ10" s="306"/>
      <c r="OJA10" s="306"/>
      <c r="OJB10" s="306"/>
      <c r="OJC10" s="306"/>
      <c r="OJD10" s="306"/>
      <c r="OJE10" s="306"/>
      <c r="OJF10" s="306"/>
      <c r="OJG10" s="306"/>
      <c r="OJH10" s="306"/>
      <c r="OJI10" s="306"/>
      <c r="OJJ10" s="306"/>
      <c r="OJK10" s="306"/>
      <c r="OJL10" s="306"/>
      <c r="OJM10" s="306"/>
      <c r="OJN10" s="306"/>
      <c r="OJO10" s="306"/>
      <c r="OJP10" s="306"/>
      <c r="OJQ10" s="306"/>
      <c r="OJR10" s="306"/>
      <c r="OJS10" s="306"/>
      <c r="OJT10" s="306"/>
      <c r="OJU10" s="306"/>
      <c r="OJV10" s="306"/>
      <c r="OJW10" s="306"/>
      <c r="OJX10" s="306"/>
      <c r="OJY10" s="306"/>
      <c r="OJZ10" s="306"/>
      <c r="OKA10" s="306"/>
      <c r="OKB10" s="306"/>
      <c r="OKC10" s="306"/>
      <c r="OKD10" s="306"/>
      <c r="OKE10" s="306"/>
      <c r="OKF10" s="306"/>
      <c r="OKG10" s="306"/>
      <c r="OKH10" s="306"/>
      <c r="OKI10" s="306"/>
      <c r="OKJ10" s="306"/>
      <c r="OKK10" s="306"/>
      <c r="OKL10" s="306"/>
      <c r="OKM10" s="306"/>
      <c r="OKN10" s="306"/>
      <c r="OKO10" s="306"/>
      <c r="OKP10" s="306"/>
      <c r="OKQ10" s="306"/>
      <c r="OKR10" s="306"/>
      <c r="OKS10" s="306"/>
      <c r="OKT10" s="306"/>
      <c r="OKU10" s="306"/>
      <c r="OKV10" s="306"/>
      <c r="OKW10" s="306"/>
      <c r="OKX10" s="306"/>
      <c r="OKY10" s="306"/>
      <c r="OKZ10" s="306"/>
      <c r="OLA10" s="306"/>
      <c r="OLB10" s="306"/>
      <c r="OLC10" s="306"/>
      <c r="OLD10" s="306"/>
      <c r="OLE10" s="306"/>
      <c r="OLF10" s="306"/>
      <c r="OLG10" s="306"/>
      <c r="OLH10" s="306"/>
      <c r="OLI10" s="306"/>
      <c r="OLJ10" s="306"/>
      <c r="OLK10" s="306"/>
      <c r="OLL10" s="306"/>
      <c r="OLM10" s="306"/>
      <c r="OLN10" s="306"/>
      <c r="OLO10" s="306"/>
      <c r="OLP10" s="306"/>
      <c r="OLQ10" s="306"/>
      <c r="OLR10" s="306"/>
      <c r="OLS10" s="306"/>
      <c r="OLT10" s="306"/>
      <c r="OLU10" s="306"/>
      <c r="OLV10" s="306"/>
      <c r="OLW10" s="306"/>
      <c r="OLX10" s="306"/>
      <c r="OLY10" s="306"/>
      <c r="OLZ10" s="306"/>
      <c r="OMA10" s="306"/>
      <c r="OMB10" s="306"/>
      <c r="OMC10" s="306"/>
      <c r="OMD10" s="306"/>
      <c r="OME10" s="306"/>
      <c r="OMF10" s="306"/>
      <c r="OMG10" s="306"/>
      <c r="OMH10" s="306"/>
      <c r="OMI10" s="306"/>
      <c r="OMJ10" s="306"/>
      <c r="OMK10" s="306"/>
      <c r="OML10" s="306"/>
      <c r="OMM10" s="306"/>
      <c r="OMN10" s="306"/>
      <c r="OMO10" s="306"/>
      <c r="OMP10" s="306"/>
      <c r="OMQ10" s="306"/>
      <c r="OMR10" s="306"/>
      <c r="OMS10" s="306"/>
      <c r="OMT10" s="306"/>
      <c r="OMU10" s="306"/>
      <c r="OMV10" s="306"/>
      <c r="OMW10" s="306"/>
      <c r="OMX10" s="306"/>
      <c r="OMY10" s="306"/>
      <c r="OMZ10" s="306"/>
      <c r="ONA10" s="306"/>
      <c r="ONB10" s="306"/>
      <c r="ONC10" s="306"/>
      <c r="OND10" s="306"/>
      <c r="ONE10" s="306"/>
      <c r="ONF10" s="306"/>
      <c r="ONG10" s="306"/>
      <c r="ONH10" s="306"/>
      <c r="ONI10" s="306"/>
      <c r="ONJ10" s="306"/>
      <c r="ONK10" s="306"/>
      <c r="ONL10" s="306"/>
      <c r="ONM10" s="306"/>
      <c r="ONN10" s="306"/>
      <c r="ONO10" s="306"/>
      <c r="ONP10" s="306"/>
      <c r="ONQ10" s="306"/>
      <c r="ONR10" s="306"/>
      <c r="ONS10" s="306"/>
      <c r="ONT10" s="306"/>
      <c r="ONU10" s="306"/>
      <c r="ONV10" s="306"/>
      <c r="ONW10" s="306"/>
      <c r="ONX10" s="306"/>
      <c r="ONY10" s="306"/>
      <c r="ONZ10" s="306"/>
      <c r="OOA10" s="306"/>
      <c r="OOB10" s="306"/>
      <c r="OOC10" s="306"/>
      <c r="OOD10" s="306"/>
      <c r="OOE10" s="306"/>
      <c r="OOF10" s="306"/>
      <c r="OOG10" s="306"/>
      <c r="OOH10" s="306"/>
      <c r="OOI10" s="306"/>
      <c r="OOJ10" s="306"/>
      <c r="OOK10" s="306"/>
      <c r="OOL10" s="306"/>
      <c r="OOM10" s="306"/>
      <c r="OON10" s="306"/>
      <c r="OOO10" s="306"/>
      <c r="OOP10" s="306"/>
      <c r="OOQ10" s="306"/>
      <c r="OOR10" s="306"/>
      <c r="OOS10" s="306"/>
      <c r="OOT10" s="306"/>
      <c r="OOU10" s="306"/>
      <c r="OOV10" s="306"/>
      <c r="OOW10" s="306"/>
      <c r="OOX10" s="306"/>
      <c r="OOY10" s="306"/>
      <c r="OOZ10" s="306"/>
      <c r="OPA10" s="306"/>
      <c r="OPB10" s="306"/>
      <c r="OPC10" s="306"/>
      <c r="OPD10" s="306"/>
      <c r="OPE10" s="306"/>
      <c r="OPF10" s="306"/>
      <c r="OPG10" s="306"/>
      <c r="OPH10" s="306"/>
      <c r="OPI10" s="306"/>
      <c r="OPJ10" s="306"/>
      <c r="OPK10" s="306"/>
      <c r="OPL10" s="306"/>
      <c r="OPM10" s="306"/>
      <c r="OPN10" s="306"/>
      <c r="OPO10" s="306"/>
      <c r="OPP10" s="306"/>
      <c r="OPQ10" s="306"/>
      <c r="OPR10" s="306"/>
      <c r="OPS10" s="306"/>
      <c r="OPT10" s="306"/>
      <c r="OPU10" s="306"/>
      <c r="OPV10" s="306"/>
      <c r="OPW10" s="306"/>
      <c r="OPX10" s="306"/>
      <c r="OPY10" s="306"/>
      <c r="OPZ10" s="306"/>
      <c r="OQA10" s="306"/>
      <c r="OQB10" s="306"/>
      <c r="OQC10" s="306"/>
      <c r="OQD10" s="306"/>
      <c r="OQE10" s="306"/>
      <c r="OQF10" s="306"/>
      <c r="OQG10" s="306"/>
      <c r="OQH10" s="306"/>
      <c r="OQI10" s="306"/>
      <c r="OQJ10" s="306"/>
      <c r="OQK10" s="306"/>
      <c r="OQL10" s="306"/>
      <c r="OQM10" s="306"/>
      <c r="OQN10" s="306"/>
      <c r="OQO10" s="306"/>
      <c r="OQP10" s="306"/>
      <c r="OQQ10" s="306"/>
      <c r="OQR10" s="306"/>
      <c r="OQS10" s="306"/>
      <c r="OQT10" s="306"/>
      <c r="OQU10" s="306"/>
      <c r="OQV10" s="306"/>
      <c r="OQW10" s="306"/>
      <c r="OQX10" s="306"/>
      <c r="OQY10" s="306"/>
      <c r="OQZ10" s="306"/>
      <c r="ORA10" s="306"/>
      <c r="ORB10" s="306"/>
      <c r="ORC10" s="306"/>
      <c r="ORD10" s="306"/>
      <c r="ORE10" s="306"/>
      <c r="ORF10" s="306"/>
      <c r="ORG10" s="306"/>
      <c r="ORH10" s="306"/>
      <c r="ORI10" s="306"/>
      <c r="ORJ10" s="306"/>
      <c r="ORK10" s="306"/>
      <c r="ORL10" s="306"/>
      <c r="ORM10" s="306"/>
      <c r="ORN10" s="306"/>
      <c r="ORO10" s="306"/>
      <c r="ORP10" s="306"/>
      <c r="ORQ10" s="306"/>
      <c r="ORR10" s="306"/>
      <c r="ORS10" s="306"/>
      <c r="ORT10" s="306"/>
      <c r="ORU10" s="306"/>
      <c r="ORV10" s="306"/>
      <c r="ORW10" s="306"/>
      <c r="ORX10" s="306"/>
      <c r="ORY10" s="306"/>
      <c r="ORZ10" s="306"/>
      <c r="OSA10" s="306"/>
      <c r="OSB10" s="306"/>
      <c r="OSC10" s="306"/>
      <c r="OSD10" s="306"/>
      <c r="OSE10" s="306"/>
      <c r="OSF10" s="306"/>
      <c r="OSG10" s="306"/>
      <c r="OSH10" s="306"/>
      <c r="OSI10" s="306"/>
      <c r="OSJ10" s="306"/>
      <c r="OSK10" s="306"/>
      <c r="OSL10" s="306"/>
      <c r="OSM10" s="306"/>
      <c r="OSN10" s="306"/>
      <c r="OSO10" s="306"/>
      <c r="OSP10" s="306"/>
      <c r="OSQ10" s="306"/>
      <c r="OSR10" s="306"/>
      <c r="OSS10" s="306"/>
      <c r="OST10" s="306"/>
      <c r="OSU10" s="306"/>
      <c r="OSV10" s="306"/>
      <c r="OSW10" s="306"/>
      <c r="OSX10" s="306"/>
      <c r="OSY10" s="306"/>
      <c r="OSZ10" s="306"/>
      <c r="OTA10" s="306"/>
      <c r="OTB10" s="306"/>
      <c r="OTC10" s="306"/>
      <c r="OTD10" s="306"/>
      <c r="OTE10" s="306"/>
      <c r="OTF10" s="306"/>
      <c r="OTG10" s="306"/>
      <c r="OTH10" s="306"/>
      <c r="OTI10" s="306"/>
      <c r="OTJ10" s="306"/>
      <c r="OTK10" s="306"/>
      <c r="OTL10" s="306"/>
      <c r="OTM10" s="306"/>
      <c r="OTN10" s="306"/>
      <c r="OTO10" s="306"/>
      <c r="OTP10" s="306"/>
      <c r="OTQ10" s="306"/>
      <c r="OTR10" s="306"/>
      <c r="OTS10" s="306"/>
      <c r="OTT10" s="306"/>
      <c r="OTU10" s="306"/>
      <c r="OTV10" s="306"/>
      <c r="OTW10" s="306"/>
      <c r="OTX10" s="306"/>
      <c r="OTY10" s="306"/>
      <c r="OTZ10" s="306"/>
      <c r="OUA10" s="306"/>
      <c r="OUB10" s="306"/>
      <c r="OUC10" s="306"/>
      <c r="OUD10" s="306"/>
      <c r="OUE10" s="306"/>
      <c r="OUF10" s="306"/>
      <c r="OUG10" s="306"/>
      <c r="OUH10" s="306"/>
      <c r="OUI10" s="306"/>
      <c r="OUJ10" s="306"/>
      <c r="OUK10" s="306"/>
      <c r="OUL10" s="306"/>
      <c r="OUM10" s="306"/>
      <c r="OUN10" s="306"/>
      <c r="OUO10" s="306"/>
      <c r="OUP10" s="306"/>
      <c r="OUQ10" s="306"/>
      <c r="OUR10" s="306"/>
      <c r="OUS10" s="306"/>
      <c r="OUT10" s="306"/>
      <c r="OUU10" s="306"/>
      <c r="OUV10" s="306"/>
      <c r="OUW10" s="306"/>
      <c r="OUX10" s="306"/>
      <c r="OUY10" s="306"/>
      <c r="OUZ10" s="306"/>
      <c r="OVA10" s="306"/>
      <c r="OVB10" s="306"/>
      <c r="OVC10" s="306"/>
      <c r="OVD10" s="306"/>
      <c r="OVE10" s="306"/>
      <c r="OVF10" s="306"/>
      <c r="OVG10" s="306"/>
      <c r="OVH10" s="306"/>
      <c r="OVI10" s="306"/>
      <c r="OVJ10" s="306"/>
      <c r="OVK10" s="306"/>
      <c r="OVL10" s="306"/>
      <c r="OVM10" s="306"/>
      <c r="OVN10" s="306"/>
      <c r="OVO10" s="306"/>
      <c r="OVP10" s="306"/>
      <c r="OVQ10" s="306"/>
      <c r="OVR10" s="306"/>
      <c r="OVS10" s="306"/>
      <c r="OVT10" s="306"/>
      <c r="OVU10" s="306"/>
      <c r="OVV10" s="306"/>
      <c r="OVW10" s="306"/>
      <c r="OVX10" s="306"/>
      <c r="OVY10" s="306"/>
      <c r="OVZ10" s="306"/>
      <c r="OWA10" s="306"/>
      <c r="OWB10" s="306"/>
      <c r="OWC10" s="306"/>
      <c r="OWD10" s="306"/>
      <c r="OWE10" s="306"/>
      <c r="OWF10" s="306"/>
      <c r="OWG10" s="306"/>
      <c r="OWH10" s="306"/>
      <c r="OWI10" s="306"/>
      <c r="OWJ10" s="306"/>
      <c r="OWK10" s="306"/>
      <c r="OWL10" s="306"/>
      <c r="OWM10" s="306"/>
      <c r="OWN10" s="306"/>
      <c r="OWO10" s="306"/>
      <c r="OWP10" s="306"/>
      <c r="OWQ10" s="306"/>
      <c r="OWR10" s="306"/>
      <c r="OWS10" s="306"/>
      <c r="OWT10" s="306"/>
      <c r="OWU10" s="306"/>
      <c r="OWV10" s="306"/>
      <c r="OWW10" s="306"/>
      <c r="OWX10" s="306"/>
      <c r="OWY10" s="306"/>
      <c r="OWZ10" s="306"/>
      <c r="OXA10" s="306"/>
      <c r="OXB10" s="306"/>
      <c r="OXC10" s="306"/>
      <c r="OXD10" s="306"/>
      <c r="OXE10" s="306"/>
      <c r="OXF10" s="306"/>
      <c r="OXG10" s="306"/>
      <c r="OXH10" s="306"/>
      <c r="OXI10" s="306"/>
      <c r="OXJ10" s="306"/>
      <c r="OXK10" s="306"/>
      <c r="OXL10" s="306"/>
      <c r="OXM10" s="306"/>
      <c r="OXN10" s="306"/>
      <c r="OXO10" s="306"/>
      <c r="OXP10" s="306"/>
      <c r="OXQ10" s="306"/>
      <c r="OXR10" s="306"/>
      <c r="OXS10" s="306"/>
      <c r="OXT10" s="306"/>
      <c r="OXU10" s="306"/>
      <c r="OXV10" s="306"/>
      <c r="OXW10" s="306"/>
      <c r="OXX10" s="306"/>
      <c r="OXY10" s="306"/>
      <c r="OXZ10" s="306"/>
      <c r="OYA10" s="306"/>
      <c r="OYB10" s="306"/>
      <c r="OYC10" s="306"/>
      <c r="OYD10" s="306"/>
      <c r="OYE10" s="306"/>
      <c r="OYF10" s="306"/>
      <c r="OYG10" s="306"/>
      <c r="OYH10" s="306"/>
      <c r="OYI10" s="306"/>
      <c r="OYJ10" s="306"/>
      <c r="OYK10" s="306"/>
      <c r="OYL10" s="306"/>
      <c r="OYM10" s="306"/>
      <c r="OYN10" s="306"/>
      <c r="OYO10" s="306"/>
      <c r="OYP10" s="306"/>
      <c r="OYQ10" s="306"/>
      <c r="OYR10" s="306"/>
      <c r="OYS10" s="306"/>
      <c r="OYT10" s="306"/>
      <c r="OYU10" s="306"/>
      <c r="OYV10" s="306"/>
      <c r="OYW10" s="306"/>
      <c r="OYX10" s="306"/>
      <c r="OYY10" s="306"/>
      <c r="OYZ10" s="306"/>
      <c r="OZA10" s="306"/>
      <c r="OZB10" s="306"/>
      <c r="OZC10" s="306"/>
      <c r="OZD10" s="306"/>
      <c r="OZE10" s="306"/>
      <c r="OZF10" s="306"/>
      <c r="OZG10" s="306"/>
      <c r="OZH10" s="306"/>
      <c r="OZI10" s="306"/>
      <c r="OZJ10" s="306"/>
      <c r="OZK10" s="306"/>
      <c r="OZL10" s="306"/>
      <c r="OZM10" s="306"/>
      <c r="OZN10" s="306"/>
      <c r="OZO10" s="306"/>
      <c r="OZP10" s="306"/>
      <c r="OZQ10" s="306"/>
      <c r="OZR10" s="306"/>
      <c r="OZS10" s="306"/>
      <c r="OZT10" s="306"/>
      <c r="OZU10" s="306"/>
      <c r="OZV10" s="306"/>
      <c r="OZW10" s="306"/>
      <c r="OZX10" s="306"/>
      <c r="OZY10" s="306"/>
      <c r="OZZ10" s="306"/>
      <c r="PAA10" s="306"/>
      <c r="PAB10" s="306"/>
      <c r="PAC10" s="306"/>
      <c r="PAD10" s="306"/>
      <c r="PAE10" s="306"/>
      <c r="PAF10" s="306"/>
      <c r="PAG10" s="306"/>
      <c r="PAH10" s="306"/>
      <c r="PAI10" s="306"/>
      <c r="PAJ10" s="306"/>
      <c r="PAK10" s="306"/>
      <c r="PAL10" s="306"/>
      <c r="PAM10" s="306"/>
      <c r="PAN10" s="306"/>
      <c r="PAO10" s="306"/>
      <c r="PAP10" s="306"/>
      <c r="PAQ10" s="306"/>
      <c r="PAR10" s="306"/>
      <c r="PAS10" s="306"/>
      <c r="PAT10" s="306"/>
      <c r="PAU10" s="306"/>
      <c r="PAV10" s="306"/>
      <c r="PAW10" s="306"/>
      <c r="PAX10" s="306"/>
      <c r="PAY10" s="306"/>
      <c r="PAZ10" s="306"/>
      <c r="PBA10" s="306"/>
      <c r="PBB10" s="306"/>
      <c r="PBC10" s="306"/>
      <c r="PBD10" s="306"/>
      <c r="PBE10" s="306"/>
      <c r="PBF10" s="306"/>
      <c r="PBG10" s="306"/>
      <c r="PBH10" s="306"/>
      <c r="PBI10" s="306"/>
      <c r="PBJ10" s="306"/>
      <c r="PBK10" s="306"/>
      <c r="PBL10" s="306"/>
      <c r="PBM10" s="306"/>
      <c r="PBN10" s="306"/>
      <c r="PBO10" s="306"/>
      <c r="PBP10" s="306"/>
      <c r="PBQ10" s="306"/>
      <c r="PBR10" s="306"/>
      <c r="PBS10" s="306"/>
      <c r="PBT10" s="306"/>
      <c r="PBU10" s="306"/>
      <c r="PBV10" s="306"/>
      <c r="PBW10" s="306"/>
      <c r="PBX10" s="306"/>
      <c r="PBY10" s="306"/>
      <c r="PBZ10" s="306"/>
      <c r="PCA10" s="306"/>
      <c r="PCB10" s="306"/>
      <c r="PCC10" s="306"/>
      <c r="PCD10" s="306"/>
      <c r="PCE10" s="306"/>
      <c r="PCF10" s="306"/>
      <c r="PCG10" s="306"/>
      <c r="PCH10" s="306"/>
      <c r="PCI10" s="306"/>
      <c r="PCJ10" s="306"/>
      <c r="PCK10" s="306"/>
      <c r="PCL10" s="306"/>
      <c r="PCM10" s="306"/>
      <c r="PCN10" s="306"/>
      <c r="PCO10" s="306"/>
      <c r="PCP10" s="306"/>
      <c r="PCQ10" s="306"/>
      <c r="PCR10" s="306"/>
      <c r="PCS10" s="306"/>
      <c r="PCT10" s="306"/>
      <c r="PCU10" s="306"/>
      <c r="PCV10" s="306"/>
      <c r="PCW10" s="306"/>
      <c r="PCX10" s="306"/>
      <c r="PCY10" s="306"/>
      <c r="PCZ10" s="306"/>
      <c r="PDA10" s="306"/>
      <c r="PDB10" s="306"/>
      <c r="PDC10" s="306"/>
      <c r="PDD10" s="306"/>
      <c r="PDE10" s="306"/>
      <c r="PDF10" s="306"/>
      <c r="PDG10" s="306"/>
      <c r="PDH10" s="306"/>
      <c r="PDI10" s="306"/>
      <c r="PDJ10" s="306"/>
      <c r="PDK10" s="306"/>
      <c r="PDL10" s="306"/>
      <c r="PDM10" s="306"/>
      <c r="PDN10" s="306"/>
      <c r="PDO10" s="306"/>
      <c r="PDP10" s="306"/>
      <c r="PDQ10" s="306"/>
      <c r="PDR10" s="306"/>
      <c r="PDS10" s="306"/>
      <c r="PDT10" s="306"/>
      <c r="PDU10" s="306"/>
      <c r="PDV10" s="306"/>
      <c r="PDW10" s="306"/>
      <c r="PDX10" s="306"/>
      <c r="PDY10" s="306"/>
      <c r="PDZ10" s="306"/>
      <c r="PEA10" s="306"/>
      <c r="PEB10" s="306"/>
      <c r="PEC10" s="306"/>
      <c r="PED10" s="306"/>
      <c r="PEE10" s="306"/>
      <c r="PEF10" s="306"/>
      <c r="PEG10" s="306"/>
      <c r="PEH10" s="306"/>
      <c r="PEI10" s="306"/>
      <c r="PEJ10" s="306"/>
      <c r="PEK10" s="306"/>
      <c r="PEL10" s="306"/>
      <c r="PEM10" s="306"/>
      <c r="PEN10" s="306"/>
      <c r="PEO10" s="306"/>
      <c r="PEP10" s="306"/>
      <c r="PEQ10" s="306"/>
      <c r="PER10" s="306"/>
      <c r="PES10" s="306"/>
      <c r="PET10" s="306"/>
      <c r="PEU10" s="306"/>
      <c r="PEV10" s="306"/>
      <c r="PEW10" s="306"/>
      <c r="PEX10" s="306"/>
      <c r="PEY10" s="306"/>
      <c r="PEZ10" s="306"/>
      <c r="PFA10" s="306"/>
      <c r="PFB10" s="306"/>
      <c r="PFC10" s="306"/>
      <c r="PFD10" s="306"/>
      <c r="PFE10" s="306"/>
      <c r="PFF10" s="306"/>
      <c r="PFG10" s="306"/>
      <c r="PFH10" s="306"/>
      <c r="PFI10" s="306"/>
      <c r="PFJ10" s="306"/>
      <c r="PFK10" s="306"/>
      <c r="PFL10" s="306"/>
      <c r="PFM10" s="306"/>
      <c r="PFN10" s="306"/>
      <c r="PFO10" s="306"/>
      <c r="PFP10" s="306"/>
      <c r="PFQ10" s="306"/>
      <c r="PFR10" s="306"/>
      <c r="PFS10" s="306"/>
      <c r="PFT10" s="306"/>
      <c r="PFU10" s="306"/>
      <c r="PFV10" s="306"/>
      <c r="PFW10" s="306"/>
      <c r="PFX10" s="306"/>
      <c r="PFY10" s="306"/>
      <c r="PFZ10" s="306"/>
      <c r="PGA10" s="306"/>
      <c r="PGB10" s="306"/>
      <c r="PGC10" s="306"/>
      <c r="PGD10" s="306"/>
      <c r="PGE10" s="306"/>
      <c r="PGF10" s="306"/>
      <c r="PGG10" s="306"/>
      <c r="PGH10" s="306"/>
      <c r="PGI10" s="306"/>
      <c r="PGJ10" s="306"/>
      <c r="PGK10" s="306"/>
      <c r="PGL10" s="306"/>
      <c r="PGM10" s="306"/>
      <c r="PGN10" s="306"/>
      <c r="PGO10" s="306"/>
      <c r="PGP10" s="306"/>
      <c r="PGQ10" s="306"/>
      <c r="PGR10" s="306"/>
      <c r="PGS10" s="306"/>
      <c r="PGT10" s="306"/>
      <c r="PGU10" s="306"/>
      <c r="PGV10" s="306"/>
      <c r="PGW10" s="306"/>
      <c r="PGX10" s="306"/>
      <c r="PGY10" s="306"/>
      <c r="PGZ10" s="306"/>
      <c r="PHA10" s="306"/>
      <c r="PHB10" s="306"/>
      <c r="PHC10" s="306"/>
      <c r="PHD10" s="306"/>
      <c r="PHE10" s="306"/>
      <c r="PHF10" s="306"/>
      <c r="PHG10" s="306"/>
      <c r="PHH10" s="306"/>
      <c r="PHI10" s="306"/>
      <c r="PHJ10" s="306"/>
      <c r="PHK10" s="306"/>
      <c r="PHL10" s="306"/>
      <c r="PHM10" s="306"/>
      <c r="PHN10" s="306"/>
      <c r="PHO10" s="306"/>
      <c r="PHP10" s="306"/>
      <c r="PHQ10" s="306"/>
      <c r="PHR10" s="306"/>
      <c r="PHS10" s="306"/>
      <c r="PHT10" s="306"/>
      <c r="PHU10" s="306"/>
      <c r="PHV10" s="306"/>
      <c r="PHW10" s="306"/>
      <c r="PHX10" s="306"/>
      <c r="PHY10" s="306"/>
      <c r="PHZ10" s="306"/>
      <c r="PIA10" s="306"/>
      <c r="PIB10" s="306"/>
      <c r="PIC10" s="306"/>
      <c r="PID10" s="306"/>
      <c r="PIE10" s="306"/>
      <c r="PIF10" s="306"/>
      <c r="PIG10" s="306"/>
      <c r="PIH10" s="306"/>
      <c r="PII10" s="306"/>
      <c r="PIJ10" s="306"/>
      <c r="PIK10" s="306"/>
      <c r="PIL10" s="306"/>
      <c r="PIM10" s="306"/>
      <c r="PIN10" s="306"/>
      <c r="PIO10" s="306"/>
      <c r="PIP10" s="306"/>
      <c r="PIQ10" s="306"/>
      <c r="PIR10" s="306"/>
      <c r="PIS10" s="306"/>
      <c r="PIT10" s="306"/>
      <c r="PIU10" s="306"/>
      <c r="PIV10" s="306"/>
      <c r="PIW10" s="306"/>
      <c r="PIX10" s="306"/>
      <c r="PIY10" s="306"/>
      <c r="PIZ10" s="306"/>
      <c r="PJA10" s="306"/>
      <c r="PJB10" s="306"/>
      <c r="PJC10" s="306"/>
      <c r="PJD10" s="306"/>
      <c r="PJE10" s="306"/>
      <c r="PJF10" s="306"/>
      <c r="PJG10" s="306"/>
      <c r="PJH10" s="306"/>
      <c r="PJI10" s="306"/>
      <c r="PJJ10" s="306"/>
      <c r="PJK10" s="306"/>
      <c r="PJL10" s="306"/>
      <c r="PJM10" s="306"/>
      <c r="PJN10" s="306"/>
      <c r="PJO10" s="306"/>
      <c r="PJP10" s="306"/>
      <c r="PJQ10" s="306"/>
      <c r="PJR10" s="306"/>
      <c r="PJS10" s="306"/>
      <c r="PJT10" s="306"/>
      <c r="PJU10" s="306"/>
      <c r="PJV10" s="306"/>
      <c r="PJW10" s="306"/>
      <c r="PJX10" s="306"/>
      <c r="PJY10" s="306"/>
      <c r="PJZ10" s="306"/>
      <c r="PKA10" s="306"/>
      <c r="PKB10" s="306"/>
      <c r="PKC10" s="306"/>
      <c r="PKD10" s="306"/>
      <c r="PKE10" s="306"/>
      <c r="PKF10" s="306"/>
      <c r="PKG10" s="306"/>
      <c r="PKH10" s="306"/>
      <c r="PKI10" s="306"/>
      <c r="PKJ10" s="306"/>
      <c r="PKK10" s="306"/>
      <c r="PKL10" s="306"/>
      <c r="PKM10" s="306"/>
      <c r="PKN10" s="306"/>
      <c r="PKO10" s="306"/>
      <c r="PKP10" s="306"/>
      <c r="PKQ10" s="306"/>
      <c r="PKR10" s="306"/>
      <c r="PKS10" s="306"/>
      <c r="PKT10" s="306"/>
      <c r="PKU10" s="306"/>
      <c r="PKV10" s="306"/>
      <c r="PKW10" s="306"/>
      <c r="PKX10" s="306"/>
      <c r="PKY10" s="306"/>
      <c r="PKZ10" s="306"/>
      <c r="PLA10" s="306"/>
      <c r="PLB10" s="306"/>
      <c r="PLC10" s="306"/>
      <c r="PLD10" s="306"/>
      <c r="PLE10" s="306"/>
      <c r="PLF10" s="306"/>
      <c r="PLG10" s="306"/>
      <c r="PLH10" s="306"/>
      <c r="PLI10" s="306"/>
      <c r="PLJ10" s="306"/>
      <c r="PLK10" s="306"/>
      <c r="PLL10" s="306"/>
      <c r="PLM10" s="306"/>
      <c r="PLN10" s="306"/>
      <c r="PLO10" s="306"/>
      <c r="PLP10" s="306"/>
      <c r="PLQ10" s="306"/>
      <c r="PLR10" s="306"/>
      <c r="PLS10" s="306"/>
      <c r="PLT10" s="306"/>
      <c r="PLU10" s="306"/>
      <c r="PLV10" s="306"/>
      <c r="PLW10" s="306"/>
      <c r="PLX10" s="306"/>
      <c r="PLY10" s="306"/>
      <c r="PLZ10" s="306"/>
      <c r="PMA10" s="306"/>
      <c r="PMB10" s="306"/>
      <c r="PMC10" s="306"/>
      <c r="PMD10" s="306"/>
      <c r="PME10" s="306"/>
      <c r="PMF10" s="306"/>
      <c r="PMG10" s="306"/>
      <c r="PMH10" s="306"/>
      <c r="PMI10" s="306"/>
      <c r="PMJ10" s="306"/>
      <c r="PMK10" s="306"/>
      <c r="PML10" s="306"/>
      <c r="PMM10" s="306"/>
      <c r="PMN10" s="306"/>
      <c r="PMO10" s="306"/>
      <c r="PMP10" s="306"/>
      <c r="PMQ10" s="306"/>
      <c r="PMR10" s="306"/>
      <c r="PMS10" s="306"/>
      <c r="PMT10" s="306"/>
      <c r="PMU10" s="306"/>
      <c r="PMV10" s="306"/>
      <c r="PMW10" s="306"/>
      <c r="PMX10" s="306"/>
      <c r="PMY10" s="306"/>
      <c r="PMZ10" s="306"/>
      <c r="PNA10" s="306"/>
      <c r="PNB10" s="306"/>
      <c r="PNC10" s="306"/>
      <c r="PND10" s="306"/>
      <c r="PNE10" s="306"/>
      <c r="PNF10" s="306"/>
      <c r="PNG10" s="306"/>
      <c r="PNH10" s="306"/>
      <c r="PNI10" s="306"/>
      <c r="PNJ10" s="306"/>
      <c r="PNK10" s="306"/>
      <c r="PNL10" s="306"/>
      <c r="PNM10" s="306"/>
      <c r="PNN10" s="306"/>
      <c r="PNO10" s="306"/>
      <c r="PNP10" s="306"/>
      <c r="PNQ10" s="306"/>
      <c r="PNR10" s="306"/>
      <c r="PNS10" s="306"/>
      <c r="PNT10" s="306"/>
      <c r="PNU10" s="306"/>
      <c r="PNV10" s="306"/>
      <c r="PNW10" s="306"/>
      <c r="PNX10" s="306"/>
      <c r="PNY10" s="306"/>
      <c r="PNZ10" s="306"/>
      <c r="POA10" s="306"/>
      <c r="POB10" s="306"/>
      <c r="POC10" s="306"/>
      <c r="POD10" s="306"/>
      <c r="POE10" s="306"/>
      <c r="POF10" s="306"/>
      <c r="POG10" s="306"/>
      <c r="POH10" s="306"/>
      <c r="POI10" s="306"/>
      <c r="POJ10" s="306"/>
      <c r="POK10" s="306"/>
      <c r="POL10" s="306"/>
      <c r="POM10" s="306"/>
      <c r="PON10" s="306"/>
      <c r="POO10" s="306"/>
      <c r="POP10" s="306"/>
      <c r="POQ10" s="306"/>
      <c r="POR10" s="306"/>
      <c r="POS10" s="306"/>
      <c r="POT10" s="306"/>
      <c r="POU10" s="306"/>
      <c r="POV10" s="306"/>
      <c r="POW10" s="306"/>
      <c r="POX10" s="306"/>
      <c r="POY10" s="306"/>
      <c r="POZ10" s="306"/>
      <c r="PPA10" s="306"/>
      <c r="PPB10" s="306"/>
      <c r="PPC10" s="306"/>
      <c r="PPD10" s="306"/>
      <c r="PPE10" s="306"/>
      <c r="PPF10" s="306"/>
      <c r="PPG10" s="306"/>
      <c r="PPH10" s="306"/>
      <c r="PPI10" s="306"/>
      <c r="PPJ10" s="306"/>
      <c r="PPK10" s="306"/>
      <c r="PPL10" s="306"/>
      <c r="PPM10" s="306"/>
      <c r="PPN10" s="306"/>
      <c r="PPO10" s="306"/>
      <c r="PPP10" s="306"/>
      <c r="PPQ10" s="306"/>
      <c r="PPR10" s="306"/>
      <c r="PPS10" s="306"/>
      <c r="PPT10" s="306"/>
      <c r="PPU10" s="306"/>
      <c r="PPV10" s="306"/>
      <c r="PPW10" s="306"/>
      <c r="PPX10" s="306"/>
      <c r="PPY10" s="306"/>
      <c r="PPZ10" s="306"/>
      <c r="PQA10" s="306"/>
      <c r="PQB10" s="306"/>
      <c r="PQC10" s="306"/>
      <c r="PQD10" s="306"/>
      <c r="PQE10" s="306"/>
      <c r="PQF10" s="306"/>
      <c r="PQG10" s="306"/>
      <c r="PQH10" s="306"/>
      <c r="PQI10" s="306"/>
      <c r="PQJ10" s="306"/>
      <c r="PQK10" s="306"/>
      <c r="PQL10" s="306"/>
      <c r="PQM10" s="306"/>
      <c r="PQN10" s="306"/>
      <c r="PQO10" s="306"/>
      <c r="PQP10" s="306"/>
      <c r="PQQ10" s="306"/>
      <c r="PQR10" s="306"/>
      <c r="PQS10" s="306"/>
      <c r="PQT10" s="306"/>
      <c r="PQU10" s="306"/>
      <c r="PQV10" s="306"/>
      <c r="PQW10" s="306"/>
      <c r="PQX10" s="306"/>
      <c r="PQY10" s="306"/>
      <c r="PQZ10" s="306"/>
      <c r="PRA10" s="306"/>
      <c r="PRB10" s="306"/>
      <c r="PRC10" s="306"/>
      <c r="PRD10" s="306"/>
      <c r="PRE10" s="306"/>
      <c r="PRF10" s="306"/>
      <c r="PRG10" s="306"/>
      <c r="PRH10" s="306"/>
      <c r="PRI10" s="306"/>
      <c r="PRJ10" s="306"/>
      <c r="PRK10" s="306"/>
      <c r="PRL10" s="306"/>
      <c r="PRM10" s="306"/>
      <c r="PRN10" s="306"/>
      <c r="PRO10" s="306"/>
      <c r="PRP10" s="306"/>
      <c r="PRQ10" s="306"/>
      <c r="PRR10" s="306"/>
      <c r="PRS10" s="306"/>
      <c r="PRT10" s="306"/>
      <c r="PRU10" s="306"/>
      <c r="PRV10" s="306"/>
      <c r="PRW10" s="306"/>
      <c r="PRX10" s="306"/>
      <c r="PRY10" s="306"/>
      <c r="PRZ10" s="306"/>
      <c r="PSA10" s="306"/>
      <c r="PSB10" s="306"/>
      <c r="PSC10" s="306"/>
      <c r="PSD10" s="306"/>
      <c r="PSE10" s="306"/>
      <c r="PSF10" s="306"/>
      <c r="PSG10" s="306"/>
      <c r="PSH10" s="306"/>
      <c r="PSI10" s="306"/>
      <c r="PSJ10" s="306"/>
      <c r="PSK10" s="306"/>
      <c r="PSL10" s="306"/>
      <c r="PSM10" s="306"/>
      <c r="PSN10" s="306"/>
      <c r="PSO10" s="306"/>
      <c r="PSP10" s="306"/>
      <c r="PSQ10" s="306"/>
      <c r="PSR10" s="306"/>
      <c r="PSS10" s="306"/>
      <c r="PST10" s="306"/>
      <c r="PSU10" s="306"/>
      <c r="PSV10" s="306"/>
      <c r="PSW10" s="306"/>
      <c r="PSX10" s="306"/>
      <c r="PSY10" s="306"/>
      <c r="PSZ10" s="306"/>
      <c r="PTA10" s="306"/>
      <c r="PTB10" s="306"/>
      <c r="PTC10" s="306"/>
      <c r="PTD10" s="306"/>
      <c r="PTE10" s="306"/>
      <c r="PTF10" s="306"/>
      <c r="PTG10" s="306"/>
      <c r="PTH10" s="306"/>
      <c r="PTI10" s="306"/>
      <c r="PTJ10" s="306"/>
      <c r="PTK10" s="306"/>
      <c r="PTL10" s="306"/>
      <c r="PTM10" s="306"/>
      <c r="PTN10" s="306"/>
      <c r="PTO10" s="306"/>
      <c r="PTP10" s="306"/>
      <c r="PTQ10" s="306"/>
      <c r="PTR10" s="306"/>
      <c r="PTS10" s="306"/>
      <c r="PTT10" s="306"/>
      <c r="PTU10" s="306"/>
      <c r="PTV10" s="306"/>
      <c r="PTW10" s="306"/>
      <c r="PTX10" s="306"/>
      <c r="PTY10" s="306"/>
      <c r="PTZ10" s="306"/>
      <c r="PUA10" s="306"/>
      <c r="PUB10" s="306"/>
      <c r="PUC10" s="306"/>
      <c r="PUD10" s="306"/>
      <c r="PUE10" s="306"/>
      <c r="PUF10" s="306"/>
      <c r="PUG10" s="306"/>
      <c r="PUH10" s="306"/>
      <c r="PUI10" s="306"/>
      <c r="PUJ10" s="306"/>
      <c r="PUK10" s="306"/>
      <c r="PUL10" s="306"/>
      <c r="PUM10" s="306"/>
      <c r="PUN10" s="306"/>
      <c r="PUO10" s="306"/>
      <c r="PUP10" s="306"/>
      <c r="PUQ10" s="306"/>
      <c r="PUR10" s="306"/>
      <c r="PUS10" s="306"/>
      <c r="PUT10" s="306"/>
      <c r="PUU10" s="306"/>
      <c r="PUV10" s="306"/>
      <c r="PUW10" s="306"/>
      <c r="PUX10" s="306"/>
      <c r="PUY10" s="306"/>
      <c r="PUZ10" s="306"/>
      <c r="PVA10" s="306"/>
      <c r="PVB10" s="306"/>
      <c r="PVC10" s="306"/>
      <c r="PVD10" s="306"/>
      <c r="PVE10" s="306"/>
      <c r="PVF10" s="306"/>
      <c r="PVG10" s="306"/>
      <c r="PVH10" s="306"/>
      <c r="PVI10" s="306"/>
      <c r="PVJ10" s="306"/>
      <c r="PVK10" s="306"/>
      <c r="PVL10" s="306"/>
      <c r="PVM10" s="306"/>
      <c r="PVN10" s="306"/>
      <c r="PVO10" s="306"/>
      <c r="PVP10" s="306"/>
      <c r="PVQ10" s="306"/>
      <c r="PVR10" s="306"/>
      <c r="PVS10" s="306"/>
      <c r="PVT10" s="306"/>
      <c r="PVU10" s="306"/>
      <c r="PVV10" s="306"/>
      <c r="PVW10" s="306"/>
      <c r="PVX10" s="306"/>
      <c r="PVY10" s="306"/>
      <c r="PVZ10" s="306"/>
      <c r="PWA10" s="306"/>
      <c r="PWB10" s="306"/>
      <c r="PWC10" s="306"/>
      <c r="PWD10" s="306"/>
      <c r="PWE10" s="306"/>
      <c r="PWF10" s="306"/>
      <c r="PWG10" s="306"/>
      <c r="PWH10" s="306"/>
      <c r="PWI10" s="306"/>
      <c r="PWJ10" s="306"/>
      <c r="PWK10" s="306"/>
      <c r="PWL10" s="306"/>
      <c r="PWM10" s="306"/>
      <c r="PWN10" s="306"/>
      <c r="PWO10" s="306"/>
      <c r="PWP10" s="306"/>
      <c r="PWQ10" s="306"/>
      <c r="PWR10" s="306"/>
      <c r="PWS10" s="306"/>
      <c r="PWT10" s="306"/>
      <c r="PWU10" s="306"/>
      <c r="PWV10" s="306"/>
      <c r="PWW10" s="306"/>
      <c r="PWX10" s="306"/>
      <c r="PWY10" s="306"/>
      <c r="PWZ10" s="306"/>
      <c r="PXA10" s="306"/>
      <c r="PXB10" s="306"/>
      <c r="PXC10" s="306"/>
      <c r="PXD10" s="306"/>
      <c r="PXE10" s="306"/>
      <c r="PXF10" s="306"/>
      <c r="PXG10" s="306"/>
      <c r="PXH10" s="306"/>
      <c r="PXI10" s="306"/>
      <c r="PXJ10" s="306"/>
      <c r="PXK10" s="306"/>
      <c r="PXL10" s="306"/>
      <c r="PXM10" s="306"/>
      <c r="PXN10" s="306"/>
      <c r="PXO10" s="306"/>
      <c r="PXP10" s="306"/>
      <c r="PXQ10" s="306"/>
      <c r="PXR10" s="306"/>
      <c r="PXS10" s="306"/>
      <c r="PXT10" s="306"/>
      <c r="PXU10" s="306"/>
      <c r="PXV10" s="306"/>
      <c r="PXW10" s="306"/>
      <c r="PXX10" s="306"/>
      <c r="PXY10" s="306"/>
      <c r="PXZ10" s="306"/>
      <c r="PYA10" s="306"/>
      <c r="PYB10" s="306"/>
      <c r="PYC10" s="306"/>
      <c r="PYD10" s="306"/>
      <c r="PYE10" s="306"/>
      <c r="PYF10" s="306"/>
      <c r="PYG10" s="306"/>
      <c r="PYH10" s="306"/>
      <c r="PYI10" s="306"/>
      <c r="PYJ10" s="306"/>
      <c r="PYK10" s="306"/>
      <c r="PYL10" s="306"/>
      <c r="PYM10" s="306"/>
      <c r="PYN10" s="306"/>
      <c r="PYO10" s="306"/>
      <c r="PYP10" s="306"/>
      <c r="PYQ10" s="306"/>
      <c r="PYR10" s="306"/>
      <c r="PYS10" s="306"/>
      <c r="PYT10" s="306"/>
      <c r="PYU10" s="306"/>
      <c r="PYV10" s="306"/>
      <c r="PYW10" s="306"/>
      <c r="PYX10" s="306"/>
      <c r="PYY10" s="306"/>
      <c r="PYZ10" s="306"/>
      <c r="PZA10" s="306"/>
      <c r="PZB10" s="306"/>
      <c r="PZC10" s="306"/>
      <c r="PZD10" s="306"/>
      <c r="PZE10" s="306"/>
      <c r="PZF10" s="306"/>
      <c r="PZG10" s="306"/>
      <c r="PZH10" s="306"/>
      <c r="PZI10" s="306"/>
      <c r="PZJ10" s="306"/>
      <c r="PZK10" s="306"/>
      <c r="PZL10" s="306"/>
      <c r="PZM10" s="306"/>
      <c r="PZN10" s="306"/>
      <c r="PZO10" s="306"/>
      <c r="PZP10" s="306"/>
      <c r="PZQ10" s="306"/>
      <c r="PZR10" s="306"/>
      <c r="PZS10" s="306"/>
      <c r="PZT10" s="306"/>
      <c r="PZU10" s="306"/>
      <c r="PZV10" s="306"/>
      <c r="PZW10" s="306"/>
      <c r="PZX10" s="306"/>
      <c r="PZY10" s="306"/>
      <c r="PZZ10" s="306"/>
      <c r="QAA10" s="306"/>
      <c r="QAB10" s="306"/>
      <c r="QAC10" s="306"/>
      <c r="QAD10" s="306"/>
      <c r="QAE10" s="306"/>
      <c r="QAF10" s="306"/>
      <c r="QAG10" s="306"/>
      <c r="QAH10" s="306"/>
      <c r="QAI10" s="306"/>
      <c r="QAJ10" s="306"/>
      <c r="QAK10" s="306"/>
      <c r="QAL10" s="306"/>
      <c r="QAM10" s="306"/>
      <c r="QAN10" s="306"/>
      <c r="QAO10" s="306"/>
      <c r="QAP10" s="306"/>
      <c r="QAQ10" s="306"/>
      <c r="QAR10" s="306"/>
      <c r="QAS10" s="306"/>
      <c r="QAT10" s="306"/>
      <c r="QAU10" s="306"/>
      <c r="QAV10" s="306"/>
      <c r="QAW10" s="306"/>
      <c r="QAX10" s="306"/>
      <c r="QAY10" s="306"/>
      <c r="QAZ10" s="306"/>
      <c r="QBA10" s="306"/>
      <c r="QBB10" s="306"/>
      <c r="QBC10" s="306"/>
      <c r="QBD10" s="306"/>
      <c r="QBE10" s="306"/>
      <c r="QBF10" s="306"/>
      <c r="QBG10" s="306"/>
      <c r="QBH10" s="306"/>
      <c r="QBI10" s="306"/>
      <c r="QBJ10" s="306"/>
      <c r="QBK10" s="306"/>
      <c r="QBL10" s="306"/>
      <c r="QBM10" s="306"/>
      <c r="QBN10" s="306"/>
      <c r="QBO10" s="306"/>
      <c r="QBP10" s="306"/>
      <c r="QBQ10" s="306"/>
      <c r="QBR10" s="306"/>
      <c r="QBS10" s="306"/>
      <c r="QBT10" s="306"/>
      <c r="QBU10" s="306"/>
      <c r="QBV10" s="306"/>
      <c r="QBW10" s="306"/>
      <c r="QBX10" s="306"/>
      <c r="QBY10" s="306"/>
      <c r="QBZ10" s="306"/>
      <c r="QCA10" s="306"/>
      <c r="QCB10" s="306"/>
      <c r="QCC10" s="306"/>
      <c r="QCD10" s="306"/>
      <c r="QCE10" s="306"/>
      <c r="QCF10" s="306"/>
      <c r="QCG10" s="306"/>
      <c r="QCH10" s="306"/>
      <c r="QCI10" s="306"/>
      <c r="QCJ10" s="306"/>
      <c r="QCK10" s="306"/>
      <c r="QCL10" s="306"/>
      <c r="QCM10" s="306"/>
      <c r="QCN10" s="306"/>
      <c r="QCO10" s="306"/>
      <c r="QCP10" s="306"/>
      <c r="QCQ10" s="306"/>
      <c r="QCR10" s="306"/>
      <c r="QCS10" s="306"/>
      <c r="QCT10" s="306"/>
      <c r="QCU10" s="306"/>
      <c r="QCV10" s="306"/>
      <c r="QCW10" s="306"/>
      <c r="QCX10" s="306"/>
      <c r="QCY10" s="306"/>
      <c r="QCZ10" s="306"/>
      <c r="QDA10" s="306"/>
      <c r="QDB10" s="306"/>
      <c r="QDC10" s="306"/>
      <c r="QDD10" s="306"/>
      <c r="QDE10" s="306"/>
      <c r="QDF10" s="306"/>
      <c r="QDG10" s="306"/>
      <c r="QDH10" s="306"/>
      <c r="QDI10" s="306"/>
      <c r="QDJ10" s="306"/>
      <c r="QDK10" s="306"/>
      <c r="QDL10" s="306"/>
      <c r="QDM10" s="306"/>
      <c r="QDN10" s="306"/>
      <c r="QDO10" s="306"/>
      <c r="QDP10" s="306"/>
      <c r="QDQ10" s="306"/>
      <c r="QDR10" s="306"/>
      <c r="QDS10" s="306"/>
      <c r="QDT10" s="306"/>
      <c r="QDU10" s="306"/>
      <c r="QDV10" s="306"/>
      <c r="QDW10" s="306"/>
      <c r="QDX10" s="306"/>
      <c r="QDY10" s="306"/>
      <c r="QDZ10" s="306"/>
      <c r="QEA10" s="306"/>
      <c r="QEB10" s="306"/>
      <c r="QEC10" s="306"/>
      <c r="QED10" s="306"/>
      <c r="QEE10" s="306"/>
      <c r="QEF10" s="306"/>
      <c r="QEG10" s="306"/>
      <c r="QEH10" s="306"/>
      <c r="QEI10" s="306"/>
      <c r="QEJ10" s="306"/>
      <c r="QEK10" s="306"/>
      <c r="QEL10" s="306"/>
      <c r="QEM10" s="306"/>
      <c r="QEN10" s="306"/>
      <c r="QEO10" s="306"/>
      <c r="QEP10" s="306"/>
      <c r="QEQ10" s="306"/>
      <c r="QER10" s="306"/>
      <c r="QES10" s="306"/>
      <c r="QET10" s="306"/>
      <c r="QEU10" s="306"/>
      <c r="QEV10" s="306"/>
      <c r="QEW10" s="306"/>
      <c r="QEX10" s="306"/>
      <c r="QEY10" s="306"/>
      <c r="QEZ10" s="306"/>
      <c r="QFA10" s="306"/>
      <c r="QFB10" s="306"/>
      <c r="QFC10" s="306"/>
      <c r="QFD10" s="306"/>
      <c r="QFE10" s="306"/>
      <c r="QFF10" s="306"/>
      <c r="QFG10" s="306"/>
      <c r="QFH10" s="306"/>
      <c r="QFI10" s="306"/>
      <c r="QFJ10" s="306"/>
      <c r="QFK10" s="306"/>
      <c r="QFL10" s="306"/>
      <c r="QFM10" s="306"/>
      <c r="QFN10" s="306"/>
      <c r="QFO10" s="306"/>
      <c r="QFP10" s="306"/>
      <c r="QFQ10" s="306"/>
      <c r="QFR10" s="306"/>
      <c r="QFS10" s="306"/>
      <c r="QFT10" s="306"/>
      <c r="QFU10" s="306"/>
      <c r="QFV10" s="306"/>
      <c r="QFW10" s="306"/>
      <c r="QFX10" s="306"/>
      <c r="QFY10" s="306"/>
      <c r="QFZ10" s="306"/>
      <c r="QGA10" s="306"/>
      <c r="QGB10" s="306"/>
      <c r="QGC10" s="306"/>
      <c r="QGD10" s="306"/>
      <c r="QGE10" s="306"/>
      <c r="QGF10" s="306"/>
      <c r="QGG10" s="306"/>
      <c r="QGH10" s="306"/>
      <c r="QGI10" s="306"/>
      <c r="QGJ10" s="306"/>
      <c r="QGK10" s="306"/>
      <c r="QGL10" s="306"/>
      <c r="QGM10" s="306"/>
      <c r="QGN10" s="306"/>
      <c r="QGO10" s="306"/>
      <c r="QGP10" s="306"/>
      <c r="QGQ10" s="306"/>
      <c r="QGR10" s="306"/>
      <c r="QGS10" s="306"/>
      <c r="QGT10" s="306"/>
      <c r="QGU10" s="306"/>
      <c r="QGV10" s="306"/>
      <c r="QGW10" s="306"/>
      <c r="QGX10" s="306"/>
      <c r="QGY10" s="306"/>
      <c r="QGZ10" s="306"/>
      <c r="QHA10" s="306"/>
      <c r="QHB10" s="306"/>
      <c r="QHC10" s="306"/>
      <c r="QHD10" s="306"/>
      <c r="QHE10" s="306"/>
      <c r="QHF10" s="306"/>
      <c r="QHG10" s="306"/>
      <c r="QHH10" s="306"/>
      <c r="QHI10" s="306"/>
      <c r="QHJ10" s="306"/>
      <c r="QHK10" s="306"/>
      <c r="QHL10" s="306"/>
      <c r="QHM10" s="306"/>
      <c r="QHN10" s="306"/>
      <c r="QHO10" s="306"/>
      <c r="QHP10" s="306"/>
      <c r="QHQ10" s="306"/>
      <c r="QHR10" s="306"/>
      <c r="QHS10" s="306"/>
      <c r="QHT10" s="306"/>
      <c r="QHU10" s="306"/>
      <c r="QHV10" s="306"/>
      <c r="QHW10" s="306"/>
      <c r="QHX10" s="306"/>
      <c r="QHY10" s="306"/>
      <c r="QHZ10" s="306"/>
      <c r="QIA10" s="306"/>
      <c r="QIB10" s="306"/>
      <c r="QIC10" s="306"/>
      <c r="QID10" s="306"/>
      <c r="QIE10" s="306"/>
      <c r="QIF10" s="306"/>
      <c r="QIG10" s="306"/>
      <c r="QIH10" s="306"/>
      <c r="QII10" s="306"/>
      <c r="QIJ10" s="306"/>
      <c r="QIK10" s="306"/>
      <c r="QIL10" s="306"/>
      <c r="QIM10" s="306"/>
      <c r="QIN10" s="306"/>
      <c r="QIO10" s="306"/>
      <c r="QIP10" s="306"/>
      <c r="QIQ10" s="306"/>
      <c r="QIR10" s="306"/>
      <c r="QIS10" s="306"/>
      <c r="QIT10" s="306"/>
      <c r="QIU10" s="306"/>
      <c r="QIV10" s="306"/>
      <c r="QIW10" s="306"/>
      <c r="QIX10" s="306"/>
      <c r="QIY10" s="306"/>
      <c r="QIZ10" s="306"/>
      <c r="QJA10" s="306"/>
      <c r="QJB10" s="306"/>
      <c r="QJC10" s="306"/>
      <c r="QJD10" s="306"/>
      <c r="QJE10" s="306"/>
      <c r="QJF10" s="306"/>
      <c r="QJG10" s="306"/>
      <c r="QJH10" s="306"/>
      <c r="QJI10" s="306"/>
      <c r="QJJ10" s="306"/>
      <c r="QJK10" s="306"/>
      <c r="QJL10" s="306"/>
      <c r="QJM10" s="306"/>
      <c r="QJN10" s="306"/>
      <c r="QJO10" s="306"/>
      <c r="QJP10" s="306"/>
      <c r="QJQ10" s="306"/>
      <c r="QJR10" s="306"/>
      <c r="QJS10" s="306"/>
      <c r="QJT10" s="306"/>
      <c r="QJU10" s="306"/>
      <c r="QJV10" s="306"/>
      <c r="QJW10" s="306"/>
      <c r="QJX10" s="306"/>
      <c r="QJY10" s="306"/>
      <c r="QJZ10" s="306"/>
      <c r="QKA10" s="306"/>
      <c r="QKB10" s="306"/>
      <c r="QKC10" s="306"/>
      <c r="QKD10" s="306"/>
      <c r="QKE10" s="306"/>
      <c r="QKF10" s="306"/>
      <c r="QKG10" s="306"/>
      <c r="QKH10" s="306"/>
      <c r="QKI10" s="306"/>
      <c r="QKJ10" s="306"/>
      <c r="QKK10" s="306"/>
      <c r="QKL10" s="306"/>
      <c r="QKM10" s="306"/>
      <c r="QKN10" s="306"/>
      <c r="QKO10" s="306"/>
      <c r="QKP10" s="306"/>
      <c r="QKQ10" s="306"/>
      <c r="QKR10" s="306"/>
      <c r="QKS10" s="306"/>
      <c r="QKT10" s="306"/>
      <c r="QKU10" s="306"/>
      <c r="QKV10" s="306"/>
      <c r="QKW10" s="306"/>
      <c r="QKX10" s="306"/>
      <c r="QKY10" s="306"/>
      <c r="QKZ10" s="306"/>
      <c r="QLA10" s="306"/>
      <c r="QLB10" s="306"/>
      <c r="QLC10" s="306"/>
      <c r="QLD10" s="306"/>
      <c r="QLE10" s="306"/>
      <c r="QLF10" s="306"/>
      <c r="QLG10" s="306"/>
      <c r="QLH10" s="306"/>
      <c r="QLI10" s="306"/>
      <c r="QLJ10" s="306"/>
      <c r="QLK10" s="306"/>
      <c r="QLL10" s="306"/>
      <c r="QLM10" s="306"/>
      <c r="QLN10" s="306"/>
      <c r="QLO10" s="306"/>
      <c r="QLP10" s="306"/>
      <c r="QLQ10" s="306"/>
      <c r="QLR10" s="306"/>
      <c r="QLS10" s="306"/>
      <c r="QLT10" s="306"/>
      <c r="QLU10" s="306"/>
      <c r="QLV10" s="306"/>
      <c r="QLW10" s="306"/>
      <c r="QLX10" s="306"/>
      <c r="QLY10" s="306"/>
      <c r="QLZ10" s="306"/>
      <c r="QMA10" s="306"/>
      <c r="QMB10" s="306"/>
      <c r="QMC10" s="306"/>
      <c r="QMD10" s="306"/>
      <c r="QME10" s="306"/>
      <c r="QMF10" s="306"/>
      <c r="QMG10" s="306"/>
      <c r="QMH10" s="306"/>
      <c r="QMI10" s="306"/>
      <c r="QMJ10" s="306"/>
      <c r="QMK10" s="306"/>
      <c r="QML10" s="306"/>
      <c r="QMM10" s="306"/>
      <c r="QMN10" s="306"/>
      <c r="QMO10" s="306"/>
      <c r="QMP10" s="306"/>
      <c r="QMQ10" s="306"/>
      <c r="QMR10" s="306"/>
      <c r="QMS10" s="306"/>
      <c r="QMT10" s="306"/>
      <c r="QMU10" s="306"/>
      <c r="QMV10" s="306"/>
      <c r="QMW10" s="306"/>
      <c r="QMX10" s="306"/>
      <c r="QMY10" s="306"/>
      <c r="QMZ10" s="306"/>
      <c r="QNA10" s="306"/>
      <c r="QNB10" s="306"/>
      <c r="QNC10" s="306"/>
      <c r="QND10" s="306"/>
      <c r="QNE10" s="306"/>
      <c r="QNF10" s="306"/>
      <c r="QNG10" s="306"/>
      <c r="QNH10" s="306"/>
      <c r="QNI10" s="306"/>
      <c r="QNJ10" s="306"/>
      <c r="QNK10" s="306"/>
      <c r="QNL10" s="306"/>
      <c r="QNM10" s="306"/>
      <c r="QNN10" s="306"/>
      <c r="QNO10" s="306"/>
      <c r="QNP10" s="306"/>
      <c r="QNQ10" s="306"/>
      <c r="QNR10" s="306"/>
      <c r="QNS10" s="306"/>
      <c r="QNT10" s="306"/>
      <c r="QNU10" s="306"/>
      <c r="QNV10" s="306"/>
      <c r="QNW10" s="306"/>
      <c r="QNX10" s="306"/>
      <c r="QNY10" s="306"/>
      <c r="QNZ10" s="306"/>
      <c r="QOA10" s="306"/>
      <c r="QOB10" s="306"/>
      <c r="QOC10" s="306"/>
      <c r="QOD10" s="306"/>
      <c r="QOE10" s="306"/>
      <c r="QOF10" s="306"/>
      <c r="QOG10" s="306"/>
      <c r="QOH10" s="306"/>
      <c r="QOI10" s="306"/>
      <c r="QOJ10" s="306"/>
      <c r="QOK10" s="306"/>
      <c r="QOL10" s="306"/>
      <c r="QOM10" s="306"/>
      <c r="QON10" s="306"/>
      <c r="QOO10" s="306"/>
      <c r="QOP10" s="306"/>
      <c r="QOQ10" s="306"/>
      <c r="QOR10" s="306"/>
      <c r="QOS10" s="306"/>
      <c r="QOT10" s="306"/>
      <c r="QOU10" s="306"/>
      <c r="QOV10" s="306"/>
      <c r="QOW10" s="306"/>
      <c r="QOX10" s="306"/>
      <c r="QOY10" s="306"/>
      <c r="QOZ10" s="306"/>
      <c r="QPA10" s="306"/>
      <c r="QPB10" s="306"/>
      <c r="QPC10" s="306"/>
      <c r="QPD10" s="306"/>
      <c r="QPE10" s="306"/>
      <c r="QPF10" s="306"/>
      <c r="QPG10" s="306"/>
      <c r="QPH10" s="306"/>
      <c r="QPI10" s="306"/>
      <c r="QPJ10" s="306"/>
      <c r="QPK10" s="306"/>
      <c r="QPL10" s="306"/>
      <c r="QPM10" s="306"/>
      <c r="QPN10" s="306"/>
      <c r="QPO10" s="306"/>
      <c r="QPP10" s="306"/>
      <c r="QPQ10" s="306"/>
      <c r="QPR10" s="306"/>
      <c r="QPS10" s="306"/>
      <c r="QPT10" s="306"/>
      <c r="QPU10" s="306"/>
      <c r="QPV10" s="306"/>
      <c r="QPW10" s="306"/>
      <c r="QPX10" s="306"/>
      <c r="QPY10" s="306"/>
      <c r="QPZ10" s="306"/>
      <c r="QQA10" s="306"/>
      <c r="QQB10" s="306"/>
      <c r="QQC10" s="306"/>
      <c r="QQD10" s="306"/>
      <c r="QQE10" s="306"/>
      <c r="QQF10" s="306"/>
      <c r="QQG10" s="306"/>
      <c r="QQH10" s="306"/>
      <c r="QQI10" s="306"/>
      <c r="QQJ10" s="306"/>
      <c r="QQK10" s="306"/>
      <c r="QQL10" s="306"/>
      <c r="QQM10" s="306"/>
      <c r="QQN10" s="306"/>
      <c r="QQO10" s="306"/>
      <c r="QQP10" s="306"/>
      <c r="QQQ10" s="306"/>
      <c r="QQR10" s="306"/>
      <c r="QQS10" s="306"/>
      <c r="QQT10" s="306"/>
      <c r="QQU10" s="306"/>
      <c r="QQV10" s="306"/>
      <c r="QQW10" s="306"/>
      <c r="QQX10" s="306"/>
      <c r="QQY10" s="306"/>
      <c r="QQZ10" s="306"/>
      <c r="QRA10" s="306"/>
      <c r="QRB10" s="306"/>
      <c r="QRC10" s="306"/>
      <c r="QRD10" s="306"/>
      <c r="QRE10" s="306"/>
      <c r="QRF10" s="306"/>
      <c r="QRG10" s="306"/>
      <c r="QRH10" s="306"/>
      <c r="QRI10" s="306"/>
      <c r="QRJ10" s="306"/>
      <c r="QRK10" s="306"/>
      <c r="QRL10" s="306"/>
      <c r="QRM10" s="306"/>
      <c r="QRN10" s="306"/>
      <c r="QRO10" s="306"/>
      <c r="QRP10" s="306"/>
      <c r="QRQ10" s="306"/>
      <c r="QRR10" s="306"/>
      <c r="QRS10" s="306"/>
      <c r="QRT10" s="306"/>
      <c r="QRU10" s="306"/>
      <c r="QRV10" s="306"/>
      <c r="QRW10" s="306"/>
      <c r="QRX10" s="306"/>
      <c r="QRY10" s="306"/>
      <c r="QRZ10" s="306"/>
      <c r="QSA10" s="306"/>
      <c r="QSB10" s="306"/>
      <c r="QSC10" s="306"/>
      <c r="QSD10" s="306"/>
      <c r="QSE10" s="306"/>
      <c r="QSF10" s="306"/>
      <c r="QSG10" s="306"/>
      <c r="QSH10" s="306"/>
      <c r="QSI10" s="306"/>
      <c r="QSJ10" s="306"/>
      <c r="QSK10" s="306"/>
      <c r="QSL10" s="306"/>
      <c r="QSM10" s="306"/>
      <c r="QSN10" s="306"/>
      <c r="QSO10" s="306"/>
      <c r="QSP10" s="306"/>
      <c r="QSQ10" s="306"/>
      <c r="QSR10" s="306"/>
      <c r="QSS10" s="306"/>
      <c r="QST10" s="306"/>
      <c r="QSU10" s="306"/>
      <c r="QSV10" s="306"/>
      <c r="QSW10" s="306"/>
      <c r="QSX10" s="306"/>
      <c r="QSY10" s="306"/>
      <c r="QSZ10" s="306"/>
      <c r="QTA10" s="306"/>
      <c r="QTB10" s="306"/>
      <c r="QTC10" s="306"/>
      <c r="QTD10" s="306"/>
      <c r="QTE10" s="306"/>
      <c r="QTF10" s="306"/>
      <c r="QTG10" s="306"/>
      <c r="QTH10" s="306"/>
      <c r="QTI10" s="306"/>
      <c r="QTJ10" s="306"/>
      <c r="QTK10" s="306"/>
      <c r="QTL10" s="306"/>
      <c r="QTM10" s="306"/>
      <c r="QTN10" s="306"/>
      <c r="QTO10" s="306"/>
      <c r="QTP10" s="306"/>
      <c r="QTQ10" s="306"/>
      <c r="QTR10" s="306"/>
      <c r="QTS10" s="306"/>
      <c r="QTT10" s="306"/>
      <c r="QTU10" s="306"/>
      <c r="QTV10" s="306"/>
      <c r="QTW10" s="306"/>
      <c r="QTX10" s="306"/>
      <c r="QTY10" s="306"/>
      <c r="QTZ10" s="306"/>
      <c r="QUA10" s="306"/>
      <c r="QUB10" s="306"/>
      <c r="QUC10" s="306"/>
      <c r="QUD10" s="306"/>
      <c r="QUE10" s="306"/>
      <c r="QUF10" s="306"/>
      <c r="QUG10" s="306"/>
      <c r="QUH10" s="306"/>
      <c r="QUI10" s="306"/>
      <c r="QUJ10" s="306"/>
      <c r="QUK10" s="306"/>
      <c r="QUL10" s="306"/>
      <c r="QUM10" s="306"/>
      <c r="QUN10" s="306"/>
      <c r="QUO10" s="306"/>
      <c r="QUP10" s="306"/>
      <c r="QUQ10" s="306"/>
      <c r="QUR10" s="306"/>
      <c r="QUS10" s="306"/>
      <c r="QUT10" s="306"/>
      <c r="QUU10" s="306"/>
      <c r="QUV10" s="306"/>
      <c r="QUW10" s="306"/>
      <c r="QUX10" s="306"/>
      <c r="QUY10" s="306"/>
      <c r="QUZ10" s="306"/>
      <c r="QVA10" s="306"/>
      <c r="QVB10" s="306"/>
      <c r="QVC10" s="306"/>
      <c r="QVD10" s="306"/>
      <c r="QVE10" s="306"/>
      <c r="QVF10" s="306"/>
      <c r="QVG10" s="306"/>
      <c r="QVH10" s="306"/>
      <c r="QVI10" s="306"/>
      <c r="QVJ10" s="306"/>
      <c r="QVK10" s="306"/>
      <c r="QVL10" s="306"/>
      <c r="QVM10" s="306"/>
      <c r="QVN10" s="306"/>
      <c r="QVO10" s="306"/>
      <c r="QVP10" s="306"/>
      <c r="QVQ10" s="306"/>
      <c r="QVR10" s="306"/>
      <c r="QVS10" s="306"/>
      <c r="QVT10" s="306"/>
      <c r="QVU10" s="306"/>
      <c r="QVV10" s="306"/>
      <c r="QVW10" s="306"/>
      <c r="QVX10" s="306"/>
      <c r="QVY10" s="306"/>
      <c r="QVZ10" s="306"/>
      <c r="QWA10" s="306"/>
      <c r="QWB10" s="306"/>
      <c r="QWC10" s="306"/>
      <c r="QWD10" s="306"/>
      <c r="QWE10" s="306"/>
      <c r="QWF10" s="306"/>
      <c r="QWG10" s="306"/>
      <c r="QWH10" s="306"/>
      <c r="QWI10" s="306"/>
      <c r="QWJ10" s="306"/>
      <c r="QWK10" s="306"/>
      <c r="QWL10" s="306"/>
      <c r="QWM10" s="306"/>
      <c r="QWN10" s="306"/>
      <c r="QWO10" s="306"/>
      <c r="QWP10" s="306"/>
      <c r="QWQ10" s="306"/>
      <c r="QWR10" s="306"/>
      <c r="QWS10" s="306"/>
      <c r="QWT10" s="306"/>
      <c r="QWU10" s="306"/>
      <c r="QWV10" s="306"/>
      <c r="QWW10" s="306"/>
      <c r="QWX10" s="306"/>
      <c r="QWY10" s="306"/>
      <c r="QWZ10" s="306"/>
      <c r="QXA10" s="306"/>
      <c r="QXB10" s="306"/>
      <c r="QXC10" s="306"/>
      <c r="QXD10" s="306"/>
      <c r="QXE10" s="306"/>
      <c r="QXF10" s="306"/>
      <c r="QXG10" s="306"/>
      <c r="QXH10" s="306"/>
      <c r="QXI10" s="306"/>
      <c r="QXJ10" s="306"/>
      <c r="QXK10" s="306"/>
      <c r="QXL10" s="306"/>
      <c r="QXM10" s="306"/>
      <c r="QXN10" s="306"/>
      <c r="QXO10" s="306"/>
      <c r="QXP10" s="306"/>
      <c r="QXQ10" s="306"/>
      <c r="QXR10" s="306"/>
      <c r="QXS10" s="306"/>
      <c r="QXT10" s="306"/>
      <c r="QXU10" s="306"/>
      <c r="QXV10" s="306"/>
      <c r="QXW10" s="306"/>
      <c r="QXX10" s="306"/>
      <c r="QXY10" s="306"/>
      <c r="QXZ10" s="306"/>
      <c r="QYA10" s="306"/>
      <c r="QYB10" s="306"/>
      <c r="QYC10" s="306"/>
      <c r="QYD10" s="306"/>
      <c r="QYE10" s="306"/>
      <c r="QYF10" s="306"/>
      <c r="QYG10" s="306"/>
      <c r="QYH10" s="306"/>
      <c r="QYI10" s="306"/>
      <c r="QYJ10" s="306"/>
      <c r="QYK10" s="306"/>
      <c r="QYL10" s="306"/>
      <c r="QYM10" s="306"/>
      <c r="QYN10" s="306"/>
      <c r="QYO10" s="306"/>
      <c r="QYP10" s="306"/>
      <c r="QYQ10" s="306"/>
      <c r="QYR10" s="306"/>
      <c r="QYS10" s="306"/>
      <c r="QYT10" s="306"/>
      <c r="QYU10" s="306"/>
      <c r="QYV10" s="306"/>
      <c r="QYW10" s="306"/>
      <c r="QYX10" s="306"/>
      <c r="QYY10" s="306"/>
      <c r="QYZ10" s="306"/>
      <c r="QZA10" s="306"/>
      <c r="QZB10" s="306"/>
      <c r="QZC10" s="306"/>
      <c r="QZD10" s="306"/>
      <c r="QZE10" s="306"/>
      <c r="QZF10" s="306"/>
      <c r="QZG10" s="306"/>
      <c r="QZH10" s="306"/>
      <c r="QZI10" s="306"/>
      <c r="QZJ10" s="306"/>
      <c r="QZK10" s="306"/>
      <c r="QZL10" s="306"/>
      <c r="QZM10" s="306"/>
      <c r="QZN10" s="306"/>
      <c r="QZO10" s="306"/>
      <c r="QZP10" s="306"/>
      <c r="QZQ10" s="306"/>
      <c r="QZR10" s="306"/>
      <c r="QZS10" s="306"/>
      <c r="QZT10" s="306"/>
      <c r="QZU10" s="306"/>
      <c r="QZV10" s="306"/>
      <c r="QZW10" s="306"/>
      <c r="QZX10" s="306"/>
      <c r="QZY10" s="306"/>
      <c r="QZZ10" s="306"/>
      <c r="RAA10" s="306"/>
      <c r="RAB10" s="306"/>
      <c r="RAC10" s="306"/>
      <c r="RAD10" s="306"/>
      <c r="RAE10" s="306"/>
      <c r="RAF10" s="306"/>
      <c r="RAG10" s="306"/>
      <c r="RAH10" s="306"/>
      <c r="RAI10" s="306"/>
      <c r="RAJ10" s="306"/>
      <c r="RAK10" s="306"/>
      <c r="RAL10" s="306"/>
      <c r="RAM10" s="306"/>
      <c r="RAN10" s="306"/>
      <c r="RAO10" s="306"/>
      <c r="RAP10" s="306"/>
      <c r="RAQ10" s="306"/>
      <c r="RAR10" s="306"/>
      <c r="RAS10" s="306"/>
      <c r="RAT10" s="306"/>
      <c r="RAU10" s="306"/>
      <c r="RAV10" s="306"/>
      <c r="RAW10" s="306"/>
      <c r="RAX10" s="306"/>
      <c r="RAY10" s="306"/>
      <c r="RAZ10" s="306"/>
      <c r="RBA10" s="306"/>
      <c r="RBB10" s="306"/>
      <c r="RBC10" s="306"/>
      <c r="RBD10" s="306"/>
      <c r="RBE10" s="306"/>
      <c r="RBF10" s="306"/>
      <c r="RBG10" s="306"/>
      <c r="RBH10" s="306"/>
      <c r="RBI10" s="306"/>
      <c r="RBJ10" s="306"/>
      <c r="RBK10" s="306"/>
      <c r="RBL10" s="306"/>
      <c r="RBM10" s="306"/>
      <c r="RBN10" s="306"/>
      <c r="RBO10" s="306"/>
      <c r="RBP10" s="306"/>
      <c r="RBQ10" s="306"/>
      <c r="RBR10" s="306"/>
      <c r="RBS10" s="306"/>
      <c r="RBT10" s="306"/>
      <c r="RBU10" s="306"/>
      <c r="RBV10" s="306"/>
      <c r="RBW10" s="306"/>
      <c r="RBX10" s="306"/>
      <c r="RBY10" s="306"/>
      <c r="RBZ10" s="306"/>
      <c r="RCA10" s="306"/>
      <c r="RCB10" s="306"/>
      <c r="RCC10" s="306"/>
      <c r="RCD10" s="306"/>
      <c r="RCE10" s="306"/>
      <c r="RCF10" s="306"/>
      <c r="RCG10" s="306"/>
      <c r="RCH10" s="306"/>
      <c r="RCI10" s="306"/>
      <c r="RCJ10" s="306"/>
      <c r="RCK10" s="306"/>
      <c r="RCL10" s="306"/>
      <c r="RCM10" s="306"/>
      <c r="RCN10" s="306"/>
      <c r="RCO10" s="306"/>
      <c r="RCP10" s="306"/>
      <c r="RCQ10" s="306"/>
      <c r="RCR10" s="306"/>
      <c r="RCS10" s="306"/>
      <c r="RCT10" s="306"/>
      <c r="RCU10" s="306"/>
      <c r="RCV10" s="306"/>
      <c r="RCW10" s="306"/>
      <c r="RCX10" s="306"/>
      <c r="RCY10" s="306"/>
      <c r="RCZ10" s="306"/>
      <c r="RDA10" s="306"/>
      <c r="RDB10" s="306"/>
      <c r="RDC10" s="306"/>
      <c r="RDD10" s="306"/>
      <c r="RDE10" s="306"/>
      <c r="RDF10" s="306"/>
      <c r="RDG10" s="306"/>
      <c r="RDH10" s="306"/>
      <c r="RDI10" s="306"/>
      <c r="RDJ10" s="306"/>
      <c r="RDK10" s="306"/>
      <c r="RDL10" s="306"/>
      <c r="RDM10" s="306"/>
      <c r="RDN10" s="306"/>
      <c r="RDO10" s="306"/>
      <c r="RDP10" s="306"/>
      <c r="RDQ10" s="306"/>
      <c r="RDR10" s="306"/>
      <c r="RDS10" s="306"/>
      <c r="RDT10" s="306"/>
      <c r="RDU10" s="306"/>
      <c r="RDV10" s="306"/>
      <c r="RDW10" s="306"/>
      <c r="RDX10" s="306"/>
      <c r="RDY10" s="306"/>
      <c r="RDZ10" s="306"/>
      <c r="REA10" s="306"/>
      <c r="REB10" s="306"/>
      <c r="REC10" s="306"/>
      <c r="RED10" s="306"/>
      <c r="REE10" s="306"/>
      <c r="REF10" s="306"/>
      <c r="REG10" s="306"/>
      <c r="REH10" s="306"/>
      <c r="REI10" s="306"/>
      <c r="REJ10" s="306"/>
      <c r="REK10" s="306"/>
      <c r="REL10" s="306"/>
      <c r="REM10" s="306"/>
      <c r="REN10" s="306"/>
      <c r="REO10" s="306"/>
      <c r="REP10" s="306"/>
      <c r="REQ10" s="306"/>
      <c r="RER10" s="306"/>
      <c r="RES10" s="306"/>
      <c r="RET10" s="306"/>
      <c r="REU10" s="306"/>
      <c r="REV10" s="306"/>
      <c r="REW10" s="306"/>
      <c r="REX10" s="306"/>
      <c r="REY10" s="306"/>
      <c r="REZ10" s="306"/>
      <c r="RFA10" s="306"/>
      <c r="RFB10" s="306"/>
      <c r="RFC10" s="306"/>
      <c r="RFD10" s="306"/>
      <c r="RFE10" s="306"/>
      <c r="RFF10" s="306"/>
      <c r="RFG10" s="306"/>
      <c r="RFH10" s="306"/>
      <c r="RFI10" s="306"/>
      <c r="RFJ10" s="306"/>
      <c r="RFK10" s="306"/>
      <c r="RFL10" s="306"/>
      <c r="RFM10" s="306"/>
      <c r="RFN10" s="306"/>
      <c r="RFO10" s="306"/>
      <c r="RFP10" s="306"/>
      <c r="RFQ10" s="306"/>
      <c r="RFR10" s="306"/>
      <c r="RFS10" s="306"/>
      <c r="RFT10" s="306"/>
      <c r="RFU10" s="306"/>
      <c r="RFV10" s="306"/>
      <c r="RFW10" s="306"/>
      <c r="RFX10" s="306"/>
      <c r="RFY10" s="306"/>
      <c r="RFZ10" s="306"/>
      <c r="RGA10" s="306"/>
      <c r="RGB10" s="306"/>
      <c r="RGC10" s="306"/>
      <c r="RGD10" s="306"/>
      <c r="RGE10" s="306"/>
      <c r="RGF10" s="306"/>
      <c r="RGG10" s="306"/>
      <c r="RGH10" s="306"/>
      <c r="RGI10" s="306"/>
      <c r="RGJ10" s="306"/>
      <c r="RGK10" s="306"/>
      <c r="RGL10" s="306"/>
      <c r="RGM10" s="306"/>
      <c r="RGN10" s="306"/>
      <c r="RGO10" s="306"/>
      <c r="RGP10" s="306"/>
      <c r="RGQ10" s="306"/>
      <c r="RGR10" s="306"/>
      <c r="RGS10" s="306"/>
      <c r="RGT10" s="306"/>
      <c r="RGU10" s="306"/>
      <c r="RGV10" s="306"/>
      <c r="RGW10" s="306"/>
      <c r="RGX10" s="306"/>
      <c r="RGY10" s="306"/>
      <c r="RGZ10" s="306"/>
      <c r="RHA10" s="306"/>
      <c r="RHB10" s="306"/>
      <c r="RHC10" s="306"/>
      <c r="RHD10" s="306"/>
      <c r="RHE10" s="306"/>
      <c r="RHF10" s="306"/>
      <c r="RHG10" s="306"/>
      <c r="RHH10" s="306"/>
      <c r="RHI10" s="306"/>
      <c r="RHJ10" s="306"/>
      <c r="RHK10" s="306"/>
      <c r="RHL10" s="306"/>
      <c r="RHM10" s="306"/>
      <c r="RHN10" s="306"/>
      <c r="RHO10" s="306"/>
      <c r="RHP10" s="306"/>
      <c r="RHQ10" s="306"/>
      <c r="RHR10" s="306"/>
      <c r="RHS10" s="306"/>
      <c r="RHT10" s="306"/>
      <c r="RHU10" s="306"/>
      <c r="RHV10" s="306"/>
      <c r="RHW10" s="306"/>
      <c r="RHX10" s="306"/>
      <c r="RHY10" s="306"/>
      <c r="RHZ10" s="306"/>
      <c r="RIA10" s="306"/>
      <c r="RIB10" s="306"/>
      <c r="RIC10" s="306"/>
      <c r="RID10" s="306"/>
      <c r="RIE10" s="306"/>
      <c r="RIF10" s="306"/>
      <c r="RIG10" s="306"/>
      <c r="RIH10" s="306"/>
      <c r="RII10" s="306"/>
      <c r="RIJ10" s="306"/>
      <c r="RIK10" s="306"/>
      <c r="RIL10" s="306"/>
      <c r="RIM10" s="306"/>
      <c r="RIN10" s="306"/>
      <c r="RIO10" s="306"/>
      <c r="RIP10" s="306"/>
      <c r="RIQ10" s="306"/>
      <c r="RIR10" s="306"/>
      <c r="RIS10" s="306"/>
      <c r="RIT10" s="306"/>
      <c r="RIU10" s="306"/>
      <c r="RIV10" s="306"/>
      <c r="RIW10" s="306"/>
      <c r="RIX10" s="306"/>
      <c r="RIY10" s="306"/>
      <c r="RIZ10" s="306"/>
      <c r="RJA10" s="306"/>
      <c r="RJB10" s="306"/>
      <c r="RJC10" s="306"/>
      <c r="RJD10" s="306"/>
      <c r="RJE10" s="306"/>
      <c r="RJF10" s="306"/>
      <c r="RJG10" s="306"/>
      <c r="RJH10" s="306"/>
      <c r="RJI10" s="306"/>
      <c r="RJJ10" s="306"/>
      <c r="RJK10" s="306"/>
      <c r="RJL10" s="306"/>
      <c r="RJM10" s="306"/>
      <c r="RJN10" s="306"/>
      <c r="RJO10" s="306"/>
      <c r="RJP10" s="306"/>
      <c r="RJQ10" s="306"/>
      <c r="RJR10" s="306"/>
      <c r="RJS10" s="306"/>
      <c r="RJT10" s="306"/>
      <c r="RJU10" s="306"/>
      <c r="RJV10" s="306"/>
      <c r="RJW10" s="306"/>
      <c r="RJX10" s="306"/>
      <c r="RJY10" s="306"/>
      <c r="RJZ10" s="306"/>
      <c r="RKA10" s="306"/>
      <c r="RKB10" s="306"/>
      <c r="RKC10" s="306"/>
      <c r="RKD10" s="306"/>
      <c r="RKE10" s="306"/>
      <c r="RKF10" s="306"/>
      <c r="RKG10" s="306"/>
      <c r="RKH10" s="306"/>
      <c r="RKI10" s="306"/>
      <c r="RKJ10" s="306"/>
      <c r="RKK10" s="306"/>
      <c r="RKL10" s="306"/>
      <c r="RKM10" s="306"/>
      <c r="RKN10" s="306"/>
      <c r="RKO10" s="306"/>
      <c r="RKP10" s="306"/>
      <c r="RKQ10" s="306"/>
      <c r="RKR10" s="306"/>
      <c r="RKS10" s="306"/>
      <c r="RKT10" s="306"/>
      <c r="RKU10" s="306"/>
    </row>
    <row r="11" spans="1:12475" s="309" customFormat="1" ht="15" x14ac:dyDescent="0.25">
      <c r="A11" s="306" t="s">
        <v>347</v>
      </c>
      <c r="B11" s="306"/>
      <c r="C11" s="306"/>
      <c r="D11" s="306"/>
      <c r="E11" s="306"/>
      <c r="F11" s="306"/>
      <c r="G11" s="306"/>
      <c r="H11" s="306"/>
      <c r="I11" s="306"/>
      <c r="J11" s="306"/>
      <c r="K11" s="306"/>
      <c r="L11" s="306"/>
      <c r="M11" s="306"/>
      <c r="N11" s="306"/>
      <c r="O11" s="306"/>
      <c r="P11" s="306"/>
      <c r="Q11" s="306"/>
      <c r="R11" s="306"/>
      <c r="S11" s="306"/>
      <c r="T11" s="306"/>
      <c r="U11" s="306"/>
      <c r="V11" s="306"/>
      <c r="W11" s="306"/>
      <c r="X11" s="306"/>
      <c r="Y11" s="306"/>
      <c r="Z11" s="306"/>
      <c r="AA11" s="306"/>
      <c r="AB11" s="306"/>
      <c r="AC11" s="306"/>
      <c r="AD11" s="306"/>
      <c r="AE11" s="306"/>
      <c r="AF11" s="306"/>
    </row>
    <row r="12" spans="1:12475" x14ac:dyDescent="0.25">
      <c r="B12" s="1"/>
      <c r="D12" s="1"/>
      <c r="E12" s="1"/>
      <c r="G12" s="1"/>
      <c r="K12" s="1"/>
      <c r="N12" s="1"/>
      <c r="O12" s="1"/>
      <c r="P12" s="1"/>
      <c r="Q12" s="1"/>
      <c r="R12" s="1"/>
      <c r="S12" s="1"/>
      <c r="T12" s="1"/>
      <c r="U12" s="1"/>
      <c r="V12" s="1"/>
      <c r="X12" s="1"/>
      <c r="Z12" s="1"/>
      <c r="AA12" s="1"/>
      <c r="AB12" s="1"/>
      <c r="AC12" s="1"/>
      <c r="AD12" s="1"/>
      <c r="AM12" s="1"/>
      <c r="AN12" s="1"/>
      <c r="AO12" s="1"/>
      <c r="AP12" s="1"/>
      <c r="AQ12" s="1"/>
      <c r="AR12" s="1"/>
      <c r="AS12" s="1"/>
      <c r="AT12" s="1"/>
      <c r="AU12" s="1"/>
    </row>
    <row r="13" spans="1:12475" s="317" customFormat="1" ht="15.75" customHeight="1" thickBot="1" x14ac:dyDescent="0.3">
      <c r="A13" s="318" t="s">
        <v>348</v>
      </c>
      <c r="B13" s="318"/>
      <c r="C13" s="318"/>
      <c r="D13" s="318"/>
      <c r="E13" s="318"/>
      <c r="F13" s="318"/>
      <c r="G13" s="318"/>
      <c r="H13" s="318"/>
      <c r="I13" s="318"/>
      <c r="J13" s="318"/>
      <c r="K13" s="318"/>
      <c r="L13" s="318"/>
      <c r="M13" s="318"/>
      <c r="N13" s="318"/>
      <c r="O13" s="318"/>
      <c r="P13" s="318"/>
      <c r="Q13" s="318"/>
      <c r="R13" s="318"/>
      <c r="S13" s="318"/>
      <c r="T13" s="318"/>
      <c r="U13" s="318"/>
      <c r="V13" s="318"/>
      <c r="W13" s="318"/>
      <c r="X13" s="318"/>
      <c r="Y13" s="318"/>
      <c r="Z13" s="318"/>
      <c r="AA13" s="318"/>
      <c r="AB13" s="318"/>
      <c r="AC13" s="318"/>
      <c r="AD13" s="318"/>
      <c r="AE13" s="318"/>
      <c r="AF13" s="318"/>
      <c r="AG13" s="318"/>
      <c r="AH13" s="318"/>
      <c r="AI13" s="318"/>
      <c r="AJ13" s="318"/>
      <c r="AK13" s="318"/>
      <c r="AL13" s="318"/>
      <c r="AM13" s="318"/>
      <c r="AN13" s="318"/>
      <c r="AO13" s="318"/>
      <c r="AP13" s="318"/>
      <c r="AQ13" s="318"/>
      <c r="AR13" s="318"/>
      <c r="AS13" s="318"/>
      <c r="AT13" s="318"/>
      <c r="AU13" s="318"/>
      <c r="AV13" s="318"/>
      <c r="AW13" s="318"/>
      <c r="AX13" s="318"/>
      <c r="AY13" s="318"/>
      <c r="AZ13" s="318"/>
      <c r="BA13" s="318"/>
      <c r="BB13" s="318"/>
      <c r="BC13" s="318"/>
      <c r="BD13" s="318"/>
      <c r="BE13" s="318"/>
      <c r="BF13" s="318"/>
      <c r="BG13" s="318"/>
    </row>
    <row r="14" spans="1:12475" ht="15.75" customHeight="1" thickBot="1" x14ac:dyDescent="0.3">
      <c r="A14" s="319" t="s">
        <v>57</v>
      </c>
      <c r="B14" s="11" t="s">
        <v>24</v>
      </c>
      <c r="C14" s="11"/>
      <c r="D14" s="11"/>
      <c r="E14" s="11"/>
      <c r="F14" s="11"/>
      <c r="G14" s="11"/>
      <c r="H14" s="11" t="s">
        <v>83</v>
      </c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 t="s">
        <v>90</v>
      </c>
      <c r="AM14" s="11"/>
      <c r="AN14" s="11"/>
      <c r="AO14" s="11"/>
      <c r="AP14" s="11" t="s">
        <v>110</v>
      </c>
      <c r="AQ14" s="11"/>
      <c r="AR14" s="11"/>
      <c r="AS14" s="11"/>
      <c r="AT14" s="11"/>
      <c r="AU14" s="11"/>
      <c r="AV14" s="11" t="s">
        <v>84</v>
      </c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</row>
    <row r="15" spans="1:12475" ht="13.5" thickBot="1" x14ac:dyDescent="0.3">
      <c r="A15" s="319"/>
      <c r="B15" s="11"/>
      <c r="C15" s="11"/>
      <c r="D15" s="11"/>
      <c r="E15" s="11"/>
      <c r="F15" s="11"/>
      <c r="G15" s="11"/>
      <c r="H15" s="11" t="s">
        <v>54</v>
      </c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 t="s">
        <v>55</v>
      </c>
      <c r="V15" s="11"/>
      <c r="W15" s="11"/>
      <c r="X15" s="11"/>
      <c r="Y15" s="11"/>
      <c r="Z15" s="11"/>
      <c r="AA15" s="11"/>
      <c r="AB15" s="11"/>
      <c r="AC15" s="11"/>
      <c r="AD15" s="11"/>
      <c r="AE15" s="11" t="s">
        <v>56</v>
      </c>
      <c r="AF15" s="11"/>
      <c r="AG15" s="11"/>
      <c r="AH15" s="11"/>
      <c r="AI15" s="11"/>
      <c r="AJ15" s="11"/>
      <c r="AK15" s="11"/>
      <c r="AL15" s="320" t="s">
        <v>92</v>
      </c>
      <c r="AM15" s="11" t="s">
        <v>93</v>
      </c>
      <c r="AN15" s="11" t="s">
        <v>91</v>
      </c>
      <c r="AO15" s="11" t="s">
        <v>94</v>
      </c>
      <c r="AP15" s="11" t="s">
        <v>99</v>
      </c>
      <c r="AQ15" s="11" t="s">
        <v>100</v>
      </c>
      <c r="AR15" s="11" t="s">
        <v>101</v>
      </c>
      <c r="AS15" s="11" t="s">
        <v>103</v>
      </c>
      <c r="AT15" s="11" t="s">
        <v>102</v>
      </c>
      <c r="AU15" s="11" t="s">
        <v>103</v>
      </c>
      <c r="AV15" s="11" t="s">
        <v>1</v>
      </c>
      <c r="AW15" s="11" t="s">
        <v>63</v>
      </c>
      <c r="AX15" s="319" t="s">
        <v>67</v>
      </c>
      <c r="AY15" s="319"/>
      <c r="AZ15" s="319"/>
      <c r="BA15" s="319" t="s">
        <v>70</v>
      </c>
      <c r="BB15" s="319"/>
      <c r="BC15" s="11" t="s">
        <v>272</v>
      </c>
      <c r="BD15" s="11" t="s">
        <v>271</v>
      </c>
      <c r="BE15" s="319" t="s">
        <v>73</v>
      </c>
      <c r="BF15" s="319"/>
      <c r="BG15" s="319"/>
    </row>
    <row r="16" spans="1:12475" s="1" customFormat="1" ht="71.25" customHeight="1" thickBot="1" x14ac:dyDescent="0.3">
      <c r="A16" s="319"/>
      <c r="B16" s="321" t="s">
        <v>6</v>
      </c>
      <c r="C16" s="321" t="s">
        <v>7</v>
      </c>
      <c r="D16" s="321" t="s">
        <v>0</v>
      </c>
      <c r="E16" s="321" t="s">
        <v>1</v>
      </c>
      <c r="F16" s="321" t="s">
        <v>2</v>
      </c>
      <c r="G16" s="321" t="s">
        <v>8</v>
      </c>
      <c r="H16" s="322" t="s">
        <v>9</v>
      </c>
      <c r="I16" s="321" t="s">
        <v>3</v>
      </c>
      <c r="J16" s="321" t="s">
        <v>21</v>
      </c>
      <c r="K16" s="321" t="s">
        <v>10</v>
      </c>
      <c r="L16" s="321" t="s">
        <v>51</v>
      </c>
      <c r="M16" s="321" t="s">
        <v>15</v>
      </c>
      <c r="N16" s="321" t="s">
        <v>14</v>
      </c>
      <c r="O16" s="321" t="s">
        <v>13</v>
      </c>
      <c r="P16" s="321" t="s">
        <v>4</v>
      </c>
      <c r="Q16" s="321" t="s">
        <v>89</v>
      </c>
      <c r="R16" s="321" t="s">
        <v>58</v>
      </c>
      <c r="S16" s="321" t="s">
        <v>59</v>
      </c>
      <c r="T16" s="321" t="s">
        <v>5</v>
      </c>
      <c r="U16" s="321" t="s">
        <v>11</v>
      </c>
      <c r="V16" s="321" t="s">
        <v>10</v>
      </c>
      <c r="W16" s="321" t="s">
        <v>15</v>
      </c>
      <c r="X16" s="321" t="s">
        <v>12</v>
      </c>
      <c r="Y16" s="321" t="s">
        <v>14</v>
      </c>
      <c r="Z16" s="321" t="s">
        <v>13</v>
      </c>
      <c r="AA16" s="321" t="s">
        <v>16</v>
      </c>
      <c r="AB16" s="321" t="s">
        <v>17</v>
      </c>
      <c r="AC16" s="321" t="s">
        <v>18</v>
      </c>
      <c r="AD16" s="321" t="s">
        <v>19</v>
      </c>
      <c r="AE16" s="321" t="s">
        <v>25</v>
      </c>
      <c r="AF16" s="321" t="s">
        <v>22</v>
      </c>
      <c r="AG16" s="321" t="s">
        <v>20</v>
      </c>
      <c r="AH16" s="323" t="s">
        <v>172</v>
      </c>
      <c r="AI16" s="323" t="s">
        <v>210</v>
      </c>
      <c r="AJ16" s="323" t="s">
        <v>236</v>
      </c>
      <c r="AK16" s="323" t="s">
        <v>23</v>
      </c>
      <c r="AL16" s="320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324" t="s">
        <v>64</v>
      </c>
      <c r="AY16" s="324" t="s">
        <v>65</v>
      </c>
      <c r="AZ16" s="324" t="s">
        <v>66</v>
      </c>
      <c r="BA16" s="324" t="s">
        <v>68</v>
      </c>
      <c r="BB16" s="321" t="s">
        <v>69</v>
      </c>
      <c r="BC16" s="11"/>
      <c r="BD16" s="11"/>
      <c r="BE16" s="324" t="s">
        <v>64</v>
      </c>
      <c r="BF16" s="324" t="s">
        <v>72</v>
      </c>
      <c r="BG16" s="324" t="s">
        <v>71</v>
      </c>
    </row>
    <row r="17" spans="1:59" s="1" customFormat="1" ht="26.25" thickBot="1" x14ac:dyDescent="0.3">
      <c r="A17" s="319"/>
      <c r="B17" s="321" t="s">
        <v>26</v>
      </c>
      <c r="C17" s="321" t="s">
        <v>27</v>
      </c>
      <c r="D17" s="322" t="s">
        <v>50</v>
      </c>
      <c r="E17" s="321" t="s">
        <v>28</v>
      </c>
      <c r="F17" s="321" t="s">
        <v>29</v>
      </c>
      <c r="G17" s="321" t="s">
        <v>30</v>
      </c>
      <c r="H17" s="322" t="s">
        <v>31</v>
      </c>
      <c r="I17" s="321" t="s">
        <v>32</v>
      </c>
      <c r="J17" s="321" t="s">
        <v>33</v>
      </c>
      <c r="K17" s="321" t="s">
        <v>34</v>
      </c>
      <c r="L17" s="325" t="s">
        <v>35</v>
      </c>
      <c r="M17" s="321" t="s">
        <v>36</v>
      </c>
      <c r="N17" s="321" t="s">
        <v>37</v>
      </c>
      <c r="O17" s="321" t="s">
        <v>38</v>
      </c>
      <c r="P17" s="321" t="s">
        <v>39</v>
      </c>
      <c r="Q17" s="321" t="s">
        <v>40</v>
      </c>
      <c r="R17" s="321" t="s">
        <v>41</v>
      </c>
      <c r="S17" s="321" t="s">
        <v>52</v>
      </c>
      <c r="T17" s="321" t="s">
        <v>42</v>
      </c>
      <c r="U17" s="321" t="s">
        <v>60</v>
      </c>
      <c r="V17" s="321" t="s">
        <v>43</v>
      </c>
      <c r="W17" s="321" t="s">
        <v>44</v>
      </c>
      <c r="X17" s="321" t="s">
        <v>45</v>
      </c>
      <c r="Y17" s="321" t="s">
        <v>46</v>
      </c>
      <c r="Z17" s="321" t="s">
        <v>47</v>
      </c>
      <c r="AA17" s="321" t="s">
        <v>48</v>
      </c>
      <c r="AB17" s="321" t="s">
        <v>61</v>
      </c>
      <c r="AC17" s="321" t="s">
        <v>49</v>
      </c>
      <c r="AD17" s="321" t="s">
        <v>85</v>
      </c>
      <c r="AE17" s="321" t="s">
        <v>88</v>
      </c>
      <c r="AF17" s="321" t="s">
        <v>62</v>
      </c>
      <c r="AG17" s="321" t="s">
        <v>86</v>
      </c>
      <c r="AH17" s="323" t="s">
        <v>173</v>
      </c>
      <c r="AI17" s="321" t="s">
        <v>211</v>
      </c>
      <c r="AJ17" s="321" t="s">
        <v>237</v>
      </c>
      <c r="AK17" s="323" t="s">
        <v>238</v>
      </c>
      <c r="AL17" s="321" t="s">
        <v>74</v>
      </c>
      <c r="AM17" s="321" t="s">
        <v>75</v>
      </c>
      <c r="AN17" s="321" t="s">
        <v>76</v>
      </c>
      <c r="AO17" s="324" t="s">
        <v>77</v>
      </c>
      <c r="AP17" s="324" t="s">
        <v>78</v>
      </c>
      <c r="AQ17" s="324" t="s">
        <v>79</v>
      </c>
      <c r="AR17" s="324" t="s">
        <v>80</v>
      </c>
      <c r="AS17" s="324" t="s">
        <v>81</v>
      </c>
      <c r="AT17" s="324" t="s">
        <v>82</v>
      </c>
      <c r="AU17" s="324" t="s">
        <v>87</v>
      </c>
      <c r="AV17" s="324" t="s">
        <v>95</v>
      </c>
      <c r="AW17" s="324" t="s">
        <v>96</v>
      </c>
      <c r="AX17" s="324" t="s">
        <v>175</v>
      </c>
      <c r="AY17" s="324" t="s">
        <v>97</v>
      </c>
      <c r="AZ17" s="324" t="s">
        <v>104</v>
      </c>
      <c r="BA17" s="324" t="s">
        <v>98</v>
      </c>
      <c r="BB17" s="324" t="s">
        <v>105</v>
      </c>
      <c r="BC17" s="324" t="s">
        <v>106</v>
      </c>
      <c r="BD17" s="324" t="s">
        <v>107</v>
      </c>
      <c r="BE17" s="324" t="s">
        <v>108</v>
      </c>
      <c r="BF17" s="324" t="s">
        <v>109</v>
      </c>
      <c r="BG17" s="324" t="s">
        <v>212</v>
      </c>
    </row>
    <row r="18" spans="1:59" s="1" customFormat="1" ht="15" customHeight="1" x14ac:dyDescent="0.25">
      <c r="A18" s="326">
        <v>1</v>
      </c>
      <c r="B18" s="14" t="s">
        <v>128</v>
      </c>
      <c r="C18" s="15" t="s">
        <v>118</v>
      </c>
      <c r="D18" s="15" t="s">
        <v>119</v>
      </c>
      <c r="E18" s="15" t="s">
        <v>117</v>
      </c>
      <c r="F18" s="16" t="s">
        <v>144</v>
      </c>
      <c r="G18" s="17">
        <v>10990</v>
      </c>
      <c r="H18" s="18" t="s">
        <v>130</v>
      </c>
      <c r="I18" s="19" t="s">
        <v>135</v>
      </c>
      <c r="J18" s="15" t="s">
        <v>136</v>
      </c>
      <c r="K18" s="20">
        <v>41397</v>
      </c>
      <c r="L18" s="21">
        <v>11800</v>
      </c>
      <c r="M18" s="15">
        <v>11043</v>
      </c>
      <c r="N18" s="20">
        <v>41400</v>
      </c>
      <c r="O18" s="20">
        <v>41639</v>
      </c>
      <c r="P18" s="15">
        <v>1</v>
      </c>
      <c r="Q18" s="15" t="s">
        <v>142</v>
      </c>
      <c r="R18" s="15"/>
      <c r="S18" s="15"/>
      <c r="T18" s="22" t="s">
        <v>134</v>
      </c>
      <c r="U18" s="23" t="s">
        <v>120</v>
      </c>
      <c r="V18" s="24">
        <v>41628</v>
      </c>
      <c r="W18" s="25">
        <v>11213</v>
      </c>
      <c r="X18" s="26" t="s">
        <v>145</v>
      </c>
      <c r="Y18" s="24">
        <v>41640</v>
      </c>
      <c r="Z18" s="24">
        <v>41820</v>
      </c>
      <c r="AA18" s="15"/>
      <c r="AB18" s="15"/>
      <c r="AC18" s="27"/>
      <c r="AD18" s="28"/>
      <c r="AE18" s="29"/>
      <c r="AF18" s="27">
        <v>11800</v>
      </c>
      <c r="AG18" s="27">
        <f>1500*12</f>
        <v>18000</v>
      </c>
      <c r="AH18" s="27">
        <f>1500*11</f>
        <v>16500</v>
      </c>
      <c r="AI18" s="27">
        <f>1500+1500+1500+1500+1500+1500+1500+1500+1500+1500+1500+1500+1500</f>
        <v>19500</v>
      </c>
      <c r="AJ18" s="27">
        <f>1500+1500+1500+1500+1500+1500+1500+1500</f>
        <v>12000</v>
      </c>
      <c r="AK18" s="30">
        <f>AF18+AG18+AH18+AI18+AJ18</f>
        <v>77800</v>
      </c>
      <c r="AL18" s="18"/>
      <c r="AM18" s="31"/>
      <c r="AN18" s="32"/>
      <c r="AO18" s="33"/>
      <c r="AP18" s="34"/>
      <c r="AQ18" s="31"/>
      <c r="AR18" s="31"/>
      <c r="AS18" s="31"/>
      <c r="AT18" s="31"/>
      <c r="AU18" s="33"/>
      <c r="AV18" s="276"/>
      <c r="AW18" s="277"/>
      <c r="AX18" s="277"/>
      <c r="AY18" s="277"/>
      <c r="AZ18" s="277"/>
      <c r="BA18" s="277"/>
      <c r="BB18" s="277"/>
      <c r="BC18" s="277"/>
      <c r="BD18" s="277"/>
      <c r="BE18" s="277"/>
      <c r="BF18" s="277"/>
      <c r="BG18" s="278"/>
    </row>
    <row r="19" spans="1:59" s="1" customFormat="1" x14ac:dyDescent="0.25">
      <c r="A19" s="327"/>
      <c r="B19" s="36"/>
      <c r="C19" s="37"/>
      <c r="D19" s="37"/>
      <c r="E19" s="37"/>
      <c r="F19" s="38"/>
      <c r="G19" s="39"/>
      <c r="H19" s="40"/>
      <c r="I19" s="41"/>
      <c r="J19" s="37"/>
      <c r="K19" s="42"/>
      <c r="L19" s="43"/>
      <c r="M19" s="37"/>
      <c r="N19" s="42"/>
      <c r="O19" s="42"/>
      <c r="P19" s="37"/>
      <c r="Q19" s="37"/>
      <c r="R19" s="37"/>
      <c r="S19" s="37"/>
      <c r="T19" s="44"/>
      <c r="U19" s="45" t="s">
        <v>122</v>
      </c>
      <c r="V19" s="46">
        <v>41815</v>
      </c>
      <c r="W19" s="47">
        <v>11337</v>
      </c>
      <c r="X19" s="48" t="s">
        <v>145</v>
      </c>
      <c r="Y19" s="46">
        <v>41821</v>
      </c>
      <c r="Z19" s="46">
        <v>42004</v>
      </c>
      <c r="AA19" s="37"/>
      <c r="AB19" s="37"/>
      <c r="AC19" s="37"/>
      <c r="AD19" s="49"/>
      <c r="AE19" s="36"/>
      <c r="AF19" s="37"/>
      <c r="AG19" s="37"/>
      <c r="AH19" s="37"/>
      <c r="AI19" s="37"/>
      <c r="AJ19" s="50"/>
      <c r="AK19" s="49"/>
      <c r="AL19" s="36"/>
      <c r="AM19" s="51"/>
      <c r="AN19" s="38"/>
      <c r="AO19" s="52"/>
      <c r="AP19" s="53"/>
      <c r="AQ19" s="51"/>
      <c r="AR19" s="51"/>
      <c r="AS19" s="51"/>
      <c r="AT19" s="51"/>
      <c r="AU19" s="52"/>
      <c r="AV19" s="279"/>
      <c r="AW19" s="280"/>
      <c r="AX19" s="280"/>
      <c r="AY19" s="280"/>
      <c r="AZ19" s="280"/>
      <c r="BA19" s="280"/>
      <c r="BB19" s="280"/>
      <c r="BC19" s="280"/>
      <c r="BD19" s="280"/>
      <c r="BE19" s="280"/>
      <c r="BF19" s="280"/>
      <c r="BG19" s="281"/>
    </row>
    <row r="20" spans="1:59" s="1" customFormat="1" x14ac:dyDescent="0.25">
      <c r="A20" s="327"/>
      <c r="B20" s="36"/>
      <c r="C20" s="37"/>
      <c r="D20" s="37"/>
      <c r="E20" s="37"/>
      <c r="F20" s="38"/>
      <c r="G20" s="39"/>
      <c r="H20" s="40"/>
      <c r="I20" s="41"/>
      <c r="J20" s="37"/>
      <c r="K20" s="42"/>
      <c r="L20" s="43"/>
      <c r="M20" s="37"/>
      <c r="N20" s="42"/>
      <c r="O20" s="42"/>
      <c r="P20" s="37"/>
      <c r="Q20" s="37"/>
      <c r="R20" s="37"/>
      <c r="S20" s="37"/>
      <c r="T20" s="44"/>
      <c r="U20" s="45" t="s">
        <v>123</v>
      </c>
      <c r="V20" s="46">
        <v>41984</v>
      </c>
      <c r="W20" s="47">
        <v>11458</v>
      </c>
      <c r="X20" s="48" t="s">
        <v>145</v>
      </c>
      <c r="Y20" s="54">
        <v>42005</v>
      </c>
      <c r="Z20" s="54">
        <v>42185</v>
      </c>
      <c r="AA20" s="37"/>
      <c r="AB20" s="37"/>
      <c r="AC20" s="37"/>
      <c r="AD20" s="49"/>
      <c r="AE20" s="36"/>
      <c r="AF20" s="37"/>
      <c r="AG20" s="37"/>
      <c r="AH20" s="37"/>
      <c r="AI20" s="37"/>
      <c r="AJ20" s="50"/>
      <c r="AK20" s="49"/>
      <c r="AL20" s="36"/>
      <c r="AM20" s="51"/>
      <c r="AN20" s="38"/>
      <c r="AO20" s="52"/>
      <c r="AP20" s="53"/>
      <c r="AQ20" s="51"/>
      <c r="AR20" s="51"/>
      <c r="AS20" s="51"/>
      <c r="AT20" s="51"/>
      <c r="AU20" s="52"/>
      <c r="AV20" s="279"/>
      <c r="AW20" s="280"/>
      <c r="AX20" s="280"/>
      <c r="AY20" s="280"/>
      <c r="AZ20" s="280"/>
      <c r="BA20" s="280"/>
      <c r="BB20" s="280"/>
      <c r="BC20" s="280"/>
      <c r="BD20" s="280"/>
      <c r="BE20" s="280"/>
      <c r="BF20" s="280"/>
      <c r="BG20" s="281"/>
    </row>
    <row r="21" spans="1:59" s="1" customFormat="1" x14ac:dyDescent="0.25">
      <c r="A21" s="327"/>
      <c r="B21" s="36"/>
      <c r="C21" s="37"/>
      <c r="D21" s="37"/>
      <c r="E21" s="37"/>
      <c r="F21" s="38"/>
      <c r="G21" s="39"/>
      <c r="H21" s="40"/>
      <c r="I21" s="41"/>
      <c r="J21" s="37"/>
      <c r="K21" s="42"/>
      <c r="L21" s="43"/>
      <c r="M21" s="37"/>
      <c r="N21" s="42"/>
      <c r="O21" s="42"/>
      <c r="P21" s="37"/>
      <c r="Q21" s="37"/>
      <c r="R21" s="37"/>
      <c r="S21" s="37"/>
      <c r="T21" s="44"/>
      <c r="U21" s="45" t="s">
        <v>116</v>
      </c>
      <c r="V21" s="46">
        <v>42171</v>
      </c>
      <c r="W21" s="47">
        <v>11580</v>
      </c>
      <c r="X21" s="48" t="s">
        <v>145</v>
      </c>
      <c r="Y21" s="54">
        <v>42186</v>
      </c>
      <c r="Z21" s="54">
        <v>42369</v>
      </c>
      <c r="AA21" s="37"/>
      <c r="AB21" s="37"/>
      <c r="AC21" s="37"/>
      <c r="AD21" s="49"/>
      <c r="AE21" s="36"/>
      <c r="AF21" s="37"/>
      <c r="AG21" s="37"/>
      <c r="AH21" s="37"/>
      <c r="AI21" s="37"/>
      <c r="AJ21" s="50"/>
      <c r="AK21" s="49"/>
      <c r="AL21" s="36"/>
      <c r="AM21" s="51"/>
      <c r="AN21" s="38"/>
      <c r="AO21" s="52"/>
      <c r="AP21" s="53"/>
      <c r="AQ21" s="51"/>
      <c r="AR21" s="51"/>
      <c r="AS21" s="51"/>
      <c r="AT21" s="51"/>
      <c r="AU21" s="52"/>
      <c r="AV21" s="279"/>
      <c r="AW21" s="280"/>
      <c r="AX21" s="280"/>
      <c r="AY21" s="280"/>
      <c r="AZ21" s="280"/>
      <c r="BA21" s="280"/>
      <c r="BB21" s="280"/>
      <c r="BC21" s="280"/>
      <c r="BD21" s="280"/>
      <c r="BE21" s="280"/>
      <c r="BF21" s="280"/>
      <c r="BG21" s="281"/>
    </row>
    <row r="22" spans="1:59" s="1" customFormat="1" x14ac:dyDescent="0.25">
      <c r="A22" s="327"/>
      <c r="B22" s="36"/>
      <c r="C22" s="37"/>
      <c r="D22" s="37"/>
      <c r="E22" s="37"/>
      <c r="F22" s="38"/>
      <c r="G22" s="39"/>
      <c r="H22" s="40"/>
      <c r="I22" s="41"/>
      <c r="J22" s="37"/>
      <c r="K22" s="42"/>
      <c r="L22" s="43"/>
      <c r="M22" s="37"/>
      <c r="N22" s="42"/>
      <c r="O22" s="42"/>
      <c r="P22" s="37"/>
      <c r="Q22" s="37"/>
      <c r="R22" s="37"/>
      <c r="S22" s="37"/>
      <c r="T22" s="44"/>
      <c r="U22" s="55" t="s">
        <v>124</v>
      </c>
      <c r="V22" s="56">
        <v>42367</v>
      </c>
      <c r="W22" s="57">
        <v>11718</v>
      </c>
      <c r="X22" s="58" t="s">
        <v>145</v>
      </c>
      <c r="Y22" s="59">
        <v>42370</v>
      </c>
      <c r="Z22" s="59">
        <v>42735</v>
      </c>
      <c r="AA22" s="37"/>
      <c r="AB22" s="37"/>
      <c r="AC22" s="37"/>
      <c r="AD22" s="49"/>
      <c r="AE22" s="36"/>
      <c r="AF22" s="37"/>
      <c r="AG22" s="37"/>
      <c r="AH22" s="37"/>
      <c r="AI22" s="37"/>
      <c r="AJ22" s="50"/>
      <c r="AK22" s="49"/>
      <c r="AL22" s="36"/>
      <c r="AM22" s="51"/>
      <c r="AN22" s="38"/>
      <c r="AO22" s="52"/>
      <c r="AP22" s="53"/>
      <c r="AQ22" s="51"/>
      <c r="AR22" s="51"/>
      <c r="AS22" s="51"/>
      <c r="AT22" s="51"/>
      <c r="AU22" s="52"/>
      <c r="AV22" s="279"/>
      <c r="AW22" s="280"/>
      <c r="AX22" s="280"/>
      <c r="AY22" s="280"/>
      <c r="AZ22" s="280"/>
      <c r="BA22" s="280"/>
      <c r="BB22" s="280"/>
      <c r="BC22" s="280"/>
      <c r="BD22" s="280"/>
      <c r="BE22" s="280"/>
      <c r="BF22" s="280"/>
      <c r="BG22" s="281"/>
    </row>
    <row r="23" spans="1:59" s="1" customFormat="1" x14ac:dyDescent="0.25">
      <c r="A23" s="327"/>
      <c r="B23" s="36"/>
      <c r="C23" s="37"/>
      <c r="D23" s="37"/>
      <c r="E23" s="37"/>
      <c r="F23" s="38"/>
      <c r="G23" s="39"/>
      <c r="H23" s="40"/>
      <c r="I23" s="41"/>
      <c r="J23" s="37"/>
      <c r="K23" s="42"/>
      <c r="L23" s="43"/>
      <c r="M23" s="37"/>
      <c r="N23" s="42"/>
      <c r="O23" s="42"/>
      <c r="P23" s="37"/>
      <c r="Q23" s="37"/>
      <c r="R23" s="37"/>
      <c r="S23" s="37"/>
      <c r="T23" s="44"/>
      <c r="U23" s="55" t="s">
        <v>125</v>
      </c>
      <c r="V23" s="56">
        <v>42730</v>
      </c>
      <c r="W23" s="57">
        <v>11970</v>
      </c>
      <c r="X23" s="58" t="s">
        <v>145</v>
      </c>
      <c r="Y23" s="59">
        <v>42736</v>
      </c>
      <c r="Z23" s="59">
        <v>42825</v>
      </c>
      <c r="AA23" s="37"/>
      <c r="AB23" s="37"/>
      <c r="AC23" s="37"/>
      <c r="AD23" s="49"/>
      <c r="AE23" s="36"/>
      <c r="AF23" s="37"/>
      <c r="AG23" s="37"/>
      <c r="AH23" s="37"/>
      <c r="AI23" s="37"/>
      <c r="AJ23" s="50"/>
      <c r="AK23" s="49"/>
      <c r="AL23" s="36"/>
      <c r="AM23" s="51"/>
      <c r="AN23" s="38"/>
      <c r="AO23" s="52"/>
      <c r="AP23" s="53"/>
      <c r="AQ23" s="51"/>
      <c r="AR23" s="51"/>
      <c r="AS23" s="51"/>
      <c r="AT23" s="51"/>
      <c r="AU23" s="52"/>
      <c r="AV23" s="279"/>
      <c r="AW23" s="280"/>
      <c r="AX23" s="280"/>
      <c r="AY23" s="280"/>
      <c r="AZ23" s="280"/>
      <c r="BA23" s="280"/>
      <c r="BB23" s="280"/>
      <c r="BC23" s="280"/>
      <c r="BD23" s="280"/>
      <c r="BE23" s="280"/>
      <c r="BF23" s="280"/>
      <c r="BG23" s="281"/>
    </row>
    <row r="24" spans="1:59" ht="13.5" thickBot="1" x14ac:dyDescent="0.3">
      <c r="A24" s="328"/>
      <c r="B24" s="61"/>
      <c r="C24" s="62"/>
      <c r="D24" s="62"/>
      <c r="E24" s="62"/>
      <c r="F24" s="63"/>
      <c r="G24" s="64"/>
      <c r="H24" s="65"/>
      <c r="I24" s="66"/>
      <c r="J24" s="62"/>
      <c r="K24" s="67"/>
      <c r="L24" s="68"/>
      <c r="M24" s="62"/>
      <c r="N24" s="67"/>
      <c r="O24" s="67"/>
      <c r="P24" s="62"/>
      <c r="Q24" s="62"/>
      <c r="R24" s="62"/>
      <c r="S24" s="62"/>
      <c r="T24" s="69"/>
      <c r="U24" s="70" t="s">
        <v>126</v>
      </c>
      <c r="V24" s="71">
        <v>42824</v>
      </c>
      <c r="W24" s="72">
        <v>12026</v>
      </c>
      <c r="X24" s="73" t="s">
        <v>145</v>
      </c>
      <c r="Y24" s="74">
        <v>42826</v>
      </c>
      <c r="Z24" s="74">
        <v>43100</v>
      </c>
      <c r="AA24" s="62"/>
      <c r="AB24" s="62"/>
      <c r="AC24" s="62"/>
      <c r="AD24" s="75"/>
      <c r="AE24" s="61"/>
      <c r="AF24" s="62"/>
      <c r="AG24" s="62"/>
      <c r="AH24" s="62"/>
      <c r="AI24" s="62"/>
      <c r="AJ24" s="76"/>
      <c r="AK24" s="75"/>
      <c r="AL24" s="61"/>
      <c r="AM24" s="77"/>
      <c r="AN24" s="63"/>
      <c r="AO24" s="78"/>
      <c r="AP24" s="79"/>
      <c r="AQ24" s="77"/>
      <c r="AR24" s="77"/>
      <c r="AS24" s="77"/>
      <c r="AT24" s="77"/>
      <c r="AU24" s="78"/>
      <c r="AV24" s="282"/>
      <c r="AW24" s="283"/>
      <c r="AX24" s="283"/>
      <c r="AY24" s="283"/>
      <c r="AZ24" s="283"/>
      <c r="BA24" s="283"/>
      <c r="BB24" s="283"/>
      <c r="BC24" s="283"/>
      <c r="BD24" s="283"/>
      <c r="BE24" s="283"/>
      <c r="BF24" s="283"/>
      <c r="BG24" s="284"/>
    </row>
    <row r="25" spans="1:59" x14ac:dyDescent="0.25">
      <c r="A25" s="326">
        <v>2</v>
      </c>
      <c r="B25" s="14" t="s">
        <v>129</v>
      </c>
      <c r="C25" s="15" t="s">
        <v>112</v>
      </c>
      <c r="D25" s="15" t="s">
        <v>140</v>
      </c>
      <c r="E25" s="15" t="s">
        <v>117</v>
      </c>
      <c r="F25" s="16" t="s">
        <v>137</v>
      </c>
      <c r="G25" s="17">
        <v>10846</v>
      </c>
      <c r="H25" s="18" t="s">
        <v>113</v>
      </c>
      <c r="I25" s="19" t="s">
        <v>147</v>
      </c>
      <c r="J25" s="15" t="s">
        <v>114</v>
      </c>
      <c r="K25" s="20">
        <v>41155</v>
      </c>
      <c r="L25" s="21">
        <v>208799.39</v>
      </c>
      <c r="M25" s="80">
        <v>10865</v>
      </c>
      <c r="N25" s="20">
        <v>41155</v>
      </c>
      <c r="O25" s="20" t="s">
        <v>138</v>
      </c>
      <c r="P25" s="15">
        <v>1</v>
      </c>
      <c r="Q25" s="15" t="s">
        <v>142</v>
      </c>
      <c r="R25" s="15"/>
      <c r="S25" s="15"/>
      <c r="T25" s="81" t="s">
        <v>165</v>
      </c>
      <c r="U25" s="82" t="s">
        <v>120</v>
      </c>
      <c r="V25" s="83">
        <v>41260</v>
      </c>
      <c r="W25" s="84">
        <v>10955</v>
      </c>
      <c r="X25" s="85" t="s">
        <v>127</v>
      </c>
      <c r="Y25" s="83">
        <v>41275</v>
      </c>
      <c r="Z25" s="83">
        <v>41394</v>
      </c>
      <c r="AA25" s="86"/>
      <c r="AB25" s="86"/>
      <c r="AC25" s="87"/>
      <c r="AD25" s="88"/>
      <c r="AE25" s="89"/>
      <c r="AF25" s="87"/>
      <c r="AG25" s="87"/>
      <c r="AH25" s="90"/>
      <c r="AI25" s="27">
        <f>41054+41054+39001.3+39001.3+39001.3+39001.3+39001.3+39001.3+39001.3+39001.3+38590.75+36948.6+36948.6</f>
        <v>506606.34999999992</v>
      </c>
      <c r="AJ25" s="27">
        <f>36948+36948.6+36948.6+36948.6+36948.6+36948.6+36948.6+36948.6</f>
        <v>295588.2</v>
      </c>
      <c r="AK25" s="30">
        <f>AG34+AF34+AH34+AI25+AJ25</f>
        <v>2294869.0499999998</v>
      </c>
      <c r="AL25" s="18"/>
      <c r="AM25" s="91"/>
      <c r="AN25" s="91"/>
      <c r="AO25" s="92"/>
      <c r="AP25" s="93"/>
      <c r="AQ25" s="91"/>
      <c r="AR25" s="91"/>
      <c r="AS25" s="91"/>
      <c r="AT25" s="91"/>
      <c r="AU25" s="92"/>
      <c r="AV25" s="285"/>
      <c r="AW25" s="286"/>
      <c r="AX25" s="286"/>
      <c r="AY25" s="286"/>
      <c r="AZ25" s="286"/>
      <c r="BA25" s="286"/>
      <c r="BB25" s="286"/>
      <c r="BC25" s="286"/>
      <c r="BD25" s="286"/>
      <c r="BE25" s="286"/>
      <c r="BF25" s="286"/>
      <c r="BG25" s="287"/>
    </row>
    <row r="26" spans="1:59" x14ac:dyDescent="0.25">
      <c r="A26" s="327"/>
      <c r="B26" s="36"/>
      <c r="C26" s="37"/>
      <c r="D26" s="37"/>
      <c r="E26" s="37"/>
      <c r="F26" s="38"/>
      <c r="G26" s="39"/>
      <c r="H26" s="40"/>
      <c r="I26" s="41"/>
      <c r="J26" s="37"/>
      <c r="K26" s="42"/>
      <c r="L26" s="43"/>
      <c r="M26" s="94"/>
      <c r="N26" s="42"/>
      <c r="O26" s="42"/>
      <c r="P26" s="37"/>
      <c r="Q26" s="37"/>
      <c r="R26" s="37"/>
      <c r="S26" s="37"/>
      <c r="T26" s="95"/>
      <c r="U26" s="55" t="s">
        <v>122</v>
      </c>
      <c r="V26" s="56">
        <v>41372</v>
      </c>
      <c r="W26" s="57">
        <v>11032</v>
      </c>
      <c r="X26" s="58" t="s">
        <v>127</v>
      </c>
      <c r="Y26" s="56">
        <v>41395</v>
      </c>
      <c r="Z26" s="56">
        <v>41514</v>
      </c>
      <c r="AA26" s="96"/>
      <c r="AB26" s="96"/>
      <c r="AC26" s="97"/>
      <c r="AD26" s="98"/>
      <c r="AE26" s="99"/>
      <c r="AF26" s="97"/>
      <c r="AG26" s="97"/>
      <c r="AH26" s="100"/>
      <c r="AI26" s="50"/>
      <c r="AJ26" s="50"/>
      <c r="AK26" s="101"/>
      <c r="AL26" s="40"/>
      <c r="AM26" s="102"/>
      <c r="AN26" s="102"/>
      <c r="AO26" s="103"/>
      <c r="AP26" s="104"/>
      <c r="AQ26" s="102"/>
      <c r="AR26" s="102"/>
      <c r="AS26" s="102"/>
      <c r="AT26" s="102"/>
      <c r="AU26" s="103"/>
      <c r="AV26" s="288"/>
      <c r="AW26" s="289"/>
      <c r="AX26" s="289"/>
      <c r="AY26" s="289"/>
      <c r="AZ26" s="289"/>
      <c r="BA26" s="289"/>
      <c r="BB26" s="289"/>
      <c r="BC26" s="289"/>
      <c r="BD26" s="289"/>
      <c r="BE26" s="289"/>
      <c r="BF26" s="289"/>
      <c r="BG26" s="290"/>
    </row>
    <row r="27" spans="1:59" ht="25.5" x14ac:dyDescent="0.25">
      <c r="A27" s="327"/>
      <c r="B27" s="36"/>
      <c r="C27" s="37"/>
      <c r="D27" s="37"/>
      <c r="E27" s="37"/>
      <c r="F27" s="38"/>
      <c r="G27" s="39"/>
      <c r="H27" s="40"/>
      <c r="I27" s="41"/>
      <c r="J27" s="37"/>
      <c r="K27" s="42"/>
      <c r="L27" s="43"/>
      <c r="M27" s="94"/>
      <c r="N27" s="42"/>
      <c r="O27" s="42"/>
      <c r="P27" s="37"/>
      <c r="Q27" s="37"/>
      <c r="R27" s="37"/>
      <c r="S27" s="37"/>
      <c r="T27" s="95"/>
      <c r="U27" s="55" t="s">
        <v>123</v>
      </c>
      <c r="V27" s="56">
        <v>77911</v>
      </c>
      <c r="W27" s="57">
        <v>11069</v>
      </c>
      <c r="X27" s="105" t="s">
        <v>139</v>
      </c>
      <c r="Y27" s="56">
        <v>41387</v>
      </c>
      <c r="Z27" s="56">
        <v>41514</v>
      </c>
      <c r="AA27" s="96"/>
      <c r="AB27" s="96"/>
      <c r="AC27" s="97"/>
      <c r="AD27" s="98"/>
      <c r="AE27" s="99"/>
      <c r="AF27" s="97"/>
      <c r="AG27" s="97"/>
      <c r="AH27" s="100"/>
      <c r="AI27" s="50"/>
      <c r="AJ27" s="50"/>
      <c r="AK27" s="101"/>
      <c r="AL27" s="40"/>
      <c r="AM27" s="102"/>
      <c r="AN27" s="102"/>
      <c r="AO27" s="103"/>
      <c r="AP27" s="104"/>
      <c r="AQ27" s="102"/>
      <c r="AR27" s="102"/>
      <c r="AS27" s="102"/>
      <c r="AT27" s="102"/>
      <c r="AU27" s="103"/>
      <c r="AV27" s="288"/>
      <c r="AW27" s="289"/>
      <c r="AX27" s="289"/>
      <c r="AY27" s="289"/>
      <c r="AZ27" s="289"/>
      <c r="BA27" s="289"/>
      <c r="BB27" s="289"/>
      <c r="BC27" s="289"/>
      <c r="BD27" s="289"/>
      <c r="BE27" s="289"/>
      <c r="BF27" s="289"/>
      <c r="BG27" s="290"/>
    </row>
    <row r="28" spans="1:59" ht="25.5" x14ac:dyDescent="0.25">
      <c r="A28" s="327"/>
      <c r="B28" s="36"/>
      <c r="C28" s="37"/>
      <c r="D28" s="37"/>
      <c r="E28" s="37"/>
      <c r="F28" s="38"/>
      <c r="G28" s="39"/>
      <c r="H28" s="40"/>
      <c r="I28" s="41"/>
      <c r="J28" s="37"/>
      <c r="K28" s="42"/>
      <c r="L28" s="43"/>
      <c r="M28" s="94"/>
      <c r="N28" s="42"/>
      <c r="O28" s="42"/>
      <c r="P28" s="37"/>
      <c r="Q28" s="37"/>
      <c r="R28" s="37"/>
      <c r="S28" s="37"/>
      <c r="T28" s="95"/>
      <c r="U28" s="55" t="s">
        <v>116</v>
      </c>
      <c r="V28" s="56">
        <v>41426</v>
      </c>
      <c r="W28" s="57">
        <v>11078</v>
      </c>
      <c r="X28" s="105" t="s">
        <v>148</v>
      </c>
      <c r="Y28" s="56">
        <v>41395</v>
      </c>
      <c r="Z28" s="56">
        <v>41514</v>
      </c>
      <c r="AA28" s="106">
        <v>0.25</v>
      </c>
      <c r="AB28" s="96"/>
      <c r="AC28" s="97">
        <v>26100</v>
      </c>
      <c r="AD28" s="98"/>
      <c r="AE28" s="99">
        <f>L25-AD28+AC28</f>
        <v>234899.39</v>
      </c>
      <c r="AF28" s="97"/>
      <c r="AG28" s="97"/>
      <c r="AH28" s="100"/>
      <c r="AI28" s="50"/>
      <c r="AJ28" s="50"/>
      <c r="AK28" s="101"/>
      <c r="AL28" s="40"/>
      <c r="AM28" s="102"/>
      <c r="AN28" s="102"/>
      <c r="AO28" s="103"/>
      <c r="AP28" s="104"/>
      <c r="AQ28" s="102"/>
      <c r="AR28" s="102"/>
      <c r="AS28" s="102"/>
      <c r="AT28" s="102"/>
      <c r="AU28" s="103"/>
      <c r="AV28" s="288"/>
      <c r="AW28" s="289"/>
      <c r="AX28" s="289"/>
      <c r="AY28" s="289"/>
      <c r="AZ28" s="289"/>
      <c r="BA28" s="289"/>
      <c r="BB28" s="289"/>
      <c r="BC28" s="289"/>
      <c r="BD28" s="289"/>
      <c r="BE28" s="289"/>
      <c r="BF28" s="289"/>
      <c r="BG28" s="290"/>
    </row>
    <row r="29" spans="1:59" x14ac:dyDescent="0.25">
      <c r="A29" s="327"/>
      <c r="B29" s="36"/>
      <c r="C29" s="37"/>
      <c r="D29" s="37"/>
      <c r="E29" s="37"/>
      <c r="F29" s="38"/>
      <c r="G29" s="39"/>
      <c r="H29" s="40"/>
      <c r="I29" s="41"/>
      <c r="J29" s="37"/>
      <c r="K29" s="42"/>
      <c r="L29" s="43"/>
      <c r="M29" s="94"/>
      <c r="N29" s="42"/>
      <c r="O29" s="42"/>
      <c r="P29" s="37"/>
      <c r="Q29" s="37"/>
      <c r="R29" s="37"/>
      <c r="S29" s="37"/>
      <c r="T29" s="95"/>
      <c r="U29" s="55" t="s">
        <v>124</v>
      </c>
      <c r="V29" s="56">
        <v>41502</v>
      </c>
      <c r="W29" s="57">
        <v>11126</v>
      </c>
      <c r="X29" s="58" t="s">
        <v>145</v>
      </c>
      <c r="Y29" s="56">
        <v>41515</v>
      </c>
      <c r="Z29" s="56">
        <v>41634</v>
      </c>
      <c r="AA29" s="96"/>
      <c r="AB29" s="96"/>
      <c r="AC29" s="97"/>
      <c r="AD29" s="98"/>
      <c r="AE29" s="99"/>
      <c r="AF29" s="97"/>
      <c r="AG29" s="97"/>
      <c r="AH29" s="100"/>
      <c r="AI29" s="50"/>
      <c r="AJ29" s="50"/>
      <c r="AK29" s="101"/>
      <c r="AL29" s="40"/>
      <c r="AM29" s="102"/>
      <c r="AN29" s="102"/>
      <c r="AO29" s="103"/>
      <c r="AP29" s="104"/>
      <c r="AQ29" s="102"/>
      <c r="AR29" s="102"/>
      <c r="AS29" s="102"/>
      <c r="AT29" s="102"/>
      <c r="AU29" s="103"/>
      <c r="AV29" s="288"/>
      <c r="AW29" s="289"/>
      <c r="AX29" s="289"/>
      <c r="AY29" s="289"/>
      <c r="AZ29" s="289"/>
      <c r="BA29" s="289"/>
      <c r="BB29" s="289"/>
      <c r="BC29" s="289"/>
      <c r="BD29" s="289"/>
      <c r="BE29" s="289"/>
      <c r="BF29" s="289"/>
      <c r="BG29" s="290"/>
    </row>
    <row r="30" spans="1:59" x14ac:dyDescent="0.25">
      <c r="A30" s="327"/>
      <c r="B30" s="36"/>
      <c r="C30" s="37"/>
      <c r="D30" s="37"/>
      <c r="E30" s="37"/>
      <c r="F30" s="38"/>
      <c r="G30" s="39"/>
      <c r="H30" s="40"/>
      <c r="I30" s="41"/>
      <c r="J30" s="37"/>
      <c r="K30" s="42"/>
      <c r="L30" s="43"/>
      <c r="M30" s="94"/>
      <c r="N30" s="42"/>
      <c r="O30" s="42"/>
      <c r="P30" s="37"/>
      <c r="Q30" s="37"/>
      <c r="R30" s="37"/>
      <c r="S30" s="37"/>
      <c r="T30" s="95"/>
      <c r="U30" s="55" t="s">
        <v>125</v>
      </c>
      <c r="V30" s="56">
        <v>41631</v>
      </c>
      <c r="W30" s="57">
        <v>11217</v>
      </c>
      <c r="X30" s="58" t="s">
        <v>145</v>
      </c>
      <c r="Y30" s="56">
        <v>41635</v>
      </c>
      <c r="Z30" s="56">
        <v>41754</v>
      </c>
      <c r="AA30" s="96"/>
      <c r="AB30" s="96"/>
      <c r="AC30" s="97"/>
      <c r="AD30" s="98"/>
      <c r="AE30" s="99"/>
      <c r="AF30" s="97"/>
      <c r="AG30" s="97"/>
      <c r="AH30" s="100"/>
      <c r="AI30" s="50"/>
      <c r="AJ30" s="50"/>
      <c r="AK30" s="101"/>
      <c r="AL30" s="40"/>
      <c r="AM30" s="102"/>
      <c r="AN30" s="102"/>
      <c r="AO30" s="103"/>
      <c r="AP30" s="104"/>
      <c r="AQ30" s="102"/>
      <c r="AR30" s="102"/>
      <c r="AS30" s="102"/>
      <c r="AT30" s="102"/>
      <c r="AU30" s="103"/>
      <c r="AV30" s="288"/>
      <c r="AW30" s="289"/>
      <c r="AX30" s="289"/>
      <c r="AY30" s="289"/>
      <c r="AZ30" s="289"/>
      <c r="BA30" s="289"/>
      <c r="BB30" s="289"/>
      <c r="BC30" s="289"/>
      <c r="BD30" s="289"/>
      <c r="BE30" s="289"/>
      <c r="BF30" s="289"/>
      <c r="BG30" s="290"/>
    </row>
    <row r="31" spans="1:59" ht="25.5" x14ac:dyDescent="0.25">
      <c r="A31" s="327"/>
      <c r="B31" s="36"/>
      <c r="C31" s="37"/>
      <c r="D31" s="37"/>
      <c r="E31" s="37"/>
      <c r="F31" s="38"/>
      <c r="G31" s="39"/>
      <c r="H31" s="40"/>
      <c r="I31" s="41"/>
      <c r="J31" s="37"/>
      <c r="K31" s="42"/>
      <c r="L31" s="43"/>
      <c r="M31" s="94"/>
      <c r="N31" s="42"/>
      <c r="O31" s="42"/>
      <c r="P31" s="37"/>
      <c r="Q31" s="37"/>
      <c r="R31" s="37"/>
      <c r="S31" s="37"/>
      <c r="T31" s="95"/>
      <c r="U31" s="107" t="s">
        <v>126</v>
      </c>
      <c r="V31" s="108">
        <v>41648</v>
      </c>
      <c r="W31" s="109">
        <v>11237</v>
      </c>
      <c r="X31" s="110" t="s">
        <v>149</v>
      </c>
      <c r="Y31" s="46">
        <v>41275</v>
      </c>
      <c r="Z31" s="46">
        <v>41754</v>
      </c>
      <c r="AA31" s="111">
        <v>9.8799999999999999E-2</v>
      </c>
      <c r="AB31" s="112"/>
      <c r="AC31" s="113">
        <v>17202</v>
      </c>
      <c r="AD31" s="114"/>
      <c r="AE31" s="115"/>
      <c r="AF31" s="113"/>
      <c r="AG31" s="113"/>
      <c r="AH31" s="116"/>
      <c r="AI31" s="50"/>
      <c r="AJ31" s="50"/>
      <c r="AK31" s="101"/>
      <c r="AL31" s="40"/>
      <c r="AM31" s="102"/>
      <c r="AN31" s="102"/>
      <c r="AO31" s="103"/>
      <c r="AP31" s="104"/>
      <c r="AQ31" s="102"/>
      <c r="AR31" s="102"/>
      <c r="AS31" s="102"/>
      <c r="AT31" s="102"/>
      <c r="AU31" s="103"/>
      <c r="AV31" s="288"/>
      <c r="AW31" s="289"/>
      <c r="AX31" s="289"/>
      <c r="AY31" s="289"/>
      <c r="AZ31" s="289"/>
      <c r="BA31" s="289"/>
      <c r="BB31" s="289"/>
      <c r="BC31" s="289"/>
      <c r="BD31" s="289"/>
      <c r="BE31" s="289"/>
      <c r="BF31" s="289"/>
      <c r="BG31" s="290"/>
    </row>
    <row r="32" spans="1:59" ht="25.5" x14ac:dyDescent="0.25">
      <c r="A32" s="327"/>
      <c r="B32" s="36"/>
      <c r="C32" s="37"/>
      <c r="D32" s="37"/>
      <c r="E32" s="37"/>
      <c r="F32" s="38"/>
      <c r="G32" s="39"/>
      <c r="H32" s="40"/>
      <c r="I32" s="41"/>
      <c r="J32" s="37"/>
      <c r="K32" s="42"/>
      <c r="L32" s="43"/>
      <c r="M32" s="94"/>
      <c r="N32" s="42"/>
      <c r="O32" s="42"/>
      <c r="P32" s="37"/>
      <c r="Q32" s="37"/>
      <c r="R32" s="37"/>
      <c r="S32" s="37"/>
      <c r="T32" s="95" t="s">
        <v>166</v>
      </c>
      <c r="U32" s="117"/>
      <c r="V32" s="118"/>
      <c r="W32" s="119"/>
      <c r="X32" s="110" t="s">
        <v>167</v>
      </c>
      <c r="Y32" s="46">
        <v>41275</v>
      </c>
      <c r="Z32" s="46">
        <v>41639</v>
      </c>
      <c r="AA32" s="111"/>
      <c r="AB32" s="112"/>
      <c r="AC32" s="113">
        <v>46961.46</v>
      </c>
      <c r="AD32" s="114"/>
      <c r="AE32" s="115"/>
      <c r="AF32" s="113"/>
      <c r="AG32" s="113"/>
      <c r="AH32" s="116"/>
      <c r="AI32" s="50"/>
      <c r="AJ32" s="50"/>
      <c r="AK32" s="101"/>
      <c r="AL32" s="40"/>
      <c r="AM32" s="102"/>
      <c r="AN32" s="102"/>
      <c r="AO32" s="103"/>
      <c r="AP32" s="104"/>
      <c r="AQ32" s="102"/>
      <c r="AR32" s="102"/>
      <c r="AS32" s="102"/>
      <c r="AT32" s="102"/>
      <c r="AU32" s="103"/>
      <c r="AV32" s="288"/>
      <c r="AW32" s="289"/>
      <c r="AX32" s="289"/>
      <c r="AY32" s="289"/>
      <c r="AZ32" s="289"/>
      <c r="BA32" s="289"/>
      <c r="BB32" s="289"/>
      <c r="BC32" s="289"/>
      <c r="BD32" s="289"/>
      <c r="BE32" s="289"/>
      <c r="BF32" s="289"/>
      <c r="BG32" s="290"/>
    </row>
    <row r="33" spans="1:59" ht="13.5" thickBot="1" x14ac:dyDescent="0.3">
      <c r="A33" s="327"/>
      <c r="B33" s="36"/>
      <c r="C33" s="37"/>
      <c r="D33" s="37"/>
      <c r="E33" s="37"/>
      <c r="F33" s="38"/>
      <c r="G33" s="39"/>
      <c r="H33" s="40"/>
      <c r="I33" s="41"/>
      <c r="J33" s="37"/>
      <c r="K33" s="42"/>
      <c r="L33" s="43"/>
      <c r="M33" s="94"/>
      <c r="N33" s="42"/>
      <c r="O33" s="42"/>
      <c r="P33" s="37"/>
      <c r="Q33" s="37"/>
      <c r="R33" s="37"/>
      <c r="S33" s="37"/>
      <c r="T33" s="95"/>
      <c r="U33" s="45" t="s">
        <v>121</v>
      </c>
      <c r="V33" s="46">
        <v>41751</v>
      </c>
      <c r="W33" s="47">
        <v>11290</v>
      </c>
      <c r="X33" s="48" t="s">
        <v>145</v>
      </c>
      <c r="Y33" s="46">
        <v>41755</v>
      </c>
      <c r="Z33" s="46">
        <v>41874</v>
      </c>
      <c r="AA33" s="111"/>
      <c r="AB33" s="112"/>
      <c r="AC33" s="113"/>
      <c r="AD33" s="114"/>
      <c r="AE33" s="99"/>
      <c r="AF33" s="97"/>
      <c r="AG33" s="97"/>
      <c r="AH33" s="100"/>
      <c r="AI33" s="50"/>
      <c r="AJ33" s="50"/>
      <c r="AK33" s="101"/>
      <c r="AL33" s="40"/>
      <c r="AM33" s="102"/>
      <c r="AN33" s="102"/>
      <c r="AO33" s="103"/>
      <c r="AP33" s="104"/>
      <c r="AQ33" s="102"/>
      <c r="AR33" s="102"/>
      <c r="AS33" s="102"/>
      <c r="AT33" s="102"/>
      <c r="AU33" s="103"/>
      <c r="AV33" s="288"/>
      <c r="AW33" s="289"/>
      <c r="AX33" s="289"/>
      <c r="AY33" s="289"/>
      <c r="AZ33" s="289"/>
      <c r="BA33" s="289"/>
      <c r="BB33" s="289"/>
      <c r="BC33" s="289"/>
      <c r="BD33" s="289"/>
      <c r="BE33" s="289"/>
      <c r="BF33" s="289"/>
      <c r="BG33" s="290"/>
    </row>
    <row r="34" spans="1:59" ht="25.5" x14ac:dyDescent="0.25">
      <c r="A34" s="327"/>
      <c r="B34" s="36"/>
      <c r="C34" s="37"/>
      <c r="D34" s="37"/>
      <c r="E34" s="37"/>
      <c r="F34" s="38"/>
      <c r="G34" s="39"/>
      <c r="H34" s="40"/>
      <c r="I34" s="41"/>
      <c r="J34" s="37"/>
      <c r="K34" s="42"/>
      <c r="L34" s="43"/>
      <c r="M34" s="94"/>
      <c r="N34" s="42"/>
      <c r="O34" s="42"/>
      <c r="P34" s="37"/>
      <c r="Q34" s="37"/>
      <c r="R34" s="37"/>
      <c r="S34" s="37"/>
      <c r="T34" s="120"/>
      <c r="U34" s="23" t="s">
        <v>143</v>
      </c>
      <c r="V34" s="24">
        <v>41813</v>
      </c>
      <c r="W34" s="25">
        <v>11337</v>
      </c>
      <c r="X34" s="121" t="s">
        <v>164</v>
      </c>
      <c r="Y34" s="24">
        <v>41640</v>
      </c>
      <c r="Z34" s="24">
        <v>41874</v>
      </c>
      <c r="AA34" s="122">
        <v>7.3599999999999999E-2</v>
      </c>
      <c r="AB34" s="15"/>
      <c r="AC34" s="27">
        <v>28138</v>
      </c>
      <c r="AD34" s="28"/>
      <c r="AE34" s="123">
        <f>AE28+AC34</f>
        <v>263037.39</v>
      </c>
      <c r="AF34" s="124">
        <v>335818.17</v>
      </c>
      <c r="AG34" s="124">
        <f>307905+51317.5+51317.5+51317.5+51317.5+46961.46+51317.5+51317.5</f>
        <v>662771.46</v>
      </c>
      <c r="AH34" s="124">
        <v>494084.87</v>
      </c>
      <c r="AI34" s="50"/>
      <c r="AJ34" s="50"/>
      <c r="AK34" s="101"/>
      <c r="AL34" s="40"/>
      <c r="AM34" s="102"/>
      <c r="AN34" s="102"/>
      <c r="AO34" s="103"/>
      <c r="AP34" s="104"/>
      <c r="AQ34" s="102"/>
      <c r="AR34" s="102"/>
      <c r="AS34" s="102"/>
      <c r="AT34" s="102"/>
      <c r="AU34" s="103"/>
      <c r="AV34" s="288"/>
      <c r="AW34" s="289"/>
      <c r="AX34" s="289"/>
      <c r="AY34" s="289"/>
      <c r="AZ34" s="289"/>
      <c r="BA34" s="289"/>
      <c r="BB34" s="289"/>
      <c r="BC34" s="289"/>
      <c r="BD34" s="289"/>
      <c r="BE34" s="289"/>
      <c r="BF34" s="289"/>
      <c r="BG34" s="290"/>
    </row>
    <row r="35" spans="1:59" x14ac:dyDescent="0.25">
      <c r="A35" s="327"/>
      <c r="B35" s="36"/>
      <c r="C35" s="37"/>
      <c r="D35" s="37"/>
      <c r="E35" s="37"/>
      <c r="F35" s="38"/>
      <c r="G35" s="39"/>
      <c r="H35" s="40"/>
      <c r="I35" s="41"/>
      <c r="J35" s="37"/>
      <c r="K35" s="42"/>
      <c r="L35" s="43"/>
      <c r="M35" s="94"/>
      <c r="N35" s="42"/>
      <c r="O35" s="42"/>
      <c r="P35" s="37"/>
      <c r="Q35" s="37"/>
      <c r="R35" s="37"/>
      <c r="S35" s="37"/>
      <c r="T35" s="120"/>
      <c r="U35" s="45" t="s">
        <v>156</v>
      </c>
      <c r="V35" s="46">
        <v>41866</v>
      </c>
      <c r="W35" s="47">
        <v>11376</v>
      </c>
      <c r="X35" s="58" t="s">
        <v>145</v>
      </c>
      <c r="Y35" s="46">
        <v>41875</v>
      </c>
      <c r="Z35" s="46">
        <v>41995</v>
      </c>
      <c r="AA35" s="37"/>
      <c r="AB35" s="37"/>
      <c r="AC35" s="37"/>
      <c r="AD35" s="49"/>
      <c r="AE35" s="36"/>
      <c r="AF35" s="37"/>
      <c r="AG35" s="37"/>
      <c r="AH35" s="37"/>
      <c r="AI35" s="50"/>
      <c r="AJ35" s="50"/>
      <c r="AK35" s="101"/>
      <c r="AL35" s="40"/>
      <c r="AM35" s="102"/>
      <c r="AN35" s="102"/>
      <c r="AO35" s="103"/>
      <c r="AP35" s="104"/>
      <c r="AQ35" s="102"/>
      <c r="AR35" s="102"/>
      <c r="AS35" s="102"/>
      <c r="AT35" s="102"/>
      <c r="AU35" s="103"/>
      <c r="AV35" s="288"/>
      <c r="AW35" s="289"/>
      <c r="AX35" s="289"/>
      <c r="AY35" s="289"/>
      <c r="AZ35" s="289"/>
      <c r="BA35" s="289"/>
      <c r="BB35" s="289"/>
      <c r="BC35" s="289"/>
      <c r="BD35" s="289"/>
      <c r="BE35" s="289"/>
      <c r="BF35" s="289"/>
      <c r="BG35" s="290"/>
    </row>
    <row r="36" spans="1:59" x14ac:dyDescent="0.25">
      <c r="A36" s="327"/>
      <c r="B36" s="36"/>
      <c r="C36" s="37"/>
      <c r="D36" s="37"/>
      <c r="E36" s="37"/>
      <c r="F36" s="38"/>
      <c r="G36" s="39"/>
      <c r="H36" s="40"/>
      <c r="I36" s="41"/>
      <c r="J36" s="37"/>
      <c r="K36" s="42"/>
      <c r="L36" s="43"/>
      <c r="M36" s="94"/>
      <c r="N36" s="42"/>
      <c r="O36" s="42"/>
      <c r="P36" s="37"/>
      <c r="Q36" s="37"/>
      <c r="R36" s="37"/>
      <c r="S36" s="37"/>
      <c r="T36" s="120"/>
      <c r="U36" s="45" t="s">
        <v>174</v>
      </c>
      <c r="V36" s="46">
        <v>41984</v>
      </c>
      <c r="W36" s="47">
        <v>11458</v>
      </c>
      <c r="X36" s="58" t="s">
        <v>145</v>
      </c>
      <c r="Y36" s="46">
        <v>41996</v>
      </c>
      <c r="Z36" s="46">
        <v>42055</v>
      </c>
      <c r="AA36" s="37"/>
      <c r="AB36" s="37"/>
      <c r="AC36" s="37"/>
      <c r="AD36" s="49"/>
      <c r="AE36" s="36"/>
      <c r="AF36" s="37"/>
      <c r="AG36" s="37"/>
      <c r="AH36" s="37"/>
      <c r="AI36" s="50"/>
      <c r="AJ36" s="50"/>
      <c r="AK36" s="101"/>
      <c r="AL36" s="40"/>
      <c r="AM36" s="102"/>
      <c r="AN36" s="102"/>
      <c r="AO36" s="103"/>
      <c r="AP36" s="104"/>
      <c r="AQ36" s="102"/>
      <c r="AR36" s="102"/>
      <c r="AS36" s="102"/>
      <c r="AT36" s="102"/>
      <c r="AU36" s="103"/>
      <c r="AV36" s="288"/>
      <c r="AW36" s="289"/>
      <c r="AX36" s="289"/>
      <c r="AY36" s="289"/>
      <c r="AZ36" s="289"/>
      <c r="BA36" s="289"/>
      <c r="BB36" s="289"/>
      <c r="BC36" s="289"/>
      <c r="BD36" s="289"/>
      <c r="BE36" s="289"/>
      <c r="BF36" s="289"/>
      <c r="BG36" s="290"/>
    </row>
    <row r="37" spans="1:59" x14ac:dyDescent="0.25">
      <c r="A37" s="327"/>
      <c r="B37" s="36"/>
      <c r="C37" s="37"/>
      <c r="D37" s="37"/>
      <c r="E37" s="37"/>
      <c r="F37" s="38"/>
      <c r="G37" s="39"/>
      <c r="H37" s="40"/>
      <c r="I37" s="41"/>
      <c r="J37" s="37"/>
      <c r="K37" s="42"/>
      <c r="L37" s="43"/>
      <c r="M37" s="94"/>
      <c r="N37" s="42"/>
      <c r="O37" s="42"/>
      <c r="P37" s="37"/>
      <c r="Q37" s="37"/>
      <c r="R37" s="37"/>
      <c r="S37" s="37"/>
      <c r="T37" s="120"/>
      <c r="U37" s="55" t="s">
        <v>196</v>
      </c>
      <c r="V37" s="56">
        <v>42053</v>
      </c>
      <c r="W37" s="57">
        <v>11513</v>
      </c>
      <c r="X37" s="58" t="s">
        <v>145</v>
      </c>
      <c r="Y37" s="46">
        <v>42056</v>
      </c>
      <c r="Z37" s="46">
        <v>42115</v>
      </c>
      <c r="AA37" s="37"/>
      <c r="AB37" s="37"/>
      <c r="AC37" s="37"/>
      <c r="AD37" s="49"/>
      <c r="AE37" s="36"/>
      <c r="AF37" s="37"/>
      <c r="AG37" s="37"/>
      <c r="AH37" s="37"/>
      <c r="AI37" s="50"/>
      <c r="AJ37" s="50"/>
      <c r="AK37" s="101"/>
      <c r="AL37" s="40"/>
      <c r="AM37" s="102"/>
      <c r="AN37" s="102"/>
      <c r="AO37" s="103"/>
      <c r="AP37" s="104"/>
      <c r="AQ37" s="102"/>
      <c r="AR37" s="102"/>
      <c r="AS37" s="102"/>
      <c r="AT37" s="102"/>
      <c r="AU37" s="103"/>
      <c r="AV37" s="288"/>
      <c r="AW37" s="289"/>
      <c r="AX37" s="289"/>
      <c r="AY37" s="289"/>
      <c r="AZ37" s="289"/>
      <c r="BA37" s="289"/>
      <c r="BB37" s="289"/>
      <c r="BC37" s="289"/>
      <c r="BD37" s="289"/>
      <c r="BE37" s="289"/>
      <c r="BF37" s="289"/>
      <c r="BG37" s="290"/>
    </row>
    <row r="38" spans="1:59" x14ac:dyDescent="0.25">
      <c r="A38" s="327"/>
      <c r="B38" s="36"/>
      <c r="C38" s="37"/>
      <c r="D38" s="37"/>
      <c r="E38" s="37"/>
      <c r="F38" s="38"/>
      <c r="G38" s="39"/>
      <c r="H38" s="40"/>
      <c r="I38" s="41"/>
      <c r="J38" s="37"/>
      <c r="K38" s="42"/>
      <c r="L38" s="43"/>
      <c r="M38" s="94"/>
      <c r="N38" s="42"/>
      <c r="O38" s="42"/>
      <c r="P38" s="37"/>
      <c r="Q38" s="37"/>
      <c r="R38" s="37"/>
      <c r="S38" s="37"/>
      <c r="T38" s="120"/>
      <c r="U38" s="45" t="s">
        <v>197</v>
      </c>
      <c r="V38" s="46">
        <v>42111</v>
      </c>
      <c r="W38" s="47">
        <v>11537</v>
      </c>
      <c r="X38" s="58" t="s">
        <v>145</v>
      </c>
      <c r="Y38" s="46">
        <v>42116</v>
      </c>
      <c r="Z38" s="46">
        <v>42175</v>
      </c>
      <c r="AA38" s="37"/>
      <c r="AB38" s="37"/>
      <c r="AC38" s="37"/>
      <c r="AD38" s="49"/>
      <c r="AE38" s="36"/>
      <c r="AF38" s="37"/>
      <c r="AG38" s="37"/>
      <c r="AH38" s="37"/>
      <c r="AI38" s="50"/>
      <c r="AJ38" s="50"/>
      <c r="AK38" s="101"/>
      <c r="AL38" s="40"/>
      <c r="AM38" s="102"/>
      <c r="AN38" s="102"/>
      <c r="AO38" s="103"/>
      <c r="AP38" s="104"/>
      <c r="AQ38" s="102"/>
      <c r="AR38" s="102"/>
      <c r="AS38" s="102"/>
      <c r="AT38" s="102"/>
      <c r="AU38" s="103"/>
      <c r="AV38" s="288"/>
      <c r="AW38" s="289"/>
      <c r="AX38" s="289"/>
      <c r="AY38" s="289"/>
      <c r="AZ38" s="289"/>
      <c r="BA38" s="289"/>
      <c r="BB38" s="289"/>
      <c r="BC38" s="289"/>
      <c r="BD38" s="289"/>
      <c r="BE38" s="289"/>
      <c r="BF38" s="289"/>
      <c r="BG38" s="290"/>
    </row>
    <row r="39" spans="1:59" x14ac:dyDescent="0.25">
      <c r="A39" s="327"/>
      <c r="B39" s="36"/>
      <c r="C39" s="37"/>
      <c r="D39" s="37"/>
      <c r="E39" s="37"/>
      <c r="F39" s="38"/>
      <c r="G39" s="39"/>
      <c r="H39" s="40"/>
      <c r="I39" s="41"/>
      <c r="J39" s="37"/>
      <c r="K39" s="42"/>
      <c r="L39" s="43"/>
      <c r="M39" s="94"/>
      <c r="N39" s="42"/>
      <c r="O39" s="42"/>
      <c r="P39" s="37"/>
      <c r="Q39" s="37"/>
      <c r="R39" s="37"/>
      <c r="S39" s="37"/>
      <c r="T39" s="120"/>
      <c r="U39" s="45" t="s">
        <v>198</v>
      </c>
      <c r="V39" s="46">
        <v>42158</v>
      </c>
      <c r="W39" s="47">
        <v>11571</v>
      </c>
      <c r="X39" s="58" t="s">
        <v>145</v>
      </c>
      <c r="Y39" s="46">
        <v>42176</v>
      </c>
      <c r="Z39" s="46">
        <v>42358</v>
      </c>
      <c r="AA39" s="37"/>
      <c r="AB39" s="37"/>
      <c r="AC39" s="37"/>
      <c r="AD39" s="49"/>
      <c r="AE39" s="36"/>
      <c r="AF39" s="37"/>
      <c r="AG39" s="37"/>
      <c r="AH39" s="37"/>
      <c r="AI39" s="50"/>
      <c r="AJ39" s="50"/>
      <c r="AK39" s="101"/>
      <c r="AL39" s="40"/>
      <c r="AM39" s="102"/>
      <c r="AN39" s="102"/>
      <c r="AO39" s="103"/>
      <c r="AP39" s="104"/>
      <c r="AQ39" s="102"/>
      <c r="AR39" s="102"/>
      <c r="AS39" s="102"/>
      <c r="AT39" s="102"/>
      <c r="AU39" s="103"/>
      <c r="AV39" s="288"/>
      <c r="AW39" s="289"/>
      <c r="AX39" s="289"/>
      <c r="AY39" s="289"/>
      <c r="AZ39" s="289"/>
      <c r="BA39" s="289"/>
      <c r="BB39" s="289"/>
      <c r="BC39" s="289"/>
      <c r="BD39" s="289"/>
      <c r="BE39" s="289"/>
      <c r="BF39" s="289"/>
      <c r="BG39" s="290"/>
    </row>
    <row r="40" spans="1:59" x14ac:dyDescent="0.25">
      <c r="A40" s="327"/>
      <c r="B40" s="36"/>
      <c r="C40" s="37"/>
      <c r="D40" s="37"/>
      <c r="E40" s="37"/>
      <c r="F40" s="38"/>
      <c r="G40" s="39"/>
      <c r="H40" s="40"/>
      <c r="I40" s="41"/>
      <c r="J40" s="37"/>
      <c r="K40" s="42"/>
      <c r="L40" s="43"/>
      <c r="M40" s="94"/>
      <c r="N40" s="42"/>
      <c r="O40" s="42"/>
      <c r="P40" s="37"/>
      <c r="Q40" s="37"/>
      <c r="R40" s="37"/>
      <c r="S40" s="37"/>
      <c r="T40" s="120"/>
      <c r="U40" s="55" t="s">
        <v>213</v>
      </c>
      <c r="V40" s="56">
        <v>42356</v>
      </c>
      <c r="W40" s="57">
        <v>11718</v>
      </c>
      <c r="X40" s="58" t="s">
        <v>145</v>
      </c>
      <c r="Y40" s="56">
        <v>42359</v>
      </c>
      <c r="Z40" s="56">
        <v>42724</v>
      </c>
      <c r="AA40" s="37"/>
      <c r="AB40" s="37"/>
      <c r="AC40" s="37"/>
      <c r="AD40" s="49"/>
      <c r="AE40" s="36"/>
      <c r="AF40" s="37"/>
      <c r="AG40" s="37"/>
      <c r="AH40" s="37"/>
      <c r="AI40" s="50"/>
      <c r="AJ40" s="50"/>
      <c r="AK40" s="101"/>
      <c r="AL40" s="40"/>
      <c r="AM40" s="102"/>
      <c r="AN40" s="102"/>
      <c r="AO40" s="103"/>
      <c r="AP40" s="104"/>
      <c r="AQ40" s="102"/>
      <c r="AR40" s="102"/>
      <c r="AS40" s="102"/>
      <c r="AT40" s="102"/>
      <c r="AU40" s="103"/>
      <c r="AV40" s="288"/>
      <c r="AW40" s="289"/>
      <c r="AX40" s="289"/>
      <c r="AY40" s="289"/>
      <c r="AZ40" s="289"/>
      <c r="BA40" s="289"/>
      <c r="BB40" s="289"/>
      <c r="BC40" s="289"/>
      <c r="BD40" s="289"/>
      <c r="BE40" s="289"/>
      <c r="BF40" s="289"/>
      <c r="BG40" s="290"/>
    </row>
    <row r="41" spans="1:59" x14ac:dyDescent="0.25">
      <c r="A41" s="327"/>
      <c r="B41" s="36"/>
      <c r="C41" s="37"/>
      <c r="D41" s="37"/>
      <c r="E41" s="37"/>
      <c r="F41" s="38"/>
      <c r="G41" s="39"/>
      <c r="H41" s="40"/>
      <c r="I41" s="41"/>
      <c r="J41" s="37"/>
      <c r="K41" s="42"/>
      <c r="L41" s="43"/>
      <c r="M41" s="94"/>
      <c r="N41" s="42"/>
      <c r="O41" s="42"/>
      <c r="P41" s="37"/>
      <c r="Q41" s="37"/>
      <c r="R41" s="37"/>
      <c r="S41" s="37"/>
      <c r="T41" s="120"/>
      <c r="U41" s="55" t="s">
        <v>239</v>
      </c>
      <c r="V41" s="56">
        <v>42720</v>
      </c>
      <c r="W41" s="57">
        <v>11960</v>
      </c>
      <c r="X41" s="58" t="s">
        <v>145</v>
      </c>
      <c r="Y41" s="56">
        <v>42725</v>
      </c>
      <c r="Z41" s="56">
        <v>42814</v>
      </c>
      <c r="AA41" s="37"/>
      <c r="AB41" s="37"/>
      <c r="AC41" s="37"/>
      <c r="AD41" s="49"/>
      <c r="AE41" s="36"/>
      <c r="AF41" s="37"/>
      <c r="AG41" s="37"/>
      <c r="AH41" s="37"/>
      <c r="AI41" s="50"/>
      <c r="AJ41" s="50"/>
      <c r="AK41" s="101"/>
      <c r="AL41" s="40"/>
      <c r="AM41" s="102"/>
      <c r="AN41" s="102"/>
      <c r="AO41" s="103"/>
      <c r="AP41" s="104"/>
      <c r="AQ41" s="102"/>
      <c r="AR41" s="102"/>
      <c r="AS41" s="102"/>
      <c r="AT41" s="102"/>
      <c r="AU41" s="103"/>
      <c r="AV41" s="288"/>
      <c r="AW41" s="289"/>
      <c r="AX41" s="289"/>
      <c r="AY41" s="289"/>
      <c r="AZ41" s="289"/>
      <c r="BA41" s="289"/>
      <c r="BB41" s="289"/>
      <c r="BC41" s="289"/>
      <c r="BD41" s="289"/>
      <c r="BE41" s="289"/>
      <c r="BF41" s="289"/>
      <c r="BG41" s="290"/>
    </row>
    <row r="42" spans="1:59" ht="13.5" thickBot="1" x14ac:dyDescent="0.3">
      <c r="A42" s="328"/>
      <c r="B42" s="61"/>
      <c r="C42" s="62"/>
      <c r="D42" s="62"/>
      <c r="E42" s="62"/>
      <c r="F42" s="63"/>
      <c r="G42" s="64"/>
      <c r="H42" s="65"/>
      <c r="I42" s="66"/>
      <c r="J42" s="62"/>
      <c r="K42" s="67"/>
      <c r="L42" s="68"/>
      <c r="M42" s="125"/>
      <c r="N42" s="67"/>
      <c r="O42" s="67"/>
      <c r="P42" s="62"/>
      <c r="Q42" s="62"/>
      <c r="R42" s="62"/>
      <c r="S42" s="62"/>
      <c r="T42" s="126"/>
      <c r="U42" s="70" t="s">
        <v>263</v>
      </c>
      <c r="V42" s="71">
        <v>42811</v>
      </c>
      <c r="W42" s="72">
        <v>12020</v>
      </c>
      <c r="X42" s="73" t="s">
        <v>145</v>
      </c>
      <c r="Y42" s="71">
        <v>42815</v>
      </c>
      <c r="Z42" s="71">
        <v>42980</v>
      </c>
      <c r="AA42" s="62"/>
      <c r="AB42" s="62"/>
      <c r="AC42" s="62"/>
      <c r="AD42" s="75"/>
      <c r="AE42" s="61"/>
      <c r="AF42" s="62"/>
      <c r="AG42" s="62"/>
      <c r="AH42" s="62"/>
      <c r="AI42" s="76"/>
      <c r="AJ42" s="76"/>
      <c r="AK42" s="127"/>
      <c r="AL42" s="65"/>
      <c r="AM42" s="128"/>
      <c r="AN42" s="128"/>
      <c r="AO42" s="129"/>
      <c r="AP42" s="130"/>
      <c r="AQ42" s="128"/>
      <c r="AR42" s="128"/>
      <c r="AS42" s="128"/>
      <c r="AT42" s="128"/>
      <c r="AU42" s="129"/>
      <c r="AV42" s="203"/>
      <c r="AW42" s="200"/>
      <c r="AX42" s="200"/>
      <c r="AY42" s="200"/>
      <c r="AZ42" s="200"/>
      <c r="BA42" s="200"/>
      <c r="BB42" s="200"/>
      <c r="BC42" s="200"/>
      <c r="BD42" s="200"/>
      <c r="BE42" s="200"/>
      <c r="BF42" s="200"/>
      <c r="BG42" s="202"/>
    </row>
    <row r="43" spans="1:59" x14ac:dyDescent="0.25">
      <c r="A43" s="326">
        <v>3</v>
      </c>
      <c r="B43" s="14" t="s">
        <v>132</v>
      </c>
      <c r="C43" s="15" t="s">
        <v>118</v>
      </c>
      <c r="D43" s="15" t="s">
        <v>119</v>
      </c>
      <c r="E43" s="15" t="s">
        <v>117</v>
      </c>
      <c r="F43" s="16" t="s">
        <v>146</v>
      </c>
      <c r="G43" s="17">
        <v>10990</v>
      </c>
      <c r="H43" s="18" t="s">
        <v>131</v>
      </c>
      <c r="I43" s="19" t="s">
        <v>135</v>
      </c>
      <c r="J43" s="15" t="s">
        <v>136</v>
      </c>
      <c r="K43" s="20">
        <v>41533</v>
      </c>
      <c r="L43" s="21">
        <v>6000</v>
      </c>
      <c r="M43" s="80">
        <v>11147</v>
      </c>
      <c r="N43" s="20">
        <v>41533</v>
      </c>
      <c r="O43" s="20">
        <v>41639</v>
      </c>
      <c r="P43" s="15">
        <v>1</v>
      </c>
      <c r="Q43" s="15" t="s">
        <v>142</v>
      </c>
      <c r="R43" s="15"/>
      <c r="S43" s="15"/>
      <c r="T43" s="22" t="s">
        <v>134</v>
      </c>
      <c r="U43" s="23" t="s">
        <v>120</v>
      </c>
      <c r="V43" s="24">
        <v>41628</v>
      </c>
      <c r="W43" s="25">
        <v>11213</v>
      </c>
      <c r="X43" s="26" t="s">
        <v>145</v>
      </c>
      <c r="Y43" s="24">
        <v>41640</v>
      </c>
      <c r="Z43" s="24">
        <v>41820</v>
      </c>
      <c r="AA43" s="15"/>
      <c r="AB43" s="15"/>
      <c r="AC43" s="27"/>
      <c r="AD43" s="28"/>
      <c r="AE43" s="29"/>
      <c r="AF43" s="27">
        <v>3500</v>
      </c>
      <c r="AG43" s="27">
        <v>12000</v>
      </c>
      <c r="AH43" s="27">
        <f>1000*11</f>
        <v>11000</v>
      </c>
      <c r="AI43" s="27">
        <f>1000+1000+1000+1000+1000+1000+1000+1000+1000+1000+1000+1000+1000</f>
        <v>13000</v>
      </c>
      <c r="AJ43" s="27">
        <f>1000+1000+1000+1000+1000+1000+1000+1000</f>
        <v>8000</v>
      </c>
      <c r="AK43" s="30">
        <f>AF43+AG43+AH43+AI43+AJ43</f>
        <v>47500</v>
      </c>
      <c r="AL43" s="18"/>
      <c r="AM43" s="31"/>
      <c r="AN43" s="32"/>
      <c r="AO43" s="33"/>
      <c r="AP43" s="34"/>
      <c r="AQ43" s="31"/>
      <c r="AR43" s="31"/>
      <c r="AS43" s="31"/>
      <c r="AT43" s="131"/>
      <c r="AU43" s="33"/>
      <c r="AV43" s="276"/>
      <c r="AW43" s="277"/>
      <c r="AX43" s="277"/>
      <c r="AY43" s="277"/>
      <c r="AZ43" s="277"/>
      <c r="BA43" s="277"/>
      <c r="BB43" s="277"/>
      <c r="BC43" s="277"/>
      <c r="BD43" s="277"/>
      <c r="BE43" s="277"/>
      <c r="BF43" s="277"/>
      <c r="BG43" s="278"/>
    </row>
    <row r="44" spans="1:59" x14ac:dyDescent="0.25">
      <c r="A44" s="327"/>
      <c r="B44" s="36"/>
      <c r="C44" s="37"/>
      <c r="D44" s="37"/>
      <c r="E44" s="37"/>
      <c r="F44" s="38"/>
      <c r="G44" s="39"/>
      <c r="H44" s="40"/>
      <c r="I44" s="41"/>
      <c r="J44" s="37"/>
      <c r="K44" s="42"/>
      <c r="L44" s="43"/>
      <c r="M44" s="94"/>
      <c r="N44" s="42"/>
      <c r="O44" s="42"/>
      <c r="P44" s="37"/>
      <c r="Q44" s="37"/>
      <c r="R44" s="37"/>
      <c r="S44" s="37"/>
      <c r="T44" s="44"/>
      <c r="U44" s="45" t="s">
        <v>122</v>
      </c>
      <c r="V44" s="46">
        <v>41815</v>
      </c>
      <c r="W44" s="47">
        <v>11337</v>
      </c>
      <c r="X44" s="48" t="s">
        <v>145</v>
      </c>
      <c r="Y44" s="46">
        <v>41821</v>
      </c>
      <c r="Z44" s="46">
        <v>42004</v>
      </c>
      <c r="AA44" s="37"/>
      <c r="AB44" s="37"/>
      <c r="AC44" s="37"/>
      <c r="AD44" s="49"/>
      <c r="AE44" s="36"/>
      <c r="AF44" s="37"/>
      <c r="AG44" s="37"/>
      <c r="AH44" s="37"/>
      <c r="AI44" s="37"/>
      <c r="AJ44" s="50"/>
      <c r="AK44" s="49"/>
      <c r="AL44" s="36"/>
      <c r="AM44" s="51"/>
      <c r="AN44" s="38"/>
      <c r="AO44" s="52"/>
      <c r="AP44" s="53"/>
      <c r="AQ44" s="51"/>
      <c r="AR44" s="51"/>
      <c r="AS44" s="51"/>
      <c r="AT44" s="132"/>
      <c r="AU44" s="52"/>
      <c r="AV44" s="279"/>
      <c r="AW44" s="280"/>
      <c r="AX44" s="280"/>
      <c r="AY44" s="280"/>
      <c r="AZ44" s="280"/>
      <c r="BA44" s="280"/>
      <c r="BB44" s="280"/>
      <c r="BC44" s="280"/>
      <c r="BD44" s="280"/>
      <c r="BE44" s="280"/>
      <c r="BF44" s="280"/>
      <c r="BG44" s="281"/>
    </row>
    <row r="45" spans="1:59" x14ac:dyDescent="0.25">
      <c r="A45" s="327"/>
      <c r="B45" s="36"/>
      <c r="C45" s="37"/>
      <c r="D45" s="37"/>
      <c r="E45" s="37"/>
      <c r="F45" s="38"/>
      <c r="G45" s="39"/>
      <c r="H45" s="40"/>
      <c r="I45" s="41"/>
      <c r="J45" s="37"/>
      <c r="K45" s="42"/>
      <c r="L45" s="43"/>
      <c r="M45" s="94"/>
      <c r="N45" s="42"/>
      <c r="O45" s="42"/>
      <c r="P45" s="37"/>
      <c r="Q45" s="37"/>
      <c r="R45" s="37"/>
      <c r="S45" s="37"/>
      <c r="T45" s="44"/>
      <c r="U45" s="45" t="s">
        <v>123</v>
      </c>
      <c r="V45" s="46">
        <v>41984</v>
      </c>
      <c r="W45" s="47">
        <v>11458</v>
      </c>
      <c r="X45" s="48" t="s">
        <v>145</v>
      </c>
      <c r="Y45" s="54">
        <v>42005</v>
      </c>
      <c r="Z45" s="54">
        <v>42185</v>
      </c>
      <c r="AA45" s="37"/>
      <c r="AB45" s="37"/>
      <c r="AC45" s="37"/>
      <c r="AD45" s="49"/>
      <c r="AE45" s="36"/>
      <c r="AF45" s="37"/>
      <c r="AG45" s="37"/>
      <c r="AH45" s="37"/>
      <c r="AI45" s="37"/>
      <c r="AJ45" s="50"/>
      <c r="AK45" s="49"/>
      <c r="AL45" s="36"/>
      <c r="AM45" s="51"/>
      <c r="AN45" s="38"/>
      <c r="AO45" s="52"/>
      <c r="AP45" s="53"/>
      <c r="AQ45" s="51"/>
      <c r="AR45" s="51"/>
      <c r="AS45" s="51"/>
      <c r="AT45" s="51"/>
      <c r="AU45" s="52"/>
      <c r="AV45" s="279"/>
      <c r="AW45" s="280"/>
      <c r="AX45" s="280"/>
      <c r="AY45" s="280"/>
      <c r="AZ45" s="280"/>
      <c r="BA45" s="280"/>
      <c r="BB45" s="280"/>
      <c r="BC45" s="280"/>
      <c r="BD45" s="280"/>
      <c r="BE45" s="280"/>
      <c r="BF45" s="280"/>
      <c r="BG45" s="281"/>
    </row>
    <row r="46" spans="1:59" x14ac:dyDescent="0.25">
      <c r="A46" s="327"/>
      <c r="B46" s="36"/>
      <c r="C46" s="37"/>
      <c r="D46" s="37"/>
      <c r="E46" s="37"/>
      <c r="F46" s="38"/>
      <c r="G46" s="39"/>
      <c r="H46" s="40"/>
      <c r="I46" s="41"/>
      <c r="J46" s="37"/>
      <c r="K46" s="42"/>
      <c r="L46" s="43"/>
      <c r="M46" s="94"/>
      <c r="N46" s="42"/>
      <c r="O46" s="42"/>
      <c r="P46" s="37"/>
      <c r="Q46" s="37"/>
      <c r="R46" s="37"/>
      <c r="S46" s="37"/>
      <c r="T46" s="44"/>
      <c r="U46" s="45" t="s">
        <v>116</v>
      </c>
      <c r="V46" s="46">
        <v>42171</v>
      </c>
      <c r="W46" s="47">
        <v>11580</v>
      </c>
      <c r="X46" s="48" t="s">
        <v>145</v>
      </c>
      <c r="Y46" s="54">
        <v>42186</v>
      </c>
      <c r="Z46" s="54">
        <v>42369</v>
      </c>
      <c r="AA46" s="37"/>
      <c r="AB46" s="37"/>
      <c r="AC46" s="37"/>
      <c r="AD46" s="49"/>
      <c r="AE46" s="36"/>
      <c r="AF46" s="37"/>
      <c r="AG46" s="37"/>
      <c r="AH46" s="37"/>
      <c r="AI46" s="37"/>
      <c r="AJ46" s="50"/>
      <c r="AK46" s="49"/>
      <c r="AL46" s="36"/>
      <c r="AM46" s="51"/>
      <c r="AN46" s="38"/>
      <c r="AO46" s="52"/>
      <c r="AP46" s="53"/>
      <c r="AQ46" s="51"/>
      <c r="AR46" s="51"/>
      <c r="AS46" s="51"/>
      <c r="AT46" s="51"/>
      <c r="AU46" s="52"/>
      <c r="AV46" s="279"/>
      <c r="AW46" s="280"/>
      <c r="AX46" s="280"/>
      <c r="AY46" s="280"/>
      <c r="AZ46" s="280"/>
      <c r="BA46" s="280"/>
      <c r="BB46" s="280"/>
      <c r="BC46" s="280"/>
      <c r="BD46" s="280"/>
      <c r="BE46" s="280"/>
      <c r="BF46" s="280"/>
      <c r="BG46" s="281"/>
    </row>
    <row r="47" spans="1:59" x14ac:dyDescent="0.25">
      <c r="A47" s="327"/>
      <c r="B47" s="36"/>
      <c r="C47" s="37"/>
      <c r="D47" s="37"/>
      <c r="E47" s="37"/>
      <c r="F47" s="38"/>
      <c r="G47" s="39"/>
      <c r="H47" s="40"/>
      <c r="I47" s="41"/>
      <c r="J47" s="37"/>
      <c r="K47" s="42"/>
      <c r="L47" s="43"/>
      <c r="M47" s="94"/>
      <c r="N47" s="42"/>
      <c r="O47" s="42"/>
      <c r="P47" s="37"/>
      <c r="Q47" s="37"/>
      <c r="R47" s="37"/>
      <c r="S47" s="37"/>
      <c r="T47" s="44"/>
      <c r="U47" s="55" t="s">
        <v>124</v>
      </c>
      <c r="V47" s="56">
        <v>42367</v>
      </c>
      <c r="W47" s="57">
        <v>11718</v>
      </c>
      <c r="X47" s="58" t="s">
        <v>145</v>
      </c>
      <c r="Y47" s="59">
        <v>42186</v>
      </c>
      <c r="Z47" s="59">
        <v>42735</v>
      </c>
      <c r="AA47" s="37"/>
      <c r="AB47" s="37"/>
      <c r="AC47" s="37"/>
      <c r="AD47" s="49"/>
      <c r="AE47" s="36"/>
      <c r="AF47" s="37"/>
      <c r="AG47" s="37"/>
      <c r="AH47" s="37"/>
      <c r="AI47" s="37"/>
      <c r="AJ47" s="50"/>
      <c r="AK47" s="49"/>
      <c r="AL47" s="36"/>
      <c r="AM47" s="51"/>
      <c r="AN47" s="38"/>
      <c r="AO47" s="52"/>
      <c r="AP47" s="53"/>
      <c r="AQ47" s="51"/>
      <c r="AR47" s="51"/>
      <c r="AS47" s="51"/>
      <c r="AT47" s="51"/>
      <c r="AU47" s="52"/>
      <c r="AV47" s="279"/>
      <c r="AW47" s="280"/>
      <c r="AX47" s="280"/>
      <c r="AY47" s="280"/>
      <c r="AZ47" s="280"/>
      <c r="BA47" s="280"/>
      <c r="BB47" s="280"/>
      <c r="BC47" s="280"/>
      <c r="BD47" s="280"/>
      <c r="BE47" s="280"/>
      <c r="BF47" s="280"/>
      <c r="BG47" s="281"/>
    </row>
    <row r="48" spans="1:59" x14ac:dyDescent="0.25">
      <c r="A48" s="327"/>
      <c r="B48" s="36"/>
      <c r="C48" s="37"/>
      <c r="D48" s="37"/>
      <c r="E48" s="37"/>
      <c r="F48" s="38"/>
      <c r="G48" s="39"/>
      <c r="H48" s="40"/>
      <c r="I48" s="41"/>
      <c r="J48" s="37"/>
      <c r="K48" s="42"/>
      <c r="L48" s="43"/>
      <c r="M48" s="94"/>
      <c r="N48" s="42"/>
      <c r="O48" s="42"/>
      <c r="P48" s="37"/>
      <c r="Q48" s="37"/>
      <c r="R48" s="37"/>
      <c r="S48" s="37"/>
      <c r="T48" s="44"/>
      <c r="U48" s="55" t="s">
        <v>125</v>
      </c>
      <c r="V48" s="56">
        <v>42730</v>
      </c>
      <c r="W48" s="57">
        <v>11970</v>
      </c>
      <c r="X48" s="58" t="s">
        <v>145</v>
      </c>
      <c r="Y48" s="59">
        <v>42736</v>
      </c>
      <c r="Z48" s="59">
        <v>42825</v>
      </c>
      <c r="AA48" s="37"/>
      <c r="AB48" s="37"/>
      <c r="AC48" s="37"/>
      <c r="AD48" s="49"/>
      <c r="AE48" s="36"/>
      <c r="AF48" s="37"/>
      <c r="AG48" s="37"/>
      <c r="AH48" s="37"/>
      <c r="AI48" s="37"/>
      <c r="AJ48" s="50"/>
      <c r="AK48" s="49"/>
      <c r="AL48" s="36"/>
      <c r="AM48" s="51"/>
      <c r="AN48" s="38"/>
      <c r="AO48" s="52"/>
      <c r="AP48" s="53"/>
      <c r="AQ48" s="51"/>
      <c r="AR48" s="51"/>
      <c r="AS48" s="51"/>
      <c r="AT48" s="51"/>
      <c r="AU48" s="52"/>
      <c r="AV48" s="279"/>
      <c r="AW48" s="280"/>
      <c r="AX48" s="280"/>
      <c r="AY48" s="280"/>
      <c r="AZ48" s="280"/>
      <c r="BA48" s="280"/>
      <c r="BB48" s="280"/>
      <c r="BC48" s="280"/>
      <c r="BD48" s="280"/>
      <c r="BE48" s="280"/>
      <c r="BF48" s="280"/>
      <c r="BG48" s="281"/>
    </row>
    <row r="49" spans="1:59" ht="13.5" thickBot="1" x14ac:dyDescent="0.3">
      <c r="A49" s="328"/>
      <c r="B49" s="61"/>
      <c r="C49" s="62"/>
      <c r="D49" s="62"/>
      <c r="E49" s="62"/>
      <c r="F49" s="63"/>
      <c r="G49" s="64"/>
      <c r="H49" s="65"/>
      <c r="I49" s="66"/>
      <c r="J49" s="62"/>
      <c r="K49" s="67"/>
      <c r="L49" s="68"/>
      <c r="M49" s="125"/>
      <c r="N49" s="67"/>
      <c r="O49" s="67"/>
      <c r="P49" s="62"/>
      <c r="Q49" s="62"/>
      <c r="R49" s="62"/>
      <c r="S49" s="62"/>
      <c r="T49" s="69"/>
      <c r="U49" s="70" t="s">
        <v>126</v>
      </c>
      <c r="V49" s="71">
        <v>42824</v>
      </c>
      <c r="W49" s="72">
        <v>12026</v>
      </c>
      <c r="X49" s="73" t="s">
        <v>145</v>
      </c>
      <c r="Y49" s="74">
        <v>42826</v>
      </c>
      <c r="Z49" s="74">
        <v>43100</v>
      </c>
      <c r="AA49" s="62"/>
      <c r="AB49" s="62"/>
      <c r="AC49" s="62"/>
      <c r="AD49" s="75"/>
      <c r="AE49" s="61"/>
      <c r="AF49" s="62"/>
      <c r="AG49" s="62"/>
      <c r="AH49" s="62"/>
      <c r="AI49" s="62"/>
      <c r="AJ49" s="76"/>
      <c r="AK49" s="75"/>
      <c r="AL49" s="61"/>
      <c r="AM49" s="77"/>
      <c r="AN49" s="63"/>
      <c r="AO49" s="78"/>
      <c r="AP49" s="79"/>
      <c r="AQ49" s="77"/>
      <c r="AR49" s="77"/>
      <c r="AS49" s="77"/>
      <c r="AT49" s="77"/>
      <c r="AU49" s="78"/>
      <c r="AV49" s="282"/>
      <c r="AW49" s="283"/>
      <c r="AX49" s="283"/>
      <c r="AY49" s="283"/>
      <c r="AZ49" s="283"/>
      <c r="BA49" s="283"/>
      <c r="BB49" s="283"/>
      <c r="BC49" s="283"/>
      <c r="BD49" s="283"/>
      <c r="BE49" s="283"/>
      <c r="BF49" s="283"/>
      <c r="BG49" s="284"/>
    </row>
    <row r="50" spans="1:59" ht="14.45" customHeight="1" x14ac:dyDescent="0.25">
      <c r="A50" s="326">
        <v>4</v>
      </c>
      <c r="B50" s="14" t="s">
        <v>150</v>
      </c>
      <c r="C50" s="15" t="s">
        <v>152</v>
      </c>
      <c r="D50" s="15" t="s">
        <v>140</v>
      </c>
      <c r="E50" s="15" t="s">
        <v>117</v>
      </c>
      <c r="F50" s="16" t="s">
        <v>151</v>
      </c>
      <c r="G50" s="17">
        <v>11024</v>
      </c>
      <c r="H50" s="18" t="s">
        <v>204</v>
      </c>
      <c r="I50" s="19" t="s">
        <v>205</v>
      </c>
      <c r="J50" s="15" t="s">
        <v>154</v>
      </c>
      <c r="K50" s="20">
        <v>41821</v>
      </c>
      <c r="L50" s="21">
        <v>20100</v>
      </c>
      <c r="M50" s="80">
        <v>11348</v>
      </c>
      <c r="N50" s="20">
        <v>41821</v>
      </c>
      <c r="O50" s="20">
        <v>42004</v>
      </c>
      <c r="P50" s="15">
        <v>1</v>
      </c>
      <c r="Q50" s="15" t="s">
        <v>142</v>
      </c>
      <c r="R50" s="15"/>
      <c r="S50" s="15"/>
      <c r="T50" s="28" t="s">
        <v>115</v>
      </c>
      <c r="U50" s="23" t="s">
        <v>120</v>
      </c>
      <c r="V50" s="24">
        <v>41984</v>
      </c>
      <c r="W50" s="25">
        <v>11458</v>
      </c>
      <c r="X50" s="26" t="s">
        <v>145</v>
      </c>
      <c r="Y50" s="24">
        <v>42005</v>
      </c>
      <c r="Z50" s="24">
        <v>42185</v>
      </c>
      <c r="AA50" s="15"/>
      <c r="AB50" s="15"/>
      <c r="AC50" s="27"/>
      <c r="AD50" s="30"/>
      <c r="AE50" s="29"/>
      <c r="AF50" s="27">
        <v>0</v>
      </c>
      <c r="AG50" s="27">
        <f>3350+3350+3350+3350+3350+3350</f>
        <v>20100</v>
      </c>
      <c r="AH50" s="27">
        <v>33500</v>
      </c>
      <c r="AI50" s="27">
        <f>3350+3350+3350+3350+3350+3350+3350+3350+3350+3350+3350+3350+3350</f>
        <v>43550</v>
      </c>
      <c r="AJ50" s="27">
        <f>3350+3350+3350+3350+3350+3350+3350+3350</f>
        <v>26800</v>
      </c>
      <c r="AK50" s="30">
        <f>AF50+AG50+AH50+AI50+AJ50</f>
        <v>123950</v>
      </c>
      <c r="AL50" s="18" t="s">
        <v>133</v>
      </c>
      <c r="AM50" s="80">
        <v>11183</v>
      </c>
      <c r="AN50" s="133" t="s">
        <v>155</v>
      </c>
      <c r="AO50" s="17">
        <v>11340</v>
      </c>
      <c r="AP50" s="93"/>
      <c r="AQ50" s="91"/>
      <c r="AR50" s="80"/>
      <c r="AS50" s="20"/>
      <c r="AT50" s="80"/>
      <c r="AU50" s="92"/>
      <c r="AV50" s="14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28"/>
    </row>
    <row r="51" spans="1:59" ht="14.45" customHeight="1" x14ac:dyDescent="0.25">
      <c r="A51" s="327"/>
      <c r="B51" s="36"/>
      <c r="C51" s="37"/>
      <c r="D51" s="37"/>
      <c r="E51" s="37"/>
      <c r="F51" s="38"/>
      <c r="G51" s="39"/>
      <c r="H51" s="40"/>
      <c r="I51" s="41"/>
      <c r="J51" s="37"/>
      <c r="K51" s="42"/>
      <c r="L51" s="43"/>
      <c r="M51" s="94"/>
      <c r="N51" s="42"/>
      <c r="O51" s="42"/>
      <c r="P51" s="37"/>
      <c r="Q51" s="37"/>
      <c r="R51" s="37"/>
      <c r="S51" s="37"/>
      <c r="T51" s="49"/>
      <c r="U51" s="45" t="s">
        <v>122</v>
      </c>
      <c r="V51" s="46">
        <v>42171</v>
      </c>
      <c r="W51" s="47">
        <v>11580</v>
      </c>
      <c r="X51" s="48" t="s">
        <v>145</v>
      </c>
      <c r="Y51" s="46">
        <v>42186</v>
      </c>
      <c r="Z51" s="46">
        <v>42369</v>
      </c>
      <c r="AA51" s="37"/>
      <c r="AB51" s="37"/>
      <c r="AC51" s="37"/>
      <c r="AD51" s="49"/>
      <c r="AE51" s="36"/>
      <c r="AF51" s="37"/>
      <c r="AG51" s="37"/>
      <c r="AH51" s="37"/>
      <c r="AI51" s="37"/>
      <c r="AJ51" s="50"/>
      <c r="AK51" s="49"/>
      <c r="AL51" s="36"/>
      <c r="AM51" s="37"/>
      <c r="AN51" s="41"/>
      <c r="AO51" s="49"/>
      <c r="AP51" s="36"/>
      <c r="AQ51" s="37"/>
      <c r="AR51" s="37"/>
      <c r="AS51" s="37"/>
      <c r="AT51" s="37"/>
      <c r="AU51" s="49"/>
      <c r="AV51" s="36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49"/>
    </row>
    <row r="52" spans="1:59" ht="14.45" customHeight="1" x14ac:dyDescent="0.25">
      <c r="A52" s="327"/>
      <c r="B52" s="36"/>
      <c r="C52" s="37"/>
      <c r="D52" s="37"/>
      <c r="E52" s="37"/>
      <c r="F52" s="38"/>
      <c r="G52" s="39"/>
      <c r="H52" s="40"/>
      <c r="I52" s="41"/>
      <c r="J52" s="37"/>
      <c r="K52" s="42"/>
      <c r="L52" s="43"/>
      <c r="M52" s="94"/>
      <c r="N52" s="42"/>
      <c r="O52" s="42"/>
      <c r="P52" s="37"/>
      <c r="Q52" s="37"/>
      <c r="R52" s="37"/>
      <c r="S52" s="37"/>
      <c r="T52" s="49"/>
      <c r="U52" s="55" t="s">
        <v>123</v>
      </c>
      <c r="V52" s="56">
        <v>42367</v>
      </c>
      <c r="W52" s="57">
        <v>11718</v>
      </c>
      <c r="X52" s="58" t="s">
        <v>145</v>
      </c>
      <c r="Y52" s="56">
        <v>42370</v>
      </c>
      <c r="Z52" s="56">
        <v>42735</v>
      </c>
      <c r="AA52" s="37"/>
      <c r="AB52" s="37"/>
      <c r="AC52" s="37"/>
      <c r="AD52" s="49"/>
      <c r="AE52" s="36"/>
      <c r="AF52" s="37"/>
      <c r="AG52" s="37"/>
      <c r="AH52" s="37"/>
      <c r="AI52" s="37"/>
      <c r="AJ52" s="50"/>
      <c r="AK52" s="49"/>
      <c r="AL52" s="36"/>
      <c r="AM52" s="37"/>
      <c r="AN52" s="41"/>
      <c r="AO52" s="49"/>
      <c r="AP52" s="36"/>
      <c r="AQ52" s="37"/>
      <c r="AR52" s="37"/>
      <c r="AS52" s="37"/>
      <c r="AT52" s="37"/>
      <c r="AU52" s="49"/>
      <c r="AV52" s="36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49"/>
    </row>
    <row r="53" spans="1:59" ht="14.45" customHeight="1" x14ac:dyDescent="0.25">
      <c r="A53" s="327"/>
      <c r="B53" s="36"/>
      <c r="C53" s="37"/>
      <c r="D53" s="37"/>
      <c r="E53" s="37"/>
      <c r="F53" s="38"/>
      <c r="G53" s="39"/>
      <c r="H53" s="40"/>
      <c r="I53" s="41"/>
      <c r="J53" s="37"/>
      <c r="K53" s="42"/>
      <c r="L53" s="43"/>
      <c r="M53" s="94"/>
      <c r="N53" s="42"/>
      <c r="O53" s="42"/>
      <c r="P53" s="37"/>
      <c r="Q53" s="37"/>
      <c r="R53" s="37"/>
      <c r="S53" s="37"/>
      <c r="T53" s="49"/>
      <c r="U53" s="55" t="s">
        <v>116</v>
      </c>
      <c r="V53" s="56">
        <v>42730</v>
      </c>
      <c r="W53" s="57">
        <v>11970</v>
      </c>
      <c r="X53" s="58" t="s">
        <v>145</v>
      </c>
      <c r="Y53" s="59">
        <v>42736</v>
      </c>
      <c r="Z53" s="59">
        <v>42825</v>
      </c>
      <c r="AA53" s="37"/>
      <c r="AB53" s="37"/>
      <c r="AC53" s="37"/>
      <c r="AD53" s="49"/>
      <c r="AE53" s="36"/>
      <c r="AF53" s="37"/>
      <c r="AG53" s="37"/>
      <c r="AH53" s="37"/>
      <c r="AI53" s="37"/>
      <c r="AJ53" s="50"/>
      <c r="AK53" s="49"/>
      <c r="AL53" s="36"/>
      <c r="AM53" s="37"/>
      <c r="AN53" s="41"/>
      <c r="AO53" s="49"/>
      <c r="AP53" s="36"/>
      <c r="AQ53" s="37"/>
      <c r="AR53" s="37"/>
      <c r="AS53" s="37"/>
      <c r="AT53" s="37"/>
      <c r="AU53" s="49"/>
      <c r="AV53" s="36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49"/>
    </row>
    <row r="54" spans="1:59" ht="14.45" customHeight="1" thickBot="1" x14ac:dyDescent="0.3">
      <c r="A54" s="328"/>
      <c r="B54" s="61"/>
      <c r="C54" s="62"/>
      <c r="D54" s="62"/>
      <c r="E54" s="62"/>
      <c r="F54" s="63"/>
      <c r="G54" s="64"/>
      <c r="H54" s="65"/>
      <c r="I54" s="66"/>
      <c r="J54" s="62"/>
      <c r="K54" s="67"/>
      <c r="L54" s="68"/>
      <c r="M54" s="125"/>
      <c r="N54" s="67"/>
      <c r="O54" s="67"/>
      <c r="P54" s="62"/>
      <c r="Q54" s="62"/>
      <c r="R54" s="62"/>
      <c r="S54" s="62"/>
      <c r="T54" s="75"/>
      <c r="U54" s="70" t="s">
        <v>124</v>
      </c>
      <c r="V54" s="71">
        <v>42824</v>
      </c>
      <c r="W54" s="72">
        <v>12026</v>
      </c>
      <c r="X54" s="73" t="s">
        <v>145</v>
      </c>
      <c r="Y54" s="74">
        <v>42826</v>
      </c>
      <c r="Z54" s="74">
        <v>43100</v>
      </c>
      <c r="AA54" s="62"/>
      <c r="AB54" s="62"/>
      <c r="AC54" s="62"/>
      <c r="AD54" s="75"/>
      <c r="AE54" s="61"/>
      <c r="AF54" s="62"/>
      <c r="AG54" s="62"/>
      <c r="AH54" s="62"/>
      <c r="AI54" s="62"/>
      <c r="AJ54" s="76"/>
      <c r="AK54" s="75"/>
      <c r="AL54" s="61"/>
      <c r="AM54" s="62"/>
      <c r="AN54" s="66"/>
      <c r="AO54" s="75"/>
      <c r="AP54" s="61"/>
      <c r="AQ54" s="62"/>
      <c r="AR54" s="62"/>
      <c r="AS54" s="62"/>
      <c r="AT54" s="62"/>
      <c r="AU54" s="75"/>
      <c r="AV54" s="61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75"/>
    </row>
    <row r="55" spans="1:59" x14ac:dyDescent="0.25">
      <c r="A55" s="326">
        <v>5</v>
      </c>
      <c r="B55" s="14" t="s">
        <v>158</v>
      </c>
      <c r="C55" s="15" t="s">
        <v>159</v>
      </c>
      <c r="D55" s="15" t="s">
        <v>140</v>
      </c>
      <c r="E55" s="15" t="s">
        <v>117</v>
      </c>
      <c r="F55" s="16" t="s">
        <v>160</v>
      </c>
      <c r="G55" s="17">
        <v>11133</v>
      </c>
      <c r="H55" s="18" t="s">
        <v>157</v>
      </c>
      <c r="I55" s="19" t="s">
        <v>161</v>
      </c>
      <c r="J55" s="15" t="s">
        <v>162</v>
      </c>
      <c r="K55" s="20">
        <v>41879</v>
      </c>
      <c r="L55" s="21">
        <v>447372.76</v>
      </c>
      <c r="M55" s="80">
        <v>11401</v>
      </c>
      <c r="N55" s="20">
        <v>41883</v>
      </c>
      <c r="O55" s="20">
        <v>42004</v>
      </c>
      <c r="P55" s="15">
        <v>1</v>
      </c>
      <c r="Q55" s="15" t="s">
        <v>142</v>
      </c>
      <c r="R55" s="15"/>
      <c r="S55" s="15"/>
      <c r="T55" s="28" t="s">
        <v>115</v>
      </c>
      <c r="U55" s="82" t="s">
        <v>120</v>
      </c>
      <c r="V55" s="83">
        <v>42002</v>
      </c>
      <c r="W55" s="84">
        <v>11489</v>
      </c>
      <c r="X55" s="85" t="s">
        <v>145</v>
      </c>
      <c r="Y55" s="83">
        <v>42005</v>
      </c>
      <c r="Z55" s="83">
        <v>42124</v>
      </c>
      <c r="AA55" s="86"/>
      <c r="AB55" s="86"/>
      <c r="AC55" s="87"/>
      <c r="AD55" s="134"/>
      <c r="AE55" s="89"/>
      <c r="AF55" s="87"/>
      <c r="AG55" s="87"/>
      <c r="AH55" s="90"/>
      <c r="AI55" s="27">
        <f>124506.48+124641.4+124641.4+124641.4+124641.4+124641.4+124641.4+7400+129694.06+130249.01+129436.47+2703.65+129935.91+133222.96+131489.17</f>
        <v>1666486.1099999999</v>
      </c>
      <c r="AJ55" s="27">
        <f>79761.16+121264.88+125949.47+116648.54+12945+129593.54+132446.75+132446.75</f>
        <v>851056.09</v>
      </c>
      <c r="AK55" s="30">
        <f>AF63+AG63+AH63+AI55+AJ55</f>
        <v>4125731.1399999997</v>
      </c>
      <c r="AL55" s="18" t="s">
        <v>141</v>
      </c>
      <c r="AM55" s="80">
        <v>11016</v>
      </c>
      <c r="AN55" s="133" t="s">
        <v>163</v>
      </c>
      <c r="AO55" s="17">
        <v>11340</v>
      </c>
      <c r="AP55" s="93"/>
      <c r="AQ55" s="91"/>
      <c r="AR55" s="80"/>
      <c r="AS55" s="20"/>
      <c r="AT55" s="80"/>
      <c r="AU55" s="92"/>
      <c r="AV55" s="285"/>
      <c r="AW55" s="286"/>
      <c r="AX55" s="286"/>
      <c r="AY55" s="286"/>
      <c r="AZ55" s="286"/>
      <c r="BA55" s="286"/>
      <c r="BB55" s="286"/>
      <c r="BC55" s="286"/>
      <c r="BD55" s="286"/>
      <c r="BE55" s="286"/>
      <c r="BF55" s="286"/>
      <c r="BG55" s="287"/>
    </row>
    <row r="56" spans="1:59" x14ac:dyDescent="0.25">
      <c r="A56" s="327"/>
      <c r="B56" s="36"/>
      <c r="C56" s="37"/>
      <c r="D56" s="37"/>
      <c r="E56" s="37"/>
      <c r="F56" s="38"/>
      <c r="G56" s="39"/>
      <c r="H56" s="40"/>
      <c r="I56" s="41"/>
      <c r="J56" s="37"/>
      <c r="K56" s="42"/>
      <c r="L56" s="43"/>
      <c r="M56" s="94"/>
      <c r="N56" s="42"/>
      <c r="O56" s="42"/>
      <c r="P56" s="37"/>
      <c r="Q56" s="37"/>
      <c r="R56" s="37"/>
      <c r="S56" s="37"/>
      <c r="T56" s="49"/>
      <c r="U56" s="45" t="s">
        <v>122</v>
      </c>
      <c r="V56" s="46">
        <v>42111</v>
      </c>
      <c r="W56" s="47">
        <v>11537</v>
      </c>
      <c r="X56" s="58" t="s">
        <v>145</v>
      </c>
      <c r="Y56" s="46">
        <v>42125</v>
      </c>
      <c r="Z56" s="46">
        <v>42246</v>
      </c>
      <c r="AA56" s="135"/>
      <c r="AB56" s="135"/>
      <c r="AC56" s="136"/>
      <c r="AD56" s="137"/>
      <c r="AE56" s="138"/>
      <c r="AF56" s="136"/>
      <c r="AG56" s="97"/>
      <c r="AH56" s="100"/>
      <c r="AI56" s="50"/>
      <c r="AJ56" s="50"/>
      <c r="AK56" s="101"/>
      <c r="AL56" s="40"/>
      <c r="AM56" s="94"/>
      <c r="AN56" s="139"/>
      <c r="AO56" s="39"/>
      <c r="AP56" s="104"/>
      <c r="AQ56" s="102"/>
      <c r="AR56" s="94"/>
      <c r="AS56" s="42"/>
      <c r="AT56" s="94"/>
      <c r="AU56" s="103"/>
      <c r="AV56" s="288"/>
      <c r="AW56" s="289"/>
      <c r="AX56" s="289"/>
      <c r="AY56" s="289"/>
      <c r="AZ56" s="289"/>
      <c r="BA56" s="289"/>
      <c r="BB56" s="289"/>
      <c r="BC56" s="289"/>
      <c r="BD56" s="289"/>
      <c r="BE56" s="289"/>
      <c r="BF56" s="289"/>
      <c r="BG56" s="290"/>
    </row>
    <row r="57" spans="1:59" x14ac:dyDescent="0.25">
      <c r="A57" s="327"/>
      <c r="B57" s="36"/>
      <c r="C57" s="37"/>
      <c r="D57" s="37"/>
      <c r="E57" s="37"/>
      <c r="F57" s="38"/>
      <c r="G57" s="39"/>
      <c r="H57" s="40"/>
      <c r="I57" s="41"/>
      <c r="J57" s="37"/>
      <c r="K57" s="42"/>
      <c r="L57" s="43"/>
      <c r="M57" s="94"/>
      <c r="N57" s="42"/>
      <c r="O57" s="42"/>
      <c r="P57" s="37"/>
      <c r="Q57" s="37"/>
      <c r="R57" s="37"/>
      <c r="S57" s="37"/>
      <c r="T57" s="49"/>
      <c r="U57" s="45" t="s">
        <v>123</v>
      </c>
      <c r="V57" s="46">
        <v>42185</v>
      </c>
      <c r="W57" s="47">
        <v>11594</v>
      </c>
      <c r="X57" s="140" t="s">
        <v>207</v>
      </c>
      <c r="Y57" s="46">
        <v>42185</v>
      </c>
      <c r="Z57" s="46">
        <v>42246</v>
      </c>
      <c r="AA57" s="141">
        <v>0.19449364</v>
      </c>
      <c r="AB57" s="112"/>
      <c r="AC57" s="113">
        <v>130516.74</v>
      </c>
      <c r="AD57" s="142"/>
      <c r="AE57" s="115"/>
      <c r="AF57" s="113"/>
      <c r="AG57" s="291"/>
      <c r="AH57" s="100"/>
      <c r="AI57" s="50"/>
      <c r="AJ57" s="50"/>
      <c r="AK57" s="101"/>
      <c r="AL57" s="40"/>
      <c r="AM57" s="94"/>
      <c r="AN57" s="139"/>
      <c r="AO57" s="39"/>
      <c r="AP57" s="104"/>
      <c r="AQ57" s="102"/>
      <c r="AR57" s="94"/>
      <c r="AS57" s="42"/>
      <c r="AT57" s="94"/>
      <c r="AU57" s="103"/>
      <c r="AV57" s="288"/>
      <c r="AW57" s="289"/>
      <c r="AX57" s="289"/>
      <c r="AY57" s="289"/>
      <c r="AZ57" s="289"/>
      <c r="BA57" s="289"/>
      <c r="BB57" s="289"/>
      <c r="BC57" s="289"/>
      <c r="BD57" s="289"/>
      <c r="BE57" s="289"/>
      <c r="BF57" s="289"/>
      <c r="BG57" s="290"/>
    </row>
    <row r="58" spans="1:59" x14ac:dyDescent="0.25">
      <c r="A58" s="327"/>
      <c r="B58" s="36"/>
      <c r="C58" s="37"/>
      <c r="D58" s="37"/>
      <c r="E58" s="37"/>
      <c r="F58" s="38"/>
      <c r="G58" s="39"/>
      <c r="H58" s="40"/>
      <c r="I58" s="41"/>
      <c r="J58" s="37"/>
      <c r="K58" s="42"/>
      <c r="L58" s="43"/>
      <c r="M58" s="94"/>
      <c r="N58" s="42"/>
      <c r="O58" s="42"/>
      <c r="P58" s="37"/>
      <c r="Q58" s="37"/>
      <c r="R58" s="37"/>
      <c r="S58" s="37"/>
      <c r="T58" s="44"/>
      <c r="U58" s="45" t="s">
        <v>116</v>
      </c>
      <c r="V58" s="46">
        <v>42240</v>
      </c>
      <c r="W58" s="47">
        <v>11628</v>
      </c>
      <c r="X58" s="58" t="s">
        <v>145</v>
      </c>
      <c r="Y58" s="46">
        <v>42248</v>
      </c>
      <c r="Z58" s="46">
        <v>42369</v>
      </c>
      <c r="AA58" s="141"/>
      <c r="AB58" s="112"/>
      <c r="AC58" s="113"/>
      <c r="AD58" s="142"/>
      <c r="AE58" s="143"/>
      <c r="AF58" s="113"/>
      <c r="AG58" s="291"/>
      <c r="AH58" s="100"/>
      <c r="AI58" s="50"/>
      <c r="AJ58" s="50"/>
      <c r="AK58" s="101"/>
      <c r="AL58" s="40"/>
      <c r="AM58" s="94"/>
      <c r="AN58" s="139"/>
      <c r="AO58" s="39"/>
      <c r="AP58" s="104"/>
      <c r="AQ58" s="102"/>
      <c r="AR58" s="94"/>
      <c r="AS58" s="42"/>
      <c r="AT58" s="94"/>
      <c r="AU58" s="103"/>
      <c r="AV58" s="288"/>
      <c r="AW58" s="289"/>
      <c r="AX58" s="289"/>
      <c r="AY58" s="289"/>
      <c r="AZ58" s="289"/>
      <c r="BA58" s="289"/>
      <c r="BB58" s="289"/>
      <c r="BC58" s="289"/>
      <c r="BD58" s="289"/>
      <c r="BE58" s="289"/>
      <c r="BF58" s="289"/>
      <c r="BG58" s="290"/>
    </row>
    <row r="59" spans="1:59" x14ac:dyDescent="0.25">
      <c r="A59" s="327"/>
      <c r="B59" s="36"/>
      <c r="C59" s="37"/>
      <c r="D59" s="37"/>
      <c r="E59" s="37"/>
      <c r="F59" s="38"/>
      <c r="G59" s="39"/>
      <c r="H59" s="40"/>
      <c r="I59" s="41"/>
      <c r="J59" s="37"/>
      <c r="K59" s="42"/>
      <c r="L59" s="43"/>
      <c r="M59" s="94"/>
      <c r="N59" s="42"/>
      <c r="O59" s="42"/>
      <c r="P59" s="37"/>
      <c r="Q59" s="37"/>
      <c r="R59" s="37"/>
      <c r="S59" s="37"/>
      <c r="T59" s="44"/>
      <c r="U59" s="45" t="s">
        <v>124</v>
      </c>
      <c r="V59" s="46">
        <v>42367</v>
      </c>
      <c r="W59" s="47">
        <v>11721</v>
      </c>
      <c r="X59" s="58" t="s">
        <v>145</v>
      </c>
      <c r="Y59" s="46">
        <v>42370</v>
      </c>
      <c r="Z59" s="46">
        <v>42460</v>
      </c>
      <c r="AA59" s="141"/>
      <c r="AB59" s="112"/>
      <c r="AC59" s="113"/>
      <c r="AD59" s="142"/>
      <c r="AE59" s="143"/>
      <c r="AF59" s="113"/>
      <c r="AG59" s="292"/>
      <c r="AH59" s="116"/>
      <c r="AI59" s="50"/>
      <c r="AJ59" s="50"/>
      <c r="AK59" s="101"/>
      <c r="AL59" s="40"/>
      <c r="AM59" s="94"/>
      <c r="AN59" s="139"/>
      <c r="AO59" s="39"/>
      <c r="AP59" s="104"/>
      <c r="AQ59" s="102"/>
      <c r="AR59" s="94"/>
      <c r="AS59" s="42"/>
      <c r="AT59" s="94"/>
      <c r="AU59" s="103"/>
      <c r="AV59" s="288"/>
      <c r="AW59" s="289"/>
      <c r="AX59" s="289"/>
      <c r="AY59" s="289"/>
      <c r="AZ59" s="289"/>
      <c r="BA59" s="289"/>
      <c r="BB59" s="289"/>
      <c r="BC59" s="289"/>
      <c r="BD59" s="289"/>
      <c r="BE59" s="289"/>
      <c r="BF59" s="289"/>
      <c r="BG59" s="290"/>
    </row>
    <row r="60" spans="1:59" x14ac:dyDescent="0.25">
      <c r="A60" s="327"/>
      <c r="B60" s="36"/>
      <c r="C60" s="37"/>
      <c r="D60" s="37"/>
      <c r="E60" s="37"/>
      <c r="F60" s="38"/>
      <c r="G60" s="39"/>
      <c r="H60" s="40"/>
      <c r="I60" s="41"/>
      <c r="J60" s="37"/>
      <c r="K60" s="42"/>
      <c r="L60" s="43"/>
      <c r="M60" s="94"/>
      <c r="N60" s="42"/>
      <c r="O60" s="42"/>
      <c r="P60" s="37"/>
      <c r="Q60" s="37"/>
      <c r="R60" s="37"/>
      <c r="S60" s="37"/>
      <c r="T60" s="44"/>
      <c r="U60" s="55" t="s">
        <v>125</v>
      </c>
      <c r="V60" s="56">
        <v>42459</v>
      </c>
      <c r="W60" s="57">
        <v>11775</v>
      </c>
      <c r="X60" s="58" t="s">
        <v>145</v>
      </c>
      <c r="Y60" s="56">
        <v>42461</v>
      </c>
      <c r="Z60" s="56">
        <v>42735</v>
      </c>
      <c r="AA60" s="141"/>
      <c r="AB60" s="112"/>
      <c r="AC60" s="113"/>
      <c r="AD60" s="142"/>
      <c r="AE60" s="143"/>
      <c r="AF60" s="113"/>
      <c r="AG60" s="292"/>
      <c r="AH60" s="116"/>
      <c r="AI60" s="50"/>
      <c r="AJ60" s="50"/>
      <c r="AK60" s="101"/>
      <c r="AL60" s="40"/>
      <c r="AM60" s="94"/>
      <c r="AN60" s="139"/>
      <c r="AO60" s="39"/>
      <c r="AP60" s="104"/>
      <c r="AQ60" s="102"/>
      <c r="AR60" s="94"/>
      <c r="AS60" s="42"/>
      <c r="AT60" s="94"/>
      <c r="AU60" s="103"/>
      <c r="AV60" s="288"/>
      <c r="AW60" s="289"/>
      <c r="AX60" s="289"/>
      <c r="AY60" s="289"/>
      <c r="AZ60" s="289"/>
      <c r="BA60" s="289"/>
      <c r="BB60" s="289"/>
      <c r="BC60" s="289"/>
      <c r="BD60" s="289"/>
      <c r="BE60" s="289"/>
      <c r="BF60" s="289"/>
      <c r="BG60" s="290"/>
    </row>
    <row r="61" spans="1:59" x14ac:dyDescent="0.25">
      <c r="A61" s="327"/>
      <c r="B61" s="36"/>
      <c r="C61" s="37"/>
      <c r="D61" s="37"/>
      <c r="E61" s="37"/>
      <c r="F61" s="38"/>
      <c r="G61" s="39"/>
      <c r="H61" s="40"/>
      <c r="I61" s="41"/>
      <c r="J61" s="37"/>
      <c r="K61" s="42"/>
      <c r="L61" s="43"/>
      <c r="M61" s="94"/>
      <c r="N61" s="42"/>
      <c r="O61" s="42"/>
      <c r="P61" s="37"/>
      <c r="Q61" s="37"/>
      <c r="R61" s="37"/>
      <c r="S61" s="37"/>
      <c r="T61" s="44"/>
      <c r="U61" s="55" t="s">
        <v>126</v>
      </c>
      <c r="V61" s="56">
        <v>42730</v>
      </c>
      <c r="W61" s="57">
        <v>11969</v>
      </c>
      <c r="X61" s="58" t="s">
        <v>145</v>
      </c>
      <c r="Y61" s="59">
        <v>42736</v>
      </c>
      <c r="Z61" s="59">
        <v>42825</v>
      </c>
      <c r="AA61" s="141"/>
      <c r="AB61" s="112"/>
      <c r="AC61" s="113"/>
      <c r="AD61" s="142"/>
      <c r="AE61" s="143"/>
      <c r="AF61" s="113"/>
      <c r="AG61" s="292"/>
      <c r="AH61" s="116"/>
      <c r="AI61" s="50"/>
      <c r="AJ61" s="50"/>
      <c r="AK61" s="101"/>
      <c r="AL61" s="40"/>
      <c r="AM61" s="94"/>
      <c r="AN61" s="139"/>
      <c r="AO61" s="39"/>
      <c r="AP61" s="104"/>
      <c r="AQ61" s="102"/>
      <c r="AR61" s="94"/>
      <c r="AS61" s="42"/>
      <c r="AT61" s="94"/>
      <c r="AU61" s="103"/>
      <c r="AV61" s="288"/>
      <c r="AW61" s="289"/>
      <c r="AX61" s="289"/>
      <c r="AY61" s="289"/>
      <c r="AZ61" s="289"/>
      <c r="BA61" s="289"/>
      <c r="BB61" s="289"/>
      <c r="BC61" s="289"/>
      <c r="BD61" s="289"/>
      <c r="BE61" s="289"/>
      <c r="BF61" s="289"/>
      <c r="BG61" s="290"/>
    </row>
    <row r="62" spans="1:59" x14ac:dyDescent="0.25">
      <c r="A62" s="327"/>
      <c r="B62" s="36"/>
      <c r="C62" s="37"/>
      <c r="D62" s="37"/>
      <c r="E62" s="37"/>
      <c r="F62" s="38"/>
      <c r="G62" s="39"/>
      <c r="H62" s="40"/>
      <c r="I62" s="41"/>
      <c r="J62" s="37"/>
      <c r="K62" s="42"/>
      <c r="L62" s="43"/>
      <c r="M62" s="94"/>
      <c r="N62" s="42"/>
      <c r="O62" s="42"/>
      <c r="P62" s="37"/>
      <c r="Q62" s="37"/>
      <c r="R62" s="37"/>
      <c r="S62" s="37"/>
      <c r="T62" s="44"/>
      <c r="U62" s="55" t="s">
        <v>121</v>
      </c>
      <c r="V62" s="56">
        <v>42824</v>
      </c>
      <c r="W62" s="57">
        <v>12028</v>
      </c>
      <c r="X62" s="58" t="s">
        <v>145</v>
      </c>
      <c r="Y62" s="59">
        <v>42826</v>
      </c>
      <c r="Z62" s="59">
        <v>43100</v>
      </c>
      <c r="AA62" s="141"/>
      <c r="AB62" s="112"/>
      <c r="AC62" s="113"/>
      <c r="AD62" s="142"/>
      <c r="AE62" s="143"/>
      <c r="AF62" s="113"/>
      <c r="AG62" s="292"/>
      <c r="AH62" s="116"/>
      <c r="AI62" s="50"/>
      <c r="AJ62" s="50"/>
      <c r="AK62" s="101"/>
      <c r="AL62" s="40"/>
      <c r="AM62" s="94"/>
      <c r="AN62" s="139"/>
      <c r="AO62" s="39"/>
      <c r="AP62" s="104"/>
      <c r="AQ62" s="102"/>
      <c r="AR62" s="94"/>
      <c r="AS62" s="42"/>
      <c r="AT62" s="94"/>
      <c r="AU62" s="103"/>
      <c r="AV62" s="288"/>
      <c r="AW62" s="289"/>
      <c r="AX62" s="289"/>
      <c r="AY62" s="289"/>
      <c r="AZ62" s="289"/>
      <c r="BA62" s="289"/>
      <c r="BB62" s="289"/>
      <c r="BC62" s="289"/>
      <c r="BD62" s="289"/>
      <c r="BE62" s="289"/>
      <c r="BF62" s="289"/>
      <c r="BG62" s="290"/>
    </row>
    <row r="63" spans="1:59" ht="13.5" thickBot="1" x14ac:dyDescent="0.3">
      <c r="A63" s="328"/>
      <c r="B63" s="61"/>
      <c r="C63" s="62"/>
      <c r="D63" s="62"/>
      <c r="E63" s="62"/>
      <c r="F63" s="63"/>
      <c r="G63" s="64"/>
      <c r="H63" s="65"/>
      <c r="I63" s="66"/>
      <c r="J63" s="62"/>
      <c r="K63" s="67"/>
      <c r="L63" s="68"/>
      <c r="M63" s="125"/>
      <c r="N63" s="67"/>
      <c r="O63" s="67"/>
      <c r="P63" s="62"/>
      <c r="Q63" s="62"/>
      <c r="R63" s="62"/>
      <c r="S63" s="62"/>
      <c r="T63" s="69"/>
      <c r="U63" s="144" t="s">
        <v>143</v>
      </c>
      <c r="V63" s="145">
        <v>42919</v>
      </c>
      <c r="W63" s="146">
        <v>12091</v>
      </c>
      <c r="X63" s="140" t="s">
        <v>328</v>
      </c>
      <c r="Y63" s="74">
        <v>42919</v>
      </c>
      <c r="Z63" s="74">
        <v>43100</v>
      </c>
      <c r="AA63" s="293">
        <v>4.0031850000000001E-2</v>
      </c>
      <c r="AB63" s="294"/>
      <c r="AC63" s="295">
        <v>4477.29</v>
      </c>
      <c r="AD63" s="142"/>
      <c r="AE63" s="115">
        <f>AC57+AC63+L55</f>
        <v>582366.79</v>
      </c>
      <c r="AF63" s="113">
        <v>0</v>
      </c>
      <c r="AG63" s="113">
        <f>99604.87+111843.19+111843.19+111843.19</f>
        <v>435134.44</v>
      </c>
      <c r="AH63" s="116">
        <v>1173054.5</v>
      </c>
      <c r="AI63" s="76"/>
      <c r="AJ63" s="76"/>
      <c r="AK63" s="127"/>
      <c r="AL63" s="65"/>
      <c r="AM63" s="125"/>
      <c r="AN63" s="147"/>
      <c r="AO63" s="64"/>
      <c r="AP63" s="130"/>
      <c r="AQ63" s="128"/>
      <c r="AR63" s="125"/>
      <c r="AS63" s="67"/>
      <c r="AT63" s="125"/>
      <c r="AU63" s="129"/>
      <c r="AV63" s="203"/>
      <c r="AW63" s="200"/>
      <c r="AX63" s="200"/>
      <c r="AY63" s="200"/>
      <c r="AZ63" s="200"/>
      <c r="BA63" s="200"/>
      <c r="BB63" s="200"/>
      <c r="BC63" s="200"/>
      <c r="BD63" s="200"/>
      <c r="BE63" s="200"/>
      <c r="BF63" s="200"/>
      <c r="BG63" s="202"/>
    </row>
    <row r="64" spans="1:59" x14ac:dyDescent="0.25">
      <c r="A64" s="326">
        <v>6</v>
      </c>
      <c r="B64" s="14" t="s">
        <v>169</v>
      </c>
      <c r="C64" s="15" t="s">
        <v>159</v>
      </c>
      <c r="D64" s="15" t="s">
        <v>140</v>
      </c>
      <c r="E64" s="15" t="s">
        <v>117</v>
      </c>
      <c r="F64" s="16" t="s">
        <v>171</v>
      </c>
      <c r="G64" s="17">
        <v>11133</v>
      </c>
      <c r="H64" s="18" t="s">
        <v>168</v>
      </c>
      <c r="I64" s="19" t="s">
        <v>161</v>
      </c>
      <c r="J64" s="15" t="s">
        <v>162</v>
      </c>
      <c r="K64" s="20">
        <v>41974</v>
      </c>
      <c r="L64" s="21">
        <v>105460</v>
      </c>
      <c r="M64" s="80">
        <v>105460</v>
      </c>
      <c r="N64" s="20">
        <v>41974</v>
      </c>
      <c r="O64" s="20">
        <v>42094</v>
      </c>
      <c r="P64" s="15">
        <v>1</v>
      </c>
      <c r="Q64" s="15" t="s">
        <v>142</v>
      </c>
      <c r="R64" s="15"/>
      <c r="S64" s="15"/>
      <c r="T64" s="28" t="s">
        <v>115</v>
      </c>
      <c r="U64" s="82" t="s">
        <v>191</v>
      </c>
      <c r="V64" s="83">
        <v>42089</v>
      </c>
      <c r="W64" s="84">
        <v>11528</v>
      </c>
      <c r="X64" s="85" t="s">
        <v>145</v>
      </c>
      <c r="Y64" s="83">
        <v>42095</v>
      </c>
      <c r="Z64" s="83">
        <v>42216</v>
      </c>
      <c r="AA64" s="86"/>
      <c r="AB64" s="86"/>
      <c r="AC64" s="87"/>
      <c r="AD64" s="134"/>
      <c r="AE64" s="89"/>
      <c r="AF64" s="87"/>
      <c r="AG64" s="87"/>
      <c r="AH64" s="90"/>
      <c r="AI64" s="27">
        <f>26365+31638+31638+31269.11+31638+31638+31638+26365+26365+26365+26365+26365+26365</f>
        <v>374014.11</v>
      </c>
      <c r="AJ64" s="27">
        <f>31638+31638+31638+31638+31638+31638+31638+31638</f>
        <v>253104</v>
      </c>
      <c r="AK64" s="30">
        <f>AF70+AG70+AH70+AI64+AJ64</f>
        <v>918715.03</v>
      </c>
      <c r="AL64" s="18" t="s">
        <v>141</v>
      </c>
      <c r="AM64" s="80">
        <v>11016</v>
      </c>
      <c r="AN64" s="133" t="s">
        <v>163</v>
      </c>
      <c r="AO64" s="17">
        <v>11340</v>
      </c>
      <c r="AP64" s="93"/>
      <c r="AQ64" s="91"/>
      <c r="AR64" s="80"/>
      <c r="AS64" s="20"/>
      <c r="AT64" s="80"/>
      <c r="AU64" s="92"/>
      <c r="AV64" s="285"/>
      <c r="AW64" s="286"/>
      <c r="AX64" s="286"/>
      <c r="AY64" s="286"/>
      <c r="AZ64" s="286"/>
      <c r="BA64" s="286"/>
      <c r="BB64" s="286"/>
      <c r="BC64" s="286"/>
      <c r="BD64" s="286"/>
      <c r="BE64" s="286"/>
      <c r="BF64" s="286"/>
      <c r="BG64" s="287"/>
    </row>
    <row r="65" spans="1:59" x14ac:dyDescent="0.25">
      <c r="A65" s="327"/>
      <c r="B65" s="36"/>
      <c r="C65" s="37"/>
      <c r="D65" s="37"/>
      <c r="E65" s="37"/>
      <c r="F65" s="38"/>
      <c r="G65" s="39"/>
      <c r="H65" s="40"/>
      <c r="I65" s="41"/>
      <c r="J65" s="37"/>
      <c r="K65" s="42"/>
      <c r="L65" s="43"/>
      <c r="M65" s="94"/>
      <c r="N65" s="42"/>
      <c r="O65" s="42"/>
      <c r="P65" s="37"/>
      <c r="Q65" s="37"/>
      <c r="R65" s="37"/>
      <c r="S65" s="37"/>
      <c r="T65" s="49"/>
      <c r="U65" s="45" t="s">
        <v>122</v>
      </c>
      <c r="V65" s="46">
        <v>42175</v>
      </c>
      <c r="W65" s="47">
        <v>11690</v>
      </c>
      <c r="X65" s="48" t="s">
        <v>145</v>
      </c>
      <c r="Y65" s="46">
        <v>42217</v>
      </c>
      <c r="Z65" s="46">
        <v>42369</v>
      </c>
      <c r="AA65" s="135"/>
      <c r="AB65" s="135"/>
      <c r="AC65" s="136"/>
      <c r="AD65" s="137"/>
      <c r="AE65" s="138"/>
      <c r="AF65" s="136"/>
      <c r="AG65" s="136"/>
      <c r="AH65" s="148"/>
      <c r="AI65" s="50"/>
      <c r="AJ65" s="50"/>
      <c r="AK65" s="101"/>
      <c r="AL65" s="40"/>
      <c r="AM65" s="94"/>
      <c r="AN65" s="139"/>
      <c r="AO65" s="39"/>
      <c r="AP65" s="104"/>
      <c r="AQ65" s="102"/>
      <c r="AR65" s="94"/>
      <c r="AS65" s="42"/>
      <c r="AT65" s="94"/>
      <c r="AU65" s="103"/>
      <c r="AV65" s="288"/>
      <c r="AW65" s="289"/>
      <c r="AX65" s="289"/>
      <c r="AY65" s="289"/>
      <c r="AZ65" s="289"/>
      <c r="BA65" s="289"/>
      <c r="BB65" s="289"/>
      <c r="BC65" s="289"/>
      <c r="BD65" s="289"/>
      <c r="BE65" s="289"/>
      <c r="BF65" s="289"/>
      <c r="BG65" s="290"/>
    </row>
    <row r="66" spans="1:59" x14ac:dyDescent="0.25">
      <c r="A66" s="327"/>
      <c r="B66" s="36"/>
      <c r="C66" s="37"/>
      <c r="D66" s="37"/>
      <c r="E66" s="37"/>
      <c r="F66" s="38"/>
      <c r="G66" s="39"/>
      <c r="H66" s="40"/>
      <c r="I66" s="41"/>
      <c r="J66" s="37"/>
      <c r="K66" s="42"/>
      <c r="L66" s="43"/>
      <c r="M66" s="94"/>
      <c r="N66" s="42"/>
      <c r="O66" s="42"/>
      <c r="P66" s="37"/>
      <c r="Q66" s="37"/>
      <c r="R66" s="37"/>
      <c r="S66" s="37"/>
      <c r="T66" s="49"/>
      <c r="U66" s="45" t="s">
        <v>123</v>
      </c>
      <c r="V66" s="46">
        <v>42244</v>
      </c>
      <c r="W66" s="47">
        <v>11656</v>
      </c>
      <c r="X66" s="48" t="s">
        <v>208</v>
      </c>
      <c r="Y66" s="46">
        <v>42244</v>
      </c>
      <c r="Z66" s="46">
        <v>42369</v>
      </c>
      <c r="AA66" s="111">
        <v>0.2104</v>
      </c>
      <c r="AB66" s="112"/>
      <c r="AC66" s="113">
        <f>5273.28*4</f>
        <v>21093.119999999999</v>
      </c>
      <c r="AD66" s="142"/>
      <c r="AE66" s="115">
        <f>AC66+L64</f>
        <v>126553.12</v>
      </c>
      <c r="AF66" s="97"/>
      <c r="AG66" s="97"/>
      <c r="AH66" s="100"/>
      <c r="AI66" s="50"/>
      <c r="AJ66" s="50"/>
      <c r="AK66" s="101"/>
      <c r="AL66" s="40"/>
      <c r="AM66" s="94"/>
      <c r="AN66" s="139"/>
      <c r="AO66" s="39"/>
      <c r="AP66" s="104"/>
      <c r="AQ66" s="102"/>
      <c r="AR66" s="94"/>
      <c r="AS66" s="42"/>
      <c r="AT66" s="94"/>
      <c r="AU66" s="103"/>
      <c r="AV66" s="288"/>
      <c r="AW66" s="289"/>
      <c r="AX66" s="289"/>
      <c r="AY66" s="289"/>
      <c r="AZ66" s="289"/>
      <c r="BA66" s="289"/>
      <c r="BB66" s="289"/>
      <c r="BC66" s="289"/>
      <c r="BD66" s="289"/>
      <c r="BE66" s="289"/>
      <c r="BF66" s="289"/>
      <c r="BG66" s="290"/>
    </row>
    <row r="67" spans="1:59" x14ac:dyDescent="0.25">
      <c r="A67" s="327"/>
      <c r="B67" s="36"/>
      <c r="C67" s="37"/>
      <c r="D67" s="37"/>
      <c r="E67" s="37"/>
      <c r="F67" s="38"/>
      <c r="G67" s="39"/>
      <c r="H67" s="40"/>
      <c r="I67" s="41"/>
      <c r="J67" s="37"/>
      <c r="K67" s="42"/>
      <c r="L67" s="43"/>
      <c r="M67" s="94"/>
      <c r="N67" s="42"/>
      <c r="O67" s="42"/>
      <c r="P67" s="37"/>
      <c r="Q67" s="37"/>
      <c r="R67" s="37"/>
      <c r="S67" s="37"/>
      <c r="T67" s="49"/>
      <c r="U67" s="45" t="s">
        <v>116</v>
      </c>
      <c r="V67" s="56">
        <v>42367</v>
      </c>
      <c r="W67" s="57">
        <v>11721</v>
      </c>
      <c r="X67" s="58" t="s">
        <v>145</v>
      </c>
      <c r="Y67" s="56">
        <v>42370</v>
      </c>
      <c r="Z67" s="56">
        <v>42460</v>
      </c>
      <c r="AA67" s="111"/>
      <c r="AB67" s="112"/>
      <c r="AC67" s="113"/>
      <c r="AD67" s="142"/>
      <c r="AE67" s="115"/>
      <c r="AF67" s="113"/>
      <c r="AG67" s="113"/>
      <c r="AH67" s="116"/>
      <c r="AI67" s="50"/>
      <c r="AJ67" s="50"/>
      <c r="AK67" s="101"/>
      <c r="AL67" s="40"/>
      <c r="AM67" s="94"/>
      <c r="AN67" s="139"/>
      <c r="AO67" s="39"/>
      <c r="AP67" s="104"/>
      <c r="AQ67" s="102"/>
      <c r="AR67" s="94"/>
      <c r="AS67" s="42"/>
      <c r="AT67" s="94"/>
      <c r="AU67" s="103"/>
      <c r="AV67" s="288"/>
      <c r="AW67" s="289"/>
      <c r="AX67" s="289"/>
      <c r="AY67" s="289"/>
      <c r="AZ67" s="289"/>
      <c r="BA67" s="289"/>
      <c r="BB67" s="289"/>
      <c r="BC67" s="289"/>
      <c r="BD67" s="289"/>
      <c r="BE67" s="289"/>
      <c r="BF67" s="289"/>
      <c r="BG67" s="290"/>
    </row>
    <row r="68" spans="1:59" x14ac:dyDescent="0.25">
      <c r="A68" s="327"/>
      <c r="B68" s="36"/>
      <c r="C68" s="37"/>
      <c r="D68" s="37"/>
      <c r="E68" s="37"/>
      <c r="F68" s="38"/>
      <c r="G68" s="39"/>
      <c r="H68" s="40"/>
      <c r="I68" s="41"/>
      <c r="J68" s="37"/>
      <c r="K68" s="42"/>
      <c r="L68" s="43"/>
      <c r="M68" s="94"/>
      <c r="N68" s="42"/>
      <c r="O68" s="42"/>
      <c r="P68" s="37"/>
      <c r="Q68" s="37"/>
      <c r="R68" s="37"/>
      <c r="S68" s="37"/>
      <c r="T68" s="49"/>
      <c r="U68" s="55" t="s">
        <v>124</v>
      </c>
      <c r="V68" s="56">
        <v>42459</v>
      </c>
      <c r="W68" s="57">
        <v>11775</v>
      </c>
      <c r="X68" s="58" t="s">
        <v>145</v>
      </c>
      <c r="Y68" s="56">
        <v>42461</v>
      </c>
      <c r="Z68" s="56">
        <v>42735</v>
      </c>
      <c r="AA68" s="111"/>
      <c r="AB68" s="112"/>
      <c r="AC68" s="113"/>
      <c r="AD68" s="142"/>
      <c r="AE68" s="115"/>
      <c r="AF68" s="113"/>
      <c r="AG68" s="113"/>
      <c r="AH68" s="116"/>
      <c r="AI68" s="50"/>
      <c r="AJ68" s="50"/>
      <c r="AK68" s="101"/>
      <c r="AL68" s="40"/>
      <c r="AM68" s="94"/>
      <c r="AN68" s="139"/>
      <c r="AO68" s="39"/>
      <c r="AP68" s="104"/>
      <c r="AQ68" s="102"/>
      <c r="AR68" s="94"/>
      <c r="AS68" s="42"/>
      <c r="AT68" s="94"/>
      <c r="AU68" s="103"/>
      <c r="AV68" s="288"/>
      <c r="AW68" s="289"/>
      <c r="AX68" s="289"/>
      <c r="AY68" s="289"/>
      <c r="AZ68" s="289"/>
      <c r="BA68" s="289"/>
      <c r="BB68" s="289"/>
      <c r="BC68" s="289"/>
      <c r="BD68" s="289"/>
      <c r="BE68" s="289"/>
      <c r="BF68" s="289"/>
      <c r="BG68" s="290"/>
    </row>
    <row r="69" spans="1:59" x14ac:dyDescent="0.25">
      <c r="A69" s="327"/>
      <c r="B69" s="36"/>
      <c r="C69" s="37"/>
      <c r="D69" s="37"/>
      <c r="E69" s="37"/>
      <c r="F69" s="38"/>
      <c r="G69" s="39"/>
      <c r="H69" s="40"/>
      <c r="I69" s="41"/>
      <c r="J69" s="37"/>
      <c r="K69" s="42"/>
      <c r="L69" s="43"/>
      <c r="M69" s="94"/>
      <c r="N69" s="42"/>
      <c r="O69" s="42"/>
      <c r="P69" s="37"/>
      <c r="Q69" s="37"/>
      <c r="R69" s="37"/>
      <c r="S69" s="37"/>
      <c r="T69" s="49"/>
      <c r="U69" s="55" t="s">
        <v>125</v>
      </c>
      <c r="V69" s="56">
        <v>42730</v>
      </c>
      <c r="W69" s="57">
        <v>11969</v>
      </c>
      <c r="X69" s="58" t="s">
        <v>145</v>
      </c>
      <c r="Y69" s="59">
        <v>42736</v>
      </c>
      <c r="Z69" s="59">
        <v>42825</v>
      </c>
      <c r="AA69" s="111"/>
      <c r="AB69" s="112"/>
      <c r="AC69" s="113"/>
      <c r="AD69" s="142"/>
      <c r="AE69" s="115"/>
      <c r="AF69" s="113"/>
      <c r="AG69" s="113"/>
      <c r="AH69" s="116"/>
      <c r="AI69" s="50"/>
      <c r="AJ69" s="50"/>
      <c r="AK69" s="101"/>
      <c r="AL69" s="40"/>
      <c r="AM69" s="94"/>
      <c r="AN69" s="139"/>
      <c r="AO69" s="39"/>
      <c r="AP69" s="104"/>
      <c r="AQ69" s="102"/>
      <c r="AR69" s="94"/>
      <c r="AS69" s="42"/>
      <c r="AT69" s="94"/>
      <c r="AU69" s="103"/>
      <c r="AV69" s="288"/>
      <c r="AW69" s="289"/>
      <c r="AX69" s="289"/>
      <c r="AY69" s="289"/>
      <c r="AZ69" s="289"/>
      <c r="BA69" s="289"/>
      <c r="BB69" s="289"/>
      <c r="BC69" s="289"/>
      <c r="BD69" s="289"/>
      <c r="BE69" s="289"/>
      <c r="BF69" s="289"/>
      <c r="BG69" s="290"/>
    </row>
    <row r="70" spans="1:59" ht="13.5" thickBot="1" x14ac:dyDescent="0.3">
      <c r="A70" s="328"/>
      <c r="B70" s="61"/>
      <c r="C70" s="62"/>
      <c r="D70" s="62"/>
      <c r="E70" s="62"/>
      <c r="F70" s="63"/>
      <c r="G70" s="64"/>
      <c r="H70" s="65"/>
      <c r="I70" s="66"/>
      <c r="J70" s="62"/>
      <c r="K70" s="67"/>
      <c r="L70" s="68"/>
      <c r="M70" s="125"/>
      <c r="N70" s="67"/>
      <c r="O70" s="67"/>
      <c r="P70" s="62"/>
      <c r="Q70" s="62"/>
      <c r="R70" s="62"/>
      <c r="S70" s="62"/>
      <c r="T70" s="75"/>
      <c r="U70" s="70" t="s">
        <v>126</v>
      </c>
      <c r="V70" s="145">
        <v>42824</v>
      </c>
      <c r="W70" s="146">
        <v>12028</v>
      </c>
      <c r="X70" s="149" t="s">
        <v>145</v>
      </c>
      <c r="Y70" s="74">
        <v>42826</v>
      </c>
      <c r="Z70" s="74">
        <v>43100</v>
      </c>
      <c r="AA70" s="150"/>
      <c r="AB70" s="151"/>
      <c r="AC70" s="152"/>
      <c r="AD70" s="153"/>
      <c r="AE70" s="154"/>
      <c r="AF70" s="152">
        <v>0</v>
      </c>
      <c r="AG70" s="152">
        <v>26365</v>
      </c>
      <c r="AH70" s="152">
        <v>265231.92</v>
      </c>
      <c r="AI70" s="76"/>
      <c r="AJ70" s="76"/>
      <c r="AK70" s="127"/>
      <c r="AL70" s="65"/>
      <c r="AM70" s="125"/>
      <c r="AN70" s="147"/>
      <c r="AO70" s="64"/>
      <c r="AP70" s="130"/>
      <c r="AQ70" s="128"/>
      <c r="AR70" s="125"/>
      <c r="AS70" s="67"/>
      <c r="AT70" s="125"/>
      <c r="AU70" s="129"/>
      <c r="AV70" s="203"/>
      <c r="AW70" s="200"/>
      <c r="AX70" s="200"/>
      <c r="AY70" s="200"/>
      <c r="AZ70" s="200"/>
      <c r="BA70" s="200"/>
      <c r="BB70" s="200"/>
      <c r="BC70" s="200"/>
      <c r="BD70" s="200"/>
      <c r="BE70" s="200"/>
      <c r="BF70" s="200"/>
      <c r="BG70" s="202"/>
    </row>
    <row r="71" spans="1:59" ht="22.5" customHeight="1" x14ac:dyDescent="0.25">
      <c r="A71" s="326">
        <v>7</v>
      </c>
      <c r="B71" s="14" t="s">
        <v>176</v>
      </c>
      <c r="C71" s="15" t="s">
        <v>177</v>
      </c>
      <c r="D71" s="15" t="s">
        <v>140</v>
      </c>
      <c r="E71" s="15" t="s">
        <v>117</v>
      </c>
      <c r="F71" s="15" t="s">
        <v>184</v>
      </c>
      <c r="G71" s="17">
        <v>11358</v>
      </c>
      <c r="H71" s="18" t="s">
        <v>176</v>
      </c>
      <c r="I71" s="19" t="s">
        <v>182</v>
      </c>
      <c r="J71" s="15" t="s">
        <v>235</v>
      </c>
      <c r="K71" s="20">
        <v>42034</v>
      </c>
      <c r="L71" s="21">
        <v>18260</v>
      </c>
      <c r="M71" s="80">
        <v>11493</v>
      </c>
      <c r="N71" s="20">
        <v>42037</v>
      </c>
      <c r="O71" s="20">
        <v>42369</v>
      </c>
      <c r="P71" s="15">
        <v>1</v>
      </c>
      <c r="Q71" s="15"/>
      <c r="R71" s="15"/>
      <c r="S71" s="15"/>
      <c r="T71" s="28" t="s">
        <v>134</v>
      </c>
      <c r="U71" s="82" t="s">
        <v>120</v>
      </c>
      <c r="V71" s="83">
        <v>42367</v>
      </c>
      <c r="W71" s="84">
        <v>11718</v>
      </c>
      <c r="X71" s="155" t="s">
        <v>145</v>
      </c>
      <c r="Y71" s="83">
        <v>42370</v>
      </c>
      <c r="Z71" s="83">
        <v>42735</v>
      </c>
      <c r="AA71" s="86"/>
      <c r="AB71" s="86"/>
      <c r="AC71" s="87"/>
      <c r="AD71" s="134"/>
      <c r="AE71" s="89"/>
      <c r="AF71" s="87">
        <v>0</v>
      </c>
      <c r="AG71" s="87">
        <v>0</v>
      </c>
      <c r="AH71" s="90">
        <v>14940</v>
      </c>
      <c r="AI71" s="27">
        <f>1660+1660+1660+1660+1660+1660+1660+1660+1660+1660+1660+1660+1660</f>
        <v>21580</v>
      </c>
      <c r="AJ71" s="27">
        <f>1660+1660+1660+1660+1660+1660+1660+1660</f>
        <v>13280</v>
      </c>
      <c r="AK71" s="30">
        <f>AF71+AG71+AH71+AI71+AJ71</f>
        <v>49800</v>
      </c>
      <c r="AL71" s="18"/>
      <c r="AM71" s="80"/>
      <c r="AN71" s="91"/>
      <c r="AO71" s="17"/>
      <c r="AP71" s="93"/>
      <c r="AQ71" s="91"/>
      <c r="AR71" s="80"/>
      <c r="AS71" s="20"/>
      <c r="AT71" s="80"/>
      <c r="AU71" s="92"/>
      <c r="AV71" s="285"/>
      <c r="AW71" s="285"/>
      <c r="AX71" s="285"/>
      <c r="AY71" s="285"/>
      <c r="AZ71" s="285"/>
      <c r="BA71" s="285"/>
      <c r="BB71" s="285"/>
      <c r="BC71" s="285"/>
      <c r="BD71" s="285"/>
      <c r="BE71" s="285"/>
      <c r="BF71" s="285"/>
      <c r="BG71" s="13"/>
    </row>
    <row r="72" spans="1:59" ht="22.5" customHeight="1" x14ac:dyDescent="0.25">
      <c r="A72" s="327"/>
      <c r="B72" s="36"/>
      <c r="C72" s="37"/>
      <c r="D72" s="37"/>
      <c r="E72" s="37"/>
      <c r="F72" s="37"/>
      <c r="G72" s="39"/>
      <c r="H72" s="40"/>
      <c r="I72" s="41"/>
      <c r="J72" s="37"/>
      <c r="K72" s="42"/>
      <c r="L72" s="43"/>
      <c r="M72" s="94"/>
      <c r="N72" s="42"/>
      <c r="O72" s="42"/>
      <c r="P72" s="37"/>
      <c r="Q72" s="37"/>
      <c r="R72" s="37"/>
      <c r="S72" s="37"/>
      <c r="T72" s="49"/>
      <c r="U72" s="55" t="s">
        <v>122</v>
      </c>
      <c r="V72" s="56">
        <v>42730</v>
      </c>
      <c r="W72" s="57">
        <v>11970</v>
      </c>
      <c r="X72" s="58" t="s">
        <v>145</v>
      </c>
      <c r="Y72" s="59">
        <v>42736</v>
      </c>
      <c r="Z72" s="59">
        <v>42825</v>
      </c>
      <c r="AA72" s="135"/>
      <c r="AB72" s="135"/>
      <c r="AC72" s="136"/>
      <c r="AD72" s="137"/>
      <c r="AE72" s="138"/>
      <c r="AF72" s="136"/>
      <c r="AG72" s="136"/>
      <c r="AH72" s="148"/>
      <c r="AI72" s="50"/>
      <c r="AJ72" s="50"/>
      <c r="AK72" s="101"/>
      <c r="AL72" s="40"/>
      <c r="AM72" s="94"/>
      <c r="AN72" s="102"/>
      <c r="AO72" s="39"/>
      <c r="AP72" s="104"/>
      <c r="AQ72" s="102"/>
      <c r="AR72" s="94"/>
      <c r="AS72" s="42"/>
      <c r="AT72" s="94"/>
      <c r="AU72" s="103"/>
      <c r="AV72" s="288"/>
      <c r="AW72" s="288"/>
      <c r="AX72" s="288"/>
      <c r="AY72" s="288"/>
      <c r="AZ72" s="288"/>
      <c r="BA72" s="288"/>
      <c r="BB72" s="288"/>
      <c r="BC72" s="288"/>
      <c r="BD72" s="288"/>
      <c r="BE72" s="288"/>
      <c r="BF72" s="288"/>
      <c r="BG72" s="35"/>
    </row>
    <row r="73" spans="1:59" ht="21.75" customHeight="1" thickBot="1" x14ac:dyDescent="0.3">
      <c r="A73" s="328"/>
      <c r="B73" s="61"/>
      <c r="C73" s="62"/>
      <c r="D73" s="62"/>
      <c r="E73" s="62"/>
      <c r="F73" s="62"/>
      <c r="G73" s="64"/>
      <c r="H73" s="65"/>
      <c r="I73" s="66"/>
      <c r="J73" s="62"/>
      <c r="K73" s="67"/>
      <c r="L73" s="68"/>
      <c r="M73" s="125"/>
      <c r="N73" s="67"/>
      <c r="O73" s="67"/>
      <c r="P73" s="62"/>
      <c r="Q73" s="62"/>
      <c r="R73" s="62"/>
      <c r="S73" s="62"/>
      <c r="T73" s="75"/>
      <c r="U73" s="156" t="s">
        <v>123</v>
      </c>
      <c r="V73" s="71">
        <v>42824</v>
      </c>
      <c r="W73" s="72">
        <v>12026</v>
      </c>
      <c r="X73" s="73" t="s">
        <v>145</v>
      </c>
      <c r="Y73" s="74">
        <v>42826</v>
      </c>
      <c r="Z73" s="74">
        <v>43100</v>
      </c>
      <c r="AA73" s="157"/>
      <c r="AB73" s="157"/>
      <c r="AC73" s="158"/>
      <c r="AD73" s="159"/>
      <c r="AE73" s="160"/>
      <c r="AF73" s="158"/>
      <c r="AG73" s="158"/>
      <c r="AH73" s="161"/>
      <c r="AI73" s="76"/>
      <c r="AJ73" s="76"/>
      <c r="AK73" s="127"/>
      <c r="AL73" s="65"/>
      <c r="AM73" s="125"/>
      <c r="AN73" s="128"/>
      <c r="AO73" s="64"/>
      <c r="AP73" s="130"/>
      <c r="AQ73" s="128"/>
      <c r="AR73" s="125"/>
      <c r="AS73" s="67"/>
      <c r="AT73" s="125"/>
      <c r="AU73" s="129"/>
      <c r="AV73" s="203"/>
      <c r="AW73" s="203"/>
      <c r="AX73" s="203"/>
      <c r="AY73" s="203"/>
      <c r="AZ73" s="203"/>
      <c r="BA73" s="203"/>
      <c r="BB73" s="203"/>
      <c r="BC73" s="203"/>
      <c r="BD73" s="203"/>
      <c r="BE73" s="203"/>
      <c r="BF73" s="203"/>
      <c r="BG73" s="60"/>
    </row>
    <row r="74" spans="1:59" ht="21" customHeight="1" x14ac:dyDescent="0.25">
      <c r="A74" s="326">
        <v>8</v>
      </c>
      <c r="B74" s="14" t="s">
        <v>178</v>
      </c>
      <c r="C74" s="15" t="s">
        <v>177</v>
      </c>
      <c r="D74" s="15" t="s">
        <v>140</v>
      </c>
      <c r="E74" s="15" t="s">
        <v>117</v>
      </c>
      <c r="F74" s="15" t="s">
        <v>186</v>
      </c>
      <c r="G74" s="17">
        <v>11358</v>
      </c>
      <c r="H74" s="18" t="s">
        <v>178</v>
      </c>
      <c r="I74" s="19" t="s">
        <v>153</v>
      </c>
      <c r="J74" s="15" t="s">
        <v>183</v>
      </c>
      <c r="K74" s="20">
        <v>42034</v>
      </c>
      <c r="L74" s="21">
        <v>18359</v>
      </c>
      <c r="M74" s="80">
        <v>11493</v>
      </c>
      <c r="N74" s="20">
        <v>42037</v>
      </c>
      <c r="O74" s="20">
        <v>42369</v>
      </c>
      <c r="P74" s="15">
        <v>1</v>
      </c>
      <c r="Q74" s="15"/>
      <c r="R74" s="15"/>
      <c r="S74" s="15"/>
      <c r="T74" s="28" t="s">
        <v>115</v>
      </c>
      <c r="U74" s="82" t="s">
        <v>120</v>
      </c>
      <c r="V74" s="83">
        <v>42367</v>
      </c>
      <c r="W74" s="84">
        <v>11718</v>
      </c>
      <c r="X74" s="155" t="s">
        <v>145</v>
      </c>
      <c r="Y74" s="83">
        <v>42370</v>
      </c>
      <c r="Z74" s="83">
        <v>42735</v>
      </c>
      <c r="AA74" s="86"/>
      <c r="AB74" s="86"/>
      <c r="AC74" s="87"/>
      <c r="AD74" s="134"/>
      <c r="AE74" s="89"/>
      <c r="AF74" s="87">
        <v>0</v>
      </c>
      <c r="AG74" s="87">
        <v>0</v>
      </c>
      <c r="AH74" s="90">
        <v>15021</v>
      </c>
      <c r="AI74" s="27">
        <f>1669+1669+1669+1669+1669+1669+1669+1669+1669+1669+1669+1669+1669</f>
        <v>21697</v>
      </c>
      <c r="AJ74" s="27">
        <f>1669+1669+1669+1669+1669+1669+1669+1669</f>
        <v>13352</v>
      </c>
      <c r="AK74" s="30">
        <f>AF74+AG74+AH74+AI74+AJ74</f>
        <v>50070</v>
      </c>
      <c r="AL74" s="18"/>
      <c r="AM74" s="80"/>
      <c r="AN74" s="91"/>
      <c r="AO74" s="17"/>
      <c r="AP74" s="93"/>
      <c r="AQ74" s="91"/>
      <c r="AR74" s="80"/>
      <c r="AS74" s="20"/>
      <c r="AT74" s="80"/>
      <c r="AU74" s="92"/>
      <c r="AV74" s="285"/>
      <c r="AW74" s="285"/>
      <c r="AX74" s="285"/>
      <c r="AY74" s="285"/>
      <c r="AZ74" s="285"/>
      <c r="BA74" s="285"/>
      <c r="BB74" s="285"/>
      <c r="BC74" s="285"/>
      <c r="BD74" s="285"/>
      <c r="BE74" s="285"/>
      <c r="BF74" s="285"/>
      <c r="BG74" s="13"/>
    </row>
    <row r="75" spans="1:59" ht="21" customHeight="1" x14ac:dyDescent="0.25">
      <c r="A75" s="327"/>
      <c r="B75" s="36"/>
      <c r="C75" s="37"/>
      <c r="D75" s="37"/>
      <c r="E75" s="37"/>
      <c r="F75" s="37"/>
      <c r="G75" s="39"/>
      <c r="H75" s="40"/>
      <c r="I75" s="41"/>
      <c r="J75" s="37"/>
      <c r="K75" s="42"/>
      <c r="L75" s="43"/>
      <c r="M75" s="94"/>
      <c r="N75" s="42"/>
      <c r="O75" s="42"/>
      <c r="P75" s="37"/>
      <c r="Q75" s="37"/>
      <c r="R75" s="37"/>
      <c r="S75" s="37"/>
      <c r="T75" s="49"/>
      <c r="U75" s="55" t="s">
        <v>122</v>
      </c>
      <c r="V75" s="56">
        <v>42730</v>
      </c>
      <c r="W75" s="57">
        <v>11970</v>
      </c>
      <c r="X75" s="58" t="s">
        <v>145</v>
      </c>
      <c r="Y75" s="59">
        <v>42736</v>
      </c>
      <c r="Z75" s="59">
        <v>42825</v>
      </c>
      <c r="AA75" s="135"/>
      <c r="AB75" s="135"/>
      <c r="AC75" s="136"/>
      <c r="AD75" s="137"/>
      <c r="AE75" s="138"/>
      <c r="AF75" s="136"/>
      <c r="AG75" s="136"/>
      <c r="AH75" s="148"/>
      <c r="AI75" s="50"/>
      <c r="AJ75" s="50"/>
      <c r="AK75" s="101"/>
      <c r="AL75" s="40"/>
      <c r="AM75" s="94"/>
      <c r="AN75" s="102"/>
      <c r="AO75" s="39"/>
      <c r="AP75" s="104"/>
      <c r="AQ75" s="102"/>
      <c r="AR75" s="94"/>
      <c r="AS75" s="42"/>
      <c r="AT75" s="94"/>
      <c r="AU75" s="103"/>
      <c r="AV75" s="288"/>
      <c r="AW75" s="288"/>
      <c r="AX75" s="288"/>
      <c r="AY75" s="288"/>
      <c r="AZ75" s="288"/>
      <c r="BA75" s="288"/>
      <c r="BB75" s="288"/>
      <c r="BC75" s="288"/>
      <c r="BD75" s="288"/>
      <c r="BE75" s="288"/>
      <c r="BF75" s="288"/>
      <c r="BG75" s="35"/>
    </row>
    <row r="76" spans="1:59" ht="21" customHeight="1" thickBot="1" x14ac:dyDescent="0.3">
      <c r="A76" s="328"/>
      <c r="B76" s="61"/>
      <c r="C76" s="62"/>
      <c r="D76" s="62"/>
      <c r="E76" s="62"/>
      <c r="F76" s="62"/>
      <c r="G76" s="64"/>
      <c r="H76" s="65"/>
      <c r="I76" s="66"/>
      <c r="J76" s="62"/>
      <c r="K76" s="67"/>
      <c r="L76" s="68"/>
      <c r="M76" s="125"/>
      <c r="N76" s="67"/>
      <c r="O76" s="67"/>
      <c r="P76" s="62"/>
      <c r="Q76" s="62"/>
      <c r="R76" s="62"/>
      <c r="S76" s="62"/>
      <c r="T76" s="75"/>
      <c r="U76" s="156" t="s">
        <v>123</v>
      </c>
      <c r="V76" s="71">
        <v>42824</v>
      </c>
      <c r="W76" s="72">
        <v>12026</v>
      </c>
      <c r="X76" s="73" t="s">
        <v>145</v>
      </c>
      <c r="Y76" s="74">
        <v>42826</v>
      </c>
      <c r="Z76" s="74">
        <v>43100</v>
      </c>
      <c r="AA76" s="157"/>
      <c r="AB76" s="157"/>
      <c r="AC76" s="158"/>
      <c r="AD76" s="159"/>
      <c r="AE76" s="160"/>
      <c r="AF76" s="158"/>
      <c r="AG76" s="158"/>
      <c r="AH76" s="161"/>
      <c r="AI76" s="76"/>
      <c r="AJ76" s="76"/>
      <c r="AK76" s="127"/>
      <c r="AL76" s="65"/>
      <c r="AM76" s="125"/>
      <c r="AN76" s="128"/>
      <c r="AO76" s="64"/>
      <c r="AP76" s="130"/>
      <c r="AQ76" s="128"/>
      <c r="AR76" s="125"/>
      <c r="AS76" s="67"/>
      <c r="AT76" s="125"/>
      <c r="AU76" s="129"/>
      <c r="AV76" s="203"/>
      <c r="AW76" s="203"/>
      <c r="AX76" s="203"/>
      <c r="AY76" s="203"/>
      <c r="AZ76" s="203"/>
      <c r="BA76" s="203"/>
      <c r="BB76" s="203"/>
      <c r="BC76" s="203"/>
      <c r="BD76" s="203"/>
      <c r="BE76" s="203"/>
      <c r="BF76" s="203"/>
      <c r="BG76" s="60"/>
    </row>
    <row r="77" spans="1:59" ht="21" customHeight="1" x14ac:dyDescent="0.25">
      <c r="A77" s="326">
        <v>9</v>
      </c>
      <c r="B77" s="14" t="s">
        <v>179</v>
      </c>
      <c r="C77" s="15" t="s">
        <v>177</v>
      </c>
      <c r="D77" s="15" t="s">
        <v>140</v>
      </c>
      <c r="E77" s="15" t="s">
        <v>117</v>
      </c>
      <c r="F77" s="15" t="s">
        <v>187</v>
      </c>
      <c r="G77" s="17">
        <v>11358</v>
      </c>
      <c r="H77" s="18" t="s">
        <v>179</v>
      </c>
      <c r="I77" s="19" t="s">
        <v>153</v>
      </c>
      <c r="J77" s="15" t="s">
        <v>183</v>
      </c>
      <c r="K77" s="20">
        <v>42034</v>
      </c>
      <c r="L77" s="21">
        <v>18359</v>
      </c>
      <c r="M77" s="80">
        <v>11493</v>
      </c>
      <c r="N77" s="20">
        <v>42037</v>
      </c>
      <c r="O77" s="20">
        <v>42369</v>
      </c>
      <c r="P77" s="15">
        <v>1</v>
      </c>
      <c r="Q77" s="15"/>
      <c r="R77" s="15"/>
      <c r="S77" s="15"/>
      <c r="T77" s="28" t="s">
        <v>115</v>
      </c>
      <c r="U77" s="82" t="s">
        <v>120</v>
      </c>
      <c r="V77" s="83">
        <v>42367</v>
      </c>
      <c r="W77" s="84">
        <v>11718</v>
      </c>
      <c r="X77" s="155" t="s">
        <v>145</v>
      </c>
      <c r="Y77" s="83">
        <v>42370</v>
      </c>
      <c r="Z77" s="83">
        <v>42735</v>
      </c>
      <c r="AA77" s="86"/>
      <c r="AB77" s="86"/>
      <c r="AC77" s="87"/>
      <c r="AD77" s="134"/>
      <c r="AE77" s="89">
        <f>AC77+L71</f>
        <v>18260</v>
      </c>
      <c r="AF77" s="87">
        <v>0</v>
      </c>
      <c r="AG77" s="87">
        <v>0</v>
      </c>
      <c r="AH77" s="90">
        <v>15021</v>
      </c>
      <c r="AI77" s="27">
        <f>1669+1669+1669+1669+1669+1669+1669+1669+1669+1669+1669+1669+1669</f>
        <v>21697</v>
      </c>
      <c r="AJ77" s="27">
        <f>1669+1669+1669+1669+1669+1669+1669+1669</f>
        <v>13352</v>
      </c>
      <c r="AK77" s="30">
        <f>AF77+AG77+AH77+AI77+AJ77</f>
        <v>50070</v>
      </c>
      <c r="AL77" s="18"/>
      <c r="AM77" s="80"/>
      <c r="AN77" s="91"/>
      <c r="AO77" s="17"/>
      <c r="AP77" s="93"/>
      <c r="AQ77" s="91"/>
      <c r="AR77" s="80"/>
      <c r="AS77" s="20"/>
      <c r="AT77" s="80"/>
      <c r="AU77" s="92"/>
      <c r="AV77" s="285"/>
      <c r="AW77" s="285"/>
      <c r="AX77" s="285"/>
      <c r="AY77" s="285"/>
      <c r="AZ77" s="285"/>
      <c r="BA77" s="285"/>
      <c r="BB77" s="285"/>
      <c r="BC77" s="285"/>
      <c r="BD77" s="285"/>
      <c r="BE77" s="285"/>
      <c r="BF77" s="285"/>
      <c r="BG77" s="13"/>
    </row>
    <row r="78" spans="1:59" ht="21" customHeight="1" x14ac:dyDescent="0.25">
      <c r="A78" s="327"/>
      <c r="B78" s="36"/>
      <c r="C78" s="37"/>
      <c r="D78" s="37"/>
      <c r="E78" s="37"/>
      <c r="F78" s="37"/>
      <c r="G78" s="39"/>
      <c r="H78" s="40"/>
      <c r="I78" s="41"/>
      <c r="J78" s="37"/>
      <c r="K78" s="42"/>
      <c r="L78" s="43"/>
      <c r="M78" s="94"/>
      <c r="N78" s="42"/>
      <c r="O78" s="42"/>
      <c r="P78" s="37"/>
      <c r="Q78" s="37"/>
      <c r="R78" s="37"/>
      <c r="S78" s="37"/>
      <c r="T78" s="49"/>
      <c r="U78" s="55" t="s">
        <v>122</v>
      </c>
      <c r="V78" s="56">
        <v>42730</v>
      </c>
      <c r="W78" s="57">
        <v>11970</v>
      </c>
      <c r="X78" s="58" t="s">
        <v>145</v>
      </c>
      <c r="Y78" s="59">
        <v>42736</v>
      </c>
      <c r="Z78" s="59">
        <v>42825</v>
      </c>
      <c r="AA78" s="135"/>
      <c r="AB78" s="135"/>
      <c r="AC78" s="136"/>
      <c r="AD78" s="137"/>
      <c r="AE78" s="138"/>
      <c r="AF78" s="136"/>
      <c r="AG78" s="136"/>
      <c r="AH78" s="148"/>
      <c r="AI78" s="50"/>
      <c r="AJ78" s="50"/>
      <c r="AK78" s="101"/>
      <c r="AL78" s="40"/>
      <c r="AM78" s="94"/>
      <c r="AN78" s="102"/>
      <c r="AO78" s="39"/>
      <c r="AP78" s="104"/>
      <c r="AQ78" s="102"/>
      <c r="AR78" s="94"/>
      <c r="AS78" s="42"/>
      <c r="AT78" s="94"/>
      <c r="AU78" s="103"/>
      <c r="AV78" s="288"/>
      <c r="AW78" s="288"/>
      <c r="AX78" s="288"/>
      <c r="AY78" s="288"/>
      <c r="AZ78" s="288"/>
      <c r="BA78" s="288"/>
      <c r="BB78" s="288"/>
      <c r="BC78" s="288"/>
      <c r="BD78" s="288"/>
      <c r="BE78" s="288"/>
      <c r="BF78" s="288"/>
      <c r="BG78" s="35"/>
    </row>
    <row r="79" spans="1:59" ht="21" customHeight="1" thickBot="1" x14ac:dyDescent="0.3">
      <c r="A79" s="328"/>
      <c r="B79" s="61"/>
      <c r="C79" s="62"/>
      <c r="D79" s="62"/>
      <c r="E79" s="62"/>
      <c r="F79" s="62"/>
      <c r="G79" s="64"/>
      <c r="H79" s="65"/>
      <c r="I79" s="66"/>
      <c r="J79" s="62"/>
      <c r="K79" s="67"/>
      <c r="L79" s="68"/>
      <c r="M79" s="125"/>
      <c r="N79" s="67"/>
      <c r="O79" s="67"/>
      <c r="P79" s="62"/>
      <c r="Q79" s="62"/>
      <c r="R79" s="62"/>
      <c r="S79" s="62"/>
      <c r="T79" s="75"/>
      <c r="U79" s="156" t="s">
        <v>123</v>
      </c>
      <c r="V79" s="71">
        <v>42824</v>
      </c>
      <c r="W79" s="72">
        <v>12026</v>
      </c>
      <c r="X79" s="73" t="s">
        <v>145</v>
      </c>
      <c r="Y79" s="74">
        <v>42826</v>
      </c>
      <c r="Z79" s="74">
        <v>43100</v>
      </c>
      <c r="AA79" s="157"/>
      <c r="AB79" s="157"/>
      <c r="AC79" s="158"/>
      <c r="AD79" s="159"/>
      <c r="AE79" s="160"/>
      <c r="AF79" s="158"/>
      <c r="AG79" s="158"/>
      <c r="AH79" s="161"/>
      <c r="AI79" s="76"/>
      <c r="AJ79" s="76"/>
      <c r="AK79" s="127"/>
      <c r="AL79" s="65"/>
      <c r="AM79" s="125"/>
      <c r="AN79" s="128"/>
      <c r="AO79" s="64"/>
      <c r="AP79" s="130"/>
      <c r="AQ79" s="128"/>
      <c r="AR79" s="125"/>
      <c r="AS79" s="67"/>
      <c r="AT79" s="125"/>
      <c r="AU79" s="129"/>
      <c r="AV79" s="203"/>
      <c r="AW79" s="203"/>
      <c r="AX79" s="203"/>
      <c r="AY79" s="203"/>
      <c r="AZ79" s="203"/>
      <c r="BA79" s="203"/>
      <c r="BB79" s="203"/>
      <c r="BC79" s="203"/>
      <c r="BD79" s="203"/>
      <c r="BE79" s="203"/>
      <c r="BF79" s="203"/>
      <c r="BG79" s="60"/>
    </row>
    <row r="80" spans="1:59" ht="21" customHeight="1" x14ac:dyDescent="0.25">
      <c r="A80" s="326">
        <v>10</v>
      </c>
      <c r="B80" s="14" t="s">
        <v>180</v>
      </c>
      <c r="C80" s="15" t="s">
        <v>177</v>
      </c>
      <c r="D80" s="15" t="s">
        <v>140</v>
      </c>
      <c r="E80" s="15" t="s">
        <v>117</v>
      </c>
      <c r="F80" s="15" t="s">
        <v>185</v>
      </c>
      <c r="G80" s="17">
        <v>11358</v>
      </c>
      <c r="H80" s="18" t="s">
        <v>180</v>
      </c>
      <c r="I80" s="19" t="s">
        <v>153</v>
      </c>
      <c r="J80" s="15" t="s">
        <v>183</v>
      </c>
      <c r="K80" s="20">
        <v>42034</v>
      </c>
      <c r="L80" s="21">
        <v>18260</v>
      </c>
      <c r="M80" s="80">
        <v>11493</v>
      </c>
      <c r="N80" s="20">
        <v>42037</v>
      </c>
      <c r="O80" s="20">
        <v>42369</v>
      </c>
      <c r="P80" s="15">
        <v>1</v>
      </c>
      <c r="Q80" s="15"/>
      <c r="R80" s="15"/>
      <c r="S80" s="15"/>
      <c r="T80" s="28" t="s">
        <v>115</v>
      </c>
      <c r="U80" s="82" t="s">
        <v>120</v>
      </c>
      <c r="V80" s="83">
        <v>42367</v>
      </c>
      <c r="W80" s="84">
        <v>11718</v>
      </c>
      <c r="X80" s="155" t="s">
        <v>145</v>
      </c>
      <c r="Y80" s="83">
        <v>42370</v>
      </c>
      <c r="Z80" s="83">
        <v>42735</v>
      </c>
      <c r="AA80" s="86"/>
      <c r="AB80" s="86"/>
      <c r="AC80" s="87"/>
      <c r="AD80" s="134"/>
      <c r="AE80" s="89">
        <f>AC80+L74</f>
        <v>18359</v>
      </c>
      <c r="AF80" s="87">
        <v>0</v>
      </c>
      <c r="AG80" s="87">
        <v>0</v>
      </c>
      <c r="AH80" s="90">
        <v>14940</v>
      </c>
      <c r="AI80" s="27">
        <f>1660+1660+1660+1660+1660+1660+1660+1660+1660+1660+1660+1660+1660</f>
        <v>21580</v>
      </c>
      <c r="AJ80" s="27">
        <f>1660+1660+1660+1660+1660+1660+1660+1660</f>
        <v>13280</v>
      </c>
      <c r="AK80" s="30">
        <f>AF80+AG80+AH80+AI80+AJ80</f>
        <v>49800</v>
      </c>
      <c r="AL80" s="18"/>
      <c r="AM80" s="80"/>
      <c r="AN80" s="91"/>
      <c r="AO80" s="17"/>
      <c r="AP80" s="93"/>
      <c r="AQ80" s="91"/>
      <c r="AR80" s="80"/>
      <c r="AS80" s="20"/>
      <c r="AT80" s="80"/>
      <c r="AU80" s="92"/>
      <c r="AV80" s="285"/>
      <c r="AW80" s="285"/>
      <c r="AX80" s="285"/>
      <c r="AY80" s="285"/>
      <c r="AZ80" s="285"/>
      <c r="BA80" s="285"/>
      <c r="BB80" s="285"/>
      <c r="BC80" s="285"/>
      <c r="BD80" s="285"/>
      <c r="BE80" s="285"/>
      <c r="BF80" s="285"/>
      <c r="BG80" s="13"/>
    </row>
    <row r="81" spans="1:59" ht="21" customHeight="1" x14ac:dyDescent="0.25">
      <c r="A81" s="327"/>
      <c r="B81" s="36"/>
      <c r="C81" s="37"/>
      <c r="D81" s="37"/>
      <c r="E81" s="37"/>
      <c r="F81" s="37"/>
      <c r="G81" s="39"/>
      <c r="H81" s="40"/>
      <c r="I81" s="41"/>
      <c r="J81" s="37"/>
      <c r="K81" s="42"/>
      <c r="L81" s="43"/>
      <c r="M81" s="94"/>
      <c r="N81" s="42"/>
      <c r="O81" s="42"/>
      <c r="P81" s="37"/>
      <c r="Q81" s="37"/>
      <c r="R81" s="37"/>
      <c r="S81" s="37"/>
      <c r="T81" s="49"/>
      <c r="U81" s="55" t="s">
        <v>122</v>
      </c>
      <c r="V81" s="56">
        <v>42730</v>
      </c>
      <c r="W81" s="57">
        <v>11970</v>
      </c>
      <c r="X81" s="58" t="s">
        <v>145</v>
      </c>
      <c r="Y81" s="59">
        <v>42736</v>
      </c>
      <c r="Z81" s="59">
        <v>42825</v>
      </c>
      <c r="AA81" s="135"/>
      <c r="AB81" s="135"/>
      <c r="AC81" s="136"/>
      <c r="AD81" s="137"/>
      <c r="AE81" s="138"/>
      <c r="AF81" s="136"/>
      <c r="AG81" s="136"/>
      <c r="AH81" s="148"/>
      <c r="AI81" s="50"/>
      <c r="AJ81" s="50"/>
      <c r="AK81" s="101"/>
      <c r="AL81" s="40"/>
      <c r="AM81" s="94"/>
      <c r="AN81" s="102"/>
      <c r="AO81" s="39"/>
      <c r="AP81" s="104"/>
      <c r="AQ81" s="102"/>
      <c r="AR81" s="94"/>
      <c r="AS81" s="42"/>
      <c r="AT81" s="94"/>
      <c r="AU81" s="103"/>
      <c r="AV81" s="288"/>
      <c r="AW81" s="288"/>
      <c r="AX81" s="288"/>
      <c r="AY81" s="288"/>
      <c r="AZ81" s="288"/>
      <c r="BA81" s="288"/>
      <c r="BB81" s="288"/>
      <c r="BC81" s="288"/>
      <c r="BD81" s="288"/>
      <c r="BE81" s="288"/>
      <c r="BF81" s="288"/>
      <c r="BG81" s="35"/>
    </row>
    <row r="82" spans="1:59" ht="21" customHeight="1" thickBot="1" x14ac:dyDescent="0.3">
      <c r="A82" s="328"/>
      <c r="B82" s="61"/>
      <c r="C82" s="62"/>
      <c r="D82" s="62"/>
      <c r="E82" s="62"/>
      <c r="F82" s="62"/>
      <c r="G82" s="64"/>
      <c r="H82" s="65"/>
      <c r="I82" s="66"/>
      <c r="J82" s="62"/>
      <c r="K82" s="67"/>
      <c r="L82" s="68"/>
      <c r="M82" s="125"/>
      <c r="N82" s="67"/>
      <c r="O82" s="67"/>
      <c r="P82" s="62"/>
      <c r="Q82" s="62"/>
      <c r="R82" s="62"/>
      <c r="S82" s="62"/>
      <c r="T82" s="75"/>
      <c r="U82" s="156" t="s">
        <v>123</v>
      </c>
      <c r="V82" s="71">
        <v>42824</v>
      </c>
      <c r="W82" s="72">
        <v>12027</v>
      </c>
      <c r="X82" s="73" t="s">
        <v>145</v>
      </c>
      <c r="Y82" s="74">
        <v>42826</v>
      </c>
      <c r="Z82" s="74">
        <v>43100</v>
      </c>
      <c r="AA82" s="157"/>
      <c r="AB82" s="157"/>
      <c r="AC82" s="158"/>
      <c r="AD82" s="159"/>
      <c r="AE82" s="160"/>
      <c r="AF82" s="158"/>
      <c r="AG82" s="158"/>
      <c r="AH82" s="161"/>
      <c r="AI82" s="76"/>
      <c r="AJ82" s="76"/>
      <c r="AK82" s="127"/>
      <c r="AL82" s="65"/>
      <c r="AM82" s="125"/>
      <c r="AN82" s="128"/>
      <c r="AO82" s="64"/>
      <c r="AP82" s="130"/>
      <c r="AQ82" s="128"/>
      <c r="AR82" s="125"/>
      <c r="AS82" s="67"/>
      <c r="AT82" s="125"/>
      <c r="AU82" s="129"/>
      <c r="AV82" s="203"/>
      <c r="AW82" s="203"/>
      <c r="AX82" s="203"/>
      <c r="AY82" s="203"/>
      <c r="AZ82" s="203"/>
      <c r="BA82" s="203"/>
      <c r="BB82" s="203"/>
      <c r="BC82" s="203"/>
      <c r="BD82" s="203"/>
      <c r="BE82" s="203"/>
      <c r="BF82" s="203"/>
      <c r="BG82" s="60"/>
    </row>
    <row r="83" spans="1:59" x14ac:dyDescent="0.25">
      <c r="A83" s="326">
        <v>11</v>
      </c>
      <c r="B83" s="14" t="s">
        <v>188</v>
      </c>
      <c r="C83" s="15" t="s">
        <v>159</v>
      </c>
      <c r="D83" s="15" t="s">
        <v>140</v>
      </c>
      <c r="E83" s="15" t="s">
        <v>117</v>
      </c>
      <c r="F83" s="16" t="s">
        <v>160</v>
      </c>
      <c r="G83" s="17">
        <v>11133</v>
      </c>
      <c r="H83" s="18" t="s">
        <v>181</v>
      </c>
      <c r="I83" s="19" t="s">
        <v>161</v>
      </c>
      <c r="J83" s="15" t="s">
        <v>162</v>
      </c>
      <c r="K83" s="20">
        <v>42065</v>
      </c>
      <c r="L83" s="21">
        <v>429302.1</v>
      </c>
      <c r="M83" s="80">
        <v>11513</v>
      </c>
      <c r="N83" s="20">
        <v>42065</v>
      </c>
      <c r="O83" s="20">
        <v>42369</v>
      </c>
      <c r="P83" s="15">
        <v>1</v>
      </c>
      <c r="Q83" s="15"/>
      <c r="R83" s="15"/>
      <c r="S83" s="15"/>
      <c r="T83" s="28" t="s">
        <v>115</v>
      </c>
      <c r="U83" s="162" t="s">
        <v>120</v>
      </c>
      <c r="V83" s="46">
        <v>42244</v>
      </c>
      <c r="W83" s="47">
        <v>11656</v>
      </c>
      <c r="X83" s="48" t="s">
        <v>209</v>
      </c>
      <c r="Y83" s="46">
        <v>42244</v>
      </c>
      <c r="Z83" s="46">
        <v>42369</v>
      </c>
      <c r="AA83" s="163">
        <v>0.16889999999999999</v>
      </c>
      <c r="AB83" s="164"/>
      <c r="AC83" s="165">
        <f>7250.93*4</f>
        <v>29003.72</v>
      </c>
      <c r="AD83" s="166"/>
      <c r="AE83" s="138">
        <f>AC83+L83</f>
        <v>458305.81999999995</v>
      </c>
      <c r="AF83" s="165"/>
      <c r="AG83" s="165"/>
      <c r="AH83" s="167"/>
      <c r="AI83" s="27">
        <f>37324.64+41801.93+32847.35+32847.35+32847.35+34798.31+6109+36295.05+41191.44+37324.64+32847.35+32847.35+32847.35+32847.35+4611.51</f>
        <v>469387.97</v>
      </c>
      <c r="AJ83" s="27">
        <f>18345.49+18345.49+18345.49+18345.49+34551+34551+47982.87+47982.87</f>
        <v>238449.7</v>
      </c>
      <c r="AK83" s="30">
        <f>AF84+AG84+AH84+AI83+AJ83</f>
        <v>966371.94</v>
      </c>
      <c r="AL83" s="18" t="s">
        <v>141</v>
      </c>
      <c r="AM83" s="80">
        <v>11016</v>
      </c>
      <c r="AN83" s="133" t="s">
        <v>190</v>
      </c>
      <c r="AO83" s="17">
        <v>11340</v>
      </c>
      <c r="AP83" s="93"/>
      <c r="AQ83" s="91"/>
      <c r="AR83" s="80"/>
      <c r="AS83" s="20"/>
      <c r="AT83" s="80"/>
      <c r="AU83" s="92"/>
      <c r="AV83" s="285"/>
      <c r="AW83" s="286"/>
      <c r="AX83" s="286"/>
      <c r="AY83" s="286"/>
      <c r="AZ83" s="286"/>
      <c r="BA83" s="286"/>
      <c r="BB83" s="286"/>
      <c r="BC83" s="286"/>
      <c r="BD83" s="286"/>
      <c r="BE83" s="286"/>
      <c r="BF83" s="286"/>
      <c r="BG83" s="287"/>
    </row>
    <row r="84" spans="1:59" x14ac:dyDescent="0.25">
      <c r="A84" s="327"/>
      <c r="B84" s="36"/>
      <c r="C84" s="37"/>
      <c r="D84" s="37"/>
      <c r="E84" s="37"/>
      <c r="F84" s="38"/>
      <c r="G84" s="39"/>
      <c r="H84" s="40"/>
      <c r="I84" s="41"/>
      <c r="J84" s="37"/>
      <c r="K84" s="42"/>
      <c r="L84" s="43"/>
      <c r="M84" s="94"/>
      <c r="N84" s="42"/>
      <c r="O84" s="42"/>
      <c r="P84" s="37"/>
      <c r="Q84" s="37"/>
      <c r="R84" s="37"/>
      <c r="S84" s="37"/>
      <c r="T84" s="49"/>
      <c r="U84" s="55" t="s">
        <v>122</v>
      </c>
      <c r="V84" s="56">
        <v>42367</v>
      </c>
      <c r="W84" s="57">
        <v>11718</v>
      </c>
      <c r="X84" s="105" t="s">
        <v>145</v>
      </c>
      <c r="Y84" s="56">
        <v>42370</v>
      </c>
      <c r="Z84" s="56">
        <v>42735</v>
      </c>
      <c r="AA84" s="168"/>
      <c r="AB84" s="96"/>
      <c r="AC84" s="97"/>
      <c r="AD84" s="169"/>
      <c r="AE84" s="99"/>
      <c r="AF84" s="97">
        <v>0</v>
      </c>
      <c r="AG84" s="97">
        <v>0</v>
      </c>
      <c r="AH84" s="97">
        <v>258534.26999999996</v>
      </c>
      <c r="AI84" s="50"/>
      <c r="AJ84" s="50"/>
      <c r="AK84" s="101"/>
      <c r="AL84" s="40"/>
      <c r="AM84" s="94"/>
      <c r="AN84" s="139"/>
      <c r="AO84" s="39"/>
      <c r="AP84" s="104"/>
      <c r="AQ84" s="102"/>
      <c r="AR84" s="94"/>
      <c r="AS84" s="42"/>
      <c r="AT84" s="94"/>
      <c r="AU84" s="103"/>
      <c r="AV84" s="288"/>
      <c r="AW84" s="289"/>
      <c r="AX84" s="289"/>
      <c r="AY84" s="289"/>
      <c r="AZ84" s="289"/>
      <c r="BA84" s="289"/>
      <c r="BB84" s="289"/>
      <c r="BC84" s="289"/>
      <c r="BD84" s="289"/>
      <c r="BE84" s="289"/>
      <c r="BF84" s="289"/>
      <c r="BG84" s="290"/>
    </row>
    <row r="85" spans="1:59" x14ac:dyDescent="0.25">
      <c r="A85" s="327"/>
      <c r="B85" s="36"/>
      <c r="C85" s="37"/>
      <c r="D85" s="37"/>
      <c r="E85" s="37"/>
      <c r="F85" s="38"/>
      <c r="G85" s="39"/>
      <c r="H85" s="40"/>
      <c r="I85" s="41"/>
      <c r="J85" s="37"/>
      <c r="K85" s="42"/>
      <c r="L85" s="43"/>
      <c r="M85" s="94"/>
      <c r="N85" s="42"/>
      <c r="O85" s="42"/>
      <c r="P85" s="37"/>
      <c r="Q85" s="37"/>
      <c r="R85" s="37"/>
      <c r="S85" s="37"/>
      <c r="T85" s="49"/>
      <c r="U85" s="170" t="s">
        <v>123</v>
      </c>
      <c r="V85" s="145">
        <v>42459</v>
      </c>
      <c r="W85" s="146">
        <v>11775</v>
      </c>
      <c r="X85" s="105" t="s">
        <v>145</v>
      </c>
      <c r="Y85" s="56">
        <v>42461</v>
      </c>
      <c r="Z85" s="56">
        <v>42735</v>
      </c>
      <c r="AA85" s="171"/>
      <c r="AB85" s="135"/>
      <c r="AC85" s="136"/>
      <c r="AD85" s="148"/>
      <c r="AE85" s="138"/>
      <c r="AF85" s="136"/>
      <c r="AG85" s="136"/>
      <c r="AH85" s="148"/>
      <c r="AI85" s="50"/>
      <c r="AJ85" s="50"/>
      <c r="AK85" s="101"/>
      <c r="AL85" s="40"/>
      <c r="AM85" s="94"/>
      <c r="AN85" s="139"/>
      <c r="AO85" s="39"/>
      <c r="AP85" s="104"/>
      <c r="AQ85" s="102"/>
      <c r="AR85" s="94"/>
      <c r="AS85" s="42"/>
      <c r="AT85" s="94"/>
      <c r="AU85" s="103"/>
      <c r="AV85" s="288"/>
      <c r="AW85" s="289"/>
      <c r="AX85" s="289"/>
      <c r="AY85" s="289"/>
      <c r="AZ85" s="289"/>
      <c r="BA85" s="289"/>
      <c r="BB85" s="289"/>
      <c r="BC85" s="289"/>
      <c r="BD85" s="289"/>
      <c r="BE85" s="289"/>
      <c r="BF85" s="289"/>
      <c r="BG85" s="290"/>
    </row>
    <row r="86" spans="1:59" x14ac:dyDescent="0.25">
      <c r="A86" s="327"/>
      <c r="B86" s="36"/>
      <c r="C86" s="37"/>
      <c r="D86" s="37"/>
      <c r="E86" s="37"/>
      <c r="F86" s="38"/>
      <c r="G86" s="39"/>
      <c r="H86" s="40"/>
      <c r="I86" s="41"/>
      <c r="J86" s="37"/>
      <c r="K86" s="42"/>
      <c r="L86" s="43"/>
      <c r="M86" s="94"/>
      <c r="N86" s="42"/>
      <c r="O86" s="42"/>
      <c r="P86" s="37"/>
      <c r="Q86" s="37"/>
      <c r="R86" s="37"/>
      <c r="S86" s="37"/>
      <c r="T86" s="49"/>
      <c r="U86" s="55" t="s">
        <v>116</v>
      </c>
      <c r="V86" s="56">
        <v>42730</v>
      </c>
      <c r="W86" s="57">
        <v>11969</v>
      </c>
      <c r="X86" s="58" t="s">
        <v>145</v>
      </c>
      <c r="Y86" s="59">
        <v>42736</v>
      </c>
      <c r="Z86" s="59">
        <v>42825</v>
      </c>
      <c r="AA86" s="171"/>
      <c r="AB86" s="135"/>
      <c r="AC86" s="136"/>
      <c r="AD86" s="148"/>
      <c r="AE86" s="138"/>
      <c r="AF86" s="136"/>
      <c r="AG86" s="136"/>
      <c r="AH86" s="148"/>
      <c r="AI86" s="50"/>
      <c r="AJ86" s="50"/>
      <c r="AK86" s="101"/>
      <c r="AL86" s="40"/>
      <c r="AM86" s="94"/>
      <c r="AN86" s="139"/>
      <c r="AO86" s="39"/>
      <c r="AP86" s="104"/>
      <c r="AQ86" s="102"/>
      <c r="AR86" s="94"/>
      <c r="AS86" s="42"/>
      <c r="AT86" s="94"/>
      <c r="AU86" s="103"/>
      <c r="AV86" s="288"/>
      <c r="AW86" s="289"/>
      <c r="AX86" s="289"/>
      <c r="AY86" s="289"/>
      <c r="AZ86" s="289"/>
      <c r="BA86" s="289"/>
      <c r="BB86" s="289"/>
      <c r="BC86" s="289"/>
      <c r="BD86" s="289"/>
      <c r="BE86" s="289"/>
      <c r="BF86" s="289"/>
      <c r="BG86" s="290"/>
    </row>
    <row r="87" spans="1:59" ht="13.5" thickBot="1" x14ac:dyDescent="0.3">
      <c r="A87" s="328"/>
      <c r="B87" s="61"/>
      <c r="C87" s="62"/>
      <c r="D87" s="62"/>
      <c r="E87" s="62"/>
      <c r="F87" s="63"/>
      <c r="G87" s="64"/>
      <c r="H87" s="65"/>
      <c r="I87" s="66"/>
      <c r="J87" s="62"/>
      <c r="K87" s="67"/>
      <c r="L87" s="68"/>
      <c r="M87" s="125"/>
      <c r="N87" s="67"/>
      <c r="O87" s="67"/>
      <c r="P87" s="62"/>
      <c r="Q87" s="62"/>
      <c r="R87" s="62"/>
      <c r="S87" s="62"/>
      <c r="T87" s="75"/>
      <c r="U87" s="70" t="s">
        <v>124</v>
      </c>
      <c r="V87" s="145">
        <v>42824</v>
      </c>
      <c r="W87" s="146">
        <v>12028</v>
      </c>
      <c r="X87" s="172" t="s">
        <v>145</v>
      </c>
      <c r="Y87" s="74">
        <v>42826</v>
      </c>
      <c r="Z87" s="74">
        <v>43100</v>
      </c>
      <c r="AA87" s="111"/>
      <c r="AB87" s="112"/>
      <c r="AC87" s="113"/>
      <c r="AD87" s="116"/>
      <c r="AE87" s="154"/>
      <c r="AF87" s="152"/>
      <c r="AG87" s="152"/>
      <c r="AH87" s="173"/>
      <c r="AI87" s="62"/>
      <c r="AJ87" s="76"/>
      <c r="AK87" s="75"/>
      <c r="AL87" s="61"/>
      <c r="AM87" s="62"/>
      <c r="AN87" s="66"/>
      <c r="AO87" s="75"/>
      <c r="AP87" s="130"/>
      <c r="AQ87" s="128"/>
      <c r="AR87" s="125"/>
      <c r="AS87" s="67"/>
      <c r="AT87" s="125"/>
      <c r="AU87" s="129"/>
      <c r="AV87" s="203"/>
      <c r="AW87" s="200"/>
      <c r="AX87" s="200"/>
      <c r="AY87" s="200"/>
      <c r="AZ87" s="200"/>
      <c r="BA87" s="200"/>
      <c r="BB87" s="200"/>
      <c r="BC87" s="200"/>
      <c r="BD87" s="200"/>
      <c r="BE87" s="200"/>
      <c r="BF87" s="200"/>
      <c r="BG87" s="202"/>
    </row>
    <row r="88" spans="1:59" x14ac:dyDescent="0.25">
      <c r="A88" s="329">
        <v>12</v>
      </c>
      <c r="B88" s="14" t="s">
        <v>194</v>
      </c>
      <c r="C88" s="15" t="s">
        <v>159</v>
      </c>
      <c r="D88" s="15" t="s">
        <v>140</v>
      </c>
      <c r="E88" s="16" t="s">
        <v>117</v>
      </c>
      <c r="F88" s="16" t="s">
        <v>195</v>
      </c>
      <c r="G88" s="17">
        <v>11133</v>
      </c>
      <c r="H88" s="18" t="s">
        <v>192</v>
      </c>
      <c r="I88" s="19" t="s">
        <v>161</v>
      </c>
      <c r="J88" s="15" t="s">
        <v>162</v>
      </c>
      <c r="K88" s="20">
        <v>41718</v>
      </c>
      <c r="L88" s="21">
        <v>272687.03999999998</v>
      </c>
      <c r="M88" s="80">
        <v>11556</v>
      </c>
      <c r="N88" s="20">
        <v>42095</v>
      </c>
      <c r="O88" s="20">
        <v>42369</v>
      </c>
      <c r="P88" s="15">
        <v>1</v>
      </c>
      <c r="Q88" s="15"/>
      <c r="R88" s="15"/>
      <c r="S88" s="15"/>
      <c r="T88" s="28" t="s">
        <v>115</v>
      </c>
      <c r="U88" s="162" t="s">
        <v>120</v>
      </c>
      <c r="V88" s="24">
        <v>42244</v>
      </c>
      <c r="W88" s="25">
        <v>11656</v>
      </c>
      <c r="X88" s="140" t="s">
        <v>206</v>
      </c>
      <c r="Y88" s="24">
        <v>42244</v>
      </c>
      <c r="Z88" s="24">
        <v>42369</v>
      </c>
      <c r="AA88" s="174">
        <v>0.15593499999999999</v>
      </c>
      <c r="AB88" s="164"/>
      <c r="AC88" s="165">
        <v>18898.400000000001</v>
      </c>
      <c r="AD88" s="166"/>
      <c r="AE88" s="175">
        <f>AC88+L88</f>
        <v>291585.44</v>
      </c>
      <c r="AF88" s="165"/>
      <c r="AG88" s="165"/>
      <c r="AH88" s="176"/>
      <c r="AI88" s="177">
        <f>33072.2+33072.2+33072.2+33072.2+33072.2+33072.2+33072.2+33072.2+33072.2+33072.2+33072.2+33072.2+33072.2</f>
        <v>429938.60000000009</v>
      </c>
      <c r="AJ88" s="177">
        <f>32003.72+20047.28+6250.85+26400</f>
        <v>84701.85</v>
      </c>
      <c r="AK88" s="178">
        <f>AF89+AG89+AH89+AI88+AJ88</f>
        <v>706703.59000000008</v>
      </c>
      <c r="AL88" s="179" t="s">
        <v>141</v>
      </c>
      <c r="AM88" s="180">
        <v>11016</v>
      </c>
      <c r="AN88" s="181" t="s">
        <v>190</v>
      </c>
      <c r="AO88" s="182">
        <v>11525</v>
      </c>
      <c r="AP88" s="93"/>
      <c r="AQ88" s="91"/>
      <c r="AR88" s="80"/>
      <c r="AS88" s="20"/>
      <c r="AT88" s="80"/>
      <c r="AU88" s="183"/>
      <c r="AV88" s="285"/>
      <c r="AW88" s="286"/>
      <c r="AX88" s="286"/>
      <c r="AY88" s="286"/>
      <c r="AZ88" s="286"/>
      <c r="BA88" s="286"/>
      <c r="BB88" s="286"/>
      <c r="BC88" s="286"/>
      <c r="BD88" s="286"/>
      <c r="BE88" s="286"/>
      <c r="BF88" s="286"/>
      <c r="BG88" s="287"/>
    </row>
    <row r="89" spans="1:59" x14ac:dyDescent="0.25">
      <c r="A89" s="330"/>
      <c r="B89" s="36"/>
      <c r="C89" s="37"/>
      <c r="D89" s="37"/>
      <c r="E89" s="38"/>
      <c r="F89" s="38"/>
      <c r="G89" s="39"/>
      <c r="H89" s="40"/>
      <c r="I89" s="41"/>
      <c r="J89" s="37"/>
      <c r="K89" s="42"/>
      <c r="L89" s="43"/>
      <c r="M89" s="94"/>
      <c r="N89" s="42"/>
      <c r="O89" s="42"/>
      <c r="P89" s="37"/>
      <c r="Q89" s="37"/>
      <c r="R89" s="37"/>
      <c r="S89" s="37"/>
      <c r="T89" s="49"/>
      <c r="U89" s="55" t="s">
        <v>122</v>
      </c>
      <c r="V89" s="56">
        <v>42367</v>
      </c>
      <c r="W89" s="57">
        <v>11721</v>
      </c>
      <c r="X89" s="105" t="s">
        <v>145</v>
      </c>
      <c r="Y89" s="56">
        <v>42370</v>
      </c>
      <c r="Z89" s="56">
        <v>42460</v>
      </c>
      <c r="AA89" s="184"/>
      <c r="AB89" s="96"/>
      <c r="AC89" s="97"/>
      <c r="AD89" s="169"/>
      <c r="AE89" s="185"/>
      <c r="AF89" s="97">
        <v>0</v>
      </c>
      <c r="AG89" s="97">
        <v>0</v>
      </c>
      <c r="AH89" s="186">
        <v>192063.13999999998</v>
      </c>
      <c r="AI89" s="187"/>
      <c r="AJ89" s="187"/>
      <c r="AK89" s="188"/>
      <c r="AL89" s="189"/>
      <c r="AM89" s="190"/>
      <c r="AN89" s="191"/>
      <c r="AO89" s="192"/>
      <c r="AP89" s="104"/>
      <c r="AQ89" s="102"/>
      <c r="AR89" s="94"/>
      <c r="AS89" s="42"/>
      <c r="AT89" s="94"/>
      <c r="AU89" s="193"/>
      <c r="AV89" s="288"/>
      <c r="AW89" s="289"/>
      <c r="AX89" s="289"/>
      <c r="AY89" s="289"/>
      <c r="AZ89" s="289"/>
      <c r="BA89" s="289"/>
      <c r="BB89" s="289"/>
      <c r="BC89" s="289"/>
      <c r="BD89" s="289"/>
      <c r="BE89" s="289"/>
      <c r="BF89" s="289"/>
      <c r="BG89" s="290"/>
    </row>
    <row r="90" spans="1:59" x14ac:dyDescent="0.25">
      <c r="A90" s="330"/>
      <c r="B90" s="36"/>
      <c r="C90" s="37"/>
      <c r="D90" s="37"/>
      <c r="E90" s="38"/>
      <c r="F90" s="38"/>
      <c r="G90" s="39"/>
      <c r="H90" s="40"/>
      <c r="I90" s="41"/>
      <c r="J90" s="37"/>
      <c r="K90" s="42"/>
      <c r="L90" s="43"/>
      <c r="M90" s="94"/>
      <c r="N90" s="42"/>
      <c r="O90" s="42"/>
      <c r="P90" s="37"/>
      <c r="Q90" s="37"/>
      <c r="R90" s="37"/>
      <c r="S90" s="37"/>
      <c r="T90" s="49"/>
      <c r="U90" s="55" t="s">
        <v>123</v>
      </c>
      <c r="V90" s="56">
        <v>42459</v>
      </c>
      <c r="W90" s="57">
        <v>11775</v>
      </c>
      <c r="X90" s="105" t="s">
        <v>145</v>
      </c>
      <c r="Y90" s="56">
        <v>42461</v>
      </c>
      <c r="Z90" s="56">
        <v>42735</v>
      </c>
      <c r="AA90" s="194"/>
      <c r="AB90" s="135"/>
      <c r="AC90" s="136"/>
      <c r="AD90" s="137"/>
      <c r="AE90" s="195"/>
      <c r="AF90" s="136"/>
      <c r="AG90" s="136"/>
      <c r="AH90" s="196"/>
      <c r="AI90" s="187"/>
      <c r="AJ90" s="187"/>
      <c r="AK90" s="188"/>
      <c r="AL90" s="189"/>
      <c r="AM90" s="190"/>
      <c r="AN90" s="191"/>
      <c r="AO90" s="192"/>
      <c r="AP90" s="104"/>
      <c r="AQ90" s="102"/>
      <c r="AR90" s="94"/>
      <c r="AS90" s="42"/>
      <c r="AT90" s="94"/>
      <c r="AU90" s="193"/>
      <c r="AV90" s="288"/>
      <c r="AW90" s="289"/>
      <c r="AX90" s="289"/>
      <c r="AY90" s="289"/>
      <c r="AZ90" s="289"/>
      <c r="BA90" s="289"/>
      <c r="BB90" s="289"/>
      <c r="BC90" s="289"/>
      <c r="BD90" s="289"/>
      <c r="BE90" s="289"/>
      <c r="BF90" s="289"/>
      <c r="BG90" s="290"/>
    </row>
    <row r="91" spans="1:59" x14ac:dyDescent="0.25">
      <c r="A91" s="330"/>
      <c r="B91" s="36"/>
      <c r="C91" s="37"/>
      <c r="D91" s="37"/>
      <c r="E91" s="38"/>
      <c r="F91" s="38"/>
      <c r="G91" s="39"/>
      <c r="H91" s="40"/>
      <c r="I91" s="41"/>
      <c r="J91" s="37"/>
      <c r="K91" s="42"/>
      <c r="L91" s="43"/>
      <c r="M91" s="94"/>
      <c r="N91" s="42"/>
      <c r="O91" s="42"/>
      <c r="P91" s="37"/>
      <c r="Q91" s="37"/>
      <c r="R91" s="37"/>
      <c r="S91" s="37"/>
      <c r="T91" s="49"/>
      <c r="U91" s="55" t="s">
        <v>116</v>
      </c>
      <c r="V91" s="56">
        <v>42730</v>
      </c>
      <c r="W91" s="57">
        <v>11969</v>
      </c>
      <c r="X91" s="58" t="s">
        <v>145</v>
      </c>
      <c r="Y91" s="59">
        <v>42736</v>
      </c>
      <c r="Z91" s="59">
        <v>42825</v>
      </c>
      <c r="AA91" s="194"/>
      <c r="AB91" s="135"/>
      <c r="AC91" s="136"/>
      <c r="AD91" s="137"/>
      <c r="AE91" s="195"/>
      <c r="AF91" s="136"/>
      <c r="AG91" s="136"/>
      <c r="AH91" s="196"/>
      <c r="AI91" s="187"/>
      <c r="AJ91" s="187"/>
      <c r="AK91" s="188"/>
      <c r="AL91" s="189"/>
      <c r="AM91" s="190"/>
      <c r="AN91" s="191"/>
      <c r="AO91" s="192"/>
      <c r="AP91" s="104"/>
      <c r="AQ91" s="102"/>
      <c r="AR91" s="94"/>
      <c r="AS91" s="42"/>
      <c r="AT91" s="94"/>
      <c r="AU91" s="193"/>
      <c r="AV91" s="288"/>
      <c r="AW91" s="289"/>
      <c r="AX91" s="289"/>
      <c r="AY91" s="289"/>
      <c r="AZ91" s="289"/>
      <c r="BA91" s="289"/>
      <c r="BB91" s="289"/>
      <c r="BC91" s="289"/>
      <c r="BD91" s="289"/>
      <c r="BE91" s="289"/>
      <c r="BF91" s="289"/>
      <c r="BG91" s="290"/>
    </row>
    <row r="92" spans="1:59" ht="13.5" thickBot="1" x14ac:dyDescent="0.3">
      <c r="A92" s="331"/>
      <c r="B92" s="61"/>
      <c r="C92" s="62"/>
      <c r="D92" s="62"/>
      <c r="E92" s="63"/>
      <c r="F92" s="63"/>
      <c r="G92" s="64"/>
      <c r="H92" s="65"/>
      <c r="I92" s="66"/>
      <c r="J92" s="62"/>
      <c r="K92" s="67"/>
      <c r="L92" s="68"/>
      <c r="M92" s="125"/>
      <c r="N92" s="67"/>
      <c r="O92" s="67"/>
      <c r="P92" s="62"/>
      <c r="Q92" s="62"/>
      <c r="R92" s="62"/>
      <c r="S92" s="62"/>
      <c r="T92" s="75"/>
      <c r="U92" s="70" t="s">
        <v>124</v>
      </c>
      <c r="V92" s="145">
        <v>42824</v>
      </c>
      <c r="W92" s="146">
        <v>12028</v>
      </c>
      <c r="X92" s="73" t="s">
        <v>145</v>
      </c>
      <c r="Y92" s="74">
        <v>42826</v>
      </c>
      <c r="Z92" s="74">
        <v>43100</v>
      </c>
      <c r="AA92" s="197"/>
      <c r="AB92" s="157"/>
      <c r="AC92" s="158"/>
      <c r="AD92" s="159"/>
      <c r="AE92" s="198"/>
      <c r="AF92" s="158"/>
      <c r="AG92" s="158"/>
      <c r="AH92" s="199"/>
      <c r="AI92" s="200"/>
      <c r="AJ92" s="201"/>
      <c r="AK92" s="202"/>
      <c r="AL92" s="203"/>
      <c r="AM92" s="200"/>
      <c r="AN92" s="204"/>
      <c r="AO92" s="202"/>
      <c r="AP92" s="130"/>
      <c r="AQ92" s="128"/>
      <c r="AR92" s="125"/>
      <c r="AS92" s="67"/>
      <c r="AT92" s="125"/>
      <c r="AU92" s="205"/>
      <c r="AV92" s="203"/>
      <c r="AW92" s="200"/>
      <c r="AX92" s="200"/>
      <c r="AY92" s="200"/>
      <c r="AZ92" s="200"/>
      <c r="BA92" s="200"/>
      <c r="BB92" s="200"/>
      <c r="BC92" s="200"/>
      <c r="BD92" s="200"/>
      <c r="BE92" s="200"/>
      <c r="BF92" s="200"/>
      <c r="BG92" s="202"/>
    </row>
    <row r="93" spans="1:59" ht="19.5" customHeight="1" x14ac:dyDescent="0.25">
      <c r="A93" s="326">
        <v>13</v>
      </c>
      <c r="B93" s="14" t="s">
        <v>199</v>
      </c>
      <c r="C93" s="15" t="s">
        <v>200</v>
      </c>
      <c r="D93" s="15" t="s">
        <v>140</v>
      </c>
      <c r="E93" s="15" t="s">
        <v>117</v>
      </c>
      <c r="F93" s="15" t="s">
        <v>201</v>
      </c>
      <c r="G93" s="17">
        <v>11458</v>
      </c>
      <c r="H93" s="18" t="s">
        <v>193</v>
      </c>
      <c r="I93" s="19" t="s">
        <v>233</v>
      </c>
      <c r="J93" s="15" t="s">
        <v>202</v>
      </c>
      <c r="K93" s="20">
        <v>42185</v>
      </c>
      <c r="L93" s="21">
        <f>(3793+3798)*6</f>
        <v>45546</v>
      </c>
      <c r="M93" s="80">
        <v>11591</v>
      </c>
      <c r="N93" s="20">
        <v>42185</v>
      </c>
      <c r="O93" s="20">
        <v>42369</v>
      </c>
      <c r="P93" s="15">
        <v>1</v>
      </c>
      <c r="Q93" s="15"/>
      <c r="R93" s="15"/>
      <c r="S93" s="15"/>
      <c r="T93" s="28" t="s">
        <v>115</v>
      </c>
      <c r="U93" s="82" t="s">
        <v>120</v>
      </c>
      <c r="V93" s="83">
        <v>42367</v>
      </c>
      <c r="W93" s="84">
        <v>11721</v>
      </c>
      <c r="X93" s="155" t="s">
        <v>145</v>
      </c>
      <c r="Y93" s="83">
        <v>42370</v>
      </c>
      <c r="Z93" s="83">
        <v>42735</v>
      </c>
      <c r="AA93" s="86"/>
      <c r="AB93" s="86"/>
      <c r="AC93" s="87"/>
      <c r="AD93" s="134"/>
      <c r="AE93" s="89"/>
      <c r="AF93" s="87">
        <v>0</v>
      </c>
      <c r="AG93" s="87">
        <v>0</v>
      </c>
      <c r="AH93" s="206">
        <v>30364</v>
      </c>
      <c r="AI93" s="177">
        <f>7591+7591+7591+3793+3793+3793+3793+3793+3793+3793+3793+3793+3793</f>
        <v>60703</v>
      </c>
      <c r="AJ93" s="177">
        <f>3793+3793+3793+3793+3793+3793+3793+3793</f>
        <v>30344</v>
      </c>
      <c r="AK93" s="30">
        <f>AF93+AG93+AH93+AI93+AJ93</f>
        <v>121411</v>
      </c>
      <c r="AL93" s="18" t="s">
        <v>178</v>
      </c>
      <c r="AM93" s="80" t="s">
        <v>142</v>
      </c>
      <c r="AN93" s="91" t="s">
        <v>203</v>
      </c>
      <c r="AO93" s="17">
        <v>11491</v>
      </c>
      <c r="AP93" s="93"/>
      <c r="AQ93" s="91"/>
      <c r="AR93" s="80"/>
      <c r="AS93" s="20"/>
      <c r="AT93" s="80"/>
      <c r="AU93" s="183"/>
      <c r="AV93" s="285"/>
      <c r="AW93" s="286"/>
      <c r="AX93" s="286"/>
      <c r="AY93" s="286"/>
      <c r="AZ93" s="286"/>
      <c r="BA93" s="286"/>
      <c r="BB93" s="286"/>
      <c r="BC93" s="286"/>
      <c r="BD93" s="286"/>
      <c r="BE93" s="286"/>
      <c r="BF93" s="286"/>
      <c r="BG93" s="287"/>
    </row>
    <row r="94" spans="1:59" ht="19.5" customHeight="1" x14ac:dyDescent="0.25">
      <c r="A94" s="327"/>
      <c r="B94" s="36"/>
      <c r="C94" s="37"/>
      <c r="D94" s="37"/>
      <c r="E94" s="37"/>
      <c r="F94" s="37"/>
      <c r="G94" s="39"/>
      <c r="H94" s="40"/>
      <c r="I94" s="41"/>
      <c r="J94" s="37"/>
      <c r="K94" s="42"/>
      <c r="L94" s="43"/>
      <c r="M94" s="94"/>
      <c r="N94" s="42"/>
      <c r="O94" s="42"/>
      <c r="P94" s="37"/>
      <c r="Q94" s="37"/>
      <c r="R94" s="37"/>
      <c r="S94" s="37"/>
      <c r="T94" s="49"/>
      <c r="U94" s="55" t="s">
        <v>122</v>
      </c>
      <c r="V94" s="56">
        <v>42430</v>
      </c>
      <c r="W94" s="57">
        <v>11757</v>
      </c>
      <c r="X94" s="105" t="s">
        <v>241</v>
      </c>
      <c r="Y94" s="56">
        <v>42430</v>
      </c>
      <c r="Z94" s="56">
        <v>42735</v>
      </c>
      <c r="AA94" s="96"/>
      <c r="AB94" s="168">
        <v>0.41694100000000001</v>
      </c>
      <c r="AC94" s="97"/>
      <c r="AD94" s="169">
        <v>37980</v>
      </c>
      <c r="AE94" s="207">
        <v>37930</v>
      </c>
      <c r="AF94" s="97"/>
      <c r="AG94" s="97"/>
      <c r="AH94" s="208"/>
      <c r="AI94" s="187"/>
      <c r="AJ94" s="187"/>
      <c r="AK94" s="101"/>
      <c r="AL94" s="40"/>
      <c r="AM94" s="94"/>
      <c r="AN94" s="102"/>
      <c r="AO94" s="39"/>
      <c r="AP94" s="104"/>
      <c r="AQ94" s="102"/>
      <c r="AR94" s="94"/>
      <c r="AS94" s="42"/>
      <c r="AT94" s="94"/>
      <c r="AU94" s="193"/>
      <c r="AV94" s="288"/>
      <c r="AW94" s="289"/>
      <c r="AX94" s="289"/>
      <c r="AY94" s="289"/>
      <c r="AZ94" s="289"/>
      <c r="BA94" s="289"/>
      <c r="BB94" s="289"/>
      <c r="BC94" s="289"/>
      <c r="BD94" s="289"/>
      <c r="BE94" s="289"/>
      <c r="BF94" s="289"/>
      <c r="BG94" s="290"/>
    </row>
    <row r="95" spans="1:59" ht="19.5" customHeight="1" x14ac:dyDescent="0.25">
      <c r="A95" s="327"/>
      <c r="B95" s="36"/>
      <c r="C95" s="37"/>
      <c r="D95" s="37"/>
      <c r="E95" s="37"/>
      <c r="F95" s="37"/>
      <c r="G95" s="39"/>
      <c r="H95" s="40"/>
      <c r="I95" s="41"/>
      <c r="J95" s="37"/>
      <c r="K95" s="42"/>
      <c r="L95" s="43"/>
      <c r="M95" s="94"/>
      <c r="N95" s="42"/>
      <c r="O95" s="42"/>
      <c r="P95" s="37"/>
      <c r="Q95" s="37"/>
      <c r="R95" s="37"/>
      <c r="S95" s="37"/>
      <c r="T95" s="49"/>
      <c r="U95" s="55" t="s">
        <v>123</v>
      </c>
      <c r="V95" s="56">
        <v>42730</v>
      </c>
      <c r="W95" s="57">
        <v>11970</v>
      </c>
      <c r="X95" s="58" t="s">
        <v>145</v>
      </c>
      <c r="Y95" s="59">
        <v>42736</v>
      </c>
      <c r="Z95" s="59">
        <v>42825</v>
      </c>
      <c r="AA95" s="135"/>
      <c r="AB95" s="171"/>
      <c r="AC95" s="136"/>
      <c r="AD95" s="137"/>
      <c r="AE95" s="195"/>
      <c r="AF95" s="136"/>
      <c r="AG95" s="136"/>
      <c r="AH95" s="196"/>
      <c r="AI95" s="187"/>
      <c r="AJ95" s="187"/>
      <c r="AK95" s="101"/>
      <c r="AL95" s="40"/>
      <c r="AM95" s="94"/>
      <c r="AN95" s="102"/>
      <c r="AO95" s="39"/>
      <c r="AP95" s="104"/>
      <c r="AQ95" s="102"/>
      <c r="AR95" s="94"/>
      <c r="AS95" s="42"/>
      <c r="AT95" s="94"/>
      <c r="AU95" s="193"/>
      <c r="AV95" s="288"/>
      <c r="AW95" s="289"/>
      <c r="AX95" s="289"/>
      <c r="AY95" s="289"/>
      <c r="AZ95" s="289"/>
      <c r="BA95" s="289"/>
      <c r="BB95" s="289"/>
      <c r="BC95" s="289"/>
      <c r="BD95" s="289"/>
      <c r="BE95" s="289"/>
      <c r="BF95" s="289"/>
      <c r="BG95" s="290"/>
    </row>
    <row r="96" spans="1:59" ht="19.5" customHeight="1" thickBot="1" x14ac:dyDescent="0.3">
      <c r="A96" s="328"/>
      <c r="B96" s="61"/>
      <c r="C96" s="62"/>
      <c r="D96" s="62"/>
      <c r="E96" s="62"/>
      <c r="F96" s="62"/>
      <c r="G96" s="64"/>
      <c r="H96" s="65"/>
      <c r="I96" s="66"/>
      <c r="J96" s="62"/>
      <c r="K96" s="67"/>
      <c r="L96" s="68"/>
      <c r="M96" s="125"/>
      <c r="N96" s="67"/>
      <c r="O96" s="67"/>
      <c r="P96" s="62"/>
      <c r="Q96" s="62"/>
      <c r="R96" s="62"/>
      <c r="S96" s="62"/>
      <c r="T96" s="75"/>
      <c r="U96" s="70" t="s">
        <v>116</v>
      </c>
      <c r="V96" s="71">
        <v>42824</v>
      </c>
      <c r="W96" s="72">
        <v>12027</v>
      </c>
      <c r="X96" s="73" t="s">
        <v>145</v>
      </c>
      <c r="Y96" s="74">
        <v>42826</v>
      </c>
      <c r="Z96" s="74">
        <v>43100</v>
      </c>
      <c r="AA96" s="157"/>
      <c r="AB96" s="157"/>
      <c r="AC96" s="158"/>
      <c r="AD96" s="159"/>
      <c r="AE96" s="198"/>
      <c r="AF96" s="158"/>
      <c r="AG96" s="158"/>
      <c r="AH96" s="199"/>
      <c r="AI96" s="201"/>
      <c r="AJ96" s="201"/>
      <c r="AK96" s="127"/>
      <c r="AL96" s="65"/>
      <c r="AM96" s="125"/>
      <c r="AN96" s="128"/>
      <c r="AO96" s="64"/>
      <c r="AP96" s="130"/>
      <c r="AQ96" s="128"/>
      <c r="AR96" s="125"/>
      <c r="AS96" s="67"/>
      <c r="AT96" s="125"/>
      <c r="AU96" s="205"/>
      <c r="AV96" s="203"/>
      <c r="AW96" s="200"/>
      <c r="AX96" s="200"/>
      <c r="AY96" s="200"/>
      <c r="AZ96" s="200"/>
      <c r="BA96" s="200"/>
      <c r="BB96" s="200"/>
      <c r="BC96" s="200"/>
      <c r="BD96" s="200"/>
      <c r="BE96" s="200"/>
      <c r="BF96" s="200"/>
      <c r="BG96" s="202"/>
    </row>
    <row r="97" spans="1:59" x14ac:dyDescent="0.25">
      <c r="A97" s="326">
        <v>14</v>
      </c>
      <c r="B97" s="14" t="s">
        <v>214</v>
      </c>
      <c r="C97" s="15" t="s">
        <v>218</v>
      </c>
      <c r="D97" s="15" t="s">
        <v>140</v>
      </c>
      <c r="E97" s="15" t="s">
        <v>117</v>
      </c>
      <c r="F97" s="15" t="s">
        <v>217</v>
      </c>
      <c r="G97" s="17">
        <v>11515</v>
      </c>
      <c r="H97" s="18" t="s">
        <v>214</v>
      </c>
      <c r="I97" s="19" t="s">
        <v>219</v>
      </c>
      <c r="J97" s="15" t="s">
        <v>220</v>
      </c>
      <c r="K97" s="20">
        <v>42373</v>
      </c>
      <c r="L97" s="21">
        <v>18720</v>
      </c>
      <c r="M97" s="80">
        <v>11718</v>
      </c>
      <c r="N97" s="20">
        <v>42373</v>
      </c>
      <c r="O97" s="20">
        <v>42735</v>
      </c>
      <c r="P97" s="15">
        <v>1</v>
      </c>
      <c r="Q97" s="15"/>
      <c r="R97" s="15"/>
      <c r="S97" s="15"/>
      <c r="T97" s="28" t="s">
        <v>221</v>
      </c>
      <c r="U97" s="82" t="s">
        <v>120</v>
      </c>
      <c r="V97" s="83">
        <v>42450</v>
      </c>
      <c r="W97" s="84">
        <v>11721</v>
      </c>
      <c r="X97" s="85" t="s">
        <v>242</v>
      </c>
      <c r="Y97" s="83">
        <v>42461</v>
      </c>
      <c r="Z97" s="83">
        <v>42735</v>
      </c>
      <c r="AA97" s="209">
        <v>0.2</v>
      </c>
      <c r="AB97" s="86"/>
      <c r="AC97" s="87">
        <v>312</v>
      </c>
      <c r="AD97" s="134"/>
      <c r="AE97" s="175">
        <v>16848</v>
      </c>
      <c r="AF97" s="87">
        <v>0</v>
      </c>
      <c r="AG97" s="87">
        <v>0</v>
      </c>
      <c r="AH97" s="206">
        <v>0</v>
      </c>
      <c r="AI97" s="177">
        <f>2808+1872+1872+1872+1872+5616+3744</f>
        <v>19656</v>
      </c>
      <c r="AJ97" s="177">
        <f>1872+5616+1872+5616</f>
        <v>14976</v>
      </c>
      <c r="AK97" s="30">
        <f>AF97+AG97+AH97+AI97+AJ97</f>
        <v>34632</v>
      </c>
      <c r="AL97" s="18" t="s">
        <v>222</v>
      </c>
      <c r="AM97" s="80">
        <v>11601</v>
      </c>
      <c r="AN97" s="91" t="s">
        <v>223</v>
      </c>
      <c r="AO97" s="17">
        <v>11705</v>
      </c>
      <c r="AP97" s="93"/>
      <c r="AQ97" s="91"/>
      <c r="AR97" s="80"/>
      <c r="AS97" s="20"/>
      <c r="AT97" s="80"/>
      <c r="AU97" s="183"/>
      <c r="AV97" s="285"/>
      <c r="AW97" s="286"/>
      <c r="AX97" s="286"/>
      <c r="AY97" s="286"/>
      <c r="AZ97" s="286"/>
      <c r="BA97" s="286"/>
      <c r="BB97" s="286"/>
      <c r="BC97" s="286"/>
      <c r="BD97" s="286"/>
      <c r="BE97" s="286"/>
      <c r="BF97" s="286"/>
      <c r="BG97" s="287"/>
    </row>
    <row r="98" spans="1:59" ht="13.5" thickBot="1" x14ac:dyDescent="0.3">
      <c r="A98" s="327"/>
      <c r="B98" s="36"/>
      <c r="C98" s="37"/>
      <c r="D98" s="37"/>
      <c r="E98" s="37"/>
      <c r="F98" s="37"/>
      <c r="G98" s="39"/>
      <c r="H98" s="40"/>
      <c r="I98" s="66"/>
      <c r="J98" s="37"/>
      <c r="K98" s="42"/>
      <c r="L98" s="43"/>
      <c r="M98" s="94"/>
      <c r="N98" s="42"/>
      <c r="O98" s="42"/>
      <c r="P98" s="37"/>
      <c r="Q98" s="37"/>
      <c r="R98" s="37"/>
      <c r="S98" s="37"/>
      <c r="T98" s="49"/>
      <c r="U98" s="45" t="s">
        <v>122</v>
      </c>
      <c r="V98" s="145">
        <v>42730</v>
      </c>
      <c r="W98" s="146">
        <v>11970</v>
      </c>
      <c r="X98" s="140" t="s">
        <v>145</v>
      </c>
      <c r="Y98" s="210">
        <v>42736</v>
      </c>
      <c r="Z98" s="46">
        <v>43100</v>
      </c>
      <c r="AA98" s="112"/>
      <c r="AB98" s="112"/>
      <c r="AC98" s="113"/>
      <c r="AD98" s="142"/>
      <c r="AE98" s="185"/>
      <c r="AF98" s="97"/>
      <c r="AG98" s="97"/>
      <c r="AH98" s="186"/>
      <c r="AI98" s="187"/>
      <c r="AJ98" s="187"/>
      <c r="AK98" s="101"/>
      <c r="AL98" s="40"/>
      <c r="AM98" s="94"/>
      <c r="AN98" s="102"/>
      <c r="AO98" s="39"/>
      <c r="AP98" s="130"/>
      <c r="AQ98" s="128"/>
      <c r="AR98" s="125"/>
      <c r="AS98" s="67"/>
      <c r="AT98" s="125"/>
      <c r="AU98" s="205"/>
      <c r="AV98" s="203"/>
      <c r="AW98" s="200"/>
      <c r="AX98" s="200"/>
      <c r="AY98" s="200"/>
      <c r="AZ98" s="200"/>
      <c r="BA98" s="200"/>
      <c r="BB98" s="200"/>
      <c r="BC98" s="200"/>
      <c r="BD98" s="200"/>
      <c r="BE98" s="200"/>
      <c r="BF98" s="200"/>
      <c r="BG98" s="202"/>
    </row>
    <row r="99" spans="1:59" ht="21.75" customHeight="1" x14ac:dyDescent="0.25">
      <c r="A99" s="326">
        <v>15</v>
      </c>
      <c r="B99" s="14" t="s">
        <v>216</v>
      </c>
      <c r="C99" s="15" t="s">
        <v>224</v>
      </c>
      <c r="D99" s="15" t="s">
        <v>140</v>
      </c>
      <c r="E99" s="15" t="s">
        <v>117</v>
      </c>
      <c r="F99" s="15" t="s">
        <v>227</v>
      </c>
      <c r="G99" s="17">
        <v>11648</v>
      </c>
      <c r="H99" s="18" t="s">
        <v>215</v>
      </c>
      <c r="I99" s="19" t="s">
        <v>225</v>
      </c>
      <c r="J99" s="15" t="s">
        <v>183</v>
      </c>
      <c r="K99" s="20">
        <v>42402</v>
      </c>
      <c r="L99" s="21">
        <v>17600</v>
      </c>
      <c r="M99" s="80">
        <v>11736</v>
      </c>
      <c r="N99" s="20">
        <v>42402</v>
      </c>
      <c r="O99" s="20">
        <v>42735</v>
      </c>
      <c r="P99" s="15">
        <v>1</v>
      </c>
      <c r="Q99" s="15"/>
      <c r="R99" s="15"/>
      <c r="S99" s="15"/>
      <c r="T99" s="28" t="s">
        <v>115</v>
      </c>
      <c r="U99" s="82" t="s">
        <v>120</v>
      </c>
      <c r="V99" s="83">
        <v>42730</v>
      </c>
      <c r="W99" s="84">
        <v>11970</v>
      </c>
      <c r="X99" s="85" t="s">
        <v>145</v>
      </c>
      <c r="Y99" s="211">
        <v>42736</v>
      </c>
      <c r="Z99" s="211">
        <v>42825</v>
      </c>
      <c r="AA99" s="15"/>
      <c r="AB99" s="15"/>
      <c r="AC99" s="15"/>
      <c r="AD99" s="28"/>
      <c r="AE99" s="212"/>
      <c r="AF99" s="87">
        <v>0</v>
      </c>
      <c r="AG99" s="87">
        <v>0</v>
      </c>
      <c r="AH99" s="206"/>
      <c r="AI99" s="177">
        <f>1600+1600+1600+1600+1600+1600+1600+1600+1600+1600+1600</f>
        <v>17600</v>
      </c>
      <c r="AJ99" s="177">
        <f>1600+1600+1600+1600+1600+1600+1600+1600</f>
        <v>12800</v>
      </c>
      <c r="AK99" s="30">
        <f>AF99+AG99+AH99+AI99+AJ99</f>
        <v>30400</v>
      </c>
      <c r="AL99" s="18" t="s">
        <v>189</v>
      </c>
      <c r="AM99" s="80">
        <v>11689</v>
      </c>
      <c r="AN99" s="91" t="s">
        <v>226</v>
      </c>
      <c r="AO99" s="17">
        <v>11735</v>
      </c>
      <c r="AP99" s="213"/>
      <c r="AQ99" s="214"/>
      <c r="AR99" s="214"/>
      <c r="AS99" s="214"/>
      <c r="AT99" s="214"/>
      <c r="AU99" s="215"/>
      <c r="AV99" s="216"/>
      <c r="AW99" s="214"/>
      <c r="AX99" s="214"/>
      <c r="AY99" s="214"/>
      <c r="AZ99" s="214"/>
      <c r="BA99" s="214"/>
      <c r="BB99" s="214"/>
      <c r="BC99" s="214"/>
      <c r="BD99" s="214"/>
      <c r="BE99" s="214"/>
      <c r="BF99" s="214"/>
      <c r="BG99" s="215"/>
    </row>
    <row r="100" spans="1:59" ht="21.75" customHeight="1" thickBot="1" x14ac:dyDescent="0.3">
      <c r="A100" s="328"/>
      <c r="B100" s="61"/>
      <c r="C100" s="62"/>
      <c r="D100" s="62"/>
      <c r="E100" s="62"/>
      <c r="F100" s="62"/>
      <c r="G100" s="64"/>
      <c r="H100" s="65"/>
      <c r="I100" s="66"/>
      <c r="J100" s="62"/>
      <c r="K100" s="67"/>
      <c r="L100" s="68"/>
      <c r="M100" s="125"/>
      <c r="N100" s="67"/>
      <c r="O100" s="67"/>
      <c r="P100" s="62"/>
      <c r="Q100" s="62"/>
      <c r="R100" s="62"/>
      <c r="S100" s="62"/>
      <c r="T100" s="75"/>
      <c r="U100" s="45" t="s">
        <v>122</v>
      </c>
      <c r="V100" s="71">
        <v>42824</v>
      </c>
      <c r="W100" s="72">
        <v>12027</v>
      </c>
      <c r="X100" s="73" t="s">
        <v>145</v>
      </c>
      <c r="Y100" s="74">
        <v>42826</v>
      </c>
      <c r="Z100" s="74">
        <v>43100</v>
      </c>
      <c r="AA100" s="62"/>
      <c r="AB100" s="62"/>
      <c r="AC100" s="62"/>
      <c r="AD100" s="75"/>
      <c r="AE100" s="217"/>
      <c r="AF100" s="136"/>
      <c r="AG100" s="136"/>
      <c r="AH100" s="196"/>
      <c r="AI100" s="201"/>
      <c r="AJ100" s="201"/>
      <c r="AK100" s="127"/>
      <c r="AL100" s="65"/>
      <c r="AM100" s="125"/>
      <c r="AN100" s="128"/>
      <c r="AO100" s="64"/>
      <c r="AP100" s="218"/>
      <c r="AQ100" s="219"/>
      <c r="AR100" s="219"/>
      <c r="AS100" s="219"/>
      <c r="AT100" s="219"/>
      <c r="AU100" s="220"/>
      <c r="AV100" s="221"/>
      <c r="AW100" s="219"/>
      <c r="AX100" s="219"/>
      <c r="AY100" s="219"/>
      <c r="AZ100" s="219"/>
      <c r="BA100" s="219"/>
      <c r="BB100" s="219"/>
      <c r="BC100" s="219"/>
      <c r="BD100" s="219"/>
      <c r="BE100" s="219"/>
      <c r="BF100" s="219"/>
      <c r="BG100" s="220"/>
    </row>
    <row r="101" spans="1:59" ht="24.75" customHeight="1" x14ac:dyDescent="0.25">
      <c r="A101" s="326">
        <v>16</v>
      </c>
      <c r="B101" s="14" t="s">
        <v>234</v>
      </c>
      <c r="C101" s="15" t="s">
        <v>229</v>
      </c>
      <c r="D101" s="15" t="s">
        <v>231</v>
      </c>
      <c r="E101" s="15" t="s">
        <v>232</v>
      </c>
      <c r="F101" s="15" t="s">
        <v>230</v>
      </c>
      <c r="G101" s="17">
        <v>11809</v>
      </c>
      <c r="H101" s="18" t="s">
        <v>228</v>
      </c>
      <c r="I101" s="19" t="s">
        <v>233</v>
      </c>
      <c r="J101" s="15" t="s">
        <v>202</v>
      </c>
      <c r="K101" s="20">
        <v>42564</v>
      </c>
      <c r="L101" s="21">
        <v>76461.59</v>
      </c>
      <c r="M101" s="80">
        <v>11850</v>
      </c>
      <c r="N101" s="20">
        <v>42564</v>
      </c>
      <c r="O101" s="20">
        <v>42735</v>
      </c>
      <c r="P101" s="15">
        <v>1</v>
      </c>
      <c r="Q101" s="15"/>
      <c r="R101" s="15"/>
      <c r="S101" s="15"/>
      <c r="T101" s="28" t="s">
        <v>115</v>
      </c>
      <c r="U101" s="82" t="s">
        <v>120</v>
      </c>
      <c r="V101" s="83">
        <v>42730</v>
      </c>
      <c r="W101" s="84">
        <v>11970</v>
      </c>
      <c r="X101" s="85" t="s">
        <v>145</v>
      </c>
      <c r="Y101" s="211">
        <v>42736</v>
      </c>
      <c r="Z101" s="211">
        <v>42825</v>
      </c>
      <c r="AA101" s="209"/>
      <c r="AB101" s="86"/>
      <c r="AC101" s="87"/>
      <c r="AD101" s="134"/>
      <c r="AE101" s="175"/>
      <c r="AF101" s="27">
        <v>0</v>
      </c>
      <c r="AG101" s="27">
        <v>0</v>
      </c>
      <c r="AH101" s="177">
        <v>0</v>
      </c>
      <c r="AI101" s="177">
        <f>9529.35+10000</f>
        <v>19529.349999999999</v>
      </c>
      <c r="AJ101" s="177">
        <f>22540+51450+21586.98</f>
        <v>95576.98</v>
      </c>
      <c r="AK101" s="30">
        <f>AF101+AG101+AH101+AI101+AJ101</f>
        <v>115106.32999999999</v>
      </c>
      <c r="AL101" s="18"/>
      <c r="AM101" s="80"/>
      <c r="AN101" s="91"/>
      <c r="AO101" s="222"/>
      <c r="AP101" s="223"/>
      <c r="AQ101" s="104" t="s">
        <v>170</v>
      </c>
      <c r="AR101" s="80"/>
      <c r="AS101" s="20"/>
      <c r="AT101" s="80"/>
      <c r="AU101" s="183"/>
      <c r="AV101" s="285"/>
      <c r="AW101" s="286"/>
      <c r="AX101" s="286"/>
      <c r="AY101" s="286"/>
      <c r="AZ101" s="286"/>
      <c r="BA101" s="286"/>
      <c r="BB101" s="286"/>
      <c r="BC101" s="286"/>
      <c r="BD101" s="286"/>
      <c r="BE101" s="286"/>
      <c r="BF101" s="286"/>
      <c r="BG101" s="287"/>
    </row>
    <row r="102" spans="1:59" ht="24.75" customHeight="1" thickBot="1" x14ac:dyDescent="0.3">
      <c r="A102" s="328"/>
      <c r="B102" s="61"/>
      <c r="C102" s="62"/>
      <c r="D102" s="62"/>
      <c r="E102" s="62"/>
      <c r="F102" s="62"/>
      <c r="G102" s="64"/>
      <c r="H102" s="65"/>
      <c r="I102" s="66"/>
      <c r="J102" s="62"/>
      <c r="K102" s="67"/>
      <c r="L102" s="68"/>
      <c r="M102" s="125"/>
      <c r="N102" s="67"/>
      <c r="O102" s="67"/>
      <c r="P102" s="62"/>
      <c r="Q102" s="62"/>
      <c r="R102" s="62"/>
      <c r="S102" s="62"/>
      <c r="T102" s="75"/>
      <c r="U102" s="55" t="s">
        <v>122</v>
      </c>
      <c r="V102" s="71">
        <v>42811</v>
      </c>
      <c r="W102" s="72">
        <v>12017</v>
      </c>
      <c r="X102" s="73" t="s">
        <v>264</v>
      </c>
      <c r="Y102" s="74">
        <v>42811</v>
      </c>
      <c r="Z102" s="74">
        <v>42825</v>
      </c>
      <c r="AA102" s="224">
        <v>0.24990000000000001</v>
      </c>
      <c r="AB102" s="157"/>
      <c r="AC102" s="158">
        <v>19115.39</v>
      </c>
      <c r="AD102" s="159"/>
      <c r="AE102" s="198">
        <f>L101+AC102</f>
        <v>95576.98</v>
      </c>
      <c r="AF102" s="76"/>
      <c r="AG102" s="76"/>
      <c r="AH102" s="201"/>
      <c r="AI102" s="201"/>
      <c r="AJ102" s="201"/>
      <c r="AK102" s="127"/>
      <c r="AL102" s="65"/>
      <c r="AM102" s="125"/>
      <c r="AN102" s="128"/>
      <c r="AO102" s="225"/>
      <c r="AP102" s="226"/>
      <c r="AQ102" s="130"/>
      <c r="AR102" s="125"/>
      <c r="AS102" s="67"/>
      <c r="AT102" s="125"/>
      <c r="AU102" s="205"/>
      <c r="AV102" s="203"/>
      <c r="AW102" s="200"/>
      <c r="AX102" s="200"/>
      <c r="AY102" s="200"/>
      <c r="AZ102" s="200"/>
      <c r="BA102" s="200"/>
      <c r="BB102" s="200"/>
      <c r="BC102" s="200"/>
      <c r="BD102" s="200"/>
      <c r="BE102" s="200"/>
      <c r="BF102" s="200"/>
      <c r="BG102" s="202"/>
    </row>
    <row r="103" spans="1:59" ht="39" thickBot="1" x14ac:dyDescent="0.3">
      <c r="A103" s="324">
        <v>17</v>
      </c>
      <c r="B103" s="227" t="s">
        <v>243</v>
      </c>
      <c r="C103" s="228" t="s">
        <v>244</v>
      </c>
      <c r="D103" s="228" t="s">
        <v>140</v>
      </c>
      <c r="E103" s="228" t="s">
        <v>117</v>
      </c>
      <c r="F103" s="121" t="s">
        <v>245</v>
      </c>
      <c r="G103" s="229">
        <v>11779</v>
      </c>
      <c r="H103" s="230" t="s">
        <v>243</v>
      </c>
      <c r="I103" s="231" t="s">
        <v>246</v>
      </c>
      <c r="J103" s="228" t="s">
        <v>247</v>
      </c>
      <c r="K103" s="232">
        <v>42775</v>
      </c>
      <c r="L103" s="233">
        <v>8470</v>
      </c>
      <c r="M103" s="229">
        <v>11995</v>
      </c>
      <c r="N103" s="24">
        <v>42775</v>
      </c>
      <c r="O103" s="24">
        <v>43100</v>
      </c>
      <c r="P103" s="164">
        <v>1</v>
      </c>
      <c r="Q103" s="234"/>
      <c r="R103" s="234"/>
      <c r="S103" s="234"/>
      <c r="T103" s="235" t="s">
        <v>248</v>
      </c>
      <c r="U103" s="82" t="s">
        <v>120</v>
      </c>
      <c r="V103" s="71">
        <v>42957</v>
      </c>
      <c r="W103" s="72">
        <v>12119</v>
      </c>
      <c r="X103" s="73" t="s">
        <v>333</v>
      </c>
      <c r="Y103" s="74">
        <v>42957</v>
      </c>
      <c r="Z103" s="74">
        <v>43100</v>
      </c>
      <c r="AA103" s="236">
        <v>0.18359</v>
      </c>
      <c r="AB103" s="228"/>
      <c r="AC103" s="237">
        <v>1555</v>
      </c>
      <c r="AD103" s="238"/>
      <c r="AE103" s="198">
        <f>L103+AC103</f>
        <v>10025</v>
      </c>
      <c r="AF103" s="237">
        <v>0</v>
      </c>
      <c r="AG103" s="237">
        <v>0</v>
      </c>
      <c r="AH103" s="239">
        <v>0</v>
      </c>
      <c r="AI103" s="239">
        <v>0</v>
      </c>
      <c r="AJ103" s="239">
        <f>2417.3+1299.5+1511.5</f>
        <v>5228.3</v>
      </c>
      <c r="AK103" s="238">
        <f>AF103+AG103+AH103+AI103+AJ103</f>
        <v>5228.3</v>
      </c>
      <c r="AL103" s="240" t="s">
        <v>249</v>
      </c>
      <c r="AM103" s="241" t="s">
        <v>142</v>
      </c>
      <c r="AN103" s="242" t="s">
        <v>250</v>
      </c>
      <c r="AO103" s="241">
        <v>11811</v>
      </c>
      <c r="AP103" s="243"/>
      <c r="AQ103" s="242" t="s">
        <v>170</v>
      </c>
      <c r="AR103" s="241"/>
      <c r="AS103" s="244"/>
      <c r="AT103" s="241"/>
      <c r="AU103" s="245"/>
      <c r="AV103" s="296"/>
      <c r="AW103" s="297"/>
      <c r="AX103" s="297"/>
      <c r="AY103" s="297"/>
      <c r="AZ103" s="297"/>
      <c r="BA103" s="297"/>
      <c r="BB103" s="297"/>
      <c r="BC103" s="297"/>
      <c r="BD103" s="297"/>
      <c r="BE103" s="297"/>
      <c r="BF103" s="297"/>
      <c r="BG103" s="298"/>
    </row>
    <row r="104" spans="1:59" ht="39" thickBot="1" x14ac:dyDescent="0.3">
      <c r="A104" s="324">
        <v>18</v>
      </c>
      <c r="B104" s="162" t="s">
        <v>256</v>
      </c>
      <c r="C104" s="228" t="s">
        <v>243</v>
      </c>
      <c r="D104" s="228" t="s">
        <v>251</v>
      </c>
      <c r="E104" s="228" t="s">
        <v>142</v>
      </c>
      <c r="F104" s="121" t="s">
        <v>259</v>
      </c>
      <c r="G104" s="229" t="s">
        <v>142</v>
      </c>
      <c r="H104" s="230" t="s">
        <v>142</v>
      </c>
      <c r="I104" s="26" t="s">
        <v>260</v>
      </c>
      <c r="J104" s="164" t="s">
        <v>261</v>
      </c>
      <c r="K104" s="232">
        <v>42786</v>
      </c>
      <c r="L104" s="233">
        <v>3033.75</v>
      </c>
      <c r="M104" s="246" t="s">
        <v>142</v>
      </c>
      <c r="N104" s="246" t="s">
        <v>142</v>
      </c>
      <c r="O104" s="246" t="s">
        <v>142</v>
      </c>
      <c r="P104" s="164">
        <v>1</v>
      </c>
      <c r="Q104" s="234"/>
      <c r="R104" s="234"/>
      <c r="S104" s="234"/>
      <c r="T104" s="235" t="s">
        <v>262</v>
      </c>
      <c r="U104" s="162"/>
      <c r="V104" s="71"/>
      <c r="W104" s="72"/>
      <c r="X104" s="73"/>
      <c r="Y104" s="74"/>
      <c r="Z104" s="74"/>
      <c r="AA104" s="228"/>
      <c r="AB104" s="228"/>
      <c r="AC104" s="237"/>
      <c r="AD104" s="238"/>
      <c r="AE104" s="247"/>
      <c r="AF104" s="237">
        <v>0</v>
      </c>
      <c r="AG104" s="237">
        <v>0</v>
      </c>
      <c r="AH104" s="239">
        <v>0</v>
      </c>
      <c r="AI104" s="239">
        <v>0</v>
      </c>
      <c r="AJ104" s="239">
        <v>2499</v>
      </c>
      <c r="AK104" s="238">
        <f>AF104+AG104+AH104+AI104+AJ104</f>
        <v>2499</v>
      </c>
      <c r="AL104" s="240"/>
      <c r="AM104" s="241"/>
      <c r="AN104" s="242"/>
      <c r="AO104" s="248"/>
      <c r="AP104" s="243"/>
      <c r="AQ104" s="242"/>
      <c r="AR104" s="241"/>
      <c r="AS104" s="244"/>
      <c r="AT104" s="249"/>
      <c r="AU104" s="250"/>
      <c r="AV104" s="296"/>
      <c r="AW104" s="297"/>
      <c r="AX104" s="297"/>
      <c r="AY104" s="297"/>
      <c r="AZ104" s="297"/>
      <c r="BA104" s="297"/>
      <c r="BB104" s="297"/>
      <c r="BC104" s="297"/>
      <c r="BD104" s="297"/>
      <c r="BE104" s="297"/>
      <c r="BF104" s="299"/>
      <c r="BG104" s="298"/>
    </row>
    <row r="105" spans="1:59" ht="26.25" thickBot="1" x14ac:dyDescent="0.3">
      <c r="A105" s="324">
        <v>19</v>
      </c>
      <c r="B105" s="162" t="s">
        <v>255</v>
      </c>
      <c r="C105" s="228" t="s">
        <v>256</v>
      </c>
      <c r="D105" s="228" t="s">
        <v>251</v>
      </c>
      <c r="E105" s="228" t="s">
        <v>252</v>
      </c>
      <c r="F105" s="251" t="s">
        <v>253</v>
      </c>
      <c r="G105" s="252" t="s">
        <v>142</v>
      </c>
      <c r="H105" s="240" t="s">
        <v>142</v>
      </c>
      <c r="I105" s="26" t="s">
        <v>254</v>
      </c>
      <c r="J105" s="164" t="s">
        <v>257</v>
      </c>
      <c r="K105" s="24" t="s">
        <v>142</v>
      </c>
      <c r="L105" s="233" t="s">
        <v>142</v>
      </c>
      <c r="M105" s="25" t="s">
        <v>142</v>
      </c>
      <c r="N105" s="24" t="s">
        <v>142</v>
      </c>
      <c r="O105" s="24" t="s">
        <v>142</v>
      </c>
      <c r="P105" s="164">
        <v>1</v>
      </c>
      <c r="Q105" s="234"/>
      <c r="R105" s="234"/>
      <c r="S105" s="234"/>
      <c r="T105" s="235" t="s">
        <v>258</v>
      </c>
      <c r="U105" s="253"/>
      <c r="V105" s="244"/>
      <c r="W105" s="241"/>
      <c r="X105" s="251"/>
      <c r="Y105" s="244"/>
      <c r="Z105" s="244"/>
      <c r="AA105" s="228"/>
      <c r="AB105" s="228"/>
      <c r="AC105" s="237"/>
      <c r="AD105" s="238"/>
      <c r="AE105" s="247"/>
      <c r="AF105" s="237">
        <v>0</v>
      </c>
      <c r="AG105" s="237">
        <v>0</v>
      </c>
      <c r="AH105" s="239"/>
      <c r="AI105" s="239">
        <f>66.4+66.4+66.4+66.4+66.4+66.4+66.4+66.4+66.4+66.4+66.4+66.4+66.4</f>
        <v>863.19999999999982</v>
      </c>
      <c r="AJ105" s="238">
        <f>66.4+66.4+66.4+66.4+66.4+66.4+66.4+66.4</f>
        <v>531.19999999999993</v>
      </c>
      <c r="AK105" s="238">
        <f>AF105+AG105+AH105+AI105+AJ105</f>
        <v>1394.3999999999996</v>
      </c>
      <c r="AL105" s="241" t="s">
        <v>142</v>
      </c>
      <c r="AM105" s="242" t="s">
        <v>142</v>
      </c>
      <c r="AN105" s="252" t="s">
        <v>142</v>
      </c>
      <c r="AO105" s="254" t="s">
        <v>142</v>
      </c>
      <c r="AP105" s="242" t="s">
        <v>142</v>
      </c>
      <c r="AQ105" s="241" t="s">
        <v>142</v>
      </c>
      <c r="AR105" s="244" t="s">
        <v>142</v>
      </c>
      <c r="AS105" s="241" t="s">
        <v>142</v>
      </c>
      <c r="AT105" s="245"/>
      <c r="AU105" s="296"/>
      <c r="AV105" s="297"/>
      <c r="AW105" s="297"/>
      <c r="AX105" s="297"/>
      <c r="AY105" s="297"/>
      <c r="AZ105" s="297"/>
      <c r="BA105" s="297"/>
      <c r="BB105" s="297"/>
      <c r="BC105" s="297"/>
      <c r="BD105" s="297"/>
      <c r="BE105" s="297"/>
      <c r="BF105" s="298"/>
      <c r="BG105" s="298"/>
    </row>
    <row r="106" spans="1:59" ht="73.5" customHeight="1" thickBot="1" x14ac:dyDescent="0.3">
      <c r="A106" s="324">
        <v>20</v>
      </c>
      <c r="B106" s="162" t="s">
        <v>265</v>
      </c>
      <c r="C106" s="228" t="s">
        <v>266</v>
      </c>
      <c r="D106" s="228" t="s">
        <v>140</v>
      </c>
      <c r="E106" s="228" t="s">
        <v>267</v>
      </c>
      <c r="F106" s="251" t="s">
        <v>268</v>
      </c>
      <c r="G106" s="252">
        <v>11022</v>
      </c>
      <c r="H106" s="240" t="s">
        <v>256</v>
      </c>
      <c r="I106" s="26" t="s">
        <v>269</v>
      </c>
      <c r="J106" s="164" t="s">
        <v>270</v>
      </c>
      <c r="K106" s="24">
        <v>42810</v>
      </c>
      <c r="L106" s="233">
        <v>88000</v>
      </c>
      <c r="M106" s="25">
        <v>12017</v>
      </c>
      <c r="N106" s="24">
        <v>42810</v>
      </c>
      <c r="O106" s="24">
        <v>43100</v>
      </c>
      <c r="P106" s="164">
        <v>1</v>
      </c>
      <c r="Q106" s="234"/>
      <c r="R106" s="234"/>
      <c r="S106" s="234"/>
      <c r="T106" s="235" t="s">
        <v>248</v>
      </c>
      <c r="U106" s="253"/>
      <c r="V106" s="244"/>
      <c r="W106" s="241"/>
      <c r="X106" s="251"/>
      <c r="Y106" s="244"/>
      <c r="Z106" s="244"/>
      <c r="AA106" s="228"/>
      <c r="AB106" s="228"/>
      <c r="AC106" s="237"/>
      <c r="AD106" s="238"/>
      <c r="AE106" s="247"/>
      <c r="AF106" s="237">
        <v>0</v>
      </c>
      <c r="AG106" s="237">
        <v>0</v>
      </c>
      <c r="AH106" s="239">
        <v>0</v>
      </c>
      <c r="AI106" s="239">
        <v>0</v>
      </c>
      <c r="AJ106" s="238">
        <f>1870+475+5000</f>
        <v>7345</v>
      </c>
      <c r="AK106" s="238">
        <f>AF106+AG106+AH106+AI106+AJ106</f>
        <v>7345</v>
      </c>
      <c r="AL106" s="241" t="s">
        <v>142</v>
      </c>
      <c r="AM106" s="242" t="s">
        <v>142</v>
      </c>
      <c r="AN106" s="252" t="s">
        <v>142</v>
      </c>
      <c r="AO106" s="254" t="s">
        <v>142</v>
      </c>
      <c r="AP106" s="242" t="s">
        <v>142</v>
      </c>
      <c r="AQ106" s="241" t="s">
        <v>142</v>
      </c>
      <c r="AR106" s="244" t="s">
        <v>142</v>
      </c>
      <c r="AS106" s="241" t="s">
        <v>142</v>
      </c>
      <c r="AT106" s="245"/>
      <c r="AU106" s="296"/>
      <c r="AV106" s="297"/>
      <c r="AW106" s="297"/>
      <c r="AX106" s="297"/>
      <c r="AY106" s="297"/>
      <c r="AZ106" s="297"/>
      <c r="BA106" s="297"/>
      <c r="BB106" s="297"/>
      <c r="BC106" s="297"/>
      <c r="BD106" s="297"/>
      <c r="BE106" s="297"/>
      <c r="BF106" s="298"/>
      <c r="BG106" s="298"/>
    </row>
    <row r="107" spans="1:59" ht="48" customHeight="1" thickBot="1" x14ac:dyDescent="0.3">
      <c r="A107" s="324">
        <v>21</v>
      </c>
      <c r="B107" s="162" t="s">
        <v>273</v>
      </c>
      <c r="C107" s="228" t="s">
        <v>274</v>
      </c>
      <c r="D107" s="228" t="s">
        <v>140</v>
      </c>
      <c r="E107" s="228" t="s">
        <v>117</v>
      </c>
      <c r="F107" s="251" t="s">
        <v>275</v>
      </c>
      <c r="G107" s="252">
        <v>11993</v>
      </c>
      <c r="H107" s="240" t="s">
        <v>255</v>
      </c>
      <c r="I107" s="26" t="s">
        <v>277</v>
      </c>
      <c r="J107" s="164" t="s">
        <v>278</v>
      </c>
      <c r="K107" s="24">
        <v>42828</v>
      </c>
      <c r="L107" s="233">
        <v>55500</v>
      </c>
      <c r="M107" s="25">
        <v>12027</v>
      </c>
      <c r="N107" s="24">
        <v>42828</v>
      </c>
      <c r="O107" s="24">
        <v>43100</v>
      </c>
      <c r="P107" s="164">
        <v>1</v>
      </c>
      <c r="Q107" s="234"/>
      <c r="R107" s="234"/>
      <c r="S107" s="234"/>
      <c r="T107" s="235" t="s">
        <v>276</v>
      </c>
      <c r="U107" s="253"/>
      <c r="V107" s="244"/>
      <c r="W107" s="241"/>
      <c r="X107" s="251"/>
      <c r="Y107" s="244"/>
      <c r="Z107" s="244"/>
      <c r="AA107" s="228"/>
      <c r="AB107" s="228"/>
      <c r="AC107" s="237"/>
      <c r="AD107" s="238"/>
      <c r="AE107" s="247"/>
      <c r="AF107" s="237">
        <v>0</v>
      </c>
      <c r="AG107" s="237">
        <v>0</v>
      </c>
      <c r="AH107" s="239">
        <v>0</v>
      </c>
      <c r="AI107" s="239">
        <v>0</v>
      </c>
      <c r="AJ107" s="238">
        <f>1850+1850+1850</f>
        <v>5550</v>
      </c>
      <c r="AK107" s="238">
        <f t="shared" ref="AK107:AK111" si="0">AF107+AG107+AH107+AI107+AJ107</f>
        <v>5550</v>
      </c>
      <c r="AL107" s="241" t="s">
        <v>142</v>
      </c>
      <c r="AM107" s="242" t="s">
        <v>142</v>
      </c>
      <c r="AN107" s="252" t="s">
        <v>142</v>
      </c>
      <c r="AO107" s="254" t="s">
        <v>142</v>
      </c>
      <c r="AP107" s="242" t="s">
        <v>142</v>
      </c>
      <c r="AQ107" s="241" t="s">
        <v>142</v>
      </c>
      <c r="AR107" s="244" t="s">
        <v>142</v>
      </c>
      <c r="AS107" s="241" t="s">
        <v>142</v>
      </c>
      <c r="AT107" s="245"/>
      <c r="AU107" s="296"/>
      <c r="AV107" s="297"/>
      <c r="AW107" s="297"/>
      <c r="AX107" s="297"/>
      <c r="AY107" s="297"/>
      <c r="AZ107" s="297"/>
      <c r="BA107" s="297"/>
      <c r="BB107" s="297"/>
      <c r="BC107" s="297"/>
      <c r="BD107" s="297"/>
      <c r="BE107" s="297"/>
      <c r="BF107" s="298"/>
      <c r="BG107" s="298"/>
    </row>
    <row r="108" spans="1:59" ht="47.25" customHeight="1" thickBot="1" x14ac:dyDescent="0.3">
      <c r="A108" s="324">
        <v>22</v>
      </c>
      <c r="B108" s="162" t="s">
        <v>279</v>
      </c>
      <c r="C108" s="228" t="s">
        <v>274</v>
      </c>
      <c r="D108" s="228" t="s">
        <v>140</v>
      </c>
      <c r="E108" s="228" t="s">
        <v>117</v>
      </c>
      <c r="F108" s="251" t="s">
        <v>275</v>
      </c>
      <c r="G108" s="252">
        <v>11993</v>
      </c>
      <c r="H108" s="240" t="s">
        <v>265</v>
      </c>
      <c r="I108" s="26" t="s">
        <v>260</v>
      </c>
      <c r="J108" s="164" t="s">
        <v>261</v>
      </c>
      <c r="K108" s="24">
        <v>42828</v>
      </c>
      <c r="L108" s="233">
        <v>7185.55</v>
      </c>
      <c r="M108" s="25">
        <v>12027</v>
      </c>
      <c r="N108" s="24">
        <v>42828</v>
      </c>
      <c r="O108" s="24">
        <v>43100</v>
      </c>
      <c r="P108" s="164">
        <v>1</v>
      </c>
      <c r="Q108" s="234"/>
      <c r="R108" s="234"/>
      <c r="S108" s="234"/>
      <c r="T108" s="235" t="s">
        <v>276</v>
      </c>
      <c r="U108" s="253"/>
      <c r="V108" s="244"/>
      <c r="W108" s="241"/>
      <c r="X108" s="251"/>
      <c r="Y108" s="244"/>
      <c r="Z108" s="244"/>
      <c r="AA108" s="228"/>
      <c r="AB108" s="228"/>
      <c r="AC108" s="237"/>
      <c r="AD108" s="238"/>
      <c r="AE108" s="247"/>
      <c r="AF108" s="237">
        <v>0</v>
      </c>
      <c r="AG108" s="237">
        <v>0</v>
      </c>
      <c r="AH108" s="239">
        <v>0</v>
      </c>
      <c r="AI108" s="239">
        <v>0</v>
      </c>
      <c r="AJ108" s="238">
        <v>272.3</v>
      </c>
      <c r="AK108" s="238">
        <f t="shared" si="0"/>
        <v>272.3</v>
      </c>
      <c r="AL108" s="241" t="s">
        <v>142</v>
      </c>
      <c r="AM108" s="242" t="s">
        <v>142</v>
      </c>
      <c r="AN108" s="252" t="s">
        <v>142</v>
      </c>
      <c r="AO108" s="254" t="s">
        <v>142</v>
      </c>
      <c r="AP108" s="242" t="s">
        <v>142</v>
      </c>
      <c r="AQ108" s="241" t="s">
        <v>142</v>
      </c>
      <c r="AR108" s="244" t="s">
        <v>142</v>
      </c>
      <c r="AS108" s="241" t="s">
        <v>142</v>
      </c>
      <c r="AT108" s="245"/>
      <c r="AU108" s="296"/>
      <c r="AV108" s="297"/>
      <c r="AW108" s="297"/>
      <c r="AX108" s="297"/>
      <c r="AY108" s="297"/>
      <c r="AZ108" s="297"/>
      <c r="BA108" s="297"/>
      <c r="BB108" s="297"/>
      <c r="BC108" s="297"/>
      <c r="BD108" s="297"/>
      <c r="BE108" s="297"/>
      <c r="BF108" s="298"/>
      <c r="BG108" s="298"/>
    </row>
    <row r="109" spans="1:59" ht="46.5" customHeight="1" thickBot="1" x14ac:dyDescent="0.3">
      <c r="A109" s="324">
        <v>23</v>
      </c>
      <c r="B109" s="162" t="s">
        <v>282</v>
      </c>
      <c r="C109" s="228" t="s">
        <v>274</v>
      </c>
      <c r="D109" s="228" t="s">
        <v>140</v>
      </c>
      <c r="E109" s="228" t="s">
        <v>117</v>
      </c>
      <c r="F109" s="251" t="s">
        <v>275</v>
      </c>
      <c r="G109" s="252">
        <v>11993</v>
      </c>
      <c r="H109" s="240" t="s">
        <v>273</v>
      </c>
      <c r="I109" s="26" t="s">
        <v>280</v>
      </c>
      <c r="J109" s="164" t="s">
        <v>281</v>
      </c>
      <c r="K109" s="24">
        <v>42828</v>
      </c>
      <c r="L109" s="233">
        <v>1046.25</v>
      </c>
      <c r="M109" s="25">
        <v>12029</v>
      </c>
      <c r="N109" s="24">
        <v>42828</v>
      </c>
      <c r="O109" s="24">
        <v>43100</v>
      </c>
      <c r="P109" s="164">
        <v>1</v>
      </c>
      <c r="Q109" s="234"/>
      <c r="R109" s="234"/>
      <c r="S109" s="234"/>
      <c r="T109" s="235" t="s">
        <v>276</v>
      </c>
      <c r="U109" s="253"/>
      <c r="V109" s="244"/>
      <c r="W109" s="241"/>
      <c r="X109" s="251"/>
      <c r="Y109" s="244"/>
      <c r="Z109" s="244"/>
      <c r="AA109" s="228"/>
      <c r="AB109" s="228"/>
      <c r="AC109" s="237"/>
      <c r="AD109" s="238"/>
      <c r="AE109" s="247"/>
      <c r="AF109" s="237">
        <v>0</v>
      </c>
      <c r="AG109" s="237">
        <v>0</v>
      </c>
      <c r="AH109" s="239">
        <v>0</v>
      </c>
      <c r="AI109" s="239">
        <v>0</v>
      </c>
      <c r="AJ109" s="238">
        <v>56</v>
      </c>
      <c r="AK109" s="238">
        <f t="shared" si="0"/>
        <v>56</v>
      </c>
      <c r="AL109" s="241" t="s">
        <v>142</v>
      </c>
      <c r="AM109" s="242" t="s">
        <v>142</v>
      </c>
      <c r="AN109" s="252" t="s">
        <v>142</v>
      </c>
      <c r="AO109" s="254" t="s">
        <v>142</v>
      </c>
      <c r="AP109" s="242" t="s">
        <v>142</v>
      </c>
      <c r="AQ109" s="241" t="s">
        <v>142</v>
      </c>
      <c r="AR109" s="244" t="s">
        <v>142</v>
      </c>
      <c r="AS109" s="241" t="s">
        <v>142</v>
      </c>
      <c r="AT109" s="245"/>
      <c r="AU109" s="296"/>
      <c r="AV109" s="297"/>
      <c r="AW109" s="297"/>
      <c r="AX109" s="297"/>
      <c r="AY109" s="297"/>
      <c r="AZ109" s="297"/>
      <c r="BA109" s="297"/>
      <c r="BB109" s="297"/>
      <c r="BC109" s="297"/>
      <c r="BD109" s="297"/>
      <c r="BE109" s="297"/>
      <c r="BF109" s="298"/>
      <c r="BG109" s="298"/>
    </row>
    <row r="110" spans="1:59" ht="44.25" customHeight="1" thickBot="1" x14ac:dyDescent="0.3">
      <c r="A110" s="324">
        <v>24</v>
      </c>
      <c r="B110" s="162" t="s">
        <v>283</v>
      </c>
      <c r="C110" s="228" t="s">
        <v>274</v>
      </c>
      <c r="D110" s="228" t="s">
        <v>140</v>
      </c>
      <c r="E110" s="228" t="s">
        <v>117</v>
      </c>
      <c r="F110" s="251" t="s">
        <v>275</v>
      </c>
      <c r="G110" s="252">
        <v>11993</v>
      </c>
      <c r="H110" s="240" t="s">
        <v>279</v>
      </c>
      <c r="I110" s="26" t="s">
        <v>284</v>
      </c>
      <c r="J110" s="164" t="s">
        <v>285</v>
      </c>
      <c r="K110" s="24">
        <v>42828</v>
      </c>
      <c r="L110" s="233">
        <v>15783.4</v>
      </c>
      <c r="M110" s="25">
        <v>12031</v>
      </c>
      <c r="N110" s="24">
        <v>42828</v>
      </c>
      <c r="O110" s="24">
        <v>43100</v>
      </c>
      <c r="P110" s="164">
        <v>1</v>
      </c>
      <c r="Q110" s="234"/>
      <c r="R110" s="234"/>
      <c r="S110" s="234"/>
      <c r="T110" s="235" t="s">
        <v>276</v>
      </c>
      <c r="U110" s="253"/>
      <c r="V110" s="244"/>
      <c r="W110" s="241"/>
      <c r="X110" s="251"/>
      <c r="Y110" s="244"/>
      <c r="Z110" s="244"/>
      <c r="AA110" s="228"/>
      <c r="AB110" s="228"/>
      <c r="AC110" s="237"/>
      <c r="AD110" s="238"/>
      <c r="AE110" s="247"/>
      <c r="AF110" s="237">
        <v>0</v>
      </c>
      <c r="AG110" s="237">
        <v>0</v>
      </c>
      <c r="AH110" s="239">
        <v>0</v>
      </c>
      <c r="AI110" s="239">
        <v>0</v>
      </c>
      <c r="AJ110" s="238">
        <f>130+547+110.27</f>
        <v>787.27</v>
      </c>
      <c r="AK110" s="238">
        <f t="shared" si="0"/>
        <v>787.27</v>
      </c>
      <c r="AL110" s="241" t="s">
        <v>142</v>
      </c>
      <c r="AM110" s="242" t="s">
        <v>142</v>
      </c>
      <c r="AN110" s="252" t="s">
        <v>142</v>
      </c>
      <c r="AO110" s="254" t="s">
        <v>142</v>
      </c>
      <c r="AP110" s="242" t="s">
        <v>142</v>
      </c>
      <c r="AQ110" s="241" t="s">
        <v>142</v>
      </c>
      <c r="AR110" s="244" t="s">
        <v>142</v>
      </c>
      <c r="AS110" s="241" t="s">
        <v>142</v>
      </c>
      <c r="AT110" s="245"/>
      <c r="AU110" s="296"/>
      <c r="AV110" s="297"/>
      <c r="AW110" s="297"/>
      <c r="AX110" s="297"/>
      <c r="AY110" s="297"/>
      <c r="AZ110" s="297"/>
      <c r="BA110" s="297"/>
      <c r="BB110" s="297"/>
      <c r="BC110" s="297"/>
      <c r="BD110" s="297"/>
      <c r="BE110" s="297"/>
      <c r="BF110" s="298"/>
      <c r="BG110" s="298"/>
    </row>
    <row r="111" spans="1:59" ht="47.25" customHeight="1" thickBot="1" x14ac:dyDescent="0.3">
      <c r="A111" s="324">
        <v>25</v>
      </c>
      <c r="B111" s="162" t="s">
        <v>287</v>
      </c>
      <c r="C111" s="228" t="s">
        <v>274</v>
      </c>
      <c r="D111" s="228" t="s">
        <v>140</v>
      </c>
      <c r="E111" s="228" t="s">
        <v>117</v>
      </c>
      <c r="F111" s="251" t="s">
        <v>275</v>
      </c>
      <c r="G111" s="252">
        <v>11993</v>
      </c>
      <c r="H111" s="240" t="s">
        <v>282</v>
      </c>
      <c r="I111" s="26" t="s">
        <v>286</v>
      </c>
      <c r="J111" s="164" t="s">
        <v>288</v>
      </c>
      <c r="K111" s="24">
        <v>42828</v>
      </c>
      <c r="L111" s="233">
        <v>73335</v>
      </c>
      <c r="M111" s="25">
        <v>12031</v>
      </c>
      <c r="N111" s="24">
        <v>42828</v>
      </c>
      <c r="O111" s="24">
        <v>43100</v>
      </c>
      <c r="P111" s="164">
        <v>1</v>
      </c>
      <c r="Q111" s="234"/>
      <c r="R111" s="234"/>
      <c r="S111" s="234"/>
      <c r="T111" s="235" t="s">
        <v>276</v>
      </c>
      <c r="U111" s="253"/>
      <c r="V111" s="244"/>
      <c r="W111" s="241"/>
      <c r="X111" s="251"/>
      <c r="Y111" s="244"/>
      <c r="Z111" s="244"/>
      <c r="AA111" s="228"/>
      <c r="AB111" s="228"/>
      <c r="AC111" s="237"/>
      <c r="AD111" s="238"/>
      <c r="AE111" s="247"/>
      <c r="AF111" s="237">
        <v>0</v>
      </c>
      <c r="AG111" s="237">
        <v>0</v>
      </c>
      <c r="AH111" s="239">
        <v>0</v>
      </c>
      <c r="AI111" s="239">
        <v>0</v>
      </c>
      <c r="AJ111" s="238">
        <f>413+452</f>
        <v>865</v>
      </c>
      <c r="AK111" s="238">
        <f t="shared" si="0"/>
        <v>865</v>
      </c>
      <c r="AL111" s="241" t="s">
        <v>142</v>
      </c>
      <c r="AM111" s="242" t="s">
        <v>142</v>
      </c>
      <c r="AN111" s="252" t="s">
        <v>142</v>
      </c>
      <c r="AO111" s="254" t="s">
        <v>142</v>
      </c>
      <c r="AP111" s="242" t="s">
        <v>142</v>
      </c>
      <c r="AQ111" s="241" t="s">
        <v>142</v>
      </c>
      <c r="AR111" s="244" t="s">
        <v>142</v>
      </c>
      <c r="AS111" s="241" t="s">
        <v>142</v>
      </c>
      <c r="AT111" s="245"/>
      <c r="AU111" s="296"/>
      <c r="AV111" s="297"/>
      <c r="AW111" s="297"/>
      <c r="AX111" s="297"/>
      <c r="AY111" s="297"/>
      <c r="AZ111" s="297"/>
      <c r="BA111" s="297"/>
      <c r="BB111" s="297"/>
      <c r="BC111" s="297"/>
      <c r="BD111" s="297"/>
      <c r="BE111" s="297"/>
      <c r="BF111" s="298"/>
      <c r="BG111" s="298"/>
    </row>
    <row r="112" spans="1:59" ht="43.5" customHeight="1" thickBot="1" x14ac:dyDescent="0.3">
      <c r="A112" s="324">
        <v>26</v>
      </c>
      <c r="B112" s="162" t="s">
        <v>289</v>
      </c>
      <c r="C112" s="228" t="s">
        <v>274</v>
      </c>
      <c r="D112" s="228" t="s">
        <v>140</v>
      </c>
      <c r="E112" s="228" t="s">
        <v>117</v>
      </c>
      <c r="F112" s="251" t="s">
        <v>275</v>
      </c>
      <c r="G112" s="252">
        <v>11993</v>
      </c>
      <c r="H112" s="240" t="s">
        <v>283</v>
      </c>
      <c r="I112" s="26" t="s">
        <v>290</v>
      </c>
      <c r="J112" s="164" t="s">
        <v>291</v>
      </c>
      <c r="K112" s="24">
        <v>42828</v>
      </c>
      <c r="L112" s="233">
        <v>11748</v>
      </c>
      <c r="M112" s="25">
        <v>12031</v>
      </c>
      <c r="N112" s="24">
        <v>42828</v>
      </c>
      <c r="O112" s="24">
        <v>43100</v>
      </c>
      <c r="P112" s="164">
        <v>1</v>
      </c>
      <c r="Q112" s="234"/>
      <c r="R112" s="234"/>
      <c r="S112" s="234"/>
      <c r="T112" s="235" t="s">
        <v>276</v>
      </c>
      <c r="U112" s="253"/>
      <c r="V112" s="244"/>
      <c r="W112" s="241"/>
      <c r="X112" s="251"/>
      <c r="Y112" s="244"/>
      <c r="Z112" s="244"/>
      <c r="AA112" s="228"/>
      <c r="AB112" s="228"/>
      <c r="AC112" s="237"/>
      <c r="AD112" s="238"/>
      <c r="AE112" s="247"/>
      <c r="AF112" s="237">
        <v>0</v>
      </c>
      <c r="AG112" s="237">
        <v>0</v>
      </c>
      <c r="AH112" s="239">
        <v>0</v>
      </c>
      <c r="AI112" s="239">
        <v>0</v>
      </c>
      <c r="AJ112" s="238">
        <v>803.2</v>
      </c>
      <c r="AK112" s="238">
        <f t="shared" ref="AK112:AK115" si="1">AF112+AG112+AH112+AI112+AJ112</f>
        <v>803.2</v>
      </c>
      <c r="AL112" s="241" t="s">
        <v>142</v>
      </c>
      <c r="AM112" s="242" t="s">
        <v>142</v>
      </c>
      <c r="AN112" s="252" t="s">
        <v>142</v>
      </c>
      <c r="AO112" s="254" t="s">
        <v>142</v>
      </c>
      <c r="AP112" s="242" t="s">
        <v>142</v>
      </c>
      <c r="AQ112" s="241" t="s">
        <v>142</v>
      </c>
      <c r="AR112" s="244" t="s">
        <v>142</v>
      </c>
      <c r="AS112" s="241" t="s">
        <v>142</v>
      </c>
      <c r="AT112" s="245"/>
      <c r="AU112" s="296"/>
      <c r="AV112" s="297"/>
      <c r="AW112" s="297"/>
      <c r="AX112" s="297"/>
      <c r="AY112" s="297"/>
      <c r="AZ112" s="297"/>
      <c r="BA112" s="297"/>
      <c r="BB112" s="297"/>
      <c r="BC112" s="297"/>
      <c r="BD112" s="297"/>
      <c r="BE112" s="297"/>
      <c r="BF112" s="298"/>
      <c r="BG112" s="298"/>
    </row>
    <row r="113" spans="1:59" ht="42.75" customHeight="1" thickBot="1" x14ac:dyDescent="0.3">
      <c r="A113" s="324">
        <v>27</v>
      </c>
      <c r="B113" s="162" t="s">
        <v>292</v>
      </c>
      <c r="C113" s="228" t="s">
        <v>274</v>
      </c>
      <c r="D113" s="228" t="s">
        <v>140</v>
      </c>
      <c r="E113" s="228" t="s">
        <v>117</v>
      </c>
      <c r="F113" s="251" t="s">
        <v>275</v>
      </c>
      <c r="G113" s="252">
        <v>11993</v>
      </c>
      <c r="H113" s="240" t="s">
        <v>287</v>
      </c>
      <c r="I113" s="26" t="s">
        <v>293</v>
      </c>
      <c r="J113" s="164" t="s">
        <v>294</v>
      </c>
      <c r="K113" s="24">
        <v>42828</v>
      </c>
      <c r="L113" s="233">
        <v>20576.900000000001</v>
      </c>
      <c r="M113" s="25">
        <v>12031</v>
      </c>
      <c r="N113" s="24">
        <v>42828</v>
      </c>
      <c r="O113" s="24">
        <v>43100</v>
      </c>
      <c r="P113" s="164">
        <v>1</v>
      </c>
      <c r="Q113" s="234"/>
      <c r="R113" s="234"/>
      <c r="S113" s="234"/>
      <c r="T113" s="235" t="s">
        <v>276</v>
      </c>
      <c r="U113" s="253"/>
      <c r="V113" s="244"/>
      <c r="W113" s="241"/>
      <c r="X113" s="251"/>
      <c r="Y113" s="244"/>
      <c r="Z113" s="244"/>
      <c r="AA113" s="228"/>
      <c r="AB113" s="228"/>
      <c r="AC113" s="237"/>
      <c r="AD113" s="238"/>
      <c r="AE113" s="247"/>
      <c r="AF113" s="237">
        <v>0</v>
      </c>
      <c r="AG113" s="237">
        <v>0</v>
      </c>
      <c r="AH113" s="239">
        <v>0</v>
      </c>
      <c r="AI113" s="239">
        <v>0</v>
      </c>
      <c r="AJ113" s="238">
        <f>745.85+120.97</f>
        <v>866.82</v>
      </c>
      <c r="AK113" s="238">
        <f t="shared" si="1"/>
        <v>866.82</v>
      </c>
      <c r="AL113" s="25" t="s">
        <v>142</v>
      </c>
      <c r="AM113" s="255" t="s">
        <v>142</v>
      </c>
      <c r="AN113" s="229" t="s">
        <v>142</v>
      </c>
      <c r="AO113" s="256" t="s">
        <v>142</v>
      </c>
      <c r="AP113" s="255" t="s">
        <v>142</v>
      </c>
      <c r="AQ113" s="25" t="s">
        <v>142</v>
      </c>
      <c r="AR113" s="24" t="s">
        <v>142</v>
      </c>
      <c r="AS113" s="25" t="s">
        <v>142</v>
      </c>
      <c r="AT113" s="257"/>
      <c r="AU113" s="300"/>
      <c r="AV113" s="297"/>
      <c r="AW113" s="297"/>
      <c r="AX113" s="297"/>
      <c r="AY113" s="297"/>
      <c r="AZ113" s="297"/>
      <c r="BA113" s="297"/>
      <c r="BB113" s="297"/>
      <c r="BC113" s="297"/>
      <c r="BD113" s="297"/>
      <c r="BE113" s="297"/>
      <c r="BF113" s="298"/>
      <c r="BG113" s="298"/>
    </row>
    <row r="114" spans="1:59" ht="39" thickBot="1" x14ac:dyDescent="0.3">
      <c r="A114" s="324">
        <v>28</v>
      </c>
      <c r="B114" s="162" t="s">
        <v>298</v>
      </c>
      <c r="C114" s="228" t="s">
        <v>243</v>
      </c>
      <c r="D114" s="228" t="s">
        <v>305</v>
      </c>
      <c r="E114" s="228" t="s">
        <v>142</v>
      </c>
      <c r="F114" s="251" t="s">
        <v>299</v>
      </c>
      <c r="G114" s="252" t="s">
        <v>142</v>
      </c>
      <c r="H114" s="240" t="s">
        <v>289</v>
      </c>
      <c r="I114" s="26" t="s">
        <v>296</v>
      </c>
      <c r="J114" s="164" t="s">
        <v>297</v>
      </c>
      <c r="K114" s="24">
        <v>42828</v>
      </c>
      <c r="L114" s="233">
        <v>90000</v>
      </c>
      <c r="M114" s="25" t="s">
        <v>300</v>
      </c>
      <c r="N114" s="24">
        <v>42828</v>
      </c>
      <c r="O114" s="24">
        <v>43100</v>
      </c>
      <c r="P114" s="164">
        <v>1</v>
      </c>
      <c r="Q114" s="234"/>
      <c r="R114" s="234"/>
      <c r="S114" s="234"/>
      <c r="T114" s="235" t="s">
        <v>295</v>
      </c>
      <c r="U114" s="253"/>
      <c r="V114" s="244"/>
      <c r="W114" s="241"/>
      <c r="X114" s="251"/>
      <c r="Y114" s="244"/>
      <c r="Z114" s="244"/>
      <c r="AA114" s="228"/>
      <c r="AB114" s="228"/>
      <c r="AC114" s="237"/>
      <c r="AD114" s="238"/>
      <c r="AE114" s="247"/>
      <c r="AF114" s="237">
        <v>0</v>
      </c>
      <c r="AG114" s="237">
        <v>0</v>
      </c>
      <c r="AH114" s="239">
        <v>0</v>
      </c>
      <c r="AI114" s="239">
        <v>0</v>
      </c>
      <c r="AJ114" s="238">
        <f>9000+9000+9000+9000</f>
        <v>36000</v>
      </c>
      <c r="AK114" s="258">
        <f t="shared" si="1"/>
        <v>36000</v>
      </c>
      <c r="AL114" s="259" t="s">
        <v>142</v>
      </c>
      <c r="AM114" s="242" t="s">
        <v>142</v>
      </c>
      <c r="AN114" s="241" t="s">
        <v>142</v>
      </c>
      <c r="AO114" s="260" t="s">
        <v>142</v>
      </c>
      <c r="AP114" s="241" t="s">
        <v>304</v>
      </c>
      <c r="AQ114" s="241" t="s">
        <v>301</v>
      </c>
      <c r="AR114" s="244" t="s">
        <v>302</v>
      </c>
      <c r="AS114" s="244" t="s">
        <v>303</v>
      </c>
      <c r="AT114" s="241">
        <v>12022</v>
      </c>
      <c r="AU114" s="261">
        <v>42823</v>
      </c>
      <c r="AV114" s="296"/>
      <c r="AW114" s="297"/>
      <c r="AX114" s="297"/>
      <c r="AY114" s="297"/>
      <c r="AZ114" s="297"/>
      <c r="BA114" s="297"/>
      <c r="BB114" s="297"/>
      <c r="BC114" s="297"/>
      <c r="BD114" s="297"/>
      <c r="BE114" s="297"/>
      <c r="BF114" s="298"/>
      <c r="BG114" s="298"/>
    </row>
    <row r="115" spans="1:59" ht="42" customHeight="1" thickBot="1" x14ac:dyDescent="0.3">
      <c r="A115" s="324">
        <v>29</v>
      </c>
      <c r="B115" s="162" t="s">
        <v>306</v>
      </c>
      <c r="C115" s="228" t="s">
        <v>307</v>
      </c>
      <c r="D115" s="228" t="s">
        <v>140</v>
      </c>
      <c r="E115" s="228" t="s">
        <v>117</v>
      </c>
      <c r="F115" s="251" t="s">
        <v>308</v>
      </c>
      <c r="G115" s="252">
        <v>11999</v>
      </c>
      <c r="H115" s="240" t="s">
        <v>292</v>
      </c>
      <c r="I115" s="26" t="s">
        <v>310</v>
      </c>
      <c r="J115" s="164" t="s">
        <v>309</v>
      </c>
      <c r="K115" s="24">
        <v>42828</v>
      </c>
      <c r="L115" s="233">
        <v>74990</v>
      </c>
      <c r="M115" s="25">
        <v>12031</v>
      </c>
      <c r="N115" s="24">
        <v>42828</v>
      </c>
      <c r="O115" s="24">
        <v>43100</v>
      </c>
      <c r="P115" s="164">
        <v>1</v>
      </c>
      <c r="Q115" s="234"/>
      <c r="R115" s="234"/>
      <c r="S115" s="234"/>
      <c r="T115" s="235" t="s">
        <v>295</v>
      </c>
      <c r="U115" s="253"/>
      <c r="V115" s="244"/>
      <c r="W115" s="241"/>
      <c r="X115" s="251"/>
      <c r="Y115" s="244"/>
      <c r="Z115" s="244"/>
      <c r="AA115" s="228"/>
      <c r="AB115" s="228"/>
      <c r="AC115" s="237"/>
      <c r="AD115" s="238"/>
      <c r="AE115" s="247"/>
      <c r="AF115" s="237">
        <v>0</v>
      </c>
      <c r="AG115" s="237">
        <v>0</v>
      </c>
      <c r="AH115" s="239">
        <v>0</v>
      </c>
      <c r="AI115" s="239">
        <v>0</v>
      </c>
      <c r="AJ115" s="238">
        <v>2388</v>
      </c>
      <c r="AK115" s="238">
        <f t="shared" si="1"/>
        <v>2388</v>
      </c>
      <c r="AL115" s="72" t="s">
        <v>142</v>
      </c>
      <c r="AM115" s="262" t="s">
        <v>142</v>
      </c>
      <c r="AN115" s="263" t="s">
        <v>142</v>
      </c>
      <c r="AO115" s="264" t="s">
        <v>142</v>
      </c>
      <c r="AP115" s="262" t="s">
        <v>142</v>
      </c>
      <c r="AQ115" s="72" t="s">
        <v>142</v>
      </c>
      <c r="AR115" s="71" t="s">
        <v>142</v>
      </c>
      <c r="AS115" s="72" t="s">
        <v>142</v>
      </c>
      <c r="AT115" s="265"/>
      <c r="AU115" s="301"/>
      <c r="AV115" s="297"/>
      <c r="AW115" s="297"/>
      <c r="AX115" s="297"/>
      <c r="AY115" s="297"/>
      <c r="AZ115" s="297"/>
      <c r="BA115" s="297"/>
      <c r="BB115" s="297"/>
      <c r="BC115" s="297"/>
      <c r="BD115" s="297"/>
      <c r="BE115" s="297"/>
      <c r="BF115" s="298"/>
      <c r="BG115" s="298"/>
    </row>
    <row r="116" spans="1:59" ht="42" customHeight="1" thickBot="1" x14ac:dyDescent="0.3">
      <c r="A116" s="324">
        <v>30</v>
      </c>
      <c r="B116" s="162" t="s">
        <v>316</v>
      </c>
      <c r="C116" s="228" t="s">
        <v>317</v>
      </c>
      <c r="D116" s="228" t="s">
        <v>318</v>
      </c>
      <c r="E116" s="228" t="s">
        <v>117</v>
      </c>
      <c r="F116" s="251" t="s">
        <v>319</v>
      </c>
      <c r="G116" s="252">
        <v>11503</v>
      </c>
      <c r="H116" s="240" t="s">
        <v>298</v>
      </c>
      <c r="I116" s="26" t="s">
        <v>320</v>
      </c>
      <c r="J116" s="164" t="s">
        <v>321</v>
      </c>
      <c r="K116" s="24">
        <v>42898</v>
      </c>
      <c r="L116" s="233">
        <v>155200</v>
      </c>
      <c r="M116" s="25">
        <v>12074</v>
      </c>
      <c r="N116" s="24">
        <v>42898</v>
      </c>
      <c r="O116" s="24">
        <v>43100</v>
      </c>
      <c r="P116" s="164">
        <v>1</v>
      </c>
      <c r="Q116" s="234"/>
      <c r="R116" s="234"/>
      <c r="S116" s="234"/>
      <c r="T116" s="235" t="s">
        <v>315</v>
      </c>
      <c r="U116" s="253"/>
      <c r="V116" s="244"/>
      <c r="W116" s="241"/>
      <c r="X116" s="251"/>
      <c r="Y116" s="244"/>
      <c r="Z116" s="244"/>
      <c r="AA116" s="228"/>
      <c r="AB116" s="228"/>
      <c r="AC116" s="237"/>
      <c r="AD116" s="238"/>
      <c r="AE116" s="247"/>
      <c r="AF116" s="237">
        <v>0</v>
      </c>
      <c r="AG116" s="237">
        <v>0</v>
      </c>
      <c r="AH116" s="239">
        <v>0</v>
      </c>
      <c r="AI116" s="239">
        <v>0</v>
      </c>
      <c r="AJ116" s="238">
        <f>9825+6000</f>
        <v>15825</v>
      </c>
      <c r="AK116" s="238">
        <f t="shared" ref="AK116" si="2">AF116+AG116+AH116+AI116+AJ116</f>
        <v>15825</v>
      </c>
      <c r="AL116" s="240" t="s">
        <v>322</v>
      </c>
      <c r="AM116" s="241">
        <v>11860</v>
      </c>
      <c r="AN116" s="266" t="s">
        <v>323</v>
      </c>
      <c r="AO116" s="241">
        <v>11860</v>
      </c>
      <c r="AP116" s="262" t="s">
        <v>142</v>
      </c>
      <c r="AQ116" s="72" t="s">
        <v>142</v>
      </c>
      <c r="AR116" s="71" t="s">
        <v>142</v>
      </c>
      <c r="AS116" s="72" t="s">
        <v>142</v>
      </c>
      <c r="AT116" s="265"/>
      <c r="AU116" s="301"/>
      <c r="AV116" s="297"/>
      <c r="AW116" s="297"/>
      <c r="AX116" s="297"/>
      <c r="AY116" s="297"/>
      <c r="AZ116" s="297"/>
      <c r="BA116" s="297"/>
      <c r="BB116" s="297"/>
      <c r="BC116" s="297"/>
      <c r="BD116" s="297"/>
      <c r="BE116" s="297"/>
      <c r="BF116" s="298"/>
      <c r="BG116" s="298"/>
    </row>
    <row r="117" spans="1:59" ht="42" customHeight="1" thickBot="1" x14ac:dyDescent="0.3">
      <c r="A117" s="324">
        <v>31</v>
      </c>
      <c r="B117" s="162" t="s">
        <v>311</v>
      </c>
      <c r="C117" s="228" t="s">
        <v>255</v>
      </c>
      <c r="D117" s="228" t="s">
        <v>251</v>
      </c>
      <c r="E117" s="228" t="s">
        <v>142</v>
      </c>
      <c r="F117" s="251" t="s">
        <v>312</v>
      </c>
      <c r="G117" s="252" t="s">
        <v>142</v>
      </c>
      <c r="H117" s="240" t="s">
        <v>142</v>
      </c>
      <c r="I117" s="26" t="s">
        <v>313</v>
      </c>
      <c r="J117" s="164" t="s">
        <v>314</v>
      </c>
      <c r="K117" s="24">
        <v>42891</v>
      </c>
      <c r="L117" s="233">
        <v>6000.32</v>
      </c>
      <c r="M117" s="252">
        <v>12069</v>
      </c>
      <c r="N117" s="24">
        <v>42891</v>
      </c>
      <c r="O117" s="24">
        <v>42921</v>
      </c>
      <c r="P117" s="164">
        <v>1</v>
      </c>
      <c r="Q117" s="234"/>
      <c r="R117" s="234"/>
      <c r="S117" s="234"/>
      <c r="T117" s="235" t="s">
        <v>315</v>
      </c>
      <c r="U117" s="253"/>
      <c r="V117" s="244"/>
      <c r="W117" s="241"/>
      <c r="X117" s="251"/>
      <c r="Y117" s="244"/>
      <c r="Z117" s="244"/>
      <c r="AA117" s="228"/>
      <c r="AB117" s="228"/>
      <c r="AC117" s="237"/>
      <c r="AD117" s="238"/>
      <c r="AE117" s="247"/>
      <c r="AF117" s="237">
        <v>0</v>
      </c>
      <c r="AG117" s="237">
        <v>0</v>
      </c>
      <c r="AH117" s="239">
        <v>0</v>
      </c>
      <c r="AI117" s="239">
        <v>0</v>
      </c>
      <c r="AJ117" s="238">
        <v>6000.32</v>
      </c>
      <c r="AK117" s="238">
        <f t="shared" ref="AK117:AK118" si="3">AF117+AG117+AH117+AI117+AJ117</f>
        <v>6000.32</v>
      </c>
      <c r="AL117" s="72" t="s">
        <v>142</v>
      </c>
      <c r="AM117" s="262" t="s">
        <v>142</v>
      </c>
      <c r="AN117" s="263" t="s">
        <v>142</v>
      </c>
      <c r="AO117" s="264" t="s">
        <v>142</v>
      </c>
      <c r="AP117" s="262" t="s">
        <v>142</v>
      </c>
      <c r="AQ117" s="72" t="s">
        <v>142</v>
      </c>
      <c r="AR117" s="71" t="s">
        <v>142</v>
      </c>
      <c r="AS117" s="72" t="s">
        <v>142</v>
      </c>
      <c r="AT117" s="265"/>
      <c r="AU117" s="301"/>
      <c r="AV117" s="297"/>
      <c r="AW117" s="297"/>
      <c r="AX117" s="297"/>
      <c r="AY117" s="297"/>
      <c r="AZ117" s="297"/>
      <c r="BA117" s="297"/>
      <c r="BB117" s="297"/>
      <c r="BC117" s="297"/>
      <c r="BD117" s="297"/>
      <c r="BE117" s="297"/>
      <c r="BF117" s="298"/>
      <c r="BG117" s="298"/>
    </row>
    <row r="118" spans="1:59" ht="42" customHeight="1" thickBot="1" x14ac:dyDescent="0.3">
      <c r="A118" s="324">
        <v>32</v>
      </c>
      <c r="B118" s="162" t="s">
        <v>324</v>
      </c>
      <c r="C118" s="228" t="s">
        <v>265</v>
      </c>
      <c r="D118" s="228" t="s">
        <v>251</v>
      </c>
      <c r="E118" s="228" t="s">
        <v>142</v>
      </c>
      <c r="F118" s="251" t="s">
        <v>325</v>
      </c>
      <c r="G118" s="252" t="s">
        <v>142</v>
      </c>
      <c r="H118" s="240" t="s">
        <v>142</v>
      </c>
      <c r="I118" s="26" t="s">
        <v>326</v>
      </c>
      <c r="J118" s="164" t="s">
        <v>183</v>
      </c>
      <c r="K118" s="24">
        <v>42915</v>
      </c>
      <c r="L118" s="233">
        <v>14817.36</v>
      </c>
      <c r="M118" s="246" t="s">
        <v>327</v>
      </c>
      <c r="N118" s="24">
        <v>42915</v>
      </c>
      <c r="O118" s="24">
        <v>42976</v>
      </c>
      <c r="P118" s="164">
        <v>1</v>
      </c>
      <c r="Q118" s="234"/>
      <c r="R118" s="234"/>
      <c r="S118" s="234"/>
      <c r="T118" s="235" t="s">
        <v>295</v>
      </c>
      <c r="U118" s="253"/>
      <c r="V118" s="244"/>
      <c r="W118" s="241"/>
      <c r="X118" s="251"/>
      <c r="Y118" s="244"/>
      <c r="Z118" s="244"/>
      <c r="AA118" s="228"/>
      <c r="AB118" s="228"/>
      <c r="AC118" s="237"/>
      <c r="AD118" s="238"/>
      <c r="AE118" s="247"/>
      <c r="AF118" s="237">
        <v>0</v>
      </c>
      <c r="AG118" s="237">
        <v>0</v>
      </c>
      <c r="AH118" s="239">
        <v>0</v>
      </c>
      <c r="AI118" s="239">
        <v>0</v>
      </c>
      <c r="AJ118" s="238">
        <v>14817.36</v>
      </c>
      <c r="AK118" s="238">
        <f t="shared" si="3"/>
        <v>14817.36</v>
      </c>
      <c r="AL118" s="72" t="s">
        <v>142</v>
      </c>
      <c r="AM118" s="262" t="s">
        <v>142</v>
      </c>
      <c r="AN118" s="263" t="s">
        <v>142</v>
      </c>
      <c r="AO118" s="264" t="s">
        <v>142</v>
      </c>
      <c r="AP118" s="262" t="s">
        <v>142</v>
      </c>
      <c r="AQ118" s="72" t="s">
        <v>142</v>
      </c>
      <c r="AR118" s="71" t="s">
        <v>142</v>
      </c>
      <c r="AS118" s="72" t="s">
        <v>142</v>
      </c>
      <c r="AT118" s="265"/>
      <c r="AU118" s="301"/>
      <c r="AV118" s="297"/>
      <c r="AW118" s="297"/>
      <c r="AX118" s="297"/>
      <c r="AY118" s="297"/>
      <c r="AZ118" s="297"/>
      <c r="BA118" s="297"/>
      <c r="BB118" s="297"/>
      <c r="BC118" s="297"/>
      <c r="BD118" s="297"/>
      <c r="BE118" s="297"/>
      <c r="BF118" s="298"/>
      <c r="BG118" s="298"/>
    </row>
    <row r="119" spans="1:59" ht="42" customHeight="1" thickBot="1" x14ac:dyDescent="0.3">
      <c r="A119" s="324">
        <v>33</v>
      </c>
      <c r="B119" s="162" t="s">
        <v>329</v>
      </c>
      <c r="C119" s="228" t="s">
        <v>273</v>
      </c>
      <c r="D119" s="228" t="s">
        <v>251</v>
      </c>
      <c r="E119" s="228" t="s">
        <v>142</v>
      </c>
      <c r="F119" s="251" t="s">
        <v>330</v>
      </c>
      <c r="G119" s="252" t="s">
        <v>142</v>
      </c>
      <c r="H119" s="240" t="s">
        <v>142</v>
      </c>
      <c r="I119" s="121" t="s">
        <v>331</v>
      </c>
      <c r="J119" s="164" t="s">
        <v>332</v>
      </c>
      <c r="K119" s="24">
        <v>42933</v>
      </c>
      <c r="L119" s="233">
        <v>7996</v>
      </c>
      <c r="M119" s="246">
        <v>12097</v>
      </c>
      <c r="N119" s="24">
        <v>42933</v>
      </c>
      <c r="O119" s="24">
        <v>42963</v>
      </c>
      <c r="P119" s="164">
        <v>1</v>
      </c>
      <c r="Q119" s="234"/>
      <c r="R119" s="234"/>
      <c r="S119" s="234"/>
      <c r="T119" s="235" t="s">
        <v>315</v>
      </c>
      <c r="U119" s="253"/>
      <c r="V119" s="244"/>
      <c r="W119" s="241"/>
      <c r="X119" s="251"/>
      <c r="Y119" s="244"/>
      <c r="Z119" s="244"/>
      <c r="AA119" s="228"/>
      <c r="AB119" s="228"/>
      <c r="AC119" s="237"/>
      <c r="AD119" s="238"/>
      <c r="AE119" s="247"/>
      <c r="AF119" s="237">
        <v>0</v>
      </c>
      <c r="AG119" s="237">
        <v>0</v>
      </c>
      <c r="AH119" s="239">
        <v>0</v>
      </c>
      <c r="AI119" s="239">
        <v>0</v>
      </c>
      <c r="AJ119" s="238">
        <v>7996</v>
      </c>
      <c r="AK119" s="238">
        <f t="shared" ref="AK119:AK120" si="4">AF119+AG119+AH119+AI119+AJ119</f>
        <v>7996</v>
      </c>
      <c r="AL119" s="72" t="s">
        <v>142</v>
      </c>
      <c r="AM119" s="262" t="s">
        <v>142</v>
      </c>
      <c r="AN119" s="263" t="s">
        <v>142</v>
      </c>
      <c r="AO119" s="264" t="s">
        <v>142</v>
      </c>
      <c r="AP119" s="262" t="s">
        <v>142</v>
      </c>
      <c r="AQ119" s="72" t="s">
        <v>142</v>
      </c>
      <c r="AR119" s="71" t="s">
        <v>142</v>
      </c>
      <c r="AS119" s="72" t="s">
        <v>142</v>
      </c>
      <c r="AT119" s="265"/>
      <c r="AU119" s="301"/>
      <c r="AV119" s="297"/>
      <c r="AW119" s="297"/>
      <c r="AX119" s="297"/>
      <c r="AY119" s="297"/>
      <c r="AZ119" s="297"/>
      <c r="BA119" s="297"/>
      <c r="BB119" s="297"/>
      <c r="BC119" s="297"/>
      <c r="BD119" s="297"/>
      <c r="BE119" s="297"/>
      <c r="BF119" s="298"/>
      <c r="BG119" s="298"/>
    </row>
    <row r="120" spans="1:59" ht="42" customHeight="1" thickBot="1" x14ac:dyDescent="0.3">
      <c r="A120" s="324">
        <v>34</v>
      </c>
      <c r="B120" s="162" t="s">
        <v>334</v>
      </c>
      <c r="C120" s="228" t="s">
        <v>335</v>
      </c>
      <c r="D120" s="228" t="s">
        <v>336</v>
      </c>
      <c r="E120" s="228" t="s">
        <v>117</v>
      </c>
      <c r="F120" s="251" t="s">
        <v>337</v>
      </c>
      <c r="G120" s="252">
        <v>11907</v>
      </c>
      <c r="H120" s="240" t="s">
        <v>306</v>
      </c>
      <c r="I120" s="26" t="s">
        <v>219</v>
      </c>
      <c r="J120" s="164" t="s">
        <v>220</v>
      </c>
      <c r="K120" s="24">
        <v>42962</v>
      </c>
      <c r="L120" s="233">
        <v>11200</v>
      </c>
      <c r="M120" s="25">
        <v>12122</v>
      </c>
      <c r="N120" s="24">
        <v>42962</v>
      </c>
      <c r="O120" s="24">
        <v>43100</v>
      </c>
      <c r="P120" s="164">
        <v>1</v>
      </c>
      <c r="Q120" s="234"/>
      <c r="R120" s="234"/>
      <c r="S120" s="234"/>
      <c r="T120" s="235" t="s">
        <v>295</v>
      </c>
      <c r="U120" s="253"/>
      <c r="V120" s="244"/>
      <c r="W120" s="241"/>
      <c r="X120" s="251"/>
      <c r="Y120" s="244"/>
      <c r="Z120" s="244"/>
      <c r="AA120" s="228"/>
      <c r="AB120" s="228"/>
      <c r="AC120" s="237"/>
      <c r="AD120" s="238"/>
      <c r="AE120" s="247"/>
      <c r="AF120" s="237">
        <v>0</v>
      </c>
      <c r="AG120" s="237">
        <v>0</v>
      </c>
      <c r="AH120" s="239">
        <v>0</v>
      </c>
      <c r="AI120" s="239">
        <v>0</v>
      </c>
      <c r="AJ120" s="239">
        <v>0</v>
      </c>
      <c r="AK120" s="12">
        <f t="shared" si="4"/>
        <v>0</v>
      </c>
      <c r="AL120" s="240" t="s">
        <v>255</v>
      </c>
      <c r="AM120" s="241">
        <v>11992</v>
      </c>
      <c r="AN120" s="266" t="s">
        <v>338</v>
      </c>
      <c r="AO120" s="241">
        <v>11992</v>
      </c>
      <c r="AP120" s="262" t="s">
        <v>142</v>
      </c>
      <c r="AQ120" s="72" t="s">
        <v>142</v>
      </c>
      <c r="AR120" s="71" t="s">
        <v>142</v>
      </c>
      <c r="AS120" s="72" t="s">
        <v>142</v>
      </c>
      <c r="AT120" s="265"/>
      <c r="AU120" s="301"/>
      <c r="AV120" s="297"/>
      <c r="AW120" s="297"/>
      <c r="AX120" s="297"/>
      <c r="AY120" s="297"/>
      <c r="AZ120" s="297"/>
      <c r="BA120" s="297"/>
      <c r="BB120" s="297"/>
      <c r="BC120" s="297"/>
      <c r="BD120" s="297"/>
      <c r="BE120" s="297"/>
      <c r="BF120" s="298"/>
      <c r="BG120" s="298"/>
    </row>
    <row r="121" spans="1:59" ht="42" customHeight="1" thickBot="1" x14ac:dyDescent="0.3">
      <c r="A121" s="324">
        <v>35</v>
      </c>
      <c r="B121" s="162" t="s">
        <v>339</v>
      </c>
      <c r="C121" s="228" t="s">
        <v>279</v>
      </c>
      <c r="D121" s="228" t="s">
        <v>251</v>
      </c>
      <c r="E121" s="228" t="s">
        <v>142</v>
      </c>
      <c r="F121" s="251" t="s">
        <v>340</v>
      </c>
      <c r="G121" s="252" t="s">
        <v>142</v>
      </c>
      <c r="H121" s="240" t="s">
        <v>341</v>
      </c>
      <c r="I121" s="26" t="s">
        <v>342</v>
      </c>
      <c r="J121" s="164" t="s">
        <v>343</v>
      </c>
      <c r="K121" s="24">
        <v>42983</v>
      </c>
      <c r="L121" s="233">
        <v>2600</v>
      </c>
      <c r="M121" s="25">
        <v>12141</v>
      </c>
      <c r="N121" s="24">
        <v>42983</v>
      </c>
      <c r="O121" s="24">
        <v>43100</v>
      </c>
      <c r="P121" s="164">
        <v>1</v>
      </c>
      <c r="Q121" s="234"/>
      <c r="R121" s="234"/>
      <c r="S121" s="234"/>
      <c r="T121" s="235" t="s">
        <v>295</v>
      </c>
      <c r="U121" s="253"/>
      <c r="V121" s="244"/>
      <c r="W121" s="241"/>
      <c r="X121" s="251"/>
      <c r="Y121" s="244"/>
      <c r="Z121" s="244"/>
      <c r="AA121" s="228"/>
      <c r="AB121" s="228"/>
      <c r="AC121" s="237"/>
      <c r="AD121" s="238"/>
      <c r="AE121" s="247"/>
      <c r="AF121" s="237">
        <v>0</v>
      </c>
      <c r="AG121" s="237">
        <v>0</v>
      </c>
      <c r="AH121" s="239">
        <v>0</v>
      </c>
      <c r="AI121" s="239">
        <v>0</v>
      </c>
      <c r="AJ121" s="239">
        <v>0</v>
      </c>
      <c r="AK121" s="12">
        <f t="shared" ref="AK121" si="5">AF121+AG121+AH121+AI121+AJ121</f>
        <v>0</v>
      </c>
      <c r="AL121" s="240"/>
      <c r="AM121" s="241"/>
      <c r="AN121" s="266"/>
      <c r="AO121" s="248"/>
      <c r="AP121" s="241" t="s">
        <v>304</v>
      </c>
      <c r="AQ121" s="241" t="s">
        <v>344</v>
      </c>
      <c r="AR121" s="72">
        <v>12138</v>
      </c>
      <c r="AS121" s="267">
        <v>42992</v>
      </c>
      <c r="AT121" s="72">
        <v>12138</v>
      </c>
      <c r="AU121" s="267">
        <v>42992</v>
      </c>
      <c r="AV121" s="297"/>
      <c r="AW121" s="297"/>
      <c r="AX121" s="297"/>
      <c r="AY121" s="297"/>
      <c r="AZ121" s="297"/>
      <c r="BA121" s="297"/>
      <c r="BB121" s="297"/>
      <c r="BC121" s="297"/>
      <c r="BD121" s="297"/>
      <c r="BE121" s="297"/>
      <c r="BF121" s="298"/>
      <c r="BG121" s="298"/>
    </row>
    <row r="122" spans="1:59" ht="15.75" thickBot="1" x14ac:dyDescent="0.3">
      <c r="A122" s="332" t="s">
        <v>349</v>
      </c>
      <c r="B122" s="333"/>
      <c r="C122" s="333"/>
      <c r="D122" s="333"/>
      <c r="E122" s="333"/>
      <c r="F122" s="333"/>
      <c r="G122" s="333"/>
      <c r="H122" s="333"/>
      <c r="I122" s="333"/>
      <c r="J122" s="333"/>
      <c r="K122" s="334"/>
      <c r="L122" s="335">
        <f>SUM(L18:L121)</f>
        <v>2380569.4099999997</v>
      </c>
      <c r="M122" s="336" t="s">
        <v>142</v>
      </c>
      <c r="N122" s="336" t="s">
        <v>142</v>
      </c>
      <c r="O122" s="336" t="s">
        <v>142</v>
      </c>
      <c r="P122" s="336" t="s">
        <v>142</v>
      </c>
      <c r="Q122" s="336" t="s">
        <v>142</v>
      </c>
      <c r="R122" s="336" t="s">
        <v>142</v>
      </c>
      <c r="S122" s="336"/>
      <c r="T122" s="337" t="s">
        <v>142</v>
      </c>
      <c r="U122" s="338" t="s">
        <v>142</v>
      </c>
      <c r="V122" s="336" t="s">
        <v>142</v>
      </c>
      <c r="W122" s="336" t="s">
        <v>142</v>
      </c>
      <c r="X122" s="336" t="s">
        <v>142</v>
      </c>
      <c r="Y122" s="7" t="s">
        <v>142</v>
      </c>
      <c r="Z122" s="7" t="s">
        <v>142</v>
      </c>
      <c r="AA122" s="7" t="s">
        <v>142</v>
      </c>
      <c r="AB122" s="7" t="s">
        <v>142</v>
      </c>
      <c r="AC122" s="7" t="s">
        <v>142</v>
      </c>
      <c r="AD122" s="7" t="s">
        <v>142</v>
      </c>
      <c r="AE122" s="7">
        <f>SUM(AE17:AE121)</f>
        <v>2153746.9299999997</v>
      </c>
      <c r="AF122" s="7">
        <f>SUM(AF17:AF121)</f>
        <v>351118.17</v>
      </c>
      <c r="AG122" s="339">
        <f>SUM(AG18:AG121)</f>
        <v>1174370.8999999999</v>
      </c>
      <c r="AH122" s="7">
        <f>SUM(AH18:AH121)</f>
        <v>2534254.7000000002</v>
      </c>
      <c r="AI122" s="8">
        <f>SUM(AI18:AI121)</f>
        <v>3727388.6900000004</v>
      </c>
      <c r="AJ122" s="8">
        <f>SUM(AJ18:AJ121)</f>
        <v>2084491.5900000003</v>
      </c>
      <c r="AK122" s="7">
        <f>SUM(AK17:AK121)</f>
        <v>9871624.0500000007</v>
      </c>
      <c r="AL122" s="340"/>
      <c r="AM122" s="341"/>
      <c r="AN122" s="341"/>
      <c r="AO122" s="342"/>
      <c r="AP122" s="343"/>
      <c r="AQ122" s="341"/>
      <c r="AR122" s="341"/>
      <c r="AS122" s="341"/>
      <c r="AT122" s="341"/>
      <c r="AU122" s="342"/>
      <c r="AV122" s="6"/>
      <c r="AW122" s="344"/>
      <c r="AX122" s="344"/>
      <c r="AY122" s="344"/>
      <c r="AZ122" s="344"/>
      <c r="BA122" s="344"/>
      <c r="BB122" s="344"/>
      <c r="BC122" s="344"/>
      <c r="BD122" s="344"/>
      <c r="BE122" s="344"/>
      <c r="BF122" s="344"/>
      <c r="BG122" s="345"/>
    </row>
    <row r="123" spans="1:59" x14ac:dyDescent="0.25">
      <c r="AI123" s="268"/>
      <c r="AJ123" s="268"/>
    </row>
    <row r="124" spans="1:59" x14ac:dyDescent="0.25">
      <c r="A124" s="273" t="s">
        <v>350</v>
      </c>
      <c r="B124" s="273"/>
      <c r="C124" s="273"/>
      <c r="I124" s="275"/>
      <c r="AG124" s="2"/>
      <c r="AH124" s="269"/>
      <c r="AI124" s="346"/>
      <c r="AJ124" s="346"/>
    </row>
    <row r="125" spans="1:59" x14ac:dyDescent="0.25">
      <c r="A125" s="273"/>
      <c r="B125" s="273"/>
      <c r="C125" s="273"/>
      <c r="I125" s="275"/>
      <c r="AG125" s="2"/>
      <c r="AH125" s="269"/>
      <c r="AI125" s="346"/>
      <c r="AJ125" s="346"/>
    </row>
    <row r="126" spans="1:59" x14ac:dyDescent="0.25">
      <c r="A126" s="271" t="s">
        <v>351</v>
      </c>
      <c r="B126" s="271"/>
      <c r="C126" s="271"/>
      <c r="D126" s="271"/>
      <c r="E126" s="271"/>
      <c r="F126" s="271"/>
      <c r="G126" s="271"/>
      <c r="AG126" s="270"/>
    </row>
    <row r="127" spans="1:59" x14ac:dyDescent="0.25">
      <c r="L127" s="302"/>
      <c r="N127" s="303"/>
      <c r="O127" s="304"/>
      <c r="AE127" s="270"/>
      <c r="AG127" s="270"/>
    </row>
    <row r="128" spans="1:59" x14ac:dyDescent="0.25">
      <c r="AG128" s="305"/>
      <c r="AH128" s="269"/>
      <c r="AI128" s="269"/>
      <c r="AJ128" s="269"/>
    </row>
    <row r="129" spans="15:33" x14ac:dyDescent="0.25">
      <c r="AG129" s="270"/>
    </row>
    <row r="130" spans="15:33" x14ac:dyDescent="0.25">
      <c r="O130" s="274" t="s">
        <v>170</v>
      </c>
    </row>
    <row r="131" spans="15:33" x14ac:dyDescent="0.25">
      <c r="AG131" s="270"/>
    </row>
    <row r="135" spans="15:33" x14ac:dyDescent="0.25">
      <c r="AG135" s="2"/>
    </row>
  </sheetData>
  <mergeCells count="1186">
    <mergeCell ref="AW101:AW102"/>
    <mergeCell ref="AX101:AX102"/>
    <mergeCell ref="AY101:AY102"/>
    <mergeCell ref="AZ101:AZ102"/>
    <mergeCell ref="BA101:BA102"/>
    <mergeCell ref="BB101:BB102"/>
    <mergeCell ref="BC101:BC102"/>
    <mergeCell ref="BD101:BD102"/>
    <mergeCell ref="BE101:BE102"/>
    <mergeCell ref="BF101:BF102"/>
    <mergeCell ref="BG101:BG102"/>
    <mergeCell ref="AF101:AF102"/>
    <mergeCell ref="AG101:AG102"/>
    <mergeCell ref="AH101:AH102"/>
    <mergeCell ref="R101:R102"/>
    <mergeCell ref="S101:S102"/>
    <mergeCell ref="T101:T102"/>
    <mergeCell ref="AI101:AI102"/>
    <mergeCell ref="AJ101:AJ102"/>
    <mergeCell ref="AK101:AK102"/>
    <mergeCell ref="AL101:AL102"/>
    <mergeCell ref="AM101:AM102"/>
    <mergeCell ref="AN101:AN102"/>
    <mergeCell ref="AO101:AO102"/>
    <mergeCell ref="AP101:AP102"/>
    <mergeCell ref="AQ101:AQ102"/>
    <mergeCell ref="AR101:AR102"/>
    <mergeCell ref="AS101:AS102"/>
    <mergeCell ref="AT101:AT102"/>
    <mergeCell ref="AU101:AU102"/>
    <mergeCell ref="AV101:AV102"/>
    <mergeCell ref="A101:A102"/>
    <mergeCell ref="B101:B102"/>
    <mergeCell ref="C101:C102"/>
    <mergeCell ref="D101:D102"/>
    <mergeCell ref="E101:E102"/>
    <mergeCell ref="F101:F102"/>
    <mergeCell ref="G101:G102"/>
    <mergeCell ref="H101:H102"/>
    <mergeCell ref="I101:I102"/>
    <mergeCell ref="J101:J102"/>
    <mergeCell ref="K101:K102"/>
    <mergeCell ref="L101:L102"/>
    <mergeCell ref="M101:M102"/>
    <mergeCell ref="N101:N102"/>
    <mergeCell ref="O101:O102"/>
    <mergeCell ref="P101:P102"/>
    <mergeCell ref="Q101:Q102"/>
    <mergeCell ref="BD97:BD98"/>
    <mergeCell ref="BE97:BE98"/>
    <mergeCell ref="BF97:BF98"/>
    <mergeCell ref="BG97:BG98"/>
    <mergeCell ref="T97:T98"/>
    <mergeCell ref="AI97:AI98"/>
    <mergeCell ref="AJ97:AJ98"/>
    <mergeCell ref="AK97:AK98"/>
    <mergeCell ref="AL97:AL98"/>
    <mergeCell ref="AM97:AM98"/>
    <mergeCell ref="AN97:AN98"/>
    <mergeCell ref="AO97:AO98"/>
    <mergeCell ref="AP97:AP98"/>
    <mergeCell ref="AQ97:AQ98"/>
    <mergeCell ref="AR97:AR98"/>
    <mergeCell ref="AS97:AS98"/>
    <mergeCell ref="AT97:AT98"/>
    <mergeCell ref="AU97:AU98"/>
    <mergeCell ref="AV97:AV98"/>
    <mergeCell ref="AW97:AW98"/>
    <mergeCell ref="AX97:AX98"/>
    <mergeCell ref="AZ93:AZ96"/>
    <mergeCell ref="BA93:BA96"/>
    <mergeCell ref="BB93:BB96"/>
    <mergeCell ref="BC93:BC96"/>
    <mergeCell ref="BD93:BD96"/>
    <mergeCell ref="BE93:BE96"/>
    <mergeCell ref="BF93:BF96"/>
    <mergeCell ref="BG93:BG96"/>
    <mergeCell ref="A97:A98"/>
    <mergeCell ref="B97:B98"/>
    <mergeCell ref="C97:C98"/>
    <mergeCell ref="D97:D98"/>
    <mergeCell ref="E97:E98"/>
    <mergeCell ref="F97:F98"/>
    <mergeCell ref="G97:G98"/>
    <mergeCell ref="H97:H98"/>
    <mergeCell ref="I97:I98"/>
    <mergeCell ref="J97:J98"/>
    <mergeCell ref="K97:K98"/>
    <mergeCell ref="L97:L98"/>
    <mergeCell ref="M97:M98"/>
    <mergeCell ref="N97:N98"/>
    <mergeCell ref="O97:O98"/>
    <mergeCell ref="P97:P98"/>
    <mergeCell ref="Q97:Q98"/>
    <mergeCell ref="R97:R98"/>
    <mergeCell ref="S97:S98"/>
    <mergeCell ref="AY97:AY98"/>
    <mergeCell ref="AZ97:AZ98"/>
    <mergeCell ref="BA97:BA98"/>
    <mergeCell ref="BB97:BB98"/>
    <mergeCell ref="BC97:BC98"/>
    <mergeCell ref="AS80:AS82"/>
    <mergeCell ref="AT80:AT82"/>
    <mergeCell ref="AP88:AP92"/>
    <mergeCell ref="AQ88:AQ92"/>
    <mergeCell ref="AR88:AR92"/>
    <mergeCell ref="AP83:AP87"/>
    <mergeCell ref="AQ83:AQ87"/>
    <mergeCell ref="AR83:AR87"/>
    <mergeCell ref="AI83:AI87"/>
    <mergeCell ref="AK83:AK87"/>
    <mergeCell ref="AL83:AL87"/>
    <mergeCell ref="AM88:AM92"/>
    <mergeCell ref="AN88:AN92"/>
    <mergeCell ref="AJ80:AJ82"/>
    <mergeCell ref="AK80:AK82"/>
    <mergeCell ref="AJ83:AJ87"/>
    <mergeCell ref="AL80:AL82"/>
    <mergeCell ref="AM80:AM82"/>
    <mergeCell ref="AY88:AY92"/>
    <mergeCell ref="Q93:Q96"/>
    <mergeCell ref="R93:R96"/>
    <mergeCell ref="S93:S96"/>
    <mergeCell ref="T93:T96"/>
    <mergeCell ref="AI93:AI96"/>
    <mergeCell ref="AJ93:AJ96"/>
    <mergeCell ref="AK93:AK96"/>
    <mergeCell ref="AL93:AL96"/>
    <mergeCell ref="AM93:AM96"/>
    <mergeCell ref="AN93:AN96"/>
    <mergeCell ref="AO93:AO96"/>
    <mergeCell ref="AP93:AP96"/>
    <mergeCell ref="AQ93:AQ96"/>
    <mergeCell ref="AR93:AR96"/>
    <mergeCell ref="AS93:AS96"/>
    <mergeCell ref="AT93:AT96"/>
    <mergeCell ref="AU93:AU96"/>
    <mergeCell ref="AV93:AV96"/>
    <mergeCell ref="AW93:AW96"/>
    <mergeCell ref="AX93:AX96"/>
    <mergeCell ref="AY93:AY96"/>
    <mergeCell ref="R80:R82"/>
    <mergeCell ref="S80:S82"/>
    <mergeCell ref="T80:T82"/>
    <mergeCell ref="AI80:AI82"/>
    <mergeCell ref="AW80:AW82"/>
    <mergeCell ref="AX80:AX82"/>
    <mergeCell ref="AY80:AY82"/>
    <mergeCell ref="AZ80:AZ82"/>
    <mergeCell ref="BA80:BA82"/>
    <mergeCell ref="BB80:BB82"/>
    <mergeCell ref="BC80:BC82"/>
    <mergeCell ref="BD80:BD82"/>
    <mergeCell ref="BE80:BE82"/>
    <mergeCell ref="BF80:BF82"/>
    <mergeCell ref="BG80:BG82"/>
    <mergeCell ref="AJ88:AJ92"/>
    <mergeCell ref="A93:A96"/>
    <mergeCell ref="B93:B96"/>
    <mergeCell ref="C93:C96"/>
    <mergeCell ref="D93:D96"/>
    <mergeCell ref="E93:E96"/>
    <mergeCell ref="F93:F96"/>
    <mergeCell ref="G93:G96"/>
    <mergeCell ref="H93:H96"/>
    <mergeCell ref="I93:I96"/>
    <mergeCell ref="J93:J96"/>
    <mergeCell ref="K93:K96"/>
    <mergeCell ref="L93:L96"/>
    <mergeCell ref="M93:M96"/>
    <mergeCell ref="N93:N96"/>
    <mergeCell ref="O93:O96"/>
    <mergeCell ref="P93:P96"/>
    <mergeCell ref="R77:R79"/>
    <mergeCell ref="S77:S79"/>
    <mergeCell ref="T77:T79"/>
    <mergeCell ref="AI77:AI79"/>
    <mergeCell ref="AW77:AW79"/>
    <mergeCell ref="AX77:AX79"/>
    <mergeCell ref="AY77:AY79"/>
    <mergeCell ref="AZ77:AZ79"/>
    <mergeCell ref="BA77:BA79"/>
    <mergeCell ref="BB77:BB79"/>
    <mergeCell ref="BC77:BC79"/>
    <mergeCell ref="BD77:BD79"/>
    <mergeCell ref="BE77:BE79"/>
    <mergeCell ref="BF77:BF79"/>
    <mergeCell ref="BG77:BG79"/>
    <mergeCell ref="A80:A82"/>
    <mergeCell ref="B80:B82"/>
    <mergeCell ref="C80:C82"/>
    <mergeCell ref="D80:D82"/>
    <mergeCell ref="E80:E82"/>
    <mergeCell ref="F80:F82"/>
    <mergeCell ref="G80:G82"/>
    <mergeCell ref="H80:H82"/>
    <mergeCell ref="I80:I82"/>
    <mergeCell ref="J80:J82"/>
    <mergeCell ref="K80:K82"/>
    <mergeCell ref="L80:L82"/>
    <mergeCell ref="M80:M82"/>
    <mergeCell ref="N80:N82"/>
    <mergeCell ref="O80:O82"/>
    <mergeCell ref="P80:P82"/>
    <mergeCell ref="Q80:Q82"/>
    <mergeCell ref="A77:A79"/>
    <mergeCell ref="B77:B79"/>
    <mergeCell ref="C77:C79"/>
    <mergeCell ref="D77:D79"/>
    <mergeCell ref="E77:E79"/>
    <mergeCell ref="F77:F79"/>
    <mergeCell ref="G77:G79"/>
    <mergeCell ref="H77:H79"/>
    <mergeCell ref="I77:I79"/>
    <mergeCell ref="J77:J79"/>
    <mergeCell ref="K77:K79"/>
    <mergeCell ref="L77:L79"/>
    <mergeCell ref="M77:M79"/>
    <mergeCell ref="N77:N79"/>
    <mergeCell ref="O77:O79"/>
    <mergeCell ref="P77:P79"/>
    <mergeCell ref="Q77:Q79"/>
    <mergeCell ref="O71:O73"/>
    <mergeCell ref="P71:P73"/>
    <mergeCell ref="Q71:Q73"/>
    <mergeCell ref="R71:R73"/>
    <mergeCell ref="S71:S73"/>
    <mergeCell ref="T71:T73"/>
    <mergeCell ref="AI71:AI73"/>
    <mergeCell ref="AJ71:AJ73"/>
    <mergeCell ref="AK71:AK73"/>
    <mergeCell ref="AL71:AL73"/>
    <mergeCell ref="AM71:AM73"/>
    <mergeCell ref="AW71:AW73"/>
    <mergeCell ref="R74:R76"/>
    <mergeCell ref="A74:A76"/>
    <mergeCell ref="B74:B76"/>
    <mergeCell ref="C74:C76"/>
    <mergeCell ref="D74:D76"/>
    <mergeCell ref="E74:E76"/>
    <mergeCell ref="F74:F76"/>
    <mergeCell ref="G74:G76"/>
    <mergeCell ref="H74:H76"/>
    <mergeCell ref="I74:I76"/>
    <mergeCell ref="J74:J76"/>
    <mergeCell ref="K74:K76"/>
    <mergeCell ref="L74:L76"/>
    <mergeCell ref="M74:M76"/>
    <mergeCell ref="N74:N76"/>
    <mergeCell ref="O74:O76"/>
    <mergeCell ref="P74:P76"/>
    <mergeCell ref="Q74:Q76"/>
    <mergeCell ref="S74:S76"/>
    <mergeCell ref="T74:T76"/>
    <mergeCell ref="AY83:AY87"/>
    <mergeCell ref="AY71:AY73"/>
    <mergeCell ref="AZ71:AZ73"/>
    <mergeCell ref="BA71:BA73"/>
    <mergeCell ref="BB71:BB73"/>
    <mergeCell ref="BC71:BC73"/>
    <mergeCell ref="BD71:BD73"/>
    <mergeCell ref="BE71:BE73"/>
    <mergeCell ref="BF71:BF73"/>
    <mergeCell ref="BG71:BG73"/>
    <mergeCell ref="AZ88:AZ92"/>
    <mergeCell ref="AS88:AS92"/>
    <mergeCell ref="AT88:AT92"/>
    <mergeCell ref="AU88:AU92"/>
    <mergeCell ref="AV88:AV92"/>
    <mergeCell ref="AV83:AV87"/>
    <mergeCell ref="AU83:AU87"/>
    <mergeCell ref="AT83:AT87"/>
    <mergeCell ref="AS83:AS87"/>
    <mergeCell ref="AW88:AW92"/>
    <mergeCell ref="AX88:AX92"/>
    <mergeCell ref="AX83:AX87"/>
    <mergeCell ref="AW83:AW87"/>
    <mergeCell ref="AX71:AX73"/>
    <mergeCell ref="AV71:AV73"/>
    <mergeCell ref="AW74:AW76"/>
    <mergeCell ref="AX74:AX76"/>
    <mergeCell ref="AY74:AY76"/>
    <mergeCell ref="AZ74:AZ76"/>
    <mergeCell ref="BA74:BA76"/>
    <mergeCell ref="BB74:BB76"/>
    <mergeCell ref="BC74:BC76"/>
    <mergeCell ref="BG43:BG49"/>
    <mergeCell ref="AZ43:AZ49"/>
    <mergeCell ref="BA43:BA49"/>
    <mergeCell ref="BA88:BA92"/>
    <mergeCell ref="BB88:BB92"/>
    <mergeCell ref="BC88:BC92"/>
    <mergeCell ref="BD88:BD92"/>
    <mergeCell ref="BE88:BE92"/>
    <mergeCell ref="BF88:BF92"/>
    <mergeCell ref="BG88:BG92"/>
    <mergeCell ref="BG83:BG87"/>
    <mergeCell ref="BF83:BF87"/>
    <mergeCell ref="BE83:BE87"/>
    <mergeCell ref="BD83:BD87"/>
    <mergeCell ref="BC83:BC87"/>
    <mergeCell ref="BB83:BB87"/>
    <mergeCell ref="BA83:BA87"/>
    <mergeCell ref="AZ83:AZ87"/>
    <mergeCell ref="BD74:BD76"/>
    <mergeCell ref="BE74:BE76"/>
    <mergeCell ref="BF74:BF76"/>
    <mergeCell ref="BG74:BG76"/>
    <mergeCell ref="BD43:BD49"/>
    <mergeCell ref="BE43:BE49"/>
    <mergeCell ref="AP71:AP73"/>
    <mergeCell ref="AQ71:AQ73"/>
    <mergeCell ref="AR71:AR73"/>
    <mergeCell ref="AN25:AN42"/>
    <mergeCell ref="AZ55:AZ63"/>
    <mergeCell ref="BA55:BA63"/>
    <mergeCell ref="BB55:BB63"/>
    <mergeCell ref="BC55:BC63"/>
    <mergeCell ref="BD55:BD63"/>
    <mergeCell ref="BE55:BE63"/>
    <mergeCell ref="BF55:BF63"/>
    <mergeCell ref="BG55:BG63"/>
    <mergeCell ref="BE50:BE54"/>
    <mergeCell ref="BG50:BG54"/>
    <mergeCell ref="BG64:BG70"/>
    <mergeCell ref="BF64:BF70"/>
    <mergeCell ref="BE64:BE70"/>
    <mergeCell ref="BD64:BD70"/>
    <mergeCell ref="BC64:BC70"/>
    <mergeCell ref="BB64:BB70"/>
    <mergeCell ref="BA64:BA70"/>
    <mergeCell ref="AZ64:AZ70"/>
    <mergeCell ref="BC25:BC42"/>
    <mergeCell ref="BD25:BD42"/>
    <mergeCell ref="BE25:BE42"/>
    <mergeCell ref="BF25:BF42"/>
    <mergeCell ref="BG25:BG42"/>
    <mergeCell ref="BB43:BB49"/>
    <mergeCell ref="BC43:BC49"/>
    <mergeCell ref="AW55:AW63"/>
    <mergeCell ref="AX55:AX63"/>
    <mergeCell ref="BF43:BF49"/>
    <mergeCell ref="AM64:AM70"/>
    <mergeCell ref="AN64:AN70"/>
    <mergeCell ref="AO64:AO70"/>
    <mergeCell ref="AP55:AP63"/>
    <mergeCell ref="AQ55:AQ63"/>
    <mergeCell ref="AN80:AN82"/>
    <mergeCell ref="AO80:AO82"/>
    <mergeCell ref="AP80:AP82"/>
    <mergeCell ref="AQ80:AQ82"/>
    <mergeCell ref="AR80:AR82"/>
    <mergeCell ref="AN83:AN87"/>
    <mergeCell ref="AO83:AO87"/>
    <mergeCell ref="AO55:AO63"/>
    <mergeCell ref="AI25:AI42"/>
    <mergeCell ref="AK25:AK42"/>
    <mergeCell ref="AI55:AI63"/>
    <mergeCell ref="AK55:AK63"/>
    <mergeCell ref="AL55:AL63"/>
    <mergeCell ref="AM55:AM63"/>
    <mergeCell ref="AN55:AN63"/>
    <mergeCell ref="AK50:AK54"/>
    <mergeCell ref="AN50:AN54"/>
    <mergeCell ref="AQ43:AQ49"/>
    <mergeCell ref="AR43:AR49"/>
    <mergeCell ref="AJ25:AJ42"/>
    <mergeCell ref="AJ43:AJ49"/>
    <mergeCell ref="AJ50:AJ54"/>
    <mergeCell ref="AJ55:AJ63"/>
    <mergeCell ref="AI74:AI76"/>
    <mergeCell ref="AL50:AL54"/>
    <mergeCell ref="AM50:AM54"/>
    <mergeCell ref="AO71:AO73"/>
    <mergeCell ref="AB50:AB54"/>
    <mergeCell ref="AC50:AC54"/>
    <mergeCell ref="AO50:AO54"/>
    <mergeCell ref="AV64:AV70"/>
    <mergeCell ref="AU64:AU70"/>
    <mergeCell ref="AT64:AT70"/>
    <mergeCell ref="AS64:AS70"/>
    <mergeCell ref="AR64:AR70"/>
    <mergeCell ref="AQ64:AQ70"/>
    <mergeCell ref="AP64:AP70"/>
    <mergeCell ref="BA25:BA42"/>
    <mergeCell ref="BB25:BB42"/>
    <mergeCell ref="AJ77:AJ79"/>
    <mergeCell ref="AK77:AK79"/>
    <mergeCell ref="AL77:AL79"/>
    <mergeCell ref="AM77:AM79"/>
    <mergeCell ref="AN77:AN79"/>
    <mergeCell ref="AO77:AO79"/>
    <mergeCell ref="AP77:AP79"/>
    <mergeCell ref="AQ77:AQ79"/>
    <mergeCell ref="AR77:AR79"/>
    <mergeCell ref="AS77:AS79"/>
    <mergeCell ref="AR74:AR76"/>
    <mergeCell ref="AK74:AK76"/>
    <mergeCell ref="AL74:AL76"/>
    <mergeCell ref="AM74:AM76"/>
    <mergeCell ref="AN74:AN76"/>
    <mergeCell ref="AO74:AO76"/>
    <mergeCell ref="AP74:AP76"/>
    <mergeCell ref="AQ74:AQ76"/>
    <mergeCell ref="AJ74:AJ76"/>
    <mergeCell ref="AL64:AL70"/>
    <mergeCell ref="AU77:AU79"/>
    <mergeCell ref="AV77:AV79"/>
    <mergeCell ref="AO88:AO92"/>
    <mergeCell ref="AS55:AS63"/>
    <mergeCell ref="AU80:AU82"/>
    <mergeCell ref="AV80:AV82"/>
    <mergeCell ref="AN71:AN73"/>
    <mergeCell ref="AS71:AS73"/>
    <mergeCell ref="AT71:AT73"/>
    <mergeCell ref="AU71:AU73"/>
    <mergeCell ref="AR55:AR63"/>
    <mergeCell ref="AS74:AS76"/>
    <mergeCell ref="AY55:AY63"/>
    <mergeCell ref="AY64:AY70"/>
    <mergeCell ref="BF50:BF54"/>
    <mergeCell ref="AA34:AA42"/>
    <mergeCell ref="AB34:AB42"/>
    <mergeCell ref="AC34:AC42"/>
    <mergeCell ref="AD34:AD42"/>
    <mergeCell ref="AE34:AE42"/>
    <mergeCell ref="AF34:AF42"/>
    <mergeCell ref="AG34:AG42"/>
    <mergeCell ref="AH34:AH42"/>
    <mergeCell ref="AW50:AW54"/>
    <mergeCell ref="AX50:AX54"/>
    <mergeCell ref="AY50:AY54"/>
    <mergeCell ref="AZ50:AZ54"/>
    <mergeCell ref="BA50:BA54"/>
    <mergeCell ref="BB50:BB54"/>
    <mergeCell ref="BC50:BC54"/>
    <mergeCell ref="BD50:BD54"/>
    <mergeCell ref="AA50:AA54"/>
    <mergeCell ref="AM25:AM42"/>
    <mergeCell ref="AO25:AO42"/>
    <mergeCell ref="AQ25:AQ42"/>
    <mergeCell ref="AD50:AD54"/>
    <mergeCell ref="AE50:AE54"/>
    <mergeCell ref="AF50:AF54"/>
    <mergeCell ref="AJ64:AJ70"/>
    <mergeCell ref="AG50:AG54"/>
    <mergeCell ref="AT55:AT63"/>
    <mergeCell ref="AU55:AU63"/>
    <mergeCell ref="AT18:AT24"/>
    <mergeCell ref="AU18:AU24"/>
    <mergeCell ref="AV55:AV63"/>
    <mergeCell ref="AI64:AI70"/>
    <mergeCell ref="AK64:AK70"/>
    <mergeCell ref="AI88:AI92"/>
    <mergeCell ref="AK88:AK92"/>
    <mergeCell ref="AL88:AL92"/>
    <mergeCell ref="AH50:AH54"/>
    <mergeCell ref="AI50:AI54"/>
    <mergeCell ref="AP50:AP54"/>
    <mergeCell ref="AQ50:AQ54"/>
    <mergeCell ref="AR50:AR54"/>
    <mergeCell ref="AS50:AS54"/>
    <mergeCell ref="AT50:AT54"/>
    <mergeCell ref="AU50:AU54"/>
    <mergeCell ref="AV50:AV54"/>
    <mergeCell ref="AM83:AM87"/>
    <mergeCell ref="AT74:AT76"/>
    <mergeCell ref="AU74:AU76"/>
    <mergeCell ref="AV74:AV76"/>
    <mergeCell ref="AT77:AT79"/>
    <mergeCell ref="S64:S70"/>
    <mergeCell ref="T64:T70"/>
    <mergeCell ref="F43:F49"/>
    <mergeCell ref="G43:G49"/>
    <mergeCell ref="H43:H49"/>
    <mergeCell ref="I43:I49"/>
    <mergeCell ref="J50:J54"/>
    <mergeCell ref="K50:K54"/>
    <mergeCell ref="L50:L54"/>
    <mergeCell ref="M50:M54"/>
    <mergeCell ref="N50:N54"/>
    <mergeCell ref="P43:P49"/>
    <mergeCell ref="AX64:AX70"/>
    <mergeCell ref="AW64:AW70"/>
    <mergeCell ref="AY18:AY24"/>
    <mergeCell ref="AZ18:AZ24"/>
    <mergeCell ref="AA43:AA49"/>
    <mergeCell ref="AB43:AB49"/>
    <mergeCell ref="AC43:AC49"/>
    <mergeCell ref="AD43:AD49"/>
    <mergeCell ref="AE43:AE49"/>
    <mergeCell ref="AF43:AF49"/>
    <mergeCell ref="AG43:AG49"/>
    <mergeCell ref="AH43:AH49"/>
    <mergeCell ref="AI43:AI49"/>
    <mergeCell ref="AK43:AK49"/>
    <mergeCell ref="AL43:AL49"/>
    <mergeCell ref="AM43:AM49"/>
    <mergeCell ref="AN43:AN49"/>
    <mergeCell ref="AO43:AO49"/>
    <mergeCell ref="AP43:AP49"/>
    <mergeCell ref="AL25:AL42"/>
    <mergeCell ref="AX25:AX42"/>
    <mergeCell ref="AY25:AY42"/>
    <mergeCell ref="AZ25:AZ42"/>
    <mergeCell ref="AS43:AS49"/>
    <mergeCell ref="AT44:AT49"/>
    <mergeCell ref="AU43:AU49"/>
    <mergeCell ref="AV43:AV49"/>
    <mergeCell ref="AW43:AW49"/>
    <mergeCell ref="AX43:AX49"/>
    <mergeCell ref="AY43:AY49"/>
    <mergeCell ref="A126:G126"/>
    <mergeCell ref="C25:C42"/>
    <mergeCell ref="D25:D42"/>
    <mergeCell ref="E25:E42"/>
    <mergeCell ref="F25:F42"/>
    <mergeCell ref="G25:G42"/>
    <mergeCell ref="H25:H42"/>
    <mergeCell ref="A122:K122"/>
    <mergeCell ref="J43:J49"/>
    <mergeCell ref="K43:K49"/>
    <mergeCell ref="I25:I42"/>
    <mergeCell ref="J25:J42"/>
    <mergeCell ref="A55:A63"/>
    <mergeCell ref="B55:B63"/>
    <mergeCell ref="C55:C63"/>
    <mergeCell ref="D55:D63"/>
    <mergeCell ref="E55:E63"/>
    <mergeCell ref="F55:F63"/>
    <mergeCell ref="A64:A70"/>
    <mergeCell ref="B64:B70"/>
    <mergeCell ref="C64:C70"/>
    <mergeCell ref="G64:G70"/>
    <mergeCell ref="B88:B92"/>
    <mergeCell ref="G55:G63"/>
    <mergeCell ref="H55:H63"/>
    <mergeCell ref="I55:I63"/>
    <mergeCell ref="J55:J63"/>
    <mergeCell ref="K55:K63"/>
    <mergeCell ref="A71:A73"/>
    <mergeCell ref="B71:B73"/>
    <mergeCell ref="C71:C73"/>
    <mergeCell ref="D71:D73"/>
    <mergeCell ref="E71:E73"/>
    <mergeCell ref="F71:F73"/>
    <mergeCell ref="G71:G73"/>
    <mergeCell ref="I71:I73"/>
    <mergeCell ref="AR15:AR16"/>
    <mergeCell ref="AS15:AS16"/>
    <mergeCell ref="AN15:AN16"/>
    <mergeCell ref="AL15:AL16"/>
    <mergeCell ref="A43:A49"/>
    <mergeCell ref="L25:L42"/>
    <mergeCell ref="M25:M42"/>
    <mergeCell ref="L43:L49"/>
    <mergeCell ref="M43:M49"/>
    <mergeCell ref="T43:T49"/>
    <mergeCell ref="AJ18:AJ24"/>
    <mergeCell ref="AR18:AR24"/>
    <mergeCell ref="AS18:AS24"/>
    <mergeCell ref="S43:S49"/>
    <mergeCell ref="Q25:Q42"/>
    <mergeCell ref="AR25:AR42"/>
    <mergeCell ref="AP25:AP42"/>
    <mergeCell ref="AS25:AS42"/>
    <mergeCell ref="B43:B49"/>
    <mergeCell ref="C43:C49"/>
    <mergeCell ref="D43:D49"/>
    <mergeCell ref="A1:AK3"/>
    <mergeCell ref="A6:AV6"/>
    <mergeCell ref="A7:J7"/>
    <mergeCell ref="AO15:AO16"/>
    <mergeCell ref="AP15:AP16"/>
    <mergeCell ref="I18:I24"/>
    <mergeCell ref="J18:J24"/>
    <mergeCell ref="K18:K24"/>
    <mergeCell ref="L18:L24"/>
    <mergeCell ref="M18:M24"/>
    <mergeCell ref="N18:N24"/>
    <mergeCell ref="O18:O24"/>
    <mergeCell ref="P18:P24"/>
    <mergeCell ref="A4:F4"/>
    <mergeCell ref="A18:A24"/>
    <mergeCell ref="B18:B24"/>
    <mergeCell ref="AT15:AT16"/>
    <mergeCell ref="AL14:AO14"/>
    <mergeCell ref="A11:AF11"/>
    <mergeCell ref="AK18:AK24"/>
    <mergeCell ref="Q43:Q49"/>
    <mergeCell ref="R43:R49"/>
    <mergeCell ref="AV25:AV42"/>
    <mergeCell ref="A10:AF10"/>
    <mergeCell ref="A14:A17"/>
    <mergeCell ref="B14:G15"/>
    <mergeCell ref="H14:AK14"/>
    <mergeCell ref="H15:T15"/>
    <mergeCell ref="U15:AD15"/>
    <mergeCell ref="AE15:AK15"/>
    <mergeCell ref="AP14:AU14"/>
    <mergeCell ref="AQ15:AQ16"/>
    <mergeCell ref="A88:A92"/>
    <mergeCell ref="T83:T87"/>
    <mergeCell ref="S83:S87"/>
    <mergeCell ref="R83:R87"/>
    <mergeCell ref="N55:N63"/>
    <mergeCell ref="O55:O63"/>
    <mergeCell ref="P55:P63"/>
    <mergeCell ref="O50:O54"/>
    <mergeCell ref="P50:P54"/>
    <mergeCell ref="E88:E92"/>
    <mergeCell ref="D88:D92"/>
    <mergeCell ref="C88:C92"/>
    <mergeCell ref="S88:S92"/>
    <mergeCell ref="R88:R92"/>
    <mergeCell ref="Q88:Q92"/>
    <mergeCell ref="P88:P92"/>
    <mergeCell ref="O88:O92"/>
    <mergeCell ref="A50:A54"/>
    <mergeCell ref="B50:B54"/>
    <mergeCell ref="C50:C54"/>
    <mergeCell ref="AT25:AT42"/>
    <mergeCell ref="AU25:AU42"/>
    <mergeCell ref="A25:A42"/>
    <mergeCell ref="B25:B42"/>
    <mergeCell ref="G50:G54"/>
    <mergeCell ref="Q64:Q70"/>
    <mergeCell ref="L55:L63"/>
    <mergeCell ref="M55:M63"/>
    <mergeCell ref="J71:J73"/>
    <mergeCell ref="K71:K73"/>
    <mergeCell ref="L71:L73"/>
    <mergeCell ref="M71:M73"/>
    <mergeCell ref="N71:N73"/>
    <mergeCell ref="AA18:AA24"/>
    <mergeCell ref="AB18:AB24"/>
    <mergeCell ref="AC18:AC24"/>
    <mergeCell ref="AD18:AD24"/>
    <mergeCell ref="D83:D87"/>
    <mergeCell ref="AL18:AL24"/>
    <mergeCell ref="AM18:AM24"/>
    <mergeCell ref="AN18:AN24"/>
    <mergeCell ref="P25:P42"/>
    <mergeCell ref="R25:R42"/>
    <mergeCell ref="S25:S42"/>
    <mergeCell ref="N43:N49"/>
    <mergeCell ref="O43:O49"/>
    <mergeCell ref="H64:H70"/>
    <mergeCell ref="I64:I70"/>
    <mergeCell ref="D64:D70"/>
    <mergeCell ref="E64:E70"/>
    <mergeCell ref="F64:F70"/>
    <mergeCell ref="J64:J70"/>
    <mergeCell ref="K64:K70"/>
    <mergeCell ref="L64:L70"/>
    <mergeCell ref="M64:M70"/>
    <mergeCell ref="N64:N70"/>
    <mergeCell ref="O64:O70"/>
    <mergeCell ref="P64:P70"/>
    <mergeCell ref="Q55:Q63"/>
    <mergeCell ref="I50:I54"/>
    <mergeCell ref="R64:R70"/>
    <mergeCell ref="B83:B87"/>
    <mergeCell ref="Q83:Q87"/>
    <mergeCell ref="P83:P87"/>
    <mergeCell ref="O83:O87"/>
    <mergeCell ref="N83:N87"/>
    <mergeCell ref="L83:L87"/>
    <mergeCell ref="K83:K87"/>
    <mergeCell ref="BB18:BB24"/>
    <mergeCell ref="W31:W32"/>
    <mergeCell ref="AE18:AE24"/>
    <mergeCell ref="AF18:AF24"/>
    <mergeCell ref="AG18:AG24"/>
    <mergeCell ref="AH18:AH24"/>
    <mergeCell ref="AI18:AI24"/>
    <mergeCell ref="E18:E24"/>
    <mergeCell ref="N25:N42"/>
    <mergeCell ref="O25:O42"/>
    <mergeCell ref="U31:U32"/>
    <mergeCell ref="V31:V32"/>
    <mergeCell ref="G18:G24"/>
    <mergeCell ref="C18:C24"/>
    <mergeCell ref="D18:D24"/>
    <mergeCell ref="K25:K42"/>
    <mergeCell ref="AX18:AX24"/>
    <mergeCell ref="E43:E49"/>
    <mergeCell ref="H83:H87"/>
    <mergeCell ref="G83:G87"/>
    <mergeCell ref="F83:F87"/>
    <mergeCell ref="E83:E87"/>
    <mergeCell ref="D50:D54"/>
    <mergeCell ref="E50:E54"/>
    <mergeCell ref="F50:F54"/>
    <mergeCell ref="G88:G92"/>
    <mergeCell ref="F88:F92"/>
    <mergeCell ref="BE15:BG15"/>
    <mergeCell ref="BC18:BC24"/>
    <mergeCell ref="BD18:BD24"/>
    <mergeCell ref="BE18:BE24"/>
    <mergeCell ref="F18:F24"/>
    <mergeCell ref="AP18:AP24"/>
    <mergeCell ref="AQ18:AQ24"/>
    <mergeCell ref="AG10:BM10"/>
    <mergeCell ref="BA18:BA24"/>
    <mergeCell ref="BC15:BC16"/>
    <mergeCell ref="A13:BG13"/>
    <mergeCell ref="BD15:BD16"/>
    <mergeCell ref="H71:H73"/>
    <mergeCell ref="J83:J87"/>
    <mergeCell ref="I83:I87"/>
    <mergeCell ref="T88:T92"/>
    <mergeCell ref="BA15:BB15"/>
    <mergeCell ref="Q18:Q24"/>
    <mergeCell ref="R18:R24"/>
    <mergeCell ref="S18:S24"/>
    <mergeCell ref="T18:T24"/>
    <mergeCell ref="H18:H24"/>
    <mergeCell ref="AU15:AU16"/>
    <mergeCell ref="AM15:AM16"/>
    <mergeCell ref="N88:N92"/>
    <mergeCell ref="M88:M92"/>
    <mergeCell ref="L88:L92"/>
    <mergeCell ref="K88:K92"/>
    <mergeCell ref="C83:C87"/>
    <mergeCell ref="A83:A87"/>
    <mergeCell ref="J88:J92"/>
    <mergeCell ref="I88:I92"/>
    <mergeCell ref="H88:H92"/>
    <mergeCell ref="YX10:AAC10"/>
    <mergeCell ref="M83:M87"/>
    <mergeCell ref="AV14:BG14"/>
    <mergeCell ref="AV15:AV16"/>
    <mergeCell ref="AW15:AW16"/>
    <mergeCell ref="AX15:AZ15"/>
    <mergeCell ref="BF18:BF24"/>
    <mergeCell ref="BG18:BG24"/>
    <mergeCell ref="AV18:AV24"/>
    <mergeCell ref="AW18:AW24"/>
    <mergeCell ref="R50:R54"/>
    <mergeCell ref="S50:S54"/>
    <mergeCell ref="T50:T54"/>
    <mergeCell ref="Q50:Q54"/>
    <mergeCell ref="R55:R63"/>
    <mergeCell ref="S55:S63"/>
    <mergeCell ref="T55:T63"/>
    <mergeCell ref="BN10:CS10"/>
    <mergeCell ref="CT10:DY10"/>
    <mergeCell ref="DZ10:FE10"/>
    <mergeCell ref="FF10:GK10"/>
    <mergeCell ref="GL10:HQ10"/>
    <mergeCell ref="HR10:IW10"/>
    <mergeCell ref="IX10:KC10"/>
    <mergeCell ref="KD10:LI10"/>
    <mergeCell ref="WL10:XQ10"/>
    <mergeCell ref="H50:H54"/>
    <mergeCell ref="AO18:AO24"/>
    <mergeCell ref="AW25:AW42"/>
    <mergeCell ref="AAD10:ABI10"/>
    <mergeCell ref="ABJ10:ACO10"/>
    <mergeCell ref="ACP10:ADU10"/>
    <mergeCell ref="ADV10:AFA10"/>
    <mergeCell ref="AFB10:AGG10"/>
    <mergeCell ref="AGH10:AHM10"/>
    <mergeCell ref="LJ10:MO10"/>
    <mergeCell ref="MP10:NU10"/>
    <mergeCell ref="NV10:PA10"/>
    <mergeCell ref="PB10:QG10"/>
    <mergeCell ref="QH10:RM10"/>
    <mergeCell ref="RN10:SS10"/>
    <mergeCell ref="ST10:TY10"/>
    <mergeCell ref="TZ10:VE10"/>
    <mergeCell ref="VF10:WK10"/>
    <mergeCell ref="ASP10:ATU10"/>
    <mergeCell ref="ATV10:AVA10"/>
    <mergeCell ref="XR10:YW10"/>
    <mergeCell ref="AVB10:AWG10"/>
    <mergeCell ref="AWH10:AXM10"/>
    <mergeCell ref="AXN10:AYS10"/>
    <mergeCell ref="AYT10:AZY10"/>
    <mergeCell ref="AZZ10:BBE10"/>
    <mergeCell ref="BBF10:BCK10"/>
    <mergeCell ref="BCL10:BDQ10"/>
    <mergeCell ref="AHN10:AIS10"/>
    <mergeCell ref="AIT10:AJY10"/>
    <mergeCell ref="AJZ10:ALE10"/>
    <mergeCell ref="ALF10:AMK10"/>
    <mergeCell ref="AML10:ANQ10"/>
    <mergeCell ref="ANR10:AOW10"/>
    <mergeCell ref="AOX10:AQC10"/>
    <mergeCell ref="AQD10:ARI10"/>
    <mergeCell ref="ARJ10:ASO10"/>
    <mergeCell ref="BOT10:BPY10"/>
    <mergeCell ref="BPZ10:BRE10"/>
    <mergeCell ref="BRF10:BSK10"/>
    <mergeCell ref="BSL10:BTQ10"/>
    <mergeCell ref="BTR10:BUW10"/>
    <mergeCell ref="BUX10:BWC10"/>
    <mergeCell ref="BWD10:BXI10"/>
    <mergeCell ref="BXJ10:BYO10"/>
    <mergeCell ref="BYP10:BZU10"/>
    <mergeCell ref="BDR10:BEW10"/>
    <mergeCell ref="BEX10:BGC10"/>
    <mergeCell ref="BGD10:BHI10"/>
    <mergeCell ref="BHJ10:BIO10"/>
    <mergeCell ref="BIP10:BJU10"/>
    <mergeCell ref="BJV10:BLA10"/>
    <mergeCell ref="BLB10:BMG10"/>
    <mergeCell ref="BMH10:BNM10"/>
    <mergeCell ref="BNN10:BOS10"/>
    <mergeCell ref="CKX10:CMC10"/>
    <mergeCell ref="CMD10:CNI10"/>
    <mergeCell ref="CNJ10:COO10"/>
    <mergeCell ref="COP10:CPU10"/>
    <mergeCell ref="CPV10:CRA10"/>
    <mergeCell ref="CRB10:CSG10"/>
    <mergeCell ref="CSH10:CTM10"/>
    <mergeCell ref="CTN10:CUS10"/>
    <mergeCell ref="CUT10:CVY10"/>
    <mergeCell ref="BZV10:CBA10"/>
    <mergeCell ref="CBB10:CCG10"/>
    <mergeCell ref="CCH10:CDM10"/>
    <mergeCell ref="CDN10:CES10"/>
    <mergeCell ref="CET10:CFY10"/>
    <mergeCell ref="CFZ10:CHE10"/>
    <mergeCell ref="CHF10:CIK10"/>
    <mergeCell ref="CIL10:CJQ10"/>
    <mergeCell ref="CJR10:CKW10"/>
    <mergeCell ref="DHB10:DIG10"/>
    <mergeCell ref="DIH10:DJM10"/>
    <mergeCell ref="DJN10:DKS10"/>
    <mergeCell ref="DKT10:DLY10"/>
    <mergeCell ref="DLZ10:DNE10"/>
    <mergeCell ref="DNF10:DOK10"/>
    <mergeCell ref="DOL10:DPQ10"/>
    <mergeCell ref="DPR10:DQW10"/>
    <mergeCell ref="DQX10:DSC10"/>
    <mergeCell ref="CVZ10:CXE10"/>
    <mergeCell ref="CXF10:CYK10"/>
    <mergeCell ref="CYL10:CZQ10"/>
    <mergeCell ref="CZR10:DAW10"/>
    <mergeCell ref="DAX10:DCC10"/>
    <mergeCell ref="DCD10:DDI10"/>
    <mergeCell ref="DDJ10:DEO10"/>
    <mergeCell ref="DEP10:DFU10"/>
    <mergeCell ref="DFV10:DHA10"/>
    <mergeCell ref="EDF10:EEK10"/>
    <mergeCell ref="EEL10:EFQ10"/>
    <mergeCell ref="EFR10:EGW10"/>
    <mergeCell ref="EGX10:EIC10"/>
    <mergeCell ref="EID10:EJI10"/>
    <mergeCell ref="EJJ10:EKO10"/>
    <mergeCell ref="EKP10:ELU10"/>
    <mergeCell ref="ELV10:ENA10"/>
    <mergeCell ref="ENB10:EOG10"/>
    <mergeCell ref="DSD10:DTI10"/>
    <mergeCell ref="DTJ10:DUO10"/>
    <mergeCell ref="DUP10:DVU10"/>
    <mergeCell ref="DVV10:DXA10"/>
    <mergeCell ref="DXB10:DYG10"/>
    <mergeCell ref="DYH10:DZM10"/>
    <mergeCell ref="DZN10:EAS10"/>
    <mergeCell ref="EAT10:EBY10"/>
    <mergeCell ref="EBZ10:EDE10"/>
    <mergeCell ref="EZJ10:FAO10"/>
    <mergeCell ref="FAP10:FBU10"/>
    <mergeCell ref="FBV10:FDA10"/>
    <mergeCell ref="FDB10:FEG10"/>
    <mergeCell ref="FEH10:FFM10"/>
    <mergeCell ref="FFN10:FGS10"/>
    <mergeCell ref="FGT10:FHY10"/>
    <mergeCell ref="FHZ10:FJE10"/>
    <mergeCell ref="FJF10:FKK10"/>
    <mergeCell ref="EOH10:EPM10"/>
    <mergeCell ref="EPN10:EQS10"/>
    <mergeCell ref="EQT10:ERY10"/>
    <mergeCell ref="ERZ10:ETE10"/>
    <mergeCell ref="ETF10:EUK10"/>
    <mergeCell ref="EUL10:EVQ10"/>
    <mergeCell ref="EVR10:EWW10"/>
    <mergeCell ref="EWX10:EYC10"/>
    <mergeCell ref="EYD10:EZI10"/>
    <mergeCell ref="FVN10:FWS10"/>
    <mergeCell ref="FWT10:FXY10"/>
    <mergeCell ref="FXZ10:FZE10"/>
    <mergeCell ref="FZF10:GAK10"/>
    <mergeCell ref="GAL10:GBQ10"/>
    <mergeCell ref="GBR10:GCW10"/>
    <mergeCell ref="GCX10:GEC10"/>
    <mergeCell ref="GED10:GFI10"/>
    <mergeCell ref="GFJ10:GGO10"/>
    <mergeCell ref="FKL10:FLQ10"/>
    <mergeCell ref="FLR10:FMW10"/>
    <mergeCell ref="FMX10:FOC10"/>
    <mergeCell ref="FOD10:FPI10"/>
    <mergeCell ref="FPJ10:FQO10"/>
    <mergeCell ref="FQP10:FRU10"/>
    <mergeCell ref="FRV10:FTA10"/>
    <mergeCell ref="FTB10:FUG10"/>
    <mergeCell ref="FUH10:FVM10"/>
    <mergeCell ref="GRR10:GSW10"/>
    <mergeCell ref="GSX10:GUC10"/>
    <mergeCell ref="GUD10:GVI10"/>
    <mergeCell ref="GVJ10:GWO10"/>
    <mergeCell ref="GWP10:GXU10"/>
    <mergeCell ref="GXV10:GZA10"/>
    <mergeCell ref="GZB10:HAG10"/>
    <mergeCell ref="HAH10:HBM10"/>
    <mergeCell ref="HBN10:HCS10"/>
    <mergeCell ref="GGP10:GHU10"/>
    <mergeCell ref="GHV10:GJA10"/>
    <mergeCell ref="GJB10:GKG10"/>
    <mergeCell ref="GKH10:GLM10"/>
    <mergeCell ref="GLN10:GMS10"/>
    <mergeCell ref="GMT10:GNY10"/>
    <mergeCell ref="GNZ10:GPE10"/>
    <mergeCell ref="GPF10:GQK10"/>
    <mergeCell ref="GQL10:GRQ10"/>
    <mergeCell ref="HNV10:HPA10"/>
    <mergeCell ref="HPB10:HQG10"/>
    <mergeCell ref="HQH10:HRM10"/>
    <mergeCell ref="HRN10:HSS10"/>
    <mergeCell ref="HST10:HTY10"/>
    <mergeCell ref="HTZ10:HVE10"/>
    <mergeCell ref="HVF10:HWK10"/>
    <mergeCell ref="HWL10:HXQ10"/>
    <mergeCell ref="HXR10:HYW10"/>
    <mergeCell ref="HCT10:HDY10"/>
    <mergeCell ref="HDZ10:HFE10"/>
    <mergeCell ref="HFF10:HGK10"/>
    <mergeCell ref="HGL10:HHQ10"/>
    <mergeCell ref="HHR10:HIW10"/>
    <mergeCell ref="HIX10:HKC10"/>
    <mergeCell ref="HKD10:HLI10"/>
    <mergeCell ref="HLJ10:HMO10"/>
    <mergeCell ref="HMP10:HNU10"/>
    <mergeCell ref="IJZ10:ILE10"/>
    <mergeCell ref="ILF10:IMK10"/>
    <mergeCell ref="IML10:INQ10"/>
    <mergeCell ref="INR10:IOW10"/>
    <mergeCell ref="IOX10:IQC10"/>
    <mergeCell ref="IQD10:IRI10"/>
    <mergeCell ref="IRJ10:ISO10"/>
    <mergeCell ref="ISP10:ITU10"/>
    <mergeCell ref="ITV10:IVA10"/>
    <mergeCell ref="HYX10:IAC10"/>
    <mergeCell ref="IAD10:IBI10"/>
    <mergeCell ref="IBJ10:ICO10"/>
    <mergeCell ref="ICP10:IDU10"/>
    <mergeCell ref="IDV10:IFA10"/>
    <mergeCell ref="IFB10:IGG10"/>
    <mergeCell ref="IGH10:IHM10"/>
    <mergeCell ref="IHN10:IIS10"/>
    <mergeCell ref="IIT10:IJY10"/>
    <mergeCell ref="JGD10:JHI10"/>
    <mergeCell ref="JHJ10:JIO10"/>
    <mergeCell ref="JIP10:JJU10"/>
    <mergeCell ref="JJV10:JLA10"/>
    <mergeCell ref="JLB10:JMG10"/>
    <mergeCell ref="JMH10:JNM10"/>
    <mergeCell ref="JNN10:JOS10"/>
    <mergeCell ref="JOT10:JPY10"/>
    <mergeCell ref="JPZ10:JRE10"/>
    <mergeCell ref="IVB10:IWG10"/>
    <mergeCell ref="IWH10:IXM10"/>
    <mergeCell ref="IXN10:IYS10"/>
    <mergeCell ref="IYT10:IZY10"/>
    <mergeCell ref="IZZ10:JBE10"/>
    <mergeCell ref="JBF10:JCK10"/>
    <mergeCell ref="JCL10:JDQ10"/>
    <mergeCell ref="JDR10:JEW10"/>
    <mergeCell ref="JEX10:JGC10"/>
    <mergeCell ref="KCH10:KDM10"/>
    <mergeCell ref="KDN10:KES10"/>
    <mergeCell ref="KET10:KFY10"/>
    <mergeCell ref="KFZ10:KHE10"/>
    <mergeCell ref="KHF10:KIK10"/>
    <mergeCell ref="KIL10:KJQ10"/>
    <mergeCell ref="KJR10:KKW10"/>
    <mergeCell ref="KKX10:KMC10"/>
    <mergeCell ref="KMD10:KNI10"/>
    <mergeCell ref="JRF10:JSK10"/>
    <mergeCell ref="JSL10:JTQ10"/>
    <mergeCell ref="JTR10:JUW10"/>
    <mergeCell ref="JUX10:JWC10"/>
    <mergeCell ref="JWD10:JXI10"/>
    <mergeCell ref="JXJ10:JYO10"/>
    <mergeCell ref="JYP10:JZU10"/>
    <mergeCell ref="JZV10:KBA10"/>
    <mergeCell ref="KBB10:KCG10"/>
    <mergeCell ref="KYL10:KZQ10"/>
    <mergeCell ref="KZR10:LAW10"/>
    <mergeCell ref="LAX10:LCC10"/>
    <mergeCell ref="LCD10:LDI10"/>
    <mergeCell ref="LDJ10:LEO10"/>
    <mergeCell ref="LEP10:LFU10"/>
    <mergeCell ref="LFV10:LHA10"/>
    <mergeCell ref="LHB10:LIG10"/>
    <mergeCell ref="LIH10:LJM10"/>
    <mergeCell ref="KNJ10:KOO10"/>
    <mergeCell ref="KOP10:KPU10"/>
    <mergeCell ref="KPV10:KRA10"/>
    <mergeCell ref="KRB10:KSG10"/>
    <mergeCell ref="KSH10:KTM10"/>
    <mergeCell ref="KTN10:KUS10"/>
    <mergeCell ref="KUT10:KVY10"/>
    <mergeCell ref="KVZ10:KXE10"/>
    <mergeCell ref="KXF10:KYK10"/>
    <mergeCell ref="LUP10:LVU10"/>
    <mergeCell ref="LVV10:LXA10"/>
    <mergeCell ref="LXB10:LYG10"/>
    <mergeCell ref="LYH10:LZM10"/>
    <mergeCell ref="LZN10:MAS10"/>
    <mergeCell ref="MAT10:MBY10"/>
    <mergeCell ref="MBZ10:MDE10"/>
    <mergeCell ref="MDF10:MEK10"/>
    <mergeCell ref="MEL10:MFQ10"/>
    <mergeCell ref="LJN10:LKS10"/>
    <mergeCell ref="LKT10:LLY10"/>
    <mergeCell ref="LLZ10:LNE10"/>
    <mergeCell ref="LNF10:LOK10"/>
    <mergeCell ref="LOL10:LPQ10"/>
    <mergeCell ref="LPR10:LQW10"/>
    <mergeCell ref="LQX10:LSC10"/>
    <mergeCell ref="LSD10:LTI10"/>
    <mergeCell ref="LTJ10:LUO10"/>
    <mergeCell ref="MQT10:MRY10"/>
    <mergeCell ref="MRZ10:MTE10"/>
    <mergeCell ref="MTF10:MUK10"/>
    <mergeCell ref="MUL10:MVQ10"/>
    <mergeCell ref="MVR10:MWW10"/>
    <mergeCell ref="MWX10:MYC10"/>
    <mergeCell ref="MYD10:MZI10"/>
    <mergeCell ref="MZJ10:NAO10"/>
    <mergeCell ref="NAP10:NBU10"/>
    <mergeCell ref="MFR10:MGW10"/>
    <mergeCell ref="MGX10:MIC10"/>
    <mergeCell ref="MID10:MJI10"/>
    <mergeCell ref="MJJ10:MKO10"/>
    <mergeCell ref="MKP10:MLU10"/>
    <mergeCell ref="MLV10:MNA10"/>
    <mergeCell ref="MNB10:MOG10"/>
    <mergeCell ref="MOH10:MPM10"/>
    <mergeCell ref="MPN10:MQS10"/>
    <mergeCell ref="NMX10:NOC10"/>
    <mergeCell ref="NOD10:NPI10"/>
    <mergeCell ref="NPJ10:NQO10"/>
    <mergeCell ref="NQP10:NRU10"/>
    <mergeCell ref="NRV10:NTA10"/>
    <mergeCell ref="NTB10:NUG10"/>
    <mergeCell ref="NUH10:NVM10"/>
    <mergeCell ref="NVN10:NWS10"/>
    <mergeCell ref="NWT10:NXY10"/>
    <mergeCell ref="NBV10:NDA10"/>
    <mergeCell ref="NDB10:NEG10"/>
    <mergeCell ref="NEH10:NFM10"/>
    <mergeCell ref="NFN10:NGS10"/>
    <mergeCell ref="NGT10:NHY10"/>
    <mergeCell ref="NHZ10:NJE10"/>
    <mergeCell ref="NJF10:NKK10"/>
    <mergeCell ref="NKL10:NLQ10"/>
    <mergeCell ref="NLR10:NMW10"/>
    <mergeCell ref="OJB10:OKG10"/>
    <mergeCell ref="OKH10:OLM10"/>
    <mergeCell ref="OLN10:OMS10"/>
    <mergeCell ref="OMT10:ONY10"/>
    <mergeCell ref="ONZ10:OPE10"/>
    <mergeCell ref="OPF10:OQK10"/>
    <mergeCell ref="OQL10:ORQ10"/>
    <mergeCell ref="ORR10:OSW10"/>
    <mergeCell ref="OSX10:OUC10"/>
    <mergeCell ref="NXZ10:NZE10"/>
    <mergeCell ref="NZF10:OAK10"/>
    <mergeCell ref="OAL10:OBQ10"/>
    <mergeCell ref="OBR10:OCW10"/>
    <mergeCell ref="OCX10:OEC10"/>
    <mergeCell ref="OED10:OFI10"/>
    <mergeCell ref="OFJ10:OGO10"/>
    <mergeCell ref="OGP10:OHU10"/>
    <mergeCell ref="OHV10:OJA10"/>
    <mergeCell ref="PFF10:PGK10"/>
    <mergeCell ref="PGL10:PHQ10"/>
    <mergeCell ref="PHR10:PIW10"/>
    <mergeCell ref="PIX10:PKC10"/>
    <mergeCell ref="PKD10:PLI10"/>
    <mergeCell ref="PLJ10:PMO10"/>
    <mergeCell ref="PMP10:PNU10"/>
    <mergeCell ref="PNV10:PPA10"/>
    <mergeCell ref="PPB10:PQG10"/>
    <mergeCell ref="OUD10:OVI10"/>
    <mergeCell ref="OVJ10:OWO10"/>
    <mergeCell ref="OWP10:OXU10"/>
    <mergeCell ref="OXV10:OZA10"/>
    <mergeCell ref="OZB10:PAG10"/>
    <mergeCell ref="PAH10:PBM10"/>
    <mergeCell ref="PBN10:PCS10"/>
    <mergeCell ref="PCT10:PDY10"/>
    <mergeCell ref="PDZ10:PFE10"/>
    <mergeCell ref="QBJ10:QCO10"/>
    <mergeCell ref="QCP10:QDU10"/>
    <mergeCell ref="QDV10:QFA10"/>
    <mergeCell ref="QFB10:QGG10"/>
    <mergeCell ref="QGH10:QHM10"/>
    <mergeCell ref="QHN10:QIS10"/>
    <mergeCell ref="QIT10:QJY10"/>
    <mergeCell ref="QJZ10:QLE10"/>
    <mergeCell ref="QLF10:QMK10"/>
    <mergeCell ref="PQH10:PRM10"/>
    <mergeCell ref="PRN10:PSS10"/>
    <mergeCell ref="PST10:PTY10"/>
    <mergeCell ref="PTZ10:PVE10"/>
    <mergeCell ref="PVF10:PWK10"/>
    <mergeCell ref="PWL10:PXQ10"/>
    <mergeCell ref="PXR10:PYW10"/>
    <mergeCell ref="PYX10:QAC10"/>
    <mergeCell ref="QAD10:QBI10"/>
    <mergeCell ref="RIP10:RJU10"/>
    <mergeCell ref="RJV10:RKU10"/>
    <mergeCell ref="QXN10:QYS10"/>
    <mergeCell ref="QYT10:QZY10"/>
    <mergeCell ref="QZZ10:RBE10"/>
    <mergeCell ref="RBF10:RCK10"/>
    <mergeCell ref="RCL10:RDQ10"/>
    <mergeCell ref="RDR10:REW10"/>
    <mergeCell ref="REX10:RGC10"/>
    <mergeCell ref="RGD10:RHI10"/>
    <mergeCell ref="RHJ10:RIO10"/>
    <mergeCell ref="QML10:QNQ10"/>
    <mergeCell ref="QNR10:QOW10"/>
    <mergeCell ref="QOX10:QQC10"/>
    <mergeCell ref="QQD10:QRI10"/>
    <mergeCell ref="QRJ10:QSO10"/>
    <mergeCell ref="QSP10:QTU10"/>
    <mergeCell ref="QTV10:QVA10"/>
    <mergeCell ref="QVB10:QWG10"/>
    <mergeCell ref="QWH10:QXM10"/>
    <mergeCell ref="AX99:AX100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Q99:Q100"/>
    <mergeCell ref="AY99:AY100"/>
    <mergeCell ref="AZ99:AZ100"/>
    <mergeCell ref="BA99:BA100"/>
    <mergeCell ref="BB99:BB100"/>
    <mergeCell ref="BC99:BC100"/>
    <mergeCell ref="BD99:BD100"/>
    <mergeCell ref="BE99:BE100"/>
    <mergeCell ref="BF99:BF100"/>
    <mergeCell ref="BG99:BG100"/>
    <mergeCell ref="AL99:AL100"/>
    <mergeCell ref="AM99:AM100"/>
    <mergeCell ref="AN99:AN100"/>
    <mergeCell ref="AO99:AO100"/>
    <mergeCell ref="AK99:AK100"/>
    <mergeCell ref="AJ99:AJ100"/>
    <mergeCell ref="AI99:AI100"/>
    <mergeCell ref="R99:R100"/>
    <mergeCell ref="S99:S100"/>
    <mergeCell ref="T99:T100"/>
    <mergeCell ref="AA99:AA100"/>
    <mergeCell ref="AB99:AB100"/>
    <mergeCell ref="AC99:AC100"/>
    <mergeCell ref="AD99:AD100"/>
    <mergeCell ref="AE99:AE100"/>
    <mergeCell ref="AP99:AP100"/>
    <mergeCell ref="AQ99:AQ100"/>
    <mergeCell ref="AR99:AR100"/>
    <mergeCell ref="AS99:AS100"/>
    <mergeCell ref="AT99:AT100"/>
    <mergeCell ref="AU99:AU100"/>
    <mergeCell ref="AV99:AV100"/>
    <mergeCell ref="AW99:AW100"/>
  </mergeCells>
  <pageMargins left="1.0868110236220472" right="0.51181102362204722" top="0.78740157480314965" bottom="0.78740157480314965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SMC LICITAÇÕES SET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</cp:lastModifiedBy>
  <cp:lastPrinted>2017-03-24T13:57:41Z</cp:lastPrinted>
  <dcterms:created xsi:type="dcterms:W3CDTF">2013-10-11T22:10:57Z</dcterms:created>
  <dcterms:modified xsi:type="dcterms:W3CDTF">2017-10-10T22:22:08Z</dcterms:modified>
</cp:coreProperties>
</file>