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9410" windowHeight="10830"/>
  </bookViews>
  <sheets>
    <sheet name="SMC FEV 2017" sheetId="1" r:id="rId1"/>
  </sheets>
  <definedNames>
    <definedName name="_xlnm._FilterDatabase" localSheetId="0" hidden="1">'SMC FEV 2017'!$A$17:$BG$90</definedName>
  </definedNames>
  <calcPr calcId="145621"/>
</workbook>
</file>

<file path=xl/calcChain.xml><?xml version="1.0" encoding="utf-8"?>
<calcChain xmlns="http://schemas.openxmlformats.org/spreadsheetml/2006/main">
  <c r="AK88" i="1" l="1"/>
  <c r="AK89" i="1" l="1"/>
  <c r="AI89" i="1"/>
  <c r="AK87" i="1"/>
  <c r="AF90" i="1" l="1"/>
  <c r="AI86" i="1"/>
  <c r="AK86" i="1" s="1"/>
  <c r="AI85" i="1" l="1"/>
  <c r="AK85" i="1"/>
  <c r="AJ90" i="1"/>
  <c r="AI64" i="1"/>
  <c r="AK64" i="1" s="1"/>
  <c r="AI18" i="1"/>
  <c r="AH18" i="1"/>
  <c r="AG18" i="1"/>
  <c r="AK18" i="1" l="1"/>
  <c r="AI83" i="1" l="1"/>
  <c r="AK83" i="1" s="1"/>
  <c r="AI80" i="1"/>
  <c r="AK80" i="1" s="1"/>
  <c r="AI76" i="1"/>
  <c r="AK76" i="1" s="1"/>
  <c r="AI72" i="1"/>
  <c r="AK72" i="1" s="1"/>
  <c r="AI70" i="1"/>
  <c r="AK70" i="1" s="1"/>
  <c r="AI68" i="1"/>
  <c r="AK68" i="1" s="1"/>
  <c r="AI66" i="1"/>
  <c r="AK66" i="1" s="1"/>
  <c r="AI58" i="1"/>
  <c r="AK58" i="1" s="1"/>
  <c r="AI51" i="1"/>
  <c r="AI47" i="1"/>
  <c r="AI41" i="1"/>
  <c r="AI24" i="1"/>
  <c r="AI90" i="1" l="1"/>
  <c r="AC60" i="1" l="1"/>
  <c r="AE60" i="1" s="1"/>
  <c r="AH41" i="1"/>
  <c r="AK41" i="1" l="1"/>
  <c r="AH90" i="1"/>
  <c r="AE68" i="1"/>
  <c r="AE70" i="1"/>
  <c r="AC72" i="1"/>
  <c r="AE72" i="1" s="1"/>
  <c r="AE76" i="1"/>
  <c r="AE53" i="1" l="1"/>
  <c r="AG47" i="1" l="1"/>
  <c r="AK47" i="1" s="1"/>
  <c r="L80" i="1" l="1"/>
  <c r="L90" i="1" s="1"/>
  <c r="AG57" i="1" l="1"/>
  <c r="AK51" i="1" s="1"/>
  <c r="AG33" i="1"/>
  <c r="AK24" i="1" l="1"/>
  <c r="AK90" i="1" s="1"/>
  <c r="AG90" i="1"/>
  <c r="AE27" i="1"/>
  <c r="AE33" i="1" l="1"/>
  <c r="AE90" i="1"/>
</calcChain>
</file>

<file path=xl/sharedStrings.xml><?xml version="1.0" encoding="utf-8"?>
<sst xmlns="http://schemas.openxmlformats.org/spreadsheetml/2006/main" count="512" uniqueCount="272">
  <si>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</si>
  <si>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</si>
  <si>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</si>
  <si>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</si>
  <si>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</si>
  <si>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</si>
  <si>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</si>
  <si>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</si>
  <si>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</si>
  <si>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</si>
  <si>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</si>
  <si>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</si>
  <si>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</si>
  <si>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</si>
  <si>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</si>
  <si>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</si>
  <si>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</si>
  <si>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</si>
  <si>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</si>
  <si>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</si>
  <si>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 xml:space="preserve"> Executado no Exercício 2014</t>
  </si>
  <si>
    <t>CNPJ/CPF da Parte Contratada</t>
  </si>
  <si>
    <t>Executado até 2013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</si>
  <si>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</si>
  <si>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</si>
  <si>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</si>
  <si>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</si>
  <si>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</si>
  <si>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</si>
  <si>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</si>
  <si>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</si>
  <si>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</si>
  <si>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</si>
  <si>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</si>
  <si>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</si>
  <si>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</si>
  <si>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</si>
  <si>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</si>
  <si>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</si>
  <si>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</si>
  <si>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</si>
  <si>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</si>
  <si>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</si>
  <si>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</si>
  <si>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</si>
  <si>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</si>
  <si>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</si>
  <si>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</si>
  <si>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</si>
  <si>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</si>
  <si>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</si>
  <si>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</si>
  <si>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</si>
  <si>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</si>
  <si>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</si>
  <si>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</si>
  <si>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</si>
  <si>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</si>
  <si>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</si>
  <si>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</si>
  <si>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</si>
  <si>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</si>
  <si>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</si>
  <si>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</si>
  <si>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</si>
  <si>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</si>
  <si>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</si>
  <si>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</si>
  <si>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</si>
  <si>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</si>
  <si>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</si>
  <si>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</si>
  <si>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</si>
  <si>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</si>
  <si>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</si>
  <si>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</si>
  <si>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</si>
  <si>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</si>
  <si>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</si>
  <si>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</si>
  <si>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</si>
  <si>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</si>
  <si>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</si>
  <si>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</si>
  <si>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</si>
  <si>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</si>
  <si>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</si>
  <si>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</si>
  <si>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</si>
  <si>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</si>
  <si>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</si>
  <si>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</si>
  <si>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</si>
  <si>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</si>
  <si>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</si>
  <si>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</si>
  <si>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</si>
  <si>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</si>
  <si>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</si>
  <si>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</si>
  <si>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</si>
  <si>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</si>
  <si>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</si>
  <si>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</si>
  <si>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</si>
  <si>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</si>
  <si>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</si>
  <si>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</si>
  <si>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</si>
  <si>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</si>
  <si>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</si>
  <si>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</si>
  <si>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</si>
  <si>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</si>
  <si>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049/2012</t>
  </si>
  <si>
    <t>052/2012</t>
  </si>
  <si>
    <t>13.637.847/0001-23</t>
  </si>
  <si>
    <t>33 90 39 00</t>
  </si>
  <si>
    <t>4º</t>
  </si>
  <si>
    <t>Menor preço por item</t>
  </si>
  <si>
    <t>006/2013</t>
  </si>
  <si>
    <t>Pregão Presencial</t>
  </si>
  <si>
    <t>1º</t>
  </si>
  <si>
    <t>8º</t>
  </si>
  <si>
    <t>2º</t>
  </si>
  <si>
    <t>3º</t>
  </si>
  <si>
    <t>5º</t>
  </si>
  <si>
    <t>6º</t>
  </si>
  <si>
    <t>7º</t>
  </si>
  <si>
    <t>Prorrogação do prazo de Vigencia</t>
  </si>
  <si>
    <t>022/2013</t>
  </si>
  <si>
    <t>032/2013</t>
  </si>
  <si>
    <t>020/2013</t>
  </si>
  <si>
    <t>040/2013</t>
  </si>
  <si>
    <t>045/2013</t>
  </si>
  <si>
    <t>001/2014</t>
  </si>
  <si>
    <t>33 90 36 00</t>
  </si>
  <si>
    <t>Whilton De Oliveira Pereira</t>
  </si>
  <si>
    <t>510.517.702-97</t>
  </si>
  <si>
    <t>Prestação de Serviço de Fiscalização de Postura, na Reorganização de Espaços Público</t>
  </si>
  <si>
    <t>31/12201</t>
  </si>
  <si>
    <t>Trasnferi os direitos e obrigações do contrato para SMDGU de acordo com o dispõe o Art. 73 da Lei Municipal nº 1.959 de 20/02/2013</t>
  </si>
  <si>
    <t>Pregão Presencial - Registro de Preço</t>
  </si>
  <si>
    <t>004/2014</t>
  </si>
  <si>
    <t>-</t>
  </si>
  <si>
    <t>9º</t>
  </si>
  <si>
    <t>Serviço de transporte c/ condutor - veiculo tipo passeio (fiesta) - placa NAB - 6192</t>
  </si>
  <si>
    <t>Prorrogação do prazo de Vigência</t>
  </si>
  <si>
    <t>Serviço de transporte c/ condutor - veiculo tipo motocicleta (Honda 150) placa - NAF - 1721</t>
  </si>
  <si>
    <t>Mil Service Ltda. (J. R. M.Paisagismo)</t>
  </si>
  <si>
    <t>Modificação do valor contratual em decorrência do acréscimo de quantitativo do objeto do contrato</t>
  </si>
  <si>
    <t>Acréscimo em decorrência do acordo coletivo data base com efeito retroativo a 2013, conforme parecer da Procuradoria Jurídica do Município</t>
  </si>
  <si>
    <t>020/2014</t>
  </si>
  <si>
    <t>Serviço de transporte c/ condutor, veiculo pick-up, Frontier SE , placa NAC 0415</t>
  </si>
  <si>
    <t>079/2013</t>
  </si>
  <si>
    <t>W. O. Pereria  - ME</t>
  </si>
  <si>
    <t>18.765.132/0001-59</t>
  </si>
  <si>
    <t>Secretaria  Municipal de Cidadania e Assistencia Social - SEMCAS</t>
  </si>
  <si>
    <t>10º</t>
  </si>
  <si>
    <t>022/2014</t>
  </si>
  <si>
    <t>024/2014</t>
  </si>
  <si>
    <t>1159/2013</t>
  </si>
  <si>
    <t>Contratação de empresa prestadora de serviço de orientação, informação, supervisao, recepção e artifice de serviços gerais</t>
  </si>
  <si>
    <t>Tec News Eireli EPP</t>
  </si>
  <si>
    <t>05.608.779/0001-46</t>
  </si>
  <si>
    <t>Secretaria de estado da Gestão administrativa  - SGA</t>
  </si>
  <si>
    <t>Acréscimo em decorrência do acordo coletivo data base com efeito retroativo a 2014, conforme parecer da Procuradoria Jurídica do Município</t>
  </si>
  <si>
    <t>33 9039 00</t>
  </si>
  <si>
    <t>33 90 92 00</t>
  </si>
  <si>
    <t>Fica ainda reconhecido o debito da diferença referente ao reajuste salarial da categoria, conforme acordo coletivo 2013, sendo o debito de janeiro a dezembro</t>
  </si>
  <si>
    <t>027/2014</t>
  </si>
  <si>
    <t>031/2014</t>
  </si>
  <si>
    <t xml:space="preserve"> </t>
  </si>
  <si>
    <t>Contratação de empresa prestadora de serviço de artifice de serviços gerais</t>
  </si>
  <si>
    <t xml:space="preserve"> Executado no Exercício 2015</t>
  </si>
  <si>
    <t>(ah)</t>
  </si>
  <si>
    <t>11º</t>
  </si>
  <si>
    <t>(aw)</t>
  </si>
  <si>
    <t>001/2015</t>
  </si>
  <si>
    <t>096/2014</t>
  </si>
  <si>
    <t>002/2015</t>
  </si>
  <si>
    <t>003/2015</t>
  </si>
  <si>
    <t>004/2015</t>
  </si>
  <si>
    <t>006/2015</t>
  </si>
  <si>
    <t>Fernando Vasconcelos Ingar</t>
  </si>
  <si>
    <t>18.765.432/0001-59</t>
  </si>
  <si>
    <t>Serviço de Transporte de passageiros, com condutor, veiculo tipo passeio (Punto) - Placa OXP 8992</t>
  </si>
  <si>
    <t>Serviço de Transporte de passageiros, com condutor, veiculo tipo passeio (Siena) - Placa OVG 6282</t>
  </si>
  <si>
    <t>Serviço de Transporte de passageiros, com condutor, veiculo tipo passeio (Siena) - Placa NXR 3209</t>
  </si>
  <si>
    <t>Serviço de Transporte de passageiros, com condutor, veiculo tipo passeio (CLASSIC LS) - Placa NXS 4927</t>
  </si>
  <si>
    <t>009/2015</t>
  </si>
  <si>
    <t>008/2015</t>
  </si>
  <si>
    <t>Secretaria de Estado da Gestão administrativa  - SGA</t>
  </si>
  <si>
    <t>1ª</t>
  </si>
  <si>
    <t>014/2015</t>
  </si>
  <si>
    <t>015/2015</t>
  </si>
  <si>
    <t>017/2015</t>
  </si>
  <si>
    <t>Contratação de empresa prestadora de serviço de orientação, informação, recepção e atendente</t>
  </si>
  <si>
    <t>12º</t>
  </si>
  <si>
    <t>13º</t>
  </si>
  <si>
    <t>14º</t>
  </si>
  <si>
    <t>022/2015</t>
  </si>
  <si>
    <t>125/2014</t>
  </si>
  <si>
    <t>Serviço de transporte (locação de 02 veiculos tipo caminhão carga seca), destinado a atender as demandas do Dep de Fiscalizaçao (unidade do RAPA)</t>
  </si>
  <si>
    <t>03.082.817/0001-44</t>
  </si>
  <si>
    <t>Secretaria Municipal de Serviços Urbanos (SEMSUR)</t>
  </si>
  <si>
    <t>018/2014</t>
  </si>
  <si>
    <t>W. O. Pereira  - ME</t>
  </si>
  <si>
    <t>Acréscimo de 15,5935% do valor mensal</t>
  </si>
  <si>
    <t>Acréscimo de 19,449364% do valor mensal</t>
  </si>
  <si>
    <t>Acréscimo de 21,04¨% do valor mensal</t>
  </si>
  <si>
    <t>Acréscimo de 16,89¨% do valor mensal</t>
  </si>
  <si>
    <t xml:space="preserve"> Executado no Exercício 2016</t>
  </si>
  <si>
    <t xml:space="preserve">(ai) </t>
  </si>
  <si>
    <t>(bf)</t>
  </si>
  <si>
    <t>15º</t>
  </si>
  <si>
    <t>001/2016</t>
  </si>
  <si>
    <t>002/2016</t>
  </si>
  <si>
    <t>003/2016</t>
  </si>
  <si>
    <t>Contratação de empresa especializada na locação de impressoras multifuncionais a laser, jato de tinta com sistema bullk e fotocopiadoras</t>
  </si>
  <si>
    <t>045/2015</t>
  </si>
  <si>
    <t>R. S Freitas Jucá</t>
  </si>
  <si>
    <t>07.190.927/0001-80</t>
  </si>
  <si>
    <t>33 90 3900</t>
  </si>
  <si>
    <t>055/2015</t>
  </si>
  <si>
    <t>Seretaria Municipal de Saude - PMRB</t>
  </si>
  <si>
    <t>102/2015</t>
  </si>
  <si>
    <t>W. O Pereria - ME</t>
  </si>
  <si>
    <t>Seretaria Municipal de cidadania e Assistencia Social</t>
  </si>
  <si>
    <t xml:space="preserve">Serviço de Transporte de passageiros, com condutor, veiculo tipo passeio </t>
  </si>
  <si>
    <t>015/2016</t>
  </si>
  <si>
    <t>009/2016</t>
  </si>
  <si>
    <t>Contratação de empesa para execução de serviços de manutenção preventiva e corretiva no imóvel da SMDGU</t>
  </si>
  <si>
    <t>Tomada de Preço</t>
  </si>
  <si>
    <t>Percentual de desconto</t>
  </si>
  <si>
    <t>Ferronorte Importação e Exportação Ltda</t>
  </si>
  <si>
    <t>024/2016</t>
  </si>
  <si>
    <t>010.778.612-57</t>
  </si>
  <si>
    <t xml:space="preserve"> Executado no Exercício 2017</t>
  </si>
  <si>
    <t xml:space="preserve">(aj) </t>
  </si>
  <si>
    <t>(aj) = (af) + (ag) + (ah) +(ai)+(aj)</t>
  </si>
  <si>
    <t>16º</t>
  </si>
  <si>
    <t>PRESTAÇÃO DE CONTAS MENSAL - EXERCÍCIO 2017</t>
  </si>
  <si>
    <t>Supressão do Item 18</t>
  </si>
  <si>
    <t>Acréscimo de 20,00% do valor mensal</t>
  </si>
  <si>
    <t>001/2017</t>
  </si>
  <si>
    <t>201/2016</t>
  </si>
  <si>
    <t>Contratação de Empresa para Fornecimento e Locação de Materiais para Eventos a fim de atender as necessidades desta SMDGU.</t>
  </si>
  <si>
    <t>R. Martins da Costa - ME</t>
  </si>
  <si>
    <t>04.590.435/0001-94</t>
  </si>
  <si>
    <t>33 90 30 00 33 90 39 00</t>
  </si>
  <si>
    <t>005/2016</t>
  </si>
  <si>
    <t>Fundação de Cultura e Comunicação Elias Mansour</t>
  </si>
  <si>
    <t>Dispensa</t>
  </si>
  <si>
    <t xml:space="preserve"> - </t>
  </si>
  <si>
    <t>Obrigações Patronal</t>
  </si>
  <si>
    <t>Instituto Nacional Do Seguro Social - INSS</t>
  </si>
  <si>
    <t>003/2017</t>
  </si>
  <si>
    <t>002/2017</t>
  </si>
  <si>
    <t>29.979.036/0423-07</t>
  </si>
  <si>
    <t>33 90 47 00</t>
  </si>
  <si>
    <t>Aquisição direta de matéria de consumo (expediente), para atender as necessidades da Secretaria Municipal da Cidade - SMC.</t>
  </si>
  <si>
    <t>Arnaldo Comércio E Representações</t>
  </si>
  <si>
    <t>04.517.439/0001-47</t>
  </si>
  <si>
    <t>33 90 30 00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</si>
  <si>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DA CIDADE - SMC</t>
    </r>
  </si>
  <si>
    <r>
      <t xml:space="preserve">MÊS/ANO: </t>
    </r>
    <r>
      <rPr>
        <b/>
        <sz val="11"/>
        <rFont val="Calibri"/>
        <family val="2"/>
        <scheme val="minor"/>
      </rPr>
      <t>JANEIRO A FEVEREIRO/2017</t>
    </r>
  </si>
  <si>
    <r>
      <t xml:space="preserve">DATA DA ÚLTIMA ATUALIZAÇÃO: </t>
    </r>
    <r>
      <rPr>
        <b/>
        <sz val="11"/>
        <rFont val="Calibri"/>
        <family val="2"/>
        <scheme val="minor"/>
      </rPr>
      <t>28/02/2017</t>
    </r>
  </si>
  <si>
    <t>DEMONSTRATIVOS DE LICITAÇÕES E CONTRATOS</t>
  </si>
  <si>
    <t>TOTAL</t>
  </si>
  <si>
    <r>
      <t xml:space="preserve">Nome do responsável pela elaboração: </t>
    </r>
    <r>
      <rPr>
        <b/>
        <sz val="11"/>
        <rFont val="Calibri"/>
        <family val="2"/>
        <scheme val="minor"/>
      </rPr>
      <t>Neiva Nara Rodrigues da Costa</t>
    </r>
  </si>
  <si>
    <r>
      <t xml:space="preserve">Nome do titular do Órgão/Entidade/Fundo: </t>
    </r>
    <r>
      <rPr>
        <b/>
        <sz val="11"/>
        <rFont val="Calibri"/>
        <family val="2"/>
        <scheme val="minor"/>
      </rPr>
      <t>Ricardo Augusto Mello de Araujo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</si>
</sst>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%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44" fontId="3" fillId="0" borderId="14" xfId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4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4" fontId="2" fillId="0" borderId="0" xfId="1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justify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right" vertical="center" wrapText="1"/>
    </xf>
    <xf numFmtId="2" fontId="5" fillId="0" borderId="26" xfId="0" applyNumberFormat="1" applyFont="1" applyFill="1" applyBorder="1" applyAlignment="1">
      <alignment horizontal="justify" vertical="center" wrapText="1"/>
    </xf>
    <xf numFmtId="2" fontId="5" fillId="0" borderId="29" xfId="0" applyNumberFormat="1" applyFont="1" applyFill="1" applyBorder="1" applyAlignment="1">
      <alignment horizontal="right" vertical="center" wrapText="1"/>
    </xf>
    <xf numFmtId="2" fontId="5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4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26" xfId="0" applyNumberFormat="1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0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left" vertical="center"/>
    </xf>
    <xf numFmtId="3" fontId="5" fillId="0" borderId="28" xfId="0" applyNumberFormat="1" applyFont="1" applyFill="1" applyBorder="1" applyAlignment="1">
      <alignment horizontal="center" vertical="center"/>
    </xf>
    <xf numFmtId="14" fontId="5" fillId="0" borderId="28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14" fontId="5" fillId="0" borderId="19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/>
    </xf>
    <xf numFmtId="10" fontId="5" fillId="0" borderId="2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justify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4" fontId="5" fillId="0" borderId="26" xfId="0" applyNumberFormat="1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justify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4" fontId="5" fillId="0" borderId="4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14" fontId="5" fillId="0" borderId="4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44" fontId="5" fillId="0" borderId="0" xfId="1" applyFont="1" applyFill="1" applyAlignment="1">
      <alignment vertical="center"/>
    </xf>
    <xf numFmtId="17" fontId="5" fillId="0" borderId="0" xfId="0" applyNumberFormat="1" applyFont="1" applyFill="1" applyAlignment="1">
      <alignment vertical="center"/>
    </xf>
    <xf numFmtId="43" fontId="5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4" fontId="2" fillId="0" borderId="0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57150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68790</xdr:colOff>
      <xdr:row>0</xdr:row>
      <xdr:rowOff>66674</xdr:rowOff>
    </xdr:from>
    <xdr:to>
      <xdr:col>1</xdr:col>
      <xdr:colOff>554566</xdr:colOff>
      <xdr:row>2</xdr:row>
      <xdr:rowOff>173354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990" y="66674"/>
          <a:ext cx="485776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KU102"/>
  <sheetViews>
    <sheetView showGridLines="0" tabSelected="1" zoomScaleNormal="100" workbookViewId="0">
      <selection activeCell="F97" sqref="F97"/>
    </sheetView>
  </sheetViews>
  <sheetFormatPr defaultColWidth="9.140625" defaultRowHeight="12.75" x14ac:dyDescent="0.25"/>
  <cols>
    <col min="1" max="1" width="6.85546875" style="27" customWidth="1"/>
    <col min="2" max="2" width="13" style="26" customWidth="1"/>
    <col min="3" max="3" width="10.140625" style="27" customWidth="1"/>
    <col min="4" max="4" width="18.28515625" style="26" customWidth="1"/>
    <col min="5" max="5" width="13.140625" style="26" customWidth="1"/>
    <col min="6" max="6" width="45.140625" style="31" customWidth="1"/>
    <col min="7" max="7" width="12.85546875" style="26" customWidth="1"/>
    <col min="8" max="8" width="10.5703125" style="27" customWidth="1"/>
    <col min="9" max="9" width="31.42578125" style="28" bestFit="1" customWidth="1"/>
    <col min="10" max="10" width="20.85546875" style="27" customWidth="1"/>
    <col min="11" max="11" width="11.5703125" style="26" customWidth="1"/>
    <col min="12" max="12" width="16.28515625" style="26" customWidth="1"/>
    <col min="13" max="13" width="10.140625" style="27" customWidth="1"/>
    <col min="14" max="15" width="11.5703125" style="26" customWidth="1"/>
    <col min="16" max="16" width="10" style="26" customWidth="1"/>
    <col min="17" max="17" width="17.140625" style="26" customWidth="1"/>
    <col min="18" max="18" width="11.7109375" style="26" customWidth="1"/>
    <col min="19" max="19" width="12.85546875" style="26" customWidth="1"/>
    <col min="20" max="20" width="13.5703125" style="26" customWidth="1"/>
    <col min="21" max="21" width="8.7109375" style="26" customWidth="1"/>
    <col min="22" max="22" width="11.42578125" style="26" customWidth="1"/>
    <col min="23" max="23" width="12.42578125" style="27" customWidth="1"/>
    <col min="24" max="24" width="73.5703125" style="26" customWidth="1"/>
    <col min="25" max="25" width="12.42578125" style="27" customWidth="1"/>
    <col min="26" max="26" width="12.7109375" style="26" customWidth="1"/>
    <col min="27" max="27" width="11.85546875" style="26" customWidth="1"/>
    <col min="28" max="28" width="10.7109375" style="26" customWidth="1"/>
    <col min="29" max="29" width="11" style="26" customWidth="1"/>
    <col min="30" max="30" width="14.28515625" style="26" customWidth="1"/>
    <col min="31" max="31" width="19" style="27" customWidth="1"/>
    <col min="32" max="32" width="14.7109375" style="27" customWidth="1"/>
    <col min="33" max="33" width="17.28515625" style="27" customWidth="1"/>
    <col min="34" max="34" width="16.7109375" style="29" customWidth="1"/>
    <col min="35" max="35" width="22.7109375" style="29" customWidth="1"/>
    <col min="36" max="36" width="20.140625" style="29" customWidth="1"/>
    <col min="37" max="37" width="21" style="29" customWidth="1"/>
    <col min="38" max="38" width="11.5703125" style="30" customWidth="1"/>
    <col min="39" max="39" width="13.85546875" style="26" customWidth="1"/>
    <col min="40" max="40" width="49.140625" style="26" customWidth="1"/>
    <col min="41" max="41" width="13.140625" style="26" customWidth="1"/>
    <col min="42" max="42" width="15.85546875" style="26" customWidth="1"/>
    <col min="43" max="43" width="19.42578125" style="26" customWidth="1"/>
    <col min="44" max="44" width="13.85546875" style="26" customWidth="1"/>
    <col min="45" max="45" width="13.7109375" style="26" customWidth="1"/>
    <col min="46" max="46" width="13.28515625" style="26" customWidth="1"/>
    <col min="47" max="47" width="12.28515625" style="26" customWidth="1"/>
    <col min="48" max="55" width="9.140625" style="26"/>
    <col min="56" max="56" width="21" style="26" bestFit="1" customWidth="1"/>
    <col min="57" max="58" width="9.140625" style="26"/>
    <col min="59" max="59" width="6.85546875" style="26" bestFit="1" customWidth="1"/>
    <col min="60" max="16384" width="9.140625" style="26"/>
  </cols>
  <sheetData>
    <row r="1" spans="1:12475" s="4" customFormat="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3"/>
      <c r="AN1" s="3"/>
      <c r="AO1" s="3"/>
      <c r="AP1" s="3"/>
      <c r="AQ1" s="3"/>
      <c r="AR1" s="3"/>
      <c r="AS1" s="3"/>
      <c r="AT1" s="3"/>
      <c r="AU1" s="3"/>
    </row>
    <row r="2" spans="1:12475" s="4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3"/>
      <c r="AN2" s="3"/>
      <c r="AO2" s="3"/>
      <c r="AP2" s="3"/>
      <c r="AQ2" s="3"/>
      <c r="AR2" s="3"/>
      <c r="AS2" s="3"/>
      <c r="AT2" s="3"/>
      <c r="AU2" s="3"/>
    </row>
    <row r="3" spans="1:12475" s="4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3"/>
      <c r="AN3" s="3"/>
      <c r="AO3" s="3"/>
      <c r="AP3" s="3"/>
      <c r="AQ3" s="3"/>
      <c r="AR3" s="3"/>
      <c r="AS3" s="3"/>
      <c r="AT3" s="3"/>
      <c r="AU3" s="3"/>
    </row>
    <row r="4" spans="1:12475" s="4" customFormat="1" ht="15" x14ac:dyDescent="0.25">
      <c r="A4" s="288" t="s">
        <v>53</v>
      </c>
      <c r="B4" s="288"/>
      <c r="C4" s="288"/>
      <c r="D4" s="288"/>
      <c r="E4" s="288"/>
      <c r="F4" s="288"/>
      <c r="H4" s="5"/>
      <c r="I4" s="3"/>
      <c r="J4" s="5"/>
      <c r="M4" s="5"/>
      <c r="W4" s="5"/>
      <c r="Y4" s="5"/>
      <c r="AE4" s="5"/>
      <c r="AF4" s="5"/>
      <c r="AG4" s="5"/>
      <c r="AH4" s="6"/>
      <c r="AI4" s="6"/>
      <c r="AJ4" s="6"/>
      <c r="AK4" s="6"/>
      <c r="AL4" s="2"/>
    </row>
    <row r="5" spans="1:12475" s="4" customFormat="1" ht="15" x14ac:dyDescent="0.25">
      <c r="A5" s="5"/>
      <c r="B5" s="5"/>
      <c r="C5" s="5"/>
      <c r="D5" s="5"/>
      <c r="E5" s="5"/>
      <c r="F5" s="23"/>
      <c r="G5" s="5"/>
      <c r="H5" s="5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  <c r="AJ5" s="6"/>
      <c r="AK5" s="6"/>
      <c r="AL5" s="2"/>
      <c r="AM5" s="5"/>
      <c r="AN5" s="5"/>
      <c r="AO5" s="5"/>
      <c r="AP5" s="5"/>
      <c r="AQ5" s="5"/>
      <c r="AR5" s="5"/>
      <c r="AS5" s="5"/>
      <c r="AT5" s="5"/>
      <c r="AU5" s="5"/>
    </row>
    <row r="6" spans="1:12475" s="4" customFormat="1" ht="15" x14ac:dyDescent="0.25">
      <c r="A6" s="288" t="s">
        <v>242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</row>
    <row r="7" spans="1:12475" s="4" customFormat="1" ht="15" x14ac:dyDescent="0.25">
      <c r="A7" s="1" t="s">
        <v>113</v>
      </c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5"/>
      <c r="N7" s="3"/>
      <c r="O7" s="3"/>
      <c r="P7" s="3"/>
      <c r="Q7" s="3"/>
      <c r="R7" s="3"/>
      <c r="S7" s="3"/>
      <c r="T7" s="3"/>
      <c r="U7" s="3"/>
      <c r="V7" s="3"/>
      <c r="W7" s="5"/>
      <c r="X7" s="3"/>
      <c r="Y7" s="5"/>
      <c r="Z7" s="3"/>
      <c r="AA7" s="3"/>
      <c r="AB7" s="3"/>
      <c r="AC7" s="3"/>
      <c r="AD7" s="3"/>
      <c r="AE7" s="5"/>
      <c r="AF7" s="5"/>
      <c r="AG7" s="5"/>
      <c r="AH7" s="6"/>
      <c r="AI7" s="6"/>
      <c r="AJ7" s="6"/>
      <c r="AK7" s="6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12475" s="4" customFormat="1" ht="15" x14ac:dyDescent="0.25">
      <c r="A8" s="5"/>
      <c r="B8" s="5"/>
      <c r="C8" s="5"/>
      <c r="D8" s="5"/>
      <c r="E8" s="5"/>
      <c r="F8" s="23"/>
      <c r="G8" s="5"/>
      <c r="H8" s="5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6"/>
      <c r="AJ8" s="6"/>
      <c r="AK8" s="6"/>
      <c r="AL8" s="2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12475" s="4" customFormat="1" ht="15" x14ac:dyDescent="0.25">
      <c r="A9" s="1" t="s">
        <v>265</v>
      </c>
      <c r="B9" s="1"/>
      <c r="C9" s="1"/>
      <c r="D9" s="1"/>
      <c r="E9" s="1"/>
      <c r="F9" s="1"/>
      <c r="H9" s="5"/>
      <c r="I9" s="3"/>
      <c r="J9" s="5"/>
      <c r="M9" s="5"/>
      <c r="W9" s="5"/>
      <c r="Y9" s="5"/>
      <c r="AE9" s="5"/>
      <c r="AF9" s="5"/>
      <c r="AG9" s="5"/>
      <c r="AH9" s="6"/>
      <c r="AI9" s="6"/>
      <c r="AJ9" s="6"/>
      <c r="AK9" s="6"/>
      <c r="AL9" s="2"/>
    </row>
    <row r="10" spans="1:12475" s="4" customFormat="1" ht="15" x14ac:dyDescent="0.25">
      <c r="A10" s="1" t="s">
        <v>266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</row>
    <row r="11" spans="1:12475" s="4" customFormat="1" ht="15" x14ac:dyDescent="0.25">
      <c r="A11" s="1" t="s">
        <v>267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12475" x14ac:dyDescent="0.25">
      <c r="B12" s="27"/>
      <c r="D12" s="27"/>
      <c r="E12" s="27"/>
      <c r="G12" s="27"/>
      <c r="K12" s="27"/>
      <c r="L12" s="27"/>
      <c r="N12" s="27"/>
      <c r="O12" s="27"/>
      <c r="P12" s="27"/>
      <c r="Q12" s="27"/>
      <c r="R12" s="27"/>
      <c r="S12" s="27"/>
      <c r="T12" s="27"/>
      <c r="U12" s="27"/>
      <c r="V12" s="27"/>
      <c r="X12" s="27"/>
      <c r="Z12" s="27"/>
      <c r="AA12" s="27"/>
      <c r="AB12" s="27"/>
      <c r="AC12" s="27"/>
      <c r="AD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12475" s="290" customFormat="1" ht="15.75" customHeight="1" thickBot="1" x14ac:dyDescent="0.3">
      <c r="A13" s="289" t="s">
        <v>268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</row>
    <row r="14" spans="1:12475" ht="15.75" customHeight="1" thickBot="1" x14ac:dyDescent="0.3">
      <c r="A14" s="291" t="s">
        <v>57</v>
      </c>
      <c r="B14" s="32" t="s">
        <v>24</v>
      </c>
      <c r="C14" s="32"/>
      <c r="D14" s="32"/>
      <c r="E14" s="32"/>
      <c r="F14" s="32"/>
      <c r="G14" s="32"/>
      <c r="H14" s="32" t="s">
        <v>85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 t="s">
        <v>92</v>
      </c>
      <c r="AM14" s="32"/>
      <c r="AN14" s="32"/>
      <c r="AO14" s="32"/>
      <c r="AP14" s="32" t="s">
        <v>112</v>
      </c>
      <c r="AQ14" s="32"/>
      <c r="AR14" s="32"/>
      <c r="AS14" s="32"/>
      <c r="AT14" s="32"/>
      <c r="AU14" s="32"/>
      <c r="AV14" s="32" t="s">
        <v>86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1:12475" ht="13.5" thickBot="1" x14ac:dyDescent="0.3">
      <c r="A15" s="291"/>
      <c r="B15" s="32"/>
      <c r="C15" s="32"/>
      <c r="D15" s="32"/>
      <c r="E15" s="32"/>
      <c r="F15" s="32"/>
      <c r="G15" s="32"/>
      <c r="H15" s="32" t="s">
        <v>54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 t="s">
        <v>55</v>
      </c>
      <c r="V15" s="32"/>
      <c r="W15" s="32"/>
      <c r="X15" s="32"/>
      <c r="Y15" s="32"/>
      <c r="Z15" s="32"/>
      <c r="AA15" s="32"/>
      <c r="AB15" s="32"/>
      <c r="AC15" s="32"/>
      <c r="AD15" s="32"/>
      <c r="AE15" s="32" t="s">
        <v>56</v>
      </c>
      <c r="AF15" s="32"/>
      <c r="AG15" s="32"/>
      <c r="AH15" s="32"/>
      <c r="AI15" s="32"/>
      <c r="AJ15" s="32"/>
      <c r="AK15" s="32"/>
      <c r="AL15" s="292" t="s">
        <v>94</v>
      </c>
      <c r="AM15" s="32" t="s">
        <v>95</v>
      </c>
      <c r="AN15" s="32" t="s">
        <v>93</v>
      </c>
      <c r="AO15" s="32" t="s">
        <v>96</v>
      </c>
      <c r="AP15" s="32" t="s">
        <v>101</v>
      </c>
      <c r="AQ15" s="32" t="s">
        <v>102</v>
      </c>
      <c r="AR15" s="32" t="s">
        <v>103</v>
      </c>
      <c r="AS15" s="32" t="s">
        <v>105</v>
      </c>
      <c r="AT15" s="32" t="s">
        <v>104</v>
      </c>
      <c r="AU15" s="32" t="s">
        <v>105</v>
      </c>
      <c r="AV15" s="32" t="s">
        <v>1</v>
      </c>
      <c r="AW15" s="32" t="s">
        <v>63</v>
      </c>
      <c r="AX15" s="291" t="s">
        <v>67</v>
      </c>
      <c r="AY15" s="291"/>
      <c r="AZ15" s="291"/>
      <c r="BA15" s="291" t="s">
        <v>70</v>
      </c>
      <c r="BB15" s="291"/>
      <c r="BC15" s="32" t="s">
        <v>71</v>
      </c>
      <c r="BD15" s="32" t="s">
        <v>84</v>
      </c>
      <c r="BE15" s="291" t="s">
        <v>74</v>
      </c>
      <c r="BF15" s="291"/>
      <c r="BG15" s="291"/>
    </row>
    <row r="16" spans="1:12475" s="27" customFormat="1" ht="71.25" customHeight="1" thickBot="1" x14ac:dyDescent="0.3">
      <c r="A16" s="291"/>
      <c r="B16" s="293" t="s">
        <v>6</v>
      </c>
      <c r="C16" s="293" t="s">
        <v>7</v>
      </c>
      <c r="D16" s="293" t="s">
        <v>0</v>
      </c>
      <c r="E16" s="293" t="s">
        <v>1</v>
      </c>
      <c r="F16" s="293" t="s">
        <v>2</v>
      </c>
      <c r="G16" s="293" t="s">
        <v>8</v>
      </c>
      <c r="H16" s="294" t="s">
        <v>9</v>
      </c>
      <c r="I16" s="293" t="s">
        <v>3</v>
      </c>
      <c r="J16" s="293" t="s">
        <v>21</v>
      </c>
      <c r="K16" s="293" t="s">
        <v>10</v>
      </c>
      <c r="L16" s="293" t="s">
        <v>51</v>
      </c>
      <c r="M16" s="293" t="s">
        <v>15</v>
      </c>
      <c r="N16" s="293" t="s">
        <v>14</v>
      </c>
      <c r="O16" s="293" t="s">
        <v>13</v>
      </c>
      <c r="P16" s="293" t="s">
        <v>4</v>
      </c>
      <c r="Q16" s="293" t="s">
        <v>91</v>
      </c>
      <c r="R16" s="293" t="s">
        <v>58</v>
      </c>
      <c r="S16" s="293" t="s">
        <v>59</v>
      </c>
      <c r="T16" s="293" t="s">
        <v>5</v>
      </c>
      <c r="U16" s="293" t="s">
        <v>11</v>
      </c>
      <c r="V16" s="293" t="s">
        <v>10</v>
      </c>
      <c r="W16" s="293" t="s">
        <v>15</v>
      </c>
      <c r="X16" s="293" t="s">
        <v>12</v>
      </c>
      <c r="Y16" s="293" t="s">
        <v>14</v>
      </c>
      <c r="Z16" s="293" t="s">
        <v>13</v>
      </c>
      <c r="AA16" s="293" t="s">
        <v>16</v>
      </c>
      <c r="AB16" s="293" t="s">
        <v>17</v>
      </c>
      <c r="AC16" s="293" t="s">
        <v>18</v>
      </c>
      <c r="AD16" s="293" t="s">
        <v>19</v>
      </c>
      <c r="AE16" s="293" t="s">
        <v>25</v>
      </c>
      <c r="AF16" s="293" t="s">
        <v>22</v>
      </c>
      <c r="AG16" s="293" t="s">
        <v>20</v>
      </c>
      <c r="AH16" s="295" t="s">
        <v>174</v>
      </c>
      <c r="AI16" s="295" t="s">
        <v>212</v>
      </c>
      <c r="AJ16" s="295" t="s">
        <v>238</v>
      </c>
      <c r="AK16" s="295" t="s">
        <v>23</v>
      </c>
      <c r="AL16" s="29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296" t="s">
        <v>64</v>
      </c>
      <c r="AY16" s="296" t="s">
        <v>65</v>
      </c>
      <c r="AZ16" s="296" t="s">
        <v>66</v>
      </c>
      <c r="BA16" s="296" t="s">
        <v>68</v>
      </c>
      <c r="BB16" s="293" t="s">
        <v>69</v>
      </c>
      <c r="BC16" s="32"/>
      <c r="BD16" s="32"/>
      <c r="BE16" s="296" t="s">
        <v>64</v>
      </c>
      <c r="BF16" s="296" t="s">
        <v>73</v>
      </c>
      <c r="BG16" s="296" t="s">
        <v>72</v>
      </c>
    </row>
    <row r="17" spans="1:59" s="27" customFormat="1" ht="26.25" thickBot="1" x14ac:dyDescent="0.3">
      <c r="A17" s="291"/>
      <c r="B17" s="293" t="s">
        <v>26</v>
      </c>
      <c r="C17" s="293" t="s">
        <v>27</v>
      </c>
      <c r="D17" s="294" t="s">
        <v>50</v>
      </c>
      <c r="E17" s="293" t="s">
        <v>28</v>
      </c>
      <c r="F17" s="293" t="s">
        <v>29</v>
      </c>
      <c r="G17" s="293" t="s">
        <v>30</v>
      </c>
      <c r="H17" s="294" t="s">
        <v>31</v>
      </c>
      <c r="I17" s="293" t="s">
        <v>32</v>
      </c>
      <c r="J17" s="293" t="s">
        <v>33</v>
      </c>
      <c r="K17" s="293" t="s">
        <v>34</v>
      </c>
      <c r="L17" s="295" t="s">
        <v>35</v>
      </c>
      <c r="M17" s="293" t="s">
        <v>36</v>
      </c>
      <c r="N17" s="293" t="s">
        <v>37</v>
      </c>
      <c r="O17" s="293" t="s">
        <v>38</v>
      </c>
      <c r="P17" s="293" t="s">
        <v>39</v>
      </c>
      <c r="Q17" s="293" t="s">
        <v>40</v>
      </c>
      <c r="R17" s="293" t="s">
        <v>41</v>
      </c>
      <c r="S17" s="293" t="s">
        <v>52</v>
      </c>
      <c r="T17" s="293" t="s">
        <v>42</v>
      </c>
      <c r="U17" s="293" t="s">
        <v>60</v>
      </c>
      <c r="V17" s="293" t="s">
        <v>43</v>
      </c>
      <c r="W17" s="293" t="s">
        <v>44</v>
      </c>
      <c r="X17" s="293" t="s">
        <v>45</v>
      </c>
      <c r="Y17" s="293" t="s">
        <v>46</v>
      </c>
      <c r="Z17" s="293" t="s">
        <v>47</v>
      </c>
      <c r="AA17" s="293" t="s">
        <v>48</v>
      </c>
      <c r="AB17" s="293" t="s">
        <v>61</v>
      </c>
      <c r="AC17" s="293" t="s">
        <v>49</v>
      </c>
      <c r="AD17" s="293" t="s">
        <v>87</v>
      </c>
      <c r="AE17" s="293" t="s">
        <v>90</v>
      </c>
      <c r="AF17" s="293" t="s">
        <v>62</v>
      </c>
      <c r="AG17" s="293" t="s">
        <v>88</v>
      </c>
      <c r="AH17" s="295" t="s">
        <v>175</v>
      </c>
      <c r="AI17" s="293" t="s">
        <v>213</v>
      </c>
      <c r="AJ17" s="293" t="s">
        <v>239</v>
      </c>
      <c r="AK17" s="295" t="s">
        <v>240</v>
      </c>
      <c r="AL17" s="293" t="s">
        <v>75</v>
      </c>
      <c r="AM17" s="293" t="s">
        <v>76</v>
      </c>
      <c r="AN17" s="293" t="s">
        <v>77</v>
      </c>
      <c r="AO17" s="296" t="s">
        <v>78</v>
      </c>
      <c r="AP17" s="296" t="s">
        <v>79</v>
      </c>
      <c r="AQ17" s="296" t="s">
        <v>80</v>
      </c>
      <c r="AR17" s="296" t="s">
        <v>81</v>
      </c>
      <c r="AS17" s="296" t="s">
        <v>82</v>
      </c>
      <c r="AT17" s="296" t="s">
        <v>83</v>
      </c>
      <c r="AU17" s="296" t="s">
        <v>89</v>
      </c>
      <c r="AV17" s="296" t="s">
        <v>97</v>
      </c>
      <c r="AW17" s="296" t="s">
        <v>98</v>
      </c>
      <c r="AX17" s="296" t="s">
        <v>177</v>
      </c>
      <c r="AY17" s="296" t="s">
        <v>99</v>
      </c>
      <c r="AZ17" s="296" t="s">
        <v>106</v>
      </c>
      <c r="BA17" s="296" t="s">
        <v>100</v>
      </c>
      <c r="BB17" s="296" t="s">
        <v>107</v>
      </c>
      <c r="BC17" s="296" t="s">
        <v>108</v>
      </c>
      <c r="BD17" s="296" t="s">
        <v>109</v>
      </c>
      <c r="BE17" s="296" t="s">
        <v>110</v>
      </c>
      <c r="BF17" s="296" t="s">
        <v>111</v>
      </c>
      <c r="BG17" s="296" t="s">
        <v>214</v>
      </c>
    </row>
    <row r="18" spans="1:59" s="27" customFormat="1" ht="15" customHeight="1" x14ac:dyDescent="0.25">
      <c r="A18" s="297">
        <v>1</v>
      </c>
      <c r="B18" s="34" t="s">
        <v>130</v>
      </c>
      <c r="C18" s="35" t="s">
        <v>120</v>
      </c>
      <c r="D18" s="35" t="s">
        <v>121</v>
      </c>
      <c r="E18" s="35" t="s">
        <v>119</v>
      </c>
      <c r="F18" s="36" t="s">
        <v>146</v>
      </c>
      <c r="G18" s="37">
        <v>10990</v>
      </c>
      <c r="H18" s="38" t="s">
        <v>132</v>
      </c>
      <c r="I18" s="39" t="s">
        <v>137</v>
      </c>
      <c r="J18" s="35" t="s">
        <v>138</v>
      </c>
      <c r="K18" s="40">
        <v>41397</v>
      </c>
      <c r="L18" s="41">
        <v>11800</v>
      </c>
      <c r="M18" s="35">
        <v>11043</v>
      </c>
      <c r="N18" s="40">
        <v>41400</v>
      </c>
      <c r="O18" s="40">
        <v>41639</v>
      </c>
      <c r="P18" s="35">
        <v>1</v>
      </c>
      <c r="Q18" s="35" t="s">
        <v>144</v>
      </c>
      <c r="R18" s="35"/>
      <c r="S18" s="35"/>
      <c r="T18" s="42" t="s">
        <v>136</v>
      </c>
      <c r="U18" s="43" t="s">
        <v>122</v>
      </c>
      <c r="V18" s="44">
        <v>41628</v>
      </c>
      <c r="W18" s="45">
        <v>11213</v>
      </c>
      <c r="X18" s="46" t="s">
        <v>147</v>
      </c>
      <c r="Y18" s="47">
        <v>41640</v>
      </c>
      <c r="Z18" s="47">
        <v>41820</v>
      </c>
      <c r="AA18" s="35"/>
      <c r="AB18" s="35"/>
      <c r="AC18" s="41"/>
      <c r="AD18" s="42"/>
      <c r="AE18" s="48"/>
      <c r="AF18" s="41">
        <v>11800</v>
      </c>
      <c r="AG18" s="41">
        <f>1500*12</f>
        <v>18000</v>
      </c>
      <c r="AH18" s="41">
        <f>1500*11</f>
        <v>16500</v>
      </c>
      <c r="AI18" s="41">
        <f>1500+1500+1500+1500+1500+1500+1500+1500+1500+1500+1500+1500+1500</f>
        <v>19500</v>
      </c>
      <c r="AJ18" s="41">
        <v>1500</v>
      </c>
      <c r="AK18" s="49">
        <f>AF18+AG18+AH18+AI18+AJ18</f>
        <v>67300</v>
      </c>
      <c r="AL18" s="38"/>
      <c r="AM18" s="50"/>
      <c r="AN18" s="51"/>
      <c r="AO18" s="52"/>
      <c r="AP18" s="53"/>
      <c r="AQ18" s="50"/>
      <c r="AR18" s="50"/>
      <c r="AS18" s="50"/>
      <c r="AT18" s="50"/>
      <c r="AU18" s="52"/>
      <c r="AV18" s="54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6"/>
    </row>
    <row r="19" spans="1:59" s="27" customFormat="1" x14ac:dyDescent="0.25">
      <c r="A19" s="298"/>
      <c r="B19" s="57"/>
      <c r="C19" s="58"/>
      <c r="D19" s="58"/>
      <c r="E19" s="58"/>
      <c r="F19" s="59"/>
      <c r="G19" s="60"/>
      <c r="H19" s="61"/>
      <c r="I19" s="62"/>
      <c r="J19" s="58"/>
      <c r="K19" s="63"/>
      <c r="L19" s="64"/>
      <c r="M19" s="58"/>
      <c r="N19" s="63"/>
      <c r="O19" s="63"/>
      <c r="P19" s="58"/>
      <c r="Q19" s="58"/>
      <c r="R19" s="58"/>
      <c r="S19" s="58"/>
      <c r="T19" s="65"/>
      <c r="U19" s="66" t="s">
        <v>124</v>
      </c>
      <c r="V19" s="67">
        <v>41815</v>
      </c>
      <c r="W19" s="68">
        <v>11337</v>
      </c>
      <c r="X19" s="69" t="s">
        <v>147</v>
      </c>
      <c r="Y19" s="67">
        <v>41821</v>
      </c>
      <c r="Z19" s="67">
        <v>42004</v>
      </c>
      <c r="AA19" s="58"/>
      <c r="AB19" s="58"/>
      <c r="AC19" s="58"/>
      <c r="AD19" s="65"/>
      <c r="AE19" s="57"/>
      <c r="AF19" s="58"/>
      <c r="AG19" s="58"/>
      <c r="AH19" s="58"/>
      <c r="AI19" s="58"/>
      <c r="AJ19" s="64"/>
      <c r="AK19" s="65"/>
      <c r="AL19" s="57"/>
      <c r="AM19" s="70"/>
      <c r="AN19" s="59"/>
      <c r="AO19" s="71"/>
      <c r="AP19" s="72"/>
      <c r="AQ19" s="70"/>
      <c r="AR19" s="70"/>
      <c r="AS19" s="70"/>
      <c r="AT19" s="70"/>
      <c r="AU19" s="71"/>
      <c r="AV19" s="73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</row>
    <row r="20" spans="1:59" s="27" customFormat="1" x14ac:dyDescent="0.25">
      <c r="A20" s="298"/>
      <c r="B20" s="57"/>
      <c r="C20" s="58"/>
      <c r="D20" s="58"/>
      <c r="E20" s="58"/>
      <c r="F20" s="59"/>
      <c r="G20" s="60"/>
      <c r="H20" s="61"/>
      <c r="I20" s="62"/>
      <c r="J20" s="58"/>
      <c r="K20" s="63"/>
      <c r="L20" s="64"/>
      <c r="M20" s="58"/>
      <c r="N20" s="63"/>
      <c r="O20" s="63"/>
      <c r="P20" s="58"/>
      <c r="Q20" s="58"/>
      <c r="R20" s="58"/>
      <c r="S20" s="58"/>
      <c r="T20" s="65"/>
      <c r="U20" s="66" t="s">
        <v>125</v>
      </c>
      <c r="V20" s="67">
        <v>41984</v>
      </c>
      <c r="W20" s="68">
        <v>11458</v>
      </c>
      <c r="X20" s="69" t="s">
        <v>147</v>
      </c>
      <c r="Y20" s="76">
        <v>42005</v>
      </c>
      <c r="Z20" s="76">
        <v>42185</v>
      </c>
      <c r="AA20" s="58"/>
      <c r="AB20" s="58"/>
      <c r="AC20" s="58"/>
      <c r="AD20" s="65"/>
      <c r="AE20" s="57"/>
      <c r="AF20" s="58"/>
      <c r="AG20" s="58"/>
      <c r="AH20" s="58"/>
      <c r="AI20" s="58"/>
      <c r="AJ20" s="64"/>
      <c r="AK20" s="65"/>
      <c r="AL20" s="57"/>
      <c r="AM20" s="70"/>
      <c r="AN20" s="59"/>
      <c r="AO20" s="71"/>
      <c r="AP20" s="72"/>
      <c r="AQ20" s="70"/>
      <c r="AR20" s="70"/>
      <c r="AS20" s="70"/>
      <c r="AT20" s="70"/>
      <c r="AU20" s="71"/>
      <c r="AV20" s="73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5"/>
    </row>
    <row r="21" spans="1:59" s="27" customFormat="1" x14ac:dyDescent="0.25">
      <c r="A21" s="298"/>
      <c r="B21" s="57"/>
      <c r="C21" s="58"/>
      <c r="D21" s="58"/>
      <c r="E21" s="58"/>
      <c r="F21" s="59"/>
      <c r="G21" s="60"/>
      <c r="H21" s="61"/>
      <c r="I21" s="62"/>
      <c r="J21" s="58"/>
      <c r="K21" s="63"/>
      <c r="L21" s="64"/>
      <c r="M21" s="58"/>
      <c r="N21" s="63"/>
      <c r="O21" s="63"/>
      <c r="P21" s="58"/>
      <c r="Q21" s="58"/>
      <c r="R21" s="58"/>
      <c r="S21" s="58"/>
      <c r="T21" s="65"/>
      <c r="U21" s="66" t="s">
        <v>118</v>
      </c>
      <c r="V21" s="67">
        <v>42171</v>
      </c>
      <c r="W21" s="68">
        <v>11580</v>
      </c>
      <c r="X21" s="69" t="s">
        <v>147</v>
      </c>
      <c r="Y21" s="76">
        <v>42186</v>
      </c>
      <c r="Z21" s="76">
        <v>42369</v>
      </c>
      <c r="AA21" s="58"/>
      <c r="AB21" s="58"/>
      <c r="AC21" s="58"/>
      <c r="AD21" s="65"/>
      <c r="AE21" s="57"/>
      <c r="AF21" s="58"/>
      <c r="AG21" s="58"/>
      <c r="AH21" s="58"/>
      <c r="AI21" s="58"/>
      <c r="AJ21" s="64"/>
      <c r="AK21" s="65"/>
      <c r="AL21" s="57"/>
      <c r="AM21" s="70"/>
      <c r="AN21" s="59"/>
      <c r="AO21" s="71"/>
      <c r="AP21" s="72"/>
      <c r="AQ21" s="70"/>
      <c r="AR21" s="70"/>
      <c r="AS21" s="70"/>
      <c r="AT21" s="70"/>
      <c r="AU21" s="71"/>
      <c r="AV21" s="73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</row>
    <row r="22" spans="1:59" s="27" customFormat="1" x14ac:dyDescent="0.25">
      <c r="A22" s="298"/>
      <c r="B22" s="57"/>
      <c r="C22" s="58"/>
      <c r="D22" s="58"/>
      <c r="E22" s="58"/>
      <c r="F22" s="59"/>
      <c r="G22" s="60"/>
      <c r="H22" s="61"/>
      <c r="I22" s="62"/>
      <c r="J22" s="58"/>
      <c r="K22" s="63"/>
      <c r="L22" s="64"/>
      <c r="M22" s="58"/>
      <c r="N22" s="63"/>
      <c r="O22" s="63"/>
      <c r="P22" s="58"/>
      <c r="Q22" s="58"/>
      <c r="R22" s="58"/>
      <c r="S22" s="58"/>
      <c r="T22" s="65"/>
      <c r="U22" s="77" t="s">
        <v>126</v>
      </c>
      <c r="V22" s="78">
        <v>42367</v>
      </c>
      <c r="W22" s="79">
        <v>11718</v>
      </c>
      <c r="X22" s="80" t="s">
        <v>147</v>
      </c>
      <c r="Y22" s="81">
        <v>42370</v>
      </c>
      <c r="Z22" s="81">
        <v>42735</v>
      </c>
      <c r="AA22" s="58"/>
      <c r="AB22" s="58"/>
      <c r="AC22" s="58"/>
      <c r="AD22" s="65"/>
      <c r="AE22" s="57"/>
      <c r="AF22" s="58"/>
      <c r="AG22" s="58"/>
      <c r="AH22" s="58"/>
      <c r="AI22" s="58"/>
      <c r="AJ22" s="64"/>
      <c r="AK22" s="65"/>
      <c r="AL22" s="57"/>
      <c r="AM22" s="70"/>
      <c r="AN22" s="59"/>
      <c r="AO22" s="71"/>
      <c r="AP22" s="72"/>
      <c r="AQ22" s="70"/>
      <c r="AR22" s="70"/>
      <c r="AS22" s="70"/>
      <c r="AT22" s="70"/>
      <c r="AU22" s="71"/>
      <c r="AV22" s="73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5"/>
    </row>
    <row r="23" spans="1:59" ht="13.5" thickBot="1" x14ac:dyDescent="0.3">
      <c r="A23" s="299"/>
      <c r="B23" s="83"/>
      <c r="C23" s="84"/>
      <c r="D23" s="84"/>
      <c r="E23" s="84"/>
      <c r="F23" s="85"/>
      <c r="G23" s="86"/>
      <c r="H23" s="87"/>
      <c r="I23" s="88"/>
      <c r="J23" s="84"/>
      <c r="K23" s="89"/>
      <c r="L23" s="90"/>
      <c r="M23" s="84"/>
      <c r="N23" s="89"/>
      <c r="O23" s="89"/>
      <c r="P23" s="84"/>
      <c r="Q23" s="84"/>
      <c r="R23" s="84"/>
      <c r="S23" s="84"/>
      <c r="T23" s="91"/>
      <c r="U23" s="92" t="s">
        <v>127</v>
      </c>
      <c r="V23" s="93">
        <v>42730</v>
      </c>
      <c r="W23" s="94">
        <v>11970</v>
      </c>
      <c r="X23" s="95" t="s">
        <v>147</v>
      </c>
      <c r="Y23" s="96">
        <v>42736</v>
      </c>
      <c r="Z23" s="96">
        <v>42825</v>
      </c>
      <c r="AA23" s="84"/>
      <c r="AB23" s="84"/>
      <c r="AC23" s="84"/>
      <c r="AD23" s="91"/>
      <c r="AE23" s="83"/>
      <c r="AF23" s="84"/>
      <c r="AG23" s="84"/>
      <c r="AH23" s="84"/>
      <c r="AI23" s="84"/>
      <c r="AJ23" s="90"/>
      <c r="AK23" s="91"/>
      <c r="AL23" s="83"/>
      <c r="AM23" s="97"/>
      <c r="AN23" s="85"/>
      <c r="AO23" s="98"/>
      <c r="AP23" s="99"/>
      <c r="AQ23" s="97"/>
      <c r="AR23" s="97"/>
      <c r="AS23" s="97"/>
      <c r="AT23" s="97"/>
      <c r="AU23" s="98"/>
      <c r="AV23" s="100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2"/>
    </row>
    <row r="24" spans="1:59" x14ac:dyDescent="0.25">
      <c r="A24" s="297">
        <v>2</v>
      </c>
      <c r="B24" s="34" t="s">
        <v>131</v>
      </c>
      <c r="C24" s="35" t="s">
        <v>114</v>
      </c>
      <c r="D24" s="35" t="s">
        <v>142</v>
      </c>
      <c r="E24" s="35" t="s">
        <v>119</v>
      </c>
      <c r="F24" s="36" t="s">
        <v>139</v>
      </c>
      <c r="G24" s="37">
        <v>10846</v>
      </c>
      <c r="H24" s="38" t="s">
        <v>115</v>
      </c>
      <c r="I24" s="39" t="s">
        <v>149</v>
      </c>
      <c r="J24" s="35" t="s">
        <v>116</v>
      </c>
      <c r="K24" s="40">
        <v>41155</v>
      </c>
      <c r="L24" s="41">
        <v>208799.39</v>
      </c>
      <c r="M24" s="103">
        <v>10865</v>
      </c>
      <c r="N24" s="40">
        <v>41155</v>
      </c>
      <c r="O24" s="40" t="s">
        <v>140</v>
      </c>
      <c r="P24" s="35">
        <v>1</v>
      </c>
      <c r="Q24" s="35" t="s">
        <v>144</v>
      </c>
      <c r="R24" s="35"/>
      <c r="S24" s="35"/>
      <c r="T24" s="104" t="s">
        <v>167</v>
      </c>
      <c r="U24" s="105" t="s">
        <v>122</v>
      </c>
      <c r="V24" s="106">
        <v>41260</v>
      </c>
      <c r="W24" s="107">
        <v>10955</v>
      </c>
      <c r="X24" s="108" t="s">
        <v>129</v>
      </c>
      <c r="Y24" s="106">
        <v>41275</v>
      </c>
      <c r="Z24" s="106">
        <v>41394</v>
      </c>
      <c r="AA24" s="109"/>
      <c r="AB24" s="109"/>
      <c r="AC24" s="110"/>
      <c r="AD24" s="111"/>
      <c r="AE24" s="112"/>
      <c r="AF24" s="110"/>
      <c r="AG24" s="110"/>
      <c r="AH24" s="113"/>
      <c r="AI24" s="41">
        <f>41054+41054+39001.3+39001.3+39001.3+39001.3+39001.3+39001.3+39001.3+39001.3+38590.75+36948.6+36948.6</f>
        <v>506606.34999999992</v>
      </c>
      <c r="AJ24" s="41">
        <v>36948</v>
      </c>
      <c r="AK24" s="49">
        <f>AG33+AF33+AH33+AI24+AJ24</f>
        <v>2036228.8499999999</v>
      </c>
      <c r="AL24" s="38"/>
      <c r="AM24" s="114"/>
      <c r="AN24" s="114"/>
      <c r="AO24" s="115"/>
      <c r="AP24" s="116"/>
      <c r="AQ24" s="114"/>
      <c r="AR24" s="114"/>
      <c r="AS24" s="114"/>
      <c r="AT24" s="114"/>
      <c r="AU24" s="115"/>
      <c r="AV24" s="117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9"/>
    </row>
    <row r="25" spans="1:59" x14ac:dyDescent="0.25">
      <c r="A25" s="298"/>
      <c r="B25" s="57"/>
      <c r="C25" s="58"/>
      <c r="D25" s="58"/>
      <c r="E25" s="58"/>
      <c r="F25" s="59"/>
      <c r="G25" s="60"/>
      <c r="H25" s="61"/>
      <c r="I25" s="62"/>
      <c r="J25" s="58"/>
      <c r="K25" s="63"/>
      <c r="L25" s="64"/>
      <c r="M25" s="120"/>
      <c r="N25" s="63"/>
      <c r="O25" s="63"/>
      <c r="P25" s="58"/>
      <c r="Q25" s="58"/>
      <c r="R25" s="58"/>
      <c r="S25" s="58"/>
      <c r="T25" s="121"/>
      <c r="U25" s="77" t="s">
        <v>124</v>
      </c>
      <c r="V25" s="78">
        <v>41372</v>
      </c>
      <c r="W25" s="79">
        <v>11032</v>
      </c>
      <c r="X25" s="80" t="s">
        <v>129</v>
      </c>
      <c r="Y25" s="78">
        <v>41395</v>
      </c>
      <c r="Z25" s="78">
        <v>41514</v>
      </c>
      <c r="AA25" s="122"/>
      <c r="AB25" s="122"/>
      <c r="AC25" s="123"/>
      <c r="AD25" s="124"/>
      <c r="AE25" s="125"/>
      <c r="AF25" s="123"/>
      <c r="AG25" s="123"/>
      <c r="AH25" s="126"/>
      <c r="AI25" s="64"/>
      <c r="AJ25" s="64"/>
      <c r="AK25" s="127"/>
      <c r="AL25" s="61"/>
      <c r="AM25" s="128"/>
      <c r="AN25" s="128"/>
      <c r="AO25" s="129"/>
      <c r="AP25" s="130"/>
      <c r="AQ25" s="128"/>
      <c r="AR25" s="128"/>
      <c r="AS25" s="128"/>
      <c r="AT25" s="128"/>
      <c r="AU25" s="129"/>
      <c r="AV25" s="131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3"/>
    </row>
    <row r="26" spans="1:59" ht="25.5" x14ac:dyDescent="0.25">
      <c r="A26" s="298"/>
      <c r="B26" s="57"/>
      <c r="C26" s="58"/>
      <c r="D26" s="58"/>
      <c r="E26" s="58"/>
      <c r="F26" s="59"/>
      <c r="G26" s="60"/>
      <c r="H26" s="61"/>
      <c r="I26" s="62"/>
      <c r="J26" s="58"/>
      <c r="K26" s="63"/>
      <c r="L26" s="64"/>
      <c r="M26" s="120"/>
      <c r="N26" s="63"/>
      <c r="O26" s="63"/>
      <c r="P26" s="58"/>
      <c r="Q26" s="58"/>
      <c r="R26" s="58"/>
      <c r="S26" s="58"/>
      <c r="T26" s="121"/>
      <c r="U26" s="77" t="s">
        <v>125</v>
      </c>
      <c r="V26" s="78">
        <v>77911</v>
      </c>
      <c r="W26" s="79">
        <v>11069</v>
      </c>
      <c r="X26" s="134" t="s">
        <v>141</v>
      </c>
      <c r="Y26" s="78">
        <v>41387</v>
      </c>
      <c r="Z26" s="78">
        <v>41514</v>
      </c>
      <c r="AA26" s="122"/>
      <c r="AB26" s="122"/>
      <c r="AC26" s="123"/>
      <c r="AD26" s="124"/>
      <c r="AE26" s="125"/>
      <c r="AF26" s="123"/>
      <c r="AG26" s="123"/>
      <c r="AH26" s="126"/>
      <c r="AI26" s="64"/>
      <c r="AJ26" s="64"/>
      <c r="AK26" s="127"/>
      <c r="AL26" s="61"/>
      <c r="AM26" s="128"/>
      <c r="AN26" s="128"/>
      <c r="AO26" s="129"/>
      <c r="AP26" s="130"/>
      <c r="AQ26" s="128"/>
      <c r="AR26" s="128"/>
      <c r="AS26" s="128"/>
      <c r="AT26" s="128"/>
      <c r="AU26" s="129"/>
      <c r="AV26" s="131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3"/>
    </row>
    <row r="27" spans="1:59" ht="25.5" x14ac:dyDescent="0.25">
      <c r="A27" s="298"/>
      <c r="B27" s="57"/>
      <c r="C27" s="58"/>
      <c r="D27" s="58"/>
      <c r="E27" s="58"/>
      <c r="F27" s="59"/>
      <c r="G27" s="60"/>
      <c r="H27" s="61"/>
      <c r="I27" s="62"/>
      <c r="J27" s="58"/>
      <c r="K27" s="63"/>
      <c r="L27" s="64"/>
      <c r="M27" s="120"/>
      <c r="N27" s="63"/>
      <c r="O27" s="63"/>
      <c r="P27" s="58"/>
      <c r="Q27" s="58"/>
      <c r="R27" s="58"/>
      <c r="S27" s="58"/>
      <c r="T27" s="121"/>
      <c r="U27" s="77" t="s">
        <v>118</v>
      </c>
      <c r="V27" s="78">
        <v>41426</v>
      </c>
      <c r="W27" s="79">
        <v>11078</v>
      </c>
      <c r="X27" s="134" t="s">
        <v>150</v>
      </c>
      <c r="Y27" s="78">
        <v>41395</v>
      </c>
      <c r="Z27" s="78">
        <v>41514</v>
      </c>
      <c r="AA27" s="135">
        <v>0.25</v>
      </c>
      <c r="AB27" s="122"/>
      <c r="AC27" s="123">
        <v>26100</v>
      </c>
      <c r="AD27" s="124"/>
      <c r="AE27" s="125">
        <f>L24-AD27+AC27</f>
        <v>234899.39</v>
      </c>
      <c r="AF27" s="123"/>
      <c r="AG27" s="123"/>
      <c r="AH27" s="126"/>
      <c r="AI27" s="64"/>
      <c r="AJ27" s="64"/>
      <c r="AK27" s="127"/>
      <c r="AL27" s="61"/>
      <c r="AM27" s="128"/>
      <c r="AN27" s="128"/>
      <c r="AO27" s="129"/>
      <c r="AP27" s="130"/>
      <c r="AQ27" s="128"/>
      <c r="AR27" s="128"/>
      <c r="AS27" s="128"/>
      <c r="AT27" s="128"/>
      <c r="AU27" s="129"/>
      <c r="AV27" s="131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3"/>
    </row>
    <row r="28" spans="1:59" x14ac:dyDescent="0.25">
      <c r="A28" s="298"/>
      <c r="B28" s="57"/>
      <c r="C28" s="58"/>
      <c r="D28" s="58"/>
      <c r="E28" s="58"/>
      <c r="F28" s="59"/>
      <c r="G28" s="60"/>
      <c r="H28" s="61"/>
      <c r="I28" s="62"/>
      <c r="J28" s="58"/>
      <c r="K28" s="63"/>
      <c r="L28" s="64"/>
      <c r="M28" s="120"/>
      <c r="N28" s="63"/>
      <c r="O28" s="63"/>
      <c r="P28" s="58"/>
      <c r="Q28" s="58"/>
      <c r="R28" s="58"/>
      <c r="S28" s="58"/>
      <c r="T28" s="121"/>
      <c r="U28" s="77" t="s">
        <v>126</v>
      </c>
      <c r="V28" s="78">
        <v>41502</v>
      </c>
      <c r="W28" s="79">
        <v>11126</v>
      </c>
      <c r="X28" s="80" t="s">
        <v>147</v>
      </c>
      <c r="Y28" s="78">
        <v>41515</v>
      </c>
      <c r="Z28" s="78">
        <v>41634</v>
      </c>
      <c r="AA28" s="122"/>
      <c r="AB28" s="122"/>
      <c r="AC28" s="123"/>
      <c r="AD28" s="124"/>
      <c r="AE28" s="125"/>
      <c r="AF28" s="123"/>
      <c r="AG28" s="123"/>
      <c r="AH28" s="126"/>
      <c r="AI28" s="64"/>
      <c r="AJ28" s="64"/>
      <c r="AK28" s="127"/>
      <c r="AL28" s="61"/>
      <c r="AM28" s="128"/>
      <c r="AN28" s="128"/>
      <c r="AO28" s="129"/>
      <c r="AP28" s="130"/>
      <c r="AQ28" s="128"/>
      <c r="AR28" s="128"/>
      <c r="AS28" s="128"/>
      <c r="AT28" s="128"/>
      <c r="AU28" s="129"/>
      <c r="AV28" s="131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3"/>
    </row>
    <row r="29" spans="1:59" x14ac:dyDescent="0.25">
      <c r="A29" s="298"/>
      <c r="B29" s="57"/>
      <c r="C29" s="58"/>
      <c r="D29" s="58"/>
      <c r="E29" s="58"/>
      <c r="F29" s="59"/>
      <c r="G29" s="60"/>
      <c r="H29" s="61"/>
      <c r="I29" s="62"/>
      <c r="J29" s="58"/>
      <c r="K29" s="63"/>
      <c r="L29" s="64"/>
      <c r="M29" s="120"/>
      <c r="N29" s="63"/>
      <c r="O29" s="63"/>
      <c r="P29" s="58"/>
      <c r="Q29" s="58"/>
      <c r="R29" s="58"/>
      <c r="S29" s="58"/>
      <c r="T29" s="121"/>
      <c r="U29" s="77" t="s">
        <v>127</v>
      </c>
      <c r="V29" s="78">
        <v>41631</v>
      </c>
      <c r="W29" s="79">
        <v>11217</v>
      </c>
      <c r="X29" s="80" t="s">
        <v>147</v>
      </c>
      <c r="Y29" s="78">
        <v>41635</v>
      </c>
      <c r="Z29" s="78">
        <v>41754</v>
      </c>
      <c r="AA29" s="122"/>
      <c r="AB29" s="122"/>
      <c r="AC29" s="123"/>
      <c r="AD29" s="124"/>
      <c r="AE29" s="125"/>
      <c r="AF29" s="123"/>
      <c r="AG29" s="123"/>
      <c r="AH29" s="126"/>
      <c r="AI29" s="64"/>
      <c r="AJ29" s="64"/>
      <c r="AK29" s="127"/>
      <c r="AL29" s="61"/>
      <c r="AM29" s="128"/>
      <c r="AN29" s="128"/>
      <c r="AO29" s="129"/>
      <c r="AP29" s="130"/>
      <c r="AQ29" s="128"/>
      <c r="AR29" s="128"/>
      <c r="AS29" s="128"/>
      <c r="AT29" s="128"/>
      <c r="AU29" s="129"/>
      <c r="AV29" s="131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3"/>
    </row>
    <row r="30" spans="1:59" ht="25.5" x14ac:dyDescent="0.25">
      <c r="A30" s="298"/>
      <c r="B30" s="57"/>
      <c r="C30" s="58"/>
      <c r="D30" s="58"/>
      <c r="E30" s="58"/>
      <c r="F30" s="59"/>
      <c r="G30" s="60"/>
      <c r="H30" s="61"/>
      <c r="I30" s="62"/>
      <c r="J30" s="58"/>
      <c r="K30" s="63"/>
      <c r="L30" s="64"/>
      <c r="M30" s="120"/>
      <c r="N30" s="63"/>
      <c r="O30" s="63"/>
      <c r="P30" s="58"/>
      <c r="Q30" s="58"/>
      <c r="R30" s="58"/>
      <c r="S30" s="58"/>
      <c r="T30" s="121"/>
      <c r="U30" s="136" t="s">
        <v>128</v>
      </c>
      <c r="V30" s="137">
        <v>41648</v>
      </c>
      <c r="W30" s="138">
        <v>11237</v>
      </c>
      <c r="X30" s="139" t="s">
        <v>151</v>
      </c>
      <c r="Y30" s="67">
        <v>41275</v>
      </c>
      <c r="Z30" s="67">
        <v>41754</v>
      </c>
      <c r="AA30" s="140">
        <v>9.8799999999999999E-2</v>
      </c>
      <c r="AB30" s="141"/>
      <c r="AC30" s="142">
        <v>17202</v>
      </c>
      <c r="AD30" s="143"/>
      <c r="AE30" s="144"/>
      <c r="AF30" s="142"/>
      <c r="AG30" s="142"/>
      <c r="AH30" s="145"/>
      <c r="AI30" s="64"/>
      <c r="AJ30" s="64"/>
      <c r="AK30" s="127"/>
      <c r="AL30" s="61"/>
      <c r="AM30" s="128"/>
      <c r="AN30" s="128"/>
      <c r="AO30" s="129"/>
      <c r="AP30" s="130"/>
      <c r="AQ30" s="128"/>
      <c r="AR30" s="128"/>
      <c r="AS30" s="128"/>
      <c r="AT30" s="128"/>
      <c r="AU30" s="129"/>
      <c r="AV30" s="131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3"/>
    </row>
    <row r="31" spans="1:59" ht="25.5" x14ac:dyDescent="0.25">
      <c r="A31" s="298"/>
      <c r="B31" s="57"/>
      <c r="C31" s="58"/>
      <c r="D31" s="58"/>
      <c r="E31" s="58"/>
      <c r="F31" s="59"/>
      <c r="G31" s="60"/>
      <c r="H31" s="61"/>
      <c r="I31" s="62"/>
      <c r="J31" s="58"/>
      <c r="K31" s="63"/>
      <c r="L31" s="64"/>
      <c r="M31" s="120"/>
      <c r="N31" s="63"/>
      <c r="O31" s="63"/>
      <c r="P31" s="58"/>
      <c r="Q31" s="58"/>
      <c r="R31" s="58"/>
      <c r="S31" s="58"/>
      <c r="T31" s="121" t="s">
        <v>168</v>
      </c>
      <c r="U31" s="146"/>
      <c r="V31" s="147"/>
      <c r="W31" s="148"/>
      <c r="X31" s="139" t="s">
        <v>169</v>
      </c>
      <c r="Y31" s="67">
        <v>41275</v>
      </c>
      <c r="Z31" s="67">
        <v>41639</v>
      </c>
      <c r="AA31" s="140"/>
      <c r="AB31" s="141"/>
      <c r="AC31" s="142">
        <v>46961.46</v>
      </c>
      <c r="AD31" s="143"/>
      <c r="AE31" s="144"/>
      <c r="AF31" s="142"/>
      <c r="AG31" s="142"/>
      <c r="AH31" s="145"/>
      <c r="AI31" s="64"/>
      <c r="AJ31" s="64"/>
      <c r="AK31" s="127"/>
      <c r="AL31" s="61"/>
      <c r="AM31" s="128"/>
      <c r="AN31" s="128"/>
      <c r="AO31" s="129"/>
      <c r="AP31" s="130"/>
      <c r="AQ31" s="128"/>
      <c r="AR31" s="128"/>
      <c r="AS31" s="128"/>
      <c r="AT31" s="128"/>
      <c r="AU31" s="129"/>
      <c r="AV31" s="131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3"/>
    </row>
    <row r="32" spans="1:59" x14ac:dyDescent="0.25">
      <c r="A32" s="298"/>
      <c r="B32" s="57"/>
      <c r="C32" s="58"/>
      <c r="D32" s="58"/>
      <c r="E32" s="58"/>
      <c r="F32" s="59"/>
      <c r="G32" s="60"/>
      <c r="H32" s="61"/>
      <c r="I32" s="62"/>
      <c r="J32" s="58"/>
      <c r="K32" s="63"/>
      <c r="L32" s="64"/>
      <c r="M32" s="120"/>
      <c r="N32" s="63"/>
      <c r="O32" s="63"/>
      <c r="P32" s="58"/>
      <c r="Q32" s="58"/>
      <c r="R32" s="58"/>
      <c r="S32" s="58"/>
      <c r="T32" s="121"/>
      <c r="U32" s="77" t="s">
        <v>123</v>
      </c>
      <c r="V32" s="78">
        <v>41751</v>
      </c>
      <c r="W32" s="79">
        <v>11290</v>
      </c>
      <c r="X32" s="80" t="s">
        <v>147</v>
      </c>
      <c r="Y32" s="78">
        <v>41755</v>
      </c>
      <c r="Z32" s="78">
        <v>41874</v>
      </c>
      <c r="AA32" s="149"/>
      <c r="AB32" s="122"/>
      <c r="AC32" s="123"/>
      <c r="AD32" s="124"/>
      <c r="AE32" s="125"/>
      <c r="AF32" s="123"/>
      <c r="AG32" s="123"/>
      <c r="AH32" s="126"/>
      <c r="AI32" s="64"/>
      <c r="AJ32" s="64"/>
      <c r="AK32" s="127"/>
      <c r="AL32" s="61"/>
      <c r="AM32" s="128"/>
      <c r="AN32" s="128"/>
      <c r="AO32" s="129"/>
      <c r="AP32" s="130"/>
      <c r="AQ32" s="128"/>
      <c r="AR32" s="128"/>
      <c r="AS32" s="128"/>
      <c r="AT32" s="128"/>
      <c r="AU32" s="129"/>
      <c r="AV32" s="131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3"/>
    </row>
    <row r="33" spans="1:59" ht="25.5" x14ac:dyDescent="0.25">
      <c r="A33" s="298"/>
      <c r="B33" s="57"/>
      <c r="C33" s="58"/>
      <c r="D33" s="58"/>
      <c r="E33" s="58"/>
      <c r="F33" s="59"/>
      <c r="G33" s="60"/>
      <c r="H33" s="61"/>
      <c r="I33" s="62"/>
      <c r="J33" s="58"/>
      <c r="K33" s="63"/>
      <c r="L33" s="64"/>
      <c r="M33" s="120"/>
      <c r="N33" s="63"/>
      <c r="O33" s="63"/>
      <c r="P33" s="58"/>
      <c r="Q33" s="58"/>
      <c r="R33" s="58"/>
      <c r="S33" s="58"/>
      <c r="T33" s="121"/>
      <c r="U33" s="150" t="s">
        <v>145</v>
      </c>
      <c r="V33" s="47">
        <v>41813</v>
      </c>
      <c r="W33" s="151">
        <v>11337</v>
      </c>
      <c r="X33" s="139" t="s">
        <v>166</v>
      </c>
      <c r="Y33" s="47">
        <v>41640</v>
      </c>
      <c r="Z33" s="47">
        <v>41874</v>
      </c>
      <c r="AA33" s="152">
        <v>7.3599999999999999E-2</v>
      </c>
      <c r="AB33" s="153"/>
      <c r="AC33" s="154">
        <v>28138</v>
      </c>
      <c r="AD33" s="155"/>
      <c r="AE33" s="156">
        <f>AE27+AC33</f>
        <v>263037.39</v>
      </c>
      <c r="AF33" s="154">
        <v>335818.17</v>
      </c>
      <c r="AG33" s="154">
        <f>307905+51317.5+51317.5+51317.5+51317.5+46961.46+51317.5+51317.5</f>
        <v>662771.46</v>
      </c>
      <c r="AH33" s="154">
        <v>494084.87</v>
      </c>
      <c r="AI33" s="64"/>
      <c r="AJ33" s="64"/>
      <c r="AK33" s="127"/>
      <c r="AL33" s="61"/>
      <c r="AM33" s="128"/>
      <c r="AN33" s="128"/>
      <c r="AO33" s="129"/>
      <c r="AP33" s="130"/>
      <c r="AQ33" s="128"/>
      <c r="AR33" s="128"/>
      <c r="AS33" s="128"/>
      <c r="AT33" s="128"/>
      <c r="AU33" s="129"/>
      <c r="AV33" s="131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3"/>
    </row>
    <row r="34" spans="1:59" x14ac:dyDescent="0.25">
      <c r="A34" s="298"/>
      <c r="B34" s="57"/>
      <c r="C34" s="58"/>
      <c r="D34" s="58"/>
      <c r="E34" s="58"/>
      <c r="F34" s="59"/>
      <c r="G34" s="60"/>
      <c r="H34" s="61"/>
      <c r="I34" s="62"/>
      <c r="J34" s="58"/>
      <c r="K34" s="63"/>
      <c r="L34" s="64"/>
      <c r="M34" s="120"/>
      <c r="N34" s="63"/>
      <c r="O34" s="63"/>
      <c r="P34" s="58"/>
      <c r="Q34" s="58"/>
      <c r="R34" s="58"/>
      <c r="S34" s="58"/>
      <c r="T34" s="121"/>
      <c r="U34" s="66" t="s">
        <v>158</v>
      </c>
      <c r="V34" s="67">
        <v>41866</v>
      </c>
      <c r="W34" s="68">
        <v>11376</v>
      </c>
      <c r="X34" s="80" t="s">
        <v>147</v>
      </c>
      <c r="Y34" s="67">
        <v>41875</v>
      </c>
      <c r="Z34" s="67">
        <v>41995</v>
      </c>
      <c r="AA34" s="58"/>
      <c r="AB34" s="58"/>
      <c r="AC34" s="58"/>
      <c r="AD34" s="65"/>
      <c r="AE34" s="57"/>
      <c r="AF34" s="58"/>
      <c r="AG34" s="58"/>
      <c r="AH34" s="58"/>
      <c r="AI34" s="64"/>
      <c r="AJ34" s="64"/>
      <c r="AK34" s="127"/>
      <c r="AL34" s="61"/>
      <c r="AM34" s="128"/>
      <c r="AN34" s="128"/>
      <c r="AO34" s="129"/>
      <c r="AP34" s="130"/>
      <c r="AQ34" s="128"/>
      <c r="AR34" s="128"/>
      <c r="AS34" s="128"/>
      <c r="AT34" s="128"/>
      <c r="AU34" s="129"/>
      <c r="AV34" s="131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3"/>
    </row>
    <row r="35" spans="1:59" x14ac:dyDescent="0.25">
      <c r="A35" s="298"/>
      <c r="B35" s="57"/>
      <c r="C35" s="58"/>
      <c r="D35" s="58"/>
      <c r="E35" s="58"/>
      <c r="F35" s="59"/>
      <c r="G35" s="60"/>
      <c r="H35" s="61"/>
      <c r="I35" s="62"/>
      <c r="J35" s="58"/>
      <c r="K35" s="63"/>
      <c r="L35" s="64"/>
      <c r="M35" s="120"/>
      <c r="N35" s="63"/>
      <c r="O35" s="63"/>
      <c r="P35" s="58"/>
      <c r="Q35" s="58"/>
      <c r="R35" s="58"/>
      <c r="S35" s="58"/>
      <c r="T35" s="121"/>
      <c r="U35" s="66" t="s">
        <v>176</v>
      </c>
      <c r="V35" s="67">
        <v>41984</v>
      </c>
      <c r="W35" s="68">
        <v>11458</v>
      </c>
      <c r="X35" s="80" t="s">
        <v>147</v>
      </c>
      <c r="Y35" s="67">
        <v>41996</v>
      </c>
      <c r="Z35" s="67">
        <v>42055</v>
      </c>
      <c r="AA35" s="58"/>
      <c r="AB35" s="58"/>
      <c r="AC35" s="58"/>
      <c r="AD35" s="65"/>
      <c r="AE35" s="57"/>
      <c r="AF35" s="58"/>
      <c r="AG35" s="58"/>
      <c r="AH35" s="58"/>
      <c r="AI35" s="64"/>
      <c r="AJ35" s="64"/>
      <c r="AK35" s="127"/>
      <c r="AL35" s="61"/>
      <c r="AM35" s="128"/>
      <c r="AN35" s="128"/>
      <c r="AO35" s="129"/>
      <c r="AP35" s="130"/>
      <c r="AQ35" s="128"/>
      <c r="AR35" s="128"/>
      <c r="AS35" s="128"/>
      <c r="AT35" s="128"/>
      <c r="AU35" s="129"/>
      <c r="AV35" s="131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3"/>
    </row>
    <row r="36" spans="1:59" x14ac:dyDescent="0.25">
      <c r="A36" s="298"/>
      <c r="B36" s="57"/>
      <c r="C36" s="58"/>
      <c r="D36" s="58"/>
      <c r="E36" s="58"/>
      <c r="F36" s="59"/>
      <c r="G36" s="60"/>
      <c r="H36" s="61"/>
      <c r="I36" s="62"/>
      <c r="J36" s="58"/>
      <c r="K36" s="63"/>
      <c r="L36" s="64"/>
      <c r="M36" s="120"/>
      <c r="N36" s="63"/>
      <c r="O36" s="63"/>
      <c r="P36" s="58"/>
      <c r="Q36" s="58"/>
      <c r="R36" s="58"/>
      <c r="S36" s="58"/>
      <c r="T36" s="121"/>
      <c r="U36" s="77" t="s">
        <v>198</v>
      </c>
      <c r="V36" s="78">
        <v>42053</v>
      </c>
      <c r="W36" s="79">
        <v>11513</v>
      </c>
      <c r="X36" s="80" t="s">
        <v>147</v>
      </c>
      <c r="Y36" s="67">
        <v>42056</v>
      </c>
      <c r="Z36" s="67">
        <v>42115</v>
      </c>
      <c r="AA36" s="58"/>
      <c r="AB36" s="58"/>
      <c r="AC36" s="58"/>
      <c r="AD36" s="65"/>
      <c r="AE36" s="57"/>
      <c r="AF36" s="58"/>
      <c r="AG36" s="58"/>
      <c r="AH36" s="58"/>
      <c r="AI36" s="64"/>
      <c r="AJ36" s="64"/>
      <c r="AK36" s="127"/>
      <c r="AL36" s="61"/>
      <c r="AM36" s="128"/>
      <c r="AN36" s="128"/>
      <c r="AO36" s="129"/>
      <c r="AP36" s="130"/>
      <c r="AQ36" s="128"/>
      <c r="AR36" s="128"/>
      <c r="AS36" s="128"/>
      <c r="AT36" s="128"/>
      <c r="AU36" s="129"/>
      <c r="AV36" s="131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3"/>
    </row>
    <row r="37" spans="1:59" x14ac:dyDescent="0.25">
      <c r="A37" s="298"/>
      <c r="B37" s="57"/>
      <c r="C37" s="58"/>
      <c r="D37" s="58"/>
      <c r="E37" s="58"/>
      <c r="F37" s="59"/>
      <c r="G37" s="60"/>
      <c r="H37" s="61"/>
      <c r="I37" s="62"/>
      <c r="J37" s="58"/>
      <c r="K37" s="63"/>
      <c r="L37" s="64"/>
      <c r="M37" s="120"/>
      <c r="N37" s="63"/>
      <c r="O37" s="63"/>
      <c r="P37" s="58"/>
      <c r="Q37" s="58"/>
      <c r="R37" s="58"/>
      <c r="S37" s="58"/>
      <c r="T37" s="121"/>
      <c r="U37" s="66" t="s">
        <v>199</v>
      </c>
      <c r="V37" s="67">
        <v>42111</v>
      </c>
      <c r="W37" s="68">
        <v>11537</v>
      </c>
      <c r="X37" s="80" t="s">
        <v>147</v>
      </c>
      <c r="Y37" s="67">
        <v>42116</v>
      </c>
      <c r="Z37" s="67">
        <v>42175</v>
      </c>
      <c r="AA37" s="58"/>
      <c r="AB37" s="58"/>
      <c r="AC37" s="58"/>
      <c r="AD37" s="65"/>
      <c r="AE37" s="57"/>
      <c r="AF37" s="58"/>
      <c r="AG37" s="58"/>
      <c r="AH37" s="58"/>
      <c r="AI37" s="64"/>
      <c r="AJ37" s="64"/>
      <c r="AK37" s="127"/>
      <c r="AL37" s="61"/>
      <c r="AM37" s="128"/>
      <c r="AN37" s="128"/>
      <c r="AO37" s="129"/>
      <c r="AP37" s="130"/>
      <c r="AQ37" s="128"/>
      <c r="AR37" s="128"/>
      <c r="AS37" s="128"/>
      <c r="AT37" s="128"/>
      <c r="AU37" s="129"/>
      <c r="AV37" s="131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3"/>
    </row>
    <row r="38" spans="1:59" x14ac:dyDescent="0.25">
      <c r="A38" s="298"/>
      <c r="B38" s="57"/>
      <c r="C38" s="58"/>
      <c r="D38" s="58"/>
      <c r="E38" s="58"/>
      <c r="F38" s="59"/>
      <c r="G38" s="60"/>
      <c r="H38" s="61"/>
      <c r="I38" s="62"/>
      <c r="J38" s="58"/>
      <c r="K38" s="63"/>
      <c r="L38" s="64"/>
      <c r="M38" s="120"/>
      <c r="N38" s="63"/>
      <c r="O38" s="63"/>
      <c r="P38" s="58"/>
      <c r="Q38" s="58"/>
      <c r="R38" s="58"/>
      <c r="S38" s="58"/>
      <c r="T38" s="121"/>
      <c r="U38" s="66" t="s">
        <v>200</v>
      </c>
      <c r="V38" s="67">
        <v>42158</v>
      </c>
      <c r="W38" s="68">
        <v>11571</v>
      </c>
      <c r="X38" s="80" t="s">
        <v>147</v>
      </c>
      <c r="Y38" s="67">
        <v>42176</v>
      </c>
      <c r="Z38" s="67">
        <v>42358</v>
      </c>
      <c r="AA38" s="58"/>
      <c r="AB38" s="58"/>
      <c r="AC38" s="58"/>
      <c r="AD38" s="65"/>
      <c r="AE38" s="57"/>
      <c r="AF38" s="58"/>
      <c r="AG38" s="58"/>
      <c r="AH38" s="58"/>
      <c r="AI38" s="64"/>
      <c r="AJ38" s="64"/>
      <c r="AK38" s="127"/>
      <c r="AL38" s="61"/>
      <c r="AM38" s="128"/>
      <c r="AN38" s="128"/>
      <c r="AO38" s="129"/>
      <c r="AP38" s="130"/>
      <c r="AQ38" s="128"/>
      <c r="AR38" s="128"/>
      <c r="AS38" s="128"/>
      <c r="AT38" s="128"/>
      <c r="AU38" s="129"/>
      <c r="AV38" s="131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</row>
    <row r="39" spans="1:59" x14ac:dyDescent="0.25">
      <c r="A39" s="298"/>
      <c r="B39" s="57"/>
      <c r="C39" s="58"/>
      <c r="D39" s="58"/>
      <c r="E39" s="58"/>
      <c r="F39" s="59"/>
      <c r="G39" s="60"/>
      <c r="H39" s="61"/>
      <c r="I39" s="62"/>
      <c r="J39" s="58"/>
      <c r="K39" s="63"/>
      <c r="L39" s="64"/>
      <c r="M39" s="120"/>
      <c r="N39" s="63"/>
      <c r="O39" s="63"/>
      <c r="P39" s="58"/>
      <c r="Q39" s="58"/>
      <c r="R39" s="58"/>
      <c r="S39" s="58"/>
      <c r="T39" s="121"/>
      <c r="U39" s="77" t="s">
        <v>215</v>
      </c>
      <c r="V39" s="78">
        <v>42356</v>
      </c>
      <c r="W39" s="79">
        <v>11718</v>
      </c>
      <c r="X39" s="80" t="s">
        <v>147</v>
      </c>
      <c r="Y39" s="78">
        <v>42359</v>
      </c>
      <c r="Z39" s="78">
        <v>42724</v>
      </c>
      <c r="AA39" s="58"/>
      <c r="AB39" s="58"/>
      <c r="AC39" s="58"/>
      <c r="AD39" s="65"/>
      <c r="AE39" s="57"/>
      <c r="AF39" s="58"/>
      <c r="AG39" s="58"/>
      <c r="AH39" s="58"/>
      <c r="AI39" s="64"/>
      <c r="AJ39" s="64"/>
      <c r="AK39" s="127"/>
      <c r="AL39" s="61"/>
      <c r="AM39" s="128"/>
      <c r="AN39" s="128"/>
      <c r="AO39" s="129"/>
      <c r="AP39" s="130"/>
      <c r="AQ39" s="128"/>
      <c r="AR39" s="128"/>
      <c r="AS39" s="128"/>
      <c r="AT39" s="128"/>
      <c r="AU39" s="129"/>
      <c r="AV39" s="131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3"/>
    </row>
    <row r="40" spans="1:59" ht="13.5" thickBot="1" x14ac:dyDescent="0.3">
      <c r="A40" s="299"/>
      <c r="B40" s="83"/>
      <c r="C40" s="84"/>
      <c r="D40" s="84"/>
      <c r="E40" s="84"/>
      <c r="F40" s="85"/>
      <c r="G40" s="86"/>
      <c r="H40" s="87"/>
      <c r="I40" s="88"/>
      <c r="J40" s="84"/>
      <c r="K40" s="89"/>
      <c r="L40" s="90"/>
      <c r="M40" s="157"/>
      <c r="N40" s="89"/>
      <c r="O40" s="89"/>
      <c r="P40" s="84"/>
      <c r="Q40" s="84"/>
      <c r="R40" s="84"/>
      <c r="S40" s="84"/>
      <c r="T40" s="158"/>
      <c r="U40" s="92" t="s">
        <v>241</v>
      </c>
      <c r="V40" s="93">
        <v>42720</v>
      </c>
      <c r="W40" s="94">
        <v>11960</v>
      </c>
      <c r="X40" s="159" t="s">
        <v>147</v>
      </c>
      <c r="Y40" s="47">
        <v>42725</v>
      </c>
      <c r="Z40" s="47">
        <v>42814</v>
      </c>
      <c r="AA40" s="84"/>
      <c r="AB40" s="84"/>
      <c r="AC40" s="84"/>
      <c r="AD40" s="91"/>
      <c r="AE40" s="83"/>
      <c r="AF40" s="84"/>
      <c r="AG40" s="84"/>
      <c r="AH40" s="84"/>
      <c r="AI40" s="90"/>
      <c r="AJ40" s="90"/>
      <c r="AK40" s="160"/>
      <c r="AL40" s="87"/>
      <c r="AM40" s="161"/>
      <c r="AN40" s="161"/>
      <c r="AO40" s="162"/>
      <c r="AP40" s="163"/>
      <c r="AQ40" s="161"/>
      <c r="AR40" s="161"/>
      <c r="AS40" s="161"/>
      <c r="AT40" s="161"/>
      <c r="AU40" s="162"/>
      <c r="AV40" s="164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6"/>
    </row>
    <row r="41" spans="1:59" x14ac:dyDescent="0.25">
      <c r="A41" s="297">
        <v>3</v>
      </c>
      <c r="B41" s="34" t="s">
        <v>134</v>
      </c>
      <c r="C41" s="35" t="s">
        <v>120</v>
      </c>
      <c r="D41" s="35" t="s">
        <v>121</v>
      </c>
      <c r="E41" s="35" t="s">
        <v>119</v>
      </c>
      <c r="F41" s="36" t="s">
        <v>148</v>
      </c>
      <c r="G41" s="37">
        <v>10990</v>
      </c>
      <c r="H41" s="38" t="s">
        <v>133</v>
      </c>
      <c r="I41" s="39" t="s">
        <v>137</v>
      </c>
      <c r="J41" s="35" t="s">
        <v>138</v>
      </c>
      <c r="K41" s="40">
        <v>41533</v>
      </c>
      <c r="L41" s="41">
        <v>6000</v>
      </c>
      <c r="M41" s="103">
        <v>11147</v>
      </c>
      <c r="N41" s="40">
        <v>41533</v>
      </c>
      <c r="O41" s="40">
        <v>41639</v>
      </c>
      <c r="P41" s="35">
        <v>1</v>
      </c>
      <c r="Q41" s="35" t="s">
        <v>144</v>
      </c>
      <c r="R41" s="35"/>
      <c r="S41" s="35"/>
      <c r="T41" s="42" t="s">
        <v>136</v>
      </c>
      <c r="U41" s="43" t="s">
        <v>122</v>
      </c>
      <c r="V41" s="44">
        <v>41628</v>
      </c>
      <c r="W41" s="45">
        <v>11213</v>
      </c>
      <c r="X41" s="46" t="s">
        <v>147</v>
      </c>
      <c r="Y41" s="44">
        <v>41640</v>
      </c>
      <c r="Z41" s="44">
        <v>41820</v>
      </c>
      <c r="AA41" s="35"/>
      <c r="AB41" s="35"/>
      <c r="AC41" s="41"/>
      <c r="AD41" s="42"/>
      <c r="AE41" s="48"/>
      <c r="AF41" s="41">
        <v>3500</v>
      </c>
      <c r="AG41" s="41">
        <v>12000</v>
      </c>
      <c r="AH41" s="41">
        <f>1000*11</f>
        <v>11000</v>
      </c>
      <c r="AI41" s="41">
        <f>1000+1000+1000+1000+1000+1000+1000+1000+1000+1000+1000+1000+1000</f>
        <v>13000</v>
      </c>
      <c r="AJ41" s="41">
        <v>1000</v>
      </c>
      <c r="AK41" s="49">
        <f>AF41+AG41+AH41+AI41+AJ41</f>
        <v>40500</v>
      </c>
      <c r="AL41" s="38"/>
      <c r="AM41" s="50"/>
      <c r="AN41" s="51"/>
      <c r="AO41" s="52"/>
      <c r="AP41" s="53"/>
      <c r="AQ41" s="50"/>
      <c r="AR41" s="50"/>
      <c r="AS41" s="50"/>
      <c r="AT41" s="167"/>
      <c r="AU41" s="52"/>
      <c r="AV41" s="54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6"/>
    </row>
    <row r="42" spans="1:59" x14ac:dyDescent="0.25">
      <c r="A42" s="298"/>
      <c r="B42" s="57"/>
      <c r="C42" s="58"/>
      <c r="D42" s="58"/>
      <c r="E42" s="58"/>
      <c r="F42" s="59"/>
      <c r="G42" s="60"/>
      <c r="H42" s="61"/>
      <c r="I42" s="62"/>
      <c r="J42" s="58"/>
      <c r="K42" s="63"/>
      <c r="L42" s="64"/>
      <c r="M42" s="120"/>
      <c r="N42" s="63"/>
      <c r="O42" s="63"/>
      <c r="P42" s="58"/>
      <c r="Q42" s="58"/>
      <c r="R42" s="58"/>
      <c r="S42" s="58"/>
      <c r="T42" s="65"/>
      <c r="U42" s="66" t="s">
        <v>124</v>
      </c>
      <c r="V42" s="67">
        <v>41815</v>
      </c>
      <c r="W42" s="68">
        <v>11337</v>
      </c>
      <c r="X42" s="69" t="s">
        <v>147</v>
      </c>
      <c r="Y42" s="67">
        <v>41821</v>
      </c>
      <c r="Z42" s="67">
        <v>42004</v>
      </c>
      <c r="AA42" s="58"/>
      <c r="AB42" s="58"/>
      <c r="AC42" s="58"/>
      <c r="AD42" s="65"/>
      <c r="AE42" s="57"/>
      <c r="AF42" s="58"/>
      <c r="AG42" s="58"/>
      <c r="AH42" s="58"/>
      <c r="AI42" s="58"/>
      <c r="AJ42" s="64"/>
      <c r="AK42" s="65"/>
      <c r="AL42" s="57"/>
      <c r="AM42" s="70"/>
      <c r="AN42" s="59"/>
      <c r="AO42" s="71"/>
      <c r="AP42" s="72"/>
      <c r="AQ42" s="70"/>
      <c r="AR42" s="70"/>
      <c r="AS42" s="70"/>
      <c r="AT42" s="168"/>
      <c r="AU42" s="71"/>
      <c r="AV42" s="73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5"/>
    </row>
    <row r="43" spans="1:59" x14ac:dyDescent="0.25">
      <c r="A43" s="298"/>
      <c r="B43" s="57"/>
      <c r="C43" s="58"/>
      <c r="D43" s="58"/>
      <c r="E43" s="58"/>
      <c r="F43" s="59"/>
      <c r="G43" s="60"/>
      <c r="H43" s="61"/>
      <c r="I43" s="62"/>
      <c r="J43" s="58"/>
      <c r="K43" s="63"/>
      <c r="L43" s="64"/>
      <c r="M43" s="120"/>
      <c r="N43" s="63"/>
      <c r="O43" s="63"/>
      <c r="P43" s="58"/>
      <c r="Q43" s="58"/>
      <c r="R43" s="58"/>
      <c r="S43" s="58"/>
      <c r="T43" s="65"/>
      <c r="U43" s="66" t="s">
        <v>125</v>
      </c>
      <c r="V43" s="67">
        <v>41984</v>
      </c>
      <c r="W43" s="68">
        <v>11458</v>
      </c>
      <c r="X43" s="69" t="s">
        <v>147</v>
      </c>
      <c r="Y43" s="76">
        <v>42005</v>
      </c>
      <c r="Z43" s="76">
        <v>42185</v>
      </c>
      <c r="AA43" s="58"/>
      <c r="AB43" s="58"/>
      <c r="AC43" s="58"/>
      <c r="AD43" s="65"/>
      <c r="AE43" s="57"/>
      <c r="AF43" s="58"/>
      <c r="AG43" s="58"/>
      <c r="AH43" s="58"/>
      <c r="AI43" s="58"/>
      <c r="AJ43" s="64"/>
      <c r="AK43" s="65"/>
      <c r="AL43" s="57"/>
      <c r="AM43" s="70"/>
      <c r="AN43" s="59"/>
      <c r="AO43" s="71"/>
      <c r="AP43" s="72"/>
      <c r="AQ43" s="70"/>
      <c r="AR43" s="70"/>
      <c r="AS43" s="70"/>
      <c r="AT43" s="70"/>
      <c r="AU43" s="71"/>
      <c r="AV43" s="73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</row>
    <row r="44" spans="1:59" x14ac:dyDescent="0.25">
      <c r="A44" s="298"/>
      <c r="B44" s="57"/>
      <c r="C44" s="58"/>
      <c r="D44" s="58"/>
      <c r="E44" s="58"/>
      <c r="F44" s="59"/>
      <c r="G44" s="60"/>
      <c r="H44" s="61"/>
      <c r="I44" s="62"/>
      <c r="J44" s="58"/>
      <c r="K44" s="63"/>
      <c r="L44" s="64"/>
      <c r="M44" s="120"/>
      <c r="N44" s="63"/>
      <c r="O44" s="63"/>
      <c r="P44" s="58"/>
      <c r="Q44" s="58"/>
      <c r="R44" s="58"/>
      <c r="S44" s="58"/>
      <c r="T44" s="65"/>
      <c r="U44" s="66" t="s">
        <v>118</v>
      </c>
      <c r="V44" s="67">
        <v>42171</v>
      </c>
      <c r="W44" s="68">
        <v>11580</v>
      </c>
      <c r="X44" s="69" t="s">
        <v>147</v>
      </c>
      <c r="Y44" s="76">
        <v>42186</v>
      </c>
      <c r="Z44" s="76">
        <v>42369</v>
      </c>
      <c r="AA44" s="58"/>
      <c r="AB44" s="58"/>
      <c r="AC44" s="58"/>
      <c r="AD44" s="65"/>
      <c r="AE44" s="57"/>
      <c r="AF44" s="58"/>
      <c r="AG44" s="58"/>
      <c r="AH44" s="58"/>
      <c r="AI44" s="58"/>
      <c r="AJ44" s="64"/>
      <c r="AK44" s="65"/>
      <c r="AL44" s="57"/>
      <c r="AM44" s="70"/>
      <c r="AN44" s="59"/>
      <c r="AO44" s="71"/>
      <c r="AP44" s="72"/>
      <c r="AQ44" s="70"/>
      <c r="AR44" s="70"/>
      <c r="AS44" s="70"/>
      <c r="AT44" s="70"/>
      <c r="AU44" s="71"/>
      <c r="AV44" s="73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5"/>
    </row>
    <row r="45" spans="1:59" x14ac:dyDescent="0.25">
      <c r="A45" s="298"/>
      <c r="B45" s="57"/>
      <c r="C45" s="58"/>
      <c r="D45" s="58"/>
      <c r="E45" s="58"/>
      <c r="F45" s="59"/>
      <c r="G45" s="60"/>
      <c r="H45" s="61"/>
      <c r="I45" s="62"/>
      <c r="J45" s="58"/>
      <c r="K45" s="63"/>
      <c r="L45" s="64"/>
      <c r="M45" s="120"/>
      <c r="N45" s="63"/>
      <c r="O45" s="63"/>
      <c r="P45" s="58"/>
      <c r="Q45" s="58"/>
      <c r="R45" s="58"/>
      <c r="S45" s="58"/>
      <c r="T45" s="65"/>
      <c r="U45" s="77" t="s">
        <v>126</v>
      </c>
      <c r="V45" s="78">
        <v>42367</v>
      </c>
      <c r="W45" s="79">
        <v>11718</v>
      </c>
      <c r="X45" s="80" t="s">
        <v>147</v>
      </c>
      <c r="Y45" s="81">
        <v>42186</v>
      </c>
      <c r="Z45" s="81">
        <v>42735</v>
      </c>
      <c r="AA45" s="58"/>
      <c r="AB45" s="58"/>
      <c r="AC45" s="58"/>
      <c r="AD45" s="65"/>
      <c r="AE45" s="57"/>
      <c r="AF45" s="58"/>
      <c r="AG45" s="58"/>
      <c r="AH45" s="58"/>
      <c r="AI45" s="58"/>
      <c r="AJ45" s="64"/>
      <c r="AK45" s="65"/>
      <c r="AL45" s="57"/>
      <c r="AM45" s="70"/>
      <c r="AN45" s="59"/>
      <c r="AO45" s="71"/>
      <c r="AP45" s="72"/>
      <c r="AQ45" s="70"/>
      <c r="AR45" s="70"/>
      <c r="AS45" s="70"/>
      <c r="AT45" s="70"/>
      <c r="AU45" s="71"/>
      <c r="AV45" s="73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5"/>
    </row>
    <row r="46" spans="1:59" ht="13.5" thickBot="1" x14ac:dyDescent="0.3">
      <c r="A46" s="299"/>
      <c r="B46" s="83"/>
      <c r="C46" s="84"/>
      <c r="D46" s="84"/>
      <c r="E46" s="84"/>
      <c r="F46" s="85"/>
      <c r="G46" s="86"/>
      <c r="H46" s="87"/>
      <c r="I46" s="88"/>
      <c r="J46" s="84"/>
      <c r="K46" s="89"/>
      <c r="L46" s="90"/>
      <c r="M46" s="157"/>
      <c r="N46" s="89"/>
      <c r="O46" s="89"/>
      <c r="P46" s="84"/>
      <c r="Q46" s="84"/>
      <c r="R46" s="84"/>
      <c r="S46" s="84"/>
      <c r="T46" s="91"/>
      <c r="U46" s="92" t="s">
        <v>127</v>
      </c>
      <c r="V46" s="93">
        <v>42730</v>
      </c>
      <c r="W46" s="94">
        <v>11970</v>
      </c>
      <c r="X46" s="95" t="s">
        <v>147</v>
      </c>
      <c r="Y46" s="96">
        <v>42736</v>
      </c>
      <c r="Z46" s="96">
        <v>42825</v>
      </c>
      <c r="AA46" s="84"/>
      <c r="AB46" s="84"/>
      <c r="AC46" s="84"/>
      <c r="AD46" s="91"/>
      <c r="AE46" s="83"/>
      <c r="AF46" s="84"/>
      <c r="AG46" s="84"/>
      <c r="AH46" s="84"/>
      <c r="AI46" s="84"/>
      <c r="AJ46" s="90"/>
      <c r="AK46" s="91"/>
      <c r="AL46" s="83"/>
      <c r="AM46" s="97"/>
      <c r="AN46" s="85"/>
      <c r="AO46" s="98"/>
      <c r="AP46" s="99"/>
      <c r="AQ46" s="97"/>
      <c r="AR46" s="97"/>
      <c r="AS46" s="97"/>
      <c r="AT46" s="97"/>
      <c r="AU46" s="98"/>
      <c r="AV46" s="100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2"/>
    </row>
    <row r="47" spans="1:59" ht="14.45" customHeight="1" x14ac:dyDescent="0.25">
      <c r="A47" s="297">
        <v>4</v>
      </c>
      <c r="B47" s="34" t="s">
        <v>152</v>
      </c>
      <c r="C47" s="35" t="s">
        <v>154</v>
      </c>
      <c r="D47" s="35" t="s">
        <v>142</v>
      </c>
      <c r="E47" s="35" t="s">
        <v>119</v>
      </c>
      <c r="F47" s="36" t="s">
        <v>153</v>
      </c>
      <c r="G47" s="37">
        <v>11024</v>
      </c>
      <c r="H47" s="38" t="s">
        <v>206</v>
      </c>
      <c r="I47" s="39" t="s">
        <v>207</v>
      </c>
      <c r="J47" s="35" t="s">
        <v>156</v>
      </c>
      <c r="K47" s="40">
        <v>41821</v>
      </c>
      <c r="L47" s="41">
        <v>20100</v>
      </c>
      <c r="M47" s="103">
        <v>11348</v>
      </c>
      <c r="N47" s="40">
        <v>41821</v>
      </c>
      <c r="O47" s="40">
        <v>42004</v>
      </c>
      <c r="P47" s="35">
        <v>1</v>
      </c>
      <c r="Q47" s="35" t="s">
        <v>144</v>
      </c>
      <c r="R47" s="35"/>
      <c r="S47" s="35"/>
      <c r="T47" s="42" t="s">
        <v>117</v>
      </c>
      <c r="U47" s="43" t="s">
        <v>122</v>
      </c>
      <c r="V47" s="44">
        <v>41984</v>
      </c>
      <c r="W47" s="45">
        <v>11458</v>
      </c>
      <c r="X47" s="46" t="s">
        <v>147</v>
      </c>
      <c r="Y47" s="44">
        <v>42005</v>
      </c>
      <c r="Z47" s="44">
        <v>42185</v>
      </c>
      <c r="AA47" s="35"/>
      <c r="AB47" s="35"/>
      <c r="AC47" s="41"/>
      <c r="AD47" s="49"/>
      <c r="AE47" s="48"/>
      <c r="AF47" s="41">
        <v>0</v>
      </c>
      <c r="AG47" s="41">
        <f>3350+3350+3350+3350+3350+3350</f>
        <v>20100</v>
      </c>
      <c r="AH47" s="41">
        <v>33500</v>
      </c>
      <c r="AI47" s="41">
        <f>3350+3350+3350+3350+3350+3350+3350+3350+3350+3350+3350+3350+3350</f>
        <v>43550</v>
      </c>
      <c r="AJ47" s="41">
        <v>3350</v>
      </c>
      <c r="AK47" s="49">
        <f>AF47+AG47+AH47+AI47+AJ47</f>
        <v>100500</v>
      </c>
      <c r="AL47" s="38" t="s">
        <v>135</v>
      </c>
      <c r="AM47" s="103">
        <v>11183</v>
      </c>
      <c r="AN47" s="169" t="s">
        <v>157</v>
      </c>
      <c r="AO47" s="37">
        <v>11340</v>
      </c>
      <c r="AP47" s="116"/>
      <c r="AQ47" s="114"/>
      <c r="AR47" s="103"/>
      <c r="AS47" s="40"/>
      <c r="AT47" s="103"/>
      <c r="AU47" s="115"/>
      <c r="AV47" s="34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2"/>
    </row>
    <row r="48" spans="1:59" ht="14.45" customHeight="1" x14ac:dyDescent="0.25">
      <c r="A48" s="298"/>
      <c r="B48" s="57"/>
      <c r="C48" s="58"/>
      <c r="D48" s="58"/>
      <c r="E48" s="58"/>
      <c r="F48" s="59"/>
      <c r="G48" s="60"/>
      <c r="H48" s="61"/>
      <c r="I48" s="62"/>
      <c r="J48" s="58"/>
      <c r="K48" s="63"/>
      <c r="L48" s="64"/>
      <c r="M48" s="120"/>
      <c r="N48" s="63"/>
      <c r="O48" s="63"/>
      <c r="P48" s="58"/>
      <c r="Q48" s="58"/>
      <c r="R48" s="58"/>
      <c r="S48" s="58"/>
      <c r="T48" s="65"/>
      <c r="U48" s="66" t="s">
        <v>124</v>
      </c>
      <c r="V48" s="67">
        <v>42171</v>
      </c>
      <c r="W48" s="68">
        <v>11580</v>
      </c>
      <c r="X48" s="69" t="s">
        <v>147</v>
      </c>
      <c r="Y48" s="67">
        <v>42186</v>
      </c>
      <c r="Z48" s="67">
        <v>42369</v>
      </c>
      <c r="AA48" s="58"/>
      <c r="AB48" s="58"/>
      <c r="AC48" s="58"/>
      <c r="AD48" s="65"/>
      <c r="AE48" s="57"/>
      <c r="AF48" s="58"/>
      <c r="AG48" s="58"/>
      <c r="AH48" s="58"/>
      <c r="AI48" s="58"/>
      <c r="AJ48" s="64"/>
      <c r="AK48" s="65"/>
      <c r="AL48" s="57"/>
      <c r="AM48" s="58"/>
      <c r="AN48" s="62"/>
      <c r="AO48" s="65"/>
      <c r="AP48" s="57"/>
      <c r="AQ48" s="58"/>
      <c r="AR48" s="58"/>
      <c r="AS48" s="58"/>
      <c r="AT48" s="58"/>
      <c r="AU48" s="65"/>
      <c r="AV48" s="57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65"/>
    </row>
    <row r="49" spans="1:59" ht="14.45" customHeight="1" x14ac:dyDescent="0.25">
      <c r="A49" s="298"/>
      <c r="B49" s="57"/>
      <c r="C49" s="58"/>
      <c r="D49" s="58"/>
      <c r="E49" s="58"/>
      <c r="F49" s="59"/>
      <c r="G49" s="60"/>
      <c r="H49" s="61"/>
      <c r="I49" s="62"/>
      <c r="J49" s="58"/>
      <c r="K49" s="63"/>
      <c r="L49" s="64"/>
      <c r="M49" s="120"/>
      <c r="N49" s="63"/>
      <c r="O49" s="63"/>
      <c r="P49" s="58"/>
      <c r="Q49" s="58"/>
      <c r="R49" s="58"/>
      <c r="S49" s="58"/>
      <c r="T49" s="65"/>
      <c r="U49" s="77" t="s">
        <v>125</v>
      </c>
      <c r="V49" s="78">
        <v>42367</v>
      </c>
      <c r="W49" s="79">
        <v>11718</v>
      </c>
      <c r="X49" s="80" t="s">
        <v>147</v>
      </c>
      <c r="Y49" s="78">
        <v>42370</v>
      </c>
      <c r="Z49" s="78">
        <v>42735</v>
      </c>
      <c r="AA49" s="58"/>
      <c r="AB49" s="58"/>
      <c r="AC49" s="58"/>
      <c r="AD49" s="65"/>
      <c r="AE49" s="57"/>
      <c r="AF49" s="58"/>
      <c r="AG49" s="58"/>
      <c r="AH49" s="58"/>
      <c r="AI49" s="58"/>
      <c r="AJ49" s="64"/>
      <c r="AK49" s="65"/>
      <c r="AL49" s="57"/>
      <c r="AM49" s="58"/>
      <c r="AN49" s="62"/>
      <c r="AO49" s="65"/>
      <c r="AP49" s="57"/>
      <c r="AQ49" s="58"/>
      <c r="AR49" s="58"/>
      <c r="AS49" s="58"/>
      <c r="AT49" s="58"/>
      <c r="AU49" s="65"/>
      <c r="AV49" s="57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65"/>
    </row>
    <row r="50" spans="1:59" ht="14.45" customHeight="1" thickBot="1" x14ac:dyDescent="0.3">
      <c r="A50" s="299"/>
      <c r="B50" s="83"/>
      <c r="C50" s="84"/>
      <c r="D50" s="84"/>
      <c r="E50" s="84"/>
      <c r="F50" s="85"/>
      <c r="G50" s="86"/>
      <c r="H50" s="87"/>
      <c r="I50" s="88"/>
      <c r="J50" s="84"/>
      <c r="K50" s="89"/>
      <c r="L50" s="90"/>
      <c r="M50" s="157"/>
      <c r="N50" s="89"/>
      <c r="O50" s="89"/>
      <c r="P50" s="84"/>
      <c r="Q50" s="84"/>
      <c r="R50" s="84"/>
      <c r="S50" s="84"/>
      <c r="T50" s="91"/>
      <c r="U50" s="92" t="s">
        <v>118</v>
      </c>
      <c r="V50" s="93">
        <v>42730</v>
      </c>
      <c r="W50" s="94">
        <v>11970</v>
      </c>
      <c r="X50" s="95" t="s">
        <v>147</v>
      </c>
      <c r="Y50" s="96">
        <v>42736</v>
      </c>
      <c r="Z50" s="96">
        <v>42825</v>
      </c>
      <c r="AA50" s="84"/>
      <c r="AB50" s="84"/>
      <c r="AC50" s="84"/>
      <c r="AD50" s="91"/>
      <c r="AE50" s="83"/>
      <c r="AF50" s="84"/>
      <c r="AG50" s="84"/>
      <c r="AH50" s="84"/>
      <c r="AI50" s="84"/>
      <c r="AJ50" s="90"/>
      <c r="AK50" s="91"/>
      <c r="AL50" s="83"/>
      <c r="AM50" s="84"/>
      <c r="AN50" s="88"/>
      <c r="AO50" s="91"/>
      <c r="AP50" s="83"/>
      <c r="AQ50" s="84"/>
      <c r="AR50" s="84"/>
      <c r="AS50" s="84"/>
      <c r="AT50" s="84"/>
      <c r="AU50" s="91"/>
      <c r="AV50" s="83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91"/>
    </row>
    <row r="51" spans="1:59" x14ac:dyDescent="0.25">
      <c r="A51" s="297">
        <v>5</v>
      </c>
      <c r="B51" s="34" t="s">
        <v>160</v>
      </c>
      <c r="C51" s="35" t="s">
        <v>161</v>
      </c>
      <c r="D51" s="35" t="s">
        <v>142</v>
      </c>
      <c r="E51" s="35" t="s">
        <v>119</v>
      </c>
      <c r="F51" s="36" t="s">
        <v>162</v>
      </c>
      <c r="G51" s="37">
        <v>11133</v>
      </c>
      <c r="H51" s="38" t="s">
        <v>159</v>
      </c>
      <c r="I51" s="39" t="s">
        <v>163</v>
      </c>
      <c r="J51" s="35" t="s">
        <v>164</v>
      </c>
      <c r="K51" s="40">
        <v>41879</v>
      </c>
      <c r="L51" s="41">
        <v>447372.76</v>
      </c>
      <c r="M51" s="103">
        <v>11401</v>
      </c>
      <c r="N51" s="40">
        <v>41883</v>
      </c>
      <c r="O51" s="40">
        <v>42004</v>
      </c>
      <c r="P51" s="35">
        <v>1</v>
      </c>
      <c r="Q51" s="35" t="s">
        <v>144</v>
      </c>
      <c r="R51" s="35"/>
      <c r="S51" s="35"/>
      <c r="T51" s="42" t="s">
        <v>117</v>
      </c>
      <c r="U51" s="105" t="s">
        <v>122</v>
      </c>
      <c r="V51" s="106">
        <v>42002</v>
      </c>
      <c r="W51" s="107">
        <v>11489</v>
      </c>
      <c r="X51" s="108" t="s">
        <v>147</v>
      </c>
      <c r="Y51" s="106">
        <v>42005</v>
      </c>
      <c r="Z51" s="106">
        <v>42124</v>
      </c>
      <c r="AA51" s="109"/>
      <c r="AB51" s="109"/>
      <c r="AC51" s="110"/>
      <c r="AD51" s="170"/>
      <c r="AE51" s="112"/>
      <c r="AF51" s="110"/>
      <c r="AG51" s="110"/>
      <c r="AH51" s="113"/>
      <c r="AI51" s="41">
        <f>124506.48+124641.4+124641.4+124641.4+124641.4+124641.4+124641.4+7400+129694.06+130249.01+129436.47+2703.65+129935.91+133222.96+131489.17</f>
        <v>1666486.1099999999</v>
      </c>
      <c r="AJ51" s="41">
        <v>0</v>
      </c>
      <c r="AK51" s="49">
        <f>AF57+AG57+AH57+AI51+AJ51</f>
        <v>3274675.05</v>
      </c>
      <c r="AL51" s="38" t="s">
        <v>143</v>
      </c>
      <c r="AM51" s="103">
        <v>11016</v>
      </c>
      <c r="AN51" s="169" t="s">
        <v>165</v>
      </c>
      <c r="AO51" s="37">
        <v>11340</v>
      </c>
      <c r="AP51" s="116"/>
      <c r="AQ51" s="114"/>
      <c r="AR51" s="103"/>
      <c r="AS51" s="40"/>
      <c r="AT51" s="103"/>
      <c r="AU51" s="115"/>
      <c r="AV51" s="117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9"/>
    </row>
    <row r="52" spans="1:59" x14ac:dyDescent="0.25">
      <c r="A52" s="298"/>
      <c r="B52" s="57"/>
      <c r="C52" s="58"/>
      <c r="D52" s="58"/>
      <c r="E52" s="58"/>
      <c r="F52" s="59"/>
      <c r="G52" s="60"/>
      <c r="H52" s="61"/>
      <c r="I52" s="62"/>
      <c r="J52" s="58"/>
      <c r="K52" s="63"/>
      <c r="L52" s="64"/>
      <c r="M52" s="120"/>
      <c r="N52" s="63"/>
      <c r="O52" s="63"/>
      <c r="P52" s="58"/>
      <c r="Q52" s="58"/>
      <c r="R52" s="58"/>
      <c r="S52" s="58"/>
      <c r="T52" s="65"/>
      <c r="U52" s="66" t="s">
        <v>124</v>
      </c>
      <c r="V52" s="67">
        <v>42111</v>
      </c>
      <c r="W52" s="68">
        <v>11537</v>
      </c>
      <c r="X52" s="80" t="s">
        <v>147</v>
      </c>
      <c r="Y52" s="67">
        <v>42125</v>
      </c>
      <c r="Z52" s="67">
        <v>42246</v>
      </c>
      <c r="AA52" s="171"/>
      <c r="AB52" s="171"/>
      <c r="AC52" s="172"/>
      <c r="AD52" s="173"/>
      <c r="AE52" s="174"/>
      <c r="AF52" s="172"/>
      <c r="AG52" s="123"/>
      <c r="AH52" s="126"/>
      <c r="AI52" s="64"/>
      <c r="AJ52" s="64"/>
      <c r="AK52" s="127"/>
      <c r="AL52" s="61"/>
      <c r="AM52" s="120"/>
      <c r="AN52" s="175"/>
      <c r="AO52" s="60"/>
      <c r="AP52" s="130"/>
      <c r="AQ52" s="128"/>
      <c r="AR52" s="120"/>
      <c r="AS52" s="63"/>
      <c r="AT52" s="120"/>
      <c r="AU52" s="129"/>
      <c r="AV52" s="131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3"/>
    </row>
    <row r="53" spans="1:59" x14ac:dyDescent="0.25">
      <c r="A53" s="298"/>
      <c r="B53" s="57"/>
      <c r="C53" s="58"/>
      <c r="D53" s="58"/>
      <c r="E53" s="58"/>
      <c r="F53" s="59"/>
      <c r="G53" s="60"/>
      <c r="H53" s="61"/>
      <c r="I53" s="62"/>
      <c r="J53" s="58"/>
      <c r="K53" s="63"/>
      <c r="L53" s="64"/>
      <c r="M53" s="120"/>
      <c r="N53" s="63"/>
      <c r="O53" s="63"/>
      <c r="P53" s="58"/>
      <c r="Q53" s="58"/>
      <c r="R53" s="58"/>
      <c r="S53" s="58"/>
      <c r="T53" s="65"/>
      <c r="U53" s="66" t="s">
        <v>125</v>
      </c>
      <c r="V53" s="67">
        <v>42185</v>
      </c>
      <c r="W53" s="68">
        <v>11594</v>
      </c>
      <c r="X53" s="176" t="s">
        <v>209</v>
      </c>
      <c r="Y53" s="67">
        <v>42185</v>
      </c>
      <c r="Z53" s="67">
        <v>42246</v>
      </c>
      <c r="AA53" s="177">
        <v>0.19449364</v>
      </c>
      <c r="AB53" s="141"/>
      <c r="AC53" s="142">
        <v>130516.74</v>
      </c>
      <c r="AD53" s="178"/>
      <c r="AE53" s="144">
        <f>AC53+L51</f>
        <v>577889.5</v>
      </c>
      <c r="AF53" s="142"/>
      <c r="AG53" s="179"/>
      <c r="AH53" s="126"/>
      <c r="AI53" s="64"/>
      <c r="AJ53" s="64"/>
      <c r="AK53" s="127"/>
      <c r="AL53" s="61"/>
      <c r="AM53" s="120"/>
      <c r="AN53" s="175"/>
      <c r="AO53" s="60"/>
      <c r="AP53" s="130"/>
      <c r="AQ53" s="128"/>
      <c r="AR53" s="120"/>
      <c r="AS53" s="63"/>
      <c r="AT53" s="120"/>
      <c r="AU53" s="129"/>
      <c r="AV53" s="131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3"/>
    </row>
    <row r="54" spans="1:59" x14ac:dyDescent="0.25">
      <c r="A54" s="298"/>
      <c r="B54" s="57"/>
      <c r="C54" s="58"/>
      <c r="D54" s="58"/>
      <c r="E54" s="58"/>
      <c r="F54" s="59"/>
      <c r="G54" s="60"/>
      <c r="H54" s="61"/>
      <c r="I54" s="62"/>
      <c r="J54" s="58"/>
      <c r="K54" s="63"/>
      <c r="L54" s="64"/>
      <c r="M54" s="120"/>
      <c r="N54" s="63"/>
      <c r="O54" s="63"/>
      <c r="P54" s="58"/>
      <c r="Q54" s="58"/>
      <c r="R54" s="58"/>
      <c r="S54" s="58"/>
      <c r="T54" s="180"/>
      <c r="U54" s="66" t="s">
        <v>118</v>
      </c>
      <c r="V54" s="67">
        <v>42240</v>
      </c>
      <c r="W54" s="68">
        <v>11628</v>
      </c>
      <c r="X54" s="80" t="s">
        <v>147</v>
      </c>
      <c r="Y54" s="67">
        <v>42248</v>
      </c>
      <c r="Z54" s="67">
        <v>42369</v>
      </c>
      <c r="AA54" s="177"/>
      <c r="AB54" s="141"/>
      <c r="AC54" s="142"/>
      <c r="AD54" s="178"/>
      <c r="AE54" s="181"/>
      <c r="AF54" s="142"/>
      <c r="AG54" s="179"/>
      <c r="AH54" s="126"/>
      <c r="AI54" s="64"/>
      <c r="AJ54" s="64"/>
      <c r="AK54" s="127"/>
      <c r="AL54" s="61"/>
      <c r="AM54" s="120"/>
      <c r="AN54" s="175"/>
      <c r="AO54" s="60"/>
      <c r="AP54" s="130"/>
      <c r="AQ54" s="128"/>
      <c r="AR54" s="120"/>
      <c r="AS54" s="63"/>
      <c r="AT54" s="120"/>
      <c r="AU54" s="129"/>
      <c r="AV54" s="131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3"/>
    </row>
    <row r="55" spans="1:59" x14ac:dyDescent="0.25">
      <c r="A55" s="298"/>
      <c r="B55" s="57"/>
      <c r="C55" s="58"/>
      <c r="D55" s="58"/>
      <c r="E55" s="58"/>
      <c r="F55" s="59"/>
      <c r="G55" s="60"/>
      <c r="H55" s="61"/>
      <c r="I55" s="62"/>
      <c r="J55" s="58"/>
      <c r="K55" s="63"/>
      <c r="L55" s="64"/>
      <c r="M55" s="120"/>
      <c r="N55" s="63"/>
      <c r="O55" s="63"/>
      <c r="P55" s="58"/>
      <c r="Q55" s="58"/>
      <c r="R55" s="58"/>
      <c r="S55" s="58"/>
      <c r="T55" s="180"/>
      <c r="U55" s="66" t="s">
        <v>126</v>
      </c>
      <c r="V55" s="67">
        <v>42367</v>
      </c>
      <c r="W55" s="68">
        <v>11721</v>
      </c>
      <c r="X55" s="80" t="s">
        <v>147</v>
      </c>
      <c r="Y55" s="67">
        <v>42370</v>
      </c>
      <c r="Z55" s="67">
        <v>42460</v>
      </c>
      <c r="AA55" s="177"/>
      <c r="AB55" s="141"/>
      <c r="AC55" s="142"/>
      <c r="AD55" s="178"/>
      <c r="AE55" s="181"/>
      <c r="AF55" s="142"/>
      <c r="AG55" s="182"/>
      <c r="AH55" s="145"/>
      <c r="AI55" s="64"/>
      <c r="AJ55" s="64"/>
      <c r="AK55" s="127"/>
      <c r="AL55" s="61"/>
      <c r="AM55" s="120"/>
      <c r="AN55" s="175"/>
      <c r="AO55" s="60"/>
      <c r="AP55" s="130"/>
      <c r="AQ55" s="128"/>
      <c r="AR55" s="120"/>
      <c r="AS55" s="63"/>
      <c r="AT55" s="120"/>
      <c r="AU55" s="129"/>
      <c r="AV55" s="131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3"/>
    </row>
    <row r="56" spans="1:59" x14ac:dyDescent="0.25">
      <c r="A56" s="298"/>
      <c r="B56" s="57"/>
      <c r="C56" s="58"/>
      <c r="D56" s="58"/>
      <c r="E56" s="58"/>
      <c r="F56" s="59"/>
      <c r="G56" s="60"/>
      <c r="H56" s="61"/>
      <c r="I56" s="62"/>
      <c r="J56" s="58"/>
      <c r="K56" s="63"/>
      <c r="L56" s="64"/>
      <c r="M56" s="120"/>
      <c r="N56" s="63"/>
      <c r="O56" s="63"/>
      <c r="P56" s="58"/>
      <c r="Q56" s="58"/>
      <c r="R56" s="58"/>
      <c r="S56" s="58"/>
      <c r="T56" s="180"/>
      <c r="U56" s="77" t="s">
        <v>127</v>
      </c>
      <c r="V56" s="78">
        <v>42459</v>
      </c>
      <c r="W56" s="79">
        <v>11775</v>
      </c>
      <c r="X56" s="80" t="s">
        <v>147</v>
      </c>
      <c r="Y56" s="78">
        <v>42461</v>
      </c>
      <c r="Z56" s="78">
        <v>42735</v>
      </c>
      <c r="AA56" s="177"/>
      <c r="AB56" s="141"/>
      <c r="AC56" s="142"/>
      <c r="AD56" s="178"/>
      <c r="AE56" s="181"/>
      <c r="AF56" s="142"/>
      <c r="AG56" s="182"/>
      <c r="AH56" s="145"/>
      <c r="AI56" s="64"/>
      <c r="AJ56" s="64"/>
      <c r="AK56" s="127"/>
      <c r="AL56" s="61"/>
      <c r="AM56" s="120"/>
      <c r="AN56" s="175"/>
      <c r="AO56" s="60"/>
      <c r="AP56" s="130"/>
      <c r="AQ56" s="128"/>
      <c r="AR56" s="120"/>
      <c r="AS56" s="63"/>
      <c r="AT56" s="120"/>
      <c r="AU56" s="129"/>
      <c r="AV56" s="131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3"/>
    </row>
    <row r="57" spans="1:59" ht="13.5" thickBot="1" x14ac:dyDescent="0.3">
      <c r="A57" s="299"/>
      <c r="B57" s="83"/>
      <c r="C57" s="84"/>
      <c r="D57" s="84"/>
      <c r="E57" s="84"/>
      <c r="F57" s="85"/>
      <c r="G57" s="86"/>
      <c r="H57" s="87"/>
      <c r="I57" s="88"/>
      <c r="J57" s="84"/>
      <c r="K57" s="89"/>
      <c r="L57" s="90"/>
      <c r="M57" s="157"/>
      <c r="N57" s="89"/>
      <c r="O57" s="89"/>
      <c r="P57" s="84"/>
      <c r="Q57" s="84"/>
      <c r="R57" s="84"/>
      <c r="S57" s="84"/>
      <c r="T57" s="183"/>
      <c r="U57" s="66" t="s">
        <v>128</v>
      </c>
      <c r="V57" s="67">
        <v>42730</v>
      </c>
      <c r="W57" s="68">
        <v>11969</v>
      </c>
      <c r="X57" s="80" t="s">
        <v>147</v>
      </c>
      <c r="Y57" s="96">
        <v>42736</v>
      </c>
      <c r="Z57" s="96">
        <v>42825</v>
      </c>
      <c r="AA57" s="184"/>
      <c r="AB57" s="184"/>
      <c r="AC57" s="184"/>
      <c r="AD57" s="178"/>
      <c r="AE57" s="185"/>
      <c r="AF57" s="142">
        <v>0</v>
      </c>
      <c r="AG57" s="142">
        <f>99604.87+111843.19+111843.19+111843.19</f>
        <v>435134.44</v>
      </c>
      <c r="AH57" s="145">
        <v>1173054.5</v>
      </c>
      <c r="AI57" s="90"/>
      <c r="AJ57" s="90"/>
      <c r="AK57" s="160"/>
      <c r="AL57" s="87"/>
      <c r="AM57" s="157"/>
      <c r="AN57" s="186"/>
      <c r="AO57" s="86"/>
      <c r="AP57" s="163"/>
      <c r="AQ57" s="161"/>
      <c r="AR57" s="157"/>
      <c r="AS57" s="89"/>
      <c r="AT57" s="157"/>
      <c r="AU57" s="162"/>
      <c r="AV57" s="164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6"/>
    </row>
    <row r="58" spans="1:59" x14ac:dyDescent="0.25">
      <c r="A58" s="297">
        <v>6</v>
      </c>
      <c r="B58" s="34" t="s">
        <v>171</v>
      </c>
      <c r="C58" s="35" t="s">
        <v>161</v>
      </c>
      <c r="D58" s="35" t="s">
        <v>142</v>
      </c>
      <c r="E58" s="35" t="s">
        <v>119</v>
      </c>
      <c r="F58" s="36" t="s">
        <v>173</v>
      </c>
      <c r="G58" s="37">
        <v>11133</v>
      </c>
      <c r="H58" s="38" t="s">
        <v>170</v>
      </c>
      <c r="I58" s="39" t="s">
        <v>163</v>
      </c>
      <c r="J58" s="35" t="s">
        <v>164</v>
      </c>
      <c r="K58" s="40">
        <v>41974</v>
      </c>
      <c r="L58" s="41">
        <v>105460</v>
      </c>
      <c r="M58" s="103">
        <v>105460</v>
      </c>
      <c r="N58" s="40">
        <v>41974</v>
      </c>
      <c r="O58" s="40">
        <v>42094</v>
      </c>
      <c r="P58" s="35">
        <v>1</v>
      </c>
      <c r="Q58" s="35" t="s">
        <v>144</v>
      </c>
      <c r="R58" s="35"/>
      <c r="S58" s="35"/>
      <c r="T58" s="42" t="s">
        <v>117</v>
      </c>
      <c r="U58" s="105" t="s">
        <v>193</v>
      </c>
      <c r="V58" s="106">
        <v>42089</v>
      </c>
      <c r="W58" s="107">
        <v>11528</v>
      </c>
      <c r="X58" s="108" t="s">
        <v>147</v>
      </c>
      <c r="Y58" s="106">
        <v>42095</v>
      </c>
      <c r="Z58" s="106">
        <v>42216</v>
      </c>
      <c r="AA58" s="109"/>
      <c r="AB58" s="109"/>
      <c r="AC58" s="110"/>
      <c r="AD58" s="170"/>
      <c r="AE58" s="112"/>
      <c r="AF58" s="110"/>
      <c r="AG58" s="110"/>
      <c r="AH58" s="113"/>
      <c r="AI58" s="41">
        <f>26365+31638+31638+31269.11+31638+31638+31638+26365+26365+26365+26365+26365+26365</f>
        <v>374014.11</v>
      </c>
      <c r="AJ58" s="41">
        <v>31638</v>
      </c>
      <c r="AK58" s="49">
        <f>AF63+AG63+AH63+AI58+AJ58</f>
        <v>697249.03</v>
      </c>
      <c r="AL58" s="38" t="s">
        <v>143</v>
      </c>
      <c r="AM58" s="103">
        <v>11016</v>
      </c>
      <c r="AN58" s="169" t="s">
        <v>165</v>
      </c>
      <c r="AO58" s="37">
        <v>11340</v>
      </c>
      <c r="AP58" s="116"/>
      <c r="AQ58" s="114"/>
      <c r="AR58" s="103"/>
      <c r="AS58" s="40"/>
      <c r="AT58" s="103"/>
      <c r="AU58" s="115"/>
      <c r="AV58" s="117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9"/>
    </row>
    <row r="59" spans="1:59" x14ac:dyDescent="0.25">
      <c r="A59" s="298"/>
      <c r="B59" s="57"/>
      <c r="C59" s="58"/>
      <c r="D59" s="58"/>
      <c r="E59" s="58"/>
      <c r="F59" s="59"/>
      <c r="G59" s="60"/>
      <c r="H59" s="61"/>
      <c r="I59" s="62"/>
      <c r="J59" s="58"/>
      <c r="K59" s="63"/>
      <c r="L59" s="64"/>
      <c r="M59" s="120"/>
      <c r="N59" s="63"/>
      <c r="O59" s="63"/>
      <c r="P59" s="58"/>
      <c r="Q59" s="58"/>
      <c r="R59" s="58"/>
      <c r="S59" s="58"/>
      <c r="T59" s="65"/>
      <c r="U59" s="66" t="s">
        <v>124</v>
      </c>
      <c r="V59" s="67">
        <v>42175</v>
      </c>
      <c r="W59" s="68">
        <v>11690</v>
      </c>
      <c r="X59" s="69" t="s">
        <v>147</v>
      </c>
      <c r="Y59" s="67">
        <v>42217</v>
      </c>
      <c r="Z59" s="67">
        <v>42369</v>
      </c>
      <c r="AA59" s="171"/>
      <c r="AB59" s="171"/>
      <c r="AC59" s="172"/>
      <c r="AD59" s="173"/>
      <c r="AE59" s="174"/>
      <c r="AF59" s="172"/>
      <c r="AG59" s="172"/>
      <c r="AH59" s="187"/>
      <c r="AI59" s="64"/>
      <c r="AJ59" s="64"/>
      <c r="AK59" s="127"/>
      <c r="AL59" s="61"/>
      <c r="AM59" s="120"/>
      <c r="AN59" s="175"/>
      <c r="AO59" s="60"/>
      <c r="AP59" s="130"/>
      <c r="AQ59" s="128"/>
      <c r="AR59" s="120"/>
      <c r="AS59" s="63"/>
      <c r="AT59" s="120"/>
      <c r="AU59" s="129"/>
      <c r="AV59" s="131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3"/>
    </row>
    <row r="60" spans="1:59" x14ac:dyDescent="0.25">
      <c r="A60" s="298"/>
      <c r="B60" s="57"/>
      <c r="C60" s="58"/>
      <c r="D60" s="58"/>
      <c r="E60" s="58"/>
      <c r="F60" s="59"/>
      <c r="G60" s="60"/>
      <c r="H60" s="61"/>
      <c r="I60" s="62"/>
      <c r="J60" s="58"/>
      <c r="K60" s="63"/>
      <c r="L60" s="64"/>
      <c r="M60" s="120"/>
      <c r="N60" s="63"/>
      <c r="O60" s="63"/>
      <c r="P60" s="58"/>
      <c r="Q60" s="58"/>
      <c r="R60" s="58"/>
      <c r="S60" s="58"/>
      <c r="T60" s="65"/>
      <c r="U60" s="66" t="s">
        <v>125</v>
      </c>
      <c r="V60" s="67">
        <v>42244</v>
      </c>
      <c r="W60" s="68">
        <v>11656</v>
      </c>
      <c r="X60" s="69" t="s">
        <v>210</v>
      </c>
      <c r="Y60" s="67">
        <v>42244</v>
      </c>
      <c r="Z60" s="67">
        <v>42369</v>
      </c>
      <c r="AA60" s="140">
        <v>0.2104</v>
      </c>
      <c r="AB60" s="141"/>
      <c r="AC60" s="142">
        <f>5273.28*4</f>
        <v>21093.119999999999</v>
      </c>
      <c r="AD60" s="178"/>
      <c r="AE60" s="144">
        <f>AC60+L58</f>
        <v>126553.12</v>
      </c>
      <c r="AF60" s="123"/>
      <c r="AG60" s="123"/>
      <c r="AH60" s="126"/>
      <c r="AI60" s="64"/>
      <c r="AJ60" s="64"/>
      <c r="AK60" s="127"/>
      <c r="AL60" s="61"/>
      <c r="AM60" s="120"/>
      <c r="AN60" s="175"/>
      <c r="AO60" s="60"/>
      <c r="AP60" s="130"/>
      <c r="AQ60" s="128"/>
      <c r="AR60" s="120"/>
      <c r="AS60" s="63"/>
      <c r="AT60" s="120"/>
      <c r="AU60" s="129"/>
      <c r="AV60" s="131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3"/>
    </row>
    <row r="61" spans="1:59" x14ac:dyDescent="0.25">
      <c r="A61" s="298"/>
      <c r="B61" s="57"/>
      <c r="C61" s="58"/>
      <c r="D61" s="58"/>
      <c r="E61" s="58"/>
      <c r="F61" s="59"/>
      <c r="G61" s="60"/>
      <c r="H61" s="61"/>
      <c r="I61" s="62"/>
      <c r="J61" s="58"/>
      <c r="K61" s="63"/>
      <c r="L61" s="64"/>
      <c r="M61" s="120"/>
      <c r="N61" s="63"/>
      <c r="O61" s="63"/>
      <c r="P61" s="58"/>
      <c r="Q61" s="58"/>
      <c r="R61" s="58"/>
      <c r="S61" s="58"/>
      <c r="T61" s="65"/>
      <c r="U61" s="66" t="s">
        <v>118</v>
      </c>
      <c r="V61" s="78">
        <v>42367</v>
      </c>
      <c r="W61" s="79">
        <v>11721</v>
      </c>
      <c r="X61" s="80" t="s">
        <v>147</v>
      </c>
      <c r="Y61" s="78">
        <v>42370</v>
      </c>
      <c r="Z61" s="78">
        <v>42460</v>
      </c>
      <c r="AA61" s="140"/>
      <c r="AB61" s="141"/>
      <c r="AC61" s="142"/>
      <c r="AD61" s="178"/>
      <c r="AE61" s="144"/>
      <c r="AF61" s="142"/>
      <c r="AG61" s="142"/>
      <c r="AH61" s="145"/>
      <c r="AI61" s="64"/>
      <c r="AJ61" s="64"/>
      <c r="AK61" s="127"/>
      <c r="AL61" s="61"/>
      <c r="AM61" s="120"/>
      <c r="AN61" s="175"/>
      <c r="AO61" s="60"/>
      <c r="AP61" s="130"/>
      <c r="AQ61" s="128"/>
      <c r="AR61" s="120"/>
      <c r="AS61" s="63"/>
      <c r="AT61" s="120"/>
      <c r="AU61" s="129"/>
      <c r="AV61" s="131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3"/>
    </row>
    <row r="62" spans="1:59" x14ac:dyDescent="0.25">
      <c r="A62" s="298"/>
      <c r="B62" s="57"/>
      <c r="C62" s="58"/>
      <c r="D62" s="58"/>
      <c r="E62" s="58"/>
      <c r="F62" s="59"/>
      <c r="G62" s="60"/>
      <c r="H62" s="61"/>
      <c r="I62" s="62"/>
      <c r="J62" s="58"/>
      <c r="K62" s="63"/>
      <c r="L62" s="64"/>
      <c r="M62" s="120"/>
      <c r="N62" s="63"/>
      <c r="O62" s="63"/>
      <c r="P62" s="58"/>
      <c r="Q62" s="58"/>
      <c r="R62" s="58"/>
      <c r="S62" s="58"/>
      <c r="T62" s="65"/>
      <c r="U62" s="77" t="s">
        <v>126</v>
      </c>
      <c r="V62" s="78">
        <v>42459</v>
      </c>
      <c r="W62" s="79">
        <v>11775</v>
      </c>
      <c r="X62" s="80" t="s">
        <v>147</v>
      </c>
      <c r="Y62" s="78">
        <v>42461</v>
      </c>
      <c r="Z62" s="78">
        <v>42735</v>
      </c>
      <c r="AA62" s="140"/>
      <c r="AB62" s="141"/>
      <c r="AC62" s="142"/>
      <c r="AD62" s="178"/>
      <c r="AE62" s="144"/>
      <c r="AF62" s="142"/>
      <c r="AG62" s="142"/>
      <c r="AH62" s="145"/>
      <c r="AI62" s="64"/>
      <c r="AJ62" s="64"/>
      <c r="AK62" s="127"/>
      <c r="AL62" s="61"/>
      <c r="AM62" s="120"/>
      <c r="AN62" s="175"/>
      <c r="AO62" s="60"/>
      <c r="AP62" s="130"/>
      <c r="AQ62" s="128"/>
      <c r="AR62" s="120"/>
      <c r="AS62" s="63"/>
      <c r="AT62" s="120"/>
      <c r="AU62" s="129"/>
      <c r="AV62" s="131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3"/>
    </row>
    <row r="63" spans="1:59" ht="13.5" thickBot="1" x14ac:dyDescent="0.3">
      <c r="A63" s="299"/>
      <c r="B63" s="83"/>
      <c r="C63" s="84"/>
      <c r="D63" s="84"/>
      <c r="E63" s="84"/>
      <c r="F63" s="85"/>
      <c r="G63" s="86"/>
      <c r="H63" s="87"/>
      <c r="I63" s="88"/>
      <c r="J63" s="84"/>
      <c r="K63" s="89"/>
      <c r="L63" s="90"/>
      <c r="M63" s="157"/>
      <c r="N63" s="89"/>
      <c r="O63" s="89"/>
      <c r="P63" s="84"/>
      <c r="Q63" s="84"/>
      <c r="R63" s="84"/>
      <c r="S63" s="84"/>
      <c r="T63" s="91"/>
      <c r="U63" s="188" t="s">
        <v>127</v>
      </c>
      <c r="V63" s="189">
        <v>42730</v>
      </c>
      <c r="W63" s="190">
        <v>11969</v>
      </c>
      <c r="X63" s="191" t="s">
        <v>147</v>
      </c>
      <c r="Y63" s="96">
        <v>42736</v>
      </c>
      <c r="Z63" s="96">
        <v>42825</v>
      </c>
      <c r="AA63" s="192"/>
      <c r="AB63" s="193"/>
      <c r="AC63" s="194"/>
      <c r="AD63" s="195"/>
      <c r="AE63" s="196"/>
      <c r="AF63" s="194">
        <v>0</v>
      </c>
      <c r="AG63" s="194">
        <v>26365</v>
      </c>
      <c r="AH63" s="194">
        <v>265231.92</v>
      </c>
      <c r="AI63" s="90"/>
      <c r="AJ63" s="90"/>
      <c r="AK63" s="160"/>
      <c r="AL63" s="87"/>
      <c r="AM63" s="157"/>
      <c r="AN63" s="186"/>
      <c r="AO63" s="86"/>
      <c r="AP63" s="163"/>
      <c r="AQ63" s="161"/>
      <c r="AR63" s="157"/>
      <c r="AS63" s="89"/>
      <c r="AT63" s="157"/>
      <c r="AU63" s="162"/>
      <c r="AV63" s="164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6"/>
    </row>
    <row r="64" spans="1:59" ht="22.5" customHeight="1" x14ac:dyDescent="0.25">
      <c r="A64" s="297">
        <v>7</v>
      </c>
      <c r="B64" s="34" t="s">
        <v>178</v>
      </c>
      <c r="C64" s="35" t="s">
        <v>179</v>
      </c>
      <c r="D64" s="35" t="s">
        <v>142</v>
      </c>
      <c r="E64" s="35" t="s">
        <v>119</v>
      </c>
      <c r="F64" s="35" t="s">
        <v>186</v>
      </c>
      <c r="G64" s="37">
        <v>11358</v>
      </c>
      <c r="H64" s="38" t="s">
        <v>178</v>
      </c>
      <c r="I64" s="39" t="s">
        <v>184</v>
      </c>
      <c r="J64" s="35" t="s">
        <v>237</v>
      </c>
      <c r="K64" s="40">
        <v>42034</v>
      </c>
      <c r="L64" s="41">
        <v>18260</v>
      </c>
      <c r="M64" s="103">
        <v>11493</v>
      </c>
      <c r="N64" s="40">
        <v>42037</v>
      </c>
      <c r="O64" s="40">
        <v>42369</v>
      </c>
      <c r="P64" s="35">
        <v>1</v>
      </c>
      <c r="Q64" s="35"/>
      <c r="R64" s="35"/>
      <c r="S64" s="35"/>
      <c r="T64" s="42" t="s">
        <v>136</v>
      </c>
      <c r="U64" s="105" t="s">
        <v>122</v>
      </c>
      <c r="V64" s="106">
        <v>42367</v>
      </c>
      <c r="W64" s="107">
        <v>11718</v>
      </c>
      <c r="X64" s="197" t="s">
        <v>147</v>
      </c>
      <c r="Y64" s="106">
        <v>42370</v>
      </c>
      <c r="Z64" s="106">
        <v>42735</v>
      </c>
      <c r="AA64" s="109"/>
      <c r="AB64" s="109"/>
      <c r="AC64" s="110"/>
      <c r="AD64" s="170"/>
      <c r="AE64" s="112"/>
      <c r="AF64" s="110">
        <v>0</v>
      </c>
      <c r="AG64" s="110">
        <v>0</v>
      </c>
      <c r="AH64" s="113">
        <v>14940</v>
      </c>
      <c r="AI64" s="41">
        <f>1660+1660+1660+1660+1660+1660+1660+1660+1660+1660+1660+1660+1660</f>
        <v>21580</v>
      </c>
      <c r="AJ64" s="41">
        <v>1660</v>
      </c>
      <c r="AK64" s="49">
        <f>AF64+AG64+AH64+AI64+AJ64</f>
        <v>38180</v>
      </c>
      <c r="AL64" s="38"/>
      <c r="AM64" s="103"/>
      <c r="AN64" s="114"/>
      <c r="AO64" s="37"/>
      <c r="AP64" s="116"/>
      <c r="AQ64" s="114"/>
      <c r="AR64" s="103"/>
      <c r="AS64" s="40"/>
      <c r="AT64" s="103"/>
      <c r="AU64" s="115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33"/>
    </row>
    <row r="65" spans="1:59" ht="21.75" customHeight="1" thickBot="1" x14ac:dyDescent="0.3">
      <c r="A65" s="299"/>
      <c r="B65" s="83"/>
      <c r="C65" s="84"/>
      <c r="D65" s="84"/>
      <c r="E65" s="84"/>
      <c r="F65" s="84"/>
      <c r="G65" s="86"/>
      <c r="H65" s="87"/>
      <c r="I65" s="88"/>
      <c r="J65" s="84"/>
      <c r="K65" s="89"/>
      <c r="L65" s="90"/>
      <c r="M65" s="157"/>
      <c r="N65" s="89"/>
      <c r="O65" s="89"/>
      <c r="P65" s="84"/>
      <c r="Q65" s="84"/>
      <c r="R65" s="84"/>
      <c r="S65" s="84"/>
      <c r="T65" s="91"/>
      <c r="U65" s="198" t="s">
        <v>124</v>
      </c>
      <c r="V65" s="93">
        <v>42730</v>
      </c>
      <c r="W65" s="94">
        <v>11970</v>
      </c>
      <c r="X65" s="95" t="s">
        <v>147</v>
      </c>
      <c r="Y65" s="96">
        <v>42736</v>
      </c>
      <c r="Z65" s="96">
        <v>42825</v>
      </c>
      <c r="AA65" s="199"/>
      <c r="AB65" s="199"/>
      <c r="AC65" s="200"/>
      <c r="AD65" s="201"/>
      <c r="AE65" s="202"/>
      <c r="AF65" s="200"/>
      <c r="AG65" s="200"/>
      <c r="AH65" s="203"/>
      <c r="AI65" s="90"/>
      <c r="AJ65" s="90"/>
      <c r="AK65" s="160"/>
      <c r="AL65" s="87"/>
      <c r="AM65" s="157"/>
      <c r="AN65" s="161"/>
      <c r="AO65" s="86"/>
      <c r="AP65" s="163"/>
      <c r="AQ65" s="161"/>
      <c r="AR65" s="157"/>
      <c r="AS65" s="89"/>
      <c r="AT65" s="157"/>
      <c r="AU65" s="162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82"/>
    </row>
    <row r="66" spans="1:59" ht="21" customHeight="1" x14ac:dyDescent="0.25">
      <c r="A66" s="297">
        <v>8</v>
      </c>
      <c r="B66" s="34" t="s">
        <v>180</v>
      </c>
      <c r="C66" s="35" t="s">
        <v>179</v>
      </c>
      <c r="D66" s="35" t="s">
        <v>142</v>
      </c>
      <c r="E66" s="35" t="s">
        <v>119</v>
      </c>
      <c r="F66" s="35" t="s">
        <v>188</v>
      </c>
      <c r="G66" s="37">
        <v>11358</v>
      </c>
      <c r="H66" s="38" t="s">
        <v>180</v>
      </c>
      <c r="I66" s="39" t="s">
        <v>155</v>
      </c>
      <c r="J66" s="35" t="s">
        <v>185</v>
      </c>
      <c r="K66" s="40">
        <v>42034</v>
      </c>
      <c r="L66" s="41">
        <v>18359</v>
      </c>
      <c r="M66" s="103">
        <v>11493</v>
      </c>
      <c r="N66" s="40">
        <v>42037</v>
      </c>
      <c r="O66" s="40">
        <v>42369</v>
      </c>
      <c r="P66" s="35">
        <v>1</v>
      </c>
      <c r="Q66" s="35"/>
      <c r="R66" s="35"/>
      <c r="S66" s="35"/>
      <c r="T66" s="42" t="s">
        <v>117</v>
      </c>
      <c r="U66" s="105" t="s">
        <v>122</v>
      </c>
      <c r="V66" s="106">
        <v>42367</v>
      </c>
      <c r="W66" s="107">
        <v>11718</v>
      </c>
      <c r="X66" s="197" t="s">
        <v>147</v>
      </c>
      <c r="Y66" s="106">
        <v>42370</v>
      </c>
      <c r="Z66" s="106">
        <v>42735</v>
      </c>
      <c r="AA66" s="109"/>
      <c r="AB66" s="109"/>
      <c r="AC66" s="110"/>
      <c r="AD66" s="170"/>
      <c r="AE66" s="112"/>
      <c r="AF66" s="110">
        <v>0</v>
      </c>
      <c r="AG66" s="110">
        <v>0</v>
      </c>
      <c r="AH66" s="113">
        <v>15021</v>
      </c>
      <c r="AI66" s="41">
        <f>1669+1669+1669+1669+1669+1669+1669+1669+1669+1669+1669+1669+1669</f>
        <v>21697</v>
      </c>
      <c r="AJ66" s="41">
        <v>1669</v>
      </c>
      <c r="AK66" s="49">
        <f>AF66+AG66+AH66+AI66+AJ66</f>
        <v>38387</v>
      </c>
      <c r="AL66" s="38"/>
      <c r="AM66" s="103"/>
      <c r="AN66" s="114"/>
      <c r="AO66" s="37"/>
      <c r="AP66" s="116"/>
      <c r="AQ66" s="114"/>
      <c r="AR66" s="103"/>
      <c r="AS66" s="40"/>
      <c r="AT66" s="103"/>
      <c r="AU66" s="115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33"/>
    </row>
    <row r="67" spans="1:59" ht="21" customHeight="1" thickBot="1" x14ac:dyDescent="0.3">
      <c r="A67" s="299"/>
      <c r="B67" s="83"/>
      <c r="C67" s="84"/>
      <c r="D67" s="84"/>
      <c r="E67" s="84"/>
      <c r="F67" s="84"/>
      <c r="G67" s="86"/>
      <c r="H67" s="87"/>
      <c r="I67" s="88"/>
      <c r="J67" s="84"/>
      <c r="K67" s="89"/>
      <c r="L67" s="90"/>
      <c r="M67" s="157"/>
      <c r="N67" s="89"/>
      <c r="O67" s="89"/>
      <c r="P67" s="84"/>
      <c r="Q67" s="84"/>
      <c r="R67" s="84"/>
      <c r="S67" s="84"/>
      <c r="T67" s="91"/>
      <c r="U67" s="198" t="s">
        <v>124</v>
      </c>
      <c r="V67" s="93">
        <v>42730</v>
      </c>
      <c r="W67" s="94">
        <v>11970</v>
      </c>
      <c r="X67" s="95" t="s">
        <v>147</v>
      </c>
      <c r="Y67" s="96">
        <v>42736</v>
      </c>
      <c r="Z67" s="96">
        <v>42825</v>
      </c>
      <c r="AA67" s="199"/>
      <c r="AB67" s="199"/>
      <c r="AC67" s="200"/>
      <c r="AD67" s="201"/>
      <c r="AE67" s="202"/>
      <c r="AF67" s="200"/>
      <c r="AG67" s="200"/>
      <c r="AH67" s="203"/>
      <c r="AI67" s="90"/>
      <c r="AJ67" s="90"/>
      <c r="AK67" s="160"/>
      <c r="AL67" s="87"/>
      <c r="AM67" s="157"/>
      <c r="AN67" s="161"/>
      <c r="AO67" s="86"/>
      <c r="AP67" s="163"/>
      <c r="AQ67" s="161"/>
      <c r="AR67" s="157"/>
      <c r="AS67" s="89"/>
      <c r="AT67" s="157"/>
      <c r="AU67" s="162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82"/>
    </row>
    <row r="68" spans="1:59" ht="21" customHeight="1" x14ac:dyDescent="0.25">
      <c r="A68" s="297">
        <v>9</v>
      </c>
      <c r="B68" s="34" t="s">
        <v>181</v>
      </c>
      <c r="C68" s="35" t="s">
        <v>179</v>
      </c>
      <c r="D68" s="35" t="s">
        <v>142</v>
      </c>
      <c r="E68" s="35" t="s">
        <v>119</v>
      </c>
      <c r="F68" s="35" t="s">
        <v>189</v>
      </c>
      <c r="G68" s="37">
        <v>11358</v>
      </c>
      <c r="H68" s="38" t="s">
        <v>181</v>
      </c>
      <c r="I68" s="39" t="s">
        <v>155</v>
      </c>
      <c r="J68" s="35" t="s">
        <v>185</v>
      </c>
      <c r="K68" s="40">
        <v>42034</v>
      </c>
      <c r="L68" s="41">
        <v>18359</v>
      </c>
      <c r="M68" s="103">
        <v>11493</v>
      </c>
      <c r="N68" s="40">
        <v>42037</v>
      </c>
      <c r="O68" s="40">
        <v>42369</v>
      </c>
      <c r="P68" s="35">
        <v>1</v>
      </c>
      <c r="Q68" s="35"/>
      <c r="R68" s="35"/>
      <c r="S68" s="35"/>
      <c r="T68" s="42" t="s">
        <v>117</v>
      </c>
      <c r="U68" s="105" t="s">
        <v>122</v>
      </c>
      <c r="V68" s="106">
        <v>42367</v>
      </c>
      <c r="W68" s="107">
        <v>11718</v>
      </c>
      <c r="X68" s="197" t="s">
        <v>147</v>
      </c>
      <c r="Y68" s="106">
        <v>42370</v>
      </c>
      <c r="Z68" s="106">
        <v>42735</v>
      </c>
      <c r="AA68" s="109"/>
      <c r="AB68" s="109"/>
      <c r="AC68" s="110"/>
      <c r="AD68" s="170"/>
      <c r="AE68" s="112">
        <f>AC68+L64</f>
        <v>18260</v>
      </c>
      <c r="AF68" s="110">
        <v>0</v>
      </c>
      <c r="AG68" s="110">
        <v>0</v>
      </c>
      <c r="AH68" s="113">
        <v>15021</v>
      </c>
      <c r="AI68" s="41">
        <f>1669+1669+1669+1669+1669+1669+1669+1669+1669+1669+1669+1669+1669</f>
        <v>21697</v>
      </c>
      <c r="AJ68" s="41">
        <v>1669</v>
      </c>
      <c r="AK68" s="49">
        <f>AF68+AG68+AH68+AI68+AJ68</f>
        <v>38387</v>
      </c>
      <c r="AL68" s="38"/>
      <c r="AM68" s="103"/>
      <c r="AN68" s="114"/>
      <c r="AO68" s="37"/>
      <c r="AP68" s="116"/>
      <c r="AQ68" s="114"/>
      <c r="AR68" s="103"/>
      <c r="AS68" s="40"/>
      <c r="AT68" s="103"/>
      <c r="AU68" s="115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33"/>
    </row>
    <row r="69" spans="1:59" ht="21" customHeight="1" thickBot="1" x14ac:dyDescent="0.3">
      <c r="A69" s="299"/>
      <c r="B69" s="83"/>
      <c r="C69" s="84"/>
      <c r="D69" s="84"/>
      <c r="E69" s="84"/>
      <c r="F69" s="84"/>
      <c r="G69" s="86"/>
      <c r="H69" s="87"/>
      <c r="I69" s="88"/>
      <c r="J69" s="84"/>
      <c r="K69" s="89"/>
      <c r="L69" s="90"/>
      <c r="M69" s="157"/>
      <c r="N69" s="89"/>
      <c r="O69" s="89"/>
      <c r="P69" s="84"/>
      <c r="Q69" s="84"/>
      <c r="R69" s="84"/>
      <c r="S69" s="84"/>
      <c r="T69" s="91"/>
      <c r="U69" s="198" t="s">
        <v>124</v>
      </c>
      <c r="V69" s="93">
        <v>42730</v>
      </c>
      <c r="W69" s="94">
        <v>11970</v>
      </c>
      <c r="X69" s="95" t="s">
        <v>147</v>
      </c>
      <c r="Y69" s="96">
        <v>42736</v>
      </c>
      <c r="Z69" s="96">
        <v>42825</v>
      </c>
      <c r="AA69" s="199"/>
      <c r="AB69" s="199"/>
      <c r="AC69" s="200"/>
      <c r="AD69" s="201"/>
      <c r="AE69" s="202"/>
      <c r="AF69" s="200"/>
      <c r="AG69" s="200"/>
      <c r="AH69" s="203"/>
      <c r="AI69" s="90"/>
      <c r="AJ69" s="90"/>
      <c r="AK69" s="160"/>
      <c r="AL69" s="87"/>
      <c r="AM69" s="157"/>
      <c r="AN69" s="161"/>
      <c r="AO69" s="86"/>
      <c r="AP69" s="163"/>
      <c r="AQ69" s="161"/>
      <c r="AR69" s="157"/>
      <c r="AS69" s="89"/>
      <c r="AT69" s="157"/>
      <c r="AU69" s="162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82"/>
    </row>
    <row r="70" spans="1:59" ht="21" customHeight="1" x14ac:dyDescent="0.25">
      <c r="A70" s="297">
        <v>10</v>
      </c>
      <c r="B70" s="34" t="s">
        <v>182</v>
      </c>
      <c r="C70" s="35" t="s">
        <v>179</v>
      </c>
      <c r="D70" s="35" t="s">
        <v>142</v>
      </c>
      <c r="E70" s="35" t="s">
        <v>119</v>
      </c>
      <c r="F70" s="35" t="s">
        <v>187</v>
      </c>
      <c r="G70" s="37">
        <v>11358</v>
      </c>
      <c r="H70" s="38" t="s">
        <v>182</v>
      </c>
      <c r="I70" s="39" t="s">
        <v>155</v>
      </c>
      <c r="J70" s="35" t="s">
        <v>185</v>
      </c>
      <c r="K70" s="40">
        <v>42034</v>
      </c>
      <c r="L70" s="41">
        <v>18260</v>
      </c>
      <c r="M70" s="103">
        <v>11493</v>
      </c>
      <c r="N70" s="40">
        <v>42037</v>
      </c>
      <c r="O70" s="40">
        <v>42369</v>
      </c>
      <c r="P70" s="35">
        <v>1</v>
      </c>
      <c r="Q70" s="35"/>
      <c r="R70" s="35"/>
      <c r="S70" s="35"/>
      <c r="T70" s="42" t="s">
        <v>117</v>
      </c>
      <c r="U70" s="105" t="s">
        <v>122</v>
      </c>
      <c r="V70" s="106">
        <v>42367</v>
      </c>
      <c r="W70" s="107">
        <v>11718</v>
      </c>
      <c r="X70" s="197" t="s">
        <v>147</v>
      </c>
      <c r="Y70" s="106">
        <v>42370</v>
      </c>
      <c r="Z70" s="106">
        <v>42735</v>
      </c>
      <c r="AA70" s="109"/>
      <c r="AB70" s="109"/>
      <c r="AC70" s="110"/>
      <c r="AD70" s="170"/>
      <c r="AE70" s="112">
        <f>AC70+L66</f>
        <v>18359</v>
      </c>
      <c r="AF70" s="110">
        <v>0</v>
      </c>
      <c r="AG70" s="110">
        <v>0</v>
      </c>
      <c r="AH70" s="113">
        <v>14940</v>
      </c>
      <c r="AI70" s="41">
        <f>1660+1660+1660+1660+1660+1660+1660+1660+1660+1660+1660+1660+1660</f>
        <v>21580</v>
      </c>
      <c r="AJ70" s="41">
        <v>1660</v>
      </c>
      <c r="AK70" s="49">
        <f>AF70+AG70+AH70+AI70+AJ70</f>
        <v>38180</v>
      </c>
      <c r="AL70" s="38"/>
      <c r="AM70" s="103"/>
      <c r="AN70" s="114"/>
      <c r="AO70" s="37"/>
      <c r="AP70" s="116"/>
      <c r="AQ70" s="114"/>
      <c r="AR70" s="103"/>
      <c r="AS70" s="40"/>
      <c r="AT70" s="103"/>
      <c r="AU70" s="115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33"/>
    </row>
    <row r="71" spans="1:59" ht="21" customHeight="1" thickBot="1" x14ac:dyDescent="0.3">
      <c r="A71" s="299"/>
      <c r="B71" s="83"/>
      <c r="C71" s="84"/>
      <c r="D71" s="84"/>
      <c r="E71" s="84"/>
      <c r="F71" s="84"/>
      <c r="G71" s="86"/>
      <c r="H71" s="87"/>
      <c r="I71" s="88"/>
      <c r="J71" s="84"/>
      <c r="K71" s="89"/>
      <c r="L71" s="90"/>
      <c r="M71" s="157"/>
      <c r="N71" s="89"/>
      <c r="O71" s="89"/>
      <c r="P71" s="84"/>
      <c r="Q71" s="84"/>
      <c r="R71" s="84"/>
      <c r="S71" s="84"/>
      <c r="T71" s="91"/>
      <c r="U71" s="198" t="s">
        <v>124</v>
      </c>
      <c r="V71" s="93">
        <v>42730</v>
      </c>
      <c r="W71" s="94">
        <v>11970</v>
      </c>
      <c r="X71" s="95" t="s">
        <v>147</v>
      </c>
      <c r="Y71" s="96">
        <v>42736</v>
      </c>
      <c r="Z71" s="96">
        <v>42825</v>
      </c>
      <c r="AA71" s="199"/>
      <c r="AB71" s="199"/>
      <c r="AC71" s="200"/>
      <c r="AD71" s="201"/>
      <c r="AE71" s="202"/>
      <c r="AF71" s="200"/>
      <c r="AG71" s="200"/>
      <c r="AH71" s="203"/>
      <c r="AI71" s="90"/>
      <c r="AJ71" s="90"/>
      <c r="AK71" s="160"/>
      <c r="AL71" s="87"/>
      <c r="AM71" s="157"/>
      <c r="AN71" s="161"/>
      <c r="AO71" s="86"/>
      <c r="AP71" s="163"/>
      <c r="AQ71" s="161"/>
      <c r="AR71" s="157"/>
      <c r="AS71" s="89"/>
      <c r="AT71" s="157"/>
      <c r="AU71" s="162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82"/>
    </row>
    <row r="72" spans="1:59" x14ac:dyDescent="0.25">
      <c r="A72" s="297">
        <v>11</v>
      </c>
      <c r="B72" s="34" t="s">
        <v>190</v>
      </c>
      <c r="C72" s="35" t="s">
        <v>161</v>
      </c>
      <c r="D72" s="35" t="s">
        <v>142</v>
      </c>
      <c r="E72" s="35" t="s">
        <v>119</v>
      </c>
      <c r="F72" s="36" t="s">
        <v>162</v>
      </c>
      <c r="G72" s="37">
        <v>11133</v>
      </c>
      <c r="H72" s="38" t="s">
        <v>183</v>
      </c>
      <c r="I72" s="39" t="s">
        <v>163</v>
      </c>
      <c r="J72" s="35" t="s">
        <v>164</v>
      </c>
      <c r="K72" s="40">
        <v>42065</v>
      </c>
      <c r="L72" s="41">
        <v>429302.1</v>
      </c>
      <c r="M72" s="103">
        <v>11513</v>
      </c>
      <c r="N72" s="40">
        <v>42065</v>
      </c>
      <c r="O72" s="40">
        <v>42369</v>
      </c>
      <c r="P72" s="35">
        <v>1</v>
      </c>
      <c r="Q72" s="35"/>
      <c r="R72" s="35"/>
      <c r="S72" s="35"/>
      <c r="T72" s="42" t="s">
        <v>117</v>
      </c>
      <c r="U72" s="204" t="s">
        <v>122</v>
      </c>
      <c r="V72" s="67">
        <v>42244</v>
      </c>
      <c r="W72" s="68">
        <v>11656</v>
      </c>
      <c r="X72" s="69" t="s">
        <v>211</v>
      </c>
      <c r="Y72" s="67">
        <v>42244</v>
      </c>
      <c r="Z72" s="67">
        <v>42369</v>
      </c>
      <c r="AA72" s="205">
        <v>0.16889999999999999</v>
      </c>
      <c r="AB72" s="206"/>
      <c r="AC72" s="207">
        <f>7250.93*4</f>
        <v>29003.72</v>
      </c>
      <c r="AD72" s="208"/>
      <c r="AE72" s="174">
        <f>AC72+L72</f>
        <v>458305.81999999995</v>
      </c>
      <c r="AF72" s="207"/>
      <c r="AG72" s="207"/>
      <c r="AH72" s="209"/>
      <c r="AI72" s="41">
        <f>37324.64+41801.93+32847.35+32847.35+32847.35+34798.31+6109+36295.05+41191.44+37324.64+32847.35+32847.35+32847.35+32847.35+4611.51</f>
        <v>469387.97</v>
      </c>
      <c r="AJ72" s="41">
        <v>18345.490000000002</v>
      </c>
      <c r="AK72" s="49">
        <f>AF73+AG73+AH73+AI72+AJ72</f>
        <v>746267.73</v>
      </c>
      <c r="AL72" s="38" t="s">
        <v>143</v>
      </c>
      <c r="AM72" s="103">
        <v>11016</v>
      </c>
      <c r="AN72" s="169" t="s">
        <v>192</v>
      </c>
      <c r="AO72" s="37">
        <v>11340</v>
      </c>
      <c r="AP72" s="116"/>
      <c r="AQ72" s="114"/>
      <c r="AR72" s="103"/>
      <c r="AS72" s="40"/>
      <c r="AT72" s="103"/>
      <c r="AU72" s="115"/>
      <c r="AV72" s="117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9"/>
    </row>
    <row r="73" spans="1:59" x14ac:dyDescent="0.25">
      <c r="A73" s="298"/>
      <c r="B73" s="57"/>
      <c r="C73" s="58"/>
      <c r="D73" s="58"/>
      <c r="E73" s="58"/>
      <c r="F73" s="59"/>
      <c r="G73" s="60"/>
      <c r="H73" s="61"/>
      <c r="I73" s="62"/>
      <c r="J73" s="58"/>
      <c r="K73" s="63"/>
      <c r="L73" s="64"/>
      <c r="M73" s="120"/>
      <c r="N73" s="63"/>
      <c r="O73" s="63"/>
      <c r="P73" s="58"/>
      <c r="Q73" s="58"/>
      <c r="R73" s="58"/>
      <c r="S73" s="58"/>
      <c r="T73" s="65"/>
      <c r="U73" s="77" t="s">
        <v>124</v>
      </c>
      <c r="V73" s="78">
        <v>42367</v>
      </c>
      <c r="W73" s="79">
        <v>11718</v>
      </c>
      <c r="X73" s="134" t="s">
        <v>147</v>
      </c>
      <c r="Y73" s="78">
        <v>42370</v>
      </c>
      <c r="Z73" s="78">
        <v>42735</v>
      </c>
      <c r="AA73" s="149"/>
      <c r="AB73" s="122"/>
      <c r="AC73" s="123"/>
      <c r="AD73" s="210"/>
      <c r="AE73" s="125"/>
      <c r="AF73" s="123">
        <v>0</v>
      </c>
      <c r="AG73" s="123">
        <v>0</v>
      </c>
      <c r="AH73" s="123">
        <v>258534.26999999996</v>
      </c>
      <c r="AI73" s="64"/>
      <c r="AJ73" s="64"/>
      <c r="AK73" s="127"/>
      <c r="AL73" s="61"/>
      <c r="AM73" s="120"/>
      <c r="AN73" s="175"/>
      <c r="AO73" s="60"/>
      <c r="AP73" s="130"/>
      <c r="AQ73" s="128"/>
      <c r="AR73" s="120"/>
      <c r="AS73" s="63"/>
      <c r="AT73" s="120"/>
      <c r="AU73" s="129"/>
      <c r="AV73" s="131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3"/>
    </row>
    <row r="74" spans="1:59" x14ac:dyDescent="0.25">
      <c r="A74" s="298"/>
      <c r="B74" s="57"/>
      <c r="C74" s="58"/>
      <c r="D74" s="58"/>
      <c r="E74" s="58"/>
      <c r="F74" s="59"/>
      <c r="G74" s="60"/>
      <c r="H74" s="61"/>
      <c r="I74" s="62"/>
      <c r="J74" s="58"/>
      <c r="K74" s="63"/>
      <c r="L74" s="64"/>
      <c r="M74" s="120"/>
      <c r="N74" s="63"/>
      <c r="O74" s="63"/>
      <c r="P74" s="58"/>
      <c r="Q74" s="58"/>
      <c r="R74" s="58"/>
      <c r="S74" s="58"/>
      <c r="T74" s="65"/>
      <c r="U74" s="211" t="s">
        <v>125</v>
      </c>
      <c r="V74" s="47">
        <v>42459</v>
      </c>
      <c r="W74" s="151">
        <v>11775</v>
      </c>
      <c r="X74" s="134" t="s">
        <v>147</v>
      </c>
      <c r="Y74" s="78">
        <v>42461</v>
      </c>
      <c r="Z74" s="78">
        <v>42735</v>
      </c>
      <c r="AA74" s="212"/>
      <c r="AB74" s="171"/>
      <c r="AC74" s="172"/>
      <c r="AD74" s="187"/>
      <c r="AE74" s="174"/>
      <c r="AF74" s="172"/>
      <c r="AG74" s="172"/>
      <c r="AH74" s="187"/>
      <c r="AI74" s="64"/>
      <c r="AJ74" s="64"/>
      <c r="AK74" s="127"/>
      <c r="AL74" s="61"/>
      <c r="AM74" s="120"/>
      <c r="AN74" s="175"/>
      <c r="AO74" s="60"/>
      <c r="AP74" s="130"/>
      <c r="AQ74" s="128"/>
      <c r="AR74" s="120"/>
      <c r="AS74" s="63"/>
      <c r="AT74" s="120"/>
      <c r="AU74" s="129"/>
      <c r="AV74" s="131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3"/>
    </row>
    <row r="75" spans="1:59" ht="13.5" thickBot="1" x14ac:dyDescent="0.3">
      <c r="A75" s="299"/>
      <c r="B75" s="83"/>
      <c r="C75" s="84"/>
      <c r="D75" s="84"/>
      <c r="E75" s="84"/>
      <c r="F75" s="85"/>
      <c r="G75" s="86"/>
      <c r="H75" s="87"/>
      <c r="I75" s="88"/>
      <c r="J75" s="84"/>
      <c r="K75" s="89"/>
      <c r="L75" s="90"/>
      <c r="M75" s="157"/>
      <c r="N75" s="89"/>
      <c r="O75" s="89"/>
      <c r="P75" s="84"/>
      <c r="Q75" s="84"/>
      <c r="R75" s="84"/>
      <c r="S75" s="84"/>
      <c r="T75" s="91"/>
      <c r="U75" s="188" t="s">
        <v>118</v>
      </c>
      <c r="V75" s="67">
        <v>42730</v>
      </c>
      <c r="W75" s="68">
        <v>11969</v>
      </c>
      <c r="X75" s="191" t="s">
        <v>147</v>
      </c>
      <c r="Y75" s="96">
        <v>42736</v>
      </c>
      <c r="Z75" s="96">
        <v>42825</v>
      </c>
      <c r="AA75" s="140"/>
      <c r="AB75" s="141"/>
      <c r="AC75" s="142"/>
      <c r="AD75" s="145"/>
      <c r="AE75" s="196"/>
      <c r="AF75" s="194"/>
      <c r="AG75" s="194"/>
      <c r="AH75" s="213"/>
      <c r="AI75" s="84"/>
      <c r="AJ75" s="90"/>
      <c r="AK75" s="91"/>
      <c r="AL75" s="83"/>
      <c r="AM75" s="84"/>
      <c r="AN75" s="88"/>
      <c r="AO75" s="91"/>
      <c r="AP75" s="163"/>
      <c r="AQ75" s="161"/>
      <c r="AR75" s="157"/>
      <c r="AS75" s="89"/>
      <c r="AT75" s="157"/>
      <c r="AU75" s="162"/>
      <c r="AV75" s="164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6"/>
    </row>
    <row r="76" spans="1:59" x14ac:dyDescent="0.25">
      <c r="A76" s="300">
        <v>12</v>
      </c>
      <c r="B76" s="34" t="s">
        <v>196</v>
      </c>
      <c r="C76" s="35" t="s">
        <v>161</v>
      </c>
      <c r="D76" s="35" t="s">
        <v>142</v>
      </c>
      <c r="E76" s="36" t="s">
        <v>119</v>
      </c>
      <c r="F76" s="36" t="s">
        <v>197</v>
      </c>
      <c r="G76" s="37">
        <v>11133</v>
      </c>
      <c r="H76" s="38" t="s">
        <v>194</v>
      </c>
      <c r="I76" s="39" t="s">
        <v>163</v>
      </c>
      <c r="J76" s="35" t="s">
        <v>164</v>
      </c>
      <c r="K76" s="40">
        <v>41718</v>
      </c>
      <c r="L76" s="41">
        <v>272687.03999999998</v>
      </c>
      <c r="M76" s="103">
        <v>11556</v>
      </c>
      <c r="N76" s="40">
        <v>42095</v>
      </c>
      <c r="O76" s="40">
        <v>42369</v>
      </c>
      <c r="P76" s="35">
        <v>1</v>
      </c>
      <c r="Q76" s="35"/>
      <c r="R76" s="35"/>
      <c r="S76" s="35"/>
      <c r="T76" s="42" t="s">
        <v>117</v>
      </c>
      <c r="U76" s="204" t="s">
        <v>122</v>
      </c>
      <c r="V76" s="44">
        <v>42244</v>
      </c>
      <c r="W76" s="45">
        <v>11656</v>
      </c>
      <c r="X76" s="176" t="s">
        <v>208</v>
      </c>
      <c r="Y76" s="44">
        <v>42244</v>
      </c>
      <c r="Z76" s="44">
        <v>42369</v>
      </c>
      <c r="AA76" s="214">
        <v>0.15593499999999999</v>
      </c>
      <c r="AB76" s="206"/>
      <c r="AC76" s="207">
        <v>18898.400000000001</v>
      </c>
      <c r="AD76" s="208"/>
      <c r="AE76" s="215">
        <f>AC76+L76</f>
        <v>291585.44</v>
      </c>
      <c r="AF76" s="207"/>
      <c r="AG76" s="207"/>
      <c r="AH76" s="216"/>
      <c r="AI76" s="217">
        <f>33072.2+33072.2+33072.2+33072.2+33072.2+33072.2+33072.2+33072.2+33072.2+33072.2+33072.2+33072.2+33072.2</f>
        <v>429938.60000000009</v>
      </c>
      <c r="AJ76" s="217">
        <v>0</v>
      </c>
      <c r="AK76" s="218">
        <f>AF77+AG77+AH77+AI76+AJ76</f>
        <v>622001.74000000011</v>
      </c>
      <c r="AL76" s="219" t="s">
        <v>143</v>
      </c>
      <c r="AM76" s="220">
        <v>11016</v>
      </c>
      <c r="AN76" s="221" t="s">
        <v>192</v>
      </c>
      <c r="AO76" s="222">
        <v>11525</v>
      </c>
      <c r="AP76" s="116"/>
      <c r="AQ76" s="114"/>
      <c r="AR76" s="103"/>
      <c r="AS76" s="40"/>
      <c r="AT76" s="103"/>
      <c r="AU76" s="223"/>
      <c r="AV76" s="117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9"/>
    </row>
    <row r="77" spans="1:59" x14ac:dyDescent="0.25">
      <c r="A77" s="301"/>
      <c r="B77" s="57"/>
      <c r="C77" s="58"/>
      <c r="D77" s="58"/>
      <c r="E77" s="59"/>
      <c r="F77" s="59"/>
      <c r="G77" s="60"/>
      <c r="H77" s="61"/>
      <c r="I77" s="62"/>
      <c r="J77" s="58"/>
      <c r="K77" s="63"/>
      <c r="L77" s="64"/>
      <c r="M77" s="120"/>
      <c r="N77" s="63"/>
      <c r="O77" s="63"/>
      <c r="P77" s="58"/>
      <c r="Q77" s="58"/>
      <c r="R77" s="58"/>
      <c r="S77" s="58"/>
      <c r="T77" s="65"/>
      <c r="U77" s="77" t="s">
        <v>124</v>
      </c>
      <c r="V77" s="78">
        <v>42367</v>
      </c>
      <c r="W77" s="79">
        <v>11721</v>
      </c>
      <c r="X77" s="134" t="s">
        <v>147</v>
      </c>
      <c r="Y77" s="78">
        <v>42370</v>
      </c>
      <c r="Z77" s="78">
        <v>42460</v>
      </c>
      <c r="AA77" s="224"/>
      <c r="AB77" s="122"/>
      <c r="AC77" s="123"/>
      <c r="AD77" s="210"/>
      <c r="AE77" s="225"/>
      <c r="AF77" s="123">
        <v>0</v>
      </c>
      <c r="AG77" s="123">
        <v>0</v>
      </c>
      <c r="AH77" s="226">
        <v>192063.13999999998</v>
      </c>
      <c r="AI77" s="227"/>
      <c r="AJ77" s="227"/>
      <c r="AK77" s="228"/>
      <c r="AL77" s="229"/>
      <c r="AM77" s="230"/>
      <c r="AN77" s="231"/>
      <c r="AO77" s="232"/>
      <c r="AP77" s="130"/>
      <c r="AQ77" s="128"/>
      <c r="AR77" s="120"/>
      <c r="AS77" s="63"/>
      <c r="AT77" s="120"/>
      <c r="AU77" s="233"/>
      <c r="AV77" s="131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3"/>
    </row>
    <row r="78" spans="1:59" x14ac:dyDescent="0.25">
      <c r="A78" s="301"/>
      <c r="B78" s="57"/>
      <c r="C78" s="58"/>
      <c r="D78" s="58"/>
      <c r="E78" s="59"/>
      <c r="F78" s="59"/>
      <c r="G78" s="60"/>
      <c r="H78" s="61"/>
      <c r="I78" s="62"/>
      <c r="J78" s="58"/>
      <c r="K78" s="63"/>
      <c r="L78" s="64"/>
      <c r="M78" s="120"/>
      <c r="N78" s="63"/>
      <c r="O78" s="63"/>
      <c r="P78" s="58"/>
      <c r="Q78" s="58"/>
      <c r="R78" s="58"/>
      <c r="S78" s="58"/>
      <c r="T78" s="65"/>
      <c r="U78" s="77" t="s">
        <v>125</v>
      </c>
      <c r="V78" s="78">
        <v>42459</v>
      </c>
      <c r="W78" s="79">
        <v>11775</v>
      </c>
      <c r="X78" s="134" t="s">
        <v>147</v>
      </c>
      <c r="Y78" s="78">
        <v>42461</v>
      </c>
      <c r="Z78" s="78">
        <v>42735</v>
      </c>
      <c r="AA78" s="234"/>
      <c r="AB78" s="171"/>
      <c r="AC78" s="172"/>
      <c r="AD78" s="173"/>
      <c r="AE78" s="235"/>
      <c r="AF78" s="172"/>
      <c r="AG78" s="172"/>
      <c r="AH78" s="236"/>
      <c r="AI78" s="227"/>
      <c r="AJ78" s="227"/>
      <c r="AK78" s="228"/>
      <c r="AL78" s="229"/>
      <c r="AM78" s="230"/>
      <c r="AN78" s="231"/>
      <c r="AO78" s="232"/>
      <c r="AP78" s="130"/>
      <c r="AQ78" s="128"/>
      <c r="AR78" s="120"/>
      <c r="AS78" s="63"/>
      <c r="AT78" s="120"/>
      <c r="AU78" s="233"/>
      <c r="AV78" s="131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3"/>
    </row>
    <row r="79" spans="1:59" ht="13.5" thickBot="1" x14ac:dyDescent="0.3">
      <c r="A79" s="302"/>
      <c r="B79" s="83"/>
      <c r="C79" s="84"/>
      <c r="D79" s="84"/>
      <c r="E79" s="85"/>
      <c r="F79" s="85"/>
      <c r="G79" s="86"/>
      <c r="H79" s="87"/>
      <c r="I79" s="88"/>
      <c r="J79" s="84"/>
      <c r="K79" s="89"/>
      <c r="L79" s="90"/>
      <c r="M79" s="157"/>
      <c r="N79" s="89"/>
      <c r="O79" s="89"/>
      <c r="P79" s="84"/>
      <c r="Q79" s="84"/>
      <c r="R79" s="84"/>
      <c r="S79" s="84"/>
      <c r="T79" s="91"/>
      <c r="U79" s="92" t="s">
        <v>118</v>
      </c>
      <c r="V79" s="47">
        <v>42730</v>
      </c>
      <c r="W79" s="151">
        <v>11969</v>
      </c>
      <c r="X79" s="159" t="s">
        <v>147</v>
      </c>
      <c r="Y79" s="96">
        <v>42736</v>
      </c>
      <c r="Z79" s="96">
        <v>42825</v>
      </c>
      <c r="AA79" s="237"/>
      <c r="AB79" s="199"/>
      <c r="AC79" s="200"/>
      <c r="AD79" s="201"/>
      <c r="AE79" s="238"/>
      <c r="AF79" s="200"/>
      <c r="AG79" s="200"/>
      <c r="AH79" s="239"/>
      <c r="AI79" s="165"/>
      <c r="AJ79" s="240"/>
      <c r="AK79" s="166"/>
      <c r="AL79" s="164"/>
      <c r="AM79" s="165"/>
      <c r="AN79" s="241"/>
      <c r="AO79" s="166"/>
      <c r="AP79" s="163"/>
      <c r="AQ79" s="161"/>
      <c r="AR79" s="157"/>
      <c r="AS79" s="89"/>
      <c r="AT79" s="157"/>
      <c r="AU79" s="242"/>
      <c r="AV79" s="164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6"/>
    </row>
    <row r="80" spans="1:59" ht="19.5" customHeight="1" x14ac:dyDescent="0.25">
      <c r="A80" s="297">
        <v>13</v>
      </c>
      <c r="B80" s="34" t="s">
        <v>201</v>
      </c>
      <c r="C80" s="35" t="s">
        <v>202</v>
      </c>
      <c r="D80" s="35" t="s">
        <v>142</v>
      </c>
      <c r="E80" s="35" t="s">
        <v>119</v>
      </c>
      <c r="F80" s="35" t="s">
        <v>203</v>
      </c>
      <c r="G80" s="37">
        <v>11458</v>
      </c>
      <c r="H80" s="38" t="s">
        <v>195</v>
      </c>
      <c r="I80" s="39" t="s">
        <v>235</v>
      </c>
      <c r="J80" s="35" t="s">
        <v>204</v>
      </c>
      <c r="K80" s="40">
        <v>42185</v>
      </c>
      <c r="L80" s="41">
        <f>(3793+3798)*6</f>
        <v>45546</v>
      </c>
      <c r="M80" s="103">
        <v>11591</v>
      </c>
      <c r="N80" s="40">
        <v>42185</v>
      </c>
      <c r="O80" s="40">
        <v>42369</v>
      </c>
      <c r="P80" s="35">
        <v>1</v>
      </c>
      <c r="Q80" s="35"/>
      <c r="R80" s="35"/>
      <c r="S80" s="35"/>
      <c r="T80" s="42" t="s">
        <v>117</v>
      </c>
      <c r="U80" s="105" t="s">
        <v>122</v>
      </c>
      <c r="V80" s="106">
        <v>42367</v>
      </c>
      <c r="W80" s="107">
        <v>11721</v>
      </c>
      <c r="X80" s="197" t="s">
        <v>147</v>
      </c>
      <c r="Y80" s="106">
        <v>42370</v>
      </c>
      <c r="Z80" s="106">
        <v>42735</v>
      </c>
      <c r="AA80" s="109"/>
      <c r="AB80" s="109"/>
      <c r="AC80" s="110"/>
      <c r="AD80" s="170"/>
      <c r="AE80" s="112"/>
      <c r="AF80" s="110">
        <v>0</v>
      </c>
      <c r="AG80" s="110">
        <v>0</v>
      </c>
      <c r="AH80" s="243">
        <v>30364</v>
      </c>
      <c r="AI80" s="217">
        <f>7591+7591+7591+3793+3793+3793+3793+3793+3793+3793+3793+3793+3793</f>
        <v>60703</v>
      </c>
      <c r="AJ80" s="217">
        <v>3793</v>
      </c>
      <c r="AK80" s="49">
        <f>AF80+AG80+AH80+AI80+AJ80</f>
        <v>94860</v>
      </c>
      <c r="AL80" s="38" t="s">
        <v>180</v>
      </c>
      <c r="AM80" s="103" t="s">
        <v>144</v>
      </c>
      <c r="AN80" s="114" t="s">
        <v>205</v>
      </c>
      <c r="AO80" s="37">
        <v>11491</v>
      </c>
      <c r="AP80" s="116"/>
      <c r="AQ80" s="114"/>
      <c r="AR80" s="103"/>
      <c r="AS80" s="40"/>
      <c r="AT80" s="103"/>
      <c r="AU80" s="223"/>
      <c r="AV80" s="117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9"/>
    </row>
    <row r="81" spans="1:59" ht="19.5" customHeight="1" x14ac:dyDescent="0.25">
      <c r="A81" s="298"/>
      <c r="B81" s="57"/>
      <c r="C81" s="58"/>
      <c r="D81" s="58"/>
      <c r="E81" s="58"/>
      <c r="F81" s="58"/>
      <c r="G81" s="60"/>
      <c r="H81" s="61"/>
      <c r="I81" s="62"/>
      <c r="J81" s="58"/>
      <c r="K81" s="63"/>
      <c r="L81" s="64"/>
      <c r="M81" s="120"/>
      <c r="N81" s="63"/>
      <c r="O81" s="63"/>
      <c r="P81" s="58"/>
      <c r="Q81" s="58"/>
      <c r="R81" s="58"/>
      <c r="S81" s="58"/>
      <c r="T81" s="65"/>
      <c r="U81" s="77" t="s">
        <v>124</v>
      </c>
      <c r="V81" s="78">
        <v>42430</v>
      </c>
      <c r="W81" s="79">
        <v>11757</v>
      </c>
      <c r="X81" s="134" t="s">
        <v>243</v>
      </c>
      <c r="Y81" s="78">
        <v>42430</v>
      </c>
      <c r="Z81" s="78">
        <v>42735</v>
      </c>
      <c r="AA81" s="122"/>
      <c r="AB81" s="149">
        <v>0.41694100000000001</v>
      </c>
      <c r="AC81" s="123"/>
      <c r="AD81" s="210">
        <v>37980</v>
      </c>
      <c r="AE81" s="244">
        <v>37930</v>
      </c>
      <c r="AF81" s="123"/>
      <c r="AG81" s="123"/>
      <c r="AH81" s="245"/>
      <c r="AI81" s="227"/>
      <c r="AJ81" s="227"/>
      <c r="AK81" s="127"/>
      <c r="AL81" s="61"/>
      <c r="AM81" s="120"/>
      <c r="AN81" s="128"/>
      <c r="AO81" s="60"/>
      <c r="AP81" s="130"/>
      <c r="AQ81" s="128"/>
      <c r="AR81" s="120"/>
      <c r="AS81" s="63"/>
      <c r="AT81" s="120"/>
      <c r="AU81" s="233"/>
      <c r="AV81" s="131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3"/>
    </row>
    <row r="82" spans="1:59" ht="19.5" customHeight="1" thickBot="1" x14ac:dyDescent="0.3">
      <c r="A82" s="299"/>
      <c r="B82" s="83"/>
      <c r="C82" s="84"/>
      <c r="D82" s="84"/>
      <c r="E82" s="84"/>
      <c r="F82" s="84"/>
      <c r="G82" s="86"/>
      <c r="H82" s="87"/>
      <c r="I82" s="88"/>
      <c r="J82" s="84"/>
      <c r="K82" s="89"/>
      <c r="L82" s="90"/>
      <c r="M82" s="157"/>
      <c r="N82" s="89"/>
      <c r="O82" s="89"/>
      <c r="P82" s="84"/>
      <c r="Q82" s="84"/>
      <c r="R82" s="84"/>
      <c r="S82" s="84"/>
      <c r="T82" s="91"/>
      <c r="U82" s="92" t="s">
        <v>125</v>
      </c>
      <c r="V82" s="93">
        <v>42730</v>
      </c>
      <c r="W82" s="94">
        <v>11970</v>
      </c>
      <c r="X82" s="95" t="s">
        <v>147</v>
      </c>
      <c r="Y82" s="96">
        <v>42736</v>
      </c>
      <c r="Z82" s="96">
        <v>42825</v>
      </c>
      <c r="AA82" s="199"/>
      <c r="AB82" s="199"/>
      <c r="AC82" s="200"/>
      <c r="AD82" s="201"/>
      <c r="AE82" s="238"/>
      <c r="AF82" s="200"/>
      <c r="AG82" s="200"/>
      <c r="AH82" s="239"/>
      <c r="AI82" s="240"/>
      <c r="AJ82" s="240"/>
      <c r="AK82" s="160"/>
      <c r="AL82" s="87"/>
      <c r="AM82" s="157"/>
      <c r="AN82" s="161"/>
      <c r="AO82" s="86"/>
      <c r="AP82" s="163"/>
      <c r="AQ82" s="161"/>
      <c r="AR82" s="157"/>
      <c r="AS82" s="89"/>
      <c r="AT82" s="157"/>
      <c r="AU82" s="242"/>
      <c r="AV82" s="164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6"/>
    </row>
    <row r="83" spans="1:59" x14ac:dyDescent="0.25">
      <c r="A83" s="297">
        <v>14</v>
      </c>
      <c r="B83" s="34" t="s">
        <v>216</v>
      </c>
      <c r="C83" s="35" t="s">
        <v>220</v>
      </c>
      <c r="D83" s="35" t="s">
        <v>142</v>
      </c>
      <c r="E83" s="35" t="s">
        <v>119</v>
      </c>
      <c r="F83" s="35" t="s">
        <v>219</v>
      </c>
      <c r="G83" s="37">
        <v>11515</v>
      </c>
      <c r="H83" s="38" t="s">
        <v>216</v>
      </c>
      <c r="I83" s="39" t="s">
        <v>221</v>
      </c>
      <c r="J83" s="35" t="s">
        <v>222</v>
      </c>
      <c r="K83" s="40">
        <v>42373</v>
      </c>
      <c r="L83" s="41">
        <v>18720</v>
      </c>
      <c r="M83" s="103">
        <v>11718</v>
      </c>
      <c r="N83" s="40">
        <v>42373</v>
      </c>
      <c r="O83" s="40">
        <v>42735</v>
      </c>
      <c r="P83" s="35">
        <v>1</v>
      </c>
      <c r="Q83" s="35"/>
      <c r="R83" s="35"/>
      <c r="S83" s="35"/>
      <c r="T83" s="42" t="s">
        <v>223</v>
      </c>
      <c r="U83" s="105" t="s">
        <v>122</v>
      </c>
      <c r="V83" s="106">
        <v>42450</v>
      </c>
      <c r="W83" s="107">
        <v>11721</v>
      </c>
      <c r="X83" s="108" t="s">
        <v>244</v>
      </c>
      <c r="Y83" s="106">
        <v>42461</v>
      </c>
      <c r="Z83" s="106">
        <v>42735</v>
      </c>
      <c r="AA83" s="246">
        <v>0.2</v>
      </c>
      <c r="AB83" s="109"/>
      <c r="AC83" s="110">
        <v>312</v>
      </c>
      <c r="AD83" s="170"/>
      <c r="AE83" s="215">
        <v>16848</v>
      </c>
      <c r="AF83" s="110">
        <v>0</v>
      </c>
      <c r="AG83" s="110">
        <v>0</v>
      </c>
      <c r="AH83" s="243">
        <v>0</v>
      </c>
      <c r="AI83" s="217">
        <f>2808+1872+1872+1872+1872+5616+3744</f>
        <v>19656</v>
      </c>
      <c r="AJ83" s="217">
        <v>1872</v>
      </c>
      <c r="AK83" s="49">
        <f>AF83+AG83+AH83+AI83+AJ83</f>
        <v>21528</v>
      </c>
      <c r="AL83" s="38" t="s">
        <v>224</v>
      </c>
      <c r="AM83" s="103">
        <v>11601</v>
      </c>
      <c r="AN83" s="114" t="s">
        <v>225</v>
      </c>
      <c r="AO83" s="37">
        <v>11705</v>
      </c>
      <c r="AP83" s="116"/>
      <c r="AQ83" s="114"/>
      <c r="AR83" s="103"/>
      <c r="AS83" s="40"/>
      <c r="AT83" s="103"/>
      <c r="AU83" s="223"/>
      <c r="AV83" s="117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9"/>
    </row>
    <row r="84" spans="1:59" ht="13.5" thickBot="1" x14ac:dyDescent="0.3">
      <c r="A84" s="298"/>
      <c r="B84" s="57"/>
      <c r="C84" s="58"/>
      <c r="D84" s="58"/>
      <c r="E84" s="58"/>
      <c r="F84" s="58"/>
      <c r="G84" s="60"/>
      <c r="H84" s="61"/>
      <c r="I84" s="88"/>
      <c r="J84" s="58"/>
      <c r="K84" s="63"/>
      <c r="L84" s="64"/>
      <c r="M84" s="120"/>
      <c r="N84" s="63"/>
      <c r="O84" s="63"/>
      <c r="P84" s="58"/>
      <c r="Q84" s="58"/>
      <c r="R84" s="58"/>
      <c r="S84" s="58"/>
      <c r="T84" s="65"/>
      <c r="U84" s="77" t="s">
        <v>124</v>
      </c>
      <c r="V84" s="93">
        <v>42730</v>
      </c>
      <c r="W84" s="94">
        <v>11970</v>
      </c>
      <c r="X84" s="95" t="s">
        <v>147</v>
      </c>
      <c r="Y84" s="96">
        <v>42736</v>
      </c>
      <c r="Z84" s="78">
        <v>43100</v>
      </c>
      <c r="AA84" s="122"/>
      <c r="AB84" s="122"/>
      <c r="AC84" s="123"/>
      <c r="AD84" s="210"/>
      <c r="AE84" s="225"/>
      <c r="AF84" s="123"/>
      <c r="AG84" s="123"/>
      <c r="AH84" s="226"/>
      <c r="AI84" s="227"/>
      <c r="AJ84" s="227"/>
      <c r="AK84" s="127"/>
      <c r="AL84" s="61"/>
      <c r="AM84" s="120"/>
      <c r="AN84" s="128"/>
      <c r="AO84" s="60"/>
      <c r="AP84" s="130"/>
      <c r="AQ84" s="128"/>
      <c r="AR84" s="120"/>
      <c r="AS84" s="63"/>
      <c r="AT84" s="120"/>
      <c r="AU84" s="233"/>
      <c r="AV84" s="131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3"/>
    </row>
    <row r="85" spans="1:59" ht="26.25" thickBot="1" x14ac:dyDescent="0.3">
      <c r="A85" s="296">
        <v>15</v>
      </c>
      <c r="B85" s="204" t="s">
        <v>218</v>
      </c>
      <c r="C85" s="247" t="s">
        <v>226</v>
      </c>
      <c r="D85" s="247" t="s">
        <v>142</v>
      </c>
      <c r="E85" s="247" t="s">
        <v>119</v>
      </c>
      <c r="F85" s="248" t="s">
        <v>229</v>
      </c>
      <c r="G85" s="249">
        <v>11648</v>
      </c>
      <c r="H85" s="250" t="s">
        <v>217</v>
      </c>
      <c r="I85" s="251" t="s">
        <v>227</v>
      </c>
      <c r="J85" s="247" t="s">
        <v>185</v>
      </c>
      <c r="K85" s="252">
        <v>42402</v>
      </c>
      <c r="L85" s="253">
        <v>17600</v>
      </c>
      <c r="M85" s="45">
        <v>11736</v>
      </c>
      <c r="N85" s="252">
        <v>42402</v>
      </c>
      <c r="O85" s="252">
        <v>42735</v>
      </c>
      <c r="P85" s="206">
        <v>1</v>
      </c>
      <c r="Q85" s="254"/>
      <c r="R85" s="254"/>
      <c r="S85" s="254"/>
      <c r="T85" s="255" t="s">
        <v>117</v>
      </c>
      <c r="U85" s="105" t="s">
        <v>122</v>
      </c>
      <c r="V85" s="93">
        <v>42730</v>
      </c>
      <c r="W85" s="94">
        <v>11970</v>
      </c>
      <c r="X85" s="95" t="s">
        <v>147</v>
      </c>
      <c r="Y85" s="96">
        <v>42736</v>
      </c>
      <c r="Z85" s="96">
        <v>42825</v>
      </c>
      <c r="AA85" s="247"/>
      <c r="AB85" s="247"/>
      <c r="AC85" s="256"/>
      <c r="AD85" s="257"/>
      <c r="AE85" s="258"/>
      <c r="AF85" s="256">
        <v>0</v>
      </c>
      <c r="AG85" s="256">
        <v>0</v>
      </c>
      <c r="AH85" s="259"/>
      <c r="AI85" s="259">
        <f>1600+1600+1600+1600+1600+1600+1600+1600+1600+1600+1600</f>
        <v>17600</v>
      </c>
      <c r="AJ85" s="259">
        <v>1600</v>
      </c>
      <c r="AK85" s="257">
        <f>AF85+AG85+AH85+AI85+AJ85</f>
        <v>19200</v>
      </c>
      <c r="AL85" s="250" t="s">
        <v>191</v>
      </c>
      <c r="AM85" s="260">
        <v>11689</v>
      </c>
      <c r="AN85" s="261" t="s">
        <v>228</v>
      </c>
      <c r="AO85" s="249">
        <v>11735</v>
      </c>
      <c r="AP85" s="262"/>
      <c r="AQ85" s="263"/>
      <c r="AR85" s="260"/>
      <c r="AS85" s="264"/>
      <c r="AT85" s="260"/>
      <c r="AU85" s="265"/>
      <c r="AV85" s="266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8"/>
    </row>
    <row r="86" spans="1:59" ht="39" thickBot="1" x14ac:dyDescent="0.3">
      <c r="A86" s="296">
        <v>16</v>
      </c>
      <c r="B86" s="269" t="s">
        <v>236</v>
      </c>
      <c r="C86" s="247" t="s">
        <v>231</v>
      </c>
      <c r="D86" s="247" t="s">
        <v>233</v>
      </c>
      <c r="E86" s="247" t="s">
        <v>234</v>
      </c>
      <c r="F86" s="248" t="s">
        <v>232</v>
      </c>
      <c r="G86" s="270">
        <v>11809</v>
      </c>
      <c r="H86" s="271" t="s">
        <v>230</v>
      </c>
      <c r="I86" s="251" t="s">
        <v>235</v>
      </c>
      <c r="J86" s="247" t="s">
        <v>204</v>
      </c>
      <c r="K86" s="272">
        <v>42564</v>
      </c>
      <c r="L86" s="207">
        <v>76461.59</v>
      </c>
      <c r="M86" s="45">
        <v>11850</v>
      </c>
      <c r="N86" s="44">
        <v>42564</v>
      </c>
      <c r="O86" s="44">
        <v>42735</v>
      </c>
      <c r="P86" s="206">
        <v>1</v>
      </c>
      <c r="Q86" s="254"/>
      <c r="R86" s="254"/>
      <c r="S86" s="254"/>
      <c r="T86" s="255" t="s">
        <v>117</v>
      </c>
      <c r="U86" s="105" t="s">
        <v>122</v>
      </c>
      <c r="V86" s="93">
        <v>42730</v>
      </c>
      <c r="W86" s="94">
        <v>11970</v>
      </c>
      <c r="X86" s="95" t="s">
        <v>147</v>
      </c>
      <c r="Y86" s="96">
        <v>42736</v>
      </c>
      <c r="Z86" s="96">
        <v>42825</v>
      </c>
      <c r="AA86" s="247"/>
      <c r="AB86" s="247"/>
      <c r="AC86" s="256"/>
      <c r="AD86" s="257"/>
      <c r="AE86" s="258"/>
      <c r="AF86" s="256">
        <v>0</v>
      </c>
      <c r="AG86" s="256">
        <v>0</v>
      </c>
      <c r="AH86" s="259">
        <v>0</v>
      </c>
      <c r="AI86" s="259">
        <f>9529.35+10000</f>
        <v>19529.349999999999</v>
      </c>
      <c r="AJ86" s="259">
        <v>22540</v>
      </c>
      <c r="AK86" s="257">
        <f>AF86+AG86+AH86+AI86+AJ86</f>
        <v>42069.35</v>
      </c>
      <c r="AL86" s="250"/>
      <c r="AM86" s="260"/>
      <c r="AN86" s="273"/>
      <c r="AO86" s="249"/>
      <c r="AP86" s="262"/>
      <c r="AQ86" s="273" t="s">
        <v>172</v>
      </c>
      <c r="AR86" s="260"/>
      <c r="AS86" s="264"/>
      <c r="AT86" s="260"/>
      <c r="AU86" s="265"/>
      <c r="AV86" s="266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8"/>
    </row>
    <row r="87" spans="1:59" ht="39" thickBot="1" x14ac:dyDescent="0.3">
      <c r="A87" s="296">
        <v>17</v>
      </c>
      <c r="B87" s="269" t="s">
        <v>245</v>
      </c>
      <c r="C87" s="247" t="s">
        <v>246</v>
      </c>
      <c r="D87" s="247" t="s">
        <v>142</v>
      </c>
      <c r="E87" s="247" t="s">
        <v>119</v>
      </c>
      <c r="F87" s="248" t="s">
        <v>247</v>
      </c>
      <c r="G87" s="270">
        <v>11779</v>
      </c>
      <c r="H87" s="271" t="s">
        <v>245</v>
      </c>
      <c r="I87" s="251" t="s">
        <v>248</v>
      </c>
      <c r="J87" s="247" t="s">
        <v>249</v>
      </c>
      <c r="K87" s="272">
        <v>42775</v>
      </c>
      <c r="L87" s="207">
        <v>8470</v>
      </c>
      <c r="M87" s="270">
        <v>11995</v>
      </c>
      <c r="N87" s="44">
        <v>42775</v>
      </c>
      <c r="O87" s="44">
        <v>43100</v>
      </c>
      <c r="P87" s="206">
        <v>1</v>
      </c>
      <c r="Q87" s="254"/>
      <c r="R87" s="254"/>
      <c r="S87" s="254"/>
      <c r="T87" s="255" t="s">
        <v>250</v>
      </c>
      <c r="U87" s="105"/>
      <c r="V87" s="93"/>
      <c r="W87" s="94"/>
      <c r="X87" s="95"/>
      <c r="Y87" s="96"/>
      <c r="Z87" s="96"/>
      <c r="AA87" s="247"/>
      <c r="AB87" s="247"/>
      <c r="AC87" s="256"/>
      <c r="AD87" s="257"/>
      <c r="AE87" s="258"/>
      <c r="AF87" s="256">
        <v>0</v>
      </c>
      <c r="AG87" s="256">
        <v>0</v>
      </c>
      <c r="AH87" s="259">
        <v>0</v>
      </c>
      <c r="AI87" s="259">
        <v>0</v>
      </c>
      <c r="AJ87" s="259">
        <v>0</v>
      </c>
      <c r="AK87" s="257">
        <f>AF87+AG87+AH87+AI87+AJ87</f>
        <v>0</v>
      </c>
      <c r="AL87" s="250" t="s">
        <v>251</v>
      </c>
      <c r="AM87" s="260" t="s">
        <v>144</v>
      </c>
      <c r="AN87" s="273" t="s">
        <v>252</v>
      </c>
      <c r="AO87" s="260">
        <v>11811</v>
      </c>
      <c r="AP87" s="262"/>
      <c r="AQ87" s="273" t="s">
        <v>172</v>
      </c>
      <c r="AR87" s="260"/>
      <c r="AS87" s="264"/>
      <c r="AT87" s="260"/>
      <c r="AU87" s="265"/>
      <c r="AV87" s="266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8"/>
    </row>
    <row r="88" spans="1:59" ht="39" thickBot="1" x14ac:dyDescent="0.3">
      <c r="A88" s="296">
        <v>18</v>
      </c>
      <c r="B88" s="204" t="s">
        <v>258</v>
      </c>
      <c r="C88" s="247" t="s">
        <v>245</v>
      </c>
      <c r="D88" s="247" t="s">
        <v>253</v>
      </c>
      <c r="E88" s="247" t="s">
        <v>144</v>
      </c>
      <c r="F88" s="248" t="s">
        <v>261</v>
      </c>
      <c r="G88" s="270" t="s">
        <v>144</v>
      </c>
      <c r="H88" s="271" t="s">
        <v>144</v>
      </c>
      <c r="I88" s="46" t="s">
        <v>262</v>
      </c>
      <c r="J88" s="206" t="s">
        <v>263</v>
      </c>
      <c r="K88" s="272">
        <v>42786</v>
      </c>
      <c r="L88" s="207">
        <v>3033.75</v>
      </c>
      <c r="M88" s="274" t="s">
        <v>144</v>
      </c>
      <c r="N88" s="274" t="s">
        <v>144</v>
      </c>
      <c r="O88" s="274" t="s">
        <v>144</v>
      </c>
      <c r="P88" s="206">
        <v>1</v>
      </c>
      <c r="Q88" s="254"/>
      <c r="R88" s="254"/>
      <c r="S88" s="254"/>
      <c r="T88" s="255" t="s">
        <v>264</v>
      </c>
      <c r="U88" s="204"/>
      <c r="V88" s="93"/>
      <c r="W88" s="94"/>
      <c r="X88" s="95"/>
      <c r="Y88" s="96"/>
      <c r="Z88" s="96"/>
      <c r="AA88" s="247"/>
      <c r="AB88" s="247"/>
      <c r="AC88" s="256"/>
      <c r="AD88" s="257"/>
      <c r="AE88" s="258"/>
      <c r="AF88" s="256">
        <v>0</v>
      </c>
      <c r="AG88" s="256">
        <v>0</v>
      </c>
      <c r="AH88" s="259">
        <v>0</v>
      </c>
      <c r="AI88" s="259">
        <v>0</v>
      </c>
      <c r="AJ88" s="259">
        <v>0</v>
      </c>
      <c r="AK88" s="257">
        <f>AF88+AG88+AH88+AI88+AJ88</f>
        <v>0</v>
      </c>
      <c r="AL88" s="250"/>
      <c r="AM88" s="260"/>
      <c r="AN88" s="273"/>
      <c r="AO88" s="275"/>
      <c r="AP88" s="262"/>
      <c r="AQ88" s="273"/>
      <c r="AR88" s="260"/>
      <c r="AS88" s="264"/>
      <c r="AT88" s="276"/>
      <c r="AU88" s="277"/>
      <c r="AV88" s="266"/>
      <c r="AW88" s="267"/>
      <c r="AX88" s="267"/>
      <c r="AY88" s="267"/>
      <c r="AZ88" s="267"/>
      <c r="BA88" s="267"/>
      <c r="BB88" s="267"/>
      <c r="BC88" s="267"/>
      <c r="BD88" s="267"/>
      <c r="BE88" s="267"/>
      <c r="BF88" s="278"/>
      <c r="BG88" s="268"/>
    </row>
    <row r="89" spans="1:59" ht="26.25" thickBot="1" x14ac:dyDescent="0.3">
      <c r="A89" s="296">
        <v>19</v>
      </c>
      <c r="B89" s="204" t="s">
        <v>257</v>
      </c>
      <c r="C89" s="247" t="s">
        <v>258</v>
      </c>
      <c r="D89" s="247" t="s">
        <v>253</v>
      </c>
      <c r="E89" s="247" t="s">
        <v>254</v>
      </c>
      <c r="F89" s="279" t="s">
        <v>255</v>
      </c>
      <c r="G89" s="249" t="s">
        <v>144</v>
      </c>
      <c r="H89" s="250" t="s">
        <v>144</v>
      </c>
      <c r="I89" s="46" t="s">
        <v>256</v>
      </c>
      <c r="J89" s="206" t="s">
        <v>259</v>
      </c>
      <c r="K89" s="44" t="s">
        <v>144</v>
      </c>
      <c r="L89" s="207" t="s">
        <v>144</v>
      </c>
      <c r="M89" s="45" t="s">
        <v>144</v>
      </c>
      <c r="N89" s="44" t="s">
        <v>144</v>
      </c>
      <c r="O89" s="44" t="s">
        <v>144</v>
      </c>
      <c r="P89" s="206">
        <v>1</v>
      </c>
      <c r="Q89" s="254"/>
      <c r="R89" s="254"/>
      <c r="S89" s="254"/>
      <c r="T89" s="255" t="s">
        <v>260</v>
      </c>
      <c r="U89" s="280"/>
      <c r="V89" s="264"/>
      <c r="W89" s="260"/>
      <c r="X89" s="279"/>
      <c r="Y89" s="264"/>
      <c r="Z89" s="264"/>
      <c r="AA89" s="247"/>
      <c r="AB89" s="247"/>
      <c r="AC89" s="256"/>
      <c r="AD89" s="257"/>
      <c r="AE89" s="258"/>
      <c r="AF89" s="256">
        <v>0</v>
      </c>
      <c r="AG89" s="256">
        <v>0</v>
      </c>
      <c r="AH89" s="259"/>
      <c r="AI89" s="259">
        <f>66.4+66.4+66.4+66.4+66.4+66.4+66.4+66.4+66.4+66.4+66.4+66.4+66.4</f>
        <v>863.19999999999982</v>
      </c>
      <c r="AJ89" s="257">
        <v>66.400000000000006</v>
      </c>
      <c r="AK89" s="257">
        <f>AF89+AG89+AH89+AI89+AJ89</f>
        <v>929.5999999999998</v>
      </c>
      <c r="AL89" s="260" t="s">
        <v>144</v>
      </c>
      <c r="AM89" s="273" t="s">
        <v>144</v>
      </c>
      <c r="AN89" s="249" t="s">
        <v>144</v>
      </c>
      <c r="AO89" s="281" t="s">
        <v>144</v>
      </c>
      <c r="AP89" s="273" t="s">
        <v>144</v>
      </c>
      <c r="AQ89" s="260" t="s">
        <v>144</v>
      </c>
      <c r="AR89" s="264" t="s">
        <v>144</v>
      </c>
      <c r="AS89" s="260" t="s">
        <v>144</v>
      </c>
      <c r="AT89" s="265"/>
      <c r="AU89" s="266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8"/>
      <c r="BG89" s="268"/>
    </row>
    <row r="90" spans="1:59" ht="15.75" thickBot="1" x14ac:dyDescent="0.3">
      <c r="A90" s="8" t="s">
        <v>269</v>
      </c>
      <c r="B90" s="9"/>
      <c r="C90" s="9"/>
      <c r="D90" s="9"/>
      <c r="E90" s="9"/>
      <c r="F90" s="9"/>
      <c r="G90" s="9"/>
      <c r="H90" s="9"/>
      <c r="I90" s="9"/>
      <c r="J90" s="9"/>
      <c r="K90" s="10"/>
      <c r="L90" s="11">
        <f>SUM(L18:L89)</f>
        <v>1744590.6300000001</v>
      </c>
      <c r="M90" s="12" t="s">
        <v>144</v>
      </c>
      <c r="N90" s="12" t="s">
        <v>144</v>
      </c>
      <c r="O90" s="12" t="s">
        <v>144</v>
      </c>
      <c r="P90" s="12" t="s">
        <v>144</v>
      </c>
      <c r="Q90" s="12" t="s">
        <v>144</v>
      </c>
      <c r="R90" s="12" t="s">
        <v>144</v>
      </c>
      <c r="S90" s="12"/>
      <c r="T90" s="13" t="s">
        <v>144</v>
      </c>
      <c r="U90" s="14" t="s">
        <v>144</v>
      </c>
      <c r="V90" s="12" t="s">
        <v>144</v>
      </c>
      <c r="W90" s="12" t="s">
        <v>144</v>
      </c>
      <c r="X90" s="12" t="s">
        <v>144</v>
      </c>
      <c r="Y90" s="11" t="s">
        <v>144</v>
      </c>
      <c r="Z90" s="11" t="s">
        <v>144</v>
      </c>
      <c r="AA90" s="11" t="s">
        <v>144</v>
      </c>
      <c r="AB90" s="11" t="s">
        <v>144</v>
      </c>
      <c r="AC90" s="11" t="s">
        <v>144</v>
      </c>
      <c r="AD90" s="11" t="s">
        <v>144</v>
      </c>
      <c r="AE90" s="11">
        <f>SUM(AE17:AE89)</f>
        <v>2043667.6599999997</v>
      </c>
      <c r="AF90" s="11">
        <f>SUM(AF17:AF89)</f>
        <v>351118.17</v>
      </c>
      <c r="AG90" s="15">
        <f>SUM(AG18:AG89)</f>
        <v>1174370.8999999999</v>
      </c>
      <c r="AH90" s="11">
        <f>SUM(AH18:AH89)</f>
        <v>2534254.7000000002</v>
      </c>
      <c r="AI90" s="16">
        <f>SUM(AI18:AI89)</f>
        <v>3727388.6900000004</v>
      </c>
      <c r="AJ90" s="16">
        <f>SUM(AJ18:AJ89)</f>
        <v>129310.89</v>
      </c>
      <c r="AK90" s="11">
        <f>SUM(AK17:AK89)</f>
        <v>7916443.3499999996</v>
      </c>
      <c r="AL90" s="17"/>
      <c r="AM90" s="18"/>
      <c r="AN90" s="18"/>
      <c r="AO90" s="19"/>
      <c r="AP90" s="20"/>
      <c r="AQ90" s="18"/>
      <c r="AR90" s="18"/>
      <c r="AS90" s="18"/>
      <c r="AT90" s="18"/>
      <c r="AU90" s="19"/>
      <c r="AV90" s="7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2"/>
    </row>
    <row r="91" spans="1:59" x14ac:dyDescent="0.25">
      <c r="AI91" s="282"/>
      <c r="AJ91" s="282"/>
    </row>
    <row r="92" spans="1:59" s="4" customFormat="1" ht="15" x14ac:dyDescent="0.25">
      <c r="A92" s="1" t="s">
        <v>270</v>
      </c>
      <c r="B92" s="1"/>
      <c r="C92" s="1"/>
      <c r="D92" s="1"/>
      <c r="E92" s="1"/>
      <c r="F92" s="1"/>
      <c r="H92" s="5"/>
      <c r="I92" s="303"/>
      <c r="J92" s="5"/>
      <c r="M92" s="5"/>
      <c r="W92" s="5"/>
      <c r="Y92" s="5"/>
      <c r="AE92" s="5"/>
      <c r="AF92" s="5"/>
      <c r="AG92" s="6"/>
      <c r="AH92" s="24"/>
      <c r="AI92" s="304"/>
      <c r="AJ92" s="304"/>
      <c r="AK92" s="6"/>
      <c r="AL92" s="2"/>
    </row>
    <row r="93" spans="1:59" s="4" customFormat="1" ht="15" x14ac:dyDescent="0.25">
      <c r="A93" s="1" t="s">
        <v>271</v>
      </c>
      <c r="B93" s="1"/>
      <c r="C93" s="1"/>
      <c r="D93" s="1"/>
      <c r="E93" s="1"/>
      <c r="F93" s="1"/>
      <c r="G93" s="1"/>
      <c r="H93" s="5"/>
      <c r="I93" s="3"/>
      <c r="J93" s="5"/>
      <c r="M93" s="5"/>
      <c r="W93" s="5"/>
      <c r="Y93" s="5"/>
      <c r="AE93" s="5"/>
      <c r="AF93" s="5"/>
      <c r="AG93" s="25"/>
      <c r="AH93" s="6"/>
      <c r="AI93" s="6"/>
      <c r="AJ93" s="6"/>
      <c r="AK93" s="6"/>
      <c r="AL93" s="2"/>
    </row>
    <row r="94" spans="1:59" x14ac:dyDescent="0.25">
      <c r="L94" s="285"/>
      <c r="N94" s="285"/>
      <c r="O94" s="286"/>
      <c r="AE94" s="284"/>
      <c r="AG94" s="284"/>
    </row>
    <row r="95" spans="1:59" x14ac:dyDescent="0.25">
      <c r="AG95" s="287"/>
      <c r="AH95" s="283"/>
      <c r="AI95" s="283"/>
      <c r="AJ95" s="283"/>
    </row>
    <row r="96" spans="1:59" x14ac:dyDescent="0.25">
      <c r="AG96" s="284"/>
    </row>
    <row r="97" spans="15:33" x14ac:dyDescent="0.25">
      <c r="O97" s="26" t="s">
        <v>172</v>
      </c>
    </row>
    <row r="98" spans="15:33" x14ac:dyDescent="0.25">
      <c r="AG98" s="284"/>
    </row>
    <row r="102" spans="15:33" x14ac:dyDescent="0.25">
      <c r="AG102" s="29"/>
    </row>
  </sheetData>
  <mergeCells count="1090">
    <mergeCell ref="A9:F9"/>
    <mergeCell ref="A92:F92"/>
    <mergeCell ref="AY83:AY84"/>
    <mergeCell ref="AZ83:AZ84"/>
    <mergeCell ref="BA83:BA84"/>
    <mergeCell ref="BB83:BB84"/>
    <mergeCell ref="BC83:BC84"/>
    <mergeCell ref="BD83:BD84"/>
    <mergeCell ref="BE83:BE84"/>
    <mergeCell ref="BF83:BF84"/>
    <mergeCell ref="BG83:BG84"/>
    <mergeCell ref="T83:T84"/>
    <mergeCell ref="AI83:AI84"/>
    <mergeCell ref="AJ83:AJ84"/>
    <mergeCell ref="AK83:AK84"/>
    <mergeCell ref="AL83:AL84"/>
    <mergeCell ref="AM83:AM84"/>
    <mergeCell ref="AN83:AN84"/>
    <mergeCell ref="AO83:AO84"/>
    <mergeCell ref="AP83:AP84"/>
    <mergeCell ref="AQ83:AQ84"/>
    <mergeCell ref="AR83:AR84"/>
    <mergeCell ref="AS83:AS84"/>
    <mergeCell ref="AT83:AT84"/>
    <mergeCell ref="AU83:AU84"/>
    <mergeCell ref="AV83:AV84"/>
    <mergeCell ref="AW83:AW84"/>
    <mergeCell ref="AX83:AX84"/>
    <mergeCell ref="AU80:AU82"/>
    <mergeCell ref="AV80:AV82"/>
    <mergeCell ref="AW80:AW82"/>
    <mergeCell ref="AX80:AX82"/>
    <mergeCell ref="AY80:AY82"/>
    <mergeCell ref="AZ80:AZ82"/>
    <mergeCell ref="BA80:BA82"/>
    <mergeCell ref="BB80:BB82"/>
    <mergeCell ref="BC80:BC82"/>
    <mergeCell ref="BD80:BD82"/>
    <mergeCell ref="BE80:BE82"/>
    <mergeCell ref="BF80:BF82"/>
    <mergeCell ref="BG80:BG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S80:S82"/>
    <mergeCell ref="T80:T82"/>
    <mergeCell ref="AI80:AI82"/>
    <mergeCell ref="AJ80:AJ82"/>
    <mergeCell ref="AK80:AK82"/>
    <mergeCell ref="AL80:AL82"/>
    <mergeCell ref="AM80:AM82"/>
    <mergeCell ref="AN80:AN82"/>
    <mergeCell ref="AO80:AO82"/>
    <mergeCell ref="AP80:AP82"/>
    <mergeCell ref="AQ80:AQ82"/>
    <mergeCell ref="AR80:AR82"/>
    <mergeCell ref="AS80:AS82"/>
    <mergeCell ref="AT80:AT82"/>
    <mergeCell ref="AS70:AS71"/>
    <mergeCell ref="AT70:AT71"/>
    <mergeCell ref="AP76:AP79"/>
    <mergeCell ref="AQ76:AQ79"/>
    <mergeCell ref="AR76:AR79"/>
    <mergeCell ref="AP72:AP75"/>
    <mergeCell ref="AQ72:AQ75"/>
    <mergeCell ref="AR72:AR75"/>
    <mergeCell ref="AI72:AI75"/>
    <mergeCell ref="AK72:AK75"/>
    <mergeCell ref="AL72:AL75"/>
    <mergeCell ref="AM76:AM79"/>
    <mergeCell ref="AN76:AN79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BF70:BF71"/>
    <mergeCell ref="BG70:BG71"/>
    <mergeCell ref="AJ76:AJ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J80:J82"/>
    <mergeCell ref="K80:K82"/>
    <mergeCell ref="L80:L82"/>
    <mergeCell ref="M80:M82"/>
    <mergeCell ref="N80:N82"/>
    <mergeCell ref="O80:O82"/>
    <mergeCell ref="P80:P82"/>
    <mergeCell ref="AY76:AY79"/>
    <mergeCell ref="AZ76:AZ79"/>
    <mergeCell ref="Q80:Q82"/>
    <mergeCell ref="R80:R82"/>
    <mergeCell ref="AW68:AW69"/>
    <mergeCell ref="AX68:AX69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G68:BG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AI70:AI71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BF66:BF67"/>
    <mergeCell ref="BG66:BG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AI68:AI69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BE64:BE65"/>
    <mergeCell ref="BF64:BF65"/>
    <mergeCell ref="BG64:BG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AJ66:AJ67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AI64:AI65"/>
    <mergeCell ref="AJ64:AJ65"/>
    <mergeCell ref="AK64:AK65"/>
    <mergeCell ref="AL64:AL65"/>
    <mergeCell ref="AM64:AM65"/>
    <mergeCell ref="BA76:BA79"/>
    <mergeCell ref="BB76:BB79"/>
    <mergeCell ref="BC76:BC79"/>
    <mergeCell ref="BD76:BD79"/>
    <mergeCell ref="BE76:BE79"/>
    <mergeCell ref="BF76:BF79"/>
    <mergeCell ref="BG76:BG79"/>
    <mergeCell ref="BG72:BG75"/>
    <mergeCell ref="BF72:BF75"/>
    <mergeCell ref="BE72:BE75"/>
    <mergeCell ref="BD72:BD75"/>
    <mergeCell ref="BC72:BC75"/>
    <mergeCell ref="BB72:BB75"/>
    <mergeCell ref="BA72:BA75"/>
    <mergeCell ref="AZ72:AZ75"/>
    <mergeCell ref="AY72:AY75"/>
    <mergeCell ref="AS76:AS79"/>
    <mergeCell ref="AT76:AT79"/>
    <mergeCell ref="AU76:AU79"/>
    <mergeCell ref="AV76:AV79"/>
    <mergeCell ref="AV72:AV75"/>
    <mergeCell ref="AU72:AU75"/>
    <mergeCell ref="AT72:AT75"/>
    <mergeCell ref="AS72:AS75"/>
    <mergeCell ref="AW76:AW79"/>
    <mergeCell ref="AX76:AX79"/>
    <mergeCell ref="AX72:AX75"/>
    <mergeCell ref="AW72:AW75"/>
    <mergeCell ref="AQ51:AQ57"/>
    <mergeCell ref="BA24:BA40"/>
    <mergeCell ref="BB24:BB40"/>
    <mergeCell ref="AZ51:AZ57"/>
    <mergeCell ref="BA51:BA57"/>
    <mergeCell ref="BB51:BB57"/>
    <mergeCell ref="BC51:BC57"/>
    <mergeCell ref="BD51:BD57"/>
    <mergeCell ref="BE51:BE57"/>
    <mergeCell ref="BF51:BF57"/>
    <mergeCell ref="BG51:BG57"/>
    <mergeCell ref="BE47:BE50"/>
    <mergeCell ref="BG47:BG50"/>
    <mergeCell ref="BG58:BG63"/>
    <mergeCell ref="BF58:BF63"/>
    <mergeCell ref="BE58:BE63"/>
    <mergeCell ref="BD58:BD63"/>
    <mergeCell ref="BC58:BC63"/>
    <mergeCell ref="BB58:BB63"/>
    <mergeCell ref="BA58:BA63"/>
    <mergeCell ref="AZ58:AZ63"/>
    <mergeCell ref="BC24:BC40"/>
    <mergeCell ref="BD24:BD40"/>
    <mergeCell ref="BE24:BE40"/>
    <mergeCell ref="BF24:BF40"/>
    <mergeCell ref="BG24:BG40"/>
    <mergeCell ref="AJ70:AJ71"/>
    <mergeCell ref="AK70:AK71"/>
    <mergeCell ref="AJ72:AJ75"/>
    <mergeCell ref="AL70:AL71"/>
    <mergeCell ref="AM70:AM71"/>
    <mergeCell ref="AN70:AN71"/>
    <mergeCell ref="AO70:AO71"/>
    <mergeCell ref="AP70:AP71"/>
    <mergeCell ref="AQ70:AQ71"/>
    <mergeCell ref="AR70:AR71"/>
    <mergeCell ref="AN72:AN75"/>
    <mergeCell ref="AO72:AO75"/>
    <mergeCell ref="AO51:AO57"/>
    <mergeCell ref="AI24:AI40"/>
    <mergeCell ref="AK24:AK40"/>
    <mergeCell ref="AI51:AI57"/>
    <mergeCell ref="AK51:AK57"/>
    <mergeCell ref="AL51:AL57"/>
    <mergeCell ref="AM51:AM57"/>
    <mergeCell ref="AN51:AN57"/>
    <mergeCell ref="AK47:AK50"/>
    <mergeCell ref="AN47:AN50"/>
    <mergeCell ref="AQ41:AQ46"/>
    <mergeCell ref="AR41:AR46"/>
    <mergeCell ref="AJ24:AJ40"/>
    <mergeCell ref="AJ41:AJ46"/>
    <mergeCell ref="AJ47:AJ50"/>
    <mergeCell ref="AJ51:AJ57"/>
    <mergeCell ref="AI66:AI67"/>
    <mergeCell ref="AL47:AL50"/>
    <mergeCell ref="AM47:AM50"/>
    <mergeCell ref="AQ66:AQ67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R51:AR57"/>
    <mergeCell ref="AS66:AS67"/>
    <mergeCell ref="AJ68:AJ69"/>
    <mergeCell ref="AK68:AK69"/>
    <mergeCell ref="AL68:AL69"/>
    <mergeCell ref="AM68:AM69"/>
    <mergeCell ref="AN68:AN69"/>
    <mergeCell ref="AO68:AO69"/>
    <mergeCell ref="AP68:AP69"/>
    <mergeCell ref="AQ68:AQ69"/>
    <mergeCell ref="AR68:AR69"/>
    <mergeCell ref="AS68:AS69"/>
    <mergeCell ref="AR66:AR67"/>
    <mergeCell ref="AK66:AK67"/>
    <mergeCell ref="AL66:AL67"/>
    <mergeCell ref="AM66:AM67"/>
    <mergeCell ref="AN66:AN67"/>
    <mergeCell ref="AO66:AO67"/>
    <mergeCell ref="AP66:AP67"/>
    <mergeCell ref="AL58:AL63"/>
    <mergeCell ref="AM58:AM63"/>
    <mergeCell ref="AN58:AN63"/>
    <mergeCell ref="AO58:AO63"/>
    <mergeCell ref="AP51:AP57"/>
    <mergeCell ref="AV70:AV71"/>
    <mergeCell ref="AY51:AY57"/>
    <mergeCell ref="AY58:AY63"/>
    <mergeCell ref="BF47:BF50"/>
    <mergeCell ref="AA33:AA40"/>
    <mergeCell ref="AB33:AB40"/>
    <mergeCell ref="AC33:AC40"/>
    <mergeCell ref="AD33:AD40"/>
    <mergeCell ref="AE33:AE40"/>
    <mergeCell ref="AF33:AF40"/>
    <mergeCell ref="AG33:AG40"/>
    <mergeCell ref="AH33:AH40"/>
    <mergeCell ref="AW47:AW50"/>
    <mergeCell ref="AX47:AX50"/>
    <mergeCell ref="AY47:AY50"/>
    <mergeCell ref="AZ47:AZ50"/>
    <mergeCell ref="BA47:BA50"/>
    <mergeCell ref="BB47:BB50"/>
    <mergeCell ref="BC47:BC50"/>
    <mergeCell ref="BD47:BD50"/>
    <mergeCell ref="AA47:AA50"/>
    <mergeCell ref="AB47:AB50"/>
    <mergeCell ref="AC47:AC50"/>
    <mergeCell ref="AO47:AO50"/>
    <mergeCell ref="AV58:AV63"/>
    <mergeCell ref="AU58:AU63"/>
    <mergeCell ref="AT58:AT63"/>
    <mergeCell ref="AS58:AS63"/>
    <mergeCell ref="AR58:AR63"/>
    <mergeCell ref="AQ58:AQ63"/>
    <mergeCell ref="AP58:AP63"/>
    <mergeCell ref="AN64:AN65"/>
    <mergeCell ref="AD47:AD50"/>
    <mergeCell ref="AE47:AE50"/>
    <mergeCell ref="AF47:AF50"/>
    <mergeCell ref="AJ58:AJ63"/>
    <mergeCell ref="AG47:AG50"/>
    <mergeCell ref="AT51:AT57"/>
    <mergeCell ref="AU51:AU57"/>
    <mergeCell ref="AV51:AV57"/>
    <mergeCell ref="AI58:AI63"/>
    <mergeCell ref="AK58:AK63"/>
    <mergeCell ref="AI76:AI79"/>
    <mergeCell ref="AK76:AK79"/>
    <mergeCell ref="AL76:AL79"/>
    <mergeCell ref="AH47:AH50"/>
    <mergeCell ref="AI47:AI50"/>
    <mergeCell ref="AP47:AP50"/>
    <mergeCell ref="AQ47:AQ50"/>
    <mergeCell ref="AR47:AR50"/>
    <mergeCell ref="AS47:AS50"/>
    <mergeCell ref="AT47:AT50"/>
    <mergeCell ref="AU47:AU50"/>
    <mergeCell ref="AV47:AV50"/>
    <mergeCell ref="AM72:AM75"/>
    <mergeCell ref="AT66:AT67"/>
    <mergeCell ref="AU66:AU67"/>
    <mergeCell ref="AV66:AV67"/>
    <mergeCell ref="AT68:AT69"/>
    <mergeCell ref="AU68:AU69"/>
    <mergeCell ref="AV68:AV69"/>
    <mergeCell ref="AO76:AO79"/>
    <mergeCell ref="AS51:AS57"/>
    <mergeCell ref="AU70:AU71"/>
    <mergeCell ref="AW51:AW57"/>
    <mergeCell ref="AX51:AX57"/>
    <mergeCell ref="BF41:BF46"/>
    <mergeCell ref="BG41:BG46"/>
    <mergeCell ref="AZ41:AZ46"/>
    <mergeCell ref="BA41:BA46"/>
    <mergeCell ref="BB41:BB46"/>
    <mergeCell ref="BC41:BC46"/>
    <mergeCell ref="AS41:AS46"/>
    <mergeCell ref="AT42:AT46"/>
    <mergeCell ref="AU41:AU46"/>
    <mergeCell ref="AV41:AV46"/>
    <mergeCell ref="AW41:AW46"/>
    <mergeCell ref="AX41:AX46"/>
    <mergeCell ref="AY41:AY46"/>
    <mergeCell ref="BD41:BD46"/>
    <mergeCell ref="BE41:BE46"/>
    <mergeCell ref="AX58:AX63"/>
    <mergeCell ref="AW58:AW63"/>
    <mergeCell ref="AY18:AY23"/>
    <mergeCell ref="AZ18:AZ23"/>
    <mergeCell ref="AA41:AA46"/>
    <mergeCell ref="AB41:AB46"/>
    <mergeCell ref="AC41:AC46"/>
    <mergeCell ref="AD41:AD46"/>
    <mergeCell ref="AE41:AE46"/>
    <mergeCell ref="AF41:AF46"/>
    <mergeCell ref="AG41:AG46"/>
    <mergeCell ref="AH41:AH46"/>
    <mergeCell ref="AI41:AI46"/>
    <mergeCell ref="AK41:AK46"/>
    <mergeCell ref="AL41:AL46"/>
    <mergeCell ref="AM41:AM46"/>
    <mergeCell ref="AN41:AN46"/>
    <mergeCell ref="AO41:AO46"/>
    <mergeCell ref="AP41:AP46"/>
    <mergeCell ref="AL24:AL40"/>
    <mergeCell ref="AM24:AM40"/>
    <mergeCell ref="AN24:AN40"/>
    <mergeCell ref="AO24:AO40"/>
    <mergeCell ref="AQ24:AQ40"/>
    <mergeCell ref="AR24:AR40"/>
    <mergeCell ref="AP24:AP40"/>
    <mergeCell ref="AS24:AS40"/>
    <mergeCell ref="AT24:AT40"/>
    <mergeCell ref="AU24:AU40"/>
    <mergeCell ref="AV24:AV40"/>
    <mergeCell ref="AW24:AW40"/>
    <mergeCell ref="AX24:AX40"/>
    <mergeCell ref="AY24:AY40"/>
    <mergeCell ref="AZ24:AZ40"/>
    <mergeCell ref="A10:AF10"/>
    <mergeCell ref="A58:A63"/>
    <mergeCell ref="B58:B63"/>
    <mergeCell ref="C58:C63"/>
    <mergeCell ref="G58:G63"/>
    <mergeCell ref="H58:H63"/>
    <mergeCell ref="I58:I63"/>
    <mergeCell ref="D58:D63"/>
    <mergeCell ref="E58:E63"/>
    <mergeCell ref="F58:F63"/>
    <mergeCell ref="J58:J63"/>
    <mergeCell ref="K58:K63"/>
    <mergeCell ref="L58:L63"/>
    <mergeCell ref="M58:M63"/>
    <mergeCell ref="N58:N63"/>
    <mergeCell ref="O58:O63"/>
    <mergeCell ref="P58:P63"/>
    <mergeCell ref="Q51:Q57"/>
    <mergeCell ref="I47:I50"/>
    <mergeCell ref="R58:R63"/>
    <mergeCell ref="S58:S63"/>
    <mergeCell ref="T58:T63"/>
    <mergeCell ref="R47:R50"/>
    <mergeCell ref="S47:S50"/>
    <mergeCell ref="T47:T50"/>
    <mergeCell ref="Q47:Q50"/>
    <mergeCell ref="Q24:Q40"/>
    <mergeCell ref="R51:R57"/>
    <mergeCell ref="S51:S57"/>
    <mergeCell ref="T51:T57"/>
    <mergeCell ref="Q58:Q63"/>
    <mergeCell ref="P24:P40"/>
    <mergeCell ref="L51:L57"/>
    <mergeCell ref="R24:R40"/>
    <mergeCell ref="S24:S40"/>
    <mergeCell ref="M51:M57"/>
    <mergeCell ref="N41:N46"/>
    <mergeCell ref="O41:O46"/>
    <mergeCell ref="B41:B46"/>
    <mergeCell ref="C41:C46"/>
    <mergeCell ref="D41:D46"/>
    <mergeCell ref="E41:E46"/>
    <mergeCell ref="F41:F46"/>
    <mergeCell ref="G41:G46"/>
    <mergeCell ref="H41:H46"/>
    <mergeCell ref="I41:I46"/>
    <mergeCell ref="J47:J50"/>
    <mergeCell ref="K47:K50"/>
    <mergeCell ref="L47:L50"/>
    <mergeCell ref="M47:M50"/>
    <mergeCell ref="N47:N50"/>
    <mergeCell ref="P41:P46"/>
    <mergeCell ref="Q41:Q46"/>
    <mergeCell ref="R41:R46"/>
    <mergeCell ref="S41:S46"/>
    <mergeCell ref="A93:G93"/>
    <mergeCell ref="C24:C40"/>
    <mergeCell ref="D24:D40"/>
    <mergeCell ref="E24:E40"/>
    <mergeCell ref="F24:F40"/>
    <mergeCell ref="G24:G40"/>
    <mergeCell ref="H24:H40"/>
    <mergeCell ref="A90:K90"/>
    <mergeCell ref="J41:J46"/>
    <mergeCell ref="K41:K46"/>
    <mergeCell ref="I24:I40"/>
    <mergeCell ref="J24:J40"/>
    <mergeCell ref="A51:A57"/>
    <mergeCell ref="B51:B57"/>
    <mergeCell ref="C51:C57"/>
    <mergeCell ref="D51:D57"/>
    <mergeCell ref="E51:E57"/>
    <mergeCell ref="F51:F57"/>
    <mergeCell ref="B76:B79"/>
    <mergeCell ref="G51:G57"/>
    <mergeCell ref="H51:H57"/>
    <mergeCell ref="I51:I57"/>
    <mergeCell ref="J51:J57"/>
    <mergeCell ref="K51:K57"/>
    <mergeCell ref="A64:A65"/>
    <mergeCell ref="B64:B65"/>
    <mergeCell ref="C64:C65"/>
    <mergeCell ref="D64:D65"/>
    <mergeCell ref="E64:E65"/>
    <mergeCell ref="F64:F65"/>
    <mergeCell ref="G64:G65"/>
    <mergeCell ref="H64:H65"/>
    <mergeCell ref="AV14:BG14"/>
    <mergeCell ref="AV15:AV16"/>
    <mergeCell ref="AW15:AW16"/>
    <mergeCell ref="AX15:AZ15"/>
    <mergeCell ref="A14:A17"/>
    <mergeCell ref="B14:G15"/>
    <mergeCell ref="H14:AK14"/>
    <mergeCell ref="H15:T15"/>
    <mergeCell ref="U15:AD15"/>
    <mergeCell ref="AE15:AK15"/>
    <mergeCell ref="AP14:AU14"/>
    <mergeCell ref="AQ15:AQ16"/>
    <mergeCell ref="AR15:AR16"/>
    <mergeCell ref="AS15:AS16"/>
    <mergeCell ref="AN15:AN16"/>
    <mergeCell ref="AL15:AL16"/>
    <mergeCell ref="A41:A46"/>
    <mergeCell ref="L24:L40"/>
    <mergeCell ref="M24:M40"/>
    <mergeCell ref="L41:L46"/>
    <mergeCell ref="M41:M46"/>
    <mergeCell ref="T41:T46"/>
    <mergeCell ref="BF18:BF23"/>
    <mergeCell ref="BG18:BG23"/>
    <mergeCell ref="AJ18:AJ23"/>
    <mergeCell ref="AR18:AR23"/>
    <mergeCell ref="AS18:AS23"/>
    <mergeCell ref="AT18:AT23"/>
    <mergeCell ref="AU18:AU23"/>
    <mergeCell ref="AV18:AV23"/>
    <mergeCell ref="AW18:AW23"/>
    <mergeCell ref="AX18:AX23"/>
    <mergeCell ref="A1:AK3"/>
    <mergeCell ref="A6:AV6"/>
    <mergeCell ref="A7:J7"/>
    <mergeCell ref="AO15:AO16"/>
    <mergeCell ref="AP15:AP16"/>
    <mergeCell ref="I18:I23"/>
    <mergeCell ref="J18:J23"/>
    <mergeCell ref="K18:K23"/>
    <mergeCell ref="L18:L23"/>
    <mergeCell ref="M18:M23"/>
    <mergeCell ref="N18:N23"/>
    <mergeCell ref="O18:O23"/>
    <mergeCell ref="P18:P23"/>
    <mergeCell ref="A4:F4"/>
    <mergeCell ref="A18:A23"/>
    <mergeCell ref="B18:B23"/>
    <mergeCell ref="AT15:AT16"/>
    <mergeCell ref="AL14:AO14"/>
    <mergeCell ref="A11:AF11"/>
    <mergeCell ref="AK18:AK23"/>
    <mergeCell ref="AL18:AL23"/>
    <mergeCell ref="AM18:AM23"/>
    <mergeCell ref="AN18:AN23"/>
    <mergeCell ref="AO18:AO23"/>
    <mergeCell ref="AP18:AP23"/>
    <mergeCell ref="AQ18:AQ23"/>
    <mergeCell ref="AG10:BM10"/>
    <mergeCell ref="BA18:BA23"/>
    <mergeCell ref="BC15:BC16"/>
    <mergeCell ref="A13:BG13"/>
    <mergeCell ref="BD15:BD16"/>
    <mergeCell ref="BE15:BG15"/>
    <mergeCell ref="L72:L75"/>
    <mergeCell ref="K72:K75"/>
    <mergeCell ref="BB18:BB23"/>
    <mergeCell ref="BC18:BC23"/>
    <mergeCell ref="BD18:BD23"/>
    <mergeCell ref="BE18:BE23"/>
    <mergeCell ref="F18:F23"/>
    <mergeCell ref="A24:A40"/>
    <mergeCell ref="B24:B40"/>
    <mergeCell ref="W30:W31"/>
    <mergeCell ref="AE18:AE23"/>
    <mergeCell ref="AF18:AF23"/>
    <mergeCell ref="AG18:AG23"/>
    <mergeCell ref="AH18:AH23"/>
    <mergeCell ref="AI18:AI23"/>
    <mergeCell ref="E18:E23"/>
    <mergeCell ref="N24:N40"/>
    <mergeCell ref="O24:O40"/>
    <mergeCell ref="U30:U31"/>
    <mergeCell ref="V30:V31"/>
    <mergeCell ref="G18:G23"/>
    <mergeCell ref="C18:C23"/>
    <mergeCell ref="D18:D23"/>
    <mergeCell ref="K24:K40"/>
    <mergeCell ref="A47:A50"/>
    <mergeCell ref="B47:B50"/>
    <mergeCell ref="C47:C50"/>
    <mergeCell ref="D47:D50"/>
    <mergeCell ref="E47:E50"/>
    <mergeCell ref="F47:F50"/>
    <mergeCell ref="G47:G50"/>
    <mergeCell ref="H47:H50"/>
    <mergeCell ref="G76:G79"/>
    <mergeCell ref="F76:F79"/>
    <mergeCell ref="A76:A79"/>
    <mergeCell ref="T72:T75"/>
    <mergeCell ref="S72:S75"/>
    <mergeCell ref="R72:R75"/>
    <mergeCell ref="N51:N57"/>
    <mergeCell ref="O51:O57"/>
    <mergeCell ref="P51:P57"/>
    <mergeCell ref="O47:O50"/>
    <mergeCell ref="P47:P50"/>
    <mergeCell ref="BA15:BB15"/>
    <mergeCell ref="Q18:Q23"/>
    <mergeCell ref="R18:R23"/>
    <mergeCell ref="S18:S23"/>
    <mergeCell ref="T18:T23"/>
    <mergeCell ref="H18:H23"/>
    <mergeCell ref="AU15:AU16"/>
    <mergeCell ref="AM15:AM16"/>
    <mergeCell ref="AA18:AA23"/>
    <mergeCell ref="AB18:AB23"/>
    <mergeCell ref="AC18:AC23"/>
    <mergeCell ref="AD18:AD23"/>
    <mergeCell ref="D72:D75"/>
    <mergeCell ref="C72:C75"/>
    <mergeCell ref="A72:A75"/>
    <mergeCell ref="B72:B75"/>
    <mergeCell ref="Q72:Q75"/>
    <mergeCell ref="P72:P75"/>
    <mergeCell ref="O72:O75"/>
    <mergeCell ref="N72:N75"/>
    <mergeCell ref="M72:M75"/>
    <mergeCell ref="E76:E79"/>
    <mergeCell ref="D76:D79"/>
    <mergeCell ref="C76:C79"/>
    <mergeCell ref="BN10:CS10"/>
    <mergeCell ref="CT10:DY10"/>
    <mergeCell ref="DZ10:FE10"/>
    <mergeCell ref="FF10:GK10"/>
    <mergeCell ref="GL10:HQ10"/>
    <mergeCell ref="HR10:IW10"/>
    <mergeCell ref="IX10:KC10"/>
    <mergeCell ref="KD10:LI10"/>
    <mergeCell ref="H72:H75"/>
    <mergeCell ref="G72:G75"/>
    <mergeCell ref="F72:F75"/>
    <mergeCell ref="E72:E75"/>
    <mergeCell ref="WL10:XQ10"/>
    <mergeCell ref="XR10:YW10"/>
    <mergeCell ref="J72:J75"/>
    <mergeCell ref="I72:I75"/>
    <mergeCell ref="T76:T79"/>
    <mergeCell ref="S76:S79"/>
    <mergeCell ref="R76:R79"/>
    <mergeCell ref="Q76:Q79"/>
    <mergeCell ref="P76:P79"/>
    <mergeCell ref="O76:O79"/>
    <mergeCell ref="N76:N79"/>
    <mergeCell ref="M76:M79"/>
    <mergeCell ref="L76:L79"/>
    <mergeCell ref="K76:K79"/>
    <mergeCell ref="J76:J79"/>
    <mergeCell ref="I76:I79"/>
    <mergeCell ref="H76:H79"/>
    <mergeCell ref="YX10:AAC10"/>
    <mergeCell ref="AAD10:ABI10"/>
    <mergeCell ref="ABJ10:ACO10"/>
    <mergeCell ref="ACP10:ADU10"/>
    <mergeCell ref="ADV10:AFA10"/>
    <mergeCell ref="AFB10:AGG10"/>
    <mergeCell ref="AGH10:AHM10"/>
    <mergeCell ref="LJ10:MO10"/>
    <mergeCell ref="MP10:NU10"/>
    <mergeCell ref="NV10:PA10"/>
    <mergeCell ref="PB10:QG10"/>
    <mergeCell ref="QH10:RM10"/>
    <mergeCell ref="RN10:SS10"/>
    <mergeCell ref="ST10:TY10"/>
    <mergeCell ref="TZ10:VE10"/>
    <mergeCell ref="VF10:WK10"/>
    <mergeCell ref="ASP10:ATU10"/>
    <mergeCell ref="ATV10:AVA10"/>
    <mergeCell ref="AVB10:AWG10"/>
    <mergeCell ref="AWH10:AXM10"/>
    <mergeCell ref="AXN10:AYS10"/>
    <mergeCell ref="AYT10:AZY10"/>
    <mergeCell ref="AZZ10:BBE10"/>
    <mergeCell ref="BBF10:BCK10"/>
    <mergeCell ref="BCL10:BDQ10"/>
    <mergeCell ref="AHN10:AIS10"/>
    <mergeCell ref="AIT10:AJY10"/>
    <mergeCell ref="AJZ10:ALE10"/>
    <mergeCell ref="ALF10:AMK10"/>
    <mergeCell ref="AML10:ANQ10"/>
    <mergeCell ref="ANR10:AOW10"/>
    <mergeCell ref="AOX10:AQC10"/>
    <mergeCell ref="AQD10:ARI10"/>
    <mergeCell ref="ARJ10:ASO10"/>
    <mergeCell ref="BOT10:BPY10"/>
    <mergeCell ref="BPZ10:BRE10"/>
    <mergeCell ref="BRF10:BSK10"/>
    <mergeCell ref="BSL10:BTQ10"/>
    <mergeCell ref="BTR10:BUW10"/>
    <mergeCell ref="BUX10:BWC10"/>
    <mergeCell ref="BWD10:BXI10"/>
    <mergeCell ref="BXJ10:BYO10"/>
    <mergeCell ref="BYP10:BZU10"/>
    <mergeCell ref="BDR10:BEW10"/>
    <mergeCell ref="BEX10:BGC10"/>
    <mergeCell ref="BGD10:BHI10"/>
    <mergeCell ref="BHJ10:BIO10"/>
    <mergeCell ref="BIP10:BJU10"/>
    <mergeCell ref="BJV10:BLA10"/>
    <mergeCell ref="BLB10:BMG10"/>
    <mergeCell ref="BMH10:BNM10"/>
    <mergeCell ref="BNN10:BOS10"/>
    <mergeCell ref="CKX10:CMC10"/>
    <mergeCell ref="CMD10:CNI10"/>
    <mergeCell ref="CNJ10:COO10"/>
    <mergeCell ref="COP10:CPU10"/>
    <mergeCell ref="CPV10:CRA10"/>
    <mergeCell ref="CRB10:CSG10"/>
    <mergeCell ref="CSH10:CTM10"/>
    <mergeCell ref="CTN10:CUS10"/>
    <mergeCell ref="CUT10:CVY10"/>
    <mergeCell ref="BZV10:CBA10"/>
    <mergeCell ref="CBB10:CCG10"/>
    <mergeCell ref="CCH10:CDM10"/>
    <mergeCell ref="CDN10:CES10"/>
    <mergeCell ref="CET10:CFY10"/>
    <mergeCell ref="CFZ10:CHE10"/>
    <mergeCell ref="CHF10:CIK10"/>
    <mergeCell ref="CIL10:CJQ10"/>
    <mergeCell ref="CJR10:CKW10"/>
    <mergeCell ref="DHB10:DIG10"/>
    <mergeCell ref="DIH10:DJM10"/>
    <mergeCell ref="DJN10:DKS10"/>
    <mergeCell ref="DKT10:DLY10"/>
    <mergeCell ref="DLZ10:DNE10"/>
    <mergeCell ref="DNF10:DOK10"/>
    <mergeCell ref="DOL10:DPQ10"/>
    <mergeCell ref="DPR10:DQW10"/>
    <mergeCell ref="DQX10:DSC10"/>
    <mergeCell ref="CVZ10:CXE10"/>
    <mergeCell ref="CXF10:CYK10"/>
    <mergeCell ref="CYL10:CZQ10"/>
    <mergeCell ref="CZR10:DAW10"/>
    <mergeCell ref="DAX10:DCC10"/>
    <mergeCell ref="DCD10:DDI10"/>
    <mergeCell ref="DDJ10:DEO10"/>
    <mergeCell ref="DEP10:DFU10"/>
    <mergeCell ref="DFV10:DHA10"/>
    <mergeCell ref="EDF10:EEK10"/>
    <mergeCell ref="EEL10:EFQ10"/>
    <mergeCell ref="EFR10:EGW10"/>
    <mergeCell ref="EGX10:EIC10"/>
    <mergeCell ref="EID10:EJI10"/>
    <mergeCell ref="EJJ10:EKO10"/>
    <mergeCell ref="EKP10:ELU10"/>
    <mergeCell ref="ELV10:ENA10"/>
    <mergeCell ref="ENB10:EOG10"/>
    <mergeCell ref="DSD10:DTI10"/>
    <mergeCell ref="DTJ10:DUO10"/>
    <mergeCell ref="DUP10:DVU10"/>
    <mergeCell ref="DVV10:DXA10"/>
    <mergeCell ref="DXB10:DYG10"/>
    <mergeCell ref="DYH10:DZM10"/>
    <mergeCell ref="DZN10:EAS10"/>
    <mergeCell ref="EAT10:EBY10"/>
    <mergeCell ref="EBZ10:EDE10"/>
    <mergeCell ref="EZJ10:FAO10"/>
    <mergeCell ref="FAP10:FBU10"/>
    <mergeCell ref="FBV10:FDA10"/>
    <mergeCell ref="FDB10:FEG10"/>
    <mergeCell ref="FEH10:FFM10"/>
    <mergeCell ref="FFN10:FGS10"/>
    <mergeCell ref="FGT10:FHY10"/>
    <mergeCell ref="FHZ10:FJE10"/>
    <mergeCell ref="FJF10:FKK10"/>
    <mergeCell ref="EOH10:EPM10"/>
    <mergeCell ref="EPN10:EQS10"/>
    <mergeCell ref="EQT10:ERY10"/>
    <mergeCell ref="ERZ10:ETE10"/>
    <mergeCell ref="ETF10:EUK10"/>
    <mergeCell ref="EUL10:EVQ10"/>
    <mergeCell ref="EVR10:EWW10"/>
    <mergeCell ref="EWX10:EYC10"/>
    <mergeCell ref="EYD10:EZI10"/>
    <mergeCell ref="FVN10:FWS10"/>
    <mergeCell ref="FWT10:FXY10"/>
    <mergeCell ref="FXZ10:FZE10"/>
    <mergeCell ref="FZF10:GAK10"/>
    <mergeCell ref="GAL10:GBQ10"/>
    <mergeCell ref="GBR10:GCW10"/>
    <mergeCell ref="GCX10:GEC10"/>
    <mergeCell ref="GED10:GFI10"/>
    <mergeCell ref="GFJ10:GGO10"/>
    <mergeCell ref="FKL10:FLQ10"/>
    <mergeCell ref="FLR10:FMW10"/>
    <mergeCell ref="FMX10:FOC10"/>
    <mergeCell ref="FOD10:FPI10"/>
    <mergeCell ref="FPJ10:FQO10"/>
    <mergeCell ref="FQP10:FRU10"/>
    <mergeCell ref="FRV10:FTA10"/>
    <mergeCell ref="FTB10:FUG10"/>
    <mergeCell ref="FUH10:FVM10"/>
    <mergeCell ref="GRR10:GSW10"/>
    <mergeCell ref="GSX10:GUC10"/>
    <mergeCell ref="GUD10:GVI10"/>
    <mergeCell ref="GVJ10:GWO10"/>
    <mergeCell ref="GWP10:GXU10"/>
    <mergeCell ref="GXV10:GZA10"/>
    <mergeCell ref="GZB10:HAG10"/>
    <mergeCell ref="HAH10:HBM10"/>
    <mergeCell ref="HBN10:HCS10"/>
    <mergeCell ref="GGP10:GHU10"/>
    <mergeCell ref="GHV10:GJA10"/>
    <mergeCell ref="GJB10:GKG10"/>
    <mergeCell ref="GKH10:GLM10"/>
    <mergeCell ref="GLN10:GMS10"/>
    <mergeCell ref="GMT10:GNY10"/>
    <mergeCell ref="GNZ10:GPE10"/>
    <mergeCell ref="GPF10:GQK10"/>
    <mergeCell ref="GQL10:GRQ10"/>
    <mergeCell ref="HNV10:HPA10"/>
    <mergeCell ref="HPB10:HQG10"/>
    <mergeCell ref="HQH10:HRM10"/>
    <mergeCell ref="HRN10:HSS10"/>
    <mergeCell ref="HST10:HTY10"/>
    <mergeCell ref="HTZ10:HVE10"/>
    <mergeCell ref="HVF10:HWK10"/>
    <mergeCell ref="HWL10:HXQ10"/>
    <mergeCell ref="HXR10:HYW10"/>
    <mergeCell ref="HCT10:HDY10"/>
    <mergeCell ref="HDZ10:HFE10"/>
    <mergeCell ref="HFF10:HGK10"/>
    <mergeCell ref="HGL10:HHQ10"/>
    <mergeCell ref="HHR10:HIW10"/>
    <mergeCell ref="HIX10:HKC10"/>
    <mergeCell ref="HKD10:HLI10"/>
    <mergeCell ref="HLJ10:HMO10"/>
    <mergeCell ref="HMP10:HNU10"/>
    <mergeCell ref="IJZ10:ILE10"/>
    <mergeCell ref="ILF10:IMK10"/>
    <mergeCell ref="IML10:INQ10"/>
    <mergeCell ref="INR10:IOW10"/>
    <mergeCell ref="IOX10:IQC10"/>
    <mergeCell ref="IQD10:IRI10"/>
    <mergeCell ref="IRJ10:ISO10"/>
    <mergeCell ref="ISP10:ITU10"/>
    <mergeCell ref="ITV10:IVA10"/>
    <mergeCell ref="HYX10:IAC10"/>
    <mergeCell ref="IAD10:IBI10"/>
    <mergeCell ref="IBJ10:ICO10"/>
    <mergeCell ref="ICP10:IDU10"/>
    <mergeCell ref="IDV10:IFA10"/>
    <mergeCell ref="IFB10:IGG10"/>
    <mergeCell ref="IGH10:IHM10"/>
    <mergeCell ref="IHN10:IIS10"/>
    <mergeCell ref="IIT10:IJY10"/>
    <mergeCell ref="JGD10:JHI10"/>
    <mergeCell ref="JHJ10:JIO10"/>
    <mergeCell ref="JIP10:JJU10"/>
    <mergeCell ref="JJV10:JLA10"/>
    <mergeCell ref="JLB10:JMG10"/>
    <mergeCell ref="JMH10:JNM10"/>
    <mergeCell ref="JNN10:JOS10"/>
    <mergeCell ref="JOT10:JPY10"/>
    <mergeCell ref="JPZ10:JRE10"/>
    <mergeCell ref="IVB10:IWG10"/>
    <mergeCell ref="IWH10:IXM10"/>
    <mergeCell ref="IXN10:IYS10"/>
    <mergeCell ref="IYT10:IZY10"/>
    <mergeCell ref="IZZ10:JBE10"/>
    <mergeCell ref="JBF10:JCK10"/>
    <mergeCell ref="JCL10:JDQ10"/>
    <mergeCell ref="JDR10:JEW10"/>
    <mergeCell ref="JEX10:JGC10"/>
    <mergeCell ref="KCH10:KDM10"/>
    <mergeCell ref="KDN10:KES10"/>
    <mergeCell ref="KET10:KFY10"/>
    <mergeCell ref="KFZ10:KHE10"/>
    <mergeCell ref="KHF10:KIK10"/>
    <mergeCell ref="KIL10:KJQ10"/>
    <mergeCell ref="KJR10:KKW10"/>
    <mergeCell ref="KKX10:KMC10"/>
    <mergeCell ref="KMD10:KNI10"/>
    <mergeCell ref="JRF10:JSK10"/>
    <mergeCell ref="JSL10:JTQ10"/>
    <mergeCell ref="JTR10:JUW10"/>
    <mergeCell ref="JUX10:JWC10"/>
    <mergeCell ref="JWD10:JXI10"/>
    <mergeCell ref="JXJ10:JYO10"/>
    <mergeCell ref="JYP10:JZU10"/>
    <mergeCell ref="JZV10:KBA10"/>
    <mergeCell ref="KBB10:KCG10"/>
    <mergeCell ref="KYL10:KZQ10"/>
    <mergeCell ref="KZR10:LAW10"/>
    <mergeCell ref="LAX10:LCC10"/>
    <mergeCell ref="LCD10:LDI10"/>
    <mergeCell ref="LDJ10:LEO10"/>
    <mergeCell ref="LEP10:LFU10"/>
    <mergeCell ref="LFV10:LHA10"/>
    <mergeCell ref="LHB10:LIG10"/>
    <mergeCell ref="LIH10:LJM10"/>
    <mergeCell ref="KNJ10:KOO10"/>
    <mergeCell ref="KOP10:KPU10"/>
    <mergeCell ref="KPV10:KRA10"/>
    <mergeCell ref="KRB10:KSG10"/>
    <mergeCell ref="KSH10:KTM10"/>
    <mergeCell ref="KTN10:KUS10"/>
    <mergeCell ref="KUT10:KVY10"/>
    <mergeCell ref="KVZ10:KXE10"/>
    <mergeCell ref="KXF10:KYK10"/>
    <mergeCell ref="LUP10:LVU10"/>
    <mergeCell ref="LVV10:LXA10"/>
    <mergeCell ref="LXB10:LYG10"/>
    <mergeCell ref="LYH10:LZM10"/>
    <mergeCell ref="LZN10:MAS10"/>
    <mergeCell ref="MAT10:MBY10"/>
    <mergeCell ref="MBZ10:MDE10"/>
    <mergeCell ref="MDF10:MEK10"/>
    <mergeCell ref="MEL10:MFQ10"/>
    <mergeCell ref="LJN10:LKS10"/>
    <mergeCell ref="LKT10:LLY10"/>
    <mergeCell ref="LLZ10:LNE10"/>
    <mergeCell ref="LNF10:LOK10"/>
    <mergeCell ref="LOL10:LPQ10"/>
    <mergeCell ref="LPR10:LQW10"/>
    <mergeCell ref="LQX10:LSC10"/>
    <mergeCell ref="LSD10:LTI10"/>
    <mergeCell ref="LTJ10:LUO10"/>
    <mergeCell ref="MQT10:MRY10"/>
    <mergeCell ref="MRZ10:MTE10"/>
    <mergeCell ref="MTF10:MUK10"/>
    <mergeCell ref="MUL10:MVQ10"/>
    <mergeCell ref="MVR10:MWW10"/>
    <mergeCell ref="MWX10:MYC10"/>
    <mergeCell ref="MYD10:MZI10"/>
    <mergeCell ref="MZJ10:NAO10"/>
    <mergeCell ref="NAP10:NBU10"/>
    <mergeCell ref="MFR10:MGW10"/>
    <mergeCell ref="MGX10:MIC10"/>
    <mergeCell ref="MID10:MJI10"/>
    <mergeCell ref="MJJ10:MKO10"/>
    <mergeCell ref="MKP10:MLU10"/>
    <mergeCell ref="MLV10:MNA10"/>
    <mergeCell ref="MNB10:MOG10"/>
    <mergeCell ref="MOH10:MPM10"/>
    <mergeCell ref="MPN10:MQS10"/>
    <mergeCell ref="NMX10:NOC10"/>
    <mergeCell ref="NOD10:NPI10"/>
    <mergeCell ref="NPJ10:NQO10"/>
    <mergeCell ref="NQP10:NRU10"/>
    <mergeCell ref="NRV10:NTA10"/>
    <mergeCell ref="NTB10:NUG10"/>
    <mergeCell ref="NUH10:NVM10"/>
    <mergeCell ref="NVN10:NWS10"/>
    <mergeCell ref="NWT10:NXY10"/>
    <mergeCell ref="NBV10:NDA10"/>
    <mergeCell ref="NDB10:NEG10"/>
    <mergeCell ref="NEH10:NFM10"/>
    <mergeCell ref="NFN10:NGS10"/>
    <mergeCell ref="NGT10:NHY10"/>
    <mergeCell ref="NHZ10:NJE10"/>
    <mergeCell ref="NJF10:NKK10"/>
    <mergeCell ref="NKL10:NLQ10"/>
    <mergeCell ref="NLR10:NMW10"/>
    <mergeCell ref="OJB10:OKG10"/>
    <mergeCell ref="OKH10:OLM10"/>
    <mergeCell ref="OLN10:OMS10"/>
    <mergeCell ref="OMT10:ONY10"/>
    <mergeCell ref="ONZ10:OPE10"/>
    <mergeCell ref="OPF10:OQK10"/>
    <mergeCell ref="OQL10:ORQ10"/>
    <mergeCell ref="ORR10:OSW10"/>
    <mergeCell ref="OSX10:OUC10"/>
    <mergeCell ref="NXZ10:NZE10"/>
    <mergeCell ref="NZF10:OAK10"/>
    <mergeCell ref="OAL10:OBQ10"/>
    <mergeCell ref="OBR10:OCW10"/>
    <mergeCell ref="OCX10:OEC10"/>
    <mergeCell ref="OED10:OFI10"/>
    <mergeCell ref="OFJ10:OGO10"/>
    <mergeCell ref="OGP10:OHU10"/>
    <mergeCell ref="OHV10:OJA10"/>
    <mergeCell ref="PFF10:PGK10"/>
    <mergeCell ref="PGL10:PHQ10"/>
    <mergeCell ref="PHR10:PIW10"/>
    <mergeCell ref="PIX10:PKC10"/>
    <mergeCell ref="PKD10:PLI10"/>
    <mergeCell ref="PLJ10:PMO10"/>
    <mergeCell ref="PMP10:PNU10"/>
    <mergeCell ref="PNV10:PPA10"/>
    <mergeCell ref="PPB10:PQG10"/>
    <mergeCell ref="OUD10:OVI10"/>
    <mergeCell ref="OVJ10:OWO10"/>
    <mergeCell ref="OWP10:OXU10"/>
    <mergeCell ref="OXV10:OZA10"/>
    <mergeCell ref="OZB10:PAG10"/>
    <mergeCell ref="PAH10:PBM10"/>
    <mergeCell ref="PBN10:PCS10"/>
    <mergeCell ref="PCT10:PDY10"/>
    <mergeCell ref="PDZ10:PFE10"/>
    <mergeCell ref="QBJ10:QCO10"/>
    <mergeCell ref="QCP10:QDU10"/>
    <mergeCell ref="QDV10:QFA10"/>
    <mergeCell ref="QFB10:QGG10"/>
    <mergeCell ref="QGH10:QHM10"/>
    <mergeCell ref="QHN10:QIS10"/>
    <mergeCell ref="QIT10:QJY10"/>
    <mergeCell ref="QJZ10:QLE10"/>
    <mergeCell ref="QLF10:QMK10"/>
    <mergeCell ref="PQH10:PRM10"/>
    <mergeCell ref="PRN10:PSS10"/>
    <mergeCell ref="PST10:PTY10"/>
    <mergeCell ref="PTZ10:PVE10"/>
    <mergeCell ref="PVF10:PWK10"/>
    <mergeCell ref="PWL10:PXQ10"/>
    <mergeCell ref="PXR10:PYW10"/>
    <mergeCell ref="PYX10:QAC10"/>
    <mergeCell ref="QAD10:QBI10"/>
    <mergeCell ref="RIP10:RJU10"/>
    <mergeCell ref="RJV10:RKU10"/>
    <mergeCell ref="QXN10:QYS10"/>
    <mergeCell ref="QYT10:QZY10"/>
    <mergeCell ref="QZZ10:RBE10"/>
    <mergeCell ref="RBF10:RCK10"/>
    <mergeCell ref="RCL10:RDQ10"/>
    <mergeCell ref="RDR10:REW10"/>
    <mergeCell ref="REX10:RGC10"/>
    <mergeCell ref="RGD10:RHI10"/>
    <mergeCell ref="RHJ10:RIO10"/>
    <mergeCell ref="QML10:QNQ10"/>
    <mergeCell ref="QNR10:QOW10"/>
    <mergeCell ref="QOX10:QQC10"/>
    <mergeCell ref="QQD10:QRI10"/>
    <mergeCell ref="QRJ10:QSO10"/>
    <mergeCell ref="QSP10:QTU10"/>
    <mergeCell ref="QTV10:QVA10"/>
    <mergeCell ref="QVB10:QWG10"/>
    <mergeCell ref="QWH10:QXM10"/>
  </mergeCells>
  <pageMargins left="1.086811023622047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 FEV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2017-02-03T15:22:34Z</cp:lastPrinted>
  <dcterms:created xsi:type="dcterms:W3CDTF">2013-10-11T22:10:57Z</dcterms:created>
  <dcterms:modified xsi:type="dcterms:W3CDTF">2017-03-24T13:29:38Z</dcterms:modified>
</cp:coreProperties>
</file>