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0" windowWidth="19410" windowHeight="10470" tabRatio="785"/>
  </bookViews>
  <sheets>
    <sheet name="SMC LICITAÇÕES JUL 2018" sheetId="1" r:id="rId1"/>
  </sheets>
  <definedNames>
    <definedName name="_xlnm._FilterDatabase" localSheetId="0" hidden="1">'SMC LICITAÇÕES JUL 2018'!$A$19:$BL$173</definedName>
  </definedNames>
  <calcPr calcId="145621"/>
</workbook>
</file>

<file path=xl/calcChain.xml><?xml version="1.0" encoding="utf-8"?>
<calcChain xmlns="http://schemas.openxmlformats.org/spreadsheetml/2006/main">
  <c r="AO173" i="1" l="1"/>
  <c r="AN173" i="1"/>
  <c r="AM173" i="1"/>
  <c r="AK173" i="1"/>
  <c r="AJ173" i="1"/>
  <c r="AI173" i="1"/>
  <c r="AH173" i="1"/>
  <c r="AG173" i="1"/>
  <c r="S173" i="1"/>
  <c r="R173" i="1"/>
  <c r="L173" i="1"/>
  <c r="AP172" i="1" l="1"/>
  <c r="AP171" i="1"/>
  <c r="AO170" i="1" l="1"/>
  <c r="AO166" i="1"/>
  <c r="AO165" i="1"/>
  <c r="AO162" i="1"/>
  <c r="AO158" i="1"/>
  <c r="AO154" i="1"/>
  <c r="AO148" i="1"/>
  <c r="AO145" i="1"/>
  <c r="AO139" i="1"/>
  <c r="AO136" i="1"/>
  <c r="AO126" i="1"/>
  <c r="AO118" i="1"/>
  <c r="AO110" i="1"/>
  <c r="AO104" i="1"/>
  <c r="AO98" i="1"/>
  <c r="AO92" i="1"/>
  <c r="AO86" i="1"/>
  <c r="AO76" i="1"/>
  <c r="AO64" i="1"/>
  <c r="AO56" i="1"/>
  <c r="AO46" i="1"/>
  <c r="AO27" i="1"/>
  <c r="AO167" i="1" l="1"/>
  <c r="AO160" i="1"/>
  <c r="AO159" i="1"/>
  <c r="AO131" i="1" l="1"/>
  <c r="AP170" i="1" l="1"/>
  <c r="AP168" i="1"/>
  <c r="AP167" i="1"/>
  <c r="AP166" i="1"/>
  <c r="AP165" i="1"/>
  <c r="AP164" i="1"/>
  <c r="AP163" i="1"/>
  <c r="AN151" i="1" l="1"/>
  <c r="AP151" i="1" s="1"/>
  <c r="AP169" i="1" l="1"/>
  <c r="AP162" i="1"/>
  <c r="AP161" i="1"/>
  <c r="AP160" i="1"/>
  <c r="AP159" i="1" l="1"/>
  <c r="AP158" i="1" l="1"/>
  <c r="AP157" i="1" l="1"/>
  <c r="AN20" i="1" l="1"/>
  <c r="AM20" i="1" l="1"/>
  <c r="AL20" i="1"/>
  <c r="AK20" i="1"/>
  <c r="AP20" i="1" s="1"/>
  <c r="AP152" i="1" l="1"/>
  <c r="AN76" i="1" l="1"/>
  <c r="AN154" i="1"/>
  <c r="AP154" i="1" s="1"/>
  <c r="AN153" i="1"/>
  <c r="AP153" i="1" s="1"/>
  <c r="AP173" i="1" s="1"/>
  <c r="AN148" i="1"/>
  <c r="AP148" i="1" s="1"/>
  <c r="AN145" i="1"/>
  <c r="AP145" i="1" s="1"/>
  <c r="AN142" i="1"/>
  <c r="AP142" i="1" s="1"/>
  <c r="AN139" i="1"/>
  <c r="AP139" i="1" s="1"/>
  <c r="AN136" i="1"/>
  <c r="AP136" i="1" s="1"/>
  <c r="AN131" i="1"/>
  <c r="AN126" i="1"/>
  <c r="AN118" i="1"/>
  <c r="AN110" i="1"/>
  <c r="AN104" i="1"/>
  <c r="AN98" i="1"/>
  <c r="AN92" i="1"/>
  <c r="AN86" i="1"/>
  <c r="AN64" i="1"/>
  <c r="AN56" i="1"/>
  <c r="AN46" i="1"/>
  <c r="AN27" i="1"/>
  <c r="AI72" i="1" l="1"/>
  <c r="AM131" i="1" l="1"/>
  <c r="AP131" i="1" s="1"/>
  <c r="AM86" i="1"/>
  <c r="AP86" i="1" s="1"/>
  <c r="AM126" i="1" l="1"/>
  <c r="AP126" i="1" s="1"/>
  <c r="AM118" i="1"/>
  <c r="AP118" i="1" s="1"/>
  <c r="AM110" i="1"/>
  <c r="AP110" i="1" s="1"/>
  <c r="AM104" i="1"/>
  <c r="AP104" i="1" s="1"/>
  <c r="AM98" i="1"/>
  <c r="AP98" i="1" s="1"/>
  <c r="AM92" i="1"/>
  <c r="AP92" i="1" s="1"/>
  <c r="AM76" i="1"/>
  <c r="AP76" i="1" s="1"/>
  <c r="AM64" i="1"/>
  <c r="AM56" i="1"/>
  <c r="AM46" i="1"/>
  <c r="AM27" i="1"/>
  <c r="AD78" i="1" l="1"/>
  <c r="AI78" i="1" s="1"/>
  <c r="AL46" i="1"/>
  <c r="AP46" i="1" l="1"/>
  <c r="AL173" i="1"/>
  <c r="AI98" i="1"/>
  <c r="AI104" i="1"/>
  <c r="AD110" i="1"/>
  <c r="AI110" i="1" s="1"/>
  <c r="AI118" i="1"/>
  <c r="AK56" i="1" l="1"/>
  <c r="AP56" i="1" s="1"/>
  <c r="AK64" i="1" l="1"/>
  <c r="AP64" i="1" s="1"/>
  <c r="AK27" i="1"/>
  <c r="AP27" i="1" l="1"/>
  <c r="AI30" i="1"/>
  <c r="AI36" i="1" l="1"/>
</calcChain>
</file>

<file path=xl/sharedStrings.xml><?xml version="1.0" encoding="utf-8"?>
<sst xmlns="http://schemas.openxmlformats.org/spreadsheetml/2006/main" count="1128" uniqueCount="396">
  <si>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</si>
  <si>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</si>
  <si>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</si>
  <si>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</si>
  <si>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</si>
  <si>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</si>
  <si>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</si>
  <si>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</si>
  <si>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</si>
  <si>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</si>
  <si>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</si>
  <si>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</si>
  <si>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</si>
  <si>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</si>
  <si>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</si>
  <si>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</si>
  <si>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</si>
  <si>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</si>
  <si>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</si>
  <si>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</si>
  <si>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</si>
  <si>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</si>
  <si>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>Executado até 2013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</si>
  <si>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</si>
  <si>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</si>
  <si>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</si>
  <si>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</si>
  <si>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</si>
  <si>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</si>
  <si>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</si>
  <si>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</si>
  <si>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</si>
  <si>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</si>
  <si>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</si>
  <si>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</si>
  <si>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</si>
  <si>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</si>
  <si>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</si>
  <si>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</si>
  <si>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</si>
  <si>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</si>
  <si>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</si>
  <si>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</si>
  <si>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</si>
  <si>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</si>
  <si>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</si>
  <si>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</si>
  <si>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</si>
  <si>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</si>
  <si>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</si>
  <si>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</si>
  <si>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</si>
  <si>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</si>
  <si>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</si>
  <si>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</si>
  <si>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</si>
  <si>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</si>
  <si>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</si>
  <si>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</si>
  <si>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</si>
  <si>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</si>
  <si>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</si>
  <si>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</si>
  <si>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</si>
  <si>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</si>
  <si>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</si>
  <si>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</si>
  <si>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</si>
  <si>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</si>
  <si>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</si>
  <si>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</si>
  <si>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</si>
  <si>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</si>
  <si>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</si>
  <si>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(ak)</t>
  </si>
  <si>
    <t>(al)</t>
  </si>
  <si>
    <t>(am)</t>
  </si>
  <si>
    <t>(an)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</si>
  <si>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</si>
  <si>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</si>
  <si>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</si>
  <si>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</si>
  <si>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</si>
  <si>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</si>
  <si>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</si>
  <si>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</si>
  <si>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</si>
  <si>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</si>
  <si>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</si>
  <si>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</si>
  <si>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</si>
  <si>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</si>
  <si>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</si>
  <si>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</si>
  <si>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</si>
  <si>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</si>
  <si>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</si>
  <si>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</si>
  <si>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</si>
  <si>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</si>
  <si>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</si>
  <si>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</si>
  <si>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</si>
  <si>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</si>
  <si>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</si>
  <si>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</si>
  <si>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</si>
  <si>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</si>
  <si>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049/2012</t>
  </si>
  <si>
    <t>052/2012</t>
  </si>
  <si>
    <t>13.637.847/0001-23</t>
  </si>
  <si>
    <t>33 90 39 00</t>
  </si>
  <si>
    <t>4º</t>
  </si>
  <si>
    <t>Menor preço por item</t>
  </si>
  <si>
    <t>006/2013</t>
  </si>
  <si>
    <t>Pregão Presencial</t>
  </si>
  <si>
    <t>1º</t>
  </si>
  <si>
    <t>8º</t>
  </si>
  <si>
    <t>2º</t>
  </si>
  <si>
    <t>3º</t>
  </si>
  <si>
    <t>5º</t>
  </si>
  <si>
    <t>6º</t>
  </si>
  <si>
    <t>7º</t>
  </si>
  <si>
    <t>Prorrogação do prazo de Vigencia</t>
  </si>
  <si>
    <t>032/2013</t>
  </si>
  <si>
    <t>040/2013</t>
  </si>
  <si>
    <t>045/2013</t>
  </si>
  <si>
    <t>001/2014</t>
  </si>
  <si>
    <t>33 90 36 00</t>
  </si>
  <si>
    <t>Whilton De Oliveira Pereira</t>
  </si>
  <si>
    <t>510.517.702-97</t>
  </si>
  <si>
    <t>Prestação de Serviço de Fiscalização de Postura, na Reorganização de Espaços Público</t>
  </si>
  <si>
    <t>31/12201</t>
  </si>
  <si>
    <t>Trasnferi os direitos e obrigações do contrato para SMDGU de acordo com o dispõe o Art. 73 da Lei Municipal nº 1.959 de 20/02/2013</t>
  </si>
  <si>
    <t>Pregão Presencial - Registro de Preço</t>
  </si>
  <si>
    <t>004/2014</t>
  </si>
  <si>
    <t>-</t>
  </si>
  <si>
    <t>9º</t>
  </si>
  <si>
    <t>Prorrogação do prazo de Vigência</t>
  </si>
  <si>
    <t>Serviço de transporte c/ condutor - veiculo tipo motocicleta (Honda 150) placa - NAF - 1721</t>
  </si>
  <si>
    <t>Mil Service Ltda. (J. R. M.Paisagismo)</t>
  </si>
  <si>
    <t>Modificação do valor contratual em decorrência do acréscimo de quantitativo do objeto do contrato</t>
  </si>
  <si>
    <t>Acréscimo em decorrência do acordo coletivo data base com efeito retroativo a 2013, conforme parecer da Procuradoria Jurídica do Município</t>
  </si>
  <si>
    <t>020/2014</t>
  </si>
  <si>
    <t>Serviço de transporte c/ condutor, veiculo pick-up, Frontier SE , placa NAC 0415</t>
  </si>
  <si>
    <t>079/2013</t>
  </si>
  <si>
    <t>W. O. Pereria  - ME</t>
  </si>
  <si>
    <t>18.765.132/0001-59</t>
  </si>
  <si>
    <t>Secretaria  Municipal de Cidadania e Assistencia Social - SEMCAS</t>
  </si>
  <si>
    <t>10º</t>
  </si>
  <si>
    <t>022/2014</t>
  </si>
  <si>
    <t>024/2014</t>
  </si>
  <si>
    <t>1159/2013</t>
  </si>
  <si>
    <t>Contratação de empresa prestadora de serviço de orientação, informação, supervisao, recepção e artifice de serviços gerais</t>
  </si>
  <si>
    <t>Tec News Eireli EPP</t>
  </si>
  <si>
    <t>05.608.779/0001-46</t>
  </si>
  <si>
    <t>Secretaria de estado da Gestão administrativa  - SGA</t>
  </si>
  <si>
    <t>Acréscimo em decorrência do acordo coletivo data base com efeito retroativo a 2014, conforme parecer da Procuradoria Jurídica do Município</t>
  </si>
  <si>
    <t>33 9039 00</t>
  </si>
  <si>
    <t>33 90 92 00</t>
  </si>
  <si>
    <t>Fica ainda reconhecido o debito da diferença referente ao reajuste salarial da categoria, conforme acordo coletivo 2013, sendo o debito de janeiro a dezembro</t>
  </si>
  <si>
    <t>027/2014</t>
  </si>
  <si>
    <t>031/2014</t>
  </si>
  <si>
    <t xml:space="preserve"> </t>
  </si>
  <si>
    <t>Contratação de empresa prestadora de serviço de artifice de serviços gerais</t>
  </si>
  <si>
    <t xml:space="preserve"> Executado no Exercício 2015</t>
  </si>
  <si>
    <t>(ah)</t>
  </si>
  <si>
    <t>11º</t>
  </si>
  <si>
    <t>(aw)</t>
  </si>
  <si>
    <t>001/2015</t>
  </si>
  <si>
    <t>096/2014</t>
  </si>
  <si>
    <t>002/2015</t>
  </si>
  <si>
    <t>003/2015</t>
  </si>
  <si>
    <t>004/2015</t>
  </si>
  <si>
    <t>006/2015</t>
  </si>
  <si>
    <t>Fernando Vasconcelos Ingar</t>
  </si>
  <si>
    <t>18.765.432/0001-59</t>
  </si>
  <si>
    <t>Serviço de Transporte de passageiros, com condutor, veiculo tipo passeio (Punto) - Placa OXP 8992</t>
  </si>
  <si>
    <t>Serviço de Transporte de passageiros, com condutor, veiculo tipo passeio (Siena) - Placa OVG 6282</t>
  </si>
  <si>
    <t>Serviço de Transporte de passageiros, com condutor, veiculo tipo passeio (Siena) - Placa NXR 3209</t>
  </si>
  <si>
    <t>Serviço de Transporte de passageiros, com condutor, veiculo tipo passeio (CLASSIC LS) - Placa NXS 4927</t>
  </si>
  <si>
    <t>009/2015</t>
  </si>
  <si>
    <t>008/2015</t>
  </si>
  <si>
    <t>Secretaria de Estado da Gestão administrativa  - SGA</t>
  </si>
  <si>
    <t>1ª</t>
  </si>
  <si>
    <t>014/2015</t>
  </si>
  <si>
    <t>017/2015</t>
  </si>
  <si>
    <t>Contratação de empresa prestadora de serviço de orientação, informação, recepção e atendente</t>
  </si>
  <si>
    <t>12º</t>
  </si>
  <si>
    <t>13º</t>
  </si>
  <si>
    <t>14º</t>
  </si>
  <si>
    <t>018/2014</t>
  </si>
  <si>
    <t>W. O. Pereira  - ME</t>
  </si>
  <si>
    <t>Acréscimo de 15,5935% do valor mensal</t>
  </si>
  <si>
    <t>Acréscimo de 19,449364% do valor mensal</t>
  </si>
  <si>
    <t>Acréscimo de 21,04¨% do valor mensal</t>
  </si>
  <si>
    <t>Acréscimo de 16,89¨% do valor mensal</t>
  </si>
  <si>
    <t xml:space="preserve"> Executado no Exercício 2016</t>
  </si>
  <si>
    <t>(bf)</t>
  </si>
  <si>
    <t>15º</t>
  </si>
  <si>
    <t>001/2016</t>
  </si>
  <si>
    <t>002/2016</t>
  </si>
  <si>
    <t>003/2016</t>
  </si>
  <si>
    <t>Contratação de empresa especializada na locação de impressoras multifuncionais a laser, jato de tinta com sistema bullk e fotocopiadoras</t>
  </si>
  <si>
    <t>045/2015</t>
  </si>
  <si>
    <t>R. S Freitas Jucá</t>
  </si>
  <si>
    <t>07.190.927/0001-80</t>
  </si>
  <si>
    <t>33 90 3900</t>
  </si>
  <si>
    <t>055/2015</t>
  </si>
  <si>
    <t>Seretaria Municipal de Saude - PMRB</t>
  </si>
  <si>
    <t>102/2015</t>
  </si>
  <si>
    <t>W. O Pereria - ME</t>
  </si>
  <si>
    <t>Seretaria Municipal de cidadania e Assistencia Social</t>
  </si>
  <si>
    <t xml:space="preserve">Serviço de Transporte de passageiros, com condutor, veiculo tipo passeio </t>
  </si>
  <si>
    <t>009/2016</t>
  </si>
  <si>
    <t>010.778.612-57</t>
  </si>
  <si>
    <t xml:space="preserve"> Executado no Exercício 2017</t>
  </si>
  <si>
    <t xml:space="preserve">(aj) </t>
  </si>
  <si>
    <t>16º</t>
  </si>
  <si>
    <t>Acréscimo de 20,00% do valor mensal</t>
  </si>
  <si>
    <t>001/2017</t>
  </si>
  <si>
    <t>33 90 30 00 33 90 39 00</t>
  </si>
  <si>
    <t>Dispensa</t>
  </si>
  <si>
    <t>003/2017</t>
  </si>
  <si>
    <t>002/2017</t>
  </si>
  <si>
    <t>17º</t>
  </si>
  <si>
    <t>004/2017</t>
  </si>
  <si>
    <t>030/2017</t>
  </si>
  <si>
    <t>Menor preço por global</t>
  </si>
  <si>
    <t>Serviços de manutenção preventiva e corretiva, em aparelhos de ar condicionado modelo: janela, Split, como também, bebedouros, geladeiras e frigobar, com substituição de peças</t>
  </si>
  <si>
    <t>Acre Frio Ar Condicionado LTDA</t>
  </si>
  <si>
    <t>10.889.815/0001-27</t>
  </si>
  <si>
    <t>Em andamento em 2017</t>
  </si>
  <si>
    <t>Concluída em 2017</t>
  </si>
  <si>
    <t>005/2017</t>
  </si>
  <si>
    <t>006/2017</t>
  </si>
  <si>
    <t>009/2017</t>
  </si>
  <si>
    <t>010/2017</t>
  </si>
  <si>
    <t>011/2017</t>
  </si>
  <si>
    <t xml:space="preserve">33 90 39 00 </t>
  </si>
  <si>
    <t>Sitgeo – Tecnologia Da Informação Eirele ME</t>
  </si>
  <si>
    <t>04.793.242/0001-30</t>
  </si>
  <si>
    <t>012/2017</t>
  </si>
  <si>
    <t>Serviços especializados de manutenção do sistema de informação territorial georreferenciado de Rio Branco- sitgeo</t>
  </si>
  <si>
    <t>12.031 12.034</t>
  </si>
  <si>
    <t>Art. 25 da Lei 8.66/93</t>
  </si>
  <si>
    <t>12.022  12.034</t>
  </si>
  <si>
    <t>29/03/2017  16/04/2017</t>
  </si>
  <si>
    <t>Art. 26 da Lei 8.66/93</t>
  </si>
  <si>
    <t>Inexigibilidade de Licitação</t>
  </si>
  <si>
    <t>013/2017</t>
  </si>
  <si>
    <t>055/2017</t>
  </si>
  <si>
    <t>Serviços de xerografia e reprografia</t>
  </si>
  <si>
    <t>08.629.283/0001-47</t>
  </si>
  <si>
    <t>S. L. de Castro - ME</t>
  </si>
  <si>
    <t>Acréscimo de 4,003185% do valor mensal</t>
  </si>
  <si>
    <t>023/2017</t>
  </si>
  <si>
    <t>565/2016</t>
  </si>
  <si>
    <t>Pregão Presencial Para Registro de Preços</t>
  </si>
  <si>
    <t>Locação de esquipamentos de informática.</t>
  </si>
  <si>
    <t>Fundação Hospital Estadual do Acre - FUNDHACRE</t>
  </si>
  <si>
    <t>Manutenção preventiva e corretiva de elevadores</t>
  </si>
  <si>
    <t>AMAZON ELEV LTDA - ME</t>
  </si>
  <si>
    <t>22.391.531/0001-95</t>
  </si>
  <si>
    <t>Art. 24 da Lei 8.66/93</t>
  </si>
  <si>
    <t>103/2017</t>
  </si>
  <si>
    <t>Menor preço (maior percentual de desconto)</t>
  </si>
  <si>
    <t>Serviços de Manutenção Preventiva e/ou Corretiva no imóvel da Secretaria Municipal da Cidade - SMC</t>
  </si>
  <si>
    <t>014/2017</t>
  </si>
  <si>
    <t>015/2017</t>
  </si>
  <si>
    <t>DZ CONSTRUÇÕES EIRELI</t>
  </si>
  <si>
    <t>07.325.604/0001-57</t>
  </si>
  <si>
    <t>027/2017</t>
  </si>
  <si>
    <t>026/2017</t>
  </si>
  <si>
    <t>025/2017</t>
  </si>
  <si>
    <t>109/2016</t>
  </si>
  <si>
    <t>Menor preço Global</t>
  </si>
  <si>
    <t>Implantação de infraestrutura de tecnologia de informação (TI), para atender às necessidades da Secretaria Municipal da Cidade - SMC</t>
  </si>
  <si>
    <t>016/2017</t>
  </si>
  <si>
    <t>7LAN COMÉRCIO E SERVIÇOS LTDA</t>
  </si>
  <si>
    <t>07.355.957/0001-08</t>
  </si>
  <si>
    <t>33.90.39.00 44.90.52.00</t>
  </si>
  <si>
    <t>Secretaria Municipal da Casa Civil - SMCC</t>
  </si>
  <si>
    <t>028/2017</t>
  </si>
  <si>
    <t>INSTITUTO DE TERRAS DO ACRE - ITERACRE</t>
  </si>
  <si>
    <t>05.511.040/0001-11</t>
  </si>
  <si>
    <t>Auxiliar o Órgão na execução Preliminar do Projeto de Ações de Regularização Fundiária na área urbana do Município de Rio Branco/AC</t>
  </si>
  <si>
    <t xml:space="preserve">33 30 41 00 </t>
  </si>
  <si>
    <t>029/2017</t>
  </si>
  <si>
    <t>Serviços de locação de caminhão Carga Seca</t>
  </si>
  <si>
    <t>017/2017</t>
  </si>
  <si>
    <t>W. O. PEREIRA - ME</t>
  </si>
  <si>
    <t>Empresa Municipal de Urbanização de Rio Branco - EMURB</t>
  </si>
  <si>
    <t>TERMO DE APOSTILAMENTO
 AO CONVÊNIO Nº.    001/2017
O presente instrumento tem como objeto o apostilamento do Convênio nº 001/2017 referente ao Apoio Institucional e Financeiro ao Instituto de Terras do Acre - ITERACRE visando auxiliar o Órgão na execução Preliminar do Projeto de Ações de Regularização Fundiária na área urbana do Município de Rio Branco/AC, de acordo com o Plano de Trabalho, cujo objetivo é explicitar a DOTAÇÃO ORÇAMENTÁRIA, conforme o abaixo relacionado: PROGRAMA DE TRABALHO: 01.017.001.16.451.0105.1250.0000 ELEMENTO DE DESPESA07/11/2017  3.3.30.41.00.00.00 FONTE DE RECURSO07/11/2017  01 (Recurso Próprio)</t>
  </si>
  <si>
    <t>18º</t>
  </si>
  <si>
    <t>Prazo</t>
  </si>
  <si>
    <t>Trasnferência de direitos e obrigações</t>
  </si>
  <si>
    <t>Valor</t>
  </si>
  <si>
    <t>Art. 57 - LF nº 8.666/93</t>
  </si>
  <si>
    <t>Art. 65, caput e §§ 1º a 6º - LF nº 8.666/93</t>
  </si>
  <si>
    <t>(ae)</t>
  </si>
  <si>
    <t>Apostilamento</t>
  </si>
  <si>
    <t>Art. 65, § 8º - LF nº 8.666/93</t>
  </si>
  <si>
    <t>Data da concessão do reajuste</t>
  </si>
  <si>
    <t>% de reajuste</t>
  </si>
  <si>
    <t>Valor do reajuste</t>
  </si>
  <si>
    <t>(ag)</t>
  </si>
  <si>
    <t>(ai) = (k) - (ae) + (ad) + (ah)</t>
  </si>
  <si>
    <t>(bg)</t>
  </si>
  <si>
    <t>(bh)</t>
  </si>
  <si>
    <t>(bi)</t>
  </si>
  <si>
    <t>(bj)</t>
  </si>
  <si>
    <t>(bk)</t>
  </si>
  <si>
    <t xml:space="preserve"> Executado no Exercício 2018</t>
  </si>
  <si>
    <t>(ao)</t>
  </si>
  <si>
    <t>(ap) = (aj) + (ak) + (al) +(am)+(an) +(ao)</t>
  </si>
  <si>
    <t>022/2013</t>
  </si>
  <si>
    <t>Serviço de transporte c/ condutor - veiculo tipo passeio (fiesta) - placa NAB - 6192</t>
  </si>
  <si>
    <t>020/2013</t>
  </si>
  <si>
    <t>PRESTAÇÃO DE CONTAS MENSAL - EXERCÍCIO 2018</t>
  </si>
  <si>
    <t>001/2018</t>
  </si>
  <si>
    <t>ARNALDO COMÉRCIO E REPRESENTAÇÕES</t>
  </si>
  <si>
    <t>aquisição de material de consumo (expediente)</t>
  </si>
  <si>
    <t>04.517.439/0001-47</t>
  </si>
  <si>
    <t xml:space="preserve">Dispensa </t>
  </si>
  <si>
    <t>art. 24, II da Lei 8666/93</t>
  </si>
  <si>
    <t>003/2018</t>
  </si>
  <si>
    <t>002/2018</t>
  </si>
  <si>
    <t>Obrigações Patronal</t>
  </si>
  <si>
    <t>Instituto Nacional Do Seguro Social - INSS</t>
  </si>
  <si>
    <t>29.979.036/0423-07</t>
  </si>
  <si>
    <t>33 90 47 00</t>
  </si>
  <si>
    <t>M &amp; R DISTRIBUIDORA LTDA</t>
  </si>
  <si>
    <t>024/2018</t>
  </si>
  <si>
    <t>Aquisição de material de consumo (limpeza)</t>
  </si>
  <si>
    <t>11.001.135/0001-98</t>
  </si>
  <si>
    <t xml:space="preserve">33 90 30 00 </t>
  </si>
  <si>
    <t>005/2018</t>
  </si>
  <si>
    <t>ROBERTH &amp; SOUSA LTDA</t>
  </si>
  <si>
    <t>09.019.016/0001-10</t>
  </si>
  <si>
    <t>J. S. S. SANTANA - ME</t>
  </si>
  <si>
    <t>004/2018</t>
  </si>
  <si>
    <t>Serviços de dedetização, descupinização e desratização</t>
  </si>
  <si>
    <t>00.415.829/0001-55</t>
  </si>
  <si>
    <t>J. S. CORDEIRO - EPP</t>
  </si>
  <si>
    <t>006/2018</t>
  </si>
  <si>
    <t>027/2018</t>
  </si>
  <si>
    <t>Aquisição de material de consumo (Expediente)</t>
  </si>
  <si>
    <t>18.255.882/0001-00</t>
  </si>
  <si>
    <t>007/2018</t>
  </si>
  <si>
    <t>T. M. PERES - ME</t>
  </si>
  <si>
    <t>24.033.337/0001-63</t>
  </si>
  <si>
    <t>008/2018</t>
  </si>
  <si>
    <t>S &amp; S COMÉRCIO E REPRESENTAÇÕES DE TINTAS LTDA</t>
  </si>
  <si>
    <t>07.033.922/0001-52</t>
  </si>
  <si>
    <t>009/2018</t>
  </si>
  <si>
    <t>RICHARD S. MIRANDA</t>
  </si>
  <si>
    <t>07.650.136/0001-96</t>
  </si>
  <si>
    <t>010/2018</t>
  </si>
  <si>
    <t>ARNALDO COMÉRCIO E REPRRSENTAÇÕES - EIRELI</t>
  </si>
  <si>
    <t>011/2018</t>
  </si>
  <si>
    <t>014/2018</t>
  </si>
  <si>
    <t>Aquisição de material de consumo (Água Mineral e Gelo)</t>
  </si>
  <si>
    <t>R. MARTINS DA COSTA - ME</t>
  </si>
  <si>
    <t>04.590.435/0001-94</t>
  </si>
  <si>
    <t>PROGRESSO CONSTRUÇÕES LTDA</t>
  </si>
  <si>
    <t>012/2018</t>
  </si>
  <si>
    <t>Serviços de Manutenção Preventiva e/ou Corretiva (Elétrica)</t>
  </si>
  <si>
    <t>10.211.050/0001-71</t>
  </si>
  <si>
    <t>EMSERTEL EMPRESA DE SERVIÇOS DE TELECOMUNICAÇÕES LTDA - ME</t>
  </si>
  <si>
    <t>013/2018</t>
  </si>
  <si>
    <t>Instalação interna de central, instalação de ramais, instalação de linha telefônica, montagem de quadro telefônico e Bloco BLI</t>
  </si>
  <si>
    <t>10.213.569/0001-99</t>
  </si>
  <si>
    <t>060/2018</t>
  </si>
  <si>
    <t>W.O.PEREIRA-ME</t>
  </si>
  <si>
    <t>Prestação de serviços de transporte com condutor (caminhonete)</t>
  </si>
  <si>
    <t>Secretaria Municipal de Esporte e Lazer - SEMEL</t>
  </si>
  <si>
    <t>art. 24, I da Lei 8666/93</t>
  </si>
  <si>
    <t>Distrato</t>
  </si>
  <si>
    <t>Termo de Distrato ao Contrato 002/2016</t>
  </si>
  <si>
    <t>016/2018</t>
  </si>
  <si>
    <t>serviços de levantamento Planimétrico de 03 (três) áreas públicas no loteamento Oscar Passos</t>
  </si>
  <si>
    <t>ZÊNITE ARQUITETURA E PLANEJAMENTO EIRELI</t>
  </si>
  <si>
    <t>07.559.753/0001-80</t>
  </si>
  <si>
    <t>015/2018</t>
  </si>
  <si>
    <t>625/2017</t>
  </si>
  <si>
    <t>Menor valor global (maior percentual de desconto)</t>
  </si>
  <si>
    <t>prestar os serviços comuns de manutenção preventiva e corretiva predial</t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</si>
  <si>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DA CIDADE - SMC</t>
    </r>
  </si>
  <si>
    <r>
      <t xml:space="preserve">DATA DA ÚLTIMA ATUALIZAÇÃO: </t>
    </r>
    <r>
      <rPr>
        <b/>
        <sz val="11"/>
        <rFont val="Calibri"/>
        <family val="2"/>
        <scheme val="minor"/>
      </rPr>
      <t>31/07/2018</t>
    </r>
  </si>
  <si>
    <t>Manual de Referência - Anexos IV, VI, VII e VIII</t>
  </si>
  <si>
    <t xml:space="preserve"> DEMONSTRATIVO DE LICITAÇÕES, CONTRATOS  E OBRAS CONTRATADAS</t>
  </si>
  <si>
    <r>
      <t>MÊS/ANO:</t>
    </r>
    <r>
      <rPr>
        <b/>
        <sz val="11"/>
        <rFont val="Calibri"/>
        <family val="2"/>
        <scheme val="minor"/>
      </rPr>
      <t xml:space="preserve"> JANEIRO A JULHO/2018</t>
    </r>
  </si>
  <si>
    <t>TOTAL</t>
  </si>
  <si>
    <r>
      <t xml:space="preserve">Nome do responsável pela elaboração: </t>
    </r>
    <r>
      <rPr>
        <b/>
        <sz val="11"/>
        <rFont val="Calibri"/>
        <family val="2"/>
        <scheme val="minor"/>
      </rPr>
      <t>Neiva Nara Rodrigues da Costa</t>
    </r>
  </si>
  <si>
    <r>
      <t xml:space="preserve">Nome do titular do Órgão/Entidade/Fundo: </t>
    </r>
    <r>
      <rPr>
        <b/>
        <sz val="11"/>
        <rFont val="Calibri"/>
        <family val="2"/>
        <scheme val="minor"/>
      </rPr>
      <t>Ricardo Augusto Mello de Araujo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</si>
</sst>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00%"/>
    <numFmt numFmtId="165" formatCode="0.0000%"/>
    <numFmt numFmtId="166" formatCode="dd/mm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0">
    <xf numFmtId="0" fontId="0" fillId="0" borderId="0" xfId="0"/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4" fontId="2" fillId="0" borderId="0" xfId="0" applyNumberFormat="1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justify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3" fontId="3" fillId="0" borderId="1" xfId="2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justify" vertical="center" wrapText="1"/>
    </xf>
    <xf numFmtId="2" fontId="3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165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4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left" vertical="center" wrapText="1"/>
    </xf>
    <xf numFmtId="166" fontId="3" fillId="0" borderId="1" xfId="0" applyNumberFormat="1" applyFont="1" applyFill="1" applyBorder="1" applyAlignment="1">
      <alignment horizontal="center" vertical="center" wrapText="1"/>
    </xf>
    <xf numFmtId="43" fontId="3" fillId="0" borderId="1" xfId="2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justify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4" fontId="3" fillId="0" borderId="0" xfId="0" applyNumberFormat="1" applyFont="1" applyFill="1" applyAlignment="1">
      <alignment horizontal="center" vertical="center"/>
    </xf>
    <xf numFmtId="44" fontId="3" fillId="0" borderId="0" xfId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" fontId="3" fillId="0" borderId="0" xfId="1" applyNumberFormat="1" applyFont="1" applyFill="1" applyAlignment="1">
      <alignment horizontal="center" vertical="center"/>
    </xf>
    <xf numFmtId="43" fontId="3" fillId="0" borderId="0" xfId="0" applyNumberFormat="1" applyFont="1" applyFill="1" applyAlignment="1">
      <alignment horizontal="center" vertical="center"/>
    </xf>
    <xf numFmtId="44" fontId="3" fillId="0" borderId="0" xfId="1" applyFont="1" applyFill="1" applyAlignment="1">
      <alignment horizontal="right" vertical="center"/>
    </xf>
    <xf numFmtId="44" fontId="3" fillId="0" borderId="0" xfId="1" applyFont="1" applyFill="1" applyAlignment="1">
      <alignment vertical="center"/>
    </xf>
    <xf numFmtId="17" fontId="3" fillId="0" borderId="0" xfId="0" applyNumberFormat="1" applyFont="1" applyFill="1" applyAlignment="1">
      <alignment vertical="center"/>
    </xf>
    <xf numFmtId="43" fontId="3" fillId="0" borderId="0" xfId="1" applyNumberFormat="1" applyFont="1" applyFill="1" applyAlignment="1">
      <alignment horizontal="center" vertical="center"/>
    </xf>
    <xf numFmtId="0" fontId="6" fillId="0" borderId="0" xfId="0" applyFont="1" applyAlignment="1"/>
    <xf numFmtId="0" fontId="4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justify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14" fontId="3" fillId="0" borderId="6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center" vertical="center" wrapText="1"/>
    </xf>
    <xf numFmtId="14" fontId="3" fillId="0" borderId="6" xfId="0" applyNumberFormat="1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43" fontId="3" fillId="0" borderId="6" xfId="2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justify" vertical="center" wrapText="1"/>
    </xf>
    <xf numFmtId="3" fontId="3" fillId="0" borderId="8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14" fontId="3" fillId="0" borderId="8" xfId="0" applyNumberFormat="1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vertical="center" wrapText="1"/>
    </xf>
    <xf numFmtId="4" fontId="3" fillId="0" borderId="8" xfId="0" applyNumberFormat="1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4" fontId="4" fillId="0" borderId="10" xfId="0" applyNumberFormat="1" applyFont="1" applyFill="1" applyBorder="1" applyAlignment="1">
      <alignment horizontal="right" vertical="center" wrapText="1"/>
    </xf>
    <xf numFmtId="0" fontId="4" fillId="0" borderId="10" xfId="0" applyFont="1" applyFill="1" applyBorder="1" applyAlignment="1">
      <alignment horizontal="center" vertical="center" wrapText="1"/>
    </xf>
    <xf numFmtId="4" fontId="4" fillId="0" borderId="10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2" fontId="4" fillId="0" borderId="10" xfId="0" applyNumberFormat="1" applyFont="1" applyFill="1" applyBorder="1" applyAlignment="1">
      <alignment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justify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4" fontId="2" fillId="0" borderId="0" xfId="0" applyNumberFormat="1" applyFont="1" applyFill="1" applyAlignment="1">
      <alignment horizontal="center" vertical="center"/>
    </xf>
    <xf numFmtId="4" fontId="2" fillId="0" borderId="0" xfId="1" applyNumberFormat="1" applyFont="1" applyFill="1" applyAlignment="1">
      <alignment horizontal="center" vertical="center"/>
    </xf>
    <xf numFmtId="14" fontId="2" fillId="0" borderId="0" xfId="1" applyNumberFormat="1" applyFont="1" applyFill="1" applyBorder="1" applyAlignment="1">
      <alignment horizontal="center" vertical="center" wrapText="1"/>
    </xf>
    <xf numFmtId="43" fontId="2" fillId="0" borderId="0" xfId="2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43" fontId="2" fillId="0" borderId="0" xfId="0" applyNumberFormat="1" applyFont="1" applyFill="1" applyAlignment="1">
      <alignment horizontal="center" vertical="center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1</xdr:row>
      <xdr:rowOff>57150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59265</xdr:colOff>
      <xdr:row>0</xdr:row>
      <xdr:rowOff>76199</xdr:rowOff>
    </xdr:from>
    <xdr:to>
      <xdr:col>1</xdr:col>
      <xdr:colOff>545041</xdr:colOff>
      <xdr:row>2</xdr:row>
      <xdr:rowOff>182879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6465" y="76199"/>
          <a:ext cx="485776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KZ186"/>
  <sheetViews>
    <sheetView showGridLines="0" tabSelected="1" zoomScaleNormal="100" workbookViewId="0">
      <selection activeCell="D5" sqref="D5"/>
    </sheetView>
  </sheetViews>
  <sheetFormatPr defaultColWidth="9.140625" defaultRowHeight="12.75" x14ac:dyDescent="0.25"/>
  <cols>
    <col min="1" max="1" width="6.85546875" style="18" customWidth="1"/>
    <col min="2" max="2" width="13" style="11" customWidth="1"/>
    <col min="3" max="3" width="10.140625" style="18" customWidth="1"/>
    <col min="4" max="4" width="18.28515625" style="11" customWidth="1"/>
    <col min="5" max="5" width="13.140625" style="11" customWidth="1"/>
    <col min="6" max="6" width="45.140625" style="60" customWidth="1"/>
    <col min="7" max="7" width="12.85546875" style="11" customWidth="1"/>
    <col min="8" max="8" width="10.5703125" style="18" customWidth="1"/>
    <col min="9" max="9" width="31.42578125" style="61" bestFit="1" customWidth="1"/>
    <col min="10" max="10" width="20.85546875" style="18" customWidth="1"/>
    <col min="11" max="11" width="11.5703125" style="11" customWidth="1"/>
    <col min="12" max="12" width="17.28515625" style="62" bestFit="1" customWidth="1"/>
    <col min="13" max="13" width="10.140625" style="18" customWidth="1"/>
    <col min="14" max="15" width="11.5703125" style="11" customWidth="1"/>
    <col min="16" max="16" width="10" style="11" customWidth="1"/>
    <col min="17" max="17" width="17.140625" style="11" customWidth="1"/>
    <col min="18" max="18" width="15.7109375" style="11" customWidth="1"/>
    <col min="19" max="19" width="12.85546875" style="11" customWidth="1"/>
    <col min="20" max="21" width="13.5703125" style="11" customWidth="1"/>
    <col min="22" max="22" width="9.5703125" style="11" customWidth="1"/>
    <col min="23" max="23" width="12" style="11" customWidth="1"/>
    <col min="24" max="24" width="12.42578125" style="18" customWidth="1"/>
    <col min="25" max="25" width="73.5703125" style="11" customWidth="1"/>
    <col min="26" max="26" width="12.42578125" style="18" customWidth="1"/>
    <col min="27" max="27" width="12.7109375" style="11" customWidth="1"/>
    <col min="28" max="28" width="13.28515625" style="11" customWidth="1"/>
    <col min="29" max="29" width="10.7109375" style="11" customWidth="1"/>
    <col min="30" max="30" width="11" style="11" customWidth="1"/>
    <col min="31" max="34" width="14.28515625" style="11" customWidth="1"/>
    <col min="35" max="35" width="19" style="18" customWidth="1"/>
    <col min="36" max="36" width="14.7109375" style="18" customWidth="1"/>
    <col min="37" max="37" width="17.28515625" style="18" customWidth="1"/>
    <col min="38" max="38" width="16.7109375" style="63" customWidth="1"/>
    <col min="39" max="39" width="22.7109375" style="63" customWidth="1"/>
    <col min="40" max="40" width="22.5703125" style="63" customWidth="1"/>
    <col min="41" max="41" width="21.140625" style="63" customWidth="1"/>
    <col min="42" max="42" width="21" style="63" customWidth="1"/>
    <col min="43" max="43" width="11.5703125" style="65" customWidth="1"/>
    <col min="44" max="44" width="13.85546875" style="11" customWidth="1"/>
    <col min="45" max="45" width="49.140625" style="11" customWidth="1"/>
    <col min="46" max="46" width="13.140625" style="11" customWidth="1"/>
    <col min="47" max="47" width="15.85546875" style="11" customWidth="1"/>
    <col min="48" max="48" width="19.42578125" style="11" customWidth="1"/>
    <col min="49" max="49" width="13.85546875" style="11" customWidth="1"/>
    <col min="50" max="50" width="13.7109375" style="11" customWidth="1"/>
    <col min="51" max="51" width="13.28515625" style="11" customWidth="1"/>
    <col min="52" max="52" width="12.28515625" style="11" customWidth="1"/>
    <col min="53" max="60" width="9.140625" style="11"/>
    <col min="61" max="61" width="21" style="11" bestFit="1" customWidth="1"/>
    <col min="62" max="63" width="9.140625" style="11"/>
    <col min="64" max="64" width="6.85546875" style="11" bestFit="1" customWidth="1"/>
    <col min="65" max="16384" width="9.140625" style="11"/>
  </cols>
  <sheetData>
    <row r="1" spans="1:12480" s="7" customFormat="1" ht="15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6"/>
    </row>
    <row r="2" spans="1:12480" s="7" customFormat="1" ht="15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6"/>
    </row>
    <row r="3" spans="1:12480" s="7" customFormat="1" ht="15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6"/>
    </row>
    <row r="4" spans="1:12480" s="7" customFormat="1" ht="15" x14ac:dyDescent="0.25">
      <c r="A4" s="8" t="s">
        <v>53</v>
      </c>
      <c r="B4" s="8"/>
      <c r="C4" s="8"/>
      <c r="D4" s="8"/>
      <c r="E4" s="8"/>
      <c r="F4" s="8"/>
      <c r="AL4" s="9"/>
      <c r="AM4" s="9"/>
      <c r="AN4" s="9"/>
      <c r="AO4" s="9"/>
      <c r="AP4" s="9"/>
      <c r="AQ4" s="6"/>
    </row>
    <row r="5" spans="1:12480" s="7" customFormat="1" ht="15" x14ac:dyDescent="0.25">
      <c r="AL5" s="9"/>
      <c r="AM5" s="9"/>
      <c r="AN5" s="9"/>
      <c r="AO5" s="9"/>
      <c r="AP5" s="9"/>
      <c r="AQ5" s="6"/>
    </row>
    <row r="6" spans="1:12480" s="7" customFormat="1" ht="15" x14ac:dyDescent="0.25">
      <c r="A6" s="8" t="s">
        <v>319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</row>
    <row r="7" spans="1:12480" s="7" customFormat="1" ht="15" x14ac:dyDescent="0.25">
      <c r="A7" s="5" t="s">
        <v>107</v>
      </c>
      <c r="B7" s="5"/>
      <c r="C7" s="5"/>
      <c r="D7" s="5"/>
      <c r="E7" s="5"/>
      <c r="F7" s="5"/>
      <c r="G7" s="5"/>
      <c r="H7" s="5"/>
      <c r="I7" s="5"/>
      <c r="J7" s="5"/>
      <c r="AL7" s="9"/>
      <c r="AM7" s="9"/>
      <c r="AN7" s="9"/>
      <c r="AO7" s="9"/>
      <c r="AP7" s="9"/>
      <c r="AQ7" s="6"/>
    </row>
    <row r="8" spans="1:12480" s="74" customFormat="1" ht="15" x14ac:dyDescent="0.2">
      <c r="A8" s="72" t="s">
        <v>390</v>
      </c>
      <c r="B8" s="72"/>
      <c r="C8" s="72"/>
      <c r="D8" s="72"/>
      <c r="E8" s="72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2"/>
      <c r="AQ8" s="81"/>
      <c r="AR8" s="81"/>
      <c r="AS8" s="81"/>
      <c r="AT8" s="81"/>
      <c r="AU8" s="81"/>
      <c r="AV8" s="81"/>
      <c r="AW8" s="81"/>
      <c r="AX8" s="81"/>
      <c r="AY8" s="81"/>
      <c r="AZ8" s="81"/>
    </row>
    <row r="9" spans="1:12480" s="7" customFormat="1" ht="15" x14ac:dyDescent="0.25">
      <c r="AL9" s="9"/>
      <c r="AM9" s="9"/>
      <c r="AN9" s="9"/>
      <c r="AO9" s="9"/>
      <c r="AP9" s="9"/>
      <c r="AQ9" s="6"/>
    </row>
    <row r="10" spans="1:12480" s="7" customFormat="1" ht="15" x14ac:dyDescent="0.25">
      <c r="A10" s="7" t="s">
        <v>388</v>
      </c>
      <c r="AL10" s="9"/>
      <c r="AM10" s="9"/>
      <c r="AN10" s="9"/>
      <c r="AO10" s="9"/>
      <c r="AP10" s="9"/>
      <c r="AQ10" s="6"/>
    </row>
    <row r="11" spans="1:12480" s="7" customFormat="1" ht="15" x14ac:dyDescent="0.25">
      <c r="A11" s="5" t="s">
        <v>392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  <c r="IW11" s="5"/>
      <c r="IX11" s="5"/>
      <c r="IY11" s="5"/>
      <c r="IZ11" s="5"/>
      <c r="JA11" s="5"/>
      <c r="JB11" s="5"/>
      <c r="JC11" s="5"/>
      <c r="JD11" s="5"/>
      <c r="JE11" s="5"/>
      <c r="JF11" s="5"/>
      <c r="JG11" s="5"/>
      <c r="JH11" s="5"/>
      <c r="JI11" s="5"/>
      <c r="JJ11" s="5"/>
      <c r="JK11" s="5"/>
      <c r="JL11" s="5"/>
      <c r="JM11" s="5"/>
      <c r="JN11" s="5"/>
      <c r="JO11" s="5"/>
      <c r="JP11" s="5"/>
      <c r="JQ11" s="5"/>
      <c r="JR11" s="5"/>
      <c r="JS11" s="5"/>
      <c r="JT11" s="5"/>
      <c r="JU11" s="5"/>
      <c r="JV11" s="5"/>
      <c r="JW11" s="5"/>
      <c r="JX11" s="5"/>
      <c r="JY11" s="5"/>
      <c r="JZ11" s="5"/>
      <c r="KA11" s="5"/>
      <c r="KB11" s="5"/>
      <c r="KC11" s="5"/>
      <c r="KD11" s="5"/>
      <c r="KE11" s="5"/>
      <c r="KF11" s="5"/>
      <c r="KG11" s="5"/>
      <c r="KH11" s="5"/>
      <c r="KI11" s="5"/>
      <c r="KJ11" s="5"/>
      <c r="KK11" s="5"/>
      <c r="KL11" s="5"/>
      <c r="KM11" s="5"/>
      <c r="KN11" s="5"/>
      <c r="KO11" s="5"/>
      <c r="KP11" s="5"/>
      <c r="KQ11" s="5"/>
      <c r="KR11" s="5"/>
      <c r="KS11" s="5"/>
      <c r="KT11" s="5"/>
      <c r="KU11" s="5"/>
      <c r="KV11" s="5"/>
      <c r="KW11" s="5"/>
      <c r="KX11" s="5"/>
      <c r="KY11" s="5"/>
      <c r="KZ11" s="5"/>
      <c r="LA11" s="5"/>
      <c r="LB11" s="5"/>
      <c r="LC11" s="5"/>
      <c r="LD11" s="5"/>
      <c r="LE11" s="5"/>
      <c r="LF11" s="5"/>
      <c r="LG11" s="5"/>
      <c r="LH11" s="5"/>
      <c r="LI11" s="5"/>
      <c r="LJ11" s="5"/>
      <c r="LK11" s="5"/>
      <c r="LL11" s="5"/>
      <c r="LM11" s="5"/>
      <c r="LN11" s="5"/>
      <c r="LO11" s="5"/>
      <c r="LP11" s="5"/>
      <c r="LQ11" s="5"/>
      <c r="LR11" s="5"/>
      <c r="LS11" s="5"/>
      <c r="LT11" s="5"/>
      <c r="LU11" s="5"/>
      <c r="LV11" s="5"/>
      <c r="LW11" s="5"/>
      <c r="LX11" s="5"/>
      <c r="LY11" s="5"/>
      <c r="LZ11" s="5"/>
      <c r="MA11" s="5"/>
      <c r="MB11" s="5"/>
      <c r="MC11" s="5"/>
      <c r="MD11" s="5"/>
      <c r="ME11" s="5"/>
      <c r="MF11" s="5"/>
      <c r="MG11" s="5"/>
      <c r="MH11" s="5"/>
      <c r="MI11" s="5"/>
      <c r="MJ11" s="5"/>
      <c r="MK11" s="5"/>
      <c r="ML11" s="5"/>
      <c r="MM11" s="5"/>
      <c r="MN11" s="5"/>
      <c r="MO11" s="5"/>
      <c r="MP11" s="5"/>
      <c r="MQ11" s="5"/>
      <c r="MR11" s="5"/>
      <c r="MS11" s="5"/>
      <c r="MT11" s="5"/>
      <c r="MU11" s="5"/>
      <c r="MV11" s="5"/>
      <c r="MW11" s="5"/>
      <c r="MX11" s="5"/>
      <c r="MY11" s="5"/>
      <c r="MZ11" s="5"/>
      <c r="NA11" s="5"/>
      <c r="NB11" s="5"/>
      <c r="NC11" s="5"/>
      <c r="ND11" s="5"/>
      <c r="NE11" s="5"/>
      <c r="NF11" s="5"/>
      <c r="NG11" s="5"/>
      <c r="NH11" s="5"/>
      <c r="NI11" s="5"/>
      <c r="NJ11" s="5"/>
      <c r="NK11" s="5"/>
      <c r="NL11" s="5"/>
      <c r="NM11" s="5"/>
      <c r="NN11" s="5"/>
      <c r="NO11" s="5"/>
      <c r="NP11" s="5"/>
      <c r="NQ11" s="5"/>
      <c r="NR11" s="5"/>
      <c r="NS11" s="5"/>
      <c r="NT11" s="5"/>
      <c r="NU11" s="5"/>
      <c r="NV11" s="5"/>
      <c r="NW11" s="5"/>
      <c r="NX11" s="5"/>
      <c r="NY11" s="5"/>
      <c r="NZ11" s="5"/>
      <c r="OA11" s="5"/>
      <c r="OB11" s="5"/>
      <c r="OC11" s="5"/>
      <c r="OD11" s="5"/>
      <c r="OE11" s="5"/>
      <c r="OF11" s="5"/>
      <c r="OG11" s="5"/>
      <c r="OH11" s="5"/>
      <c r="OI11" s="5"/>
      <c r="OJ11" s="5"/>
      <c r="OK11" s="5"/>
      <c r="OL11" s="5"/>
      <c r="OM11" s="5"/>
      <c r="ON11" s="5"/>
      <c r="OO11" s="5"/>
      <c r="OP11" s="5"/>
      <c r="OQ11" s="5"/>
      <c r="OR11" s="5"/>
      <c r="OS11" s="5"/>
      <c r="OT11" s="5"/>
      <c r="OU11" s="5"/>
      <c r="OV11" s="5"/>
      <c r="OW11" s="5"/>
      <c r="OX11" s="5"/>
      <c r="OY11" s="5"/>
      <c r="OZ11" s="5"/>
      <c r="PA11" s="5"/>
      <c r="PB11" s="5"/>
      <c r="PC11" s="5"/>
      <c r="PD11" s="5"/>
      <c r="PE11" s="5"/>
      <c r="PF11" s="5"/>
      <c r="PG11" s="5"/>
      <c r="PH11" s="5"/>
      <c r="PI11" s="5"/>
      <c r="PJ11" s="5"/>
      <c r="PK11" s="5"/>
      <c r="PL11" s="5"/>
      <c r="PM11" s="5"/>
      <c r="PN11" s="5"/>
      <c r="PO11" s="5"/>
      <c r="PP11" s="5"/>
      <c r="PQ11" s="5"/>
      <c r="PR11" s="5"/>
      <c r="PS11" s="5"/>
      <c r="PT11" s="5"/>
      <c r="PU11" s="5"/>
      <c r="PV11" s="5"/>
      <c r="PW11" s="5"/>
      <c r="PX11" s="5"/>
      <c r="PY11" s="5"/>
      <c r="PZ11" s="5"/>
      <c r="QA11" s="5"/>
      <c r="QB11" s="5"/>
      <c r="QC11" s="5"/>
      <c r="QD11" s="5"/>
      <c r="QE11" s="5"/>
      <c r="QF11" s="5"/>
      <c r="QG11" s="5"/>
      <c r="QH11" s="5"/>
      <c r="QI11" s="5"/>
      <c r="QJ11" s="5"/>
      <c r="QK11" s="5"/>
      <c r="QL11" s="5"/>
      <c r="QM11" s="5"/>
      <c r="QN11" s="5"/>
      <c r="QO11" s="5"/>
      <c r="QP11" s="5"/>
      <c r="QQ11" s="5"/>
      <c r="QR11" s="5"/>
      <c r="QS11" s="5"/>
      <c r="QT11" s="5"/>
      <c r="QU11" s="5"/>
      <c r="QV11" s="5"/>
      <c r="QW11" s="5"/>
      <c r="QX11" s="5"/>
      <c r="QY11" s="5"/>
      <c r="QZ11" s="5"/>
      <c r="RA11" s="5"/>
      <c r="RB11" s="5"/>
      <c r="RC11" s="5"/>
      <c r="RD11" s="5"/>
      <c r="RE11" s="5"/>
      <c r="RF11" s="5"/>
      <c r="RG11" s="5"/>
      <c r="RH11" s="5"/>
      <c r="RI11" s="5"/>
      <c r="RJ11" s="5"/>
      <c r="RK11" s="5"/>
      <c r="RL11" s="5"/>
      <c r="RM11" s="5"/>
      <c r="RN11" s="5"/>
      <c r="RO11" s="5"/>
      <c r="RP11" s="5"/>
      <c r="RQ11" s="5"/>
      <c r="RR11" s="5"/>
      <c r="RS11" s="5"/>
      <c r="RT11" s="5"/>
      <c r="RU11" s="5"/>
      <c r="RV11" s="5"/>
      <c r="RW11" s="5"/>
      <c r="RX11" s="5"/>
      <c r="RY11" s="5"/>
      <c r="RZ11" s="5"/>
      <c r="SA11" s="5"/>
      <c r="SB11" s="5"/>
      <c r="SC11" s="5"/>
      <c r="SD11" s="5"/>
      <c r="SE11" s="5"/>
      <c r="SF11" s="5"/>
      <c r="SG11" s="5"/>
      <c r="SH11" s="5"/>
      <c r="SI11" s="5"/>
      <c r="SJ11" s="5"/>
      <c r="SK11" s="5"/>
      <c r="SL11" s="5"/>
      <c r="SM11" s="5"/>
      <c r="SN11" s="5"/>
      <c r="SO11" s="5"/>
      <c r="SP11" s="5"/>
      <c r="SQ11" s="5"/>
      <c r="SR11" s="5"/>
      <c r="SS11" s="5"/>
      <c r="ST11" s="5"/>
      <c r="SU11" s="5"/>
      <c r="SV11" s="5"/>
      <c r="SW11" s="5"/>
      <c r="SX11" s="5"/>
      <c r="SY11" s="5"/>
      <c r="SZ11" s="5"/>
      <c r="TA11" s="5"/>
      <c r="TB11" s="5"/>
      <c r="TC11" s="5"/>
      <c r="TD11" s="5"/>
      <c r="TE11" s="5"/>
      <c r="TF11" s="5"/>
      <c r="TG11" s="5"/>
      <c r="TH11" s="5"/>
      <c r="TI11" s="5"/>
      <c r="TJ11" s="5"/>
      <c r="TK11" s="5"/>
      <c r="TL11" s="5"/>
      <c r="TM11" s="5"/>
      <c r="TN11" s="5"/>
      <c r="TO11" s="5"/>
      <c r="TP11" s="5"/>
      <c r="TQ11" s="5"/>
      <c r="TR11" s="5"/>
      <c r="TS11" s="5"/>
      <c r="TT11" s="5"/>
      <c r="TU11" s="5"/>
      <c r="TV11" s="5"/>
      <c r="TW11" s="5"/>
      <c r="TX11" s="5"/>
      <c r="TY11" s="5"/>
      <c r="TZ11" s="5"/>
      <c r="UA11" s="5"/>
      <c r="UB11" s="5"/>
      <c r="UC11" s="5"/>
      <c r="UD11" s="5"/>
      <c r="UE11" s="5"/>
      <c r="UF11" s="5"/>
      <c r="UG11" s="5"/>
      <c r="UH11" s="5"/>
      <c r="UI11" s="5"/>
      <c r="UJ11" s="5"/>
      <c r="UK11" s="5"/>
      <c r="UL11" s="5"/>
      <c r="UM11" s="5"/>
      <c r="UN11" s="5"/>
      <c r="UO11" s="5"/>
      <c r="UP11" s="5"/>
      <c r="UQ11" s="5"/>
      <c r="UR11" s="5"/>
      <c r="US11" s="5"/>
      <c r="UT11" s="5"/>
      <c r="UU11" s="5"/>
      <c r="UV11" s="5"/>
      <c r="UW11" s="5"/>
      <c r="UX11" s="5"/>
      <c r="UY11" s="5"/>
      <c r="UZ11" s="5"/>
      <c r="VA11" s="5"/>
      <c r="VB11" s="5"/>
      <c r="VC11" s="5"/>
      <c r="VD11" s="5"/>
      <c r="VE11" s="5"/>
      <c r="VF11" s="5"/>
      <c r="VG11" s="5"/>
      <c r="VH11" s="5"/>
      <c r="VI11" s="5"/>
      <c r="VJ11" s="5"/>
      <c r="VK11" s="5"/>
      <c r="VL11" s="5"/>
      <c r="VM11" s="5"/>
      <c r="VN11" s="5"/>
      <c r="VO11" s="5"/>
      <c r="VP11" s="5"/>
      <c r="VQ11" s="5"/>
      <c r="VR11" s="5"/>
      <c r="VS11" s="5"/>
      <c r="VT11" s="5"/>
      <c r="VU11" s="5"/>
      <c r="VV11" s="5"/>
      <c r="VW11" s="5"/>
      <c r="VX11" s="5"/>
      <c r="VY11" s="5"/>
      <c r="VZ11" s="5"/>
      <c r="WA11" s="5"/>
      <c r="WB11" s="5"/>
      <c r="WC11" s="5"/>
      <c r="WD11" s="5"/>
      <c r="WE11" s="5"/>
      <c r="WF11" s="5"/>
      <c r="WG11" s="5"/>
      <c r="WH11" s="5"/>
      <c r="WI11" s="5"/>
      <c r="WJ11" s="5"/>
      <c r="WK11" s="5"/>
      <c r="WL11" s="5"/>
      <c r="WM11" s="5"/>
      <c r="WN11" s="5"/>
      <c r="WO11" s="5"/>
      <c r="WP11" s="5"/>
      <c r="WQ11" s="5"/>
      <c r="WR11" s="5"/>
      <c r="WS11" s="5"/>
      <c r="WT11" s="5"/>
      <c r="WU11" s="5"/>
      <c r="WV11" s="5"/>
      <c r="WW11" s="5"/>
      <c r="WX11" s="5"/>
      <c r="WY11" s="5"/>
      <c r="WZ11" s="5"/>
      <c r="XA11" s="5"/>
      <c r="XB11" s="5"/>
      <c r="XC11" s="5"/>
      <c r="XD11" s="5"/>
      <c r="XE11" s="5"/>
      <c r="XF11" s="5"/>
      <c r="XG11" s="5"/>
      <c r="XH11" s="5"/>
      <c r="XI11" s="5"/>
      <c r="XJ11" s="5"/>
      <c r="XK11" s="5"/>
      <c r="XL11" s="5"/>
      <c r="XM11" s="5"/>
      <c r="XN11" s="5"/>
      <c r="XO11" s="5"/>
      <c r="XP11" s="5"/>
      <c r="XQ11" s="5"/>
      <c r="XR11" s="5"/>
      <c r="XS11" s="5"/>
      <c r="XT11" s="5"/>
      <c r="XU11" s="5"/>
      <c r="XV11" s="5"/>
      <c r="XW11" s="5"/>
      <c r="XX11" s="5"/>
      <c r="XY11" s="5"/>
      <c r="XZ11" s="5"/>
      <c r="YA11" s="5"/>
      <c r="YB11" s="5"/>
      <c r="YC11" s="5"/>
      <c r="YD11" s="5"/>
      <c r="YE11" s="5"/>
      <c r="YF11" s="5"/>
      <c r="YG11" s="5"/>
      <c r="YH11" s="5"/>
      <c r="YI11" s="5"/>
      <c r="YJ11" s="5"/>
      <c r="YK11" s="5"/>
      <c r="YL11" s="5"/>
      <c r="YM11" s="5"/>
      <c r="YN11" s="5"/>
      <c r="YO11" s="5"/>
      <c r="YP11" s="5"/>
      <c r="YQ11" s="5"/>
      <c r="YR11" s="5"/>
      <c r="YS11" s="5"/>
      <c r="YT11" s="5"/>
      <c r="YU11" s="5"/>
      <c r="YV11" s="5"/>
      <c r="YW11" s="5"/>
      <c r="YX11" s="5"/>
      <c r="YY11" s="5"/>
      <c r="YZ11" s="5"/>
      <c r="ZA11" s="5"/>
      <c r="ZB11" s="5"/>
      <c r="ZC11" s="5"/>
      <c r="ZD11" s="5"/>
      <c r="ZE11" s="5"/>
      <c r="ZF11" s="5"/>
      <c r="ZG11" s="5"/>
      <c r="ZH11" s="5"/>
      <c r="ZI11" s="5"/>
      <c r="ZJ11" s="5"/>
      <c r="ZK11" s="5"/>
      <c r="ZL11" s="5"/>
      <c r="ZM11" s="5"/>
      <c r="ZN11" s="5"/>
      <c r="ZO11" s="5"/>
      <c r="ZP11" s="5"/>
      <c r="ZQ11" s="5"/>
      <c r="ZR11" s="5"/>
      <c r="ZS11" s="5"/>
      <c r="ZT11" s="5"/>
      <c r="ZU11" s="5"/>
      <c r="ZV11" s="5"/>
      <c r="ZW11" s="5"/>
      <c r="ZX11" s="5"/>
      <c r="ZY11" s="5"/>
      <c r="ZZ11" s="5"/>
      <c r="AAA11" s="5"/>
      <c r="AAB11" s="5"/>
      <c r="AAC11" s="5"/>
      <c r="AAD11" s="5"/>
      <c r="AAE11" s="5"/>
      <c r="AAF11" s="5"/>
      <c r="AAG11" s="5"/>
      <c r="AAH11" s="5"/>
      <c r="AAI11" s="5"/>
      <c r="AAJ11" s="5"/>
      <c r="AAK11" s="5"/>
      <c r="AAL11" s="5"/>
      <c r="AAM11" s="5"/>
      <c r="AAN11" s="5"/>
      <c r="AAO11" s="5"/>
      <c r="AAP11" s="5"/>
      <c r="AAQ11" s="5"/>
      <c r="AAR11" s="5"/>
      <c r="AAS11" s="5"/>
      <c r="AAT11" s="5"/>
      <c r="AAU11" s="5"/>
      <c r="AAV11" s="5"/>
      <c r="AAW11" s="5"/>
      <c r="AAX11" s="5"/>
      <c r="AAY11" s="5"/>
      <c r="AAZ11" s="5"/>
      <c r="ABA11" s="5"/>
      <c r="ABB11" s="5"/>
      <c r="ABC11" s="5"/>
      <c r="ABD11" s="5"/>
      <c r="ABE11" s="5"/>
      <c r="ABF11" s="5"/>
      <c r="ABG11" s="5"/>
      <c r="ABH11" s="5"/>
      <c r="ABI11" s="5"/>
      <c r="ABJ11" s="5"/>
      <c r="ABK11" s="5"/>
      <c r="ABL11" s="5"/>
      <c r="ABM11" s="5"/>
      <c r="ABN11" s="5"/>
      <c r="ABO11" s="5"/>
      <c r="ABP11" s="5"/>
      <c r="ABQ11" s="5"/>
      <c r="ABR11" s="5"/>
      <c r="ABS11" s="5"/>
      <c r="ABT11" s="5"/>
      <c r="ABU11" s="5"/>
      <c r="ABV11" s="5"/>
      <c r="ABW11" s="5"/>
      <c r="ABX11" s="5"/>
      <c r="ABY11" s="5"/>
      <c r="ABZ11" s="5"/>
      <c r="ACA11" s="5"/>
      <c r="ACB11" s="5"/>
      <c r="ACC11" s="5"/>
      <c r="ACD11" s="5"/>
      <c r="ACE11" s="5"/>
      <c r="ACF11" s="5"/>
      <c r="ACG11" s="5"/>
      <c r="ACH11" s="5"/>
      <c r="ACI11" s="5"/>
      <c r="ACJ11" s="5"/>
      <c r="ACK11" s="5"/>
      <c r="ACL11" s="5"/>
      <c r="ACM11" s="5"/>
      <c r="ACN11" s="5"/>
      <c r="ACO11" s="5"/>
      <c r="ACP11" s="5"/>
      <c r="ACQ11" s="5"/>
      <c r="ACR11" s="5"/>
      <c r="ACS11" s="5"/>
      <c r="ACT11" s="5"/>
      <c r="ACU11" s="5"/>
      <c r="ACV11" s="5"/>
      <c r="ACW11" s="5"/>
      <c r="ACX11" s="5"/>
      <c r="ACY11" s="5"/>
      <c r="ACZ11" s="5"/>
      <c r="ADA11" s="5"/>
      <c r="ADB11" s="5"/>
      <c r="ADC11" s="5"/>
      <c r="ADD11" s="5"/>
      <c r="ADE11" s="5"/>
      <c r="ADF11" s="5"/>
      <c r="ADG11" s="5"/>
      <c r="ADH11" s="5"/>
      <c r="ADI11" s="5"/>
      <c r="ADJ11" s="5"/>
      <c r="ADK11" s="5"/>
      <c r="ADL11" s="5"/>
      <c r="ADM11" s="5"/>
      <c r="ADN11" s="5"/>
      <c r="ADO11" s="5"/>
      <c r="ADP11" s="5"/>
      <c r="ADQ11" s="5"/>
      <c r="ADR11" s="5"/>
      <c r="ADS11" s="5"/>
      <c r="ADT11" s="5"/>
      <c r="ADU11" s="5"/>
      <c r="ADV11" s="5"/>
      <c r="ADW11" s="5"/>
      <c r="ADX11" s="5"/>
      <c r="ADY11" s="5"/>
      <c r="ADZ11" s="5"/>
      <c r="AEA11" s="5"/>
      <c r="AEB11" s="5"/>
      <c r="AEC11" s="5"/>
      <c r="AED11" s="5"/>
      <c r="AEE11" s="5"/>
      <c r="AEF11" s="5"/>
      <c r="AEG11" s="5"/>
      <c r="AEH11" s="5"/>
      <c r="AEI11" s="5"/>
      <c r="AEJ11" s="5"/>
      <c r="AEK11" s="5"/>
      <c r="AEL11" s="5"/>
      <c r="AEM11" s="5"/>
      <c r="AEN11" s="5"/>
      <c r="AEO11" s="5"/>
      <c r="AEP11" s="5"/>
      <c r="AEQ11" s="5"/>
      <c r="AER11" s="5"/>
      <c r="AES11" s="5"/>
      <c r="AET11" s="5"/>
      <c r="AEU11" s="5"/>
      <c r="AEV11" s="5"/>
      <c r="AEW11" s="5"/>
      <c r="AEX11" s="5"/>
      <c r="AEY11" s="5"/>
      <c r="AEZ11" s="5"/>
      <c r="AFA11" s="5"/>
      <c r="AFB11" s="5"/>
      <c r="AFC11" s="5"/>
      <c r="AFD11" s="5"/>
      <c r="AFE11" s="5"/>
      <c r="AFF11" s="5"/>
      <c r="AFG11" s="5"/>
      <c r="AFH11" s="5"/>
      <c r="AFI11" s="5"/>
      <c r="AFJ11" s="5"/>
      <c r="AFK11" s="5"/>
      <c r="AFL11" s="5"/>
      <c r="AFM11" s="5"/>
      <c r="AFN11" s="5"/>
      <c r="AFO11" s="5"/>
      <c r="AFP11" s="5"/>
      <c r="AFQ11" s="5"/>
      <c r="AFR11" s="5"/>
      <c r="AFS11" s="5"/>
      <c r="AFT11" s="5"/>
      <c r="AFU11" s="5"/>
      <c r="AFV11" s="5"/>
      <c r="AFW11" s="5"/>
      <c r="AFX11" s="5"/>
      <c r="AFY11" s="5"/>
      <c r="AFZ11" s="5"/>
      <c r="AGA11" s="5"/>
      <c r="AGB11" s="5"/>
      <c r="AGC11" s="5"/>
      <c r="AGD11" s="5"/>
      <c r="AGE11" s="5"/>
      <c r="AGF11" s="5"/>
      <c r="AGG11" s="5"/>
      <c r="AGH11" s="5"/>
      <c r="AGI11" s="5"/>
      <c r="AGJ11" s="5"/>
      <c r="AGK11" s="5"/>
      <c r="AGL11" s="5"/>
      <c r="AGM11" s="5"/>
      <c r="AGN11" s="5"/>
      <c r="AGO11" s="5"/>
      <c r="AGP11" s="5"/>
      <c r="AGQ11" s="5"/>
      <c r="AGR11" s="5"/>
      <c r="AGS11" s="5"/>
      <c r="AGT11" s="5"/>
      <c r="AGU11" s="5"/>
      <c r="AGV11" s="5"/>
      <c r="AGW11" s="5"/>
      <c r="AGX11" s="5"/>
      <c r="AGY11" s="5"/>
      <c r="AGZ11" s="5"/>
      <c r="AHA11" s="5"/>
      <c r="AHB11" s="5"/>
      <c r="AHC11" s="5"/>
      <c r="AHD11" s="5"/>
      <c r="AHE11" s="5"/>
      <c r="AHF11" s="5"/>
      <c r="AHG11" s="5"/>
      <c r="AHH11" s="5"/>
      <c r="AHI11" s="5"/>
      <c r="AHJ11" s="5"/>
      <c r="AHK11" s="5"/>
      <c r="AHL11" s="5"/>
      <c r="AHM11" s="5"/>
      <c r="AHN11" s="5"/>
      <c r="AHO11" s="5"/>
      <c r="AHP11" s="5"/>
      <c r="AHQ11" s="5"/>
      <c r="AHR11" s="5"/>
      <c r="AHS11" s="5"/>
      <c r="AHT11" s="5"/>
      <c r="AHU11" s="5"/>
      <c r="AHV11" s="5"/>
      <c r="AHW11" s="5"/>
      <c r="AHX11" s="5"/>
      <c r="AHY11" s="5"/>
      <c r="AHZ11" s="5"/>
      <c r="AIA11" s="5"/>
      <c r="AIB11" s="5"/>
      <c r="AIC11" s="5"/>
      <c r="AID11" s="5"/>
      <c r="AIE11" s="5"/>
      <c r="AIF11" s="5"/>
      <c r="AIG11" s="5"/>
      <c r="AIH11" s="5"/>
      <c r="AII11" s="5"/>
      <c r="AIJ11" s="5"/>
      <c r="AIK11" s="5"/>
      <c r="AIL11" s="5"/>
      <c r="AIM11" s="5"/>
      <c r="AIN11" s="5"/>
      <c r="AIO11" s="5"/>
      <c r="AIP11" s="5"/>
      <c r="AIQ11" s="5"/>
      <c r="AIR11" s="5"/>
      <c r="AIS11" s="5"/>
      <c r="AIT11" s="5"/>
      <c r="AIU11" s="5"/>
      <c r="AIV11" s="5"/>
      <c r="AIW11" s="5"/>
      <c r="AIX11" s="5"/>
      <c r="AIY11" s="5"/>
      <c r="AIZ11" s="5"/>
      <c r="AJA11" s="5"/>
      <c r="AJB11" s="5"/>
      <c r="AJC11" s="5"/>
      <c r="AJD11" s="5"/>
      <c r="AJE11" s="5"/>
      <c r="AJF11" s="5"/>
      <c r="AJG11" s="5"/>
      <c r="AJH11" s="5"/>
      <c r="AJI11" s="5"/>
      <c r="AJJ11" s="5"/>
      <c r="AJK11" s="5"/>
      <c r="AJL11" s="5"/>
      <c r="AJM11" s="5"/>
      <c r="AJN11" s="5"/>
      <c r="AJO11" s="5"/>
      <c r="AJP11" s="5"/>
      <c r="AJQ11" s="5"/>
      <c r="AJR11" s="5"/>
      <c r="AJS11" s="5"/>
      <c r="AJT11" s="5"/>
      <c r="AJU11" s="5"/>
      <c r="AJV11" s="5"/>
      <c r="AJW11" s="5"/>
      <c r="AJX11" s="5"/>
      <c r="AJY11" s="5"/>
      <c r="AJZ11" s="5"/>
      <c r="AKA11" s="5"/>
      <c r="AKB11" s="5"/>
      <c r="AKC11" s="5"/>
      <c r="AKD11" s="5"/>
      <c r="AKE11" s="5"/>
      <c r="AKF11" s="5"/>
      <c r="AKG11" s="5"/>
      <c r="AKH11" s="5"/>
      <c r="AKI11" s="5"/>
      <c r="AKJ11" s="5"/>
      <c r="AKK11" s="5"/>
      <c r="AKL11" s="5"/>
      <c r="AKM11" s="5"/>
      <c r="AKN11" s="5"/>
      <c r="AKO11" s="5"/>
      <c r="AKP11" s="5"/>
      <c r="AKQ11" s="5"/>
      <c r="AKR11" s="5"/>
      <c r="AKS11" s="5"/>
      <c r="AKT11" s="5"/>
      <c r="AKU11" s="5"/>
      <c r="AKV11" s="5"/>
      <c r="AKW11" s="5"/>
      <c r="AKX11" s="5"/>
      <c r="AKY11" s="5"/>
      <c r="AKZ11" s="5"/>
      <c r="ALA11" s="5"/>
      <c r="ALB11" s="5"/>
      <c r="ALC11" s="5"/>
      <c r="ALD11" s="5"/>
      <c r="ALE11" s="5"/>
      <c r="ALF11" s="5"/>
      <c r="ALG11" s="5"/>
      <c r="ALH11" s="5"/>
      <c r="ALI11" s="5"/>
      <c r="ALJ11" s="5"/>
      <c r="ALK11" s="5"/>
      <c r="ALL11" s="5"/>
      <c r="ALM11" s="5"/>
      <c r="ALN11" s="5"/>
      <c r="ALO11" s="5"/>
      <c r="ALP11" s="5"/>
      <c r="ALQ11" s="5"/>
      <c r="ALR11" s="5"/>
      <c r="ALS11" s="5"/>
      <c r="ALT11" s="5"/>
      <c r="ALU11" s="5"/>
      <c r="ALV11" s="5"/>
      <c r="ALW11" s="5"/>
      <c r="ALX11" s="5"/>
      <c r="ALY11" s="5"/>
      <c r="ALZ11" s="5"/>
      <c r="AMA11" s="5"/>
      <c r="AMB11" s="5"/>
      <c r="AMC11" s="5"/>
      <c r="AMD11" s="5"/>
      <c r="AME11" s="5"/>
      <c r="AMF11" s="5"/>
      <c r="AMG11" s="5"/>
      <c r="AMH11" s="5"/>
      <c r="AMI11" s="5"/>
      <c r="AMJ11" s="5"/>
      <c r="AMK11" s="5"/>
      <c r="AML11" s="5"/>
      <c r="AMM11" s="5"/>
      <c r="AMN11" s="5"/>
      <c r="AMO11" s="5"/>
      <c r="AMP11" s="5"/>
      <c r="AMQ11" s="5"/>
      <c r="AMR11" s="5"/>
      <c r="AMS11" s="5"/>
      <c r="AMT11" s="5"/>
      <c r="AMU11" s="5"/>
      <c r="AMV11" s="5"/>
      <c r="AMW11" s="5"/>
      <c r="AMX11" s="5"/>
      <c r="AMY11" s="5"/>
      <c r="AMZ11" s="5"/>
      <c r="ANA11" s="5"/>
      <c r="ANB11" s="5"/>
      <c r="ANC11" s="5"/>
      <c r="AND11" s="5"/>
      <c r="ANE11" s="5"/>
      <c r="ANF11" s="5"/>
      <c r="ANG11" s="5"/>
      <c r="ANH11" s="5"/>
      <c r="ANI11" s="5"/>
      <c r="ANJ11" s="5"/>
      <c r="ANK11" s="5"/>
      <c r="ANL11" s="5"/>
      <c r="ANM11" s="5"/>
      <c r="ANN11" s="5"/>
      <c r="ANO11" s="5"/>
      <c r="ANP11" s="5"/>
      <c r="ANQ11" s="5"/>
      <c r="ANR11" s="5"/>
      <c r="ANS11" s="5"/>
      <c r="ANT11" s="5"/>
      <c r="ANU11" s="5"/>
      <c r="ANV11" s="5"/>
      <c r="ANW11" s="5"/>
      <c r="ANX11" s="5"/>
      <c r="ANY11" s="5"/>
      <c r="ANZ11" s="5"/>
      <c r="AOA11" s="5"/>
      <c r="AOB11" s="5"/>
      <c r="AOC11" s="5"/>
      <c r="AOD11" s="5"/>
      <c r="AOE11" s="5"/>
      <c r="AOF11" s="5"/>
      <c r="AOG11" s="5"/>
      <c r="AOH11" s="5"/>
      <c r="AOI11" s="5"/>
      <c r="AOJ11" s="5"/>
      <c r="AOK11" s="5"/>
      <c r="AOL11" s="5"/>
      <c r="AOM11" s="5"/>
      <c r="AON11" s="5"/>
      <c r="AOO11" s="5"/>
      <c r="AOP11" s="5"/>
      <c r="AOQ11" s="5"/>
      <c r="AOR11" s="5"/>
      <c r="AOS11" s="5"/>
      <c r="AOT11" s="5"/>
      <c r="AOU11" s="5"/>
      <c r="AOV11" s="5"/>
      <c r="AOW11" s="5"/>
      <c r="AOX11" s="5"/>
      <c r="AOY11" s="5"/>
      <c r="AOZ11" s="5"/>
      <c r="APA11" s="5"/>
      <c r="APB11" s="5"/>
      <c r="APC11" s="5"/>
      <c r="APD11" s="5"/>
      <c r="APE11" s="5"/>
      <c r="APF11" s="5"/>
      <c r="APG11" s="5"/>
      <c r="APH11" s="5"/>
      <c r="API11" s="5"/>
      <c r="APJ11" s="5"/>
      <c r="APK11" s="5"/>
      <c r="APL11" s="5"/>
      <c r="APM11" s="5"/>
      <c r="APN11" s="5"/>
      <c r="APO11" s="5"/>
      <c r="APP11" s="5"/>
      <c r="APQ11" s="5"/>
      <c r="APR11" s="5"/>
      <c r="APS11" s="5"/>
      <c r="APT11" s="5"/>
      <c r="APU11" s="5"/>
      <c r="APV11" s="5"/>
      <c r="APW11" s="5"/>
      <c r="APX11" s="5"/>
      <c r="APY11" s="5"/>
      <c r="APZ11" s="5"/>
      <c r="AQA11" s="5"/>
      <c r="AQB11" s="5"/>
      <c r="AQC11" s="5"/>
      <c r="AQD11" s="5"/>
      <c r="AQE11" s="5"/>
      <c r="AQF11" s="5"/>
      <c r="AQG11" s="5"/>
      <c r="AQH11" s="5"/>
      <c r="AQI11" s="5"/>
      <c r="AQJ11" s="5"/>
      <c r="AQK11" s="5"/>
      <c r="AQL11" s="5"/>
      <c r="AQM11" s="5"/>
      <c r="AQN11" s="5"/>
      <c r="AQO11" s="5"/>
      <c r="AQP11" s="5"/>
      <c r="AQQ11" s="5"/>
      <c r="AQR11" s="5"/>
      <c r="AQS11" s="5"/>
      <c r="AQT11" s="5"/>
      <c r="AQU11" s="5"/>
      <c r="AQV11" s="5"/>
      <c r="AQW11" s="5"/>
      <c r="AQX11" s="5"/>
      <c r="AQY11" s="5"/>
      <c r="AQZ11" s="5"/>
      <c r="ARA11" s="5"/>
      <c r="ARB11" s="5"/>
      <c r="ARC11" s="5"/>
      <c r="ARD11" s="5"/>
      <c r="ARE11" s="5"/>
      <c r="ARF11" s="5"/>
      <c r="ARG11" s="5"/>
      <c r="ARH11" s="5"/>
      <c r="ARI11" s="5"/>
      <c r="ARJ11" s="5"/>
      <c r="ARK11" s="5"/>
      <c r="ARL11" s="5"/>
      <c r="ARM11" s="5"/>
      <c r="ARN11" s="5"/>
      <c r="ARO11" s="5"/>
      <c r="ARP11" s="5"/>
      <c r="ARQ11" s="5"/>
      <c r="ARR11" s="5"/>
      <c r="ARS11" s="5"/>
      <c r="ART11" s="5"/>
      <c r="ARU11" s="5"/>
      <c r="ARV11" s="5"/>
      <c r="ARW11" s="5"/>
      <c r="ARX11" s="5"/>
      <c r="ARY11" s="5"/>
      <c r="ARZ11" s="5"/>
      <c r="ASA11" s="5"/>
      <c r="ASB11" s="5"/>
      <c r="ASC11" s="5"/>
      <c r="ASD11" s="5"/>
      <c r="ASE11" s="5"/>
      <c r="ASF11" s="5"/>
      <c r="ASG11" s="5"/>
      <c r="ASH11" s="5"/>
      <c r="ASI11" s="5"/>
      <c r="ASJ11" s="5"/>
      <c r="ASK11" s="5"/>
      <c r="ASL11" s="5"/>
      <c r="ASM11" s="5"/>
      <c r="ASN11" s="5"/>
      <c r="ASO11" s="5"/>
      <c r="ASP11" s="5"/>
      <c r="ASQ11" s="5"/>
      <c r="ASR11" s="5"/>
      <c r="ASS11" s="5"/>
      <c r="AST11" s="5"/>
      <c r="ASU11" s="5"/>
      <c r="ASV11" s="5"/>
      <c r="ASW11" s="5"/>
      <c r="ASX11" s="5"/>
      <c r="ASY11" s="5"/>
      <c r="ASZ11" s="5"/>
      <c r="ATA11" s="5"/>
      <c r="ATB11" s="5"/>
      <c r="ATC11" s="5"/>
      <c r="ATD11" s="5"/>
      <c r="ATE11" s="5"/>
      <c r="ATF11" s="5"/>
      <c r="ATG11" s="5"/>
      <c r="ATH11" s="5"/>
      <c r="ATI11" s="5"/>
      <c r="ATJ11" s="5"/>
      <c r="ATK11" s="5"/>
      <c r="ATL11" s="5"/>
      <c r="ATM11" s="5"/>
      <c r="ATN11" s="5"/>
      <c r="ATO11" s="5"/>
      <c r="ATP11" s="5"/>
      <c r="ATQ11" s="5"/>
      <c r="ATR11" s="5"/>
      <c r="ATS11" s="5"/>
      <c r="ATT11" s="5"/>
      <c r="ATU11" s="5"/>
      <c r="ATV11" s="5"/>
      <c r="ATW11" s="5"/>
      <c r="ATX11" s="5"/>
      <c r="ATY11" s="5"/>
      <c r="ATZ11" s="5"/>
      <c r="AUA11" s="5"/>
      <c r="AUB11" s="5"/>
      <c r="AUC11" s="5"/>
      <c r="AUD11" s="5"/>
      <c r="AUE11" s="5"/>
      <c r="AUF11" s="5"/>
      <c r="AUG11" s="5"/>
      <c r="AUH11" s="5"/>
      <c r="AUI11" s="5"/>
      <c r="AUJ11" s="5"/>
      <c r="AUK11" s="5"/>
      <c r="AUL11" s="5"/>
      <c r="AUM11" s="5"/>
      <c r="AUN11" s="5"/>
      <c r="AUO11" s="5"/>
      <c r="AUP11" s="5"/>
      <c r="AUQ11" s="5"/>
      <c r="AUR11" s="5"/>
      <c r="AUS11" s="5"/>
      <c r="AUT11" s="5"/>
      <c r="AUU11" s="5"/>
      <c r="AUV11" s="5"/>
      <c r="AUW11" s="5"/>
      <c r="AUX11" s="5"/>
      <c r="AUY11" s="5"/>
      <c r="AUZ11" s="5"/>
      <c r="AVA11" s="5"/>
      <c r="AVB11" s="5"/>
      <c r="AVC11" s="5"/>
      <c r="AVD11" s="5"/>
      <c r="AVE11" s="5"/>
      <c r="AVF11" s="5"/>
      <c r="AVG11" s="5"/>
      <c r="AVH11" s="5"/>
      <c r="AVI11" s="5"/>
      <c r="AVJ11" s="5"/>
      <c r="AVK11" s="5"/>
      <c r="AVL11" s="5"/>
      <c r="AVM11" s="5"/>
      <c r="AVN11" s="5"/>
      <c r="AVO11" s="5"/>
      <c r="AVP11" s="5"/>
      <c r="AVQ11" s="5"/>
      <c r="AVR11" s="5"/>
      <c r="AVS11" s="5"/>
      <c r="AVT11" s="5"/>
      <c r="AVU11" s="5"/>
      <c r="AVV11" s="5"/>
      <c r="AVW11" s="5"/>
      <c r="AVX11" s="5"/>
      <c r="AVY11" s="5"/>
      <c r="AVZ11" s="5"/>
      <c r="AWA11" s="5"/>
      <c r="AWB11" s="5"/>
      <c r="AWC11" s="5"/>
      <c r="AWD11" s="5"/>
      <c r="AWE11" s="5"/>
      <c r="AWF11" s="5"/>
      <c r="AWG11" s="5"/>
      <c r="AWH11" s="5"/>
      <c r="AWI11" s="5"/>
      <c r="AWJ11" s="5"/>
      <c r="AWK11" s="5"/>
      <c r="AWL11" s="5"/>
      <c r="AWM11" s="5"/>
      <c r="AWN11" s="5"/>
      <c r="AWO11" s="5"/>
      <c r="AWP11" s="5"/>
      <c r="AWQ11" s="5"/>
      <c r="AWR11" s="5"/>
      <c r="AWS11" s="5"/>
      <c r="AWT11" s="5"/>
      <c r="AWU11" s="5"/>
      <c r="AWV11" s="5"/>
      <c r="AWW11" s="5"/>
      <c r="AWX11" s="5"/>
      <c r="AWY11" s="5"/>
      <c r="AWZ11" s="5"/>
      <c r="AXA11" s="5"/>
      <c r="AXB11" s="5"/>
      <c r="AXC11" s="5"/>
      <c r="AXD11" s="5"/>
      <c r="AXE11" s="5"/>
      <c r="AXF11" s="5"/>
      <c r="AXG11" s="5"/>
      <c r="AXH11" s="5"/>
      <c r="AXI11" s="5"/>
      <c r="AXJ11" s="5"/>
      <c r="AXK11" s="5"/>
      <c r="AXL11" s="5"/>
      <c r="AXM11" s="5"/>
      <c r="AXN11" s="5"/>
      <c r="AXO11" s="5"/>
      <c r="AXP11" s="5"/>
      <c r="AXQ11" s="5"/>
      <c r="AXR11" s="5"/>
      <c r="AXS11" s="5"/>
      <c r="AXT11" s="5"/>
      <c r="AXU11" s="5"/>
      <c r="AXV11" s="5"/>
      <c r="AXW11" s="5"/>
      <c r="AXX11" s="5"/>
      <c r="AXY11" s="5"/>
      <c r="AXZ11" s="5"/>
      <c r="AYA11" s="5"/>
      <c r="AYB11" s="5"/>
      <c r="AYC11" s="5"/>
      <c r="AYD11" s="5"/>
      <c r="AYE11" s="5"/>
      <c r="AYF11" s="5"/>
      <c r="AYG11" s="5"/>
      <c r="AYH11" s="5"/>
      <c r="AYI11" s="5"/>
      <c r="AYJ11" s="5"/>
      <c r="AYK11" s="5"/>
      <c r="AYL11" s="5"/>
      <c r="AYM11" s="5"/>
      <c r="AYN11" s="5"/>
      <c r="AYO11" s="5"/>
      <c r="AYP11" s="5"/>
      <c r="AYQ11" s="5"/>
      <c r="AYR11" s="5"/>
      <c r="AYS11" s="5"/>
      <c r="AYT11" s="5"/>
      <c r="AYU11" s="5"/>
      <c r="AYV11" s="5"/>
      <c r="AYW11" s="5"/>
      <c r="AYX11" s="5"/>
      <c r="AYY11" s="5"/>
      <c r="AYZ11" s="5"/>
      <c r="AZA11" s="5"/>
      <c r="AZB11" s="5"/>
      <c r="AZC11" s="5"/>
      <c r="AZD11" s="5"/>
      <c r="AZE11" s="5"/>
      <c r="AZF11" s="5"/>
      <c r="AZG11" s="5"/>
      <c r="AZH11" s="5"/>
      <c r="AZI11" s="5"/>
      <c r="AZJ11" s="5"/>
      <c r="AZK11" s="5"/>
      <c r="AZL11" s="5"/>
      <c r="AZM11" s="5"/>
      <c r="AZN11" s="5"/>
      <c r="AZO11" s="5"/>
      <c r="AZP11" s="5"/>
      <c r="AZQ11" s="5"/>
      <c r="AZR11" s="5"/>
      <c r="AZS11" s="5"/>
      <c r="AZT11" s="5"/>
      <c r="AZU11" s="5"/>
      <c r="AZV11" s="5"/>
      <c r="AZW11" s="5"/>
      <c r="AZX11" s="5"/>
      <c r="AZY11" s="5"/>
      <c r="AZZ11" s="5"/>
      <c r="BAA11" s="5"/>
      <c r="BAB11" s="5"/>
      <c r="BAC11" s="5"/>
      <c r="BAD11" s="5"/>
      <c r="BAE11" s="5"/>
      <c r="BAF11" s="5"/>
      <c r="BAG11" s="5"/>
      <c r="BAH11" s="5"/>
      <c r="BAI11" s="5"/>
      <c r="BAJ11" s="5"/>
      <c r="BAK11" s="5"/>
      <c r="BAL11" s="5"/>
      <c r="BAM11" s="5"/>
      <c r="BAN11" s="5"/>
      <c r="BAO11" s="5"/>
      <c r="BAP11" s="5"/>
      <c r="BAQ11" s="5"/>
      <c r="BAR11" s="5"/>
      <c r="BAS11" s="5"/>
      <c r="BAT11" s="5"/>
      <c r="BAU11" s="5"/>
      <c r="BAV11" s="5"/>
      <c r="BAW11" s="5"/>
      <c r="BAX11" s="5"/>
      <c r="BAY11" s="5"/>
      <c r="BAZ11" s="5"/>
      <c r="BBA11" s="5"/>
      <c r="BBB11" s="5"/>
      <c r="BBC11" s="5"/>
      <c r="BBD11" s="5"/>
      <c r="BBE11" s="5"/>
      <c r="BBF11" s="5"/>
      <c r="BBG11" s="5"/>
      <c r="BBH11" s="5"/>
      <c r="BBI11" s="5"/>
      <c r="BBJ11" s="5"/>
      <c r="BBK11" s="5"/>
      <c r="BBL11" s="5"/>
      <c r="BBM11" s="5"/>
      <c r="BBN11" s="5"/>
      <c r="BBO11" s="5"/>
      <c r="BBP11" s="5"/>
      <c r="BBQ11" s="5"/>
      <c r="BBR11" s="5"/>
      <c r="BBS11" s="5"/>
      <c r="BBT11" s="5"/>
      <c r="BBU11" s="5"/>
      <c r="BBV11" s="5"/>
      <c r="BBW11" s="5"/>
      <c r="BBX11" s="5"/>
      <c r="BBY11" s="5"/>
      <c r="BBZ11" s="5"/>
      <c r="BCA11" s="5"/>
      <c r="BCB11" s="5"/>
      <c r="BCC11" s="5"/>
      <c r="BCD11" s="5"/>
      <c r="BCE11" s="5"/>
      <c r="BCF11" s="5"/>
      <c r="BCG11" s="5"/>
      <c r="BCH11" s="5"/>
      <c r="BCI11" s="5"/>
      <c r="BCJ11" s="5"/>
      <c r="BCK11" s="5"/>
      <c r="BCL11" s="5"/>
      <c r="BCM11" s="5"/>
      <c r="BCN11" s="5"/>
      <c r="BCO11" s="5"/>
      <c r="BCP11" s="5"/>
      <c r="BCQ11" s="5"/>
      <c r="BCR11" s="5"/>
      <c r="BCS11" s="5"/>
      <c r="BCT11" s="5"/>
      <c r="BCU11" s="5"/>
      <c r="BCV11" s="5"/>
      <c r="BCW11" s="5"/>
      <c r="BCX11" s="5"/>
      <c r="BCY11" s="5"/>
      <c r="BCZ11" s="5"/>
      <c r="BDA11" s="5"/>
      <c r="BDB11" s="5"/>
      <c r="BDC11" s="5"/>
      <c r="BDD11" s="5"/>
      <c r="BDE11" s="5"/>
      <c r="BDF11" s="5"/>
      <c r="BDG11" s="5"/>
      <c r="BDH11" s="5"/>
      <c r="BDI11" s="5"/>
      <c r="BDJ11" s="5"/>
      <c r="BDK11" s="5"/>
      <c r="BDL11" s="5"/>
      <c r="BDM11" s="5"/>
      <c r="BDN11" s="5"/>
      <c r="BDO11" s="5"/>
      <c r="BDP11" s="5"/>
      <c r="BDQ11" s="5"/>
      <c r="BDR11" s="5"/>
      <c r="BDS11" s="5"/>
      <c r="BDT11" s="5"/>
      <c r="BDU11" s="5"/>
      <c r="BDV11" s="5"/>
      <c r="BDW11" s="5"/>
      <c r="BDX11" s="5"/>
      <c r="BDY11" s="5"/>
      <c r="BDZ11" s="5"/>
      <c r="BEA11" s="5"/>
      <c r="BEB11" s="5"/>
      <c r="BEC11" s="5"/>
      <c r="BED11" s="5"/>
      <c r="BEE11" s="5"/>
      <c r="BEF11" s="5"/>
      <c r="BEG11" s="5"/>
      <c r="BEH11" s="5"/>
      <c r="BEI11" s="5"/>
      <c r="BEJ11" s="5"/>
      <c r="BEK11" s="5"/>
      <c r="BEL11" s="5"/>
      <c r="BEM11" s="5"/>
      <c r="BEN11" s="5"/>
      <c r="BEO11" s="5"/>
      <c r="BEP11" s="5"/>
      <c r="BEQ11" s="5"/>
      <c r="BER11" s="5"/>
      <c r="BES11" s="5"/>
      <c r="BET11" s="5"/>
      <c r="BEU11" s="5"/>
      <c r="BEV11" s="5"/>
      <c r="BEW11" s="5"/>
      <c r="BEX11" s="5"/>
      <c r="BEY11" s="5"/>
      <c r="BEZ11" s="5"/>
      <c r="BFA11" s="5"/>
      <c r="BFB11" s="5"/>
      <c r="BFC11" s="5"/>
      <c r="BFD11" s="5"/>
      <c r="BFE11" s="5"/>
      <c r="BFF11" s="5"/>
      <c r="BFG11" s="5"/>
      <c r="BFH11" s="5"/>
      <c r="BFI11" s="5"/>
      <c r="BFJ11" s="5"/>
      <c r="BFK11" s="5"/>
      <c r="BFL11" s="5"/>
      <c r="BFM11" s="5"/>
      <c r="BFN11" s="5"/>
      <c r="BFO11" s="5"/>
      <c r="BFP11" s="5"/>
      <c r="BFQ11" s="5"/>
      <c r="BFR11" s="5"/>
      <c r="BFS11" s="5"/>
      <c r="BFT11" s="5"/>
      <c r="BFU11" s="5"/>
      <c r="BFV11" s="5"/>
      <c r="BFW11" s="5"/>
      <c r="BFX11" s="5"/>
      <c r="BFY11" s="5"/>
      <c r="BFZ11" s="5"/>
      <c r="BGA11" s="5"/>
      <c r="BGB11" s="5"/>
      <c r="BGC11" s="5"/>
      <c r="BGD11" s="5"/>
      <c r="BGE11" s="5"/>
      <c r="BGF11" s="5"/>
      <c r="BGG11" s="5"/>
      <c r="BGH11" s="5"/>
      <c r="BGI11" s="5"/>
      <c r="BGJ11" s="5"/>
      <c r="BGK11" s="5"/>
      <c r="BGL11" s="5"/>
      <c r="BGM11" s="5"/>
      <c r="BGN11" s="5"/>
      <c r="BGO11" s="5"/>
      <c r="BGP11" s="5"/>
      <c r="BGQ11" s="5"/>
      <c r="BGR11" s="5"/>
      <c r="BGS11" s="5"/>
      <c r="BGT11" s="5"/>
      <c r="BGU11" s="5"/>
      <c r="BGV11" s="5"/>
      <c r="BGW11" s="5"/>
      <c r="BGX11" s="5"/>
      <c r="BGY11" s="5"/>
      <c r="BGZ11" s="5"/>
      <c r="BHA11" s="5"/>
      <c r="BHB11" s="5"/>
      <c r="BHC11" s="5"/>
      <c r="BHD11" s="5"/>
      <c r="BHE11" s="5"/>
      <c r="BHF11" s="5"/>
      <c r="BHG11" s="5"/>
      <c r="BHH11" s="5"/>
      <c r="BHI11" s="5"/>
      <c r="BHJ11" s="5"/>
      <c r="BHK11" s="5"/>
      <c r="BHL11" s="5"/>
      <c r="BHM11" s="5"/>
      <c r="BHN11" s="5"/>
      <c r="BHO11" s="5"/>
      <c r="BHP11" s="5"/>
      <c r="BHQ11" s="5"/>
      <c r="BHR11" s="5"/>
      <c r="BHS11" s="5"/>
      <c r="BHT11" s="5"/>
      <c r="BHU11" s="5"/>
      <c r="BHV11" s="5"/>
      <c r="BHW11" s="5"/>
      <c r="BHX11" s="5"/>
      <c r="BHY11" s="5"/>
      <c r="BHZ11" s="5"/>
      <c r="BIA11" s="5"/>
      <c r="BIB11" s="5"/>
      <c r="BIC11" s="5"/>
      <c r="BID11" s="5"/>
      <c r="BIE11" s="5"/>
      <c r="BIF11" s="5"/>
      <c r="BIG11" s="5"/>
      <c r="BIH11" s="5"/>
      <c r="BII11" s="5"/>
      <c r="BIJ11" s="5"/>
      <c r="BIK11" s="5"/>
      <c r="BIL11" s="5"/>
      <c r="BIM11" s="5"/>
      <c r="BIN11" s="5"/>
      <c r="BIO11" s="5"/>
      <c r="BIP11" s="5"/>
      <c r="BIQ11" s="5"/>
      <c r="BIR11" s="5"/>
      <c r="BIS11" s="5"/>
      <c r="BIT11" s="5"/>
      <c r="BIU11" s="5"/>
      <c r="BIV11" s="5"/>
      <c r="BIW11" s="5"/>
      <c r="BIX11" s="5"/>
      <c r="BIY11" s="5"/>
      <c r="BIZ11" s="5"/>
      <c r="BJA11" s="5"/>
      <c r="BJB11" s="5"/>
      <c r="BJC11" s="5"/>
      <c r="BJD11" s="5"/>
      <c r="BJE11" s="5"/>
      <c r="BJF11" s="5"/>
      <c r="BJG11" s="5"/>
      <c r="BJH11" s="5"/>
      <c r="BJI11" s="5"/>
      <c r="BJJ11" s="5"/>
      <c r="BJK11" s="5"/>
      <c r="BJL11" s="5"/>
      <c r="BJM11" s="5"/>
      <c r="BJN11" s="5"/>
      <c r="BJO11" s="5"/>
      <c r="BJP11" s="5"/>
      <c r="BJQ11" s="5"/>
      <c r="BJR11" s="5"/>
      <c r="BJS11" s="5"/>
      <c r="BJT11" s="5"/>
      <c r="BJU11" s="5"/>
      <c r="BJV11" s="5"/>
      <c r="BJW11" s="5"/>
      <c r="BJX11" s="5"/>
      <c r="BJY11" s="5"/>
      <c r="BJZ11" s="5"/>
      <c r="BKA11" s="5"/>
      <c r="BKB11" s="5"/>
      <c r="BKC11" s="5"/>
      <c r="BKD11" s="5"/>
      <c r="BKE11" s="5"/>
      <c r="BKF11" s="5"/>
      <c r="BKG11" s="5"/>
      <c r="BKH11" s="5"/>
      <c r="BKI11" s="5"/>
      <c r="BKJ11" s="5"/>
      <c r="BKK11" s="5"/>
      <c r="BKL11" s="5"/>
      <c r="BKM11" s="5"/>
      <c r="BKN11" s="5"/>
      <c r="BKO11" s="5"/>
      <c r="BKP11" s="5"/>
      <c r="BKQ11" s="5"/>
      <c r="BKR11" s="5"/>
      <c r="BKS11" s="5"/>
      <c r="BKT11" s="5"/>
      <c r="BKU11" s="5"/>
      <c r="BKV11" s="5"/>
      <c r="BKW11" s="5"/>
      <c r="BKX11" s="5"/>
      <c r="BKY11" s="5"/>
      <c r="BKZ11" s="5"/>
      <c r="BLA11" s="5"/>
      <c r="BLB11" s="5"/>
      <c r="BLC11" s="5"/>
      <c r="BLD11" s="5"/>
      <c r="BLE11" s="5"/>
      <c r="BLF11" s="5"/>
      <c r="BLG11" s="5"/>
      <c r="BLH11" s="5"/>
      <c r="BLI11" s="5"/>
      <c r="BLJ11" s="5"/>
      <c r="BLK11" s="5"/>
      <c r="BLL11" s="5"/>
      <c r="BLM11" s="5"/>
      <c r="BLN11" s="5"/>
      <c r="BLO11" s="5"/>
      <c r="BLP11" s="5"/>
      <c r="BLQ11" s="5"/>
      <c r="BLR11" s="5"/>
      <c r="BLS11" s="5"/>
      <c r="BLT11" s="5"/>
      <c r="BLU11" s="5"/>
      <c r="BLV11" s="5"/>
      <c r="BLW11" s="5"/>
      <c r="BLX11" s="5"/>
      <c r="BLY11" s="5"/>
      <c r="BLZ11" s="5"/>
      <c r="BMA11" s="5"/>
      <c r="BMB11" s="5"/>
      <c r="BMC11" s="5"/>
      <c r="BMD11" s="5"/>
      <c r="BME11" s="5"/>
      <c r="BMF11" s="5"/>
      <c r="BMG11" s="5"/>
      <c r="BMH11" s="5"/>
      <c r="BMI11" s="5"/>
      <c r="BMJ11" s="5"/>
      <c r="BMK11" s="5"/>
      <c r="BML11" s="5"/>
      <c r="BMM11" s="5"/>
      <c r="BMN11" s="5"/>
      <c r="BMO11" s="5"/>
      <c r="BMP11" s="5"/>
      <c r="BMQ11" s="5"/>
      <c r="BMR11" s="5"/>
      <c r="BMS11" s="5"/>
      <c r="BMT11" s="5"/>
      <c r="BMU11" s="5"/>
      <c r="BMV11" s="5"/>
      <c r="BMW11" s="5"/>
      <c r="BMX11" s="5"/>
      <c r="BMY11" s="5"/>
      <c r="BMZ11" s="5"/>
      <c r="BNA11" s="5"/>
      <c r="BNB11" s="5"/>
      <c r="BNC11" s="5"/>
      <c r="BND11" s="5"/>
      <c r="BNE11" s="5"/>
      <c r="BNF11" s="5"/>
      <c r="BNG11" s="5"/>
      <c r="BNH11" s="5"/>
      <c r="BNI11" s="5"/>
      <c r="BNJ11" s="5"/>
      <c r="BNK11" s="5"/>
      <c r="BNL11" s="5"/>
      <c r="BNM11" s="5"/>
      <c r="BNN11" s="5"/>
      <c r="BNO11" s="5"/>
      <c r="BNP11" s="5"/>
      <c r="BNQ11" s="5"/>
      <c r="BNR11" s="5"/>
      <c r="BNS11" s="5"/>
      <c r="BNT11" s="5"/>
      <c r="BNU11" s="5"/>
      <c r="BNV11" s="5"/>
      <c r="BNW11" s="5"/>
      <c r="BNX11" s="5"/>
      <c r="BNY11" s="5"/>
      <c r="BNZ11" s="5"/>
      <c r="BOA11" s="5"/>
      <c r="BOB11" s="5"/>
      <c r="BOC11" s="5"/>
      <c r="BOD11" s="5"/>
      <c r="BOE11" s="5"/>
      <c r="BOF11" s="5"/>
      <c r="BOG11" s="5"/>
      <c r="BOH11" s="5"/>
      <c r="BOI11" s="5"/>
      <c r="BOJ11" s="5"/>
      <c r="BOK11" s="5"/>
      <c r="BOL11" s="5"/>
      <c r="BOM11" s="5"/>
      <c r="BON11" s="5"/>
      <c r="BOO11" s="5"/>
      <c r="BOP11" s="5"/>
      <c r="BOQ11" s="5"/>
      <c r="BOR11" s="5"/>
      <c r="BOS11" s="5"/>
      <c r="BOT11" s="5"/>
      <c r="BOU11" s="5"/>
      <c r="BOV11" s="5"/>
      <c r="BOW11" s="5"/>
      <c r="BOX11" s="5"/>
      <c r="BOY11" s="5"/>
      <c r="BOZ11" s="5"/>
      <c r="BPA11" s="5"/>
      <c r="BPB11" s="5"/>
      <c r="BPC11" s="5"/>
      <c r="BPD11" s="5"/>
      <c r="BPE11" s="5"/>
      <c r="BPF11" s="5"/>
      <c r="BPG11" s="5"/>
      <c r="BPH11" s="5"/>
      <c r="BPI11" s="5"/>
      <c r="BPJ11" s="5"/>
      <c r="BPK11" s="5"/>
      <c r="BPL11" s="5"/>
      <c r="BPM11" s="5"/>
      <c r="BPN11" s="5"/>
      <c r="BPO11" s="5"/>
      <c r="BPP11" s="5"/>
      <c r="BPQ11" s="5"/>
      <c r="BPR11" s="5"/>
      <c r="BPS11" s="5"/>
      <c r="BPT11" s="5"/>
      <c r="BPU11" s="5"/>
      <c r="BPV11" s="5"/>
      <c r="BPW11" s="5"/>
      <c r="BPX11" s="5"/>
      <c r="BPY11" s="5"/>
      <c r="BPZ11" s="5"/>
      <c r="BQA11" s="5"/>
      <c r="BQB11" s="5"/>
      <c r="BQC11" s="5"/>
      <c r="BQD11" s="5"/>
      <c r="BQE11" s="5"/>
      <c r="BQF11" s="5"/>
      <c r="BQG11" s="5"/>
      <c r="BQH11" s="5"/>
      <c r="BQI11" s="5"/>
      <c r="BQJ11" s="5"/>
      <c r="BQK11" s="5"/>
      <c r="BQL11" s="5"/>
      <c r="BQM11" s="5"/>
      <c r="BQN11" s="5"/>
      <c r="BQO11" s="5"/>
      <c r="BQP11" s="5"/>
      <c r="BQQ11" s="5"/>
      <c r="BQR11" s="5"/>
      <c r="BQS11" s="5"/>
      <c r="BQT11" s="5"/>
      <c r="BQU11" s="5"/>
      <c r="BQV11" s="5"/>
      <c r="BQW11" s="5"/>
      <c r="BQX11" s="5"/>
      <c r="BQY11" s="5"/>
      <c r="BQZ11" s="5"/>
      <c r="BRA11" s="5"/>
      <c r="BRB11" s="5"/>
      <c r="BRC11" s="5"/>
      <c r="BRD11" s="5"/>
      <c r="BRE11" s="5"/>
      <c r="BRF11" s="5"/>
      <c r="BRG11" s="5"/>
      <c r="BRH11" s="5"/>
      <c r="BRI11" s="5"/>
      <c r="BRJ11" s="5"/>
      <c r="BRK11" s="5"/>
      <c r="BRL11" s="5"/>
      <c r="BRM11" s="5"/>
      <c r="BRN11" s="5"/>
      <c r="BRO11" s="5"/>
      <c r="BRP11" s="5"/>
      <c r="BRQ11" s="5"/>
      <c r="BRR11" s="5"/>
      <c r="BRS11" s="5"/>
      <c r="BRT11" s="5"/>
      <c r="BRU11" s="5"/>
      <c r="BRV11" s="5"/>
      <c r="BRW11" s="5"/>
      <c r="BRX11" s="5"/>
      <c r="BRY11" s="5"/>
      <c r="BRZ11" s="5"/>
      <c r="BSA11" s="5"/>
      <c r="BSB11" s="5"/>
      <c r="BSC11" s="5"/>
      <c r="BSD11" s="5"/>
      <c r="BSE11" s="5"/>
      <c r="BSF11" s="5"/>
      <c r="BSG11" s="5"/>
      <c r="BSH11" s="5"/>
      <c r="BSI11" s="5"/>
      <c r="BSJ11" s="5"/>
      <c r="BSK11" s="5"/>
      <c r="BSL11" s="5"/>
      <c r="BSM11" s="5"/>
      <c r="BSN11" s="5"/>
      <c r="BSO11" s="5"/>
      <c r="BSP11" s="5"/>
      <c r="BSQ11" s="5"/>
      <c r="BSR11" s="5"/>
      <c r="BSS11" s="5"/>
      <c r="BST11" s="5"/>
      <c r="BSU11" s="5"/>
      <c r="BSV11" s="5"/>
      <c r="BSW11" s="5"/>
      <c r="BSX11" s="5"/>
      <c r="BSY11" s="5"/>
      <c r="BSZ11" s="5"/>
      <c r="BTA11" s="5"/>
      <c r="BTB11" s="5"/>
      <c r="BTC11" s="5"/>
      <c r="BTD11" s="5"/>
      <c r="BTE11" s="5"/>
      <c r="BTF11" s="5"/>
      <c r="BTG11" s="5"/>
      <c r="BTH11" s="5"/>
      <c r="BTI11" s="5"/>
      <c r="BTJ11" s="5"/>
      <c r="BTK11" s="5"/>
      <c r="BTL11" s="5"/>
      <c r="BTM11" s="5"/>
      <c r="BTN11" s="5"/>
      <c r="BTO11" s="5"/>
      <c r="BTP11" s="5"/>
      <c r="BTQ11" s="5"/>
      <c r="BTR11" s="5"/>
      <c r="BTS11" s="5"/>
      <c r="BTT11" s="5"/>
      <c r="BTU11" s="5"/>
      <c r="BTV11" s="5"/>
      <c r="BTW11" s="5"/>
      <c r="BTX11" s="5"/>
      <c r="BTY11" s="5"/>
      <c r="BTZ11" s="5"/>
      <c r="BUA11" s="5"/>
      <c r="BUB11" s="5"/>
      <c r="BUC11" s="5"/>
      <c r="BUD11" s="5"/>
      <c r="BUE11" s="5"/>
      <c r="BUF11" s="5"/>
      <c r="BUG11" s="5"/>
      <c r="BUH11" s="5"/>
      <c r="BUI11" s="5"/>
      <c r="BUJ11" s="5"/>
      <c r="BUK11" s="5"/>
      <c r="BUL11" s="5"/>
      <c r="BUM11" s="5"/>
      <c r="BUN11" s="5"/>
      <c r="BUO11" s="5"/>
      <c r="BUP11" s="5"/>
      <c r="BUQ11" s="5"/>
      <c r="BUR11" s="5"/>
      <c r="BUS11" s="5"/>
      <c r="BUT11" s="5"/>
      <c r="BUU11" s="5"/>
      <c r="BUV11" s="5"/>
      <c r="BUW11" s="5"/>
      <c r="BUX11" s="5"/>
      <c r="BUY11" s="5"/>
      <c r="BUZ11" s="5"/>
      <c r="BVA11" s="5"/>
      <c r="BVB11" s="5"/>
      <c r="BVC11" s="5"/>
      <c r="BVD11" s="5"/>
      <c r="BVE11" s="5"/>
      <c r="BVF11" s="5"/>
      <c r="BVG11" s="5"/>
      <c r="BVH11" s="5"/>
      <c r="BVI11" s="5"/>
      <c r="BVJ11" s="5"/>
      <c r="BVK11" s="5"/>
      <c r="BVL11" s="5"/>
      <c r="BVM11" s="5"/>
      <c r="BVN11" s="5"/>
      <c r="BVO11" s="5"/>
      <c r="BVP11" s="5"/>
      <c r="BVQ11" s="5"/>
      <c r="BVR11" s="5"/>
      <c r="BVS11" s="5"/>
      <c r="BVT11" s="5"/>
      <c r="BVU11" s="5"/>
      <c r="BVV11" s="5"/>
      <c r="BVW11" s="5"/>
      <c r="BVX11" s="5"/>
      <c r="BVY11" s="5"/>
      <c r="BVZ11" s="5"/>
      <c r="BWA11" s="5"/>
      <c r="BWB11" s="5"/>
      <c r="BWC11" s="5"/>
      <c r="BWD11" s="5"/>
      <c r="BWE11" s="5"/>
      <c r="BWF11" s="5"/>
      <c r="BWG11" s="5"/>
      <c r="BWH11" s="5"/>
      <c r="BWI11" s="5"/>
      <c r="BWJ11" s="5"/>
      <c r="BWK11" s="5"/>
      <c r="BWL11" s="5"/>
      <c r="BWM11" s="5"/>
      <c r="BWN11" s="5"/>
      <c r="BWO11" s="5"/>
      <c r="BWP11" s="5"/>
      <c r="BWQ11" s="5"/>
      <c r="BWR11" s="5"/>
      <c r="BWS11" s="5"/>
      <c r="BWT11" s="5"/>
      <c r="BWU11" s="5"/>
      <c r="BWV11" s="5"/>
      <c r="BWW11" s="5"/>
      <c r="BWX11" s="5"/>
      <c r="BWY11" s="5"/>
      <c r="BWZ11" s="5"/>
      <c r="BXA11" s="5"/>
      <c r="BXB11" s="5"/>
      <c r="BXC11" s="5"/>
      <c r="BXD11" s="5"/>
      <c r="BXE11" s="5"/>
      <c r="BXF11" s="5"/>
      <c r="BXG11" s="5"/>
      <c r="BXH11" s="5"/>
      <c r="BXI11" s="5"/>
      <c r="BXJ11" s="5"/>
      <c r="BXK11" s="5"/>
      <c r="BXL11" s="5"/>
      <c r="BXM11" s="5"/>
      <c r="BXN11" s="5"/>
      <c r="BXO11" s="5"/>
      <c r="BXP11" s="5"/>
      <c r="BXQ11" s="5"/>
      <c r="BXR11" s="5"/>
      <c r="BXS11" s="5"/>
      <c r="BXT11" s="5"/>
      <c r="BXU11" s="5"/>
      <c r="BXV11" s="5"/>
      <c r="BXW11" s="5"/>
      <c r="BXX11" s="5"/>
      <c r="BXY11" s="5"/>
      <c r="BXZ11" s="5"/>
      <c r="BYA11" s="5"/>
      <c r="BYB11" s="5"/>
      <c r="BYC11" s="5"/>
      <c r="BYD11" s="5"/>
      <c r="BYE11" s="5"/>
      <c r="BYF11" s="5"/>
      <c r="BYG11" s="5"/>
      <c r="BYH11" s="5"/>
      <c r="BYI11" s="5"/>
      <c r="BYJ11" s="5"/>
      <c r="BYK11" s="5"/>
      <c r="BYL11" s="5"/>
      <c r="BYM11" s="5"/>
      <c r="BYN11" s="5"/>
      <c r="BYO11" s="5"/>
      <c r="BYP11" s="5"/>
      <c r="BYQ11" s="5"/>
      <c r="BYR11" s="5"/>
      <c r="BYS11" s="5"/>
      <c r="BYT11" s="5"/>
      <c r="BYU11" s="5"/>
      <c r="BYV11" s="5"/>
      <c r="BYW11" s="5"/>
      <c r="BYX11" s="5"/>
      <c r="BYY11" s="5"/>
      <c r="BYZ11" s="5"/>
      <c r="BZA11" s="5"/>
      <c r="BZB11" s="5"/>
      <c r="BZC11" s="5"/>
      <c r="BZD11" s="5"/>
      <c r="BZE11" s="5"/>
      <c r="BZF11" s="5"/>
      <c r="BZG11" s="5"/>
      <c r="BZH11" s="5"/>
      <c r="BZI11" s="5"/>
      <c r="BZJ11" s="5"/>
      <c r="BZK11" s="5"/>
      <c r="BZL11" s="5"/>
      <c r="BZM11" s="5"/>
      <c r="BZN11" s="5"/>
      <c r="BZO11" s="5"/>
      <c r="BZP11" s="5"/>
      <c r="BZQ11" s="5"/>
      <c r="BZR11" s="5"/>
      <c r="BZS11" s="5"/>
      <c r="BZT11" s="5"/>
      <c r="BZU11" s="5"/>
      <c r="BZV11" s="5"/>
      <c r="BZW11" s="5"/>
      <c r="BZX11" s="5"/>
      <c r="BZY11" s="5"/>
      <c r="BZZ11" s="5"/>
      <c r="CAA11" s="5"/>
      <c r="CAB11" s="5"/>
      <c r="CAC11" s="5"/>
      <c r="CAD11" s="5"/>
      <c r="CAE11" s="5"/>
      <c r="CAF11" s="5"/>
      <c r="CAG11" s="5"/>
      <c r="CAH11" s="5"/>
      <c r="CAI11" s="5"/>
      <c r="CAJ11" s="5"/>
      <c r="CAK11" s="5"/>
      <c r="CAL11" s="5"/>
      <c r="CAM11" s="5"/>
      <c r="CAN11" s="5"/>
      <c r="CAO11" s="5"/>
      <c r="CAP11" s="5"/>
      <c r="CAQ11" s="5"/>
      <c r="CAR11" s="5"/>
      <c r="CAS11" s="5"/>
      <c r="CAT11" s="5"/>
      <c r="CAU11" s="5"/>
      <c r="CAV11" s="5"/>
      <c r="CAW11" s="5"/>
      <c r="CAX11" s="5"/>
      <c r="CAY11" s="5"/>
      <c r="CAZ11" s="5"/>
      <c r="CBA11" s="5"/>
      <c r="CBB11" s="5"/>
      <c r="CBC11" s="5"/>
      <c r="CBD11" s="5"/>
      <c r="CBE11" s="5"/>
      <c r="CBF11" s="5"/>
      <c r="CBG11" s="5"/>
      <c r="CBH11" s="5"/>
      <c r="CBI11" s="5"/>
      <c r="CBJ11" s="5"/>
      <c r="CBK11" s="5"/>
      <c r="CBL11" s="5"/>
      <c r="CBM11" s="5"/>
      <c r="CBN11" s="5"/>
      <c r="CBO11" s="5"/>
      <c r="CBP11" s="5"/>
      <c r="CBQ11" s="5"/>
      <c r="CBR11" s="5"/>
      <c r="CBS11" s="5"/>
      <c r="CBT11" s="5"/>
      <c r="CBU11" s="5"/>
      <c r="CBV11" s="5"/>
      <c r="CBW11" s="5"/>
      <c r="CBX11" s="5"/>
      <c r="CBY11" s="5"/>
      <c r="CBZ11" s="5"/>
      <c r="CCA11" s="5"/>
      <c r="CCB11" s="5"/>
      <c r="CCC11" s="5"/>
      <c r="CCD11" s="5"/>
      <c r="CCE11" s="5"/>
      <c r="CCF11" s="5"/>
      <c r="CCG11" s="5"/>
      <c r="CCH11" s="5"/>
      <c r="CCI11" s="5"/>
      <c r="CCJ11" s="5"/>
      <c r="CCK11" s="5"/>
      <c r="CCL11" s="5"/>
      <c r="CCM11" s="5"/>
      <c r="CCN11" s="5"/>
      <c r="CCO11" s="5"/>
      <c r="CCP11" s="5"/>
      <c r="CCQ11" s="5"/>
      <c r="CCR11" s="5"/>
      <c r="CCS11" s="5"/>
      <c r="CCT11" s="5"/>
      <c r="CCU11" s="5"/>
      <c r="CCV11" s="5"/>
      <c r="CCW11" s="5"/>
      <c r="CCX11" s="5"/>
      <c r="CCY11" s="5"/>
      <c r="CCZ11" s="5"/>
      <c r="CDA11" s="5"/>
      <c r="CDB11" s="5"/>
      <c r="CDC11" s="5"/>
      <c r="CDD11" s="5"/>
      <c r="CDE11" s="5"/>
      <c r="CDF11" s="5"/>
      <c r="CDG11" s="5"/>
      <c r="CDH11" s="5"/>
      <c r="CDI11" s="5"/>
      <c r="CDJ11" s="5"/>
      <c r="CDK11" s="5"/>
      <c r="CDL11" s="5"/>
      <c r="CDM11" s="5"/>
      <c r="CDN11" s="5"/>
      <c r="CDO11" s="5"/>
      <c r="CDP11" s="5"/>
      <c r="CDQ11" s="5"/>
      <c r="CDR11" s="5"/>
      <c r="CDS11" s="5"/>
      <c r="CDT11" s="5"/>
      <c r="CDU11" s="5"/>
      <c r="CDV11" s="5"/>
      <c r="CDW11" s="5"/>
      <c r="CDX11" s="5"/>
      <c r="CDY11" s="5"/>
      <c r="CDZ11" s="5"/>
      <c r="CEA11" s="5"/>
      <c r="CEB11" s="5"/>
      <c r="CEC11" s="5"/>
      <c r="CED11" s="5"/>
      <c r="CEE11" s="5"/>
      <c r="CEF11" s="5"/>
      <c r="CEG11" s="5"/>
      <c r="CEH11" s="5"/>
      <c r="CEI11" s="5"/>
      <c r="CEJ11" s="5"/>
      <c r="CEK11" s="5"/>
      <c r="CEL11" s="5"/>
      <c r="CEM11" s="5"/>
      <c r="CEN11" s="5"/>
      <c r="CEO11" s="5"/>
      <c r="CEP11" s="5"/>
      <c r="CEQ11" s="5"/>
      <c r="CER11" s="5"/>
      <c r="CES11" s="5"/>
      <c r="CET11" s="5"/>
      <c r="CEU11" s="5"/>
      <c r="CEV11" s="5"/>
      <c r="CEW11" s="5"/>
      <c r="CEX11" s="5"/>
      <c r="CEY11" s="5"/>
      <c r="CEZ11" s="5"/>
      <c r="CFA11" s="5"/>
      <c r="CFB11" s="5"/>
      <c r="CFC11" s="5"/>
      <c r="CFD11" s="5"/>
      <c r="CFE11" s="5"/>
      <c r="CFF11" s="5"/>
      <c r="CFG11" s="5"/>
      <c r="CFH11" s="5"/>
      <c r="CFI11" s="5"/>
      <c r="CFJ11" s="5"/>
      <c r="CFK11" s="5"/>
      <c r="CFL11" s="5"/>
      <c r="CFM11" s="5"/>
      <c r="CFN11" s="5"/>
      <c r="CFO11" s="5"/>
      <c r="CFP11" s="5"/>
      <c r="CFQ11" s="5"/>
      <c r="CFR11" s="5"/>
      <c r="CFS11" s="5"/>
      <c r="CFT11" s="5"/>
      <c r="CFU11" s="5"/>
      <c r="CFV11" s="5"/>
      <c r="CFW11" s="5"/>
      <c r="CFX11" s="5"/>
      <c r="CFY11" s="5"/>
      <c r="CFZ11" s="5"/>
      <c r="CGA11" s="5"/>
      <c r="CGB11" s="5"/>
      <c r="CGC11" s="5"/>
      <c r="CGD11" s="5"/>
      <c r="CGE11" s="5"/>
      <c r="CGF11" s="5"/>
      <c r="CGG11" s="5"/>
      <c r="CGH11" s="5"/>
      <c r="CGI11" s="5"/>
      <c r="CGJ11" s="5"/>
      <c r="CGK11" s="5"/>
      <c r="CGL11" s="5"/>
      <c r="CGM11" s="5"/>
      <c r="CGN11" s="5"/>
      <c r="CGO11" s="5"/>
      <c r="CGP11" s="5"/>
      <c r="CGQ11" s="5"/>
      <c r="CGR11" s="5"/>
      <c r="CGS11" s="5"/>
      <c r="CGT11" s="5"/>
      <c r="CGU11" s="5"/>
      <c r="CGV11" s="5"/>
      <c r="CGW11" s="5"/>
      <c r="CGX11" s="5"/>
      <c r="CGY11" s="5"/>
      <c r="CGZ11" s="5"/>
      <c r="CHA11" s="5"/>
      <c r="CHB11" s="5"/>
      <c r="CHC11" s="5"/>
      <c r="CHD11" s="5"/>
      <c r="CHE11" s="5"/>
      <c r="CHF11" s="5"/>
      <c r="CHG11" s="5"/>
      <c r="CHH11" s="5"/>
      <c r="CHI11" s="5"/>
      <c r="CHJ11" s="5"/>
      <c r="CHK11" s="5"/>
      <c r="CHL11" s="5"/>
      <c r="CHM11" s="5"/>
      <c r="CHN11" s="5"/>
      <c r="CHO11" s="5"/>
      <c r="CHP11" s="5"/>
      <c r="CHQ11" s="5"/>
      <c r="CHR11" s="5"/>
      <c r="CHS11" s="5"/>
      <c r="CHT11" s="5"/>
      <c r="CHU11" s="5"/>
      <c r="CHV11" s="5"/>
      <c r="CHW11" s="5"/>
      <c r="CHX11" s="5"/>
      <c r="CHY11" s="5"/>
      <c r="CHZ11" s="5"/>
      <c r="CIA11" s="5"/>
      <c r="CIB11" s="5"/>
      <c r="CIC11" s="5"/>
      <c r="CID11" s="5"/>
      <c r="CIE11" s="5"/>
      <c r="CIF11" s="5"/>
      <c r="CIG11" s="5"/>
      <c r="CIH11" s="5"/>
      <c r="CII11" s="5"/>
      <c r="CIJ11" s="5"/>
      <c r="CIK11" s="5"/>
      <c r="CIL11" s="5"/>
      <c r="CIM11" s="5"/>
      <c r="CIN11" s="5"/>
      <c r="CIO11" s="5"/>
      <c r="CIP11" s="5"/>
      <c r="CIQ11" s="5"/>
      <c r="CIR11" s="5"/>
      <c r="CIS11" s="5"/>
      <c r="CIT11" s="5"/>
      <c r="CIU11" s="5"/>
      <c r="CIV11" s="5"/>
      <c r="CIW11" s="5"/>
      <c r="CIX11" s="5"/>
      <c r="CIY11" s="5"/>
      <c r="CIZ11" s="5"/>
      <c r="CJA11" s="5"/>
      <c r="CJB11" s="5"/>
      <c r="CJC11" s="5"/>
      <c r="CJD11" s="5"/>
      <c r="CJE11" s="5"/>
      <c r="CJF11" s="5"/>
      <c r="CJG11" s="5"/>
      <c r="CJH11" s="5"/>
      <c r="CJI11" s="5"/>
      <c r="CJJ11" s="5"/>
      <c r="CJK11" s="5"/>
      <c r="CJL11" s="5"/>
      <c r="CJM11" s="5"/>
      <c r="CJN11" s="5"/>
      <c r="CJO11" s="5"/>
      <c r="CJP11" s="5"/>
      <c r="CJQ11" s="5"/>
      <c r="CJR11" s="5"/>
      <c r="CJS11" s="5"/>
      <c r="CJT11" s="5"/>
      <c r="CJU11" s="5"/>
      <c r="CJV11" s="5"/>
      <c r="CJW11" s="5"/>
      <c r="CJX11" s="5"/>
      <c r="CJY11" s="5"/>
      <c r="CJZ11" s="5"/>
      <c r="CKA11" s="5"/>
      <c r="CKB11" s="5"/>
      <c r="CKC11" s="5"/>
      <c r="CKD11" s="5"/>
      <c r="CKE11" s="5"/>
      <c r="CKF11" s="5"/>
      <c r="CKG11" s="5"/>
      <c r="CKH11" s="5"/>
      <c r="CKI11" s="5"/>
      <c r="CKJ11" s="5"/>
      <c r="CKK11" s="5"/>
      <c r="CKL11" s="5"/>
      <c r="CKM11" s="5"/>
      <c r="CKN11" s="5"/>
      <c r="CKO11" s="5"/>
      <c r="CKP11" s="5"/>
      <c r="CKQ11" s="5"/>
      <c r="CKR11" s="5"/>
      <c r="CKS11" s="5"/>
      <c r="CKT11" s="5"/>
      <c r="CKU11" s="5"/>
      <c r="CKV11" s="5"/>
      <c r="CKW11" s="5"/>
      <c r="CKX11" s="5"/>
      <c r="CKY11" s="5"/>
      <c r="CKZ11" s="5"/>
      <c r="CLA11" s="5"/>
      <c r="CLB11" s="5"/>
      <c r="CLC11" s="5"/>
      <c r="CLD11" s="5"/>
      <c r="CLE11" s="5"/>
      <c r="CLF11" s="5"/>
      <c r="CLG11" s="5"/>
      <c r="CLH11" s="5"/>
      <c r="CLI11" s="5"/>
      <c r="CLJ11" s="5"/>
      <c r="CLK11" s="5"/>
      <c r="CLL11" s="5"/>
      <c r="CLM11" s="5"/>
      <c r="CLN11" s="5"/>
      <c r="CLO11" s="5"/>
      <c r="CLP11" s="5"/>
      <c r="CLQ11" s="5"/>
      <c r="CLR11" s="5"/>
      <c r="CLS11" s="5"/>
      <c r="CLT11" s="5"/>
      <c r="CLU11" s="5"/>
      <c r="CLV11" s="5"/>
      <c r="CLW11" s="5"/>
      <c r="CLX11" s="5"/>
      <c r="CLY11" s="5"/>
      <c r="CLZ11" s="5"/>
      <c r="CMA11" s="5"/>
      <c r="CMB11" s="5"/>
      <c r="CMC11" s="5"/>
      <c r="CMD11" s="5"/>
      <c r="CME11" s="5"/>
      <c r="CMF11" s="5"/>
      <c r="CMG11" s="5"/>
      <c r="CMH11" s="5"/>
      <c r="CMI11" s="5"/>
      <c r="CMJ11" s="5"/>
      <c r="CMK11" s="5"/>
      <c r="CML11" s="5"/>
      <c r="CMM11" s="5"/>
      <c r="CMN11" s="5"/>
      <c r="CMO11" s="5"/>
      <c r="CMP11" s="5"/>
      <c r="CMQ11" s="5"/>
      <c r="CMR11" s="5"/>
      <c r="CMS11" s="5"/>
      <c r="CMT11" s="5"/>
      <c r="CMU11" s="5"/>
      <c r="CMV11" s="5"/>
      <c r="CMW11" s="5"/>
      <c r="CMX11" s="5"/>
      <c r="CMY11" s="5"/>
      <c r="CMZ11" s="5"/>
      <c r="CNA11" s="5"/>
      <c r="CNB11" s="5"/>
      <c r="CNC11" s="5"/>
      <c r="CND11" s="5"/>
      <c r="CNE11" s="5"/>
      <c r="CNF11" s="5"/>
      <c r="CNG11" s="5"/>
      <c r="CNH11" s="5"/>
      <c r="CNI11" s="5"/>
      <c r="CNJ11" s="5"/>
      <c r="CNK11" s="5"/>
      <c r="CNL11" s="5"/>
      <c r="CNM11" s="5"/>
      <c r="CNN11" s="5"/>
      <c r="CNO11" s="5"/>
      <c r="CNP11" s="5"/>
      <c r="CNQ11" s="5"/>
      <c r="CNR11" s="5"/>
      <c r="CNS11" s="5"/>
      <c r="CNT11" s="5"/>
      <c r="CNU11" s="5"/>
      <c r="CNV11" s="5"/>
      <c r="CNW11" s="5"/>
      <c r="CNX11" s="5"/>
      <c r="CNY11" s="5"/>
      <c r="CNZ11" s="5"/>
      <c r="COA11" s="5"/>
      <c r="COB11" s="5"/>
      <c r="COC11" s="5"/>
      <c r="COD11" s="5"/>
      <c r="COE11" s="5"/>
      <c r="COF11" s="5"/>
      <c r="COG11" s="5"/>
      <c r="COH11" s="5"/>
      <c r="COI11" s="5"/>
      <c r="COJ11" s="5"/>
      <c r="COK11" s="5"/>
      <c r="COL11" s="5"/>
      <c r="COM11" s="5"/>
      <c r="CON11" s="5"/>
      <c r="COO11" s="5"/>
      <c r="COP11" s="5"/>
      <c r="COQ11" s="5"/>
      <c r="COR11" s="5"/>
      <c r="COS11" s="5"/>
      <c r="COT11" s="5"/>
      <c r="COU11" s="5"/>
      <c r="COV11" s="5"/>
      <c r="COW11" s="5"/>
      <c r="COX11" s="5"/>
      <c r="COY11" s="5"/>
      <c r="COZ11" s="5"/>
      <c r="CPA11" s="5"/>
      <c r="CPB11" s="5"/>
      <c r="CPC11" s="5"/>
      <c r="CPD11" s="5"/>
      <c r="CPE11" s="5"/>
      <c r="CPF11" s="5"/>
      <c r="CPG11" s="5"/>
      <c r="CPH11" s="5"/>
      <c r="CPI11" s="5"/>
      <c r="CPJ11" s="5"/>
      <c r="CPK11" s="5"/>
      <c r="CPL11" s="5"/>
      <c r="CPM11" s="5"/>
      <c r="CPN11" s="5"/>
      <c r="CPO11" s="5"/>
      <c r="CPP11" s="5"/>
      <c r="CPQ11" s="5"/>
      <c r="CPR11" s="5"/>
      <c r="CPS11" s="5"/>
      <c r="CPT11" s="5"/>
      <c r="CPU11" s="5"/>
      <c r="CPV11" s="5"/>
      <c r="CPW11" s="5"/>
      <c r="CPX11" s="5"/>
      <c r="CPY11" s="5"/>
      <c r="CPZ11" s="5"/>
      <c r="CQA11" s="5"/>
      <c r="CQB11" s="5"/>
      <c r="CQC11" s="5"/>
      <c r="CQD11" s="5"/>
      <c r="CQE11" s="5"/>
      <c r="CQF11" s="5"/>
      <c r="CQG11" s="5"/>
      <c r="CQH11" s="5"/>
      <c r="CQI11" s="5"/>
      <c r="CQJ11" s="5"/>
      <c r="CQK11" s="5"/>
      <c r="CQL11" s="5"/>
      <c r="CQM11" s="5"/>
      <c r="CQN11" s="5"/>
      <c r="CQO11" s="5"/>
      <c r="CQP11" s="5"/>
      <c r="CQQ11" s="5"/>
      <c r="CQR11" s="5"/>
      <c r="CQS11" s="5"/>
      <c r="CQT11" s="5"/>
      <c r="CQU11" s="5"/>
      <c r="CQV11" s="5"/>
      <c r="CQW11" s="5"/>
      <c r="CQX11" s="5"/>
      <c r="CQY11" s="5"/>
      <c r="CQZ11" s="5"/>
      <c r="CRA11" s="5"/>
      <c r="CRB11" s="5"/>
      <c r="CRC11" s="5"/>
      <c r="CRD11" s="5"/>
      <c r="CRE11" s="5"/>
      <c r="CRF11" s="5"/>
      <c r="CRG11" s="5"/>
      <c r="CRH11" s="5"/>
      <c r="CRI11" s="5"/>
      <c r="CRJ11" s="5"/>
      <c r="CRK11" s="5"/>
      <c r="CRL11" s="5"/>
      <c r="CRM11" s="5"/>
      <c r="CRN11" s="5"/>
      <c r="CRO11" s="5"/>
      <c r="CRP11" s="5"/>
      <c r="CRQ11" s="5"/>
      <c r="CRR11" s="5"/>
      <c r="CRS11" s="5"/>
      <c r="CRT11" s="5"/>
      <c r="CRU11" s="5"/>
      <c r="CRV11" s="5"/>
      <c r="CRW11" s="5"/>
      <c r="CRX11" s="5"/>
      <c r="CRY11" s="5"/>
      <c r="CRZ11" s="5"/>
      <c r="CSA11" s="5"/>
      <c r="CSB11" s="5"/>
      <c r="CSC11" s="5"/>
      <c r="CSD11" s="5"/>
      <c r="CSE11" s="5"/>
      <c r="CSF11" s="5"/>
      <c r="CSG11" s="5"/>
      <c r="CSH11" s="5"/>
      <c r="CSI11" s="5"/>
      <c r="CSJ11" s="5"/>
      <c r="CSK11" s="5"/>
      <c r="CSL11" s="5"/>
      <c r="CSM11" s="5"/>
      <c r="CSN11" s="5"/>
      <c r="CSO11" s="5"/>
      <c r="CSP11" s="5"/>
      <c r="CSQ11" s="5"/>
      <c r="CSR11" s="5"/>
      <c r="CSS11" s="5"/>
      <c r="CST11" s="5"/>
      <c r="CSU11" s="5"/>
      <c r="CSV11" s="5"/>
      <c r="CSW11" s="5"/>
      <c r="CSX11" s="5"/>
      <c r="CSY11" s="5"/>
      <c r="CSZ11" s="5"/>
      <c r="CTA11" s="5"/>
      <c r="CTB11" s="5"/>
      <c r="CTC11" s="5"/>
      <c r="CTD11" s="5"/>
      <c r="CTE11" s="5"/>
      <c r="CTF11" s="5"/>
      <c r="CTG11" s="5"/>
      <c r="CTH11" s="5"/>
      <c r="CTI11" s="5"/>
      <c r="CTJ11" s="5"/>
      <c r="CTK11" s="5"/>
      <c r="CTL11" s="5"/>
      <c r="CTM11" s="5"/>
      <c r="CTN11" s="5"/>
      <c r="CTO11" s="5"/>
      <c r="CTP11" s="5"/>
      <c r="CTQ11" s="5"/>
      <c r="CTR11" s="5"/>
      <c r="CTS11" s="5"/>
      <c r="CTT11" s="5"/>
      <c r="CTU11" s="5"/>
      <c r="CTV11" s="5"/>
      <c r="CTW11" s="5"/>
      <c r="CTX11" s="5"/>
      <c r="CTY11" s="5"/>
      <c r="CTZ11" s="5"/>
      <c r="CUA11" s="5"/>
      <c r="CUB11" s="5"/>
      <c r="CUC11" s="5"/>
      <c r="CUD11" s="5"/>
      <c r="CUE11" s="5"/>
      <c r="CUF11" s="5"/>
      <c r="CUG11" s="5"/>
      <c r="CUH11" s="5"/>
      <c r="CUI11" s="5"/>
      <c r="CUJ11" s="5"/>
      <c r="CUK11" s="5"/>
      <c r="CUL11" s="5"/>
      <c r="CUM11" s="5"/>
      <c r="CUN11" s="5"/>
      <c r="CUO11" s="5"/>
      <c r="CUP11" s="5"/>
      <c r="CUQ11" s="5"/>
      <c r="CUR11" s="5"/>
      <c r="CUS11" s="5"/>
      <c r="CUT11" s="5"/>
      <c r="CUU11" s="5"/>
      <c r="CUV11" s="5"/>
      <c r="CUW11" s="5"/>
      <c r="CUX11" s="5"/>
      <c r="CUY11" s="5"/>
      <c r="CUZ11" s="5"/>
      <c r="CVA11" s="5"/>
      <c r="CVB11" s="5"/>
      <c r="CVC11" s="5"/>
      <c r="CVD11" s="5"/>
      <c r="CVE11" s="5"/>
      <c r="CVF11" s="5"/>
      <c r="CVG11" s="5"/>
      <c r="CVH11" s="5"/>
      <c r="CVI11" s="5"/>
      <c r="CVJ11" s="5"/>
      <c r="CVK11" s="5"/>
      <c r="CVL11" s="5"/>
      <c r="CVM11" s="5"/>
      <c r="CVN11" s="5"/>
      <c r="CVO11" s="5"/>
      <c r="CVP11" s="5"/>
      <c r="CVQ11" s="5"/>
      <c r="CVR11" s="5"/>
      <c r="CVS11" s="5"/>
      <c r="CVT11" s="5"/>
      <c r="CVU11" s="5"/>
      <c r="CVV11" s="5"/>
      <c r="CVW11" s="5"/>
      <c r="CVX11" s="5"/>
      <c r="CVY11" s="5"/>
      <c r="CVZ11" s="5"/>
      <c r="CWA11" s="5"/>
      <c r="CWB11" s="5"/>
      <c r="CWC11" s="5"/>
      <c r="CWD11" s="5"/>
      <c r="CWE11" s="5"/>
      <c r="CWF11" s="5"/>
      <c r="CWG11" s="5"/>
      <c r="CWH11" s="5"/>
      <c r="CWI11" s="5"/>
      <c r="CWJ11" s="5"/>
      <c r="CWK11" s="5"/>
      <c r="CWL11" s="5"/>
      <c r="CWM11" s="5"/>
      <c r="CWN11" s="5"/>
      <c r="CWO11" s="5"/>
      <c r="CWP11" s="5"/>
      <c r="CWQ11" s="5"/>
      <c r="CWR11" s="5"/>
      <c r="CWS11" s="5"/>
      <c r="CWT11" s="5"/>
      <c r="CWU11" s="5"/>
      <c r="CWV11" s="5"/>
      <c r="CWW11" s="5"/>
      <c r="CWX11" s="5"/>
      <c r="CWY11" s="5"/>
      <c r="CWZ11" s="5"/>
      <c r="CXA11" s="5"/>
      <c r="CXB11" s="5"/>
      <c r="CXC11" s="5"/>
      <c r="CXD11" s="5"/>
      <c r="CXE11" s="5"/>
      <c r="CXF11" s="5"/>
      <c r="CXG11" s="5"/>
      <c r="CXH11" s="5"/>
      <c r="CXI11" s="5"/>
      <c r="CXJ11" s="5"/>
      <c r="CXK11" s="5"/>
      <c r="CXL11" s="5"/>
      <c r="CXM11" s="5"/>
      <c r="CXN11" s="5"/>
      <c r="CXO11" s="5"/>
      <c r="CXP11" s="5"/>
      <c r="CXQ11" s="5"/>
      <c r="CXR11" s="5"/>
      <c r="CXS11" s="5"/>
      <c r="CXT11" s="5"/>
      <c r="CXU11" s="5"/>
      <c r="CXV11" s="5"/>
      <c r="CXW11" s="5"/>
      <c r="CXX11" s="5"/>
      <c r="CXY11" s="5"/>
      <c r="CXZ11" s="5"/>
      <c r="CYA11" s="5"/>
      <c r="CYB11" s="5"/>
      <c r="CYC11" s="5"/>
      <c r="CYD11" s="5"/>
      <c r="CYE11" s="5"/>
      <c r="CYF11" s="5"/>
      <c r="CYG11" s="5"/>
      <c r="CYH11" s="5"/>
      <c r="CYI11" s="5"/>
      <c r="CYJ11" s="5"/>
      <c r="CYK11" s="5"/>
      <c r="CYL11" s="5"/>
      <c r="CYM11" s="5"/>
      <c r="CYN11" s="5"/>
      <c r="CYO11" s="5"/>
      <c r="CYP11" s="5"/>
      <c r="CYQ11" s="5"/>
      <c r="CYR11" s="5"/>
      <c r="CYS11" s="5"/>
      <c r="CYT11" s="5"/>
      <c r="CYU11" s="5"/>
      <c r="CYV11" s="5"/>
      <c r="CYW11" s="5"/>
      <c r="CYX11" s="5"/>
      <c r="CYY11" s="5"/>
      <c r="CYZ11" s="5"/>
      <c r="CZA11" s="5"/>
      <c r="CZB11" s="5"/>
      <c r="CZC11" s="5"/>
      <c r="CZD11" s="5"/>
      <c r="CZE11" s="5"/>
      <c r="CZF11" s="5"/>
      <c r="CZG11" s="5"/>
      <c r="CZH11" s="5"/>
      <c r="CZI11" s="5"/>
      <c r="CZJ11" s="5"/>
      <c r="CZK11" s="5"/>
      <c r="CZL11" s="5"/>
      <c r="CZM11" s="5"/>
      <c r="CZN11" s="5"/>
      <c r="CZO11" s="5"/>
      <c r="CZP11" s="5"/>
      <c r="CZQ11" s="5"/>
      <c r="CZR11" s="5"/>
      <c r="CZS11" s="5"/>
      <c r="CZT11" s="5"/>
      <c r="CZU11" s="5"/>
      <c r="CZV11" s="5"/>
      <c r="CZW11" s="5"/>
      <c r="CZX11" s="5"/>
      <c r="CZY11" s="5"/>
      <c r="CZZ11" s="5"/>
      <c r="DAA11" s="5"/>
      <c r="DAB11" s="5"/>
      <c r="DAC11" s="5"/>
      <c r="DAD11" s="5"/>
      <c r="DAE11" s="5"/>
      <c r="DAF11" s="5"/>
      <c r="DAG11" s="5"/>
      <c r="DAH11" s="5"/>
      <c r="DAI11" s="5"/>
      <c r="DAJ11" s="5"/>
      <c r="DAK11" s="5"/>
      <c r="DAL11" s="5"/>
      <c r="DAM11" s="5"/>
      <c r="DAN11" s="5"/>
      <c r="DAO11" s="5"/>
      <c r="DAP11" s="5"/>
      <c r="DAQ11" s="5"/>
      <c r="DAR11" s="5"/>
      <c r="DAS11" s="5"/>
      <c r="DAT11" s="5"/>
      <c r="DAU11" s="5"/>
      <c r="DAV11" s="5"/>
      <c r="DAW11" s="5"/>
      <c r="DAX11" s="5"/>
      <c r="DAY11" s="5"/>
      <c r="DAZ11" s="5"/>
      <c r="DBA11" s="5"/>
      <c r="DBB11" s="5"/>
      <c r="DBC11" s="5"/>
      <c r="DBD11" s="5"/>
      <c r="DBE11" s="5"/>
      <c r="DBF11" s="5"/>
      <c r="DBG11" s="5"/>
      <c r="DBH11" s="5"/>
      <c r="DBI11" s="5"/>
      <c r="DBJ11" s="5"/>
      <c r="DBK11" s="5"/>
      <c r="DBL11" s="5"/>
      <c r="DBM11" s="5"/>
      <c r="DBN11" s="5"/>
      <c r="DBO11" s="5"/>
      <c r="DBP11" s="5"/>
      <c r="DBQ11" s="5"/>
      <c r="DBR11" s="5"/>
      <c r="DBS11" s="5"/>
      <c r="DBT11" s="5"/>
      <c r="DBU11" s="5"/>
      <c r="DBV11" s="5"/>
      <c r="DBW11" s="5"/>
      <c r="DBX11" s="5"/>
      <c r="DBY11" s="5"/>
      <c r="DBZ11" s="5"/>
      <c r="DCA11" s="5"/>
      <c r="DCB11" s="5"/>
      <c r="DCC11" s="5"/>
      <c r="DCD11" s="5"/>
      <c r="DCE11" s="5"/>
      <c r="DCF11" s="5"/>
      <c r="DCG11" s="5"/>
      <c r="DCH11" s="5"/>
      <c r="DCI11" s="5"/>
      <c r="DCJ11" s="5"/>
      <c r="DCK11" s="5"/>
      <c r="DCL11" s="5"/>
      <c r="DCM11" s="5"/>
      <c r="DCN11" s="5"/>
      <c r="DCO11" s="5"/>
      <c r="DCP11" s="5"/>
      <c r="DCQ11" s="5"/>
      <c r="DCR11" s="5"/>
      <c r="DCS11" s="5"/>
      <c r="DCT11" s="5"/>
      <c r="DCU11" s="5"/>
      <c r="DCV11" s="5"/>
      <c r="DCW11" s="5"/>
      <c r="DCX11" s="5"/>
      <c r="DCY11" s="5"/>
      <c r="DCZ11" s="5"/>
      <c r="DDA11" s="5"/>
      <c r="DDB11" s="5"/>
      <c r="DDC11" s="5"/>
      <c r="DDD11" s="5"/>
      <c r="DDE11" s="5"/>
      <c r="DDF11" s="5"/>
      <c r="DDG11" s="5"/>
      <c r="DDH11" s="5"/>
      <c r="DDI11" s="5"/>
      <c r="DDJ11" s="5"/>
      <c r="DDK11" s="5"/>
      <c r="DDL11" s="5"/>
      <c r="DDM11" s="5"/>
      <c r="DDN11" s="5"/>
      <c r="DDO11" s="5"/>
      <c r="DDP11" s="5"/>
      <c r="DDQ11" s="5"/>
      <c r="DDR11" s="5"/>
      <c r="DDS11" s="5"/>
      <c r="DDT11" s="5"/>
      <c r="DDU11" s="5"/>
      <c r="DDV11" s="5"/>
      <c r="DDW11" s="5"/>
      <c r="DDX11" s="5"/>
      <c r="DDY11" s="5"/>
      <c r="DDZ11" s="5"/>
      <c r="DEA11" s="5"/>
      <c r="DEB11" s="5"/>
      <c r="DEC11" s="5"/>
      <c r="DED11" s="5"/>
      <c r="DEE11" s="5"/>
      <c r="DEF11" s="5"/>
      <c r="DEG11" s="5"/>
      <c r="DEH11" s="5"/>
      <c r="DEI11" s="5"/>
      <c r="DEJ11" s="5"/>
      <c r="DEK11" s="5"/>
      <c r="DEL11" s="5"/>
      <c r="DEM11" s="5"/>
      <c r="DEN11" s="5"/>
      <c r="DEO11" s="5"/>
      <c r="DEP11" s="5"/>
      <c r="DEQ11" s="5"/>
      <c r="DER11" s="5"/>
      <c r="DES11" s="5"/>
      <c r="DET11" s="5"/>
      <c r="DEU11" s="5"/>
      <c r="DEV11" s="5"/>
      <c r="DEW11" s="5"/>
      <c r="DEX11" s="5"/>
      <c r="DEY11" s="5"/>
      <c r="DEZ11" s="5"/>
      <c r="DFA11" s="5"/>
      <c r="DFB11" s="5"/>
      <c r="DFC11" s="5"/>
      <c r="DFD11" s="5"/>
      <c r="DFE11" s="5"/>
      <c r="DFF11" s="5"/>
      <c r="DFG11" s="5"/>
      <c r="DFH11" s="5"/>
      <c r="DFI11" s="5"/>
      <c r="DFJ11" s="5"/>
      <c r="DFK11" s="5"/>
      <c r="DFL11" s="5"/>
      <c r="DFM11" s="5"/>
      <c r="DFN11" s="5"/>
      <c r="DFO11" s="5"/>
      <c r="DFP11" s="5"/>
      <c r="DFQ11" s="5"/>
      <c r="DFR11" s="5"/>
      <c r="DFS11" s="5"/>
      <c r="DFT11" s="5"/>
      <c r="DFU11" s="5"/>
      <c r="DFV11" s="5"/>
      <c r="DFW11" s="5"/>
      <c r="DFX11" s="5"/>
      <c r="DFY11" s="5"/>
      <c r="DFZ11" s="5"/>
      <c r="DGA11" s="5"/>
      <c r="DGB11" s="5"/>
      <c r="DGC11" s="5"/>
      <c r="DGD11" s="5"/>
      <c r="DGE11" s="5"/>
      <c r="DGF11" s="5"/>
      <c r="DGG11" s="5"/>
      <c r="DGH11" s="5"/>
      <c r="DGI11" s="5"/>
      <c r="DGJ11" s="5"/>
      <c r="DGK11" s="5"/>
      <c r="DGL11" s="5"/>
      <c r="DGM11" s="5"/>
      <c r="DGN11" s="5"/>
      <c r="DGO11" s="5"/>
      <c r="DGP11" s="5"/>
      <c r="DGQ11" s="5"/>
      <c r="DGR11" s="5"/>
      <c r="DGS11" s="5"/>
      <c r="DGT11" s="5"/>
      <c r="DGU11" s="5"/>
      <c r="DGV11" s="5"/>
      <c r="DGW11" s="5"/>
      <c r="DGX11" s="5"/>
      <c r="DGY11" s="5"/>
      <c r="DGZ11" s="5"/>
      <c r="DHA11" s="5"/>
      <c r="DHB11" s="5"/>
      <c r="DHC11" s="5"/>
      <c r="DHD11" s="5"/>
      <c r="DHE11" s="5"/>
      <c r="DHF11" s="5"/>
      <c r="DHG11" s="5"/>
      <c r="DHH11" s="5"/>
      <c r="DHI11" s="5"/>
      <c r="DHJ11" s="5"/>
      <c r="DHK11" s="5"/>
      <c r="DHL11" s="5"/>
      <c r="DHM11" s="5"/>
      <c r="DHN11" s="5"/>
      <c r="DHO11" s="5"/>
      <c r="DHP11" s="5"/>
      <c r="DHQ11" s="5"/>
      <c r="DHR11" s="5"/>
      <c r="DHS11" s="5"/>
      <c r="DHT11" s="5"/>
      <c r="DHU11" s="5"/>
      <c r="DHV11" s="5"/>
      <c r="DHW11" s="5"/>
      <c r="DHX11" s="5"/>
      <c r="DHY11" s="5"/>
      <c r="DHZ11" s="5"/>
      <c r="DIA11" s="5"/>
      <c r="DIB11" s="5"/>
      <c r="DIC11" s="5"/>
      <c r="DID11" s="5"/>
      <c r="DIE11" s="5"/>
      <c r="DIF11" s="5"/>
      <c r="DIG11" s="5"/>
      <c r="DIH11" s="5"/>
      <c r="DII11" s="5"/>
      <c r="DIJ11" s="5"/>
      <c r="DIK11" s="5"/>
      <c r="DIL11" s="5"/>
      <c r="DIM11" s="5"/>
      <c r="DIN11" s="5"/>
      <c r="DIO11" s="5"/>
      <c r="DIP11" s="5"/>
      <c r="DIQ11" s="5"/>
      <c r="DIR11" s="5"/>
      <c r="DIS11" s="5"/>
      <c r="DIT11" s="5"/>
      <c r="DIU11" s="5"/>
      <c r="DIV11" s="5"/>
      <c r="DIW11" s="5"/>
      <c r="DIX11" s="5"/>
      <c r="DIY11" s="5"/>
      <c r="DIZ11" s="5"/>
      <c r="DJA11" s="5"/>
      <c r="DJB11" s="5"/>
      <c r="DJC11" s="5"/>
      <c r="DJD11" s="5"/>
      <c r="DJE11" s="5"/>
      <c r="DJF11" s="5"/>
      <c r="DJG11" s="5"/>
      <c r="DJH11" s="5"/>
      <c r="DJI11" s="5"/>
      <c r="DJJ11" s="5"/>
      <c r="DJK11" s="5"/>
      <c r="DJL11" s="5"/>
      <c r="DJM11" s="5"/>
      <c r="DJN11" s="5"/>
      <c r="DJO11" s="5"/>
      <c r="DJP11" s="5"/>
      <c r="DJQ11" s="5"/>
      <c r="DJR11" s="5"/>
      <c r="DJS11" s="5"/>
      <c r="DJT11" s="5"/>
      <c r="DJU11" s="5"/>
      <c r="DJV11" s="5"/>
      <c r="DJW11" s="5"/>
      <c r="DJX11" s="5"/>
      <c r="DJY11" s="5"/>
      <c r="DJZ11" s="5"/>
      <c r="DKA11" s="5"/>
      <c r="DKB11" s="5"/>
      <c r="DKC11" s="5"/>
      <c r="DKD11" s="5"/>
      <c r="DKE11" s="5"/>
      <c r="DKF11" s="5"/>
      <c r="DKG11" s="5"/>
      <c r="DKH11" s="5"/>
      <c r="DKI11" s="5"/>
      <c r="DKJ11" s="5"/>
      <c r="DKK11" s="5"/>
      <c r="DKL11" s="5"/>
      <c r="DKM11" s="5"/>
      <c r="DKN11" s="5"/>
      <c r="DKO11" s="5"/>
      <c r="DKP11" s="5"/>
      <c r="DKQ11" s="5"/>
      <c r="DKR11" s="5"/>
      <c r="DKS11" s="5"/>
      <c r="DKT11" s="5"/>
      <c r="DKU11" s="5"/>
      <c r="DKV11" s="5"/>
      <c r="DKW11" s="5"/>
      <c r="DKX11" s="5"/>
      <c r="DKY11" s="5"/>
      <c r="DKZ11" s="5"/>
      <c r="DLA11" s="5"/>
      <c r="DLB11" s="5"/>
      <c r="DLC11" s="5"/>
      <c r="DLD11" s="5"/>
      <c r="DLE11" s="5"/>
      <c r="DLF11" s="5"/>
      <c r="DLG11" s="5"/>
      <c r="DLH11" s="5"/>
      <c r="DLI11" s="5"/>
      <c r="DLJ11" s="5"/>
      <c r="DLK11" s="5"/>
      <c r="DLL11" s="5"/>
      <c r="DLM11" s="5"/>
      <c r="DLN11" s="5"/>
      <c r="DLO11" s="5"/>
      <c r="DLP11" s="5"/>
      <c r="DLQ11" s="5"/>
      <c r="DLR11" s="5"/>
      <c r="DLS11" s="5"/>
      <c r="DLT11" s="5"/>
      <c r="DLU11" s="5"/>
      <c r="DLV11" s="5"/>
      <c r="DLW11" s="5"/>
      <c r="DLX11" s="5"/>
      <c r="DLY11" s="5"/>
      <c r="DLZ11" s="5"/>
      <c r="DMA11" s="5"/>
      <c r="DMB11" s="5"/>
      <c r="DMC11" s="5"/>
      <c r="DMD11" s="5"/>
      <c r="DME11" s="5"/>
      <c r="DMF11" s="5"/>
      <c r="DMG11" s="5"/>
      <c r="DMH11" s="5"/>
      <c r="DMI11" s="5"/>
      <c r="DMJ11" s="5"/>
      <c r="DMK11" s="5"/>
      <c r="DML11" s="5"/>
      <c r="DMM11" s="5"/>
      <c r="DMN11" s="5"/>
      <c r="DMO11" s="5"/>
      <c r="DMP11" s="5"/>
      <c r="DMQ11" s="5"/>
      <c r="DMR11" s="5"/>
      <c r="DMS11" s="5"/>
      <c r="DMT11" s="5"/>
      <c r="DMU11" s="5"/>
      <c r="DMV11" s="5"/>
      <c r="DMW11" s="5"/>
      <c r="DMX11" s="5"/>
      <c r="DMY11" s="5"/>
      <c r="DMZ11" s="5"/>
      <c r="DNA11" s="5"/>
      <c r="DNB11" s="5"/>
      <c r="DNC11" s="5"/>
      <c r="DND11" s="5"/>
      <c r="DNE11" s="5"/>
      <c r="DNF11" s="5"/>
      <c r="DNG11" s="5"/>
      <c r="DNH11" s="5"/>
      <c r="DNI11" s="5"/>
      <c r="DNJ11" s="5"/>
      <c r="DNK11" s="5"/>
      <c r="DNL11" s="5"/>
      <c r="DNM11" s="5"/>
      <c r="DNN11" s="5"/>
      <c r="DNO11" s="5"/>
      <c r="DNP11" s="5"/>
      <c r="DNQ11" s="5"/>
      <c r="DNR11" s="5"/>
      <c r="DNS11" s="5"/>
      <c r="DNT11" s="5"/>
      <c r="DNU11" s="5"/>
      <c r="DNV11" s="5"/>
      <c r="DNW11" s="5"/>
      <c r="DNX11" s="5"/>
      <c r="DNY11" s="5"/>
      <c r="DNZ11" s="5"/>
      <c r="DOA11" s="5"/>
      <c r="DOB11" s="5"/>
      <c r="DOC11" s="5"/>
      <c r="DOD11" s="5"/>
      <c r="DOE11" s="5"/>
      <c r="DOF11" s="5"/>
      <c r="DOG11" s="5"/>
      <c r="DOH11" s="5"/>
      <c r="DOI11" s="5"/>
      <c r="DOJ11" s="5"/>
      <c r="DOK11" s="5"/>
      <c r="DOL11" s="5"/>
      <c r="DOM11" s="5"/>
      <c r="DON11" s="5"/>
      <c r="DOO11" s="5"/>
      <c r="DOP11" s="5"/>
      <c r="DOQ11" s="5"/>
      <c r="DOR11" s="5"/>
      <c r="DOS11" s="5"/>
      <c r="DOT11" s="5"/>
      <c r="DOU11" s="5"/>
      <c r="DOV11" s="5"/>
      <c r="DOW11" s="5"/>
      <c r="DOX11" s="5"/>
      <c r="DOY11" s="5"/>
      <c r="DOZ11" s="5"/>
      <c r="DPA11" s="5"/>
      <c r="DPB11" s="5"/>
      <c r="DPC11" s="5"/>
      <c r="DPD11" s="5"/>
      <c r="DPE11" s="5"/>
      <c r="DPF11" s="5"/>
      <c r="DPG11" s="5"/>
      <c r="DPH11" s="5"/>
      <c r="DPI11" s="5"/>
      <c r="DPJ11" s="5"/>
      <c r="DPK11" s="5"/>
      <c r="DPL11" s="5"/>
      <c r="DPM11" s="5"/>
      <c r="DPN11" s="5"/>
      <c r="DPO11" s="5"/>
      <c r="DPP11" s="5"/>
      <c r="DPQ11" s="5"/>
      <c r="DPR11" s="5"/>
      <c r="DPS11" s="5"/>
      <c r="DPT11" s="5"/>
      <c r="DPU11" s="5"/>
      <c r="DPV11" s="5"/>
      <c r="DPW11" s="5"/>
      <c r="DPX11" s="5"/>
      <c r="DPY11" s="5"/>
      <c r="DPZ11" s="5"/>
      <c r="DQA11" s="5"/>
      <c r="DQB11" s="5"/>
      <c r="DQC11" s="5"/>
      <c r="DQD11" s="5"/>
      <c r="DQE11" s="5"/>
      <c r="DQF11" s="5"/>
      <c r="DQG11" s="5"/>
      <c r="DQH11" s="5"/>
      <c r="DQI11" s="5"/>
      <c r="DQJ11" s="5"/>
      <c r="DQK11" s="5"/>
      <c r="DQL11" s="5"/>
      <c r="DQM11" s="5"/>
      <c r="DQN11" s="5"/>
      <c r="DQO11" s="5"/>
      <c r="DQP11" s="5"/>
      <c r="DQQ11" s="5"/>
      <c r="DQR11" s="5"/>
      <c r="DQS11" s="5"/>
      <c r="DQT11" s="5"/>
      <c r="DQU11" s="5"/>
      <c r="DQV11" s="5"/>
      <c r="DQW11" s="5"/>
      <c r="DQX11" s="5"/>
      <c r="DQY11" s="5"/>
      <c r="DQZ11" s="5"/>
      <c r="DRA11" s="5"/>
      <c r="DRB11" s="5"/>
      <c r="DRC11" s="5"/>
      <c r="DRD11" s="5"/>
      <c r="DRE11" s="5"/>
      <c r="DRF11" s="5"/>
      <c r="DRG11" s="5"/>
      <c r="DRH11" s="5"/>
      <c r="DRI11" s="5"/>
      <c r="DRJ11" s="5"/>
      <c r="DRK11" s="5"/>
      <c r="DRL11" s="5"/>
      <c r="DRM11" s="5"/>
      <c r="DRN11" s="5"/>
      <c r="DRO11" s="5"/>
      <c r="DRP11" s="5"/>
      <c r="DRQ11" s="5"/>
      <c r="DRR11" s="5"/>
      <c r="DRS11" s="5"/>
      <c r="DRT11" s="5"/>
      <c r="DRU11" s="5"/>
      <c r="DRV11" s="5"/>
      <c r="DRW11" s="5"/>
      <c r="DRX11" s="5"/>
      <c r="DRY11" s="5"/>
      <c r="DRZ11" s="5"/>
      <c r="DSA11" s="5"/>
      <c r="DSB11" s="5"/>
      <c r="DSC11" s="5"/>
      <c r="DSD11" s="5"/>
      <c r="DSE11" s="5"/>
      <c r="DSF11" s="5"/>
      <c r="DSG11" s="5"/>
      <c r="DSH11" s="5"/>
      <c r="DSI11" s="5"/>
      <c r="DSJ11" s="5"/>
      <c r="DSK11" s="5"/>
      <c r="DSL11" s="5"/>
      <c r="DSM11" s="5"/>
      <c r="DSN11" s="5"/>
      <c r="DSO11" s="5"/>
      <c r="DSP11" s="5"/>
      <c r="DSQ11" s="5"/>
      <c r="DSR11" s="5"/>
      <c r="DSS11" s="5"/>
      <c r="DST11" s="5"/>
      <c r="DSU11" s="5"/>
      <c r="DSV11" s="5"/>
      <c r="DSW11" s="5"/>
      <c r="DSX11" s="5"/>
      <c r="DSY11" s="5"/>
      <c r="DSZ11" s="5"/>
      <c r="DTA11" s="5"/>
      <c r="DTB11" s="5"/>
      <c r="DTC11" s="5"/>
      <c r="DTD11" s="5"/>
      <c r="DTE11" s="5"/>
      <c r="DTF11" s="5"/>
      <c r="DTG11" s="5"/>
      <c r="DTH11" s="5"/>
      <c r="DTI11" s="5"/>
      <c r="DTJ11" s="5"/>
      <c r="DTK11" s="5"/>
      <c r="DTL11" s="5"/>
      <c r="DTM11" s="5"/>
      <c r="DTN11" s="5"/>
      <c r="DTO11" s="5"/>
      <c r="DTP11" s="5"/>
      <c r="DTQ11" s="5"/>
      <c r="DTR11" s="5"/>
      <c r="DTS11" s="5"/>
      <c r="DTT11" s="5"/>
      <c r="DTU11" s="5"/>
      <c r="DTV11" s="5"/>
      <c r="DTW11" s="5"/>
      <c r="DTX11" s="5"/>
      <c r="DTY11" s="5"/>
      <c r="DTZ11" s="5"/>
      <c r="DUA11" s="5"/>
      <c r="DUB11" s="5"/>
      <c r="DUC11" s="5"/>
      <c r="DUD11" s="5"/>
      <c r="DUE11" s="5"/>
      <c r="DUF11" s="5"/>
      <c r="DUG11" s="5"/>
      <c r="DUH11" s="5"/>
      <c r="DUI11" s="5"/>
      <c r="DUJ11" s="5"/>
      <c r="DUK11" s="5"/>
      <c r="DUL11" s="5"/>
      <c r="DUM11" s="5"/>
      <c r="DUN11" s="5"/>
      <c r="DUO11" s="5"/>
      <c r="DUP11" s="5"/>
      <c r="DUQ11" s="5"/>
      <c r="DUR11" s="5"/>
      <c r="DUS11" s="5"/>
      <c r="DUT11" s="5"/>
      <c r="DUU11" s="5"/>
      <c r="DUV11" s="5"/>
      <c r="DUW11" s="5"/>
      <c r="DUX11" s="5"/>
      <c r="DUY11" s="5"/>
      <c r="DUZ11" s="5"/>
      <c r="DVA11" s="5"/>
      <c r="DVB11" s="5"/>
      <c r="DVC11" s="5"/>
      <c r="DVD11" s="5"/>
      <c r="DVE11" s="5"/>
      <c r="DVF11" s="5"/>
      <c r="DVG11" s="5"/>
      <c r="DVH11" s="5"/>
      <c r="DVI11" s="5"/>
      <c r="DVJ11" s="5"/>
      <c r="DVK11" s="5"/>
      <c r="DVL11" s="5"/>
      <c r="DVM11" s="5"/>
      <c r="DVN11" s="5"/>
      <c r="DVO11" s="5"/>
      <c r="DVP11" s="5"/>
      <c r="DVQ11" s="5"/>
      <c r="DVR11" s="5"/>
      <c r="DVS11" s="5"/>
      <c r="DVT11" s="5"/>
      <c r="DVU11" s="5"/>
      <c r="DVV11" s="5"/>
      <c r="DVW11" s="5"/>
      <c r="DVX11" s="5"/>
      <c r="DVY11" s="5"/>
      <c r="DVZ11" s="5"/>
      <c r="DWA11" s="5"/>
      <c r="DWB11" s="5"/>
      <c r="DWC11" s="5"/>
      <c r="DWD11" s="5"/>
      <c r="DWE11" s="5"/>
      <c r="DWF11" s="5"/>
      <c r="DWG11" s="5"/>
      <c r="DWH11" s="5"/>
      <c r="DWI11" s="5"/>
      <c r="DWJ11" s="5"/>
      <c r="DWK11" s="5"/>
      <c r="DWL11" s="5"/>
      <c r="DWM11" s="5"/>
      <c r="DWN11" s="5"/>
      <c r="DWO11" s="5"/>
      <c r="DWP11" s="5"/>
      <c r="DWQ11" s="5"/>
      <c r="DWR11" s="5"/>
      <c r="DWS11" s="5"/>
      <c r="DWT11" s="5"/>
      <c r="DWU11" s="5"/>
      <c r="DWV11" s="5"/>
      <c r="DWW11" s="5"/>
      <c r="DWX11" s="5"/>
      <c r="DWY11" s="5"/>
      <c r="DWZ11" s="5"/>
      <c r="DXA11" s="5"/>
      <c r="DXB11" s="5"/>
      <c r="DXC11" s="5"/>
      <c r="DXD11" s="5"/>
      <c r="DXE11" s="5"/>
      <c r="DXF11" s="5"/>
      <c r="DXG11" s="5"/>
      <c r="DXH11" s="5"/>
      <c r="DXI11" s="5"/>
      <c r="DXJ11" s="5"/>
      <c r="DXK11" s="5"/>
      <c r="DXL11" s="5"/>
      <c r="DXM11" s="5"/>
      <c r="DXN11" s="5"/>
      <c r="DXO11" s="5"/>
      <c r="DXP11" s="5"/>
      <c r="DXQ11" s="5"/>
      <c r="DXR11" s="5"/>
      <c r="DXS11" s="5"/>
      <c r="DXT11" s="5"/>
      <c r="DXU11" s="5"/>
      <c r="DXV11" s="5"/>
      <c r="DXW11" s="5"/>
      <c r="DXX11" s="5"/>
      <c r="DXY11" s="5"/>
      <c r="DXZ11" s="5"/>
      <c r="DYA11" s="5"/>
      <c r="DYB11" s="5"/>
      <c r="DYC11" s="5"/>
      <c r="DYD11" s="5"/>
      <c r="DYE11" s="5"/>
      <c r="DYF11" s="5"/>
      <c r="DYG11" s="5"/>
      <c r="DYH11" s="5"/>
      <c r="DYI11" s="5"/>
      <c r="DYJ11" s="5"/>
      <c r="DYK11" s="5"/>
      <c r="DYL11" s="5"/>
      <c r="DYM11" s="5"/>
      <c r="DYN11" s="5"/>
      <c r="DYO11" s="5"/>
      <c r="DYP11" s="5"/>
      <c r="DYQ11" s="5"/>
      <c r="DYR11" s="5"/>
      <c r="DYS11" s="5"/>
      <c r="DYT11" s="5"/>
      <c r="DYU11" s="5"/>
      <c r="DYV11" s="5"/>
      <c r="DYW11" s="5"/>
      <c r="DYX11" s="5"/>
      <c r="DYY11" s="5"/>
      <c r="DYZ11" s="5"/>
      <c r="DZA11" s="5"/>
      <c r="DZB11" s="5"/>
      <c r="DZC11" s="5"/>
      <c r="DZD11" s="5"/>
      <c r="DZE11" s="5"/>
      <c r="DZF11" s="5"/>
      <c r="DZG11" s="5"/>
      <c r="DZH11" s="5"/>
      <c r="DZI11" s="5"/>
      <c r="DZJ11" s="5"/>
      <c r="DZK11" s="5"/>
      <c r="DZL11" s="5"/>
      <c r="DZM11" s="5"/>
      <c r="DZN11" s="5"/>
      <c r="DZO11" s="5"/>
      <c r="DZP11" s="5"/>
      <c r="DZQ11" s="5"/>
      <c r="DZR11" s="5"/>
      <c r="DZS11" s="5"/>
      <c r="DZT11" s="5"/>
      <c r="DZU11" s="5"/>
      <c r="DZV11" s="5"/>
      <c r="DZW11" s="5"/>
      <c r="DZX11" s="5"/>
      <c r="DZY11" s="5"/>
      <c r="DZZ11" s="5"/>
      <c r="EAA11" s="5"/>
      <c r="EAB11" s="5"/>
      <c r="EAC11" s="5"/>
      <c r="EAD11" s="5"/>
      <c r="EAE11" s="5"/>
      <c r="EAF11" s="5"/>
      <c r="EAG11" s="5"/>
      <c r="EAH11" s="5"/>
      <c r="EAI11" s="5"/>
      <c r="EAJ11" s="5"/>
      <c r="EAK11" s="5"/>
      <c r="EAL11" s="5"/>
      <c r="EAM11" s="5"/>
      <c r="EAN11" s="5"/>
      <c r="EAO11" s="5"/>
      <c r="EAP11" s="5"/>
      <c r="EAQ11" s="5"/>
      <c r="EAR11" s="5"/>
      <c r="EAS11" s="5"/>
      <c r="EAT11" s="5"/>
      <c r="EAU11" s="5"/>
      <c r="EAV11" s="5"/>
      <c r="EAW11" s="5"/>
      <c r="EAX11" s="5"/>
      <c r="EAY11" s="5"/>
      <c r="EAZ11" s="5"/>
      <c r="EBA11" s="5"/>
      <c r="EBB11" s="5"/>
      <c r="EBC11" s="5"/>
      <c r="EBD11" s="5"/>
      <c r="EBE11" s="5"/>
      <c r="EBF11" s="5"/>
      <c r="EBG11" s="5"/>
      <c r="EBH11" s="5"/>
      <c r="EBI11" s="5"/>
      <c r="EBJ11" s="5"/>
      <c r="EBK11" s="5"/>
      <c r="EBL11" s="5"/>
      <c r="EBM11" s="5"/>
      <c r="EBN11" s="5"/>
      <c r="EBO11" s="5"/>
      <c r="EBP11" s="5"/>
      <c r="EBQ11" s="5"/>
      <c r="EBR11" s="5"/>
      <c r="EBS11" s="5"/>
      <c r="EBT11" s="5"/>
      <c r="EBU11" s="5"/>
      <c r="EBV11" s="5"/>
      <c r="EBW11" s="5"/>
      <c r="EBX11" s="5"/>
      <c r="EBY11" s="5"/>
      <c r="EBZ11" s="5"/>
      <c r="ECA11" s="5"/>
      <c r="ECB11" s="5"/>
      <c r="ECC11" s="5"/>
      <c r="ECD11" s="5"/>
      <c r="ECE11" s="5"/>
      <c r="ECF11" s="5"/>
      <c r="ECG11" s="5"/>
      <c r="ECH11" s="5"/>
      <c r="ECI11" s="5"/>
      <c r="ECJ11" s="5"/>
      <c r="ECK11" s="5"/>
      <c r="ECL11" s="5"/>
      <c r="ECM11" s="5"/>
      <c r="ECN11" s="5"/>
      <c r="ECO11" s="5"/>
      <c r="ECP11" s="5"/>
      <c r="ECQ11" s="5"/>
      <c r="ECR11" s="5"/>
      <c r="ECS11" s="5"/>
      <c r="ECT11" s="5"/>
      <c r="ECU11" s="5"/>
      <c r="ECV11" s="5"/>
      <c r="ECW11" s="5"/>
      <c r="ECX11" s="5"/>
      <c r="ECY11" s="5"/>
      <c r="ECZ11" s="5"/>
      <c r="EDA11" s="5"/>
      <c r="EDB11" s="5"/>
      <c r="EDC11" s="5"/>
      <c r="EDD11" s="5"/>
      <c r="EDE11" s="5"/>
      <c r="EDF11" s="5"/>
      <c r="EDG11" s="5"/>
      <c r="EDH11" s="5"/>
      <c r="EDI11" s="5"/>
      <c r="EDJ11" s="5"/>
      <c r="EDK11" s="5"/>
      <c r="EDL11" s="5"/>
      <c r="EDM11" s="5"/>
      <c r="EDN11" s="5"/>
      <c r="EDO11" s="5"/>
      <c r="EDP11" s="5"/>
      <c r="EDQ11" s="5"/>
      <c r="EDR11" s="5"/>
      <c r="EDS11" s="5"/>
      <c r="EDT11" s="5"/>
      <c r="EDU11" s="5"/>
      <c r="EDV11" s="5"/>
      <c r="EDW11" s="5"/>
      <c r="EDX11" s="5"/>
      <c r="EDY11" s="5"/>
      <c r="EDZ11" s="5"/>
      <c r="EEA11" s="5"/>
      <c r="EEB11" s="5"/>
      <c r="EEC11" s="5"/>
      <c r="EED11" s="5"/>
      <c r="EEE11" s="5"/>
      <c r="EEF11" s="5"/>
      <c r="EEG11" s="5"/>
      <c r="EEH11" s="5"/>
      <c r="EEI11" s="5"/>
      <c r="EEJ11" s="5"/>
      <c r="EEK11" s="5"/>
      <c r="EEL11" s="5"/>
      <c r="EEM11" s="5"/>
      <c r="EEN11" s="5"/>
      <c r="EEO11" s="5"/>
      <c r="EEP11" s="5"/>
      <c r="EEQ11" s="5"/>
      <c r="EER11" s="5"/>
      <c r="EES11" s="5"/>
      <c r="EET11" s="5"/>
      <c r="EEU11" s="5"/>
      <c r="EEV11" s="5"/>
      <c r="EEW11" s="5"/>
      <c r="EEX11" s="5"/>
      <c r="EEY11" s="5"/>
      <c r="EEZ11" s="5"/>
      <c r="EFA11" s="5"/>
      <c r="EFB11" s="5"/>
      <c r="EFC11" s="5"/>
      <c r="EFD11" s="5"/>
      <c r="EFE11" s="5"/>
      <c r="EFF11" s="5"/>
      <c r="EFG11" s="5"/>
      <c r="EFH11" s="5"/>
      <c r="EFI11" s="5"/>
      <c r="EFJ11" s="5"/>
      <c r="EFK11" s="5"/>
      <c r="EFL11" s="5"/>
      <c r="EFM11" s="5"/>
      <c r="EFN11" s="5"/>
      <c r="EFO11" s="5"/>
      <c r="EFP11" s="5"/>
      <c r="EFQ11" s="5"/>
      <c r="EFR11" s="5"/>
      <c r="EFS11" s="5"/>
      <c r="EFT11" s="5"/>
      <c r="EFU11" s="5"/>
      <c r="EFV11" s="5"/>
      <c r="EFW11" s="5"/>
      <c r="EFX11" s="5"/>
      <c r="EFY11" s="5"/>
      <c r="EFZ11" s="5"/>
      <c r="EGA11" s="5"/>
      <c r="EGB11" s="5"/>
      <c r="EGC11" s="5"/>
      <c r="EGD11" s="5"/>
      <c r="EGE11" s="5"/>
      <c r="EGF11" s="5"/>
      <c r="EGG11" s="5"/>
      <c r="EGH11" s="5"/>
      <c r="EGI11" s="5"/>
      <c r="EGJ11" s="5"/>
      <c r="EGK11" s="5"/>
      <c r="EGL11" s="5"/>
      <c r="EGM11" s="5"/>
      <c r="EGN11" s="5"/>
      <c r="EGO11" s="5"/>
      <c r="EGP11" s="5"/>
      <c r="EGQ11" s="5"/>
      <c r="EGR11" s="5"/>
      <c r="EGS11" s="5"/>
      <c r="EGT11" s="5"/>
      <c r="EGU11" s="5"/>
      <c r="EGV11" s="5"/>
      <c r="EGW11" s="5"/>
      <c r="EGX11" s="5"/>
      <c r="EGY11" s="5"/>
      <c r="EGZ11" s="5"/>
      <c r="EHA11" s="5"/>
      <c r="EHB11" s="5"/>
      <c r="EHC11" s="5"/>
      <c r="EHD11" s="5"/>
      <c r="EHE11" s="5"/>
      <c r="EHF11" s="5"/>
      <c r="EHG11" s="5"/>
      <c r="EHH11" s="5"/>
      <c r="EHI11" s="5"/>
      <c r="EHJ11" s="5"/>
      <c r="EHK11" s="5"/>
      <c r="EHL11" s="5"/>
      <c r="EHM11" s="5"/>
      <c r="EHN11" s="5"/>
      <c r="EHO11" s="5"/>
      <c r="EHP11" s="5"/>
      <c r="EHQ11" s="5"/>
      <c r="EHR11" s="5"/>
      <c r="EHS11" s="5"/>
      <c r="EHT11" s="5"/>
      <c r="EHU11" s="5"/>
      <c r="EHV11" s="5"/>
      <c r="EHW11" s="5"/>
      <c r="EHX11" s="5"/>
      <c r="EHY11" s="5"/>
      <c r="EHZ11" s="5"/>
      <c r="EIA11" s="5"/>
      <c r="EIB11" s="5"/>
      <c r="EIC11" s="5"/>
      <c r="EID11" s="5"/>
      <c r="EIE11" s="5"/>
      <c r="EIF11" s="5"/>
      <c r="EIG11" s="5"/>
      <c r="EIH11" s="5"/>
      <c r="EII11" s="5"/>
      <c r="EIJ11" s="5"/>
      <c r="EIK11" s="5"/>
      <c r="EIL11" s="5"/>
      <c r="EIM11" s="5"/>
      <c r="EIN11" s="5"/>
      <c r="EIO11" s="5"/>
      <c r="EIP11" s="5"/>
      <c r="EIQ11" s="5"/>
      <c r="EIR11" s="5"/>
      <c r="EIS11" s="5"/>
      <c r="EIT11" s="5"/>
      <c r="EIU11" s="5"/>
      <c r="EIV11" s="5"/>
      <c r="EIW11" s="5"/>
      <c r="EIX11" s="5"/>
      <c r="EIY11" s="5"/>
      <c r="EIZ11" s="5"/>
      <c r="EJA11" s="5"/>
      <c r="EJB11" s="5"/>
      <c r="EJC11" s="5"/>
      <c r="EJD11" s="5"/>
      <c r="EJE11" s="5"/>
      <c r="EJF11" s="5"/>
      <c r="EJG11" s="5"/>
      <c r="EJH11" s="5"/>
      <c r="EJI11" s="5"/>
      <c r="EJJ11" s="5"/>
      <c r="EJK11" s="5"/>
      <c r="EJL11" s="5"/>
      <c r="EJM11" s="5"/>
      <c r="EJN11" s="5"/>
      <c r="EJO11" s="5"/>
      <c r="EJP11" s="5"/>
      <c r="EJQ11" s="5"/>
      <c r="EJR11" s="5"/>
      <c r="EJS11" s="5"/>
      <c r="EJT11" s="5"/>
      <c r="EJU11" s="5"/>
      <c r="EJV11" s="5"/>
      <c r="EJW11" s="5"/>
      <c r="EJX11" s="5"/>
      <c r="EJY11" s="5"/>
      <c r="EJZ11" s="5"/>
      <c r="EKA11" s="5"/>
      <c r="EKB11" s="5"/>
      <c r="EKC11" s="5"/>
      <c r="EKD11" s="5"/>
      <c r="EKE11" s="5"/>
      <c r="EKF11" s="5"/>
      <c r="EKG11" s="5"/>
      <c r="EKH11" s="5"/>
      <c r="EKI11" s="5"/>
      <c r="EKJ11" s="5"/>
      <c r="EKK11" s="5"/>
      <c r="EKL11" s="5"/>
      <c r="EKM11" s="5"/>
      <c r="EKN11" s="5"/>
      <c r="EKO11" s="5"/>
      <c r="EKP11" s="5"/>
      <c r="EKQ11" s="5"/>
      <c r="EKR11" s="5"/>
      <c r="EKS11" s="5"/>
      <c r="EKT11" s="5"/>
      <c r="EKU11" s="5"/>
      <c r="EKV11" s="5"/>
      <c r="EKW11" s="5"/>
      <c r="EKX11" s="5"/>
      <c r="EKY11" s="5"/>
      <c r="EKZ11" s="5"/>
      <c r="ELA11" s="5"/>
      <c r="ELB11" s="5"/>
      <c r="ELC11" s="5"/>
      <c r="ELD11" s="5"/>
      <c r="ELE11" s="5"/>
      <c r="ELF11" s="5"/>
      <c r="ELG11" s="5"/>
      <c r="ELH11" s="5"/>
      <c r="ELI11" s="5"/>
      <c r="ELJ11" s="5"/>
      <c r="ELK11" s="5"/>
      <c r="ELL11" s="5"/>
      <c r="ELM11" s="5"/>
      <c r="ELN11" s="5"/>
      <c r="ELO11" s="5"/>
      <c r="ELP11" s="5"/>
      <c r="ELQ11" s="5"/>
      <c r="ELR11" s="5"/>
      <c r="ELS11" s="5"/>
      <c r="ELT11" s="5"/>
      <c r="ELU11" s="5"/>
      <c r="ELV11" s="5"/>
      <c r="ELW11" s="5"/>
      <c r="ELX11" s="5"/>
      <c r="ELY11" s="5"/>
      <c r="ELZ11" s="5"/>
      <c r="EMA11" s="5"/>
      <c r="EMB11" s="5"/>
      <c r="EMC11" s="5"/>
      <c r="EMD11" s="5"/>
      <c r="EME11" s="5"/>
      <c r="EMF11" s="5"/>
      <c r="EMG11" s="5"/>
      <c r="EMH11" s="5"/>
      <c r="EMI11" s="5"/>
      <c r="EMJ11" s="5"/>
      <c r="EMK11" s="5"/>
      <c r="EML11" s="5"/>
      <c r="EMM11" s="5"/>
      <c r="EMN11" s="5"/>
      <c r="EMO11" s="5"/>
      <c r="EMP11" s="5"/>
      <c r="EMQ11" s="5"/>
      <c r="EMR11" s="5"/>
      <c r="EMS11" s="5"/>
      <c r="EMT11" s="5"/>
      <c r="EMU11" s="5"/>
      <c r="EMV11" s="5"/>
      <c r="EMW11" s="5"/>
      <c r="EMX11" s="5"/>
      <c r="EMY11" s="5"/>
      <c r="EMZ11" s="5"/>
      <c r="ENA11" s="5"/>
      <c r="ENB11" s="5"/>
      <c r="ENC11" s="5"/>
      <c r="END11" s="5"/>
      <c r="ENE11" s="5"/>
      <c r="ENF11" s="5"/>
      <c r="ENG11" s="5"/>
      <c r="ENH11" s="5"/>
      <c r="ENI11" s="5"/>
      <c r="ENJ11" s="5"/>
      <c r="ENK11" s="5"/>
      <c r="ENL11" s="5"/>
      <c r="ENM11" s="5"/>
      <c r="ENN11" s="5"/>
      <c r="ENO11" s="5"/>
      <c r="ENP11" s="5"/>
      <c r="ENQ11" s="5"/>
      <c r="ENR11" s="5"/>
      <c r="ENS11" s="5"/>
      <c r="ENT11" s="5"/>
      <c r="ENU11" s="5"/>
      <c r="ENV11" s="5"/>
      <c r="ENW11" s="5"/>
      <c r="ENX11" s="5"/>
      <c r="ENY11" s="5"/>
      <c r="ENZ11" s="5"/>
      <c r="EOA11" s="5"/>
      <c r="EOB11" s="5"/>
      <c r="EOC11" s="5"/>
      <c r="EOD11" s="5"/>
      <c r="EOE11" s="5"/>
      <c r="EOF11" s="5"/>
      <c r="EOG11" s="5"/>
      <c r="EOH11" s="5"/>
      <c r="EOI11" s="5"/>
      <c r="EOJ11" s="5"/>
      <c r="EOK11" s="5"/>
      <c r="EOL11" s="5"/>
      <c r="EOM11" s="5"/>
      <c r="EON11" s="5"/>
      <c r="EOO11" s="5"/>
      <c r="EOP11" s="5"/>
      <c r="EOQ11" s="5"/>
      <c r="EOR11" s="5"/>
      <c r="EOS11" s="5"/>
      <c r="EOT11" s="5"/>
      <c r="EOU11" s="5"/>
      <c r="EOV11" s="5"/>
      <c r="EOW11" s="5"/>
      <c r="EOX11" s="5"/>
      <c r="EOY11" s="5"/>
      <c r="EOZ11" s="5"/>
      <c r="EPA11" s="5"/>
      <c r="EPB11" s="5"/>
      <c r="EPC11" s="5"/>
      <c r="EPD11" s="5"/>
      <c r="EPE11" s="5"/>
      <c r="EPF11" s="5"/>
      <c r="EPG11" s="5"/>
      <c r="EPH11" s="5"/>
      <c r="EPI11" s="5"/>
      <c r="EPJ11" s="5"/>
      <c r="EPK11" s="5"/>
      <c r="EPL11" s="5"/>
      <c r="EPM11" s="5"/>
      <c r="EPN11" s="5"/>
      <c r="EPO11" s="5"/>
      <c r="EPP11" s="5"/>
      <c r="EPQ11" s="5"/>
      <c r="EPR11" s="5"/>
      <c r="EPS11" s="5"/>
      <c r="EPT11" s="5"/>
      <c r="EPU11" s="5"/>
      <c r="EPV11" s="5"/>
      <c r="EPW11" s="5"/>
      <c r="EPX11" s="5"/>
      <c r="EPY11" s="5"/>
      <c r="EPZ11" s="5"/>
      <c r="EQA11" s="5"/>
      <c r="EQB11" s="5"/>
      <c r="EQC11" s="5"/>
      <c r="EQD11" s="5"/>
      <c r="EQE11" s="5"/>
      <c r="EQF11" s="5"/>
      <c r="EQG11" s="5"/>
      <c r="EQH11" s="5"/>
      <c r="EQI11" s="5"/>
      <c r="EQJ11" s="5"/>
      <c r="EQK11" s="5"/>
      <c r="EQL11" s="5"/>
      <c r="EQM11" s="5"/>
      <c r="EQN11" s="5"/>
      <c r="EQO11" s="5"/>
      <c r="EQP11" s="5"/>
      <c r="EQQ11" s="5"/>
      <c r="EQR11" s="5"/>
      <c r="EQS11" s="5"/>
      <c r="EQT11" s="5"/>
      <c r="EQU11" s="5"/>
      <c r="EQV11" s="5"/>
      <c r="EQW11" s="5"/>
      <c r="EQX11" s="5"/>
      <c r="EQY11" s="5"/>
      <c r="EQZ11" s="5"/>
      <c r="ERA11" s="5"/>
      <c r="ERB11" s="5"/>
      <c r="ERC11" s="5"/>
      <c r="ERD11" s="5"/>
      <c r="ERE11" s="5"/>
      <c r="ERF11" s="5"/>
      <c r="ERG11" s="5"/>
      <c r="ERH11" s="5"/>
      <c r="ERI11" s="5"/>
      <c r="ERJ11" s="5"/>
      <c r="ERK11" s="5"/>
      <c r="ERL11" s="5"/>
      <c r="ERM11" s="5"/>
      <c r="ERN11" s="5"/>
      <c r="ERO11" s="5"/>
      <c r="ERP11" s="5"/>
      <c r="ERQ11" s="5"/>
      <c r="ERR11" s="5"/>
      <c r="ERS11" s="5"/>
      <c r="ERT11" s="5"/>
      <c r="ERU11" s="5"/>
      <c r="ERV11" s="5"/>
      <c r="ERW11" s="5"/>
      <c r="ERX11" s="5"/>
      <c r="ERY11" s="5"/>
      <c r="ERZ11" s="5"/>
      <c r="ESA11" s="5"/>
      <c r="ESB11" s="5"/>
      <c r="ESC11" s="5"/>
      <c r="ESD11" s="5"/>
      <c r="ESE11" s="5"/>
      <c r="ESF11" s="5"/>
      <c r="ESG11" s="5"/>
      <c r="ESH11" s="5"/>
      <c r="ESI11" s="5"/>
      <c r="ESJ11" s="5"/>
      <c r="ESK11" s="5"/>
      <c r="ESL11" s="5"/>
      <c r="ESM11" s="5"/>
      <c r="ESN11" s="5"/>
      <c r="ESO11" s="5"/>
      <c r="ESP11" s="5"/>
      <c r="ESQ11" s="5"/>
      <c r="ESR11" s="5"/>
      <c r="ESS11" s="5"/>
      <c r="EST11" s="5"/>
      <c r="ESU11" s="5"/>
      <c r="ESV11" s="5"/>
      <c r="ESW11" s="5"/>
      <c r="ESX11" s="5"/>
      <c r="ESY11" s="5"/>
      <c r="ESZ11" s="5"/>
      <c r="ETA11" s="5"/>
      <c r="ETB11" s="5"/>
      <c r="ETC11" s="5"/>
      <c r="ETD11" s="5"/>
      <c r="ETE11" s="5"/>
      <c r="ETF11" s="5"/>
      <c r="ETG11" s="5"/>
      <c r="ETH11" s="5"/>
      <c r="ETI11" s="5"/>
      <c r="ETJ11" s="5"/>
      <c r="ETK11" s="5"/>
      <c r="ETL11" s="5"/>
      <c r="ETM11" s="5"/>
      <c r="ETN11" s="5"/>
      <c r="ETO11" s="5"/>
      <c r="ETP11" s="5"/>
      <c r="ETQ11" s="5"/>
      <c r="ETR11" s="5"/>
      <c r="ETS11" s="5"/>
      <c r="ETT11" s="5"/>
      <c r="ETU11" s="5"/>
      <c r="ETV11" s="5"/>
      <c r="ETW11" s="5"/>
      <c r="ETX11" s="5"/>
      <c r="ETY11" s="5"/>
      <c r="ETZ11" s="5"/>
      <c r="EUA11" s="5"/>
      <c r="EUB11" s="5"/>
      <c r="EUC11" s="5"/>
      <c r="EUD11" s="5"/>
      <c r="EUE11" s="5"/>
      <c r="EUF11" s="5"/>
      <c r="EUG11" s="5"/>
      <c r="EUH11" s="5"/>
      <c r="EUI11" s="5"/>
      <c r="EUJ11" s="5"/>
      <c r="EUK11" s="5"/>
      <c r="EUL11" s="5"/>
      <c r="EUM11" s="5"/>
      <c r="EUN11" s="5"/>
      <c r="EUO11" s="5"/>
      <c r="EUP11" s="5"/>
      <c r="EUQ11" s="5"/>
      <c r="EUR11" s="5"/>
      <c r="EUS11" s="5"/>
      <c r="EUT11" s="5"/>
      <c r="EUU11" s="5"/>
      <c r="EUV11" s="5"/>
      <c r="EUW11" s="5"/>
      <c r="EUX11" s="5"/>
      <c r="EUY11" s="5"/>
      <c r="EUZ11" s="5"/>
      <c r="EVA11" s="5"/>
      <c r="EVB11" s="5"/>
      <c r="EVC11" s="5"/>
      <c r="EVD11" s="5"/>
      <c r="EVE11" s="5"/>
      <c r="EVF11" s="5"/>
      <c r="EVG11" s="5"/>
      <c r="EVH11" s="5"/>
      <c r="EVI11" s="5"/>
      <c r="EVJ11" s="5"/>
      <c r="EVK11" s="5"/>
      <c r="EVL11" s="5"/>
      <c r="EVM11" s="5"/>
      <c r="EVN11" s="5"/>
      <c r="EVO11" s="5"/>
      <c r="EVP11" s="5"/>
      <c r="EVQ11" s="5"/>
      <c r="EVR11" s="5"/>
      <c r="EVS11" s="5"/>
      <c r="EVT11" s="5"/>
      <c r="EVU11" s="5"/>
      <c r="EVV11" s="5"/>
      <c r="EVW11" s="5"/>
      <c r="EVX11" s="5"/>
      <c r="EVY11" s="5"/>
      <c r="EVZ11" s="5"/>
      <c r="EWA11" s="5"/>
      <c r="EWB11" s="5"/>
      <c r="EWC11" s="5"/>
      <c r="EWD11" s="5"/>
      <c r="EWE11" s="5"/>
      <c r="EWF11" s="5"/>
      <c r="EWG11" s="5"/>
      <c r="EWH11" s="5"/>
      <c r="EWI11" s="5"/>
      <c r="EWJ11" s="5"/>
      <c r="EWK11" s="5"/>
      <c r="EWL11" s="5"/>
      <c r="EWM11" s="5"/>
      <c r="EWN11" s="5"/>
      <c r="EWO11" s="5"/>
      <c r="EWP11" s="5"/>
      <c r="EWQ11" s="5"/>
      <c r="EWR11" s="5"/>
      <c r="EWS11" s="5"/>
      <c r="EWT11" s="5"/>
      <c r="EWU11" s="5"/>
      <c r="EWV11" s="5"/>
      <c r="EWW11" s="5"/>
      <c r="EWX11" s="5"/>
      <c r="EWY11" s="5"/>
      <c r="EWZ11" s="5"/>
      <c r="EXA11" s="5"/>
      <c r="EXB11" s="5"/>
      <c r="EXC11" s="5"/>
      <c r="EXD11" s="5"/>
      <c r="EXE11" s="5"/>
      <c r="EXF11" s="5"/>
      <c r="EXG11" s="5"/>
      <c r="EXH11" s="5"/>
      <c r="EXI11" s="5"/>
      <c r="EXJ11" s="5"/>
      <c r="EXK11" s="5"/>
      <c r="EXL11" s="5"/>
      <c r="EXM11" s="5"/>
      <c r="EXN11" s="5"/>
      <c r="EXO11" s="5"/>
      <c r="EXP11" s="5"/>
      <c r="EXQ11" s="5"/>
      <c r="EXR11" s="5"/>
      <c r="EXS11" s="5"/>
      <c r="EXT11" s="5"/>
      <c r="EXU11" s="5"/>
      <c r="EXV11" s="5"/>
      <c r="EXW11" s="5"/>
      <c r="EXX11" s="5"/>
      <c r="EXY11" s="5"/>
      <c r="EXZ11" s="5"/>
      <c r="EYA11" s="5"/>
      <c r="EYB11" s="5"/>
      <c r="EYC11" s="5"/>
      <c r="EYD11" s="5"/>
      <c r="EYE11" s="5"/>
      <c r="EYF11" s="5"/>
      <c r="EYG11" s="5"/>
      <c r="EYH11" s="5"/>
      <c r="EYI11" s="5"/>
      <c r="EYJ11" s="5"/>
      <c r="EYK11" s="5"/>
      <c r="EYL11" s="5"/>
      <c r="EYM11" s="5"/>
      <c r="EYN11" s="5"/>
      <c r="EYO11" s="5"/>
      <c r="EYP11" s="5"/>
      <c r="EYQ11" s="5"/>
      <c r="EYR11" s="5"/>
      <c r="EYS11" s="5"/>
      <c r="EYT11" s="5"/>
      <c r="EYU11" s="5"/>
      <c r="EYV11" s="5"/>
      <c r="EYW11" s="5"/>
      <c r="EYX11" s="5"/>
      <c r="EYY11" s="5"/>
      <c r="EYZ11" s="5"/>
      <c r="EZA11" s="5"/>
      <c r="EZB11" s="5"/>
      <c r="EZC11" s="5"/>
      <c r="EZD11" s="5"/>
      <c r="EZE11" s="5"/>
      <c r="EZF11" s="5"/>
      <c r="EZG11" s="5"/>
      <c r="EZH11" s="5"/>
      <c r="EZI11" s="5"/>
      <c r="EZJ11" s="5"/>
      <c r="EZK11" s="5"/>
      <c r="EZL11" s="5"/>
      <c r="EZM11" s="5"/>
      <c r="EZN11" s="5"/>
      <c r="EZO11" s="5"/>
      <c r="EZP11" s="5"/>
      <c r="EZQ11" s="5"/>
      <c r="EZR11" s="5"/>
      <c r="EZS11" s="5"/>
      <c r="EZT11" s="5"/>
      <c r="EZU11" s="5"/>
      <c r="EZV11" s="5"/>
      <c r="EZW11" s="5"/>
      <c r="EZX11" s="5"/>
      <c r="EZY11" s="5"/>
      <c r="EZZ11" s="5"/>
      <c r="FAA11" s="5"/>
      <c r="FAB11" s="5"/>
      <c r="FAC11" s="5"/>
      <c r="FAD11" s="5"/>
      <c r="FAE11" s="5"/>
      <c r="FAF11" s="5"/>
      <c r="FAG11" s="5"/>
      <c r="FAH11" s="5"/>
      <c r="FAI11" s="5"/>
      <c r="FAJ11" s="5"/>
      <c r="FAK11" s="5"/>
      <c r="FAL11" s="5"/>
      <c r="FAM11" s="5"/>
      <c r="FAN11" s="5"/>
      <c r="FAO11" s="5"/>
      <c r="FAP11" s="5"/>
      <c r="FAQ11" s="5"/>
      <c r="FAR11" s="5"/>
      <c r="FAS11" s="5"/>
      <c r="FAT11" s="5"/>
      <c r="FAU11" s="5"/>
      <c r="FAV11" s="5"/>
      <c r="FAW11" s="5"/>
      <c r="FAX11" s="5"/>
      <c r="FAY11" s="5"/>
      <c r="FAZ11" s="5"/>
      <c r="FBA11" s="5"/>
      <c r="FBB11" s="5"/>
      <c r="FBC11" s="5"/>
      <c r="FBD11" s="5"/>
      <c r="FBE11" s="5"/>
      <c r="FBF11" s="5"/>
      <c r="FBG11" s="5"/>
      <c r="FBH11" s="5"/>
      <c r="FBI11" s="5"/>
      <c r="FBJ11" s="5"/>
      <c r="FBK11" s="5"/>
      <c r="FBL11" s="5"/>
      <c r="FBM11" s="5"/>
      <c r="FBN11" s="5"/>
      <c r="FBO11" s="5"/>
      <c r="FBP11" s="5"/>
      <c r="FBQ11" s="5"/>
      <c r="FBR11" s="5"/>
      <c r="FBS11" s="5"/>
      <c r="FBT11" s="5"/>
      <c r="FBU11" s="5"/>
      <c r="FBV11" s="5"/>
      <c r="FBW11" s="5"/>
      <c r="FBX11" s="5"/>
      <c r="FBY11" s="5"/>
      <c r="FBZ11" s="5"/>
      <c r="FCA11" s="5"/>
      <c r="FCB11" s="5"/>
      <c r="FCC11" s="5"/>
      <c r="FCD11" s="5"/>
      <c r="FCE11" s="5"/>
      <c r="FCF11" s="5"/>
      <c r="FCG11" s="5"/>
      <c r="FCH11" s="5"/>
      <c r="FCI11" s="5"/>
      <c r="FCJ11" s="5"/>
      <c r="FCK11" s="5"/>
      <c r="FCL11" s="5"/>
      <c r="FCM11" s="5"/>
      <c r="FCN11" s="5"/>
      <c r="FCO11" s="5"/>
      <c r="FCP11" s="5"/>
      <c r="FCQ11" s="5"/>
      <c r="FCR11" s="5"/>
      <c r="FCS11" s="5"/>
      <c r="FCT11" s="5"/>
      <c r="FCU11" s="5"/>
      <c r="FCV11" s="5"/>
      <c r="FCW11" s="5"/>
      <c r="FCX11" s="5"/>
      <c r="FCY11" s="5"/>
      <c r="FCZ11" s="5"/>
      <c r="FDA11" s="5"/>
      <c r="FDB11" s="5"/>
      <c r="FDC11" s="5"/>
      <c r="FDD11" s="5"/>
      <c r="FDE11" s="5"/>
      <c r="FDF11" s="5"/>
      <c r="FDG11" s="5"/>
      <c r="FDH11" s="5"/>
      <c r="FDI11" s="5"/>
      <c r="FDJ11" s="5"/>
      <c r="FDK11" s="5"/>
      <c r="FDL11" s="5"/>
      <c r="FDM11" s="5"/>
      <c r="FDN11" s="5"/>
      <c r="FDO11" s="5"/>
      <c r="FDP11" s="5"/>
      <c r="FDQ11" s="5"/>
      <c r="FDR11" s="5"/>
      <c r="FDS11" s="5"/>
      <c r="FDT11" s="5"/>
      <c r="FDU11" s="5"/>
      <c r="FDV11" s="5"/>
      <c r="FDW11" s="5"/>
      <c r="FDX11" s="5"/>
      <c r="FDY11" s="5"/>
      <c r="FDZ11" s="5"/>
      <c r="FEA11" s="5"/>
      <c r="FEB11" s="5"/>
      <c r="FEC11" s="5"/>
      <c r="FED11" s="5"/>
      <c r="FEE11" s="5"/>
      <c r="FEF11" s="5"/>
      <c r="FEG11" s="5"/>
      <c r="FEH11" s="5"/>
      <c r="FEI11" s="5"/>
      <c r="FEJ11" s="5"/>
      <c r="FEK11" s="5"/>
      <c r="FEL11" s="5"/>
      <c r="FEM11" s="5"/>
      <c r="FEN11" s="5"/>
      <c r="FEO11" s="5"/>
      <c r="FEP11" s="5"/>
      <c r="FEQ11" s="5"/>
      <c r="FER11" s="5"/>
      <c r="FES11" s="5"/>
      <c r="FET11" s="5"/>
      <c r="FEU11" s="5"/>
      <c r="FEV11" s="5"/>
      <c r="FEW11" s="5"/>
      <c r="FEX11" s="5"/>
      <c r="FEY11" s="5"/>
      <c r="FEZ11" s="5"/>
      <c r="FFA11" s="5"/>
      <c r="FFB11" s="5"/>
      <c r="FFC11" s="5"/>
      <c r="FFD11" s="5"/>
      <c r="FFE11" s="5"/>
      <c r="FFF11" s="5"/>
      <c r="FFG11" s="5"/>
      <c r="FFH11" s="5"/>
      <c r="FFI11" s="5"/>
      <c r="FFJ11" s="5"/>
      <c r="FFK11" s="5"/>
      <c r="FFL11" s="5"/>
      <c r="FFM11" s="5"/>
      <c r="FFN11" s="5"/>
      <c r="FFO11" s="5"/>
      <c r="FFP11" s="5"/>
      <c r="FFQ11" s="5"/>
      <c r="FFR11" s="5"/>
      <c r="FFS11" s="5"/>
      <c r="FFT11" s="5"/>
      <c r="FFU11" s="5"/>
      <c r="FFV11" s="5"/>
      <c r="FFW11" s="5"/>
      <c r="FFX11" s="5"/>
      <c r="FFY11" s="5"/>
      <c r="FFZ11" s="5"/>
      <c r="FGA11" s="5"/>
      <c r="FGB11" s="5"/>
      <c r="FGC11" s="5"/>
      <c r="FGD11" s="5"/>
      <c r="FGE11" s="5"/>
      <c r="FGF11" s="5"/>
      <c r="FGG11" s="5"/>
      <c r="FGH11" s="5"/>
      <c r="FGI11" s="5"/>
      <c r="FGJ11" s="5"/>
      <c r="FGK11" s="5"/>
      <c r="FGL11" s="5"/>
      <c r="FGM11" s="5"/>
      <c r="FGN11" s="5"/>
      <c r="FGO11" s="5"/>
      <c r="FGP11" s="5"/>
      <c r="FGQ11" s="5"/>
      <c r="FGR11" s="5"/>
      <c r="FGS11" s="5"/>
      <c r="FGT11" s="5"/>
      <c r="FGU11" s="5"/>
      <c r="FGV11" s="5"/>
      <c r="FGW11" s="5"/>
      <c r="FGX11" s="5"/>
      <c r="FGY11" s="5"/>
      <c r="FGZ11" s="5"/>
      <c r="FHA11" s="5"/>
      <c r="FHB11" s="5"/>
      <c r="FHC11" s="5"/>
      <c r="FHD11" s="5"/>
      <c r="FHE11" s="5"/>
      <c r="FHF11" s="5"/>
      <c r="FHG11" s="5"/>
      <c r="FHH11" s="5"/>
      <c r="FHI11" s="5"/>
      <c r="FHJ11" s="5"/>
      <c r="FHK11" s="5"/>
      <c r="FHL11" s="5"/>
      <c r="FHM11" s="5"/>
      <c r="FHN11" s="5"/>
      <c r="FHO11" s="5"/>
      <c r="FHP11" s="5"/>
      <c r="FHQ11" s="5"/>
      <c r="FHR11" s="5"/>
      <c r="FHS11" s="5"/>
      <c r="FHT11" s="5"/>
      <c r="FHU11" s="5"/>
      <c r="FHV11" s="5"/>
      <c r="FHW11" s="5"/>
      <c r="FHX11" s="5"/>
      <c r="FHY11" s="5"/>
      <c r="FHZ11" s="5"/>
      <c r="FIA11" s="5"/>
      <c r="FIB11" s="5"/>
      <c r="FIC11" s="5"/>
      <c r="FID11" s="5"/>
      <c r="FIE11" s="5"/>
      <c r="FIF11" s="5"/>
      <c r="FIG11" s="5"/>
      <c r="FIH11" s="5"/>
      <c r="FII11" s="5"/>
      <c r="FIJ11" s="5"/>
      <c r="FIK11" s="5"/>
      <c r="FIL11" s="5"/>
      <c r="FIM11" s="5"/>
      <c r="FIN11" s="5"/>
      <c r="FIO11" s="5"/>
      <c r="FIP11" s="5"/>
      <c r="FIQ11" s="5"/>
      <c r="FIR11" s="5"/>
      <c r="FIS11" s="5"/>
      <c r="FIT11" s="5"/>
      <c r="FIU11" s="5"/>
      <c r="FIV11" s="5"/>
      <c r="FIW11" s="5"/>
      <c r="FIX11" s="5"/>
      <c r="FIY11" s="5"/>
      <c r="FIZ11" s="5"/>
      <c r="FJA11" s="5"/>
      <c r="FJB11" s="5"/>
      <c r="FJC11" s="5"/>
      <c r="FJD11" s="5"/>
      <c r="FJE11" s="5"/>
      <c r="FJF11" s="5"/>
      <c r="FJG11" s="5"/>
      <c r="FJH11" s="5"/>
      <c r="FJI11" s="5"/>
      <c r="FJJ11" s="5"/>
      <c r="FJK11" s="5"/>
      <c r="FJL11" s="5"/>
      <c r="FJM11" s="5"/>
      <c r="FJN11" s="5"/>
      <c r="FJO11" s="5"/>
      <c r="FJP11" s="5"/>
      <c r="FJQ11" s="5"/>
      <c r="FJR11" s="5"/>
      <c r="FJS11" s="5"/>
      <c r="FJT11" s="5"/>
      <c r="FJU11" s="5"/>
      <c r="FJV11" s="5"/>
      <c r="FJW11" s="5"/>
      <c r="FJX11" s="5"/>
      <c r="FJY11" s="5"/>
      <c r="FJZ11" s="5"/>
      <c r="FKA11" s="5"/>
      <c r="FKB11" s="5"/>
      <c r="FKC11" s="5"/>
      <c r="FKD11" s="5"/>
      <c r="FKE11" s="5"/>
      <c r="FKF11" s="5"/>
      <c r="FKG11" s="5"/>
      <c r="FKH11" s="5"/>
      <c r="FKI11" s="5"/>
      <c r="FKJ11" s="5"/>
      <c r="FKK11" s="5"/>
      <c r="FKL11" s="5"/>
      <c r="FKM11" s="5"/>
      <c r="FKN11" s="5"/>
      <c r="FKO11" s="5"/>
      <c r="FKP11" s="5"/>
      <c r="FKQ11" s="5"/>
      <c r="FKR11" s="5"/>
      <c r="FKS11" s="5"/>
      <c r="FKT11" s="5"/>
      <c r="FKU11" s="5"/>
      <c r="FKV11" s="5"/>
      <c r="FKW11" s="5"/>
      <c r="FKX11" s="5"/>
      <c r="FKY11" s="5"/>
      <c r="FKZ11" s="5"/>
      <c r="FLA11" s="5"/>
      <c r="FLB11" s="5"/>
      <c r="FLC11" s="5"/>
      <c r="FLD11" s="5"/>
      <c r="FLE11" s="5"/>
      <c r="FLF11" s="5"/>
      <c r="FLG11" s="5"/>
      <c r="FLH11" s="5"/>
      <c r="FLI11" s="5"/>
      <c r="FLJ11" s="5"/>
      <c r="FLK11" s="5"/>
      <c r="FLL11" s="5"/>
      <c r="FLM11" s="5"/>
      <c r="FLN11" s="5"/>
      <c r="FLO11" s="5"/>
      <c r="FLP11" s="5"/>
      <c r="FLQ11" s="5"/>
      <c r="FLR11" s="5"/>
      <c r="FLS11" s="5"/>
      <c r="FLT11" s="5"/>
      <c r="FLU11" s="5"/>
      <c r="FLV11" s="5"/>
      <c r="FLW11" s="5"/>
      <c r="FLX11" s="5"/>
      <c r="FLY11" s="5"/>
      <c r="FLZ11" s="5"/>
      <c r="FMA11" s="5"/>
      <c r="FMB11" s="5"/>
      <c r="FMC11" s="5"/>
      <c r="FMD11" s="5"/>
      <c r="FME11" s="5"/>
      <c r="FMF11" s="5"/>
      <c r="FMG11" s="5"/>
      <c r="FMH11" s="5"/>
      <c r="FMI11" s="5"/>
      <c r="FMJ11" s="5"/>
      <c r="FMK11" s="5"/>
      <c r="FML11" s="5"/>
      <c r="FMM11" s="5"/>
      <c r="FMN11" s="5"/>
      <c r="FMO11" s="5"/>
      <c r="FMP11" s="5"/>
      <c r="FMQ11" s="5"/>
      <c r="FMR11" s="5"/>
      <c r="FMS11" s="5"/>
      <c r="FMT11" s="5"/>
      <c r="FMU11" s="5"/>
      <c r="FMV11" s="5"/>
      <c r="FMW11" s="5"/>
      <c r="FMX11" s="5"/>
      <c r="FMY11" s="5"/>
      <c r="FMZ11" s="5"/>
      <c r="FNA11" s="5"/>
      <c r="FNB11" s="5"/>
      <c r="FNC11" s="5"/>
      <c r="FND11" s="5"/>
      <c r="FNE11" s="5"/>
      <c r="FNF11" s="5"/>
      <c r="FNG11" s="5"/>
      <c r="FNH11" s="5"/>
      <c r="FNI11" s="5"/>
      <c r="FNJ11" s="5"/>
      <c r="FNK11" s="5"/>
      <c r="FNL11" s="5"/>
      <c r="FNM11" s="5"/>
      <c r="FNN11" s="5"/>
      <c r="FNO11" s="5"/>
      <c r="FNP11" s="5"/>
      <c r="FNQ11" s="5"/>
      <c r="FNR11" s="5"/>
      <c r="FNS11" s="5"/>
      <c r="FNT11" s="5"/>
      <c r="FNU11" s="5"/>
      <c r="FNV11" s="5"/>
      <c r="FNW11" s="5"/>
      <c r="FNX11" s="5"/>
      <c r="FNY11" s="5"/>
      <c r="FNZ11" s="5"/>
      <c r="FOA11" s="5"/>
      <c r="FOB11" s="5"/>
      <c r="FOC11" s="5"/>
      <c r="FOD11" s="5"/>
      <c r="FOE11" s="5"/>
      <c r="FOF11" s="5"/>
      <c r="FOG11" s="5"/>
      <c r="FOH11" s="5"/>
      <c r="FOI11" s="5"/>
      <c r="FOJ11" s="5"/>
      <c r="FOK11" s="5"/>
      <c r="FOL11" s="5"/>
      <c r="FOM11" s="5"/>
      <c r="FON11" s="5"/>
      <c r="FOO11" s="5"/>
      <c r="FOP11" s="5"/>
      <c r="FOQ11" s="5"/>
      <c r="FOR11" s="5"/>
      <c r="FOS11" s="5"/>
      <c r="FOT11" s="5"/>
      <c r="FOU11" s="5"/>
      <c r="FOV11" s="5"/>
      <c r="FOW11" s="5"/>
      <c r="FOX11" s="5"/>
      <c r="FOY11" s="5"/>
      <c r="FOZ11" s="5"/>
      <c r="FPA11" s="5"/>
      <c r="FPB11" s="5"/>
      <c r="FPC11" s="5"/>
      <c r="FPD11" s="5"/>
      <c r="FPE11" s="5"/>
      <c r="FPF11" s="5"/>
      <c r="FPG11" s="5"/>
      <c r="FPH11" s="5"/>
      <c r="FPI11" s="5"/>
      <c r="FPJ11" s="5"/>
      <c r="FPK11" s="5"/>
      <c r="FPL11" s="5"/>
      <c r="FPM11" s="5"/>
      <c r="FPN11" s="5"/>
      <c r="FPO11" s="5"/>
      <c r="FPP11" s="5"/>
      <c r="FPQ11" s="5"/>
      <c r="FPR11" s="5"/>
      <c r="FPS11" s="5"/>
      <c r="FPT11" s="5"/>
      <c r="FPU11" s="5"/>
      <c r="FPV11" s="5"/>
      <c r="FPW11" s="5"/>
      <c r="FPX11" s="5"/>
      <c r="FPY11" s="5"/>
      <c r="FPZ11" s="5"/>
      <c r="FQA11" s="5"/>
      <c r="FQB11" s="5"/>
      <c r="FQC11" s="5"/>
      <c r="FQD11" s="5"/>
      <c r="FQE11" s="5"/>
      <c r="FQF11" s="5"/>
      <c r="FQG11" s="5"/>
      <c r="FQH11" s="5"/>
      <c r="FQI11" s="5"/>
      <c r="FQJ11" s="5"/>
      <c r="FQK11" s="5"/>
      <c r="FQL11" s="5"/>
      <c r="FQM11" s="5"/>
      <c r="FQN11" s="5"/>
      <c r="FQO11" s="5"/>
      <c r="FQP11" s="5"/>
      <c r="FQQ11" s="5"/>
      <c r="FQR11" s="5"/>
      <c r="FQS11" s="5"/>
      <c r="FQT11" s="5"/>
      <c r="FQU11" s="5"/>
      <c r="FQV11" s="5"/>
      <c r="FQW11" s="5"/>
      <c r="FQX11" s="5"/>
      <c r="FQY11" s="5"/>
      <c r="FQZ11" s="5"/>
      <c r="FRA11" s="5"/>
      <c r="FRB11" s="5"/>
      <c r="FRC11" s="5"/>
      <c r="FRD11" s="5"/>
      <c r="FRE11" s="5"/>
      <c r="FRF11" s="5"/>
      <c r="FRG11" s="5"/>
      <c r="FRH11" s="5"/>
      <c r="FRI11" s="5"/>
      <c r="FRJ11" s="5"/>
      <c r="FRK11" s="5"/>
      <c r="FRL11" s="5"/>
      <c r="FRM11" s="5"/>
      <c r="FRN11" s="5"/>
      <c r="FRO11" s="5"/>
      <c r="FRP11" s="5"/>
      <c r="FRQ11" s="5"/>
      <c r="FRR11" s="5"/>
      <c r="FRS11" s="5"/>
      <c r="FRT11" s="5"/>
      <c r="FRU11" s="5"/>
      <c r="FRV11" s="5"/>
      <c r="FRW11" s="5"/>
      <c r="FRX11" s="5"/>
      <c r="FRY11" s="5"/>
      <c r="FRZ11" s="5"/>
      <c r="FSA11" s="5"/>
      <c r="FSB11" s="5"/>
      <c r="FSC11" s="5"/>
      <c r="FSD11" s="5"/>
      <c r="FSE11" s="5"/>
      <c r="FSF11" s="5"/>
      <c r="FSG11" s="5"/>
      <c r="FSH11" s="5"/>
      <c r="FSI11" s="5"/>
      <c r="FSJ11" s="5"/>
      <c r="FSK11" s="5"/>
      <c r="FSL11" s="5"/>
      <c r="FSM11" s="5"/>
      <c r="FSN11" s="5"/>
      <c r="FSO11" s="5"/>
      <c r="FSP11" s="5"/>
      <c r="FSQ11" s="5"/>
      <c r="FSR11" s="5"/>
      <c r="FSS11" s="5"/>
      <c r="FST11" s="5"/>
      <c r="FSU11" s="5"/>
      <c r="FSV11" s="5"/>
      <c r="FSW11" s="5"/>
      <c r="FSX11" s="5"/>
      <c r="FSY11" s="5"/>
      <c r="FSZ11" s="5"/>
      <c r="FTA11" s="5"/>
      <c r="FTB11" s="5"/>
      <c r="FTC11" s="5"/>
      <c r="FTD11" s="5"/>
      <c r="FTE11" s="5"/>
      <c r="FTF11" s="5"/>
      <c r="FTG11" s="5"/>
      <c r="FTH11" s="5"/>
      <c r="FTI11" s="5"/>
      <c r="FTJ11" s="5"/>
      <c r="FTK11" s="5"/>
      <c r="FTL11" s="5"/>
      <c r="FTM11" s="5"/>
      <c r="FTN11" s="5"/>
      <c r="FTO11" s="5"/>
      <c r="FTP11" s="5"/>
      <c r="FTQ11" s="5"/>
      <c r="FTR11" s="5"/>
      <c r="FTS11" s="5"/>
      <c r="FTT11" s="5"/>
      <c r="FTU11" s="5"/>
      <c r="FTV11" s="5"/>
      <c r="FTW11" s="5"/>
      <c r="FTX11" s="5"/>
      <c r="FTY11" s="5"/>
      <c r="FTZ11" s="5"/>
      <c r="FUA11" s="5"/>
      <c r="FUB11" s="5"/>
      <c r="FUC11" s="5"/>
      <c r="FUD11" s="5"/>
      <c r="FUE11" s="5"/>
      <c r="FUF11" s="5"/>
      <c r="FUG11" s="5"/>
      <c r="FUH11" s="5"/>
      <c r="FUI11" s="5"/>
      <c r="FUJ11" s="5"/>
      <c r="FUK11" s="5"/>
      <c r="FUL11" s="5"/>
      <c r="FUM11" s="5"/>
      <c r="FUN11" s="5"/>
      <c r="FUO11" s="5"/>
      <c r="FUP11" s="5"/>
      <c r="FUQ11" s="5"/>
      <c r="FUR11" s="5"/>
      <c r="FUS11" s="5"/>
      <c r="FUT11" s="5"/>
      <c r="FUU11" s="5"/>
      <c r="FUV11" s="5"/>
      <c r="FUW11" s="5"/>
      <c r="FUX11" s="5"/>
      <c r="FUY11" s="5"/>
      <c r="FUZ11" s="5"/>
      <c r="FVA11" s="5"/>
      <c r="FVB11" s="5"/>
      <c r="FVC11" s="5"/>
      <c r="FVD11" s="5"/>
      <c r="FVE11" s="5"/>
      <c r="FVF11" s="5"/>
      <c r="FVG11" s="5"/>
      <c r="FVH11" s="5"/>
      <c r="FVI11" s="5"/>
      <c r="FVJ11" s="5"/>
      <c r="FVK11" s="5"/>
      <c r="FVL11" s="5"/>
      <c r="FVM11" s="5"/>
      <c r="FVN11" s="5"/>
      <c r="FVO11" s="5"/>
      <c r="FVP11" s="5"/>
      <c r="FVQ11" s="5"/>
      <c r="FVR11" s="5"/>
      <c r="FVS11" s="5"/>
      <c r="FVT11" s="5"/>
      <c r="FVU11" s="5"/>
      <c r="FVV11" s="5"/>
      <c r="FVW11" s="5"/>
      <c r="FVX11" s="5"/>
      <c r="FVY11" s="5"/>
      <c r="FVZ11" s="5"/>
      <c r="FWA11" s="5"/>
      <c r="FWB11" s="5"/>
      <c r="FWC11" s="5"/>
      <c r="FWD11" s="5"/>
      <c r="FWE11" s="5"/>
      <c r="FWF11" s="5"/>
      <c r="FWG11" s="5"/>
      <c r="FWH11" s="5"/>
      <c r="FWI11" s="5"/>
      <c r="FWJ11" s="5"/>
      <c r="FWK11" s="5"/>
      <c r="FWL11" s="5"/>
      <c r="FWM11" s="5"/>
      <c r="FWN11" s="5"/>
      <c r="FWO11" s="5"/>
      <c r="FWP11" s="5"/>
      <c r="FWQ11" s="5"/>
      <c r="FWR11" s="5"/>
      <c r="FWS11" s="5"/>
      <c r="FWT11" s="5"/>
      <c r="FWU11" s="5"/>
      <c r="FWV11" s="5"/>
      <c r="FWW11" s="5"/>
      <c r="FWX11" s="5"/>
      <c r="FWY11" s="5"/>
      <c r="FWZ11" s="5"/>
      <c r="FXA11" s="5"/>
      <c r="FXB11" s="5"/>
      <c r="FXC11" s="5"/>
      <c r="FXD11" s="5"/>
      <c r="FXE11" s="5"/>
      <c r="FXF11" s="5"/>
      <c r="FXG11" s="5"/>
      <c r="FXH11" s="5"/>
      <c r="FXI11" s="5"/>
      <c r="FXJ11" s="5"/>
      <c r="FXK11" s="5"/>
      <c r="FXL11" s="5"/>
      <c r="FXM11" s="5"/>
      <c r="FXN11" s="5"/>
      <c r="FXO11" s="5"/>
      <c r="FXP11" s="5"/>
      <c r="FXQ11" s="5"/>
      <c r="FXR11" s="5"/>
      <c r="FXS11" s="5"/>
      <c r="FXT11" s="5"/>
      <c r="FXU11" s="5"/>
      <c r="FXV11" s="5"/>
      <c r="FXW11" s="5"/>
      <c r="FXX11" s="5"/>
      <c r="FXY11" s="5"/>
      <c r="FXZ11" s="5"/>
      <c r="FYA11" s="5"/>
      <c r="FYB11" s="5"/>
      <c r="FYC11" s="5"/>
      <c r="FYD11" s="5"/>
      <c r="FYE11" s="5"/>
      <c r="FYF11" s="5"/>
      <c r="FYG11" s="5"/>
      <c r="FYH11" s="5"/>
      <c r="FYI11" s="5"/>
      <c r="FYJ11" s="5"/>
      <c r="FYK11" s="5"/>
      <c r="FYL11" s="5"/>
      <c r="FYM11" s="5"/>
      <c r="FYN11" s="5"/>
      <c r="FYO11" s="5"/>
      <c r="FYP11" s="5"/>
      <c r="FYQ11" s="5"/>
      <c r="FYR11" s="5"/>
      <c r="FYS11" s="5"/>
      <c r="FYT11" s="5"/>
      <c r="FYU11" s="5"/>
      <c r="FYV11" s="5"/>
      <c r="FYW11" s="5"/>
      <c r="FYX11" s="5"/>
      <c r="FYY11" s="5"/>
      <c r="FYZ11" s="5"/>
      <c r="FZA11" s="5"/>
      <c r="FZB11" s="5"/>
      <c r="FZC11" s="5"/>
      <c r="FZD11" s="5"/>
      <c r="FZE11" s="5"/>
      <c r="FZF11" s="5"/>
      <c r="FZG11" s="5"/>
      <c r="FZH11" s="5"/>
      <c r="FZI11" s="5"/>
      <c r="FZJ11" s="5"/>
      <c r="FZK11" s="5"/>
      <c r="FZL11" s="5"/>
      <c r="FZM11" s="5"/>
      <c r="FZN11" s="5"/>
      <c r="FZO11" s="5"/>
      <c r="FZP11" s="5"/>
      <c r="FZQ11" s="5"/>
      <c r="FZR11" s="5"/>
      <c r="FZS11" s="5"/>
      <c r="FZT11" s="5"/>
      <c r="FZU11" s="5"/>
      <c r="FZV11" s="5"/>
      <c r="FZW11" s="5"/>
      <c r="FZX11" s="5"/>
      <c r="FZY11" s="5"/>
      <c r="FZZ11" s="5"/>
      <c r="GAA11" s="5"/>
      <c r="GAB11" s="5"/>
      <c r="GAC11" s="5"/>
      <c r="GAD11" s="5"/>
      <c r="GAE11" s="5"/>
      <c r="GAF11" s="5"/>
      <c r="GAG11" s="5"/>
      <c r="GAH11" s="5"/>
      <c r="GAI11" s="5"/>
      <c r="GAJ11" s="5"/>
      <c r="GAK11" s="5"/>
      <c r="GAL11" s="5"/>
      <c r="GAM11" s="5"/>
      <c r="GAN11" s="5"/>
      <c r="GAO11" s="5"/>
      <c r="GAP11" s="5"/>
      <c r="GAQ11" s="5"/>
      <c r="GAR11" s="5"/>
      <c r="GAS11" s="5"/>
      <c r="GAT11" s="5"/>
      <c r="GAU11" s="5"/>
      <c r="GAV11" s="5"/>
      <c r="GAW11" s="5"/>
      <c r="GAX11" s="5"/>
      <c r="GAY11" s="5"/>
      <c r="GAZ11" s="5"/>
      <c r="GBA11" s="5"/>
      <c r="GBB11" s="5"/>
      <c r="GBC11" s="5"/>
      <c r="GBD11" s="5"/>
      <c r="GBE11" s="5"/>
      <c r="GBF11" s="5"/>
      <c r="GBG11" s="5"/>
      <c r="GBH11" s="5"/>
      <c r="GBI11" s="5"/>
      <c r="GBJ11" s="5"/>
      <c r="GBK11" s="5"/>
      <c r="GBL11" s="5"/>
      <c r="GBM11" s="5"/>
      <c r="GBN11" s="5"/>
      <c r="GBO11" s="5"/>
      <c r="GBP11" s="5"/>
      <c r="GBQ11" s="5"/>
      <c r="GBR11" s="5"/>
      <c r="GBS11" s="5"/>
      <c r="GBT11" s="5"/>
      <c r="GBU11" s="5"/>
      <c r="GBV11" s="5"/>
      <c r="GBW11" s="5"/>
      <c r="GBX11" s="5"/>
      <c r="GBY11" s="5"/>
      <c r="GBZ11" s="5"/>
      <c r="GCA11" s="5"/>
      <c r="GCB11" s="5"/>
      <c r="GCC11" s="5"/>
      <c r="GCD11" s="5"/>
      <c r="GCE11" s="5"/>
      <c r="GCF11" s="5"/>
      <c r="GCG11" s="5"/>
      <c r="GCH11" s="5"/>
      <c r="GCI11" s="5"/>
      <c r="GCJ11" s="5"/>
      <c r="GCK11" s="5"/>
      <c r="GCL11" s="5"/>
      <c r="GCM11" s="5"/>
      <c r="GCN11" s="5"/>
      <c r="GCO11" s="5"/>
      <c r="GCP11" s="5"/>
      <c r="GCQ11" s="5"/>
      <c r="GCR11" s="5"/>
      <c r="GCS11" s="5"/>
      <c r="GCT11" s="5"/>
      <c r="GCU11" s="5"/>
      <c r="GCV11" s="5"/>
      <c r="GCW11" s="5"/>
      <c r="GCX11" s="5"/>
      <c r="GCY11" s="5"/>
      <c r="GCZ11" s="5"/>
      <c r="GDA11" s="5"/>
      <c r="GDB11" s="5"/>
      <c r="GDC11" s="5"/>
      <c r="GDD11" s="5"/>
      <c r="GDE11" s="5"/>
      <c r="GDF11" s="5"/>
      <c r="GDG11" s="5"/>
      <c r="GDH11" s="5"/>
      <c r="GDI11" s="5"/>
      <c r="GDJ11" s="5"/>
      <c r="GDK11" s="5"/>
      <c r="GDL11" s="5"/>
      <c r="GDM11" s="5"/>
      <c r="GDN11" s="5"/>
      <c r="GDO11" s="5"/>
      <c r="GDP11" s="5"/>
      <c r="GDQ11" s="5"/>
      <c r="GDR11" s="5"/>
      <c r="GDS11" s="5"/>
      <c r="GDT11" s="5"/>
      <c r="GDU11" s="5"/>
      <c r="GDV11" s="5"/>
      <c r="GDW11" s="5"/>
      <c r="GDX11" s="5"/>
      <c r="GDY11" s="5"/>
      <c r="GDZ11" s="5"/>
      <c r="GEA11" s="5"/>
      <c r="GEB11" s="5"/>
      <c r="GEC11" s="5"/>
      <c r="GED11" s="5"/>
      <c r="GEE11" s="5"/>
      <c r="GEF11" s="5"/>
      <c r="GEG11" s="5"/>
      <c r="GEH11" s="5"/>
      <c r="GEI11" s="5"/>
      <c r="GEJ11" s="5"/>
      <c r="GEK11" s="5"/>
      <c r="GEL11" s="5"/>
      <c r="GEM11" s="5"/>
      <c r="GEN11" s="5"/>
      <c r="GEO11" s="5"/>
      <c r="GEP11" s="5"/>
      <c r="GEQ11" s="5"/>
      <c r="GER11" s="5"/>
      <c r="GES11" s="5"/>
      <c r="GET11" s="5"/>
      <c r="GEU11" s="5"/>
      <c r="GEV11" s="5"/>
      <c r="GEW11" s="5"/>
      <c r="GEX11" s="5"/>
      <c r="GEY11" s="5"/>
      <c r="GEZ11" s="5"/>
      <c r="GFA11" s="5"/>
      <c r="GFB11" s="5"/>
      <c r="GFC11" s="5"/>
      <c r="GFD11" s="5"/>
      <c r="GFE11" s="5"/>
      <c r="GFF11" s="5"/>
      <c r="GFG11" s="5"/>
      <c r="GFH11" s="5"/>
      <c r="GFI11" s="5"/>
      <c r="GFJ11" s="5"/>
      <c r="GFK11" s="5"/>
      <c r="GFL11" s="5"/>
      <c r="GFM11" s="5"/>
      <c r="GFN11" s="5"/>
      <c r="GFO11" s="5"/>
      <c r="GFP11" s="5"/>
      <c r="GFQ11" s="5"/>
      <c r="GFR11" s="5"/>
      <c r="GFS11" s="5"/>
      <c r="GFT11" s="5"/>
      <c r="GFU11" s="5"/>
      <c r="GFV11" s="5"/>
      <c r="GFW11" s="5"/>
      <c r="GFX11" s="5"/>
      <c r="GFY11" s="5"/>
      <c r="GFZ11" s="5"/>
      <c r="GGA11" s="5"/>
      <c r="GGB11" s="5"/>
      <c r="GGC11" s="5"/>
      <c r="GGD11" s="5"/>
      <c r="GGE11" s="5"/>
      <c r="GGF11" s="5"/>
      <c r="GGG11" s="5"/>
      <c r="GGH11" s="5"/>
      <c r="GGI11" s="5"/>
      <c r="GGJ11" s="5"/>
      <c r="GGK11" s="5"/>
      <c r="GGL11" s="5"/>
      <c r="GGM11" s="5"/>
      <c r="GGN11" s="5"/>
      <c r="GGO11" s="5"/>
      <c r="GGP11" s="5"/>
      <c r="GGQ11" s="5"/>
      <c r="GGR11" s="5"/>
      <c r="GGS11" s="5"/>
      <c r="GGT11" s="5"/>
      <c r="GGU11" s="5"/>
      <c r="GGV11" s="5"/>
      <c r="GGW11" s="5"/>
      <c r="GGX11" s="5"/>
      <c r="GGY11" s="5"/>
      <c r="GGZ11" s="5"/>
      <c r="GHA11" s="5"/>
      <c r="GHB11" s="5"/>
      <c r="GHC11" s="5"/>
      <c r="GHD11" s="5"/>
      <c r="GHE11" s="5"/>
      <c r="GHF11" s="5"/>
      <c r="GHG11" s="5"/>
      <c r="GHH11" s="5"/>
      <c r="GHI11" s="5"/>
      <c r="GHJ11" s="5"/>
      <c r="GHK11" s="5"/>
      <c r="GHL11" s="5"/>
      <c r="GHM11" s="5"/>
      <c r="GHN11" s="5"/>
      <c r="GHO11" s="5"/>
      <c r="GHP11" s="5"/>
      <c r="GHQ11" s="5"/>
      <c r="GHR11" s="5"/>
      <c r="GHS11" s="5"/>
      <c r="GHT11" s="5"/>
      <c r="GHU11" s="5"/>
      <c r="GHV11" s="5"/>
      <c r="GHW11" s="5"/>
      <c r="GHX11" s="5"/>
      <c r="GHY11" s="5"/>
      <c r="GHZ11" s="5"/>
      <c r="GIA11" s="5"/>
      <c r="GIB11" s="5"/>
      <c r="GIC11" s="5"/>
      <c r="GID11" s="5"/>
      <c r="GIE11" s="5"/>
      <c r="GIF11" s="5"/>
      <c r="GIG11" s="5"/>
      <c r="GIH11" s="5"/>
      <c r="GII11" s="5"/>
      <c r="GIJ11" s="5"/>
      <c r="GIK11" s="5"/>
      <c r="GIL11" s="5"/>
      <c r="GIM11" s="5"/>
      <c r="GIN11" s="5"/>
      <c r="GIO11" s="5"/>
      <c r="GIP11" s="5"/>
      <c r="GIQ11" s="5"/>
      <c r="GIR11" s="5"/>
      <c r="GIS11" s="5"/>
      <c r="GIT11" s="5"/>
      <c r="GIU11" s="5"/>
      <c r="GIV11" s="5"/>
      <c r="GIW11" s="5"/>
      <c r="GIX11" s="5"/>
      <c r="GIY11" s="5"/>
      <c r="GIZ11" s="5"/>
      <c r="GJA11" s="5"/>
      <c r="GJB11" s="5"/>
      <c r="GJC11" s="5"/>
      <c r="GJD11" s="5"/>
      <c r="GJE11" s="5"/>
      <c r="GJF11" s="5"/>
      <c r="GJG11" s="5"/>
      <c r="GJH11" s="5"/>
      <c r="GJI11" s="5"/>
      <c r="GJJ11" s="5"/>
      <c r="GJK11" s="5"/>
      <c r="GJL11" s="5"/>
      <c r="GJM11" s="5"/>
      <c r="GJN11" s="5"/>
      <c r="GJO11" s="5"/>
      <c r="GJP11" s="5"/>
      <c r="GJQ11" s="5"/>
      <c r="GJR11" s="5"/>
      <c r="GJS11" s="5"/>
      <c r="GJT11" s="5"/>
      <c r="GJU11" s="5"/>
      <c r="GJV11" s="5"/>
      <c r="GJW11" s="5"/>
      <c r="GJX11" s="5"/>
      <c r="GJY11" s="5"/>
      <c r="GJZ11" s="5"/>
      <c r="GKA11" s="5"/>
      <c r="GKB11" s="5"/>
      <c r="GKC11" s="5"/>
      <c r="GKD11" s="5"/>
      <c r="GKE11" s="5"/>
      <c r="GKF11" s="5"/>
      <c r="GKG11" s="5"/>
      <c r="GKH11" s="5"/>
      <c r="GKI11" s="5"/>
      <c r="GKJ11" s="5"/>
      <c r="GKK11" s="5"/>
      <c r="GKL11" s="5"/>
      <c r="GKM11" s="5"/>
      <c r="GKN11" s="5"/>
      <c r="GKO11" s="5"/>
      <c r="GKP11" s="5"/>
      <c r="GKQ11" s="5"/>
      <c r="GKR11" s="5"/>
      <c r="GKS11" s="5"/>
      <c r="GKT11" s="5"/>
      <c r="GKU11" s="5"/>
      <c r="GKV11" s="5"/>
      <c r="GKW11" s="5"/>
      <c r="GKX11" s="5"/>
      <c r="GKY11" s="5"/>
      <c r="GKZ11" s="5"/>
      <c r="GLA11" s="5"/>
      <c r="GLB11" s="5"/>
      <c r="GLC11" s="5"/>
      <c r="GLD11" s="5"/>
      <c r="GLE11" s="5"/>
      <c r="GLF11" s="5"/>
      <c r="GLG11" s="5"/>
      <c r="GLH11" s="5"/>
      <c r="GLI11" s="5"/>
      <c r="GLJ11" s="5"/>
      <c r="GLK11" s="5"/>
      <c r="GLL11" s="5"/>
      <c r="GLM11" s="5"/>
      <c r="GLN11" s="5"/>
      <c r="GLO11" s="5"/>
      <c r="GLP11" s="5"/>
      <c r="GLQ11" s="5"/>
      <c r="GLR11" s="5"/>
      <c r="GLS11" s="5"/>
      <c r="GLT11" s="5"/>
      <c r="GLU11" s="5"/>
      <c r="GLV11" s="5"/>
      <c r="GLW11" s="5"/>
      <c r="GLX11" s="5"/>
      <c r="GLY11" s="5"/>
      <c r="GLZ11" s="5"/>
      <c r="GMA11" s="5"/>
      <c r="GMB11" s="5"/>
      <c r="GMC11" s="5"/>
      <c r="GMD11" s="5"/>
      <c r="GME11" s="5"/>
      <c r="GMF11" s="5"/>
      <c r="GMG11" s="5"/>
      <c r="GMH11" s="5"/>
      <c r="GMI11" s="5"/>
      <c r="GMJ11" s="5"/>
      <c r="GMK11" s="5"/>
      <c r="GML11" s="5"/>
      <c r="GMM11" s="5"/>
      <c r="GMN11" s="5"/>
      <c r="GMO11" s="5"/>
      <c r="GMP11" s="5"/>
      <c r="GMQ11" s="5"/>
      <c r="GMR11" s="5"/>
      <c r="GMS11" s="5"/>
      <c r="GMT11" s="5"/>
      <c r="GMU11" s="5"/>
      <c r="GMV11" s="5"/>
      <c r="GMW11" s="5"/>
      <c r="GMX11" s="5"/>
      <c r="GMY11" s="5"/>
      <c r="GMZ11" s="5"/>
      <c r="GNA11" s="5"/>
      <c r="GNB11" s="5"/>
      <c r="GNC11" s="5"/>
      <c r="GND11" s="5"/>
      <c r="GNE11" s="5"/>
      <c r="GNF11" s="5"/>
      <c r="GNG11" s="5"/>
      <c r="GNH11" s="5"/>
      <c r="GNI11" s="5"/>
      <c r="GNJ11" s="5"/>
      <c r="GNK11" s="5"/>
      <c r="GNL11" s="5"/>
      <c r="GNM11" s="5"/>
      <c r="GNN11" s="5"/>
      <c r="GNO11" s="5"/>
      <c r="GNP11" s="5"/>
      <c r="GNQ11" s="5"/>
      <c r="GNR11" s="5"/>
      <c r="GNS11" s="5"/>
      <c r="GNT11" s="5"/>
      <c r="GNU11" s="5"/>
      <c r="GNV11" s="5"/>
      <c r="GNW11" s="5"/>
      <c r="GNX11" s="5"/>
      <c r="GNY11" s="5"/>
      <c r="GNZ11" s="5"/>
      <c r="GOA11" s="5"/>
      <c r="GOB11" s="5"/>
      <c r="GOC11" s="5"/>
      <c r="GOD11" s="5"/>
      <c r="GOE11" s="5"/>
      <c r="GOF11" s="5"/>
      <c r="GOG11" s="5"/>
      <c r="GOH11" s="5"/>
      <c r="GOI11" s="5"/>
      <c r="GOJ11" s="5"/>
      <c r="GOK11" s="5"/>
      <c r="GOL11" s="5"/>
      <c r="GOM11" s="5"/>
      <c r="GON11" s="5"/>
      <c r="GOO11" s="5"/>
      <c r="GOP11" s="5"/>
      <c r="GOQ11" s="5"/>
      <c r="GOR11" s="5"/>
      <c r="GOS11" s="5"/>
      <c r="GOT11" s="5"/>
      <c r="GOU11" s="5"/>
      <c r="GOV11" s="5"/>
      <c r="GOW11" s="5"/>
      <c r="GOX11" s="5"/>
      <c r="GOY11" s="5"/>
      <c r="GOZ11" s="5"/>
      <c r="GPA11" s="5"/>
      <c r="GPB11" s="5"/>
      <c r="GPC11" s="5"/>
      <c r="GPD11" s="5"/>
      <c r="GPE11" s="5"/>
      <c r="GPF11" s="5"/>
      <c r="GPG11" s="5"/>
      <c r="GPH11" s="5"/>
      <c r="GPI11" s="5"/>
      <c r="GPJ11" s="5"/>
      <c r="GPK11" s="5"/>
      <c r="GPL11" s="5"/>
      <c r="GPM11" s="5"/>
      <c r="GPN11" s="5"/>
      <c r="GPO11" s="5"/>
      <c r="GPP11" s="5"/>
      <c r="GPQ11" s="5"/>
      <c r="GPR11" s="5"/>
      <c r="GPS11" s="5"/>
      <c r="GPT11" s="5"/>
      <c r="GPU11" s="5"/>
      <c r="GPV11" s="5"/>
      <c r="GPW11" s="5"/>
      <c r="GPX11" s="5"/>
      <c r="GPY11" s="5"/>
      <c r="GPZ11" s="5"/>
      <c r="GQA11" s="5"/>
      <c r="GQB11" s="5"/>
      <c r="GQC11" s="5"/>
      <c r="GQD11" s="5"/>
      <c r="GQE11" s="5"/>
      <c r="GQF11" s="5"/>
      <c r="GQG11" s="5"/>
      <c r="GQH11" s="5"/>
      <c r="GQI11" s="5"/>
      <c r="GQJ11" s="5"/>
      <c r="GQK11" s="5"/>
      <c r="GQL11" s="5"/>
      <c r="GQM11" s="5"/>
      <c r="GQN11" s="5"/>
      <c r="GQO11" s="5"/>
      <c r="GQP11" s="5"/>
      <c r="GQQ11" s="5"/>
      <c r="GQR11" s="5"/>
      <c r="GQS11" s="5"/>
      <c r="GQT11" s="5"/>
      <c r="GQU11" s="5"/>
      <c r="GQV11" s="5"/>
      <c r="GQW11" s="5"/>
      <c r="GQX11" s="5"/>
      <c r="GQY11" s="5"/>
      <c r="GQZ11" s="5"/>
      <c r="GRA11" s="5"/>
      <c r="GRB11" s="5"/>
      <c r="GRC11" s="5"/>
      <c r="GRD11" s="5"/>
      <c r="GRE11" s="5"/>
      <c r="GRF11" s="5"/>
      <c r="GRG11" s="5"/>
      <c r="GRH11" s="5"/>
      <c r="GRI11" s="5"/>
      <c r="GRJ11" s="5"/>
      <c r="GRK11" s="5"/>
      <c r="GRL11" s="5"/>
      <c r="GRM11" s="5"/>
      <c r="GRN11" s="5"/>
      <c r="GRO11" s="5"/>
      <c r="GRP11" s="5"/>
      <c r="GRQ11" s="5"/>
      <c r="GRR11" s="5"/>
      <c r="GRS11" s="5"/>
      <c r="GRT11" s="5"/>
      <c r="GRU11" s="5"/>
      <c r="GRV11" s="5"/>
      <c r="GRW11" s="5"/>
      <c r="GRX11" s="5"/>
      <c r="GRY11" s="5"/>
      <c r="GRZ11" s="5"/>
      <c r="GSA11" s="5"/>
      <c r="GSB11" s="5"/>
      <c r="GSC11" s="5"/>
      <c r="GSD11" s="5"/>
      <c r="GSE11" s="5"/>
      <c r="GSF11" s="5"/>
      <c r="GSG11" s="5"/>
      <c r="GSH11" s="5"/>
      <c r="GSI11" s="5"/>
      <c r="GSJ11" s="5"/>
      <c r="GSK11" s="5"/>
      <c r="GSL11" s="5"/>
      <c r="GSM11" s="5"/>
      <c r="GSN11" s="5"/>
      <c r="GSO11" s="5"/>
      <c r="GSP11" s="5"/>
      <c r="GSQ11" s="5"/>
      <c r="GSR11" s="5"/>
      <c r="GSS11" s="5"/>
      <c r="GST11" s="5"/>
      <c r="GSU11" s="5"/>
      <c r="GSV11" s="5"/>
      <c r="GSW11" s="5"/>
      <c r="GSX11" s="5"/>
      <c r="GSY11" s="5"/>
      <c r="GSZ11" s="5"/>
      <c r="GTA11" s="5"/>
      <c r="GTB11" s="5"/>
      <c r="GTC11" s="5"/>
      <c r="GTD11" s="5"/>
      <c r="GTE11" s="5"/>
      <c r="GTF11" s="5"/>
      <c r="GTG11" s="5"/>
      <c r="GTH11" s="5"/>
      <c r="GTI11" s="5"/>
      <c r="GTJ11" s="5"/>
      <c r="GTK11" s="5"/>
      <c r="GTL11" s="5"/>
      <c r="GTM11" s="5"/>
      <c r="GTN11" s="5"/>
      <c r="GTO11" s="5"/>
      <c r="GTP11" s="5"/>
      <c r="GTQ11" s="5"/>
      <c r="GTR11" s="5"/>
      <c r="GTS11" s="5"/>
      <c r="GTT11" s="5"/>
      <c r="GTU11" s="5"/>
      <c r="GTV11" s="5"/>
      <c r="GTW11" s="5"/>
      <c r="GTX11" s="5"/>
      <c r="GTY11" s="5"/>
      <c r="GTZ11" s="5"/>
      <c r="GUA11" s="5"/>
      <c r="GUB11" s="5"/>
      <c r="GUC11" s="5"/>
      <c r="GUD11" s="5"/>
      <c r="GUE11" s="5"/>
      <c r="GUF11" s="5"/>
      <c r="GUG11" s="5"/>
      <c r="GUH11" s="5"/>
      <c r="GUI11" s="5"/>
      <c r="GUJ11" s="5"/>
      <c r="GUK11" s="5"/>
      <c r="GUL11" s="5"/>
      <c r="GUM11" s="5"/>
      <c r="GUN11" s="5"/>
      <c r="GUO11" s="5"/>
      <c r="GUP11" s="5"/>
      <c r="GUQ11" s="5"/>
      <c r="GUR11" s="5"/>
      <c r="GUS11" s="5"/>
      <c r="GUT11" s="5"/>
      <c r="GUU11" s="5"/>
      <c r="GUV11" s="5"/>
      <c r="GUW11" s="5"/>
      <c r="GUX11" s="5"/>
      <c r="GUY11" s="5"/>
      <c r="GUZ11" s="5"/>
      <c r="GVA11" s="5"/>
      <c r="GVB11" s="5"/>
      <c r="GVC11" s="5"/>
      <c r="GVD11" s="5"/>
      <c r="GVE11" s="5"/>
      <c r="GVF11" s="5"/>
      <c r="GVG11" s="5"/>
      <c r="GVH11" s="5"/>
      <c r="GVI11" s="5"/>
      <c r="GVJ11" s="5"/>
      <c r="GVK11" s="5"/>
      <c r="GVL11" s="5"/>
      <c r="GVM11" s="5"/>
      <c r="GVN11" s="5"/>
      <c r="GVO11" s="5"/>
      <c r="GVP11" s="5"/>
      <c r="GVQ11" s="5"/>
      <c r="GVR11" s="5"/>
      <c r="GVS11" s="5"/>
      <c r="GVT11" s="5"/>
      <c r="GVU11" s="5"/>
      <c r="GVV11" s="5"/>
      <c r="GVW11" s="5"/>
      <c r="GVX11" s="5"/>
      <c r="GVY11" s="5"/>
      <c r="GVZ11" s="5"/>
      <c r="GWA11" s="5"/>
      <c r="GWB11" s="5"/>
      <c r="GWC11" s="5"/>
      <c r="GWD11" s="5"/>
      <c r="GWE11" s="5"/>
      <c r="GWF11" s="5"/>
      <c r="GWG11" s="5"/>
      <c r="GWH11" s="5"/>
      <c r="GWI11" s="5"/>
      <c r="GWJ11" s="5"/>
      <c r="GWK11" s="5"/>
      <c r="GWL11" s="5"/>
      <c r="GWM11" s="5"/>
      <c r="GWN11" s="5"/>
      <c r="GWO11" s="5"/>
      <c r="GWP11" s="5"/>
      <c r="GWQ11" s="5"/>
      <c r="GWR11" s="5"/>
      <c r="GWS11" s="5"/>
      <c r="GWT11" s="5"/>
      <c r="GWU11" s="5"/>
      <c r="GWV11" s="5"/>
      <c r="GWW11" s="5"/>
      <c r="GWX11" s="5"/>
      <c r="GWY11" s="5"/>
      <c r="GWZ11" s="5"/>
      <c r="GXA11" s="5"/>
      <c r="GXB11" s="5"/>
      <c r="GXC11" s="5"/>
      <c r="GXD11" s="5"/>
      <c r="GXE11" s="5"/>
      <c r="GXF11" s="5"/>
      <c r="GXG11" s="5"/>
      <c r="GXH11" s="5"/>
      <c r="GXI11" s="5"/>
      <c r="GXJ11" s="5"/>
      <c r="GXK11" s="5"/>
      <c r="GXL11" s="5"/>
      <c r="GXM11" s="5"/>
      <c r="GXN11" s="5"/>
      <c r="GXO11" s="5"/>
      <c r="GXP11" s="5"/>
      <c r="GXQ11" s="5"/>
      <c r="GXR11" s="5"/>
      <c r="GXS11" s="5"/>
      <c r="GXT11" s="5"/>
      <c r="GXU11" s="5"/>
      <c r="GXV11" s="5"/>
      <c r="GXW11" s="5"/>
      <c r="GXX11" s="5"/>
      <c r="GXY11" s="5"/>
      <c r="GXZ11" s="5"/>
      <c r="GYA11" s="5"/>
      <c r="GYB11" s="5"/>
      <c r="GYC11" s="5"/>
      <c r="GYD11" s="5"/>
      <c r="GYE11" s="5"/>
      <c r="GYF11" s="5"/>
      <c r="GYG11" s="5"/>
      <c r="GYH11" s="5"/>
      <c r="GYI11" s="5"/>
      <c r="GYJ11" s="5"/>
      <c r="GYK11" s="5"/>
      <c r="GYL11" s="5"/>
      <c r="GYM11" s="5"/>
      <c r="GYN11" s="5"/>
      <c r="GYO11" s="5"/>
      <c r="GYP11" s="5"/>
      <c r="GYQ11" s="5"/>
      <c r="GYR11" s="5"/>
      <c r="GYS11" s="5"/>
      <c r="GYT11" s="5"/>
      <c r="GYU11" s="5"/>
      <c r="GYV11" s="5"/>
      <c r="GYW11" s="5"/>
      <c r="GYX11" s="5"/>
      <c r="GYY11" s="5"/>
      <c r="GYZ11" s="5"/>
      <c r="GZA11" s="5"/>
      <c r="GZB11" s="5"/>
      <c r="GZC11" s="5"/>
      <c r="GZD11" s="5"/>
      <c r="GZE11" s="5"/>
      <c r="GZF11" s="5"/>
      <c r="GZG11" s="5"/>
      <c r="GZH11" s="5"/>
      <c r="GZI11" s="5"/>
      <c r="GZJ11" s="5"/>
      <c r="GZK11" s="5"/>
      <c r="GZL11" s="5"/>
      <c r="GZM11" s="5"/>
      <c r="GZN11" s="5"/>
      <c r="GZO11" s="5"/>
      <c r="GZP11" s="5"/>
      <c r="GZQ11" s="5"/>
      <c r="GZR11" s="5"/>
      <c r="GZS11" s="5"/>
      <c r="GZT11" s="5"/>
      <c r="GZU11" s="5"/>
      <c r="GZV11" s="5"/>
      <c r="GZW11" s="5"/>
      <c r="GZX11" s="5"/>
      <c r="GZY11" s="5"/>
      <c r="GZZ11" s="5"/>
      <c r="HAA11" s="5"/>
      <c r="HAB11" s="5"/>
      <c r="HAC11" s="5"/>
      <c r="HAD11" s="5"/>
      <c r="HAE11" s="5"/>
      <c r="HAF11" s="5"/>
      <c r="HAG11" s="5"/>
      <c r="HAH11" s="5"/>
      <c r="HAI11" s="5"/>
      <c r="HAJ11" s="5"/>
      <c r="HAK11" s="5"/>
      <c r="HAL11" s="5"/>
      <c r="HAM11" s="5"/>
      <c r="HAN11" s="5"/>
      <c r="HAO11" s="5"/>
      <c r="HAP11" s="5"/>
      <c r="HAQ11" s="5"/>
      <c r="HAR11" s="5"/>
      <c r="HAS11" s="5"/>
      <c r="HAT11" s="5"/>
      <c r="HAU11" s="5"/>
      <c r="HAV11" s="5"/>
      <c r="HAW11" s="5"/>
      <c r="HAX11" s="5"/>
      <c r="HAY11" s="5"/>
      <c r="HAZ11" s="5"/>
      <c r="HBA11" s="5"/>
      <c r="HBB11" s="5"/>
      <c r="HBC11" s="5"/>
      <c r="HBD11" s="5"/>
      <c r="HBE11" s="5"/>
      <c r="HBF11" s="5"/>
      <c r="HBG11" s="5"/>
      <c r="HBH11" s="5"/>
      <c r="HBI11" s="5"/>
      <c r="HBJ11" s="5"/>
      <c r="HBK11" s="5"/>
      <c r="HBL11" s="5"/>
      <c r="HBM11" s="5"/>
      <c r="HBN11" s="5"/>
      <c r="HBO11" s="5"/>
      <c r="HBP11" s="5"/>
      <c r="HBQ11" s="5"/>
      <c r="HBR11" s="5"/>
      <c r="HBS11" s="5"/>
      <c r="HBT11" s="5"/>
      <c r="HBU11" s="5"/>
      <c r="HBV11" s="5"/>
      <c r="HBW11" s="5"/>
      <c r="HBX11" s="5"/>
      <c r="HBY11" s="5"/>
      <c r="HBZ11" s="5"/>
      <c r="HCA11" s="5"/>
      <c r="HCB11" s="5"/>
      <c r="HCC11" s="5"/>
      <c r="HCD11" s="5"/>
      <c r="HCE11" s="5"/>
      <c r="HCF11" s="5"/>
      <c r="HCG11" s="5"/>
      <c r="HCH11" s="5"/>
      <c r="HCI11" s="5"/>
      <c r="HCJ11" s="5"/>
      <c r="HCK11" s="5"/>
      <c r="HCL11" s="5"/>
      <c r="HCM11" s="5"/>
      <c r="HCN11" s="5"/>
      <c r="HCO11" s="5"/>
      <c r="HCP11" s="5"/>
      <c r="HCQ11" s="5"/>
      <c r="HCR11" s="5"/>
      <c r="HCS11" s="5"/>
      <c r="HCT11" s="5"/>
      <c r="HCU11" s="5"/>
      <c r="HCV11" s="5"/>
      <c r="HCW11" s="5"/>
      <c r="HCX11" s="5"/>
      <c r="HCY11" s="5"/>
      <c r="HCZ11" s="5"/>
      <c r="HDA11" s="5"/>
      <c r="HDB11" s="5"/>
      <c r="HDC11" s="5"/>
      <c r="HDD11" s="5"/>
      <c r="HDE11" s="5"/>
      <c r="HDF11" s="5"/>
      <c r="HDG11" s="5"/>
      <c r="HDH11" s="5"/>
      <c r="HDI11" s="5"/>
      <c r="HDJ11" s="5"/>
      <c r="HDK11" s="5"/>
      <c r="HDL11" s="5"/>
      <c r="HDM11" s="5"/>
      <c r="HDN11" s="5"/>
      <c r="HDO11" s="5"/>
      <c r="HDP11" s="5"/>
      <c r="HDQ11" s="5"/>
      <c r="HDR11" s="5"/>
      <c r="HDS11" s="5"/>
      <c r="HDT11" s="5"/>
      <c r="HDU11" s="5"/>
      <c r="HDV11" s="5"/>
      <c r="HDW11" s="5"/>
      <c r="HDX11" s="5"/>
      <c r="HDY11" s="5"/>
      <c r="HDZ11" s="5"/>
      <c r="HEA11" s="5"/>
      <c r="HEB11" s="5"/>
      <c r="HEC11" s="5"/>
      <c r="HED11" s="5"/>
      <c r="HEE11" s="5"/>
      <c r="HEF11" s="5"/>
      <c r="HEG11" s="5"/>
      <c r="HEH11" s="5"/>
      <c r="HEI11" s="5"/>
      <c r="HEJ11" s="5"/>
      <c r="HEK11" s="5"/>
      <c r="HEL11" s="5"/>
      <c r="HEM11" s="5"/>
      <c r="HEN11" s="5"/>
      <c r="HEO11" s="5"/>
      <c r="HEP11" s="5"/>
      <c r="HEQ11" s="5"/>
      <c r="HER11" s="5"/>
      <c r="HES11" s="5"/>
      <c r="HET11" s="5"/>
      <c r="HEU11" s="5"/>
      <c r="HEV11" s="5"/>
      <c r="HEW11" s="5"/>
      <c r="HEX11" s="5"/>
      <c r="HEY11" s="5"/>
      <c r="HEZ11" s="5"/>
      <c r="HFA11" s="5"/>
      <c r="HFB11" s="5"/>
      <c r="HFC11" s="5"/>
      <c r="HFD11" s="5"/>
      <c r="HFE11" s="5"/>
      <c r="HFF11" s="5"/>
      <c r="HFG11" s="5"/>
      <c r="HFH11" s="5"/>
      <c r="HFI11" s="5"/>
      <c r="HFJ11" s="5"/>
      <c r="HFK11" s="5"/>
      <c r="HFL11" s="5"/>
      <c r="HFM11" s="5"/>
      <c r="HFN11" s="5"/>
      <c r="HFO11" s="5"/>
      <c r="HFP11" s="5"/>
      <c r="HFQ11" s="5"/>
      <c r="HFR11" s="5"/>
      <c r="HFS11" s="5"/>
      <c r="HFT11" s="5"/>
      <c r="HFU11" s="5"/>
      <c r="HFV11" s="5"/>
      <c r="HFW11" s="5"/>
      <c r="HFX11" s="5"/>
      <c r="HFY11" s="5"/>
      <c r="HFZ11" s="5"/>
      <c r="HGA11" s="5"/>
      <c r="HGB11" s="5"/>
      <c r="HGC11" s="5"/>
      <c r="HGD11" s="5"/>
      <c r="HGE11" s="5"/>
      <c r="HGF11" s="5"/>
      <c r="HGG11" s="5"/>
      <c r="HGH11" s="5"/>
      <c r="HGI11" s="5"/>
      <c r="HGJ11" s="5"/>
      <c r="HGK11" s="5"/>
      <c r="HGL11" s="5"/>
      <c r="HGM11" s="5"/>
      <c r="HGN11" s="5"/>
      <c r="HGO11" s="5"/>
      <c r="HGP11" s="5"/>
      <c r="HGQ11" s="5"/>
      <c r="HGR11" s="5"/>
      <c r="HGS11" s="5"/>
      <c r="HGT11" s="5"/>
      <c r="HGU11" s="5"/>
      <c r="HGV11" s="5"/>
      <c r="HGW11" s="5"/>
      <c r="HGX11" s="5"/>
      <c r="HGY11" s="5"/>
      <c r="HGZ11" s="5"/>
      <c r="HHA11" s="5"/>
      <c r="HHB11" s="5"/>
      <c r="HHC11" s="5"/>
      <c r="HHD11" s="5"/>
      <c r="HHE11" s="5"/>
      <c r="HHF11" s="5"/>
      <c r="HHG11" s="5"/>
      <c r="HHH11" s="5"/>
      <c r="HHI11" s="5"/>
      <c r="HHJ11" s="5"/>
      <c r="HHK11" s="5"/>
      <c r="HHL11" s="5"/>
      <c r="HHM11" s="5"/>
      <c r="HHN11" s="5"/>
      <c r="HHO11" s="5"/>
      <c r="HHP11" s="5"/>
      <c r="HHQ11" s="5"/>
      <c r="HHR11" s="5"/>
      <c r="HHS11" s="5"/>
      <c r="HHT11" s="5"/>
      <c r="HHU11" s="5"/>
      <c r="HHV11" s="5"/>
      <c r="HHW11" s="5"/>
      <c r="HHX11" s="5"/>
      <c r="HHY11" s="5"/>
      <c r="HHZ11" s="5"/>
      <c r="HIA11" s="5"/>
      <c r="HIB11" s="5"/>
      <c r="HIC11" s="5"/>
      <c r="HID11" s="5"/>
      <c r="HIE11" s="5"/>
      <c r="HIF11" s="5"/>
      <c r="HIG11" s="5"/>
      <c r="HIH11" s="5"/>
      <c r="HII11" s="5"/>
      <c r="HIJ11" s="5"/>
      <c r="HIK11" s="5"/>
      <c r="HIL11" s="5"/>
      <c r="HIM11" s="5"/>
      <c r="HIN11" s="5"/>
      <c r="HIO11" s="5"/>
      <c r="HIP11" s="5"/>
      <c r="HIQ11" s="5"/>
      <c r="HIR11" s="5"/>
      <c r="HIS11" s="5"/>
      <c r="HIT11" s="5"/>
      <c r="HIU11" s="5"/>
      <c r="HIV11" s="5"/>
      <c r="HIW11" s="5"/>
      <c r="HIX11" s="5"/>
      <c r="HIY11" s="5"/>
      <c r="HIZ11" s="5"/>
      <c r="HJA11" s="5"/>
      <c r="HJB11" s="5"/>
      <c r="HJC11" s="5"/>
      <c r="HJD11" s="5"/>
      <c r="HJE11" s="5"/>
      <c r="HJF11" s="5"/>
      <c r="HJG11" s="5"/>
      <c r="HJH11" s="5"/>
      <c r="HJI11" s="5"/>
      <c r="HJJ11" s="5"/>
      <c r="HJK11" s="5"/>
      <c r="HJL11" s="5"/>
      <c r="HJM11" s="5"/>
      <c r="HJN11" s="5"/>
      <c r="HJO11" s="5"/>
      <c r="HJP11" s="5"/>
      <c r="HJQ11" s="5"/>
      <c r="HJR11" s="5"/>
      <c r="HJS11" s="5"/>
      <c r="HJT11" s="5"/>
      <c r="HJU11" s="5"/>
      <c r="HJV11" s="5"/>
      <c r="HJW11" s="5"/>
      <c r="HJX11" s="5"/>
      <c r="HJY11" s="5"/>
      <c r="HJZ11" s="5"/>
      <c r="HKA11" s="5"/>
      <c r="HKB11" s="5"/>
      <c r="HKC11" s="5"/>
      <c r="HKD11" s="5"/>
      <c r="HKE11" s="5"/>
      <c r="HKF11" s="5"/>
      <c r="HKG11" s="5"/>
      <c r="HKH11" s="5"/>
      <c r="HKI11" s="5"/>
      <c r="HKJ11" s="5"/>
      <c r="HKK11" s="5"/>
      <c r="HKL11" s="5"/>
      <c r="HKM11" s="5"/>
      <c r="HKN11" s="5"/>
      <c r="HKO11" s="5"/>
      <c r="HKP11" s="5"/>
      <c r="HKQ11" s="5"/>
      <c r="HKR11" s="5"/>
      <c r="HKS11" s="5"/>
      <c r="HKT11" s="5"/>
      <c r="HKU11" s="5"/>
      <c r="HKV11" s="5"/>
      <c r="HKW11" s="5"/>
      <c r="HKX11" s="5"/>
      <c r="HKY11" s="5"/>
      <c r="HKZ11" s="5"/>
      <c r="HLA11" s="5"/>
      <c r="HLB11" s="5"/>
      <c r="HLC11" s="5"/>
      <c r="HLD11" s="5"/>
      <c r="HLE11" s="5"/>
      <c r="HLF11" s="5"/>
      <c r="HLG11" s="5"/>
      <c r="HLH11" s="5"/>
      <c r="HLI11" s="5"/>
      <c r="HLJ11" s="5"/>
      <c r="HLK11" s="5"/>
      <c r="HLL11" s="5"/>
      <c r="HLM11" s="5"/>
      <c r="HLN11" s="5"/>
      <c r="HLO11" s="5"/>
      <c r="HLP11" s="5"/>
      <c r="HLQ11" s="5"/>
      <c r="HLR11" s="5"/>
      <c r="HLS11" s="5"/>
      <c r="HLT11" s="5"/>
      <c r="HLU11" s="5"/>
      <c r="HLV11" s="5"/>
      <c r="HLW11" s="5"/>
      <c r="HLX11" s="5"/>
      <c r="HLY11" s="5"/>
      <c r="HLZ11" s="5"/>
      <c r="HMA11" s="5"/>
      <c r="HMB11" s="5"/>
      <c r="HMC11" s="5"/>
      <c r="HMD11" s="5"/>
      <c r="HME11" s="5"/>
      <c r="HMF11" s="5"/>
      <c r="HMG11" s="5"/>
      <c r="HMH11" s="5"/>
      <c r="HMI11" s="5"/>
      <c r="HMJ11" s="5"/>
      <c r="HMK11" s="5"/>
      <c r="HML11" s="5"/>
      <c r="HMM11" s="5"/>
      <c r="HMN11" s="5"/>
      <c r="HMO11" s="5"/>
      <c r="HMP11" s="5"/>
      <c r="HMQ11" s="5"/>
      <c r="HMR11" s="5"/>
      <c r="HMS11" s="5"/>
      <c r="HMT11" s="5"/>
      <c r="HMU11" s="5"/>
      <c r="HMV11" s="5"/>
      <c r="HMW11" s="5"/>
      <c r="HMX11" s="5"/>
      <c r="HMY11" s="5"/>
      <c r="HMZ11" s="5"/>
      <c r="HNA11" s="5"/>
      <c r="HNB11" s="5"/>
      <c r="HNC11" s="5"/>
      <c r="HND11" s="5"/>
      <c r="HNE11" s="5"/>
      <c r="HNF11" s="5"/>
      <c r="HNG11" s="5"/>
      <c r="HNH11" s="5"/>
      <c r="HNI11" s="5"/>
      <c r="HNJ11" s="5"/>
      <c r="HNK11" s="5"/>
      <c r="HNL11" s="5"/>
      <c r="HNM11" s="5"/>
      <c r="HNN11" s="5"/>
      <c r="HNO11" s="5"/>
      <c r="HNP11" s="5"/>
      <c r="HNQ11" s="5"/>
      <c r="HNR11" s="5"/>
      <c r="HNS11" s="5"/>
      <c r="HNT11" s="5"/>
      <c r="HNU11" s="5"/>
      <c r="HNV11" s="5"/>
      <c r="HNW11" s="5"/>
      <c r="HNX11" s="5"/>
      <c r="HNY11" s="5"/>
      <c r="HNZ11" s="5"/>
      <c r="HOA11" s="5"/>
      <c r="HOB11" s="5"/>
      <c r="HOC11" s="5"/>
      <c r="HOD11" s="5"/>
      <c r="HOE11" s="5"/>
      <c r="HOF11" s="5"/>
      <c r="HOG11" s="5"/>
      <c r="HOH11" s="5"/>
      <c r="HOI11" s="5"/>
      <c r="HOJ11" s="5"/>
      <c r="HOK11" s="5"/>
      <c r="HOL11" s="5"/>
      <c r="HOM11" s="5"/>
      <c r="HON11" s="5"/>
      <c r="HOO11" s="5"/>
      <c r="HOP11" s="5"/>
      <c r="HOQ11" s="5"/>
      <c r="HOR11" s="5"/>
      <c r="HOS11" s="5"/>
      <c r="HOT11" s="5"/>
      <c r="HOU11" s="5"/>
      <c r="HOV11" s="5"/>
      <c r="HOW11" s="5"/>
      <c r="HOX11" s="5"/>
      <c r="HOY11" s="5"/>
      <c r="HOZ11" s="5"/>
      <c r="HPA11" s="5"/>
      <c r="HPB11" s="5"/>
      <c r="HPC11" s="5"/>
      <c r="HPD11" s="5"/>
      <c r="HPE11" s="5"/>
      <c r="HPF11" s="5"/>
      <c r="HPG11" s="5"/>
      <c r="HPH11" s="5"/>
      <c r="HPI11" s="5"/>
      <c r="HPJ11" s="5"/>
      <c r="HPK11" s="5"/>
      <c r="HPL11" s="5"/>
      <c r="HPM11" s="5"/>
      <c r="HPN11" s="5"/>
      <c r="HPO11" s="5"/>
      <c r="HPP11" s="5"/>
      <c r="HPQ11" s="5"/>
      <c r="HPR11" s="5"/>
      <c r="HPS11" s="5"/>
      <c r="HPT11" s="5"/>
      <c r="HPU11" s="5"/>
      <c r="HPV11" s="5"/>
      <c r="HPW11" s="5"/>
      <c r="HPX11" s="5"/>
      <c r="HPY11" s="5"/>
      <c r="HPZ11" s="5"/>
      <c r="HQA11" s="5"/>
      <c r="HQB11" s="5"/>
      <c r="HQC11" s="5"/>
      <c r="HQD11" s="5"/>
      <c r="HQE11" s="5"/>
      <c r="HQF11" s="5"/>
      <c r="HQG11" s="5"/>
      <c r="HQH11" s="5"/>
      <c r="HQI11" s="5"/>
      <c r="HQJ11" s="5"/>
      <c r="HQK11" s="5"/>
      <c r="HQL11" s="5"/>
      <c r="HQM11" s="5"/>
      <c r="HQN11" s="5"/>
      <c r="HQO11" s="5"/>
      <c r="HQP11" s="5"/>
      <c r="HQQ11" s="5"/>
      <c r="HQR11" s="5"/>
      <c r="HQS11" s="5"/>
      <c r="HQT11" s="5"/>
      <c r="HQU11" s="5"/>
      <c r="HQV11" s="5"/>
      <c r="HQW11" s="5"/>
      <c r="HQX11" s="5"/>
      <c r="HQY11" s="5"/>
      <c r="HQZ11" s="5"/>
      <c r="HRA11" s="5"/>
      <c r="HRB11" s="5"/>
      <c r="HRC11" s="5"/>
      <c r="HRD11" s="5"/>
      <c r="HRE11" s="5"/>
      <c r="HRF11" s="5"/>
      <c r="HRG11" s="5"/>
      <c r="HRH11" s="5"/>
      <c r="HRI11" s="5"/>
      <c r="HRJ11" s="5"/>
      <c r="HRK11" s="5"/>
      <c r="HRL11" s="5"/>
      <c r="HRM11" s="5"/>
      <c r="HRN11" s="5"/>
      <c r="HRO11" s="5"/>
      <c r="HRP11" s="5"/>
      <c r="HRQ11" s="5"/>
      <c r="HRR11" s="5"/>
      <c r="HRS11" s="5"/>
      <c r="HRT11" s="5"/>
      <c r="HRU11" s="5"/>
      <c r="HRV11" s="5"/>
      <c r="HRW11" s="5"/>
      <c r="HRX11" s="5"/>
      <c r="HRY11" s="5"/>
      <c r="HRZ11" s="5"/>
      <c r="HSA11" s="5"/>
      <c r="HSB11" s="5"/>
      <c r="HSC11" s="5"/>
      <c r="HSD11" s="5"/>
      <c r="HSE11" s="5"/>
      <c r="HSF11" s="5"/>
      <c r="HSG11" s="5"/>
      <c r="HSH11" s="5"/>
      <c r="HSI11" s="5"/>
      <c r="HSJ11" s="5"/>
      <c r="HSK11" s="5"/>
      <c r="HSL11" s="5"/>
      <c r="HSM11" s="5"/>
      <c r="HSN11" s="5"/>
      <c r="HSO11" s="5"/>
      <c r="HSP11" s="5"/>
      <c r="HSQ11" s="5"/>
      <c r="HSR11" s="5"/>
      <c r="HSS11" s="5"/>
      <c r="HST11" s="5"/>
      <c r="HSU11" s="5"/>
      <c r="HSV11" s="5"/>
      <c r="HSW11" s="5"/>
      <c r="HSX11" s="5"/>
      <c r="HSY11" s="5"/>
      <c r="HSZ11" s="5"/>
      <c r="HTA11" s="5"/>
      <c r="HTB11" s="5"/>
      <c r="HTC11" s="5"/>
      <c r="HTD11" s="5"/>
      <c r="HTE11" s="5"/>
      <c r="HTF11" s="5"/>
      <c r="HTG11" s="5"/>
      <c r="HTH11" s="5"/>
      <c r="HTI11" s="5"/>
      <c r="HTJ11" s="5"/>
      <c r="HTK11" s="5"/>
      <c r="HTL11" s="5"/>
      <c r="HTM11" s="5"/>
      <c r="HTN11" s="5"/>
      <c r="HTO11" s="5"/>
      <c r="HTP11" s="5"/>
      <c r="HTQ11" s="5"/>
      <c r="HTR11" s="5"/>
      <c r="HTS11" s="5"/>
      <c r="HTT11" s="5"/>
      <c r="HTU11" s="5"/>
      <c r="HTV11" s="5"/>
      <c r="HTW11" s="5"/>
      <c r="HTX11" s="5"/>
      <c r="HTY11" s="5"/>
      <c r="HTZ11" s="5"/>
      <c r="HUA11" s="5"/>
      <c r="HUB11" s="5"/>
      <c r="HUC11" s="5"/>
      <c r="HUD11" s="5"/>
      <c r="HUE11" s="5"/>
      <c r="HUF11" s="5"/>
      <c r="HUG11" s="5"/>
      <c r="HUH11" s="5"/>
      <c r="HUI11" s="5"/>
      <c r="HUJ11" s="5"/>
      <c r="HUK11" s="5"/>
      <c r="HUL11" s="5"/>
      <c r="HUM11" s="5"/>
      <c r="HUN11" s="5"/>
      <c r="HUO11" s="5"/>
      <c r="HUP11" s="5"/>
      <c r="HUQ11" s="5"/>
      <c r="HUR11" s="5"/>
      <c r="HUS11" s="5"/>
      <c r="HUT11" s="5"/>
      <c r="HUU11" s="5"/>
      <c r="HUV11" s="5"/>
      <c r="HUW11" s="5"/>
      <c r="HUX11" s="5"/>
      <c r="HUY11" s="5"/>
      <c r="HUZ11" s="5"/>
      <c r="HVA11" s="5"/>
      <c r="HVB11" s="5"/>
      <c r="HVC11" s="5"/>
      <c r="HVD11" s="5"/>
      <c r="HVE11" s="5"/>
      <c r="HVF11" s="5"/>
      <c r="HVG11" s="5"/>
      <c r="HVH11" s="5"/>
      <c r="HVI11" s="5"/>
      <c r="HVJ11" s="5"/>
      <c r="HVK11" s="5"/>
      <c r="HVL11" s="5"/>
      <c r="HVM11" s="5"/>
      <c r="HVN11" s="5"/>
      <c r="HVO11" s="5"/>
      <c r="HVP11" s="5"/>
      <c r="HVQ11" s="5"/>
      <c r="HVR11" s="5"/>
      <c r="HVS11" s="5"/>
      <c r="HVT11" s="5"/>
      <c r="HVU11" s="5"/>
      <c r="HVV11" s="5"/>
      <c r="HVW11" s="5"/>
      <c r="HVX11" s="5"/>
      <c r="HVY11" s="5"/>
      <c r="HVZ11" s="5"/>
      <c r="HWA11" s="5"/>
      <c r="HWB11" s="5"/>
      <c r="HWC11" s="5"/>
      <c r="HWD11" s="5"/>
      <c r="HWE11" s="5"/>
      <c r="HWF11" s="5"/>
      <c r="HWG11" s="5"/>
      <c r="HWH11" s="5"/>
      <c r="HWI11" s="5"/>
      <c r="HWJ11" s="5"/>
      <c r="HWK11" s="5"/>
      <c r="HWL11" s="5"/>
      <c r="HWM11" s="5"/>
      <c r="HWN11" s="5"/>
      <c r="HWO11" s="5"/>
      <c r="HWP11" s="5"/>
      <c r="HWQ11" s="5"/>
      <c r="HWR11" s="5"/>
      <c r="HWS11" s="5"/>
      <c r="HWT11" s="5"/>
      <c r="HWU11" s="5"/>
      <c r="HWV11" s="5"/>
      <c r="HWW11" s="5"/>
      <c r="HWX11" s="5"/>
      <c r="HWY11" s="5"/>
      <c r="HWZ11" s="5"/>
      <c r="HXA11" s="5"/>
      <c r="HXB11" s="5"/>
      <c r="HXC11" s="5"/>
      <c r="HXD11" s="5"/>
      <c r="HXE11" s="5"/>
      <c r="HXF11" s="5"/>
      <c r="HXG11" s="5"/>
      <c r="HXH11" s="5"/>
      <c r="HXI11" s="5"/>
      <c r="HXJ11" s="5"/>
      <c r="HXK11" s="5"/>
      <c r="HXL11" s="5"/>
      <c r="HXM11" s="5"/>
      <c r="HXN11" s="5"/>
      <c r="HXO11" s="5"/>
      <c r="HXP11" s="5"/>
      <c r="HXQ11" s="5"/>
      <c r="HXR11" s="5"/>
      <c r="HXS11" s="5"/>
      <c r="HXT11" s="5"/>
      <c r="HXU11" s="5"/>
      <c r="HXV11" s="5"/>
      <c r="HXW11" s="5"/>
      <c r="HXX11" s="5"/>
      <c r="HXY11" s="5"/>
      <c r="HXZ11" s="5"/>
      <c r="HYA11" s="5"/>
      <c r="HYB11" s="5"/>
      <c r="HYC11" s="5"/>
      <c r="HYD11" s="5"/>
      <c r="HYE11" s="5"/>
      <c r="HYF11" s="5"/>
      <c r="HYG11" s="5"/>
      <c r="HYH11" s="5"/>
      <c r="HYI11" s="5"/>
      <c r="HYJ11" s="5"/>
      <c r="HYK11" s="5"/>
      <c r="HYL11" s="5"/>
      <c r="HYM11" s="5"/>
      <c r="HYN11" s="5"/>
      <c r="HYO11" s="5"/>
      <c r="HYP11" s="5"/>
      <c r="HYQ11" s="5"/>
      <c r="HYR11" s="5"/>
      <c r="HYS11" s="5"/>
      <c r="HYT11" s="5"/>
      <c r="HYU11" s="5"/>
      <c r="HYV11" s="5"/>
      <c r="HYW11" s="5"/>
      <c r="HYX11" s="5"/>
      <c r="HYY11" s="5"/>
      <c r="HYZ11" s="5"/>
      <c r="HZA11" s="5"/>
      <c r="HZB11" s="5"/>
      <c r="HZC11" s="5"/>
      <c r="HZD11" s="5"/>
      <c r="HZE11" s="5"/>
      <c r="HZF11" s="5"/>
      <c r="HZG11" s="5"/>
      <c r="HZH11" s="5"/>
      <c r="HZI11" s="5"/>
      <c r="HZJ11" s="5"/>
      <c r="HZK11" s="5"/>
      <c r="HZL11" s="5"/>
      <c r="HZM11" s="5"/>
      <c r="HZN11" s="5"/>
      <c r="HZO11" s="5"/>
      <c r="HZP11" s="5"/>
      <c r="HZQ11" s="5"/>
      <c r="HZR11" s="5"/>
      <c r="HZS11" s="5"/>
      <c r="HZT11" s="5"/>
      <c r="HZU11" s="5"/>
      <c r="HZV11" s="5"/>
      <c r="HZW11" s="5"/>
      <c r="HZX11" s="5"/>
      <c r="HZY11" s="5"/>
      <c r="HZZ11" s="5"/>
      <c r="IAA11" s="5"/>
      <c r="IAB11" s="5"/>
      <c r="IAC11" s="5"/>
      <c r="IAD11" s="5"/>
      <c r="IAE11" s="5"/>
      <c r="IAF11" s="5"/>
      <c r="IAG11" s="5"/>
      <c r="IAH11" s="5"/>
      <c r="IAI11" s="5"/>
      <c r="IAJ11" s="5"/>
      <c r="IAK11" s="5"/>
      <c r="IAL11" s="5"/>
      <c r="IAM11" s="5"/>
      <c r="IAN11" s="5"/>
      <c r="IAO11" s="5"/>
      <c r="IAP11" s="5"/>
      <c r="IAQ11" s="5"/>
      <c r="IAR11" s="5"/>
      <c r="IAS11" s="5"/>
      <c r="IAT11" s="5"/>
      <c r="IAU11" s="5"/>
      <c r="IAV11" s="5"/>
      <c r="IAW11" s="5"/>
      <c r="IAX11" s="5"/>
      <c r="IAY11" s="5"/>
      <c r="IAZ11" s="5"/>
      <c r="IBA11" s="5"/>
      <c r="IBB11" s="5"/>
      <c r="IBC11" s="5"/>
      <c r="IBD11" s="5"/>
      <c r="IBE11" s="5"/>
      <c r="IBF11" s="5"/>
      <c r="IBG11" s="5"/>
      <c r="IBH11" s="5"/>
      <c r="IBI11" s="5"/>
      <c r="IBJ11" s="5"/>
      <c r="IBK11" s="5"/>
      <c r="IBL11" s="5"/>
      <c r="IBM11" s="5"/>
      <c r="IBN11" s="5"/>
      <c r="IBO11" s="5"/>
      <c r="IBP11" s="5"/>
      <c r="IBQ11" s="5"/>
      <c r="IBR11" s="5"/>
      <c r="IBS11" s="5"/>
      <c r="IBT11" s="5"/>
      <c r="IBU11" s="5"/>
      <c r="IBV11" s="5"/>
      <c r="IBW11" s="5"/>
      <c r="IBX11" s="5"/>
      <c r="IBY11" s="5"/>
      <c r="IBZ11" s="5"/>
      <c r="ICA11" s="5"/>
      <c r="ICB11" s="5"/>
      <c r="ICC11" s="5"/>
      <c r="ICD11" s="5"/>
      <c r="ICE11" s="5"/>
      <c r="ICF11" s="5"/>
      <c r="ICG11" s="5"/>
      <c r="ICH11" s="5"/>
      <c r="ICI11" s="5"/>
      <c r="ICJ11" s="5"/>
      <c r="ICK11" s="5"/>
      <c r="ICL11" s="5"/>
      <c r="ICM11" s="5"/>
      <c r="ICN11" s="5"/>
      <c r="ICO11" s="5"/>
      <c r="ICP11" s="5"/>
      <c r="ICQ11" s="5"/>
      <c r="ICR11" s="5"/>
      <c r="ICS11" s="5"/>
      <c r="ICT11" s="5"/>
      <c r="ICU11" s="5"/>
      <c r="ICV11" s="5"/>
      <c r="ICW11" s="5"/>
      <c r="ICX11" s="5"/>
      <c r="ICY11" s="5"/>
      <c r="ICZ11" s="5"/>
      <c r="IDA11" s="5"/>
      <c r="IDB11" s="5"/>
      <c r="IDC11" s="5"/>
      <c r="IDD11" s="5"/>
      <c r="IDE11" s="5"/>
      <c r="IDF11" s="5"/>
      <c r="IDG11" s="5"/>
      <c r="IDH11" s="5"/>
      <c r="IDI11" s="5"/>
      <c r="IDJ11" s="5"/>
      <c r="IDK11" s="5"/>
      <c r="IDL11" s="5"/>
      <c r="IDM11" s="5"/>
      <c r="IDN11" s="5"/>
      <c r="IDO11" s="5"/>
      <c r="IDP11" s="5"/>
      <c r="IDQ11" s="5"/>
      <c r="IDR11" s="5"/>
      <c r="IDS11" s="5"/>
      <c r="IDT11" s="5"/>
      <c r="IDU11" s="5"/>
      <c r="IDV11" s="5"/>
      <c r="IDW11" s="5"/>
      <c r="IDX11" s="5"/>
      <c r="IDY11" s="5"/>
      <c r="IDZ11" s="5"/>
      <c r="IEA11" s="5"/>
      <c r="IEB11" s="5"/>
      <c r="IEC11" s="5"/>
      <c r="IED11" s="5"/>
      <c r="IEE11" s="5"/>
      <c r="IEF11" s="5"/>
      <c r="IEG11" s="5"/>
      <c r="IEH11" s="5"/>
      <c r="IEI11" s="5"/>
      <c r="IEJ11" s="5"/>
      <c r="IEK11" s="5"/>
      <c r="IEL11" s="5"/>
      <c r="IEM11" s="5"/>
      <c r="IEN11" s="5"/>
      <c r="IEO11" s="5"/>
      <c r="IEP11" s="5"/>
      <c r="IEQ11" s="5"/>
      <c r="IER11" s="5"/>
      <c r="IES11" s="5"/>
      <c r="IET11" s="5"/>
      <c r="IEU11" s="5"/>
      <c r="IEV11" s="5"/>
      <c r="IEW11" s="5"/>
      <c r="IEX11" s="5"/>
      <c r="IEY11" s="5"/>
      <c r="IEZ11" s="5"/>
      <c r="IFA11" s="5"/>
      <c r="IFB11" s="5"/>
      <c r="IFC11" s="5"/>
      <c r="IFD11" s="5"/>
      <c r="IFE11" s="5"/>
      <c r="IFF11" s="5"/>
      <c r="IFG11" s="5"/>
      <c r="IFH11" s="5"/>
      <c r="IFI11" s="5"/>
      <c r="IFJ11" s="5"/>
      <c r="IFK11" s="5"/>
      <c r="IFL11" s="5"/>
      <c r="IFM11" s="5"/>
      <c r="IFN11" s="5"/>
      <c r="IFO11" s="5"/>
      <c r="IFP11" s="5"/>
      <c r="IFQ11" s="5"/>
      <c r="IFR11" s="5"/>
      <c r="IFS11" s="5"/>
      <c r="IFT11" s="5"/>
      <c r="IFU11" s="5"/>
      <c r="IFV11" s="5"/>
      <c r="IFW11" s="5"/>
      <c r="IFX11" s="5"/>
      <c r="IFY11" s="5"/>
      <c r="IFZ11" s="5"/>
      <c r="IGA11" s="5"/>
      <c r="IGB11" s="5"/>
      <c r="IGC11" s="5"/>
      <c r="IGD11" s="5"/>
      <c r="IGE11" s="5"/>
      <c r="IGF11" s="5"/>
      <c r="IGG11" s="5"/>
      <c r="IGH11" s="5"/>
      <c r="IGI11" s="5"/>
      <c r="IGJ11" s="5"/>
      <c r="IGK11" s="5"/>
      <c r="IGL11" s="5"/>
      <c r="IGM11" s="5"/>
      <c r="IGN11" s="5"/>
      <c r="IGO11" s="5"/>
      <c r="IGP11" s="5"/>
      <c r="IGQ11" s="5"/>
      <c r="IGR11" s="5"/>
      <c r="IGS11" s="5"/>
      <c r="IGT11" s="5"/>
      <c r="IGU11" s="5"/>
      <c r="IGV11" s="5"/>
      <c r="IGW11" s="5"/>
      <c r="IGX11" s="5"/>
      <c r="IGY11" s="5"/>
      <c r="IGZ11" s="5"/>
      <c r="IHA11" s="5"/>
      <c r="IHB11" s="5"/>
      <c r="IHC11" s="5"/>
      <c r="IHD11" s="5"/>
      <c r="IHE11" s="5"/>
      <c r="IHF11" s="5"/>
      <c r="IHG11" s="5"/>
      <c r="IHH11" s="5"/>
      <c r="IHI11" s="5"/>
      <c r="IHJ11" s="5"/>
      <c r="IHK11" s="5"/>
      <c r="IHL11" s="5"/>
      <c r="IHM11" s="5"/>
      <c r="IHN11" s="5"/>
      <c r="IHO11" s="5"/>
      <c r="IHP11" s="5"/>
      <c r="IHQ11" s="5"/>
      <c r="IHR11" s="5"/>
      <c r="IHS11" s="5"/>
      <c r="IHT11" s="5"/>
      <c r="IHU11" s="5"/>
      <c r="IHV11" s="5"/>
      <c r="IHW11" s="5"/>
      <c r="IHX11" s="5"/>
      <c r="IHY11" s="5"/>
      <c r="IHZ11" s="5"/>
      <c r="IIA11" s="5"/>
      <c r="IIB11" s="5"/>
      <c r="IIC11" s="5"/>
      <c r="IID11" s="5"/>
      <c r="IIE11" s="5"/>
      <c r="IIF11" s="5"/>
      <c r="IIG11" s="5"/>
      <c r="IIH11" s="5"/>
      <c r="III11" s="5"/>
      <c r="IIJ11" s="5"/>
      <c r="IIK11" s="5"/>
      <c r="IIL11" s="5"/>
      <c r="IIM11" s="5"/>
      <c r="IIN11" s="5"/>
      <c r="IIO11" s="5"/>
      <c r="IIP11" s="5"/>
      <c r="IIQ11" s="5"/>
      <c r="IIR11" s="5"/>
      <c r="IIS11" s="5"/>
      <c r="IIT11" s="5"/>
      <c r="IIU11" s="5"/>
      <c r="IIV11" s="5"/>
      <c r="IIW11" s="5"/>
      <c r="IIX11" s="5"/>
      <c r="IIY11" s="5"/>
      <c r="IIZ11" s="5"/>
      <c r="IJA11" s="5"/>
      <c r="IJB11" s="5"/>
      <c r="IJC11" s="5"/>
      <c r="IJD11" s="5"/>
      <c r="IJE11" s="5"/>
      <c r="IJF11" s="5"/>
      <c r="IJG11" s="5"/>
      <c r="IJH11" s="5"/>
      <c r="IJI11" s="5"/>
      <c r="IJJ11" s="5"/>
      <c r="IJK11" s="5"/>
      <c r="IJL11" s="5"/>
      <c r="IJM11" s="5"/>
      <c r="IJN11" s="5"/>
      <c r="IJO11" s="5"/>
      <c r="IJP11" s="5"/>
      <c r="IJQ11" s="5"/>
      <c r="IJR11" s="5"/>
      <c r="IJS11" s="5"/>
      <c r="IJT11" s="5"/>
      <c r="IJU11" s="5"/>
      <c r="IJV11" s="5"/>
      <c r="IJW11" s="5"/>
      <c r="IJX11" s="5"/>
      <c r="IJY11" s="5"/>
      <c r="IJZ11" s="5"/>
      <c r="IKA11" s="5"/>
      <c r="IKB11" s="5"/>
      <c r="IKC11" s="5"/>
      <c r="IKD11" s="5"/>
      <c r="IKE11" s="5"/>
      <c r="IKF11" s="5"/>
      <c r="IKG11" s="5"/>
      <c r="IKH11" s="5"/>
      <c r="IKI11" s="5"/>
      <c r="IKJ11" s="5"/>
      <c r="IKK11" s="5"/>
      <c r="IKL11" s="5"/>
      <c r="IKM11" s="5"/>
      <c r="IKN11" s="5"/>
      <c r="IKO11" s="5"/>
      <c r="IKP11" s="5"/>
      <c r="IKQ11" s="5"/>
      <c r="IKR11" s="5"/>
      <c r="IKS11" s="5"/>
      <c r="IKT11" s="5"/>
      <c r="IKU11" s="5"/>
      <c r="IKV11" s="5"/>
      <c r="IKW11" s="5"/>
      <c r="IKX11" s="5"/>
      <c r="IKY11" s="5"/>
      <c r="IKZ11" s="5"/>
      <c r="ILA11" s="5"/>
      <c r="ILB11" s="5"/>
      <c r="ILC11" s="5"/>
      <c r="ILD11" s="5"/>
      <c r="ILE11" s="5"/>
      <c r="ILF11" s="5"/>
      <c r="ILG11" s="5"/>
      <c r="ILH11" s="5"/>
      <c r="ILI11" s="5"/>
      <c r="ILJ11" s="5"/>
      <c r="ILK11" s="5"/>
      <c r="ILL11" s="5"/>
      <c r="ILM11" s="5"/>
      <c r="ILN11" s="5"/>
      <c r="ILO11" s="5"/>
      <c r="ILP11" s="5"/>
      <c r="ILQ11" s="5"/>
      <c r="ILR11" s="5"/>
      <c r="ILS11" s="5"/>
      <c r="ILT11" s="5"/>
      <c r="ILU11" s="5"/>
      <c r="ILV11" s="5"/>
      <c r="ILW11" s="5"/>
      <c r="ILX11" s="5"/>
      <c r="ILY11" s="5"/>
      <c r="ILZ11" s="5"/>
      <c r="IMA11" s="5"/>
      <c r="IMB11" s="5"/>
      <c r="IMC11" s="5"/>
      <c r="IMD11" s="5"/>
      <c r="IME11" s="5"/>
      <c r="IMF11" s="5"/>
      <c r="IMG11" s="5"/>
      <c r="IMH11" s="5"/>
      <c r="IMI11" s="5"/>
      <c r="IMJ11" s="5"/>
      <c r="IMK11" s="5"/>
      <c r="IML11" s="5"/>
      <c r="IMM11" s="5"/>
      <c r="IMN11" s="5"/>
      <c r="IMO11" s="5"/>
      <c r="IMP11" s="5"/>
      <c r="IMQ11" s="5"/>
      <c r="IMR11" s="5"/>
      <c r="IMS11" s="5"/>
      <c r="IMT11" s="5"/>
      <c r="IMU11" s="5"/>
      <c r="IMV11" s="5"/>
      <c r="IMW11" s="5"/>
      <c r="IMX11" s="5"/>
      <c r="IMY11" s="5"/>
      <c r="IMZ11" s="5"/>
      <c r="INA11" s="5"/>
      <c r="INB11" s="5"/>
      <c r="INC11" s="5"/>
      <c r="IND11" s="5"/>
      <c r="INE11" s="5"/>
      <c r="INF11" s="5"/>
      <c r="ING11" s="5"/>
      <c r="INH11" s="5"/>
      <c r="INI11" s="5"/>
      <c r="INJ11" s="5"/>
      <c r="INK11" s="5"/>
      <c r="INL11" s="5"/>
      <c r="INM11" s="5"/>
      <c r="INN11" s="5"/>
      <c r="INO11" s="5"/>
      <c r="INP11" s="5"/>
      <c r="INQ11" s="5"/>
      <c r="INR11" s="5"/>
      <c r="INS11" s="5"/>
      <c r="INT11" s="5"/>
      <c r="INU11" s="5"/>
      <c r="INV11" s="5"/>
      <c r="INW11" s="5"/>
      <c r="INX11" s="5"/>
      <c r="INY11" s="5"/>
      <c r="INZ11" s="5"/>
      <c r="IOA11" s="5"/>
      <c r="IOB11" s="5"/>
      <c r="IOC11" s="5"/>
      <c r="IOD11" s="5"/>
      <c r="IOE11" s="5"/>
      <c r="IOF11" s="5"/>
      <c r="IOG11" s="5"/>
      <c r="IOH11" s="5"/>
      <c r="IOI11" s="5"/>
      <c r="IOJ11" s="5"/>
      <c r="IOK11" s="5"/>
      <c r="IOL11" s="5"/>
      <c r="IOM11" s="5"/>
      <c r="ION11" s="5"/>
      <c r="IOO11" s="5"/>
      <c r="IOP11" s="5"/>
      <c r="IOQ11" s="5"/>
      <c r="IOR11" s="5"/>
      <c r="IOS11" s="5"/>
      <c r="IOT11" s="5"/>
      <c r="IOU11" s="5"/>
      <c r="IOV11" s="5"/>
      <c r="IOW11" s="5"/>
      <c r="IOX11" s="5"/>
      <c r="IOY11" s="5"/>
      <c r="IOZ11" s="5"/>
      <c r="IPA11" s="5"/>
      <c r="IPB11" s="5"/>
      <c r="IPC11" s="5"/>
      <c r="IPD11" s="5"/>
      <c r="IPE11" s="5"/>
      <c r="IPF11" s="5"/>
      <c r="IPG11" s="5"/>
      <c r="IPH11" s="5"/>
      <c r="IPI11" s="5"/>
      <c r="IPJ11" s="5"/>
      <c r="IPK11" s="5"/>
      <c r="IPL11" s="5"/>
      <c r="IPM11" s="5"/>
      <c r="IPN11" s="5"/>
      <c r="IPO11" s="5"/>
      <c r="IPP11" s="5"/>
      <c r="IPQ11" s="5"/>
      <c r="IPR11" s="5"/>
      <c r="IPS11" s="5"/>
      <c r="IPT11" s="5"/>
      <c r="IPU11" s="5"/>
      <c r="IPV11" s="5"/>
      <c r="IPW11" s="5"/>
      <c r="IPX11" s="5"/>
      <c r="IPY11" s="5"/>
      <c r="IPZ11" s="5"/>
      <c r="IQA11" s="5"/>
      <c r="IQB11" s="5"/>
      <c r="IQC11" s="5"/>
      <c r="IQD11" s="5"/>
      <c r="IQE11" s="5"/>
      <c r="IQF11" s="5"/>
      <c r="IQG11" s="5"/>
      <c r="IQH11" s="5"/>
      <c r="IQI11" s="5"/>
      <c r="IQJ11" s="5"/>
      <c r="IQK11" s="5"/>
      <c r="IQL11" s="5"/>
      <c r="IQM11" s="5"/>
      <c r="IQN11" s="5"/>
      <c r="IQO11" s="5"/>
      <c r="IQP11" s="5"/>
      <c r="IQQ11" s="5"/>
      <c r="IQR11" s="5"/>
      <c r="IQS11" s="5"/>
      <c r="IQT11" s="5"/>
      <c r="IQU11" s="5"/>
      <c r="IQV11" s="5"/>
      <c r="IQW11" s="5"/>
      <c r="IQX11" s="5"/>
      <c r="IQY11" s="5"/>
      <c r="IQZ11" s="5"/>
      <c r="IRA11" s="5"/>
      <c r="IRB11" s="5"/>
      <c r="IRC11" s="5"/>
      <c r="IRD11" s="5"/>
      <c r="IRE11" s="5"/>
      <c r="IRF11" s="5"/>
      <c r="IRG11" s="5"/>
      <c r="IRH11" s="5"/>
      <c r="IRI11" s="5"/>
      <c r="IRJ11" s="5"/>
      <c r="IRK11" s="5"/>
      <c r="IRL11" s="5"/>
      <c r="IRM11" s="5"/>
      <c r="IRN11" s="5"/>
      <c r="IRO11" s="5"/>
      <c r="IRP11" s="5"/>
      <c r="IRQ11" s="5"/>
      <c r="IRR11" s="5"/>
      <c r="IRS11" s="5"/>
      <c r="IRT11" s="5"/>
      <c r="IRU11" s="5"/>
      <c r="IRV11" s="5"/>
      <c r="IRW11" s="5"/>
      <c r="IRX11" s="5"/>
      <c r="IRY11" s="5"/>
      <c r="IRZ11" s="5"/>
      <c r="ISA11" s="5"/>
      <c r="ISB11" s="5"/>
      <c r="ISC11" s="5"/>
      <c r="ISD11" s="5"/>
      <c r="ISE11" s="5"/>
      <c r="ISF11" s="5"/>
      <c r="ISG11" s="5"/>
      <c r="ISH11" s="5"/>
      <c r="ISI11" s="5"/>
      <c r="ISJ11" s="5"/>
      <c r="ISK11" s="5"/>
      <c r="ISL11" s="5"/>
      <c r="ISM11" s="5"/>
      <c r="ISN11" s="5"/>
      <c r="ISO11" s="5"/>
      <c r="ISP11" s="5"/>
      <c r="ISQ11" s="5"/>
      <c r="ISR11" s="5"/>
      <c r="ISS11" s="5"/>
      <c r="IST11" s="5"/>
      <c r="ISU11" s="5"/>
      <c r="ISV11" s="5"/>
      <c r="ISW11" s="5"/>
      <c r="ISX11" s="5"/>
      <c r="ISY11" s="5"/>
      <c r="ISZ11" s="5"/>
      <c r="ITA11" s="5"/>
      <c r="ITB11" s="5"/>
      <c r="ITC11" s="5"/>
      <c r="ITD11" s="5"/>
      <c r="ITE11" s="5"/>
      <c r="ITF11" s="5"/>
      <c r="ITG11" s="5"/>
      <c r="ITH11" s="5"/>
      <c r="ITI11" s="5"/>
      <c r="ITJ11" s="5"/>
      <c r="ITK11" s="5"/>
      <c r="ITL11" s="5"/>
      <c r="ITM11" s="5"/>
      <c r="ITN11" s="5"/>
      <c r="ITO11" s="5"/>
      <c r="ITP11" s="5"/>
      <c r="ITQ11" s="5"/>
      <c r="ITR11" s="5"/>
      <c r="ITS11" s="5"/>
      <c r="ITT11" s="5"/>
      <c r="ITU11" s="5"/>
      <c r="ITV11" s="5"/>
      <c r="ITW11" s="5"/>
      <c r="ITX11" s="5"/>
      <c r="ITY11" s="5"/>
      <c r="ITZ11" s="5"/>
      <c r="IUA11" s="5"/>
      <c r="IUB11" s="5"/>
      <c r="IUC11" s="5"/>
      <c r="IUD11" s="5"/>
      <c r="IUE11" s="5"/>
      <c r="IUF11" s="5"/>
      <c r="IUG11" s="5"/>
      <c r="IUH11" s="5"/>
      <c r="IUI11" s="5"/>
      <c r="IUJ11" s="5"/>
      <c r="IUK11" s="5"/>
      <c r="IUL11" s="5"/>
      <c r="IUM11" s="5"/>
      <c r="IUN11" s="5"/>
      <c r="IUO11" s="5"/>
      <c r="IUP11" s="5"/>
      <c r="IUQ11" s="5"/>
      <c r="IUR11" s="5"/>
      <c r="IUS11" s="5"/>
      <c r="IUT11" s="5"/>
      <c r="IUU11" s="5"/>
      <c r="IUV11" s="5"/>
      <c r="IUW11" s="5"/>
      <c r="IUX11" s="5"/>
      <c r="IUY11" s="5"/>
      <c r="IUZ11" s="5"/>
      <c r="IVA11" s="5"/>
      <c r="IVB11" s="5"/>
      <c r="IVC11" s="5"/>
      <c r="IVD11" s="5"/>
      <c r="IVE11" s="5"/>
      <c r="IVF11" s="5"/>
      <c r="IVG11" s="5"/>
      <c r="IVH11" s="5"/>
      <c r="IVI11" s="5"/>
      <c r="IVJ11" s="5"/>
      <c r="IVK11" s="5"/>
      <c r="IVL11" s="5"/>
      <c r="IVM11" s="5"/>
      <c r="IVN11" s="5"/>
      <c r="IVO11" s="5"/>
      <c r="IVP11" s="5"/>
      <c r="IVQ11" s="5"/>
      <c r="IVR11" s="5"/>
      <c r="IVS11" s="5"/>
      <c r="IVT11" s="5"/>
      <c r="IVU11" s="5"/>
      <c r="IVV11" s="5"/>
      <c r="IVW11" s="5"/>
      <c r="IVX11" s="5"/>
      <c r="IVY11" s="5"/>
      <c r="IVZ11" s="5"/>
      <c r="IWA11" s="5"/>
      <c r="IWB11" s="5"/>
      <c r="IWC11" s="5"/>
      <c r="IWD11" s="5"/>
      <c r="IWE11" s="5"/>
      <c r="IWF11" s="5"/>
      <c r="IWG11" s="5"/>
      <c r="IWH11" s="5"/>
      <c r="IWI11" s="5"/>
      <c r="IWJ11" s="5"/>
      <c r="IWK11" s="5"/>
      <c r="IWL11" s="5"/>
      <c r="IWM11" s="5"/>
      <c r="IWN11" s="5"/>
      <c r="IWO11" s="5"/>
      <c r="IWP11" s="5"/>
      <c r="IWQ11" s="5"/>
      <c r="IWR11" s="5"/>
      <c r="IWS11" s="5"/>
      <c r="IWT11" s="5"/>
      <c r="IWU11" s="5"/>
      <c r="IWV11" s="5"/>
      <c r="IWW11" s="5"/>
      <c r="IWX11" s="5"/>
      <c r="IWY11" s="5"/>
      <c r="IWZ11" s="5"/>
      <c r="IXA11" s="5"/>
      <c r="IXB11" s="5"/>
      <c r="IXC11" s="5"/>
      <c r="IXD11" s="5"/>
      <c r="IXE11" s="5"/>
      <c r="IXF11" s="5"/>
      <c r="IXG11" s="5"/>
      <c r="IXH11" s="5"/>
      <c r="IXI11" s="5"/>
      <c r="IXJ11" s="5"/>
      <c r="IXK11" s="5"/>
      <c r="IXL11" s="5"/>
      <c r="IXM11" s="5"/>
      <c r="IXN11" s="5"/>
      <c r="IXO11" s="5"/>
      <c r="IXP11" s="5"/>
      <c r="IXQ11" s="5"/>
      <c r="IXR11" s="5"/>
      <c r="IXS11" s="5"/>
      <c r="IXT11" s="5"/>
      <c r="IXU11" s="5"/>
      <c r="IXV11" s="5"/>
      <c r="IXW11" s="5"/>
      <c r="IXX11" s="5"/>
      <c r="IXY11" s="5"/>
      <c r="IXZ11" s="5"/>
      <c r="IYA11" s="5"/>
      <c r="IYB11" s="5"/>
      <c r="IYC11" s="5"/>
      <c r="IYD11" s="5"/>
      <c r="IYE11" s="5"/>
      <c r="IYF11" s="5"/>
      <c r="IYG11" s="5"/>
      <c r="IYH11" s="5"/>
      <c r="IYI11" s="5"/>
      <c r="IYJ11" s="5"/>
      <c r="IYK11" s="5"/>
      <c r="IYL11" s="5"/>
      <c r="IYM11" s="5"/>
      <c r="IYN11" s="5"/>
      <c r="IYO11" s="5"/>
      <c r="IYP11" s="5"/>
      <c r="IYQ11" s="5"/>
      <c r="IYR11" s="5"/>
      <c r="IYS11" s="5"/>
      <c r="IYT11" s="5"/>
      <c r="IYU11" s="5"/>
      <c r="IYV11" s="5"/>
      <c r="IYW11" s="5"/>
      <c r="IYX11" s="5"/>
      <c r="IYY11" s="5"/>
      <c r="IYZ11" s="5"/>
      <c r="IZA11" s="5"/>
      <c r="IZB11" s="5"/>
      <c r="IZC11" s="5"/>
      <c r="IZD11" s="5"/>
      <c r="IZE11" s="5"/>
      <c r="IZF11" s="5"/>
      <c r="IZG11" s="5"/>
      <c r="IZH11" s="5"/>
      <c r="IZI11" s="5"/>
      <c r="IZJ11" s="5"/>
      <c r="IZK11" s="5"/>
      <c r="IZL11" s="5"/>
      <c r="IZM11" s="5"/>
      <c r="IZN11" s="5"/>
      <c r="IZO11" s="5"/>
      <c r="IZP11" s="5"/>
      <c r="IZQ11" s="5"/>
      <c r="IZR11" s="5"/>
      <c r="IZS11" s="5"/>
      <c r="IZT11" s="5"/>
      <c r="IZU11" s="5"/>
      <c r="IZV11" s="5"/>
      <c r="IZW11" s="5"/>
      <c r="IZX11" s="5"/>
      <c r="IZY11" s="5"/>
      <c r="IZZ11" s="5"/>
      <c r="JAA11" s="5"/>
      <c r="JAB11" s="5"/>
      <c r="JAC11" s="5"/>
      <c r="JAD11" s="5"/>
      <c r="JAE11" s="5"/>
      <c r="JAF11" s="5"/>
      <c r="JAG11" s="5"/>
      <c r="JAH11" s="5"/>
      <c r="JAI11" s="5"/>
      <c r="JAJ11" s="5"/>
      <c r="JAK11" s="5"/>
      <c r="JAL11" s="5"/>
      <c r="JAM11" s="5"/>
      <c r="JAN11" s="5"/>
      <c r="JAO11" s="5"/>
      <c r="JAP11" s="5"/>
      <c r="JAQ11" s="5"/>
      <c r="JAR11" s="5"/>
      <c r="JAS11" s="5"/>
      <c r="JAT11" s="5"/>
      <c r="JAU11" s="5"/>
      <c r="JAV11" s="5"/>
      <c r="JAW11" s="5"/>
      <c r="JAX11" s="5"/>
      <c r="JAY11" s="5"/>
      <c r="JAZ11" s="5"/>
      <c r="JBA11" s="5"/>
      <c r="JBB11" s="5"/>
      <c r="JBC11" s="5"/>
      <c r="JBD11" s="5"/>
      <c r="JBE11" s="5"/>
      <c r="JBF11" s="5"/>
      <c r="JBG11" s="5"/>
      <c r="JBH11" s="5"/>
      <c r="JBI11" s="5"/>
      <c r="JBJ11" s="5"/>
      <c r="JBK11" s="5"/>
      <c r="JBL11" s="5"/>
      <c r="JBM11" s="5"/>
      <c r="JBN11" s="5"/>
      <c r="JBO11" s="5"/>
      <c r="JBP11" s="5"/>
      <c r="JBQ11" s="5"/>
      <c r="JBR11" s="5"/>
      <c r="JBS11" s="5"/>
      <c r="JBT11" s="5"/>
      <c r="JBU11" s="5"/>
      <c r="JBV11" s="5"/>
      <c r="JBW11" s="5"/>
      <c r="JBX11" s="5"/>
      <c r="JBY11" s="5"/>
      <c r="JBZ11" s="5"/>
      <c r="JCA11" s="5"/>
      <c r="JCB11" s="5"/>
      <c r="JCC11" s="5"/>
      <c r="JCD11" s="5"/>
      <c r="JCE11" s="5"/>
      <c r="JCF11" s="5"/>
      <c r="JCG11" s="5"/>
      <c r="JCH11" s="5"/>
      <c r="JCI11" s="5"/>
      <c r="JCJ11" s="5"/>
      <c r="JCK11" s="5"/>
      <c r="JCL11" s="5"/>
      <c r="JCM11" s="5"/>
      <c r="JCN11" s="5"/>
      <c r="JCO11" s="5"/>
      <c r="JCP11" s="5"/>
      <c r="JCQ11" s="5"/>
      <c r="JCR11" s="5"/>
      <c r="JCS11" s="5"/>
      <c r="JCT11" s="5"/>
      <c r="JCU11" s="5"/>
      <c r="JCV11" s="5"/>
      <c r="JCW11" s="5"/>
      <c r="JCX11" s="5"/>
      <c r="JCY11" s="5"/>
      <c r="JCZ11" s="5"/>
      <c r="JDA11" s="5"/>
      <c r="JDB11" s="5"/>
      <c r="JDC11" s="5"/>
      <c r="JDD11" s="5"/>
      <c r="JDE11" s="5"/>
      <c r="JDF11" s="5"/>
      <c r="JDG11" s="5"/>
      <c r="JDH11" s="5"/>
      <c r="JDI11" s="5"/>
      <c r="JDJ11" s="5"/>
      <c r="JDK11" s="5"/>
      <c r="JDL11" s="5"/>
      <c r="JDM11" s="5"/>
      <c r="JDN11" s="5"/>
      <c r="JDO11" s="5"/>
      <c r="JDP11" s="5"/>
      <c r="JDQ11" s="5"/>
      <c r="JDR11" s="5"/>
      <c r="JDS11" s="5"/>
      <c r="JDT11" s="5"/>
      <c r="JDU11" s="5"/>
      <c r="JDV11" s="5"/>
      <c r="JDW11" s="5"/>
      <c r="JDX11" s="5"/>
      <c r="JDY11" s="5"/>
      <c r="JDZ11" s="5"/>
      <c r="JEA11" s="5"/>
      <c r="JEB11" s="5"/>
      <c r="JEC11" s="5"/>
      <c r="JED11" s="5"/>
      <c r="JEE11" s="5"/>
      <c r="JEF11" s="5"/>
      <c r="JEG11" s="5"/>
      <c r="JEH11" s="5"/>
      <c r="JEI11" s="5"/>
      <c r="JEJ11" s="5"/>
      <c r="JEK11" s="5"/>
      <c r="JEL11" s="5"/>
      <c r="JEM11" s="5"/>
      <c r="JEN11" s="5"/>
      <c r="JEO11" s="5"/>
      <c r="JEP11" s="5"/>
      <c r="JEQ11" s="5"/>
      <c r="JER11" s="5"/>
      <c r="JES11" s="5"/>
      <c r="JET11" s="5"/>
      <c r="JEU11" s="5"/>
      <c r="JEV11" s="5"/>
      <c r="JEW11" s="5"/>
      <c r="JEX11" s="5"/>
      <c r="JEY11" s="5"/>
      <c r="JEZ11" s="5"/>
      <c r="JFA11" s="5"/>
      <c r="JFB11" s="5"/>
      <c r="JFC11" s="5"/>
      <c r="JFD11" s="5"/>
      <c r="JFE11" s="5"/>
      <c r="JFF11" s="5"/>
      <c r="JFG11" s="5"/>
      <c r="JFH11" s="5"/>
      <c r="JFI11" s="5"/>
      <c r="JFJ11" s="5"/>
      <c r="JFK11" s="5"/>
      <c r="JFL11" s="5"/>
      <c r="JFM11" s="5"/>
      <c r="JFN11" s="5"/>
      <c r="JFO11" s="5"/>
      <c r="JFP11" s="5"/>
      <c r="JFQ11" s="5"/>
      <c r="JFR11" s="5"/>
      <c r="JFS11" s="5"/>
      <c r="JFT11" s="5"/>
      <c r="JFU11" s="5"/>
      <c r="JFV11" s="5"/>
      <c r="JFW11" s="5"/>
      <c r="JFX11" s="5"/>
      <c r="JFY11" s="5"/>
      <c r="JFZ11" s="5"/>
      <c r="JGA11" s="5"/>
      <c r="JGB11" s="5"/>
      <c r="JGC11" s="5"/>
      <c r="JGD11" s="5"/>
      <c r="JGE11" s="5"/>
      <c r="JGF11" s="5"/>
      <c r="JGG11" s="5"/>
      <c r="JGH11" s="5"/>
      <c r="JGI11" s="5"/>
      <c r="JGJ11" s="5"/>
      <c r="JGK11" s="5"/>
      <c r="JGL11" s="5"/>
      <c r="JGM11" s="5"/>
      <c r="JGN11" s="5"/>
      <c r="JGO11" s="5"/>
      <c r="JGP11" s="5"/>
      <c r="JGQ11" s="5"/>
      <c r="JGR11" s="5"/>
      <c r="JGS11" s="5"/>
      <c r="JGT11" s="5"/>
      <c r="JGU11" s="5"/>
      <c r="JGV11" s="5"/>
      <c r="JGW11" s="5"/>
      <c r="JGX11" s="5"/>
      <c r="JGY11" s="5"/>
      <c r="JGZ11" s="5"/>
      <c r="JHA11" s="5"/>
      <c r="JHB11" s="5"/>
      <c r="JHC11" s="5"/>
      <c r="JHD11" s="5"/>
      <c r="JHE11" s="5"/>
      <c r="JHF11" s="5"/>
      <c r="JHG11" s="5"/>
      <c r="JHH11" s="5"/>
      <c r="JHI11" s="5"/>
      <c r="JHJ11" s="5"/>
      <c r="JHK11" s="5"/>
      <c r="JHL11" s="5"/>
      <c r="JHM11" s="5"/>
      <c r="JHN11" s="5"/>
      <c r="JHO11" s="5"/>
      <c r="JHP11" s="5"/>
      <c r="JHQ11" s="5"/>
      <c r="JHR11" s="5"/>
      <c r="JHS11" s="5"/>
      <c r="JHT11" s="5"/>
      <c r="JHU11" s="5"/>
      <c r="JHV11" s="5"/>
      <c r="JHW11" s="5"/>
      <c r="JHX11" s="5"/>
      <c r="JHY11" s="5"/>
      <c r="JHZ11" s="5"/>
      <c r="JIA11" s="5"/>
      <c r="JIB11" s="5"/>
      <c r="JIC11" s="5"/>
      <c r="JID11" s="5"/>
      <c r="JIE11" s="5"/>
      <c r="JIF11" s="5"/>
      <c r="JIG11" s="5"/>
      <c r="JIH11" s="5"/>
      <c r="JII11" s="5"/>
      <c r="JIJ11" s="5"/>
      <c r="JIK11" s="5"/>
      <c r="JIL11" s="5"/>
      <c r="JIM11" s="5"/>
      <c r="JIN11" s="5"/>
      <c r="JIO11" s="5"/>
      <c r="JIP11" s="5"/>
      <c r="JIQ11" s="5"/>
      <c r="JIR11" s="5"/>
      <c r="JIS11" s="5"/>
      <c r="JIT11" s="5"/>
      <c r="JIU11" s="5"/>
      <c r="JIV11" s="5"/>
      <c r="JIW11" s="5"/>
      <c r="JIX11" s="5"/>
      <c r="JIY11" s="5"/>
      <c r="JIZ11" s="5"/>
      <c r="JJA11" s="5"/>
      <c r="JJB11" s="5"/>
      <c r="JJC11" s="5"/>
      <c r="JJD11" s="5"/>
      <c r="JJE11" s="5"/>
      <c r="JJF11" s="5"/>
      <c r="JJG11" s="5"/>
      <c r="JJH11" s="5"/>
      <c r="JJI11" s="5"/>
      <c r="JJJ11" s="5"/>
      <c r="JJK11" s="5"/>
      <c r="JJL11" s="5"/>
      <c r="JJM11" s="5"/>
      <c r="JJN11" s="5"/>
      <c r="JJO11" s="5"/>
      <c r="JJP11" s="5"/>
      <c r="JJQ11" s="5"/>
      <c r="JJR11" s="5"/>
      <c r="JJS11" s="5"/>
      <c r="JJT11" s="5"/>
      <c r="JJU11" s="5"/>
      <c r="JJV11" s="5"/>
      <c r="JJW11" s="5"/>
      <c r="JJX11" s="5"/>
      <c r="JJY11" s="5"/>
      <c r="JJZ11" s="5"/>
      <c r="JKA11" s="5"/>
      <c r="JKB11" s="5"/>
      <c r="JKC11" s="5"/>
      <c r="JKD11" s="5"/>
      <c r="JKE11" s="5"/>
      <c r="JKF11" s="5"/>
      <c r="JKG11" s="5"/>
      <c r="JKH11" s="5"/>
      <c r="JKI11" s="5"/>
      <c r="JKJ11" s="5"/>
      <c r="JKK11" s="5"/>
      <c r="JKL11" s="5"/>
      <c r="JKM11" s="5"/>
      <c r="JKN11" s="5"/>
      <c r="JKO11" s="5"/>
      <c r="JKP11" s="5"/>
      <c r="JKQ11" s="5"/>
      <c r="JKR11" s="5"/>
      <c r="JKS11" s="5"/>
      <c r="JKT11" s="5"/>
      <c r="JKU11" s="5"/>
      <c r="JKV11" s="5"/>
      <c r="JKW11" s="5"/>
      <c r="JKX11" s="5"/>
      <c r="JKY11" s="5"/>
      <c r="JKZ11" s="5"/>
      <c r="JLA11" s="5"/>
      <c r="JLB11" s="5"/>
      <c r="JLC11" s="5"/>
      <c r="JLD11" s="5"/>
      <c r="JLE11" s="5"/>
      <c r="JLF11" s="5"/>
      <c r="JLG11" s="5"/>
      <c r="JLH11" s="5"/>
      <c r="JLI11" s="5"/>
      <c r="JLJ11" s="5"/>
      <c r="JLK11" s="5"/>
      <c r="JLL11" s="5"/>
      <c r="JLM11" s="5"/>
      <c r="JLN11" s="5"/>
      <c r="JLO11" s="5"/>
      <c r="JLP11" s="5"/>
      <c r="JLQ11" s="5"/>
      <c r="JLR11" s="5"/>
      <c r="JLS11" s="5"/>
      <c r="JLT11" s="5"/>
      <c r="JLU11" s="5"/>
      <c r="JLV11" s="5"/>
      <c r="JLW11" s="5"/>
      <c r="JLX11" s="5"/>
      <c r="JLY11" s="5"/>
      <c r="JLZ11" s="5"/>
      <c r="JMA11" s="5"/>
      <c r="JMB11" s="5"/>
      <c r="JMC11" s="5"/>
      <c r="JMD11" s="5"/>
      <c r="JME11" s="5"/>
      <c r="JMF11" s="5"/>
      <c r="JMG11" s="5"/>
      <c r="JMH11" s="5"/>
      <c r="JMI11" s="5"/>
      <c r="JMJ11" s="5"/>
      <c r="JMK11" s="5"/>
      <c r="JML11" s="5"/>
      <c r="JMM11" s="5"/>
      <c r="JMN11" s="5"/>
      <c r="JMO11" s="5"/>
      <c r="JMP11" s="5"/>
      <c r="JMQ11" s="5"/>
      <c r="JMR11" s="5"/>
      <c r="JMS11" s="5"/>
      <c r="JMT11" s="5"/>
      <c r="JMU11" s="5"/>
      <c r="JMV11" s="5"/>
      <c r="JMW11" s="5"/>
      <c r="JMX11" s="5"/>
      <c r="JMY11" s="5"/>
      <c r="JMZ11" s="5"/>
      <c r="JNA11" s="5"/>
      <c r="JNB11" s="5"/>
      <c r="JNC11" s="5"/>
      <c r="JND11" s="5"/>
      <c r="JNE11" s="5"/>
      <c r="JNF11" s="5"/>
      <c r="JNG11" s="5"/>
      <c r="JNH11" s="5"/>
      <c r="JNI11" s="5"/>
      <c r="JNJ11" s="5"/>
      <c r="JNK11" s="5"/>
      <c r="JNL11" s="5"/>
      <c r="JNM11" s="5"/>
      <c r="JNN11" s="5"/>
      <c r="JNO11" s="5"/>
      <c r="JNP11" s="5"/>
      <c r="JNQ11" s="5"/>
      <c r="JNR11" s="5"/>
      <c r="JNS11" s="5"/>
      <c r="JNT11" s="5"/>
      <c r="JNU11" s="5"/>
      <c r="JNV11" s="5"/>
      <c r="JNW11" s="5"/>
      <c r="JNX11" s="5"/>
      <c r="JNY11" s="5"/>
      <c r="JNZ11" s="5"/>
      <c r="JOA11" s="5"/>
      <c r="JOB11" s="5"/>
      <c r="JOC11" s="5"/>
      <c r="JOD11" s="5"/>
      <c r="JOE11" s="5"/>
      <c r="JOF11" s="5"/>
      <c r="JOG11" s="5"/>
      <c r="JOH11" s="5"/>
      <c r="JOI11" s="5"/>
      <c r="JOJ11" s="5"/>
      <c r="JOK11" s="5"/>
      <c r="JOL11" s="5"/>
      <c r="JOM11" s="5"/>
      <c r="JON11" s="5"/>
      <c r="JOO11" s="5"/>
      <c r="JOP11" s="5"/>
      <c r="JOQ11" s="5"/>
      <c r="JOR11" s="5"/>
      <c r="JOS11" s="5"/>
      <c r="JOT11" s="5"/>
      <c r="JOU11" s="5"/>
      <c r="JOV11" s="5"/>
      <c r="JOW11" s="5"/>
      <c r="JOX11" s="5"/>
      <c r="JOY11" s="5"/>
      <c r="JOZ11" s="5"/>
      <c r="JPA11" s="5"/>
      <c r="JPB11" s="5"/>
      <c r="JPC11" s="5"/>
      <c r="JPD11" s="5"/>
      <c r="JPE11" s="5"/>
      <c r="JPF11" s="5"/>
      <c r="JPG11" s="5"/>
      <c r="JPH11" s="5"/>
      <c r="JPI11" s="5"/>
      <c r="JPJ11" s="5"/>
      <c r="JPK11" s="5"/>
      <c r="JPL11" s="5"/>
      <c r="JPM11" s="5"/>
      <c r="JPN11" s="5"/>
      <c r="JPO11" s="5"/>
      <c r="JPP11" s="5"/>
      <c r="JPQ11" s="5"/>
      <c r="JPR11" s="5"/>
      <c r="JPS11" s="5"/>
      <c r="JPT11" s="5"/>
      <c r="JPU11" s="5"/>
      <c r="JPV11" s="5"/>
      <c r="JPW11" s="5"/>
      <c r="JPX11" s="5"/>
      <c r="JPY11" s="5"/>
      <c r="JPZ11" s="5"/>
      <c r="JQA11" s="5"/>
      <c r="JQB11" s="5"/>
      <c r="JQC11" s="5"/>
      <c r="JQD11" s="5"/>
      <c r="JQE11" s="5"/>
      <c r="JQF11" s="5"/>
      <c r="JQG11" s="5"/>
      <c r="JQH11" s="5"/>
      <c r="JQI11" s="5"/>
      <c r="JQJ11" s="5"/>
      <c r="JQK11" s="5"/>
      <c r="JQL11" s="5"/>
      <c r="JQM11" s="5"/>
      <c r="JQN11" s="5"/>
      <c r="JQO11" s="5"/>
      <c r="JQP11" s="5"/>
      <c r="JQQ11" s="5"/>
      <c r="JQR11" s="5"/>
      <c r="JQS11" s="5"/>
      <c r="JQT11" s="5"/>
      <c r="JQU11" s="5"/>
      <c r="JQV11" s="5"/>
      <c r="JQW11" s="5"/>
      <c r="JQX11" s="5"/>
      <c r="JQY11" s="5"/>
      <c r="JQZ11" s="5"/>
      <c r="JRA11" s="5"/>
      <c r="JRB11" s="5"/>
      <c r="JRC11" s="5"/>
      <c r="JRD11" s="5"/>
      <c r="JRE11" s="5"/>
      <c r="JRF11" s="5"/>
      <c r="JRG11" s="5"/>
      <c r="JRH11" s="5"/>
      <c r="JRI11" s="5"/>
      <c r="JRJ11" s="5"/>
      <c r="JRK11" s="5"/>
      <c r="JRL11" s="5"/>
      <c r="JRM11" s="5"/>
      <c r="JRN11" s="5"/>
      <c r="JRO11" s="5"/>
      <c r="JRP11" s="5"/>
      <c r="JRQ11" s="5"/>
      <c r="JRR11" s="5"/>
      <c r="JRS11" s="5"/>
      <c r="JRT11" s="5"/>
      <c r="JRU11" s="5"/>
      <c r="JRV11" s="5"/>
      <c r="JRW11" s="5"/>
      <c r="JRX11" s="5"/>
      <c r="JRY11" s="5"/>
      <c r="JRZ11" s="5"/>
      <c r="JSA11" s="5"/>
      <c r="JSB11" s="5"/>
      <c r="JSC11" s="5"/>
      <c r="JSD11" s="5"/>
      <c r="JSE11" s="5"/>
      <c r="JSF11" s="5"/>
      <c r="JSG11" s="5"/>
      <c r="JSH11" s="5"/>
      <c r="JSI11" s="5"/>
      <c r="JSJ11" s="5"/>
      <c r="JSK11" s="5"/>
      <c r="JSL11" s="5"/>
      <c r="JSM11" s="5"/>
      <c r="JSN11" s="5"/>
      <c r="JSO11" s="5"/>
      <c r="JSP11" s="5"/>
      <c r="JSQ11" s="5"/>
      <c r="JSR11" s="5"/>
      <c r="JSS11" s="5"/>
      <c r="JST11" s="5"/>
      <c r="JSU11" s="5"/>
      <c r="JSV11" s="5"/>
      <c r="JSW11" s="5"/>
      <c r="JSX11" s="5"/>
      <c r="JSY11" s="5"/>
      <c r="JSZ11" s="5"/>
      <c r="JTA11" s="5"/>
      <c r="JTB11" s="5"/>
      <c r="JTC11" s="5"/>
      <c r="JTD11" s="5"/>
      <c r="JTE11" s="5"/>
      <c r="JTF11" s="5"/>
      <c r="JTG11" s="5"/>
      <c r="JTH11" s="5"/>
      <c r="JTI11" s="5"/>
      <c r="JTJ11" s="5"/>
      <c r="JTK11" s="5"/>
      <c r="JTL11" s="5"/>
      <c r="JTM11" s="5"/>
      <c r="JTN11" s="5"/>
      <c r="JTO11" s="5"/>
      <c r="JTP11" s="5"/>
      <c r="JTQ11" s="5"/>
      <c r="JTR11" s="5"/>
      <c r="JTS11" s="5"/>
      <c r="JTT11" s="5"/>
      <c r="JTU11" s="5"/>
      <c r="JTV11" s="5"/>
      <c r="JTW11" s="5"/>
      <c r="JTX11" s="5"/>
      <c r="JTY11" s="5"/>
      <c r="JTZ11" s="5"/>
      <c r="JUA11" s="5"/>
      <c r="JUB11" s="5"/>
      <c r="JUC11" s="5"/>
      <c r="JUD11" s="5"/>
      <c r="JUE11" s="5"/>
      <c r="JUF11" s="5"/>
      <c r="JUG11" s="5"/>
      <c r="JUH11" s="5"/>
      <c r="JUI11" s="5"/>
      <c r="JUJ11" s="5"/>
      <c r="JUK11" s="5"/>
      <c r="JUL11" s="5"/>
      <c r="JUM11" s="5"/>
      <c r="JUN11" s="5"/>
      <c r="JUO11" s="5"/>
      <c r="JUP11" s="5"/>
      <c r="JUQ11" s="5"/>
      <c r="JUR11" s="5"/>
      <c r="JUS11" s="5"/>
      <c r="JUT11" s="5"/>
      <c r="JUU11" s="5"/>
      <c r="JUV11" s="5"/>
      <c r="JUW11" s="5"/>
      <c r="JUX11" s="5"/>
      <c r="JUY11" s="5"/>
      <c r="JUZ11" s="5"/>
      <c r="JVA11" s="5"/>
      <c r="JVB11" s="5"/>
      <c r="JVC11" s="5"/>
      <c r="JVD11" s="5"/>
      <c r="JVE11" s="5"/>
      <c r="JVF11" s="5"/>
      <c r="JVG11" s="5"/>
      <c r="JVH11" s="5"/>
      <c r="JVI11" s="5"/>
      <c r="JVJ11" s="5"/>
      <c r="JVK11" s="5"/>
      <c r="JVL11" s="5"/>
      <c r="JVM11" s="5"/>
      <c r="JVN11" s="5"/>
      <c r="JVO11" s="5"/>
      <c r="JVP11" s="5"/>
      <c r="JVQ11" s="5"/>
      <c r="JVR11" s="5"/>
      <c r="JVS11" s="5"/>
      <c r="JVT11" s="5"/>
      <c r="JVU11" s="5"/>
      <c r="JVV11" s="5"/>
      <c r="JVW11" s="5"/>
      <c r="JVX11" s="5"/>
      <c r="JVY11" s="5"/>
      <c r="JVZ11" s="5"/>
      <c r="JWA11" s="5"/>
      <c r="JWB11" s="5"/>
      <c r="JWC11" s="5"/>
      <c r="JWD11" s="5"/>
      <c r="JWE11" s="5"/>
      <c r="JWF11" s="5"/>
      <c r="JWG11" s="5"/>
      <c r="JWH11" s="5"/>
      <c r="JWI11" s="5"/>
      <c r="JWJ11" s="5"/>
      <c r="JWK11" s="5"/>
      <c r="JWL11" s="5"/>
      <c r="JWM11" s="5"/>
      <c r="JWN11" s="5"/>
      <c r="JWO11" s="5"/>
      <c r="JWP11" s="5"/>
      <c r="JWQ11" s="5"/>
      <c r="JWR11" s="5"/>
      <c r="JWS11" s="5"/>
      <c r="JWT11" s="5"/>
      <c r="JWU11" s="5"/>
      <c r="JWV11" s="5"/>
      <c r="JWW11" s="5"/>
      <c r="JWX11" s="5"/>
      <c r="JWY11" s="5"/>
      <c r="JWZ11" s="5"/>
      <c r="JXA11" s="5"/>
      <c r="JXB11" s="5"/>
      <c r="JXC11" s="5"/>
      <c r="JXD11" s="5"/>
      <c r="JXE11" s="5"/>
      <c r="JXF11" s="5"/>
      <c r="JXG11" s="5"/>
      <c r="JXH11" s="5"/>
      <c r="JXI11" s="5"/>
      <c r="JXJ11" s="5"/>
      <c r="JXK11" s="5"/>
      <c r="JXL11" s="5"/>
      <c r="JXM11" s="5"/>
      <c r="JXN11" s="5"/>
      <c r="JXO11" s="5"/>
      <c r="JXP11" s="5"/>
      <c r="JXQ11" s="5"/>
      <c r="JXR11" s="5"/>
      <c r="JXS11" s="5"/>
      <c r="JXT11" s="5"/>
      <c r="JXU11" s="5"/>
      <c r="JXV11" s="5"/>
      <c r="JXW11" s="5"/>
      <c r="JXX11" s="5"/>
      <c r="JXY11" s="5"/>
      <c r="JXZ11" s="5"/>
      <c r="JYA11" s="5"/>
      <c r="JYB11" s="5"/>
      <c r="JYC11" s="5"/>
      <c r="JYD11" s="5"/>
      <c r="JYE11" s="5"/>
      <c r="JYF11" s="5"/>
      <c r="JYG11" s="5"/>
      <c r="JYH11" s="5"/>
      <c r="JYI11" s="5"/>
      <c r="JYJ11" s="5"/>
      <c r="JYK11" s="5"/>
      <c r="JYL11" s="5"/>
      <c r="JYM11" s="5"/>
      <c r="JYN11" s="5"/>
      <c r="JYO11" s="5"/>
      <c r="JYP11" s="5"/>
      <c r="JYQ11" s="5"/>
      <c r="JYR11" s="5"/>
      <c r="JYS11" s="5"/>
      <c r="JYT11" s="5"/>
      <c r="JYU11" s="5"/>
      <c r="JYV11" s="5"/>
      <c r="JYW11" s="5"/>
      <c r="JYX11" s="5"/>
      <c r="JYY11" s="5"/>
      <c r="JYZ11" s="5"/>
      <c r="JZA11" s="5"/>
      <c r="JZB11" s="5"/>
      <c r="JZC11" s="5"/>
      <c r="JZD11" s="5"/>
      <c r="JZE11" s="5"/>
      <c r="JZF11" s="5"/>
      <c r="JZG11" s="5"/>
      <c r="JZH11" s="5"/>
      <c r="JZI11" s="5"/>
      <c r="JZJ11" s="5"/>
      <c r="JZK11" s="5"/>
      <c r="JZL11" s="5"/>
      <c r="JZM11" s="5"/>
      <c r="JZN11" s="5"/>
      <c r="JZO11" s="5"/>
      <c r="JZP11" s="5"/>
      <c r="JZQ11" s="5"/>
      <c r="JZR11" s="5"/>
      <c r="JZS11" s="5"/>
      <c r="JZT11" s="5"/>
      <c r="JZU11" s="5"/>
      <c r="JZV11" s="5"/>
      <c r="JZW11" s="5"/>
      <c r="JZX11" s="5"/>
      <c r="JZY11" s="5"/>
      <c r="JZZ11" s="5"/>
      <c r="KAA11" s="5"/>
      <c r="KAB11" s="5"/>
      <c r="KAC11" s="5"/>
      <c r="KAD11" s="5"/>
      <c r="KAE11" s="5"/>
      <c r="KAF11" s="5"/>
      <c r="KAG11" s="5"/>
      <c r="KAH11" s="5"/>
      <c r="KAI11" s="5"/>
      <c r="KAJ11" s="5"/>
      <c r="KAK11" s="5"/>
      <c r="KAL11" s="5"/>
      <c r="KAM11" s="5"/>
      <c r="KAN11" s="5"/>
      <c r="KAO11" s="5"/>
      <c r="KAP11" s="5"/>
      <c r="KAQ11" s="5"/>
      <c r="KAR11" s="5"/>
      <c r="KAS11" s="5"/>
      <c r="KAT11" s="5"/>
      <c r="KAU11" s="5"/>
      <c r="KAV11" s="5"/>
      <c r="KAW11" s="5"/>
      <c r="KAX11" s="5"/>
      <c r="KAY11" s="5"/>
      <c r="KAZ11" s="5"/>
      <c r="KBA11" s="5"/>
      <c r="KBB11" s="5"/>
      <c r="KBC11" s="5"/>
      <c r="KBD11" s="5"/>
      <c r="KBE11" s="5"/>
      <c r="KBF11" s="5"/>
      <c r="KBG11" s="5"/>
      <c r="KBH11" s="5"/>
      <c r="KBI11" s="5"/>
      <c r="KBJ11" s="5"/>
      <c r="KBK11" s="5"/>
      <c r="KBL11" s="5"/>
      <c r="KBM11" s="5"/>
      <c r="KBN11" s="5"/>
      <c r="KBO11" s="5"/>
      <c r="KBP11" s="5"/>
      <c r="KBQ11" s="5"/>
      <c r="KBR11" s="5"/>
      <c r="KBS11" s="5"/>
      <c r="KBT11" s="5"/>
      <c r="KBU11" s="5"/>
      <c r="KBV11" s="5"/>
      <c r="KBW11" s="5"/>
      <c r="KBX11" s="5"/>
      <c r="KBY11" s="5"/>
      <c r="KBZ11" s="5"/>
      <c r="KCA11" s="5"/>
      <c r="KCB11" s="5"/>
      <c r="KCC11" s="5"/>
      <c r="KCD11" s="5"/>
      <c r="KCE11" s="5"/>
      <c r="KCF11" s="5"/>
      <c r="KCG11" s="5"/>
      <c r="KCH11" s="5"/>
      <c r="KCI11" s="5"/>
      <c r="KCJ11" s="5"/>
      <c r="KCK11" s="5"/>
      <c r="KCL11" s="5"/>
      <c r="KCM11" s="5"/>
      <c r="KCN11" s="5"/>
      <c r="KCO11" s="5"/>
      <c r="KCP11" s="5"/>
      <c r="KCQ11" s="5"/>
      <c r="KCR11" s="5"/>
      <c r="KCS11" s="5"/>
      <c r="KCT11" s="5"/>
      <c r="KCU11" s="5"/>
      <c r="KCV11" s="5"/>
      <c r="KCW11" s="5"/>
      <c r="KCX11" s="5"/>
      <c r="KCY11" s="5"/>
      <c r="KCZ11" s="5"/>
      <c r="KDA11" s="5"/>
      <c r="KDB11" s="5"/>
      <c r="KDC11" s="5"/>
      <c r="KDD11" s="5"/>
      <c r="KDE11" s="5"/>
      <c r="KDF11" s="5"/>
      <c r="KDG11" s="5"/>
      <c r="KDH11" s="5"/>
      <c r="KDI11" s="5"/>
      <c r="KDJ11" s="5"/>
      <c r="KDK11" s="5"/>
      <c r="KDL11" s="5"/>
      <c r="KDM11" s="5"/>
      <c r="KDN11" s="5"/>
      <c r="KDO11" s="5"/>
      <c r="KDP11" s="5"/>
      <c r="KDQ11" s="5"/>
      <c r="KDR11" s="5"/>
      <c r="KDS11" s="5"/>
      <c r="KDT11" s="5"/>
      <c r="KDU11" s="5"/>
      <c r="KDV11" s="5"/>
      <c r="KDW11" s="5"/>
      <c r="KDX11" s="5"/>
      <c r="KDY11" s="5"/>
      <c r="KDZ11" s="5"/>
      <c r="KEA11" s="5"/>
      <c r="KEB11" s="5"/>
      <c r="KEC11" s="5"/>
      <c r="KED11" s="5"/>
      <c r="KEE11" s="5"/>
      <c r="KEF11" s="5"/>
      <c r="KEG11" s="5"/>
      <c r="KEH11" s="5"/>
      <c r="KEI11" s="5"/>
      <c r="KEJ11" s="5"/>
      <c r="KEK11" s="5"/>
      <c r="KEL11" s="5"/>
      <c r="KEM11" s="5"/>
      <c r="KEN11" s="5"/>
      <c r="KEO11" s="5"/>
      <c r="KEP11" s="5"/>
      <c r="KEQ11" s="5"/>
      <c r="KER11" s="5"/>
      <c r="KES11" s="5"/>
      <c r="KET11" s="5"/>
      <c r="KEU11" s="5"/>
      <c r="KEV11" s="5"/>
      <c r="KEW11" s="5"/>
      <c r="KEX11" s="5"/>
      <c r="KEY11" s="5"/>
      <c r="KEZ11" s="5"/>
      <c r="KFA11" s="5"/>
      <c r="KFB11" s="5"/>
      <c r="KFC11" s="5"/>
      <c r="KFD11" s="5"/>
      <c r="KFE11" s="5"/>
      <c r="KFF11" s="5"/>
      <c r="KFG11" s="5"/>
      <c r="KFH11" s="5"/>
      <c r="KFI11" s="5"/>
      <c r="KFJ11" s="5"/>
      <c r="KFK11" s="5"/>
      <c r="KFL11" s="5"/>
      <c r="KFM11" s="5"/>
      <c r="KFN11" s="5"/>
      <c r="KFO11" s="5"/>
      <c r="KFP11" s="5"/>
      <c r="KFQ11" s="5"/>
      <c r="KFR11" s="5"/>
      <c r="KFS11" s="5"/>
      <c r="KFT11" s="5"/>
      <c r="KFU11" s="5"/>
      <c r="KFV11" s="5"/>
      <c r="KFW11" s="5"/>
      <c r="KFX11" s="5"/>
      <c r="KFY11" s="5"/>
      <c r="KFZ11" s="5"/>
      <c r="KGA11" s="5"/>
      <c r="KGB11" s="5"/>
      <c r="KGC11" s="5"/>
      <c r="KGD11" s="5"/>
      <c r="KGE11" s="5"/>
      <c r="KGF11" s="5"/>
      <c r="KGG11" s="5"/>
      <c r="KGH11" s="5"/>
      <c r="KGI11" s="5"/>
      <c r="KGJ11" s="5"/>
      <c r="KGK11" s="5"/>
      <c r="KGL11" s="5"/>
      <c r="KGM11" s="5"/>
      <c r="KGN11" s="5"/>
      <c r="KGO11" s="5"/>
      <c r="KGP11" s="5"/>
      <c r="KGQ11" s="5"/>
      <c r="KGR11" s="5"/>
      <c r="KGS11" s="5"/>
      <c r="KGT11" s="5"/>
      <c r="KGU11" s="5"/>
      <c r="KGV11" s="5"/>
      <c r="KGW11" s="5"/>
      <c r="KGX11" s="5"/>
      <c r="KGY11" s="5"/>
      <c r="KGZ11" s="5"/>
      <c r="KHA11" s="5"/>
      <c r="KHB11" s="5"/>
      <c r="KHC11" s="5"/>
      <c r="KHD11" s="5"/>
      <c r="KHE11" s="5"/>
      <c r="KHF11" s="5"/>
      <c r="KHG11" s="5"/>
      <c r="KHH11" s="5"/>
      <c r="KHI11" s="5"/>
      <c r="KHJ11" s="5"/>
      <c r="KHK11" s="5"/>
      <c r="KHL11" s="5"/>
      <c r="KHM11" s="5"/>
      <c r="KHN11" s="5"/>
      <c r="KHO11" s="5"/>
      <c r="KHP11" s="5"/>
      <c r="KHQ11" s="5"/>
      <c r="KHR11" s="5"/>
      <c r="KHS11" s="5"/>
      <c r="KHT11" s="5"/>
      <c r="KHU11" s="5"/>
      <c r="KHV11" s="5"/>
      <c r="KHW11" s="5"/>
      <c r="KHX11" s="5"/>
      <c r="KHY11" s="5"/>
      <c r="KHZ11" s="5"/>
      <c r="KIA11" s="5"/>
      <c r="KIB11" s="5"/>
      <c r="KIC11" s="5"/>
      <c r="KID11" s="5"/>
      <c r="KIE11" s="5"/>
      <c r="KIF11" s="5"/>
      <c r="KIG11" s="5"/>
      <c r="KIH11" s="5"/>
      <c r="KII11" s="5"/>
      <c r="KIJ11" s="5"/>
      <c r="KIK11" s="5"/>
      <c r="KIL11" s="5"/>
      <c r="KIM11" s="5"/>
      <c r="KIN11" s="5"/>
      <c r="KIO11" s="5"/>
      <c r="KIP11" s="5"/>
      <c r="KIQ11" s="5"/>
      <c r="KIR11" s="5"/>
      <c r="KIS11" s="5"/>
      <c r="KIT11" s="5"/>
      <c r="KIU11" s="5"/>
      <c r="KIV11" s="5"/>
      <c r="KIW11" s="5"/>
      <c r="KIX11" s="5"/>
      <c r="KIY11" s="5"/>
      <c r="KIZ11" s="5"/>
      <c r="KJA11" s="5"/>
      <c r="KJB11" s="5"/>
      <c r="KJC11" s="5"/>
      <c r="KJD11" s="5"/>
      <c r="KJE11" s="5"/>
      <c r="KJF11" s="5"/>
      <c r="KJG11" s="5"/>
      <c r="KJH11" s="5"/>
      <c r="KJI11" s="5"/>
      <c r="KJJ11" s="5"/>
      <c r="KJK11" s="5"/>
      <c r="KJL11" s="5"/>
      <c r="KJM11" s="5"/>
      <c r="KJN11" s="5"/>
      <c r="KJO11" s="5"/>
      <c r="KJP11" s="5"/>
      <c r="KJQ11" s="5"/>
      <c r="KJR11" s="5"/>
      <c r="KJS11" s="5"/>
      <c r="KJT11" s="5"/>
      <c r="KJU11" s="5"/>
      <c r="KJV11" s="5"/>
      <c r="KJW11" s="5"/>
      <c r="KJX11" s="5"/>
      <c r="KJY11" s="5"/>
      <c r="KJZ11" s="5"/>
      <c r="KKA11" s="5"/>
      <c r="KKB11" s="5"/>
      <c r="KKC11" s="5"/>
      <c r="KKD11" s="5"/>
      <c r="KKE11" s="5"/>
      <c r="KKF11" s="5"/>
      <c r="KKG11" s="5"/>
      <c r="KKH11" s="5"/>
      <c r="KKI11" s="5"/>
      <c r="KKJ11" s="5"/>
      <c r="KKK11" s="5"/>
      <c r="KKL11" s="5"/>
      <c r="KKM11" s="5"/>
      <c r="KKN11" s="5"/>
      <c r="KKO11" s="5"/>
      <c r="KKP11" s="5"/>
      <c r="KKQ11" s="5"/>
      <c r="KKR11" s="5"/>
      <c r="KKS11" s="5"/>
      <c r="KKT11" s="5"/>
      <c r="KKU11" s="5"/>
      <c r="KKV11" s="5"/>
      <c r="KKW11" s="5"/>
      <c r="KKX11" s="5"/>
      <c r="KKY11" s="5"/>
      <c r="KKZ11" s="5"/>
      <c r="KLA11" s="5"/>
      <c r="KLB11" s="5"/>
      <c r="KLC11" s="5"/>
      <c r="KLD11" s="5"/>
      <c r="KLE11" s="5"/>
      <c r="KLF11" s="5"/>
      <c r="KLG11" s="5"/>
      <c r="KLH11" s="5"/>
      <c r="KLI11" s="5"/>
      <c r="KLJ11" s="5"/>
      <c r="KLK11" s="5"/>
      <c r="KLL11" s="5"/>
      <c r="KLM11" s="5"/>
      <c r="KLN11" s="5"/>
      <c r="KLO11" s="5"/>
      <c r="KLP11" s="5"/>
      <c r="KLQ11" s="5"/>
      <c r="KLR11" s="5"/>
      <c r="KLS11" s="5"/>
      <c r="KLT11" s="5"/>
      <c r="KLU11" s="5"/>
      <c r="KLV11" s="5"/>
      <c r="KLW11" s="5"/>
      <c r="KLX11" s="5"/>
      <c r="KLY11" s="5"/>
      <c r="KLZ11" s="5"/>
      <c r="KMA11" s="5"/>
      <c r="KMB11" s="5"/>
      <c r="KMC11" s="5"/>
      <c r="KMD11" s="5"/>
      <c r="KME11" s="5"/>
      <c r="KMF11" s="5"/>
      <c r="KMG11" s="5"/>
      <c r="KMH11" s="5"/>
      <c r="KMI11" s="5"/>
      <c r="KMJ11" s="5"/>
      <c r="KMK11" s="5"/>
      <c r="KML11" s="5"/>
      <c r="KMM11" s="5"/>
      <c r="KMN11" s="5"/>
      <c r="KMO11" s="5"/>
      <c r="KMP11" s="5"/>
      <c r="KMQ11" s="5"/>
      <c r="KMR11" s="5"/>
      <c r="KMS11" s="5"/>
      <c r="KMT11" s="5"/>
      <c r="KMU11" s="5"/>
      <c r="KMV11" s="5"/>
      <c r="KMW11" s="5"/>
      <c r="KMX11" s="5"/>
      <c r="KMY11" s="5"/>
      <c r="KMZ11" s="5"/>
      <c r="KNA11" s="5"/>
      <c r="KNB11" s="5"/>
      <c r="KNC11" s="5"/>
      <c r="KND11" s="5"/>
      <c r="KNE11" s="5"/>
      <c r="KNF11" s="5"/>
      <c r="KNG11" s="5"/>
      <c r="KNH11" s="5"/>
      <c r="KNI11" s="5"/>
      <c r="KNJ11" s="5"/>
      <c r="KNK11" s="5"/>
      <c r="KNL11" s="5"/>
      <c r="KNM11" s="5"/>
      <c r="KNN11" s="5"/>
      <c r="KNO11" s="5"/>
      <c r="KNP11" s="5"/>
      <c r="KNQ11" s="5"/>
      <c r="KNR11" s="5"/>
      <c r="KNS11" s="5"/>
      <c r="KNT11" s="5"/>
      <c r="KNU11" s="5"/>
      <c r="KNV11" s="5"/>
      <c r="KNW11" s="5"/>
      <c r="KNX11" s="5"/>
      <c r="KNY11" s="5"/>
      <c r="KNZ11" s="5"/>
      <c r="KOA11" s="5"/>
      <c r="KOB11" s="5"/>
      <c r="KOC11" s="5"/>
      <c r="KOD11" s="5"/>
      <c r="KOE11" s="5"/>
      <c r="KOF11" s="5"/>
      <c r="KOG11" s="5"/>
      <c r="KOH11" s="5"/>
      <c r="KOI11" s="5"/>
      <c r="KOJ11" s="5"/>
      <c r="KOK11" s="5"/>
      <c r="KOL11" s="5"/>
      <c r="KOM11" s="5"/>
      <c r="KON11" s="5"/>
      <c r="KOO11" s="5"/>
      <c r="KOP11" s="5"/>
      <c r="KOQ11" s="5"/>
      <c r="KOR11" s="5"/>
      <c r="KOS11" s="5"/>
      <c r="KOT11" s="5"/>
      <c r="KOU11" s="5"/>
      <c r="KOV11" s="5"/>
      <c r="KOW11" s="5"/>
      <c r="KOX11" s="5"/>
      <c r="KOY11" s="5"/>
      <c r="KOZ11" s="5"/>
      <c r="KPA11" s="5"/>
      <c r="KPB11" s="5"/>
      <c r="KPC11" s="5"/>
      <c r="KPD11" s="5"/>
      <c r="KPE11" s="5"/>
      <c r="KPF11" s="5"/>
      <c r="KPG11" s="5"/>
      <c r="KPH11" s="5"/>
      <c r="KPI11" s="5"/>
      <c r="KPJ11" s="5"/>
      <c r="KPK11" s="5"/>
      <c r="KPL11" s="5"/>
      <c r="KPM11" s="5"/>
      <c r="KPN11" s="5"/>
      <c r="KPO11" s="5"/>
      <c r="KPP11" s="5"/>
      <c r="KPQ11" s="5"/>
      <c r="KPR11" s="5"/>
      <c r="KPS11" s="5"/>
      <c r="KPT11" s="5"/>
      <c r="KPU11" s="5"/>
      <c r="KPV11" s="5"/>
      <c r="KPW11" s="5"/>
      <c r="KPX11" s="5"/>
      <c r="KPY11" s="5"/>
      <c r="KPZ11" s="5"/>
      <c r="KQA11" s="5"/>
      <c r="KQB11" s="5"/>
      <c r="KQC11" s="5"/>
      <c r="KQD11" s="5"/>
      <c r="KQE11" s="5"/>
      <c r="KQF11" s="5"/>
      <c r="KQG11" s="5"/>
      <c r="KQH11" s="5"/>
      <c r="KQI11" s="5"/>
      <c r="KQJ11" s="5"/>
      <c r="KQK11" s="5"/>
      <c r="KQL11" s="5"/>
      <c r="KQM11" s="5"/>
      <c r="KQN11" s="5"/>
      <c r="KQO11" s="5"/>
      <c r="KQP11" s="5"/>
      <c r="KQQ11" s="5"/>
      <c r="KQR11" s="5"/>
      <c r="KQS11" s="5"/>
      <c r="KQT11" s="5"/>
      <c r="KQU11" s="5"/>
      <c r="KQV11" s="5"/>
      <c r="KQW11" s="5"/>
      <c r="KQX11" s="5"/>
      <c r="KQY11" s="5"/>
      <c r="KQZ11" s="5"/>
      <c r="KRA11" s="5"/>
      <c r="KRB11" s="5"/>
      <c r="KRC11" s="5"/>
      <c r="KRD11" s="5"/>
      <c r="KRE11" s="5"/>
      <c r="KRF11" s="5"/>
      <c r="KRG11" s="5"/>
      <c r="KRH11" s="5"/>
      <c r="KRI11" s="5"/>
      <c r="KRJ11" s="5"/>
      <c r="KRK11" s="5"/>
      <c r="KRL11" s="5"/>
      <c r="KRM11" s="5"/>
      <c r="KRN11" s="5"/>
      <c r="KRO11" s="5"/>
      <c r="KRP11" s="5"/>
      <c r="KRQ11" s="5"/>
      <c r="KRR11" s="5"/>
      <c r="KRS11" s="5"/>
      <c r="KRT11" s="5"/>
      <c r="KRU11" s="5"/>
      <c r="KRV11" s="5"/>
      <c r="KRW11" s="5"/>
      <c r="KRX11" s="5"/>
      <c r="KRY11" s="5"/>
      <c r="KRZ11" s="5"/>
      <c r="KSA11" s="5"/>
      <c r="KSB11" s="5"/>
      <c r="KSC11" s="5"/>
      <c r="KSD11" s="5"/>
      <c r="KSE11" s="5"/>
      <c r="KSF11" s="5"/>
      <c r="KSG11" s="5"/>
      <c r="KSH11" s="5"/>
      <c r="KSI11" s="5"/>
      <c r="KSJ11" s="5"/>
      <c r="KSK11" s="5"/>
      <c r="KSL11" s="5"/>
      <c r="KSM11" s="5"/>
      <c r="KSN11" s="5"/>
      <c r="KSO11" s="5"/>
      <c r="KSP11" s="5"/>
      <c r="KSQ11" s="5"/>
      <c r="KSR11" s="5"/>
      <c r="KSS11" s="5"/>
      <c r="KST11" s="5"/>
      <c r="KSU11" s="5"/>
      <c r="KSV11" s="5"/>
      <c r="KSW11" s="5"/>
      <c r="KSX11" s="5"/>
      <c r="KSY11" s="5"/>
      <c r="KSZ11" s="5"/>
      <c r="KTA11" s="5"/>
      <c r="KTB11" s="5"/>
      <c r="KTC11" s="5"/>
      <c r="KTD11" s="5"/>
      <c r="KTE11" s="5"/>
      <c r="KTF11" s="5"/>
      <c r="KTG11" s="5"/>
      <c r="KTH11" s="5"/>
      <c r="KTI11" s="5"/>
      <c r="KTJ11" s="5"/>
      <c r="KTK11" s="5"/>
      <c r="KTL11" s="5"/>
      <c r="KTM11" s="5"/>
      <c r="KTN11" s="5"/>
      <c r="KTO11" s="5"/>
      <c r="KTP11" s="5"/>
      <c r="KTQ11" s="5"/>
      <c r="KTR11" s="5"/>
      <c r="KTS11" s="5"/>
      <c r="KTT11" s="5"/>
      <c r="KTU11" s="5"/>
      <c r="KTV11" s="5"/>
      <c r="KTW11" s="5"/>
      <c r="KTX11" s="5"/>
      <c r="KTY11" s="5"/>
      <c r="KTZ11" s="5"/>
      <c r="KUA11" s="5"/>
      <c r="KUB11" s="5"/>
      <c r="KUC11" s="5"/>
      <c r="KUD11" s="5"/>
      <c r="KUE11" s="5"/>
      <c r="KUF11" s="5"/>
      <c r="KUG11" s="5"/>
      <c r="KUH11" s="5"/>
      <c r="KUI11" s="5"/>
      <c r="KUJ11" s="5"/>
      <c r="KUK11" s="5"/>
      <c r="KUL11" s="5"/>
      <c r="KUM11" s="5"/>
      <c r="KUN11" s="5"/>
      <c r="KUO11" s="5"/>
      <c r="KUP11" s="5"/>
      <c r="KUQ11" s="5"/>
      <c r="KUR11" s="5"/>
      <c r="KUS11" s="5"/>
      <c r="KUT11" s="5"/>
      <c r="KUU11" s="5"/>
      <c r="KUV11" s="5"/>
      <c r="KUW11" s="5"/>
      <c r="KUX11" s="5"/>
      <c r="KUY11" s="5"/>
      <c r="KUZ11" s="5"/>
      <c r="KVA11" s="5"/>
      <c r="KVB11" s="5"/>
      <c r="KVC11" s="5"/>
      <c r="KVD11" s="5"/>
      <c r="KVE11" s="5"/>
      <c r="KVF11" s="5"/>
      <c r="KVG11" s="5"/>
      <c r="KVH11" s="5"/>
      <c r="KVI11" s="5"/>
      <c r="KVJ11" s="5"/>
      <c r="KVK11" s="5"/>
      <c r="KVL11" s="5"/>
      <c r="KVM11" s="5"/>
      <c r="KVN11" s="5"/>
      <c r="KVO11" s="5"/>
      <c r="KVP11" s="5"/>
      <c r="KVQ11" s="5"/>
      <c r="KVR11" s="5"/>
      <c r="KVS11" s="5"/>
      <c r="KVT11" s="5"/>
      <c r="KVU11" s="5"/>
      <c r="KVV11" s="5"/>
      <c r="KVW11" s="5"/>
      <c r="KVX11" s="5"/>
      <c r="KVY11" s="5"/>
      <c r="KVZ11" s="5"/>
      <c r="KWA11" s="5"/>
      <c r="KWB11" s="5"/>
      <c r="KWC11" s="5"/>
      <c r="KWD11" s="5"/>
      <c r="KWE11" s="5"/>
      <c r="KWF11" s="5"/>
      <c r="KWG11" s="5"/>
      <c r="KWH11" s="5"/>
      <c r="KWI11" s="5"/>
      <c r="KWJ11" s="5"/>
      <c r="KWK11" s="5"/>
      <c r="KWL11" s="5"/>
      <c r="KWM11" s="5"/>
      <c r="KWN11" s="5"/>
      <c r="KWO11" s="5"/>
      <c r="KWP11" s="5"/>
      <c r="KWQ11" s="5"/>
      <c r="KWR11" s="5"/>
      <c r="KWS11" s="5"/>
      <c r="KWT11" s="5"/>
      <c r="KWU11" s="5"/>
      <c r="KWV11" s="5"/>
      <c r="KWW11" s="5"/>
      <c r="KWX11" s="5"/>
      <c r="KWY11" s="5"/>
      <c r="KWZ11" s="5"/>
      <c r="KXA11" s="5"/>
      <c r="KXB11" s="5"/>
      <c r="KXC11" s="5"/>
      <c r="KXD11" s="5"/>
      <c r="KXE11" s="5"/>
      <c r="KXF11" s="5"/>
      <c r="KXG11" s="5"/>
      <c r="KXH11" s="5"/>
      <c r="KXI11" s="5"/>
      <c r="KXJ11" s="5"/>
      <c r="KXK11" s="5"/>
      <c r="KXL11" s="5"/>
      <c r="KXM11" s="5"/>
      <c r="KXN11" s="5"/>
      <c r="KXO11" s="5"/>
      <c r="KXP11" s="5"/>
      <c r="KXQ11" s="5"/>
      <c r="KXR11" s="5"/>
      <c r="KXS11" s="5"/>
      <c r="KXT11" s="5"/>
      <c r="KXU11" s="5"/>
      <c r="KXV11" s="5"/>
      <c r="KXW11" s="5"/>
      <c r="KXX11" s="5"/>
      <c r="KXY11" s="5"/>
      <c r="KXZ11" s="5"/>
      <c r="KYA11" s="5"/>
      <c r="KYB11" s="5"/>
      <c r="KYC11" s="5"/>
      <c r="KYD11" s="5"/>
      <c r="KYE11" s="5"/>
      <c r="KYF11" s="5"/>
      <c r="KYG11" s="5"/>
      <c r="KYH11" s="5"/>
      <c r="KYI11" s="5"/>
      <c r="KYJ11" s="5"/>
      <c r="KYK11" s="5"/>
      <c r="KYL11" s="5"/>
      <c r="KYM11" s="5"/>
      <c r="KYN11" s="5"/>
      <c r="KYO11" s="5"/>
      <c r="KYP11" s="5"/>
      <c r="KYQ11" s="5"/>
      <c r="KYR11" s="5"/>
      <c r="KYS11" s="5"/>
      <c r="KYT11" s="5"/>
      <c r="KYU11" s="5"/>
      <c r="KYV11" s="5"/>
      <c r="KYW11" s="5"/>
      <c r="KYX11" s="5"/>
      <c r="KYY11" s="5"/>
      <c r="KYZ11" s="5"/>
      <c r="KZA11" s="5"/>
      <c r="KZB11" s="5"/>
      <c r="KZC11" s="5"/>
      <c r="KZD11" s="5"/>
      <c r="KZE11" s="5"/>
      <c r="KZF11" s="5"/>
      <c r="KZG11" s="5"/>
      <c r="KZH11" s="5"/>
      <c r="KZI11" s="5"/>
      <c r="KZJ11" s="5"/>
      <c r="KZK11" s="5"/>
      <c r="KZL11" s="5"/>
      <c r="KZM11" s="5"/>
      <c r="KZN11" s="5"/>
      <c r="KZO11" s="5"/>
      <c r="KZP11" s="5"/>
      <c r="KZQ11" s="5"/>
      <c r="KZR11" s="5"/>
      <c r="KZS11" s="5"/>
      <c r="KZT11" s="5"/>
      <c r="KZU11" s="5"/>
      <c r="KZV11" s="5"/>
      <c r="KZW11" s="5"/>
      <c r="KZX11" s="5"/>
      <c r="KZY11" s="5"/>
      <c r="KZZ11" s="5"/>
      <c r="LAA11" s="5"/>
      <c r="LAB11" s="5"/>
      <c r="LAC11" s="5"/>
      <c r="LAD11" s="5"/>
      <c r="LAE11" s="5"/>
      <c r="LAF11" s="5"/>
      <c r="LAG11" s="5"/>
      <c r="LAH11" s="5"/>
      <c r="LAI11" s="5"/>
      <c r="LAJ11" s="5"/>
      <c r="LAK11" s="5"/>
      <c r="LAL11" s="5"/>
      <c r="LAM11" s="5"/>
      <c r="LAN11" s="5"/>
      <c r="LAO11" s="5"/>
      <c r="LAP11" s="5"/>
      <c r="LAQ11" s="5"/>
      <c r="LAR11" s="5"/>
      <c r="LAS11" s="5"/>
      <c r="LAT11" s="5"/>
      <c r="LAU11" s="5"/>
      <c r="LAV11" s="5"/>
      <c r="LAW11" s="5"/>
      <c r="LAX11" s="5"/>
      <c r="LAY11" s="5"/>
      <c r="LAZ11" s="5"/>
      <c r="LBA11" s="5"/>
      <c r="LBB11" s="5"/>
      <c r="LBC11" s="5"/>
      <c r="LBD11" s="5"/>
      <c r="LBE11" s="5"/>
      <c r="LBF11" s="5"/>
      <c r="LBG11" s="5"/>
      <c r="LBH11" s="5"/>
      <c r="LBI11" s="5"/>
      <c r="LBJ11" s="5"/>
      <c r="LBK11" s="5"/>
      <c r="LBL11" s="5"/>
      <c r="LBM11" s="5"/>
      <c r="LBN11" s="5"/>
      <c r="LBO11" s="5"/>
      <c r="LBP11" s="5"/>
      <c r="LBQ11" s="5"/>
      <c r="LBR11" s="5"/>
      <c r="LBS11" s="5"/>
      <c r="LBT11" s="5"/>
      <c r="LBU11" s="5"/>
      <c r="LBV11" s="5"/>
      <c r="LBW11" s="5"/>
      <c r="LBX11" s="5"/>
      <c r="LBY11" s="5"/>
      <c r="LBZ11" s="5"/>
      <c r="LCA11" s="5"/>
      <c r="LCB11" s="5"/>
      <c r="LCC11" s="5"/>
      <c r="LCD11" s="5"/>
      <c r="LCE11" s="5"/>
      <c r="LCF11" s="5"/>
      <c r="LCG11" s="5"/>
      <c r="LCH11" s="5"/>
      <c r="LCI11" s="5"/>
      <c r="LCJ11" s="5"/>
      <c r="LCK11" s="5"/>
      <c r="LCL11" s="5"/>
      <c r="LCM11" s="5"/>
      <c r="LCN11" s="5"/>
      <c r="LCO11" s="5"/>
      <c r="LCP11" s="5"/>
      <c r="LCQ11" s="5"/>
      <c r="LCR11" s="5"/>
      <c r="LCS11" s="5"/>
      <c r="LCT11" s="5"/>
      <c r="LCU11" s="5"/>
      <c r="LCV11" s="5"/>
      <c r="LCW11" s="5"/>
      <c r="LCX11" s="5"/>
      <c r="LCY11" s="5"/>
      <c r="LCZ11" s="5"/>
      <c r="LDA11" s="5"/>
      <c r="LDB11" s="5"/>
      <c r="LDC11" s="5"/>
      <c r="LDD11" s="5"/>
      <c r="LDE11" s="5"/>
      <c r="LDF11" s="5"/>
      <c r="LDG11" s="5"/>
      <c r="LDH11" s="5"/>
      <c r="LDI11" s="5"/>
      <c r="LDJ11" s="5"/>
      <c r="LDK11" s="5"/>
      <c r="LDL11" s="5"/>
      <c r="LDM11" s="5"/>
      <c r="LDN11" s="5"/>
      <c r="LDO11" s="5"/>
      <c r="LDP11" s="5"/>
      <c r="LDQ11" s="5"/>
      <c r="LDR11" s="5"/>
      <c r="LDS11" s="5"/>
      <c r="LDT11" s="5"/>
      <c r="LDU11" s="5"/>
      <c r="LDV11" s="5"/>
      <c r="LDW11" s="5"/>
      <c r="LDX11" s="5"/>
      <c r="LDY11" s="5"/>
      <c r="LDZ11" s="5"/>
      <c r="LEA11" s="5"/>
      <c r="LEB11" s="5"/>
      <c r="LEC11" s="5"/>
      <c r="LED11" s="5"/>
      <c r="LEE11" s="5"/>
      <c r="LEF11" s="5"/>
      <c r="LEG11" s="5"/>
      <c r="LEH11" s="5"/>
      <c r="LEI11" s="5"/>
      <c r="LEJ11" s="5"/>
      <c r="LEK11" s="5"/>
      <c r="LEL11" s="5"/>
      <c r="LEM11" s="5"/>
      <c r="LEN11" s="5"/>
      <c r="LEO11" s="5"/>
      <c r="LEP11" s="5"/>
      <c r="LEQ11" s="5"/>
      <c r="LER11" s="5"/>
      <c r="LES11" s="5"/>
      <c r="LET11" s="5"/>
      <c r="LEU11" s="5"/>
      <c r="LEV11" s="5"/>
      <c r="LEW11" s="5"/>
      <c r="LEX11" s="5"/>
      <c r="LEY11" s="5"/>
      <c r="LEZ11" s="5"/>
      <c r="LFA11" s="5"/>
      <c r="LFB11" s="5"/>
      <c r="LFC11" s="5"/>
      <c r="LFD11" s="5"/>
      <c r="LFE11" s="5"/>
      <c r="LFF11" s="5"/>
      <c r="LFG11" s="5"/>
      <c r="LFH11" s="5"/>
      <c r="LFI11" s="5"/>
      <c r="LFJ11" s="5"/>
      <c r="LFK11" s="5"/>
      <c r="LFL11" s="5"/>
      <c r="LFM11" s="5"/>
      <c r="LFN11" s="5"/>
      <c r="LFO11" s="5"/>
      <c r="LFP11" s="5"/>
      <c r="LFQ11" s="5"/>
      <c r="LFR11" s="5"/>
      <c r="LFS11" s="5"/>
      <c r="LFT11" s="5"/>
      <c r="LFU11" s="5"/>
      <c r="LFV11" s="5"/>
      <c r="LFW11" s="5"/>
      <c r="LFX11" s="5"/>
      <c r="LFY11" s="5"/>
      <c r="LFZ11" s="5"/>
      <c r="LGA11" s="5"/>
      <c r="LGB11" s="5"/>
      <c r="LGC11" s="5"/>
      <c r="LGD11" s="5"/>
      <c r="LGE11" s="5"/>
      <c r="LGF11" s="5"/>
      <c r="LGG11" s="5"/>
      <c r="LGH11" s="5"/>
      <c r="LGI11" s="5"/>
      <c r="LGJ11" s="5"/>
      <c r="LGK11" s="5"/>
      <c r="LGL11" s="5"/>
      <c r="LGM11" s="5"/>
      <c r="LGN11" s="5"/>
      <c r="LGO11" s="5"/>
      <c r="LGP11" s="5"/>
      <c r="LGQ11" s="5"/>
      <c r="LGR11" s="5"/>
      <c r="LGS11" s="5"/>
      <c r="LGT11" s="5"/>
      <c r="LGU11" s="5"/>
      <c r="LGV11" s="5"/>
      <c r="LGW11" s="5"/>
      <c r="LGX11" s="5"/>
      <c r="LGY11" s="5"/>
      <c r="LGZ11" s="5"/>
      <c r="LHA11" s="5"/>
      <c r="LHB11" s="5"/>
      <c r="LHC11" s="5"/>
      <c r="LHD11" s="5"/>
      <c r="LHE11" s="5"/>
      <c r="LHF11" s="5"/>
      <c r="LHG11" s="5"/>
      <c r="LHH11" s="5"/>
      <c r="LHI11" s="5"/>
      <c r="LHJ11" s="5"/>
      <c r="LHK11" s="5"/>
      <c r="LHL11" s="5"/>
      <c r="LHM11" s="5"/>
      <c r="LHN11" s="5"/>
      <c r="LHO11" s="5"/>
      <c r="LHP11" s="5"/>
      <c r="LHQ11" s="5"/>
      <c r="LHR11" s="5"/>
      <c r="LHS11" s="5"/>
      <c r="LHT11" s="5"/>
      <c r="LHU11" s="5"/>
      <c r="LHV11" s="5"/>
      <c r="LHW11" s="5"/>
      <c r="LHX11" s="5"/>
      <c r="LHY11" s="5"/>
      <c r="LHZ11" s="5"/>
      <c r="LIA11" s="5"/>
      <c r="LIB11" s="5"/>
      <c r="LIC11" s="5"/>
      <c r="LID11" s="5"/>
      <c r="LIE11" s="5"/>
      <c r="LIF11" s="5"/>
      <c r="LIG11" s="5"/>
      <c r="LIH11" s="5"/>
      <c r="LII11" s="5"/>
      <c r="LIJ11" s="5"/>
      <c r="LIK11" s="5"/>
      <c r="LIL11" s="5"/>
      <c r="LIM11" s="5"/>
      <c r="LIN11" s="5"/>
      <c r="LIO11" s="5"/>
      <c r="LIP11" s="5"/>
      <c r="LIQ11" s="5"/>
      <c r="LIR11" s="5"/>
      <c r="LIS11" s="5"/>
      <c r="LIT11" s="5"/>
      <c r="LIU11" s="5"/>
      <c r="LIV11" s="5"/>
      <c r="LIW11" s="5"/>
      <c r="LIX11" s="5"/>
      <c r="LIY11" s="5"/>
      <c r="LIZ11" s="5"/>
      <c r="LJA11" s="5"/>
      <c r="LJB11" s="5"/>
      <c r="LJC11" s="5"/>
      <c r="LJD11" s="5"/>
      <c r="LJE11" s="5"/>
      <c r="LJF11" s="5"/>
      <c r="LJG11" s="5"/>
      <c r="LJH11" s="5"/>
      <c r="LJI11" s="5"/>
      <c r="LJJ11" s="5"/>
      <c r="LJK11" s="5"/>
      <c r="LJL11" s="5"/>
      <c r="LJM11" s="5"/>
      <c r="LJN11" s="5"/>
      <c r="LJO11" s="5"/>
      <c r="LJP11" s="5"/>
      <c r="LJQ11" s="5"/>
      <c r="LJR11" s="5"/>
      <c r="LJS11" s="5"/>
      <c r="LJT11" s="5"/>
      <c r="LJU11" s="5"/>
      <c r="LJV11" s="5"/>
      <c r="LJW11" s="5"/>
      <c r="LJX11" s="5"/>
      <c r="LJY11" s="5"/>
      <c r="LJZ11" s="5"/>
      <c r="LKA11" s="5"/>
      <c r="LKB11" s="5"/>
      <c r="LKC11" s="5"/>
      <c r="LKD11" s="5"/>
      <c r="LKE11" s="5"/>
      <c r="LKF11" s="5"/>
      <c r="LKG11" s="5"/>
      <c r="LKH11" s="5"/>
      <c r="LKI11" s="5"/>
      <c r="LKJ11" s="5"/>
      <c r="LKK11" s="5"/>
      <c r="LKL11" s="5"/>
      <c r="LKM11" s="5"/>
      <c r="LKN11" s="5"/>
      <c r="LKO11" s="5"/>
      <c r="LKP11" s="5"/>
      <c r="LKQ11" s="5"/>
      <c r="LKR11" s="5"/>
      <c r="LKS11" s="5"/>
      <c r="LKT11" s="5"/>
      <c r="LKU11" s="5"/>
      <c r="LKV11" s="5"/>
      <c r="LKW11" s="5"/>
      <c r="LKX11" s="5"/>
      <c r="LKY11" s="5"/>
      <c r="LKZ11" s="5"/>
      <c r="LLA11" s="5"/>
      <c r="LLB11" s="5"/>
      <c r="LLC11" s="5"/>
      <c r="LLD11" s="5"/>
      <c r="LLE11" s="5"/>
      <c r="LLF11" s="5"/>
      <c r="LLG11" s="5"/>
      <c r="LLH11" s="5"/>
      <c r="LLI11" s="5"/>
      <c r="LLJ11" s="5"/>
      <c r="LLK11" s="5"/>
      <c r="LLL11" s="5"/>
      <c r="LLM11" s="5"/>
      <c r="LLN11" s="5"/>
      <c r="LLO11" s="5"/>
      <c r="LLP11" s="5"/>
      <c r="LLQ11" s="5"/>
      <c r="LLR11" s="5"/>
      <c r="LLS11" s="5"/>
      <c r="LLT11" s="5"/>
      <c r="LLU11" s="5"/>
      <c r="LLV11" s="5"/>
      <c r="LLW11" s="5"/>
      <c r="LLX11" s="5"/>
      <c r="LLY11" s="5"/>
      <c r="LLZ11" s="5"/>
      <c r="LMA11" s="5"/>
      <c r="LMB11" s="5"/>
      <c r="LMC11" s="5"/>
      <c r="LMD11" s="5"/>
      <c r="LME11" s="5"/>
      <c r="LMF11" s="5"/>
      <c r="LMG11" s="5"/>
      <c r="LMH11" s="5"/>
      <c r="LMI11" s="5"/>
      <c r="LMJ11" s="5"/>
      <c r="LMK11" s="5"/>
      <c r="LML11" s="5"/>
      <c r="LMM11" s="5"/>
      <c r="LMN11" s="5"/>
      <c r="LMO11" s="5"/>
      <c r="LMP11" s="5"/>
      <c r="LMQ11" s="5"/>
      <c r="LMR11" s="5"/>
      <c r="LMS11" s="5"/>
      <c r="LMT11" s="5"/>
      <c r="LMU11" s="5"/>
      <c r="LMV11" s="5"/>
      <c r="LMW11" s="5"/>
      <c r="LMX11" s="5"/>
      <c r="LMY11" s="5"/>
      <c r="LMZ11" s="5"/>
      <c r="LNA11" s="5"/>
      <c r="LNB11" s="5"/>
      <c r="LNC11" s="5"/>
      <c r="LND11" s="5"/>
      <c r="LNE11" s="5"/>
      <c r="LNF11" s="5"/>
      <c r="LNG11" s="5"/>
      <c r="LNH11" s="5"/>
      <c r="LNI11" s="5"/>
      <c r="LNJ11" s="5"/>
      <c r="LNK11" s="5"/>
      <c r="LNL11" s="5"/>
      <c r="LNM11" s="5"/>
      <c r="LNN11" s="5"/>
      <c r="LNO11" s="5"/>
      <c r="LNP11" s="5"/>
      <c r="LNQ11" s="5"/>
      <c r="LNR11" s="5"/>
      <c r="LNS11" s="5"/>
      <c r="LNT11" s="5"/>
      <c r="LNU11" s="5"/>
      <c r="LNV11" s="5"/>
      <c r="LNW11" s="5"/>
      <c r="LNX11" s="5"/>
      <c r="LNY11" s="5"/>
      <c r="LNZ11" s="5"/>
      <c r="LOA11" s="5"/>
      <c r="LOB11" s="5"/>
      <c r="LOC11" s="5"/>
      <c r="LOD11" s="5"/>
      <c r="LOE11" s="5"/>
      <c r="LOF11" s="5"/>
      <c r="LOG11" s="5"/>
      <c r="LOH11" s="5"/>
      <c r="LOI11" s="5"/>
      <c r="LOJ11" s="5"/>
      <c r="LOK11" s="5"/>
      <c r="LOL11" s="5"/>
      <c r="LOM11" s="5"/>
      <c r="LON11" s="5"/>
      <c r="LOO11" s="5"/>
      <c r="LOP11" s="5"/>
      <c r="LOQ11" s="5"/>
      <c r="LOR11" s="5"/>
      <c r="LOS11" s="5"/>
      <c r="LOT11" s="5"/>
      <c r="LOU11" s="5"/>
      <c r="LOV11" s="5"/>
      <c r="LOW11" s="5"/>
      <c r="LOX11" s="5"/>
      <c r="LOY11" s="5"/>
      <c r="LOZ11" s="5"/>
      <c r="LPA11" s="5"/>
      <c r="LPB11" s="5"/>
      <c r="LPC11" s="5"/>
      <c r="LPD11" s="5"/>
      <c r="LPE11" s="5"/>
      <c r="LPF11" s="5"/>
      <c r="LPG11" s="5"/>
      <c r="LPH11" s="5"/>
      <c r="LPI11" s="5"/>
      <c r="LPJ11" s="5"/>
      <c r="LPK11" s="5"/>
      <c r="LPL11" s="5"/>
      <c r="LPM11" s="5"/>
      <c r="LPN11" s="5"/>
      <c r="LPO11" s="5"/>
      <c r="LPP11" s="5"/>
      <c r="LPQ11" s="5"/>
      <c r="LPR11" s="5"/>
      <c r="LPS11" s="5"/>
      <c r="LPT11" s="5"/>
      <c r="LPU11" s="5"/>
      <c r="LPV11" s="5"/>
      <c r="LPW11" s="5"/>
      <c r="LPX11" s="5"/>
      <c r="LPY11" s="5"/>
      <c r="LPZ11" s="5"/>
      <c r="LQA11" s="5"/>
      <c r="LQB11" s="5"/>
      <c r="LQC11" s="5"/>
      <c r="LQD11" s="5"/>
      <c r="LQE11" s="5"/>
      <c r="LQF11" s="5"/>
      <c r="LQG11" s="5"/>
      <c r="LQH11" s="5"/>
      <c r="LQI11" s="5"/>
      <c r="LQJ11" s="5"/>
      <c r="LQK11" s="5"/>
      <c r="LQL11" s="5"/>
      <c r="LQM11" s="5"/>
      <c r="LQN11" s="5"/>
      <c r="LQO11" s="5"/>
      <c r="LQP11" s="5"/>
      <c r="LQQ11" s="5"/>
      <c r="LQR11" s="5"/>
      <c r="LQS11" s="5"/>
      <c r="LQT11" s="5"/>
      <c r="LQU11" s="5"/>
      <c r="LQV11" s="5"/>
      <c r="LQW11" s="5"/>
      <c r="LQX11" s="5"/>
      <c r="LQY11" s="5"/>
      <c r="LQZ11" s="5"/>
      <c r="LRA11" s="5"/>
      <c r="LRB11" s="5"/>
      <c r="LRC11" s="5"/>
      <c r="LRD11" s="5"/>
      <c r="LRE11" s="5"/>
      <c r="LRF11" s="5"/>
      <c r="LRG11" s="5"/>
      <c r="LRH11" s="5"/>
      <c r="LRI11" s="5"/>
      <c r="LRJ11" s="5"/>
      <c r="LRK11" s="5"/>
      <c r="LRL11" s="5"/>
      <c r="LRM11" s="5"/>
      <c r="LRN11" s="5"/>
      <c r="LRO11" s="5"/>
      <c r="LRP11" s="5"/>
      <c r="LRQ11" s="5"/>
      <c r="LRR11" s="5"/>
      <c r="LRS11" s="5"/>
      <c r="LRT11" s="5"/>
      <c r="LRU11" s="5"/>
      <c r="LRV11" s="5"/>
      <c r="LRW11" s="5"/>
      <c r="LRX11" s="5"/>
      <c r="LRY11" s="5"/>
      <c r="LRZ11" s="5"/>
      <c r="LSA11" s="5"/>
      <c r="LSB11" s="5"/>
      <c r="LSC11" s="5"/>
      <c r="LSD11" s="5"/>
      <c r="LSE11" s="5"/>
      <c r="LSF11" s="5"/>
      <c r="LSG11" s="5"/>
      <c r="LSH11" s="5"/>
      <c r="LSI11" s="5"/>
      <c r="LSJ11" s="5"/>
      <c r="LSK11" s="5"/>
      <c r="LSL11" s="5"/>
      <c r="LSM11" s="5"/>
      <c r="LSN11" s="5"/>
      <c r="LSO11" s="5"/>
      <c r="LSP11" s="5"/>
      <c r="LSQ11" s="5"/>
      <c r="LSR11" s="5"/>
      <c r="LSS11" s="5"/>
      <c r="LST11" s="5"/>
      <c r="LSU11" s="5"/>
      <c r="LSV11" s="5"/>
      <c r="LSW11" s="5"/>
      <c r="LSX11" s="5"/>
      <c r="LSY11" s="5"/>
      <c r="LSZ11" s="5"/>
      <c r="LTA11" s="5"/>
      <c r="LTB11" s="5"/>
      <c r="LTC11" s="5"/>
      <c r="LTD11" s="5"/>
      <c r="LTE11" s="5"/>
      <c r="LTF11" s="5"/>
      <c r="LTG11" s="5"/>
      <c r="LTH11" s="5"/>
      <c r="LTI11" s="5"/>
      <c r="LTJ11" s="5"/>
      <c r="LTK11" s="5"/>
      <c r="LTL11" s="5"/>
      <c r="LTM11" s="5"/>
      <c r="LTN11" s="5"/>
      <c r="LTO11" s="5"/>
      <c r="LTP11" s="5"/>
      <c r="LTQ11" s="5"/>
      <c r="LTR11" s="5"/>
      <c r="LTS11" s="5"/>
      <c r="LTT11" s="5"/>
      <c r="LTU11" s="5"/>
      <c r="LTV11" s="5"/>
      <c r="LTW11" s="5"/>
      <c r="LTX11" s="5"/>
      <c r="LTY11" s="5"/>
      <c r="LTZ11" s="5"/>
      <c r="LUA11" s="5"/>
      <c r="LUB11" s="5"/>
      <c r="LUC11" s="5"/>
      <c r="LUD11" s="5"/>
      <c r="LUE11" s="5"/>
      <c r="LUF11" s="5"/>
      <c r="LUG11" s="5"/>
      <c r="LUH11" s="5"/>
      <c r="LUI11" s="5"/>
      <c r="LUJ11" s="5"/>
      <c r="LUK11" s="5"/>
      <c r="LUL11" s="5"/>
      <c r="LUM11" s="5"/>
      <c r="LUN11" s="5"/>
      <c r="LUO11" s="5"/>
      <c r="LUP11" s="5"/>
      <c r="LUQ11" s="5"/>
      <c r="LUR11" s="5"/>
      <c r="LUS11" s="5"/>
      <c r="LUT11" s="5"/>
      <c r="LUU11" s="5"/>
      <c r="LUV11" s="5"/>
      <c r="LUW11" s="5"/>
      <c r="LUX11" s="5"/>
      <c r="LUY11" s="5"/>
      <c r="LUZ11" s="5"/>
      <c r="LVA11" s="5"/>
      <c r="LVB11" s="5"/>
      <c r="LVC11" s="5"/>
      <c r="LVD11" s="5"/>
      <c r="LVE11" s="5"/>
      <c r="LVF11" s="5"/>
      <c r="LVG11" s="5"/>
      <c r="LVH11" s="5"/>
      <c r="LVI11" s="5"/>
      <c r="LVJ11" s="5"/>
      <c r="LVK11" s="5"/>
      <c r="LVL11" s="5"/>
      <c r="LVM11" s="5"/>
      <c r="LVN11" s="5"/>
      <c r="LVO11" s="5"/>
      <c r="LVP11" s="5"/>
      <c r="LVQ11" s="5"/>
      <c r="LVR11" s="5"/>
      <c r="LVS11" s="5"/>
      <c r="LVT11" s="5"/>
      <c r="LVU11" s="5"/>
      <c r="LVV11" s="5"/>
      <c r="LVW11" s="5"/>
      <c r="LVX11" s="5"/>
      <c r="LVY11" s="5"/>
      <c r="LVZ11" s="5"/>
      <c r="LWA11" s="5"/>
      <c r="LWB11" s="5"/>
      <c r="LWC11" s="5"/>
      <c r="LWD11" s="5"/>
      <c r="LWE11" s="5"/>
      <c r="LWF11" s="5"/>
      <c r="LWG11" s="5"/>
      <c r="LWH11" s="5"/>
      <c r="LWI11" s="5"/>
      <c r="LWJ11" s="5"/>
      <c r="LWK11" s="5"/>
      <c r="LWL11" s="5"/>
      <c r="LWM11" s="5"/>
      <c r="LWN11" s="5"/>
      <c r="LWO11" s="5"/>
      <c r="LWP11" s="5"/>
      <c r="LWQ11" s="5"/>
      <c r="LWR11" s="5"/>
      <c r="LWS11" s="5"/>
      <c r="LWT11" s="5"/>
      <c r="LWU11" s="5"/>
      <c r="LWV11" s="5"/>
      <c r="LWW11" s="5"/>
      <c r="LWX11" s="5"/>
      <c r="LWY11" s="5"/>
      <c r="LWZ11" s="5"/>
      <c r="LXA11" s="5"/>
      <c r="LXB11" s="5"/>
      <c r="LXC11" s="5"/>
      <c r="LXD11" s="5"/>
      <c r="LXE11" s="5"/>
      <c r="LXF11" s="5"/>
      <c r="LXG11" s="5"/>
      <c r="LXH11" s="5"/>
      <c r="LXI11" s="5"/>
      <c r="LXJ11" s="5"/>
      <c r="LXK11" s="5"/>
      <c r="LXL11" s="5"/>
      <c r="LXM11" s="5"/>
      <c r="LXN11" s="5"/>
      <c r="LXO11" s="5"/>
      <c r="LXP11" s="5"/>
      <c r="LXQ11" s="5"/>
      <c r="LXR11" s="5"/>
      <c r="LXS11" s="5"/>
      <c r="LXT11" s="5"/>
      <c r="LXU11" s="5"/>
      <c r="LXV11" s="5"/>
      <c r="LXW11" s="5"/>
      <c r="LXX11" s="5"/>
      <c r="LXY11" s="5"/>
      <c r="LXZ11" s="5"/>
      <c r="LYA11" s="5"/>
      <c r="LYB11" s="5"/>
      <c r="LYC11" s="5"/>
      <c r="LYD11" s="5"/>
      <c r="LYE11" s="5"/>
      <c r="LYF11" s="5"/>
      <c r="LYG11" s="5"/>
      <c r="LYH11" s="5"/>
      <c r="LYI11" s="5"/>
      <c r="LYJ11" s="5"/>
      <c r="LYK11" s="5"/>
      <c r="LYL11" s="5"/>
      <c r="LYM11" s="5"/>
      <c r="LYN11" s="5"/>
      <c r="LYO11" s="5"/>
      <c r="LYP11" s="5"/>
      <c r="LYQ11" s="5"/>
      <c r="LYR11" s="5"/>
      <c r="LYS11" s="5"/>
      <c r="LYT11" s="5"/>
      <c r="LYU11" s="5"/>
      <c r="LYV11" s="5"/>
      <c r="LYW11" s="5"/>
      <c r="LYX11" s="5"/>
      <c r="LYY11" s="5"/>
      <c r="LYZ11" s="5"/>
      <c r="LZA11" s="5"/>
      <c r="LZB11" s="5"/>
      <c r="LZC11" s="5"/>
      <c r="LZD11" s="5"/>
      <c r="LZE11" s="5"/>
      <c r="LZF11" s="5"/>
      <c r="LZG11" s="5"/>
      <c r="LZH11" s="5"/>
      <c r="LZI11" s="5"/>
      <c r="LZJ11" s="5"/>
      <c r="LZK11" s="5"/>
      <c r="LZL11" s="5"/>
      <c r="LZM11" s="5"/>
      <c r="LZN11" s="5"/>
      <c r="LZO11" s="5"/>
      <c r="LZP11" s="5"/>
      <c r="LZQ11" s="5"/>
      <c r="LZR11" s="5"/>
      <c r="LZS11" s="5"/>
      <c r="LZT11" s="5"/>
      <c r="LZU11" s="5"/>
      <c r="LZV11" s="5"/>
      <c r="LZW11" s="5"/>
      <c r="LZX11" s="5"/>
      <c r="LZY11" s="5"/>
      <c r="LZZ11" s="5"/>
      <c r="MAA11" s="5"/>
      <c r="MAB11" s="5"/>
      <c r="MAC11" s="5"/>
      <c r="MAD11" s="5"/>
      <c r="MAE11" s="5"/>
      <c r="MAF11" s="5"/>
      <c r="MAG11" s="5"/>
      <c r="MAH11" s="5"/>
      <c r="MAI11" s="5"/>
      <c r="MAJ11" s="5"/>
      <c r="MAK11" s="5"/>
      <c r="MAL11" s="5"/>
      <c r="MAM11" s="5"/>
      <c r="MAN11" s="5"/>
      <c r="MAO11" s="5"/>
      <c r="MAP11" s="5"/>
      <c r="MAQ11" s="5"/>
      <c r="MAR11" s="5"/>
      <c r="MAS11" s="5"/>
      <c r="MAT11" s="5"/>
      <c r="MAU11" s="5"/>
      <c r="MAV11" s="5"/>
      <c r="MAW11" s="5"/>
      <c r="MAX11" s="5"/>
      <c r="MAY11" s="5"/>
      <c r="MAZ11" s="5"/>
      <c r="MBA11" s="5"/>
      <c r="MBB11" s="5"/>
      <c r="MBC11" s="5"/>
      <c r="MBD11" s="5"/>
      <c r="MBE11" s="5"/>
      <c r="MBF11" s="5"/>
      <c r="MBG11" s="5"/>
      <c r="MBH11" s="5"/>
      <c r="MBI11" s="5"/>
      <c r="MBJ11" s="5"/>
      <c r="MBK11" s="5"/>
      <c r="MBL11" s="5"/>
      <c r="MBM11" s="5"/>
      <c r="MBN11" s="5"/>
      <c r="MBO11" s="5"/>
      <c r="MBP11" s="5"/>
      <c r="MBQ11" s="5"/>
      <c r="MBR11" s="5"/>
      <c r="MBS11" s="5"/>
      <c r="MBT11" s="5"/>
      <c r="MBU11" s="5"/>
      <c r="MBV11" s="5"/>
      <c r="MBW11" s="5"/>
      <c r="MBX11" s="5"/>
      <c r="MBY11" s="5"/>
      <c r="MBZ11" s="5"/>
      <c r="MCA11" s="5"/>
      <c r="MCB11" s="5"/>
      <c r="MCC11" s="5"/>
      <c r="MCD11" s="5"/>
      <c r="MCE11" s="5"/>
      <c r="MCF11" s="5"/>
      <c r="MCG11" s="5"/>
      <c r="MCH11" s="5"/>
      <c r="MCI11" s="5"/>
      <c r="MCJ11" s="5"/>
      <c r="MCK11" s="5"/>
      <c r="MCL11" s="5"/>
      <c r="MCM11" s="5"/>
      <c r="MCN11" s="5"/>
      <c r="MCO11" s="5"/>
      <c r="MCP11" s="5"/>
      <c r="MCQ11" s="5"/>
      <c r="MCR11" s="5"/>
      <c r="MCS11" s="5"/>
      <c r="MCT11" s="5"/>
      <c r="MCU11" s="5"/>
      <c r="MCV11" s="5"/>
      <c r="MCW11" s="5"/>
      <c r="MCX11" s="5"/>
      <c r="MCY11" s="5"/>
      <c r="MCZ11" s="5"/>
      <c r="MDA11" s="5"/>
      <c r="MDB11" s="5"/>
      <c r="MDC11" s="5"/>
      <c r="MDD11" s="5"/>
      <c r="MDE11" s="5"/>
      <c r="MDF11" s="5"/>
      <c r="MDG11" s="5"/>
      <c r="MDH11" s="5"/>
      <c r="MDI11" s="5"/>
      <c r="MDJ11" s="5"/>
      <c r="MDK11" s="5"/>
      <c r="MDL11" s="5"/>
      <c r="MDM11" s="5"/>
      <c r="MDN11" s="5"/>
      <c r="MDO11" s="5"/>
      <c r="MDP11" s="5"/>
      <c r="MDQ11" s="5"/>
      <c r="MDR11" s="5"/>
      <c r="MDS11" s="5"/>
      <c r="MDT11" s="5"/>
      <c r="MDU11" s="5"/>
      <c r="MDV11" s="5"/>
      <c r="MDW11" s="5"/>
      <c r="MDX11" s="5"/>
      <c r="MDY11" s="5"/>
      <c r="MDZ11" s="5"/>
      <c r="MEA11" s="5"/>
      <c r="MEB11" s="5"/>
      <c r="MEC11" s="5"/>
      <c r="MED11" s="5"/>
      <c r="MEE11" s="5"/>
      <c r="MEF11" s="5"/>
      <c r="MEG11" s="5"/>
      <c r="MEH11" s="5"/>
      <c r="MEI11" s="5"/>
      <c r="MEJ11" s="5"/>
      <c r="MEK11" s="5"/>
      <c r="MEL11" s="5"/>
      <c r="MEM11" s="5"/>
      <c r="MEN11" s="5"/>
      <c r="MEO11" s="5"/>
      <c r="MEP11" s="5"/>
      <c r="MEQ11" s="5"/>
      <c r="MER11" s="5"/>
      <c r="MES11" s="5"/>
      <c r="MET11" s="5"/>
      <c r="MEU11" s="5"/>
      <c r="MEV11" s="5"/>
      <c r="MEW11" s="5"/>
      <c r="MEX11" s="5"/>
      <c r="MEY11" s="5"/>
      <c r="MEZ11" s="5"/>
      <c r="MFA11" s="5"/>
      <c r="MFB11" s="5"/>
      <c r="MFC11" s="5"/>
      <c r="MFD11" s="5"/>
      <c r="MFE11" s="5"/>
      <c r="MFF11" s="5"/>
      <c r="MFG11" s="5"/>
      <c r="MFH11" s="5"/>
      <c r="MFI11" s="5"/>
      <c r="MFJ11" s="5"/>
      <c r="MFK11" s="5"/>
      <c r="MFL11" s="5"/>
      <c r="MFM11" s="5"/>
      <c r="MFN11" s="5"/>
      <c r="MFO11" s="5"/>
      <c r="MFP11" s="5"/>
      <c r="MFQ11" s="5"/>
      <c r="MFR11" s="5"/>
      <c r="MFS11" s="5"/>
      <c r="MFT11" s="5"/>
      <c r="MFU11" s="5"/>
      <c r="MFV11" s="5"/>
      <c r="MFW11" s="5"/>
      <c r="MFX11" s="5"/>
      <c r="MFY11" s="5"/>
      <c r="MFZ11" s="5"/>
      <c r="MGA11" s="5"/>
      <c r="MGB11" s="5"/>
      <c r="MGC11" s="5"/>
      <c r="MGD11" s="5"/>
      <c r="MGE11" s="5"/>
      <c r="MGF11" s="5"/>
      <c r="MGG11" s="5"/>
      <c r="MGH11" s="5"/>
      <c r="MGI11" s="5"/>
      <c r="MGJ11" s="5"/>
      <c r="MGK11" s="5"/>
      <c r="MGL11" s="5"/>
      <c r="MGM11" s="5"/>
      <c r="MGN11" s="5"/>
      <c r="MGO11" s="5"/>
      <c r="MGP11" s="5"/>
      <c r="MGQ11" s="5"/>
      <c r="MGR11" s="5"/>
      <c r="MGS11" s="5"/>
      <c r="MGT11" s="5"/>
      <c r="MGU11" s="5"/>
      <c r="MGV11" s="5"/>
      <c r="MGW11" s="5"/>
      <c r="MGX11" s="5"/>
      <c r="MGY11" s="5"/>
      <c r="MGZ11" s="5"/>
      <c r="MHA11" s="5"/>
      <c r="MHB11" s="5"/>
      <c r="MHC11" s="5"/>
      <c r="MHD11" s="5"/>
      <c r="MHE11" s="5"/>
      <c r="MHF11" s="5"/>
      <c r="MHG11" s="5"/>
      <c r="MHH11" s="5"/>
      <c r="MHI11" s="5"/>
      <c r="MHJ11" s="5"/>
      <c r="MHK11" s="5"/>
      <c r="MHL11" s="5"/>
      <c r="MHM11" s="5"/>
      <c r="MHN11" s="5"/>
      <c r="MHO11" s="5"/>
      <c r="MHP11" s="5"/>
      <c r="MHQ11" s="5"/>
      <c r="MHR11" s="5"/>
      <c r="MHS11" s="5"/>
      <c r="MHT11" s="5"/>
      <c r="MHU11" s="5"/>
      <c r="MHV11" s="5"/>
      <c r="MHW11" s="5"/>
      <c r="MHX11" s="5"/>
      <c r="MHY11" s="5"/>
      <c r="MHZ11" s="5"/>
      <c r="MIA11" s="5"/>
      <c r="MIB11" s="5"/>
      <c r="MIC11" s="5"/>
      <c r="MID11" s="5"/>
      <c r="MIE11" s="5"/>
      <c r="MIF11" s="5"/>
      <c r="MIG11" s="5"/>
      <c r="MIH11" s="5"/>
      <c r="MII11" s="5"/>
      <c r="MIJ11" s="5"/>
      <c r="MIK11" s="5"/>
      <c r="MIL11" s="5"/>
      <c r="MIM11" s="5"/>
      <c r="MIN11" s="5"/>
      <c r="MIO11" s="5"/>
      <c r="MIP11" s="5"/>
      <c r="MIQ11" s="5"/>
      <c r="MIR11" s="5"/>
      <c r="MIS11" s="5"/>
      <c r="MIT11" s="5"/>
      <c r="MIU11" s="5"/>
      <c r="MIV11" s="5"/>
      <c r="MIW11" s="5"/>
      <c r="MIX11" s="5"/>
      <c r="MIY11" s="5"/>
      <c r="MIZ11" s="5"/>
      <c r="MJA11" s="5"/>
      <c r="MJB11" s="5"/>
      <c r="MJC11" s="5"/>
      <c r="MJD11" s="5"/>
      <c r="MJE11" s="5"/>
      <c r="MJF11" s="5"/>
      <c r="MJG11" s="5"/>
      <c r="MJH11" s="5"/>
      <c r="MJI11" s="5"/>
      <c r="MJJ11" s="5"/>
      <c r="MJK11" s="5"/>
      <c r="MJL11" s="5"/>
      <c r="MJM11" s="5"/>
      <c r="MJN11" s="5"/>
      <c r="MJO11" s="5"/>
      <c r="MJP11" s="5"/>
      <c r="MJQ11" s="5"/>
      <c r="MJR11" s="5"/>
      <c r="MJS11" s="5"/>
      <c r="MJT11" s="5"/>
      <c r="MJU11" s="5"/>
      <c r="MJV11" s="5"/>
      <c r="MJW11" s="5"/>
      <c r="MJX11" s="5"/>
      <c r="MJY11" s="5"/>
      <c r="MJZ11" s="5"/>
      <c r="MKA11" s="5"/>
      <c r="MKB11" s="5"/>
      <c r="MKC11" s="5"/>
      <c r="MKD11" s="5"/>
      <c r="MKE11" s="5"/>
      <c r="MKF11" s="5"/>
      <c r="MKG11" s="5"/>
      <c r="MKH11" s="5"/>
      <c r="MKI11" s="5"/>
      <c r="MKJ11" s="5"/>
      <c r="MKK11" s="5"/>
      <c r="MKL11" s="5"/>
      <c r="MKM11" s="5"/>
      <c r="MKN11" s="5"/>
      <c r="MKO11" s="5"/>
      <c r="MKP11" s="5"/>
      <c r="MKQ11" s="5"/>
      <c r="MKR11" s="5"/>
      <c r="MKS11" s="5"/>
      <c r="MKT11" s="5"/>
      <c r="MKU11" s="5"/>
      <c r="MKV11" s="5"/>
      <c r="MKW11" s="5"/>
      <c r="MKX11" s="5"/>
      <c r="MKY11" s="5"/>
      <c r="MKZ11" s="5"/>
      <c r="MLA11" s="5"/>
      <c r="MLB11" s="5"/>
      <c r="MLC11" s="5"/>
      <c r="MLD11" s="5"/>
      <c r="MLE11" s="5"/>
      <c r="MLF11" s="5"/>
      <c r="MLG11" s="5"/>
      <c r="MLH11" s="5"/>
      <c r="MLI11" s="5"/>
      <c r="MLJ11" s="5"/>
      <c r="MLK11" s="5"/>
      <c r="MLL11" s="5"/>
      <c r="MLM11" s="5"/>
      <c r="MLN11" s="5"/>
      <c r="MLO11" s="5"/>
      <c r="MLP11" s="5"/>
      <c r="MLQ11" s="5"/>
      <c r="MLR11" s="5"/>
      <c r="MLS11" s="5"/>
      <c r="MLT11" s="5"/>
      <c r="MLU11" s="5"/>
      <c r="MLV11" s="5"/>
      <c r="MLW11" s="5"/>
      <c r="MLX11" s="5"/>
      <c r="MLY11" s="5"/>
      <c r="MLZ11" s="5"/>
      <c r="MMA11" s="5"/>
      <c r="MMB11" s="5"/>
      <c r="MMC11" s="5"/>
      <c r="MMD11" s="5"/>
      <c r="MME11" s="5"/>
      <c r="MMF11" s="5"/>
      <c r="MMG11" s="5"/>
      <c r="MMH11" s="5"/>
      <c r="MMI11" s="5"/>
      <c r="MMJ11" s="5"/>
      <c r="MMK11" s="5"/>
      <c r="MML11" s="5"/>
      <c r="MMM11" s="5"/>
      <c r="MMN11" s="5"/>
      <c r="MMO11" s="5"/>
      <c r="MMP11" s="5"/>
      <c r="MMQ11" s="5"/>
      <c r="MMR11" s="5"/>
      <c r="MMS11" s="5"/>
      <c r="MMT11" s="5"/>
      <c r="MMU11" s="5"/>
      <c r="MMV11" s="5"/>
      <c r="MMW11" s="5"/>
      <c r="MMX11" s="5"/>
      <c r="MMY11" s="5"/>
      <c r="MMZ11" s="5"/>
      <c r="MNA11" s="5"/>
      <c r="MNB11" s="5"/>
      <c r="MNC11" s="5"/>
      <c r="MND11" s="5"/>
      <c r="MNE11" s="5"/>
      <c r="MNF11" s="5"/>
      <c r="MNG11" s="5"/>
      <c r="MNH11" s="5"/>
      <c r="MNI11" s="5"/>
      <c r="MNJ11" s="5"/>
      <c r="MNK11" s="5"/>
      <c r="MNL11" s="5"/>
      <c r="MNM11" s="5"/>
      <c r="MNN11" s="5"/>
      <c r="MNO11" s="5"/>
      <c r="MNP11" s="5"/>
      <c r="MNQ11" s="5"/>
      <c r="MNR11" s="5"/>
      <c r="MNS11" s="5"/>
      <c r="MNT11" s="5"/>
      <c r="MNU11" s="5"/>
      <c r="MNV11" s="5"/>
      <c r="MNW11" s="5"/>
      <c r="MNX11" s="5"/>
      <c r="MNY11" s="5"/>
      <c r="MNZ11" s="5"/>
      <c r="MOA11" s="5"/>
      <c r="MOB11" s="5"/>
      <c r="MOC11" s="5"/>
      <c r="MOD11" s="5"/>
      <c r="MOE11" s="5"/>
      <c r="MOF11" s="5"/>
      <c r="MOG11" s="5"/>
      <c r="MOH11" s="5"/>
      <c r="MOI11" s="5"/>
      <c r="MOJ11" s="5"/>
      <c r="MOK11" s="5"/>
      <c r="MOL11" s="5"/>
      <c r="MOM11" s="5"/>
      <c r="MON11" s="5"/>
      <c r="MOO11" s="5"/>
      <c r="MOP11" s="5"/>
      <c r="MOQ11" s="5"/>
      <c r="MOR11" s="5"/>
      <c r="MOS11" s="5"/>
      <c r="MOT11" s="5"/>
      <c r="MOU11" s="5"/>
      <c r="MOV11" s="5"/>
      <c r="MOW11" s="5"/>
      <c r="MOX11" s="5"/>
      <c r="MOY11" s="5"/>
      <c r="MOZ11" s="5"/>
      <c r="MPA11" s="5"/>
      <c r="MPB11" s="5"/>
      <c r="MPC11" s="5"/>
      <c r="MPD11" s="5"/>
      <c r="MPE11" s="5"/>
      <c r="MPF11" s="5"/>
      <c r="MPG11" s="5"/>
      <c r="MPH11" s="5"/>
      <c r="MPI11" s="5"/>
      <c r="MPJ11" s="5"/>
      <c r="MPK11" s="5"/>
      <c r="MPL11" s="5"/>
      <c r="MPM11" s="5"/>
      <c r="MPN11" s="5"/>
      <c r="MPO11" s="5"/>
      <c r="MPP11" s="5"/>
      <c r="MPQ11" s="5"/>
      <c r="MPR11" s="5"/>
      <c r="MPS11" s="5"/>
      <c r="MPT11" s="5"/>
      <c r="MPU11" s="5"/>
      <c r="MPV11" s="5"/>
      <c r="MPW11" s="5"/>
      <c r="MPX11" s="5"/>
      <c r="MPY11" s="5"/>
      <c r="MPZ11" s="5"/>
      <c r="MQA11" s="5"/>
      <c r="MQB11" s="5"/>
      <c r="MQC11" s="5"/>
      <c r="MQD11" s="5"/>
      <c r="MQE11" s="5"/>
      <c r="MQF11" s="5"/>
      <c r="MQG11" s="5"/>
      <c r="MQH11" s="5"/>
      <c r="MQI11" s="5"/>
      <c r="MQJ11" s="5"/>
      <c r="MQK11" s="5"/>
      <c r="MQL11" s="5"/>
      <c r="MQM11" s="5"/>
      <c r="MQN11" s="5"/>
      <c r="MQO11" s="5"/>
      <c r="MQP11" s="5"/>
      <c r="MQQ11" s="5"/>
      <c r="MQR11" s="5"/>
      <c r="MQS11" s="5"/>
      <c r="MQT11" s="5"/>
      <c r="MQU11" s="5"/>
      <c r="MQV11" s="5"/>
      <c r="MQW11" s="5"/>
      <c r="MQX11" s="5"/>
      <c r="MQY11" s="5"/>
      <c r="MQZ11" s="5"/>
      <c r="MRA11" s="5"/>
      <c r="MRB11" s="5"/>
      <c r="MRC11" s="5"/>
      <c r="MRD11" s="5"/>
      <c r="MRE11" s="5"/>
      <c r="MRF11" s="5"/>
      <c r="MRG11" s="5"/>
      <c r="MRH11" s="5"/>
      <c r="MRI11" s="5"/>
      <c r="MRJ11" s="5"/>
      <c r="MRK11" s="5"/>
      <c r="MRL11" s="5"/>
      <c r="MRM11" s="5"/>
      <c r="MRN11" s="5"/>
      <c r="MRO11" s="5"/>
      <c r="MRP11" s="5"/>
      <c r="MRQ11" s="5"/>
      <c r="MRR11" s="5"/>
      <c r="MRS11" s="5"/>
      <c r="MRT11" s="5"/>
      <c r="MRU11" s="5"/>
      <c r="MRV11" s="5"/>
      <c r="MRW11" s="5"/>
      <c r="MRX11" s="5"/>
      <c r="MRY11" s="5"/>
      <c r="MRZ11" s="5"/>
      <c r="MSA11" s="5"/>
      <c r="MSB11" s="5"/>
      <c r="MSC11" s="5"/>
      <c r="MSD11" s="5"/>
      <c r="MSE11" s="5"/>
      <c r="MSF11" s="5"/>
      <c r="MSG11" s="5"/>
      <c r="MSH11" s="5"/>
      <c r="MSI11" s="5"/>
      <c r="MSJ11" s="5"/>
      <c r="MSK11" s="5"/>
      <c r="MSL11" s="5"/>
      <c r="MSM11" s="5"/>
      <c r="MSN11" s="5"/>
      <c r="MSO11" s="5"/>
      <c r="MSP11" s="5"/>
      <c r="MSQ11" s="5"/>
      <c r="MSR11" s="5"/>
      <c r="MSS11" s="5"/>
      <c r="MST11" s="5"/>
      <c r="MSU11" s="5"/>
      <c r="MSV11" s="5"/>
      <c r="MSW11" s="5"/>
      <c r="MSX11" s="5"/>
      <c r="MSY11" s="5"/>
      <c r="MSZ11" s="5"/>
      <c r="MTA11" s="5"/>
      <c r="MTB11" s="5"/>
      <c r="MTC11" s="5"/>
      <c r="MTD11" s="5"/>
      <c r="MTE11" s="5"/>
      <c r="MTF11" s="5"/>
      <c r="MTG11" s="5"/>
      <c r="MTH11" s="5"/>
      <c r="MTI11" s="5"/>
      <c r="MTJ11" s="5"/>
      <c r="MTK11" s="5"/>
      <c r="MTL11" s="5"/>
      <c r="MTM11" s="5"/>
      <c r="MTN11" s="5"/>
      <c r="MTO11" s="5"/>
      <c r="MTP11" s="5"/>
      <c r="MTQ11" s="5"/>
      <c r="MTR11" s="5"/>
      <c r="MTS11" s="5"/>
      <c r="MTT11" s="5"/>
      <c r="MTU11" s="5"/>
      <c r="MTV11" s="5"/>
      <c r="MTW11" s="5"/>
      <c r="MTX11" s="5"/>
      <c r="MTY11" s="5"/>
      <c r="MTZ11" s="5"/>
      <c r="MUA11" s="5"/>
      <c r="MUB11" s="5"/>
      <c r="MUC11" s="5"/>
      <c r="MUD11" s="5"/>
      <c r="MUE11" s="5"/>
      <c r="MUF11" s="5"/>
      <c r="MUG11" s="5"/>
      <c r="MUH11" s="5"/>
      <c r="MUI11" s="5"/>
      <c r="MUJ11" s="5"/>
      <c r="MUK11" s="5"/>
      <c r="MUL11" s="5"/>
      <c r="MUM11" s="5"/>
      <c r="MUN11" s="5"/>
      <c r="MUO11" s="5"/>
      <c r="MUP11" s="5"/>
      <c r="MUQ11" s="5"/>
      <c r="MUR11" s="5"/>
      <c r="MUS11" s="5"/>
      <c r="MUT11" s="5"/>
      <c r="MUU11" s="5"/>
      <c r="MUV11" s="5"/>
      <c r="MUW11" s="5"/>
      <c r="MUX11" s="5"/>
      <c r="MUY11" s="5"/>
      <c r="MUZ11" s="5"/>
      <c r="MVA11" s="5"/>
      <c r="MVB11" s="5"/>
      <c r="MVC11" s="5"/>
      <c r="MVD11" s="5"/>
      <c r="MVE11" s="5"/>
      <c r="MVF11" s="5"/>
      <c r="MVG11" s="5"/>
      <c r="MVH11" s="5"/>
      <c r="MVI11" s="5"/>
      <c r="MVJ11" s="5"/>
      <c r="MVK11" s="5"/>
      <c r="MVL11" s="5"/>
      <c r="MVM11" s="5"/>
      <c r="MVN11" s="5"/>
      <c r="MVO11" s="5"/>
      <c r="MVP11" s="5"/>
      <c r="MVQ11" s="5"/>
      <c r="MVR11" s="5"/>
      <c r="MVS11" s="5"/>
      <c r="MVT11" s="5"/>
      <c r="MVU11" s="5"/>
      <c r="MVV11" s="5"/>
      <c r="MVW11" s="5"/>
      <c r="MVX11" s="5"/>
      <c r="MVY11" s="5"/>
      <c r="MVZ11" s="5"/>
      <c r="MWA11" s="5"/>
      <c r="MWB11" s="5"/>
      <c r="MWC11" s="5"/>
      <c r="MWD11" s="5"/>
      <c r="MWE11" s="5"/>
      <c r="MWF11" s="5"/>
      <c r="MWG11" s="5"/>
      <c r="MWH11" s="5"/>
      <c r="MWI11" s="5"/>
      <c r="MWJ11" s="5"/>
      <c r="MWK11" s="5"/>
      <c r="MWL11" s="5"/>
      <c r="MWM11" s="5"/>
      <c r="MWN11" s="5"/>
      <c r="MWO11" s="5"/>
      <c r="MWP11" s="5"/>
      <c r="MWQ11" s="5"/>
      <c r="MWR11" s="5"/>
      <c r="MWS11" s="5"/>
      <c r="MWT11" s="5"/>
      <c r="MWU11" s="5"/>
      <c r="MWV11" s="5"/>
      <c r="MWW11" s="5"/>
      <c r="MWX11" s="5"/>
      <c r="MWY11" s="5"/>
      <c r="MWZ11" s="5"/>
      <c r="MXA11" s="5"/>
      <c r="MXB11" s="5"/>
      <c r="MXC11" s="5"/>
      <c r="MXD11" s="5"/>
      <c r="MXE11" s="5"/>
      <c r="MXF11" s="5"/>
      <c r="MXG11" s="5"/>
      <c r="MXH11" s="5"/>
      <c r="MXI11" s="5"/>
      <c r="MXJ11" s="5"/>
      <c r="MXK11" s="5"/>
      <c r="MXL11" s="5"/>
      <c r="MXM11" s="5"/>
      <c r="MXN11" s="5"/>
      <c r="MXO11" s="5"/>
      <c r="MXP11" s="5"/>
      <c r="MXQ11" s="5"/>
      <c r="MXR11" s="5"/>
      <c r="MXS11" s="5"/>
      <c r="MXT11" s="5"/>
      <c r="MXU11" s="5"/>
      <c r="MXV11" s="5"/>
      <c r="MXW11" s="5"/>
      <c r="MXX11" s="5"/>
      <c r="MXY11" s="5"/>
      <c r="MXZ11" s="5"/>
      <c r="MYA11" s="5"/>
      <c r="MYB11" s="5"/>
      <c r="MYC11" s="5"/>
      <c r="MYD11" s="5"/>
      <c r="MYE11" s="5"/>
      <c r="MYF11" s="5"/>
      <c r="MYG11" s="5"/>
      <c r="MYH11" s="5"/>
      <c r="MYI11" s="5"/>
      <c r="MYJ11" s="5"/>
      <c r="MYK11" s="5"/>
      <c r="MYL11" s="5"/>
      <c r="MYM11" s="5"/>
      <c r="MYN11" s="5"/>
      <c r="MYO11" s="5"/>
      <c r="MYP11" s="5"/>
      <c r="MYQ11" s="5"/>
      <c r="MYR11" s="5"/>
      <c r="MYS11" s="5"/>
      <c r="MYT11" s="5"/>
      <c r="MYU11" s="5"/>
      <c r="MYV11" s="5"/>
      <c r="MYW11" s="5"/>
      <c r="MYX11" s="5"/>
      <c r="MYY11" s="5"/>
      <c r="MYZ11" s="5"/>
      <c r="MZA11" s="5"/>
      <c r="MZB11" s="5"/>
      <c r="MZC11" s="5"/>
      <c r="MZD11" s="5"/>
      <c r="MZE11" s="5"/>
      <c r="MZF11" s="5"/>
      <c r="MZG11" s="5"/>
      <c r="MZH11" s="5"/>
      <c r="MZI11" s="5"/>
      <c r="MZJ11" s="5"/>
      <c r="MZK11" s="5"/>
      <c r="MZL11" s="5"/>
      <c r="MZM11" s="5"/>
      <c r="MZN11" s="5"/>
      <c r="MZO11" s="5"/>
      <c r="MZP11" s="5"/>
      <c r="MZQ11" s="5"/>
      <c r="MZR11" s="5"/>
      <c r="MZS11" s="5"/>
      <c r="MZT11" s="5"/>
      <c r="MZU11" s="5"/>
      <c r="MZV11" s="5"/>
      <c r="MZW11" s="5"/>
      <c r="MZX11" s="5"/>
      <c r="MZY11" s="5"/>
      <c r="MZZ11" s="5"/>
      <c r="NAA11" s="5"/>
      <c r="NAB11" s="5"/>
      <c r="NAC11" s="5"/>
      <c r="NAD11" s="5"/>
      <c r="NAE11" s="5"/>
      <c r="NAF11" s="5"/>
      <c r="NAG11" s="5"/>
      <c r="NAH11" s="5"/>
      <c r="NAI11" s="5"/>
      <c r="NAJ11" s="5"/>
      <c r="NAK11" s="5"/>
      <c r="NAL11" s="5"/>
      <c r="NAM11" s="5"/>
      <c r="NAN11" s="5"/>
      <c r="NAO11" s="5"/>
      <c r="NAP11" s="5"/>
      <c r="NAQ11" s="5"/>
      <c r="NAR11" s="5"/>
      <c r="NAS11" s="5"/>
      <c r="NAT11" s="5"/>
      <c r="NAU11" s="5"/>
      <c r="NAV11" s="5"/>
      <c r="NAW11" s="5"/>
      <c r="NAX11" s="5"/>
      <c r="NAY11" s="5"/>
      <c r="NAZ11" s="5"/>
      <c r="NBA11" s="5"/>
      <c r="NBB11" s="5"/>
      <c r="NBC11" s="5"/>
      <c r="NBD11" s="5"/>
      <c r="NBE11" s="5"/>
      <c r="NBF11" s="5"/>
      <c r="NBG11" s="5"/>
      <c r="NBH11" s="5"/>
      <c r="NBI11" s="5"/>
      <c r="NBJ11" s="5"/>
      <c r="NBK11" s="5"/>
      <c r="NBL11" s="5"/>
      <c r="NBM11" s="5"/>
      <c r="NBN11" s="5"/>
      <c r="NBO11" s="5"/>
      <c r="NBP11" s="5"/>
      <c r="NBQ11" s="5"/>
      <c r="NBR11" s="5"/>
      <c r="NBS11" s="5"/>
      <c r="NBT11" s="5"/>
      <c r="NBU11" s="5"/>
      <c r="NBV11" s="5"/>
      <c r="NBW11" s="5"/>
      <c r="NBX11" s="5"/>
      <c r="NBY11" s="5"/>
      <c r="NBZ11" s="5"/>
      <c r="NCA11" s="5"/>
      <c r="NCB11" s="5"/>
      <c r="NCC11" s="5"/>
      <c r="NCD11" s="5"/>
      <c r="NCE11" s="5"/>
      <c r="NCF11" s="5"/>
      <c r="NCG11" s="5"/>
      <c r="NCH11" s="5"/>
      <c r="NCI11" s="5"/>
      <c r="NCJ11" s="5"/>
      <c r="NCK11" s="5"/>
      <c r="NCL11" s="5"/>
      <c r="NCM11" s="5"/>
      <c r="NCN11" s="5"/>
      <c r="NCO11" s="5"/>
      <c r="NCP11" s="5"/>
      <c r="NCQ11" s="5"/>
      <c r="NCR11" s="5"/>
      <c r="NCS11" s="5"/>
      <c r="NCT11" s="5"/>
      <c r="NCU11" s="5"/>
      <c r="NCV11" s="5"/>
      <c r="NCW11" s="5"/>
      <c r="NCX11" s="5"/>
      <c r="NCY11" s="5"/>
      <c r="NCZ11" s="5"/>
      <c r="NDA11" s="5"/>
      <c r="NDB11" s="5"/>
      <c r="NDC11" s="5"/>
      <c r="NDD11" s="5"/>
      <c r="NDE11" s="5"/>
      <c r="NDF11" s="5"/>
      <c r="NDG11" s="5"/>
      <c r="NDH11" s="5"/>
      <c r="NDI11" s="5"/>
      <c r="NDJ11" s="5"/>
      <c r="NDK11" s="5"/>
      <c r="NDL11" s="5"/>
      <c r="NDM11" s="5"/>
      <c r="NDN11" s="5"/>
      <c r="NDO11" s="5"/>
      <c r="NDP11" s="5"/>
      <c r="NDQ11" s="5"/>
      <c r="NDR11" s="5"/>
      <c r="NDS11" s="5"/>
      <c r="NDT11" s="5"/>
      <c r="NDU11" s="5"/>
      <c r="NDV11" s="5"/>
      <c r="NDW11" s="5"/>
      <c r="NDX11" s="5"/>
      <c r="NDY11" s="5"/>
      <c r="NDZ11" s="5"/>
      <c r="NEA11" s="5"/>
      <c r="NEB11" s="5"/>
      <c r="NEC11" s="5"/>
      <c r="NED11" s="5"/>
      <c r="NEE11" s="5"/>
      <c r="NEF11" s="5"/>
      <c r="NEG11" s="5"/>
      <c r="NEH11" s="5"/>
      <c r="NEI11" s="5"/>
      <c r="NEJ11" s="5"/>
      <c r="NEK11" s="5"/>
      <c r="NEL11" s="5"/>
      <c r="NEM11" s="5"/>
      <c r="NEN11" s="5"/>
      <c r="NEO11" s="5"/>
      <c r="NEP11" s="5"/>
      <c r="NEQ11" s="5"/>
      <c r="NER11" s="5"/>
      <c r="NES11" s="5"/>
      <c r="NET11" s="5"/>
      <c r="NEU11" s="5"/>
      <c r="NEV11" s="5"/>
      <c r="NEW11" s="5"/>
      <c r="NEX11" s="5"/>
      <c r="NEY11" s="5"/>
      <c r="NEZ11" s="5"/>
      <c r="NFA11" s="5"/>
      <c r="NFB11" s="5"/>
      <c r="NFC11" s="5"/>
      <c r="NFD11" s="5"/>
      <c r="NFE11" s="5"/>
      <c r="NFF11" s="5"/>
      <c r="NFG11" s="5"/>
      <c r="NFH11" s="5"/>
      <c r="NFI11" s="5"/>
      <c r="NFJ11" s="5"/>
      <c r="NFK11" s="5"/>
      <c r="NFL11" s="5"/>
      <c r="NFM11" s="5"/>
      <c r="NFN11" s="5"/>
      <c r="NFO11" s="5"/>
      <c r="NFP11" s="5"/>
      <c r="NFQ11" s="5"/>
      <c r="NFR11" s="5"/>
      <c r="NFS11" s="5"/>
      <c r="NFT11" s="5"/>
      <c r="NFU11" s="5"/>
      <c r="NFV11" s="5"/>
      <c r="NFW11" s="5"/>
      <c r="NFX11" s="5"/>
      <c r="NFY11" s="5"/>
      <c r="NFZ11" s="5"/>
      <c r="NGA11" s="5"/>
      <c r="NGB11" s="5"/>
      <c r="NGC11" s="5"/>
      <c r="NGD11" s="5"/>
      <c r="NGE11" s="5"/>
      <c r="NGF11" s="5"/>
      <c r="NGG11" s="5"/>
      <c r="NGH11" s="5"/>
      <c r="NGI11" s="5"/>
      <c r="NGJ11" s="5"/>
      <c r="NGK11" s="5"/>
      <c r="NGL11" s="5"/>
      <c r="NGM11" s="5"/>
      <c r="NGN11" s="5"/>
      <c r="NGO11" s="5"/>
      <c r="NGP11" s="5"/>
      <c r="NGQ11" s="5"/>
      <c r="NGR11" s="5"/>
      <c r="NGS11" s="5"/>
      <c r="NGT11" s="5"/>
      <c r="NGU11" s="5"/>
      <c r="NGV11" s="5"/>
      <c r="NGW11" s="5"/>
      <c r="NGX11" s="5"/>
      <c r="NGY11" s="5"/>
      <c r="NGZ11" s="5"/>
      <c r="NHA11" s="5"/>
      <c r="NHB11" s="5"/>
      <c r="NHC11" s="5"/>
      <c r="NHD11" s="5"/>
      <c r="NHE11" s="5"/>
      <c r="NHF11" s="5"/>
      <c r="NHG11" s="5"/>
      <c r="NHH11" s="5"/>
      <c r="NHI11" s="5"/>
      <c r="NHJ11" s="5"/>
      <c r="NHK11" s="5"/>
      <c r="NHL11" s="5"/>
      <c r="NHM11" s="5"/>
      <c r="NHN11" s="5"/>
      <c r="NHO11" s="5"/>
      <c r="NHP11" s="5"/>
      <c r="NHQ11" s="5"/>
      <c r="NHR11" s="5"/>
      <c r="NHS11" s="5"/>
      <c r="NHT11" s="5"/>
      <c r="NHU11" s="5"/>
      <c r="NHV11" s="5"/>
      <c r="NHW11" s="5"/>
      <c r="NHX11" s="5"/>
      <c r="NHY11" s="5"/>
      <c r="NHZ11" s="5"/>
      <c r="NIA11" s="5"/>
      <c r="NIB11" s="5"/>
      <c r="NIC11" s="5"/>
      <c r="NID11" s="5"/>
      <c r="NIE11" s="5"/>
      <c r="NIF11" s="5"/>
      <c r="NIG11" s="5"/>
      <c r="NIH11" s="5"/>
      <c r="NII11" s="5"/>
      <c r="NIJ11" s="5"/>
      <c r="NIK11" s="5"/>
      <c r="NIL11" s="5"/>
      <c r="NIM11" s="5"/>
      <c r="NIN11" s="5"/>
      <c r="NIO11" s="5"/>
      <c r="NIP11" s="5"/>
      <c r="NIQ11" s="5"/>
      <c r="NIR11" s="5"/>
      <c r="NIS11" s="5"/>
      <c r="NIT11" s="5"/>
      <c r="NIU11" s="5"/>
      <c r="NIV11" s="5"/>
      <c r="NIW11" s="5"/>
      <c r="NIX11" s="5"/>
      <c r="NIY11" s="5"/>
      <c r="NIZ11" s="5"/>
      <c r="NJA11" s="5"/>
      <c r="NJB11" s="5"/>
      <c r="NJC11" s="5"/>
      <c r="NJD11" s="5"/>
      <c r="NJE11" s="5"/>
      <c r="NJF11" s="5"/>
      <c r="NJG11" s="5"/>
      <c r="NJH11" s="5"/>
      <c r="NJI11" s="5"/>
      <c r="NJJ11" s="5"/>
      <c r="NJK11" s="5"/>
      <c r="NJL11" s="5"/>
      <c r="NJM11" s="5"/>
      <c r="NJN11" s="5"/>
      <c r="NJO11" s="5"/>
      <c r="NJP11" s="5"/>
      <c r="NJQ11" s="5"/>
      <c r="NJR11" s="5"/>
      <c r="NJS11" s="5"/>
      <c r="NJT11" s="5"/>
      <c r="NJU11" s="5"/>
      <c r="NJV11" s="5"/>
      <c r="NJW11" s="5"/>
      <c r="NJX11" s="5"/>
      <c r="NJY11" s="5"/>
      <c r="NJZ11" s="5"/>
      <c r="NKA11" s="5"/>
      <c r="NKB11" s="5"/>
      <c r="NKC11" s="5"/>
      <c r="NKD11" s="5"/>
      <c r="NKE11" s="5"/>
      <c r="NKF11" s="5"/>
      <c r="NKG11" s="5"/>
      <c r="NKH11" s="5"/>
      <c r="NKI11" s="5"/>
      <c r="NKJ11" s="5"/>
      <c r="NKK11" s="5"/>
      <c r="NKL11" s="5"/>
      <c r="NKM11" s="5"/>
      <c r="NKN11" s="5"/>
      <c r="NKO11" s="5"/>
      <c r="NKP11" s="5"/>
      <c r="NKQ11" s="5"/>
      <c r="NKR11" s="5"/>
      <c r="NKS11" s="5"/>
      <c r="NKT11" s="5"/>
      <c r="NKU11" s="5"/>
      <c r="NKV11" s="5"/>
      <c r="NKW11" s="5"/>
      <c r="NKX11" s="5"/>
      <c r="NKY11" s="5"/>
      <c r="NKZ11" s="5"/>
      <c r="NLA11" s="5"/>
      <c r="NLB11" s="5"/>
      <c r="NLC11" s="5"/>
      <c r="NLD11" s="5"/>
      <c r="NLE11" s="5"/>
      <c r="NLF11" s="5"/>
      <c r="NLG11" s="5"/>
      <c r="NLH11" s="5"/>
      <c r="NLI11" s="5"/>
      <c r="NLJ11" s="5"/>
      <c r="NLK11" s="5"/>
      <c r="NLL11" s="5"/>
      <c r="NLM11" s="5"/>
      <c r="NLN11" s="5"/>
      <c r="NLO11" s="5"/>
      <c r="NLP11" s="5"/>
      <c r="NLQ11" s="5"/>
      <c r="NLR11" s="5"/>
      <c r="NLS11" s="5"/>
      <c r="NLT11" s="5"/>
      <c r="NLU11" s="5"/>
      <c r="NLV11" s="5"/>
      <c r="NLW11" s="5"/>
      <c r="NLX11" s="5"/>
      <c r="NLY11" s="5"/>
      <c r="NLZ11" s="5"/>
      <c r="NMA11" s="5"/>
      <c r="NMB11" s="5"/>
      <c r="NMC11" s="5"/>
      <c r="NMD11" s="5"/>
      <c r="NME11" s="5"/>
      <c r="NMF11" s="5"/>
      <c r="NMG11" s="5"/>
      <c r="NMH11" s="5"/>
      <c r="NMI11" s="5"/>
      <c r="NMJ11" s="5"/>
      <c r="NMK11" s="5"/>
      <c r="NML11" s="5"/>
      <c r="NMM11" s="5"/>
      <c r="NMN11" s="5"/>
      <c r="NMO11" s="5"/>
      <c r="NMP11" s="5"/>
      <c r="NMQ11" s="5"/>
      <c r="NMR11" s="5"/>
      <c r="NMS11" s="5"/>
      <c r="NMT11" s="5"/>
      <c r="NMU11" s="5"/>
      <c r="NMV11" s="5"/>
      <c r="NMW11" s="5"/>
      <c r="NMX11" s="5"/>
      <c r="NMY11" s="5"/>
      <c r="NMZ11" s="5"/>
      <c r="NNA11" s="5"/>
      <c r="NNB11" s="5"/>
      <c r="NNC11" s="5"/>
      <c r="NND11" s="5"/>
      <c r="NNE11" s="5"/>
      <c r="NNF11" s="5"/>
      <c r="NNG11" s="5"/>
      <c r="NNH11" s="5"/>
      <c r="NNI11" s="5"/>
      <c r="NNJ11" s="5"/>
      <c r="NNK11" s="5"/>
      <c r="NNL11" s="5"/>
      <c r="NNM11" s="5"/>
      <c r="NNN11" s="5"/>
      <c r="NNO11" s="5"/>
      <c r="NNP11" s="5"/>
      <c r="NNQ11" s="5"/>
      <c r="NNR11" s="5"/>
      <c r="NNS11" s="5"/>
      <c r="NNT11" s="5"/>
      <c r="NNU11" s="5"/>
      <c r="NNV11" s="5"/>
      <c r="NNW11" s="5"/>
      <c r="NNX11" s="5"/>
      <c r="NNY11" s="5"/>
      <c r="NNZ11" s="5"/>
      <c r="NOA11" s="5"/>
      <c r="NOB11" s="5"/>
      <c r="NOC11" s="5"/>
      <c r="NOD11" s="5"/>
      <c r="NOE11" s="5"/>
      <c r="NOF11" s="5"/>
      <c r="NOG11" s="5"/>
      <c r="NOH11" s="5"/>
      <c r="NOI11" s="5"/>
      <c r="NOJ11" s="5"/>
      <c r="NOK11" s="5"/>
      <c r="NOL11" s="5"/>
      <c r="NOM11" s="5"/>
      <c r="NON11" s="5"/>
      <c r="NOO11" s="5"/>
      <c r="NOP11" s="5"/>
      <c r="NOQ11" s="5"/>
      <c r="NOR11" s="5"/>
      <c r="NOS11" s="5"/>
      <c r="NOT11" s="5"/>
      <c r="NOU11" s="5"/>
      <c r="NOV11" s="5"/>
      <c r="NOW11" s="5"/>
      <c r="NOX11" s="5"/>
      <c r="NOY11" s="5"/>
      <c r="NOZ11" s="5"/>
      <c r="NPA11" s="5"/>
      <c r="NPB11" s="5"/>
      <c r="NPC11" s="5"/>
      <c r="NPD11" s="5"/>
      <c r="NPE11" s="5"/>
      <c r="NPF11" s="5"/>
      <c r="NPG11" s="5"/>
      <c r="NPH11" s="5"/>
      <c r="NPI11" s="5"/>
      <c r="NPJ11" s="5"/>
      <c r="NPK11" s="5"/>
      <c r="NPL11" s="5"/>
      <c r="NPM11" s="5"/>
      <c r="NPN11" s="5"/>
      <c r="NPO11" s="5"/>
      <c r="NPP11" s="5"/>
      <c r="NPQ11" s="5"/>
      <c r="NPR11" s="5"/>
      <c r="NPS11" s="5"/>
      <c r="NPT11" s="5"/>
      <c r="NPU11" s="5"/>
      <c r="NPV11" s="5"/>
      <c r="NPW11" s="5"/>
      <c r="NPX11" s="5"/>
      <c r="NPY11" s="5"/>
      <c r="NPZ11" s="5"/>
      <c r="NQA11" s="5"/>
      <c r="NQB11" s="5"/>
      <c r="NQC11" s="5"/>
      <c r="NQD11" s="5"/>
      <c r="NQE11" s="5"/>
      <c r="NQF11" s="5"/>
      <c r="NQG11" s="5"/>
      <c r="NQH11" s="5"/>
      <c r="NQI11" s="5"/>
      <c r="NQJ11" s="5"/>
      <c r="NQK11" s="5"/>
      <c r="NQL11" s="5"/>
      <c r="NQM11" s="5"/>
      <c r="NQN11" s="5"/>
      <c r="NQO11" s="5"/>
      <c r="NQP11" s="5"/>
      <c r="NQQ11" s="5"/>
      <c r="NQR11" s="5"/>
      <c r="NQS11" s="5"/>
      <c r="NQT11" s="5"/>
      <c r="NQU11" s="5"/>
      <c r="NQV11" s="5"/>
      <c r="NQW11" s="5"/>
      <c r="NQX11" s="5"/>
      <c r="NQY11" s="5"/>
      <c r="NQZ11" s="5"/>
      <c r="NRA11" s="5"/>
      <c r="NRB11" s="5"/>
      <c r="NRC11" s="5"/>
      <c r="NRD11" s="5"/>
      <c r="NRE11" s="5"/>
      <c r="NRF11" s="5"/>
      <c r="NRG11" s="5"/>
      <c r="NRH11" s="5"/>
      <c r="NRI11" s="5"/>
      <c r="NRJ11" s="5"/>
      <c r="NRK11" s="5"/>
      <c r="NRL11" s="5"/>
      <c r="NRM11" s="5"/>
      <c r="NRN11" s="5"/>
      <c r="NRO11" s="5"/>
      <c r="NRP11" s="5"/>
      <c r="NRQ11" s="5"/>
      <c r="NRR11" s="5"/>
      <c r="NRS11" s="5"/>
      <c r="NRT11" s="5"/>
      <c r="NRU11" s="5"/>
      <c r="NRV11" s="5"/>
      <c r="NRW11" s="5"/>
      <c r="NRX11" s="5"/>
      <c r="NRY11" s="5"/>
      <c r="NRZ11" s="5"/>
      <c r="NSA11" s="5"/>
      <c r="NSB11" s="5"/>
      <c r="NSC11" s="5"/>
      <c r="NSD11" s="5"/>
      <c r="NSE11" s="5"/>
      <c r="NSF11" s="5"/>
      <c r="NSG11" s="5"/>
      <c r="NSH11" s="5"/>
      <c r="NSI11" s="5"/>
      <c r="NSJ11" s="5"/>
      <c r="NSK11" s="5"/>
      <c r="NSL11" s="5"/>
      <c r="NSM11" s="5"/>
      <c r="NSN11" s="5"/>
      <c r="NSO11" s="5"/>
      <c r="NSP11" s="5"/>
      <c r="NSQ11" s="5"/>
      <c r="NSR11" s="5"/>
      <c r="NSS11" s="5"/>
      <c r="NST11" s="5"/>
      <c r="NSU11" s="5"/>
      <c r="NSV11" s="5"/>
      <c r="NSW11" s="5"/>
      <c r="NSX11" s="5"/>
      <c r="NSY11" s="5"/>
      <c r="NSZ11" s="5"/>
      <c r="NTA11" s="5"/>
      <c r="NTB11" s="5"/>
      <c r="NTC11" s="5"/>
      <c r="NTD11" s="5"/>
      <c r="NTE11" s="5"/>
      <c r="NTF11" s="5"/>
      <c r="NTG11" s="5"/>
      <c r="NTH11" s="5"/>
      <c r="NTI11" s="5"/>
      <c r="NTJ11" s="5"/>
      <c r="NTK11" s="5"/>
      <c r="NTL11" s="5"/>
      <c r="NTM11" s="5"/>
      <c r="NTN11" s="5"/>
      <c r="NTO11" s="5"/>
      <c r="NTP11" s="5"/>
      <c r="NTQ11" s="5"/>
      <c r="NTR11" s="5"/>
      <c r="NTS11" s="5"/>
      <c r="NTT11" s="5"/>
      <c r="NTU11" s="5"/>
      <c r="NTV11" s="5"/>
      <c r="NTW11" s="5"/>
      <c r="NTX11" s="5"/>
      <c r="NTY11" s="5"/>
      <c r="NTZ11" s="5"/>
      <c r="NUA11" s="5"/>
      <c r="NUB11" s="5"/>
      <c r="NUC11" s="5"/>
      <c r="NUD11" s="5"/>
      <c r="NUE11" s="5"/>
      <c r="NUF11" s="5"/>
      <c r="NUG11" s="5"/>
      <c r="NUH11" s="5"/>
      <c r="NUI11" s="5"/>
      <c r="NUJ11" s="5"/>
      <c r="NUK11" s="5"/>
      <c r="NUL11" s="5"/>
      <c r="NUM11" s="5"/>
      <c r="NUN11" s="5"/>
      <c r="NUO11" s="5"/>
      <c r="NUP11" s="5"/>
      <c r="NUQ11" s="5"/>
      <c r="NUR11" s="5"/>
      <c r="NUS11" s="5"/>
      <c r="NUT11" s="5"/>
      <c r="NUU11" s="5"/>
      <c r="NUV11" s="5"/>
      <c r="NUW11" s="5"/>
      <c r="NUX11" s="5"/>
      <c r="NUY11" s="5"/>
      <c r="NUZ11" s="5"/>
      <c r="NVA11" s="5"/>
      <c r="NVB11" s="5"/>
      <c r="NVC11" s="5"/>
      <c r="NVD11" s="5"/>
      <c r="NVE11" s="5"/>
      <c r="NVF11" s="5"/>
      <c r="NVG11" s="5"/>
      <c r="NVH11" s="5"/>
      <c r="NVI11" s="5"/>
      <c r="NVJ11" s="5"/>
      <c r="NVK11" s="5"/>
      <c r="NVL11" s="5"/>
      <c r="NVM11" s="5"/>
      <c r="NVN11" s="5"/>
      <c r="NVO11" s="5"/>
      <c r="NVP11" s="5"/>
      <c r="NVQ11" s="5"/>
      <c r="NVR11" s="5"/>
      <c r="NVS11" s="5"/>
      <c r="NVT11" s="5"/>
      <c r="NVU11" s="5"/>
      <c r="NVV11" s="5"/>
      <c r="NVW11" s="5"/>
      <c r="NVX11" s="5"/>
      <c r="NVY11" s="5"/>
      <c r="NVZ11" s="5"/>
      <c r="NWA11" s="5"/>
      <c r="NWB11" s="5"/>
      <c r="NWC11" s="5"/>
      <c r="NWD11" s="5"/>
      <c r="NWE11" s="5"/>
      <c r="NWF11" s="5"/>
      <c r="NWG11" s="5"/>
      <c r="NWH11" s="5"/>
      <c r="NWI11" s="5"/>
      <c r="NWJ11" s="5"/>
      <c r="NWK11" s="5"/>
      <c r="NWL11" s="5"/>
      <c r="NWM11" s="5"/>
      <c r="NWN11" s="5"/>
      <c r="NWO11" s="5"/>
      <c r="NWP11" s="5"/>
      <c r="NWQ11" s="5"/>
      <c r="NWR11" s="5"/>
      <c r="NWS11" s="5"/>
      <c r="NWT11" s="5"/>
      <c r="NWU11" s="5"/>
      <c r="NWV11" s="5"/>
      <c r="NWW11" s="5"/>
      <c r="NWX11" s="5"/>
      <c r="NWY11" s="5"/>
      <c r="NWZ11" s="5"/>
      <c r="NXA11" s="5"/>
      <c r="NXB11" s="5"/>
      <c r="NXC11" s="5"/>
      <c r="NXD11" s="5"/>
      <c r="NXE11" s="5"/>
      <c r="NXF11" s="5"/>
      <c r="NXG11" s="5"/>
      <c r="NXH11" s="5"/>
      <c r="NXI11" s="5"/>
      <c r="NXJ11" s="5"/>
      <c r="NXK11" s="5"/>
      <c r="NXL11" s="5"/>
      <c r="NXM11" s="5"/>
      <c r="NXN11" s="5"/>
      <c r="NXO11" s="5"/>
      <c r="NXP11" s="5"/>
      <c r="NXQ11" s="5"/>
      <c r="NXR11" s="5"/>
      <c r="NXS11" s="5"/>
      <c r="NXT11" s="5"/>
      <c r="NXU11" s="5"/>
      <c r="NXV11" s="5"/>
      <c r="NXW11" s="5"/>
      <c r="NXX11" s="5"/>
      <c r="NXY11" s="5"/>
      <c r="NXZ11" s="5"/>
      <c r="NYA11" s="5"/>
      <c r="NYB11" s="5"/>
      <c r="NYC11" s="5"/>
      <c r="NYD11" s="5"/>
      <c r="NYE11" s="5"/>
      <c r="NYF11" s="5"/>
      <c r="NYG11" s="5"/>
      <c r="NYH11" s="5"/>
      <c r="NYI11" s="5"/>
      <c r="NYJ11" s="5"/>
      <c r="NYK11" s="5"/>
      <c r="NYL11" s="5"/>
      <c r="NYM11" s="5"/>
      <c r="NYN11" s="5"/>
      <c r="NYO11" s="5"/>
      <c r="NYP11" s="5"/>
      <c r="NYQ11" s="5"/>
      <c r="NYR11" s="5"/>
      <c r="NYS11" s="5"/>
      <c r="NYT11" s="5"/>
      <c r="NYU11" s="5"/>
      <c r="NYV11" s="5"/>
      <c r="NYW11" s="5"/>
      <c r="NYX11" s="5"/>
      <c r="NYY11" s="5"/>
      <c r="NYZ11" s="5"/>
      <c r="NZA11" s="5"/>
      <c r="NZB11" s="5"/>
      <c r="NZC11" s="5"/>
      <c r="NZD11" s="5"/>
      <c r="NZE11" s="5"/>
      <c r="NZF11" s="5"/>
      <c r="NZG11" s="5"/>
      <c r="NZH11" s="5"/>
      <c r="NZI11" s="5"/>
      <c r="NZJ11" s="5"/>
      <c r="NZK11" s="5"/>
      <c r="NZL11" s="5"/>
      <c r="NZM11" s="5"/>
      <c r="NZN11" s="5"/>
      <c r="NZO11" s="5"/>
      <c r="NZP11" s="5"/>
      <c r="NZQ11" s="5"/>
      <c r="NZR11" s="5"/>
      <c r="NZS11" s="5"/>
      <c r="NZT11" s="5"/>
      <c r="NZU11" s="5"/>
      <c r="NZV11" s="5"/>
      <c r="NZW11" s="5"/>
      <c r="NZX11" s="5"/>
      <c r="NZY11" s="5"/>
      <c r="NZZ11" s="5"/>
      <c r="OAA11" s="5"/>
      <c r="OAB11" s="5"/>
      <c r="OAC11" s="5"/>
      <c r="OAD11" s="5"/>
      <c r="OAE11" s="5"/>
      <c r="OAF11" s="5"/>
      <c r="OAG11" s="5"/>
      <c r="OAH11" s="5"/>
      <c r="OAI11" s="5"/>
      <c r="OAJ11" s="5"/>
      <c r="OAK11" s="5"/>
      <c r="OAL11" s="5"/>
      <c r="OAM11" s="5"/>
      <c r="OAN11" s="5"/>
      <c r="OAO11" s="5"/>
      <c r="OAP11" s="5"/>
      <c r="OAQ11" s="5"/>
      <c r="OAR11" s="5"/>
      <c r="OAS11" s="5"/>
      <c r="OAT11" s="5"/>
      <c r="OAU11" s="5"/>
      <c r="OAV11" s="5"/>
      <c r="OAW11" s="5"/>
      <c r="OAX11" s="5"/>
      <c r="OAY11" s="5"/>
      <c r="OAZ11" s="5"/>
      <c r="OBA11" s="5"/>
      <c r="OBB11" s="5"/>
      <c r="OBC11" s="5"/>
      <c r="OBD11" s="5"/>
      <c r="OBE11" s="5"/>
      <c r="OBF11" s="5"/>
      <c r="OBG11" s="5"/>
      <c r="OBH11" s="5"/>
      <c r="OBI11" s="5"/>
      <c r="OBJ11" s="5"/>
      <c r="OBK11" s="5"/>
      <c r="OBL11" s="5"/>
      <c r="OBM11" s="5"/>
      <c r="OBN11" s="5"/>
      <c r="OBO11" s="5"/>
      <c r="OBP11" s="5"/>
      <c r="OBQ11" s="5"/>
      <c r="OBR11" s="5"/>
      <c r="OBS11" s="5"/>
      <c r="OBT11" s="5"/>
      <c r="OBU11" s="5"/>
      <c r="OBV11" s="5"/>
      <c r="OBW11" s="5"/>
      <c r="OBX11" s="5"/>
      <c r="OBY11" s="5"/>
      <c r="OBZ11" s="5"/>
      <c r="OCA11" s="5"/>
      <c r="OCB11" s="5"/>
      <c r="OCC11" s="5"/>
      <c r="OCD11" s="5"/>
      <c r="OCE11" s="5"/>
      <c r="OCF11" s="5"/>
      <c r="OCG11" s="5"/>
      <c r="OCH11" s="5"/>
      <c r="OCI11" s="5"/>
      <c r="OCJ11" s="5"/>
      <c r="OCK11" s="5"/>
      <c r="OCL11" s="5"/>
      <c r="OCM11" s="5"/>
      <c r="OCN11" s="5"/>
      <c r="OCO11" s="5"/>
      <c r="OCP11" s="5"/>
      <c r="OCQ11" s="5"/>
      <c r="OCR11" s="5"/>
      <c r="OCS11" s="5"/>
      <c r="OCT11" s="5"/>
      <c r="OCU11" s="5"/>
      <c r="OCV11" s="5"/>
      <c r="OCW11" s="5"/>
      <c r="OCX11" s="5"/>
      <c r="OCY11" s="5"/>
      <c r="OCZ11" s="5"/>
      <c r="ODA11" s="5"/>
      <c r="ODB11" s="5"/>
      <c r="ODC11" s="5"/>
      <c r="ODD11" s="5"/>
      <c r="ODE11" s="5"/>
      <c r="ODF11" s="5"/>
      <c r="ODG11" s="5"/>
      <c r="ODH11" s="5"/>
      <c r="ODI11" s="5"/>
      <c r="ODJ11" s="5"/>
      <c r="ODK11" s="5"/>
      <c r="ODL11" s="5"/>
      <c r="ODM11" s="5"/>
      <c r="ODN11" s="5"/>
      <c r="ODO11" s="5"/>
      <c r="ODP11" s="5"/>
      <c r="ODQ11" s="5"/>
      <c r="ODR11" s="5"/>
      <c r="ODS11" s="5"/>
      <c r="ODT11" s="5"/>
      <c r="ODU11" s="5"/>
      <c r="ODV11" s="5"/>
      <c r="ODW11" s="5"/>
      <c r="ODX11" s="5"/>
      <c r="ODY11" s="5"/>
      <c r="ODZ11" s="5"/>
      <c r="OEA11" s="5"/>
      <c r="OEB11" s="5"/>
      <c r="OEC11" s="5"/>
      <c r="OED11" s="5"/>
      <c r="OEE11" s="5"/>
      <c r="OEF11" s="5"/>
      <c r="OEG11" s="5"/>
      <c r="OEH11" s="5"/>
      <c r="OEI11" s="5"/>
      <c r="OEJ11" s="5"/>
      <c r="OEK11" s="5"/>
      <c r="OEL11" s="5"/>
      <c r="OEM11" s="5"/>
      <c r="OEN11" s="5"/>
      <c r="OEO11" s="5"/>
      <c r="OEP11" s="5"/>
      <c r="OEQ11" s="5"/>
      <c r="OER11" s="5"/>
      <c r="OES11" s="5"/>
      <c r="OET11" s="5"/>
      <c r="OEU11" s="5"/>
      <c r="OEV11" s="5"/>
      <c r="OEW11" s="5"/>
      <c r="OEX11" s="5"/>
      <c r="OEY11" s="5"/>
      <c r="OEZ11" s="5"/>
      <c r="OFA11" s="5"/>
      <c r="OFB11" s="5"/>
      <c r="OFC11" s="5"/>
      <c r="OFD11" s="5"/>
      <c r="OFE11" s="5"/>
      <c r="OFF11" s="5"/>
      <c r="OFG11" s="5"/>
      <c r="OFH11" s="5"/>
      <c r="OFI11" s="5"/>
      <c r="OFJ11" s="5"/>
      <c r="OFK11" s="5"/>
      <c r="OFL11" s="5"/>
      <c r="OFM11" s="5"/>
      <c r="OFN11" s="5"/>
      <c r="OFO11" s="5"/>
      <c r="OFP11" s="5"/>
      <c r="OFQ11" s="5"/>
      <c r="OFR11" s="5"/>
      <c r="OFS11" s="5"/>
      <c r="OFT11" s="5"/>
      <c r="OFU11" s="5"/>
      <c r="OFV11" s="5"/>
      <c r="OFW11" s="5"/>
      <c r="OFX11" s="5"/>
      <c r="OFY11" s="5"/>
      <c r="OFZ11" s="5"/>
      <c r="OGA11" s="5"/>
      <c r="OGB11" s="5"/>
      <c r="OGC11" s="5"/>
      <c r="OGD11" s="5"/>
      <c r="OGE11" s="5"/>
      <c r="OGF11" s="5"/>
      <c r="OGG11" s="5"/>
      <c r="OGH11" s="5"/>
      <c r="OGI11" s="5"/>
      <c r="OGJ11" s="5"/>
      <c r="OGK11" s="5"/>
      <c r="OGL11" s="5"/>
      <c r="OGM11" s="5"/>
      <c r="OGN11" s="5"/>
      <c r="OGO11" s="5"/>
      <c r="OGP11" s="5"/>
      <c r="OGQ11" s="5"/>
      <c r="OGR11" s="5"/>
      <c r="OGS11" s="5"/>
      <c r="OGT11" s="5"/>
      <c r="OGU11" s="5"/>
      <c r="OGV11" s="5"/>
      <c r="OGW11" s="5"/>
      <c r="OGX11" s="5"/>
      <c r="OGY11" s="5"/>
      <c r="OGZ11" s="5"/>
      <c r="OHA11" s="5"/>
      <c r="OHB11" s="5"/>
      <c r="OHC11" s="5"/>
      <c r="OHD11" s="5"/>
      <c r="OHE11" s="5"/>
      <c r="OHF11" s="5"/>
      <c r="OHG11" s="5"/>
      <c r="OHH11" s="5"/>
      <c r="OHI11" s="5"/>
      <c r="OHJ11" s="5"/>
      <c r="OHK11" s="5"/>
      <c r="OHL11" s="5"/>
      <c r="OHM11" s="5"/>
      <c r="OHN11" s="5"/>
      <c r="OHO11" s="5"/>
      <c r="OHP11" s="5"/>
      <c r="OHQ11" s="5"/>
      <c r="OHR11" s="5"/>
      <c r="OHS11" s="5"/>
      <c r="OHT11" s="5"/>
      <c r="OHU11" s="5"/>
      <c r="OHV11" s="5"/>
      <c r="OHW11" s="5"/>
      <c r="OHX11" s="5"/>
      <c r="OHY11" s="5"/>
      <c r="OHZ11" s="5"/>
      <c r="OIA11" s="5"/>
      <c r="OIB11" s="5"/>
      <c r="OIC11" s="5"/>
      <c r="OID11" s="5"/>
      <c r="OIE11" s="5"/>
      <c r="OIF11" s="5"/>
      <c r="OIG11" s="5"/>
      <c r="OIH11" s="5"/>
      <c r="OII11" s="5"/>
      <c r="OIJ11" s="5"/>
      <c r="OIK11" s="5"/>
      <c r="OIL11" s="5"/>
      <c r="OIM11" s="5"/>
      <c r="OIN11" s="5"/>
      <c r="OIO11" s="5"/>
      <c r="OIP11" s="5"/>
      <c r="OIQ11" s="5"/>
      <c r="OIR11" s="5"/>
      <c r="OIS11" s="5"/>
      <c r="OIT11" s="5"/>
      <c r="OIU11" s="5"/>
      <c r="OIV11" s="5"/>
      <c r="OIW11" s="5"/>
      <c r="OIX11" s="5"/>
      <c r="OIY11" s="5"/>
      <c r="OIZ11" s="5"/>
      <c r="OJA11" s="5"/>
      <c r="OJB11" s="5"/>
      <c r="OJC11" s="5"/>
      <c r="OJD11" s="5"/>
      <c r="OJE11" s="5"/>
      <c r="OJF11" s="5"/>
      <c r="OJG11" s="5"/>
      <c r="OJH11" s="5"/>
      <c r="OJI11" s="5"/>
      <c r="OJJ11" s="5"/>
      <c r="OJK11" s="5"/>
      <c r="OJL11" s="5"/>
      <c r="OJM11" s="5"/>
      <c r="OJN11" s="5"/>
      <c r="OJO11" s="5"/>
      <c r="OJP11" s="5"/>
      <c r="OJQ11" s="5"/>
      <c r="OJR11" s="5"/>
      <c r="OJS11" s="5"/>
      <c r="OJT11" s="5"/>
      <c r="OJU11" s="5"/>
      <c r="OJV11" s="5"/>
      <c r="OJW11" s="5"/>
      <c r="OJX11" s="5"/>
      <c r="OJY11" s="5"/>
      <c r="OJZ11" s="5"/>
      <c r="OKA11" s="5"/>
      <c r="OKB11" s="5"/>
      <c r="OKC11" s="5"/>
      <c r="OKD11" s="5"/>
      <c r="OKE11" s="5"/>
      <c r="OKF11" s="5"/>
      <c r="OKG11" s="5"/>
      <c r="OKH11" s="5"/>
      <c r="OKI11" s="5"/>
      <c r="OKJ11" s="5"/>
      <c r="OKK11" s="5"/>
      <c r="OKL11" s="5"/>
      <c r="OKM11" s="5"/>
      <c r="OKN11" s="5"/>
      <c r="OKO11" s="5"/>
      <c r="OKP11" s="5"/>
      <c r="OKQ11" s="5"/>
      <c r="OKR11" s="5"/>
      <c r="OKS11" s="5"/>
      <c r="OKT11" s="5"/>
      <c r="OKU11" s="5"/>
      <c r="OKV11" s="5"/>
      <c r="OKW11" s="5"/>
      <c r="OKX11" s="5"/>
      <c r="OKY11" s="5"/>
      <c r="OKZ11" s="5"/>
      <c r="OLA11" s="5"/>
      <c r="OLB11" s="5"/>
      <c r="OLC11" s="5"/>
      <c r="OLD11" s="5"/>
      <c r="OLE11" s="5"/>
      <c r="OLF11" s="5"/>
      <c r="OLG11" s="5"/>
      <c r="OLH11" s="5"/>
      <c r="OLI11" s="5"/>
      <c r="OLJ11" s="5"/>
      <c r="OLK11" s="5"/>
      <c r="OLL11" s="5"/>
      <c r="OLM11" s="5"/>
      <c r="OLN11" s="5"/>
      <c r="OLO11" s="5"/>
      <c r="OLP11" s="5"/>
      <c r="OLQ11" s="5"/>
      <c r="OLR11" s="5"/>
      <c r="OLS11" s="5"/>
      <c r="OLT11" s="5"/>
      <c r="OLU11" s="5"/>
      <c r="OLV11" s="5"/>
      <c r="OLW11" s="5"/>
      <c r="OLX11" s="5"/>
      <c r="OLY11" s="5"/>
      <c r="OLZ11" s="5"/>
      <c r="OMA11" s="5"/>
      <c r="OMB11" s="5"/>
      <c r="OMC11" s="5"/>
      <c r="OMD11" s="5"/>
      <c r="OME11" s="5"/>
      <c r="OMF11" s="5"/>
      <c r="OMG11" s="5"/>
      <c r="OMH11" s="5"/>
      <c r="OMI11" s="5"/>
      <c r="OMJ11" s="5"/>
      <c r="OMK11" s="5"/>
      <c r="OML11" s="5"/>
      <c r="OMM11" s="5"/>
      <c r="OMN11" s="5"/>
      <c r="OMO11" s="5"/>
      <c r="OMP11" s="5"/>
      <c r="OMQ11" s="5"/>
      <c r="OMR11" s="5"/>
      <c r="OMS11" s="5"/>
      <c r="OMT11" s="5"/>
      <c r="OMU11" s="5"/>
      <c r="OMV11" s="5"/>
      <c r="OMW11" s="5"/>
      <c r="OMX11" s="5"/>
      <c r="OMY11" s="5"/>
      <c r="OMZ11" s="5"/>
      <c r="ONA11" s="5"/>
      <c r="ONB11" s="5"/>
      <c r="ONC11" s="5"/>
      <c r="OND11" s="5"/>
      <c r="ONE11" s="5"/>
      <c r="ONF11" s="5"/>
      <c r="ONG11" s="5"/>
      <c r="ONH11" s="5"/>
      <c r="ONI11" s="5"/>
      <c r="ONJ11" s="5"/>
      <c r="ONK11" s="5"/>
      <c r="ONL11" s="5"/>
      <c r="ONM11" s="5"/>
      <c r="ONN11" s="5"/>
      <c r="ONO11" s="5"/>
      <c r="ONP11" s="5"/>
      <c r="ONQ11" s="5"/>
      <c r="ONR11" s="5"/>
      <c r="ONS11" s="5"/>
      <c r="ONT11" s="5"/>
      <c r="ONU11" s="5"/>
      <c r="ONV11" s="5"/>
      <c r="ONW11" s="5"/>
      <c r="ONX11" s="5"/>
      <c r="ONY11" s="5"/>
      <c r="ONZ11" s="5"/>
      <c r="OOA11" s="5"/>
      <c r="OOB11" s="5"/>
      <c r="OOC11" s="5"/>
      <c r="OOD11" s="5"/>
      <c r="OOE11" s="5"/>
      <c r="OOF11" s="5"/>
      <c r="OOG11" s="5"/>
      <c r="OOH11" s="5"/>
      <c r="OOI11" s="5"/>
      <c r="OOJ11" s="5"/>
      <c r="OOK11" s="5"/>
      <c r="OOL11" s="5"/>
      <c r="OOM11" s="5"/>
      <c r="OON11" s="5"/>
      <c r="OOO11" s="5"/>
      <c r="OOP11" s="5"/>
      <c r="OOQ11" s="5"/>
      <c r="OOR11" s="5"/>
      <c r="OOS11" s="5"/>
      <c r="OOT11" s="5"/>
      <c r="OOU11" s="5"/>
      <c r="OOV11" s="5"/>
      <c r="OOW11" s="5"/>
      <c r="OOX11" s="5"/>
      <c r="OOY11" s="5"/>
      <c r="OOZ11" s="5"/>
      <c r="OPA11" s="5"/>
      <c r="OPB11" s="5"/>
      <c r="OPC11" s="5"/>
      <c r="OPD11" s="5"/>
      <c r="OPE11" s="5"/>
      <c r="OPF11" s="5"/>
      <c r="OPG11" s="5"/>
      <c r="OPH11" s="5"/>
      <c r="OPI11" s="5"/>
      <c r="OPJ11" s="5"/>
      <c r="OPK11" s="5"/>
      <c r="OPL11" s="5"/>
      <c r="OPM11" s="5"/>
      <c r="OPN11" s="5"/>
      <c r="OPO11" s="5"/>
      <c r="OPP11" s="5"/>
      <c r="OPQ11" s="5"/>
      <c r="OPR11" s="5"/>
      <c r="OPS11" s="5"/>
      <c r="OPT11" s="5"/>
      <c r="OPU11" s="5"/>
      <c r="OPV11" s="5"/>
      <c r="OPW11" s="5"/>
      <c r="OPX11" s="5"/>
      <c r="OPY11" s="5"/>
      <c r="OPZ11" s="5"/>
      <c r="OQA11" s="5"/>
      <c r="OQB11" s="5"/>
      <c r="OQC11" s="5"/>
      <c r="OQD11" s="5"/>
      <c r="OQE11" s="5"/>
      <c r="OQF11" s="5"/>
      <c r="OQG11" s="5"/>
      <c r="OQH11" s="5"/>
      <c r="OQI11" s="5"/>
      <c r="OQJ11" s="5"/>
      <c r="OQK11" s="5"/>
      <c r="OQL11" s="5"/>
      <c r="OQM11" s="5"/>
      <c r="OQN11" s="5"/>
      <c r="OQO11" s="5"/>
      <c r="OQP11" s="5"/>
      <c r="OQQ11" s="5"/>
      <c r="OQR11" s="5"/>
      <c r="OQS11" s="5"/>
      <c r="OQT11" s="5"/>
      <c r="OQU11" s="5"/>
      <c r="OQV11" s="5"/>
      <c r="OQW11" s="5"/>
      <c r="OQX11" s="5"/>
      <c r="OQY11" s="5"/>
      <c r="OQZ11" s="5"/>
      <c r="ORA11" s="5"/>
      <c r="ORB11" s="5"/>
      <c r="ORC11" s="5"/>
      <c r="ORD11" s="5"/>
      <c r="ORE11" s="5"/>
      <c r="ORF11" s="5"/>
      <c r="ORG11" s="5"/>
      <c r="ORH11" s="5"/>
      <c r="ORI11" s="5"/>
      <c r="ORJ11" s="5"/>
      <c r="ORK11" s="5"/>
      <c r="ORL11" s="5"/>
      <c r="ORM11" s="5"/>
      <c r="ORN11" s="5"/>
      <c r="ORO11" s="5"/>
      <c r="ORP11" s="5"/>
      <c r="ORQ11" s="5"/>
      <c r="ORR11" s="5"/>
      <c r="ORS11" s="5"/>
      <c r="ORT11" s="5"/>
      <c r="ORU11" s="5"/>
      <c r="ORV11" s="5"/>
      <c r="ORW11" s="5"/>
      <c r="ORX11" s="5"/>
      <c r="ORY11" s="5"/>
      <c r="ORZ11" s="5"/>
      <c r="OSA11" s="5"/>
      <c r="OSB11" s="5"/>
      <c r="OSC11" s="5"/>
      <c r="OSD11" s="5"/>
      <c r="OSE11" s="5"/>
      <c r="OSF11" s="5"/>
      <c r="OSG11" s="5"/>
      <c r="OSH11" s="5"/>
      <c r="OSI11" s="5"/>
      <c r="OSJ11" s="5"/>
      <c r="OSK11" s="5"/>
      <c r="OSL11" s="5"/>
      <c r="OSM11" s="5"/>
      <c r="OSN11" s="5"/>
      <c r="OSO11" s="5"/>
      <c r="OSP11" s="5"/>
      <c r="OSQ11" s="5"/>
      <c r="OSR11" s="5"/>
      <c r="OSS11" s="5"/>
      <c r="OST11" s="5"/>
      <c r="OSU11" s="5"/>
      <c r="OSV11" s="5"/>
      <c r="OSW11" s="5"/>
      <c r="OSX11" s="5"/>
      <c r="OSY11" s="5"/>
      <c r="OSZ11" s="5"/>
      <c r="OTA11" s="5"/>
      <c r="OTB11" s="5"/>
      <c r="OTC11" s="5"/>
      <c r="OTD11" s="5"/>
      <c r="OTE11" s="5"/>
      <c r="OTF11" s="5"/>
      <c r="OTG11" s="5"/>
      <c r="OTH11" s="5"/>
      <c r="OTI11" s="5"/>
      <c r="OTJ11" s="5"/>
      <c r="OTK11" s="5"/>
      <c r="OTL11" s="5"/>
      <c r="OTM11" s="5"/>
      <c r="OTN11" s="5"/>
      <c r="OTO11" s="5"/>
      <c r="OTP11" s="5"/>
      <c r="OTQ11" s="5"/>
      <c r="OTR11" s="5"/>
      <c r="OTS11" s="5"/>
      <c r="OTT11" s="5"/>
      <c r="OTU11" s="5"/>
      <c r="OTV11" s="5"/>
      <c r="OTW11" s="5"/>
      <c r="OTX11" s="5"/>
      <c r="OTY11" s="5"/>
      <c r="OTZ11" s="5"/>
      <c r="OUA11" s="5"/>
      <c r="OUB11" s="5"/>
      <c r="OUC11" s="5"/>
      <c r="OUD11" s="5"/>
      <c r="OUE11" s="5"/>
      <c r="OUF11" s="5"/>
      <c r="OUG11" s="5"/>
      <c r="OUH11" s="5"/>
      <c r="OUI11" s="5"/>
      <c r="OUJ11" s="5"/>
      <c r="OUK11" s="5"/>
      <c r="OUL11" s="5"/>
      <c r="OUM11" s="5"/>
      <c r="OUN11" s="5"/>
      <c r="OUO11" s="5"/>
      <c r="OUP11" s="5"/>
      <c r="OUQ11" s="5"/>
      <c r="OUR11" s="5"/>
      <c r="OUS11" s="5"/>
      <c r="OUT11" s="5"/>
      <c r="OUU11" s="5"/>
      <c r="OUV11" s="5"/>
      <c r="OUW11" s="5"/>
      <c r="OUX11" s="5"/>
      <c r="OUY11" s="5"/>
      <c r="OUZ11" s="5"/>
      <c r="OVA11" s="5"/>
      <c r="OVB11" s="5"/>
      <c r="OVC11" s="5"/>
      <c r="OVD11" s="5"/>
      <c r="OVE11" s="5"/>
      <c r="OVF11" s="5"/>
      <c r="OVG11" s="5"/>
      <c r="OVH11" s="5"/>
      <c r="OVI11" s="5"/>
      <c r="OVJ11" s="5"/>
      <c r="OVK11" s="5"/>
      <c r="OVL11" s="5"/>
      <c r="OVM11" s="5"/>
      <c r="OVN11" s="5"/>
      <c r="OVO11" s="5"/>
      <c r="OVP11" s="5"/>
      <c r="OVQ11" s="5"/>
      <c r="OVR11" s="5"/>
      <c r="OVS11" s="5"/>
      <c r="OVT11" s="5"/>
      <c r="OVU11" s="5"/>
      <c r="OVV11" s="5"/>
      <c r="OVW11" s="5"/>
      <c r="OVX11" s="5"/>
      <c r="OVY11" s="5"/>
      <c r="OVZ11" s="5"/>
      <c r="OWA11" s="5"/>
      <c r="OWB11" s="5"/>
      <c r="OWC11" s="5"/>
      <c r="OWD11" s="5"/>
      <c r="OWE11" s="5"/>
      <c r="OWF11" s="5"/>
      <c r="OWG11" s="5"/>
      <c r="OWH11" s="5"/>
      <c r="OWI11" s="5"/>
      <c r="OWJ11" s="5"/>
      <c r="OWK11" s="5"/>
      <c r="OWL11" s="5"/>
      <c r="OWM11" s="5"/>
      <c r="OWN11" s="5"/>
      <c r="OWO11" s="5"/>
      <c r="OWP11" s="5"/>
      <c r="OWQ11" s="5"/>
      <c r="OWR11" s="5"/>
      <c r="OWS11" s="5"/>
      <c r="OWT11" s="5"/>
      <c r="OWU11" s="5"/>
      <c r="OWV11" s="5"/>
      <c r="OWW11" s="5"/>
      <c r="OWX11" s="5"/>
      <c r="OWY11" s="5"/>
      <c r="OWZ11" s="5"/>
      <c r="OXA11" s="5"/>
      <c r="OXB11" s="5"/>
      <c r="OXC11" s="5"/>
      <c r="OXD11" s="5"/>
      <c r="OXE11" s="5"/>
      <c r="OXF11" s="5"/>
      <c r="OXG11" s="5"/>
      <c r="OXH11" s="5"/>
      <c r="OXI11" s="5"/>
      <c r="OXJ11" s="5"/>
      <c r="OXK11" s="5"/>
      <c r="OXL11" s="5"/>
      <c r="OXM11" s="5"/>
      <c r="OXN11" s="5"/>
      <c r="OXO11" s="5"/>
      <c r="OXP11" s="5"/>
      <c r="OXQ11" s="5"/>
      <c r="OXR11" s="5"/>
      <c r="OXS11" s="5"/>
      <c r="OXT11" s="5"/>
      <c r="OXU11" s="5"/>
      <c r="OXV11" s="5"/>
      <c r="OXW11" s="5"/>
      <c r="OXX11" s="5"/>
      <c r="OXY11" s="5"/>
      <c r="OXZ11" s="5"/>
      <c r="OYA11" s="5"/>
      <c r="OYB11" s="5"/>
      <c r="OYC11" s="5"/>
      <c r="OYD11" s="5"/>
      <c r="OYE11" s="5"/>
      <c r="OYF11" s="5"/>
      <c r="OYG11" s="5"/>
      <c r="OYH11" s="5"/>
      <c r="OYI11" s="5"/>
      <c r="OYJ11" s="5"/>
      <c r="OYK11" s="5"/>
      <c r="OYL11" s="5"/>
      <c r="OYM11" s="5"/>
      <c r="OYN11" s="5"/>
      <c r="OYO11" s="5"/>
      <c r="OYP11" s="5"/>
      <c r="OYQ11" s="5"/>
      <c r="OYR11" s="5"/>
      <c r="OYS11" s="5"/>
      <c r="OYT11" s="5"/>
      <c r="OYU11" s="5"/>
      <c r="OYV11" s="5"/>
      <c r="OYW11" s="5"/>
      <c r="OYX11" s="5"/>
      <c r="OYY11" s="5"/>
      <c r="OYZ11" s="5"/>
      <c r="OZA11" s="5"/>
      <c r="OZB11" s="5"/>
      <c r="OZC11" s="5"/>
      <c r="OZD11" s="5"/>
      <c r="OZE11" s="5"/>
      <c r="OZF11" s="5"/>
      <c r="OZG11" s="5"/>
      <c r="OZH11" s="5"/>
      <c r="OZI11" s="5"/>
      <c r="OZJ11" s="5"/>
      <c r="OZK11" s="5"/>
      <c r="OZL11" s="5"/>
      <c r="OZM11" s="5"/>
      <c r="OZN11" s="5"/>
      <c r="OZO11" s="5"/>
      <c r="OZP11" s="5"/>
      <c r="OZQ11" s="5"/>
      <c r="OZR11" s="5"/>
      <c r="OZS11" s="5"/>
      <c r="OZT11" s="5"/>
      <c r="OZU11" s="5"/>
      <c r="OZV11" s="5"/>
      <c r="OZW11" s="5"/>
      <c r="OZX11" s="5"/>
      <c r="OZY11" s="5"/>
      <c r="OZZ11" s="5"/>
      <c r="PAA11" s="5"/>
      <c r="PAB11" s="5"/>
      <c r="PAC11" s="5"/>
      <c r="PAD11" s="5"/>
      <c r="PAE11" s="5"/>
      <c r="PAF11" s="5"/>
      <c r="PAG11" s="5"/>
      <c r="PAH11" s="5"/>
      <c r="PAI11" s="5"/>
      <c r="PAJ11" s="5"/>
      <c r="PAK11" s="5"/>
      <c r="PAL11" s="5"/>
      <c r="PAM11" s="5"/>
      <c r="PAN11" s="5"/>
      <c r="PAO11" s="5"/>
      <c r="PAP11" s="5"/>
      <c r="PAQ11" s="5"/>
      <c r="PAR11" s="5"/>
      <c r="PAS11" s="5"/>
      <c r="PAT11" s="5"/>
      <c r="PAU11" s="5"/>
      <c r="PAV11" s="5"/>
      <c r="PAW11" s="5"/>
      <c r="PAX11" s="5"/>
      <c r="PAY11" s="5"/>
      <c r="PAZ11" s="5"/>
      <c r="PBA11" s="5"/>
      <c r="PBB11" s="5"/>
      <c r="PBC11" s="5"/>
      <c r="PBD11" s="5"/>
      <c r="PBE11" s="5"/>
      <c r="PBF11" s="5"/>
      <c r="PBG11" s="5"/>
      <c r="PBH11" s="5"/>
      <c r="PBI11" s="5"/>
      <c r="PBJ11" s="5"/>
      <c r="PBK11" s="5"/>
      <c r="PBL11" s="5"/>
      <c r="PBM11" s="5"/>
      <c r="PBN11" s="5"/>
      <c r="PBO11" s="5"/>
      <c r="PBP11" s="5"/>
      <c r="PBQ11" s="5"/>
      <c r="PBR11" s="5"/>
      <c r="PBS11" s="5"/>
      <c r="PBT11" s="5"/>
      <c r="PBU11" s="5"/>
      <c r="PBV11" s="5"/>
      <c r="PBW11" s="5"/>
      <c r="PBX11" s="5"/>
      <c r="PBY11" s="5"/>
      <c r="PBZ11" s="5"/>
      <c r="PCA11" s="5"/>
      <c r="PCB11" s="5"/>
      <c r="PCC11" s="5"/>
      <c r="PCD11" s="5"/>
      <c r="PCE11" s="5"/>
      <c r="PCF11" s="5"/>
      <c r="PCG11" s="5"/>
      <c r="PCH11" s="5"/>
      <c r="PCI11" s="5"/>
      <c r="PCJ11" s="5"/>
      <c r="PCK11" s="5"/>
      <c r="PCL11" s="5"/>
      <c r="PCM11" s="5"/>
      <c r="PCN11" s="5"/>
      <c r="PCO11" s="5"/>
      <c r="PCP11" s="5"/>
      <c r="PCQ11" s="5"/>
      <c r="PCR11" s="5"/>
      <c r="PCS11" s="5"/>
      <c r="PCT11" s="5"/>
      <c r="PCU11" s="5"/>
      <c r="PCV11" s="5"/>
      <c r="PCW11" s="5"/>
      <c r="PCX11" s="5"/>
      <c r="PCY11" s="5"/>
      <c r="PCZ11" s="5"/>
      <c r="PDA11" s="5"/>
      <c r="PDB11" s="5"/>
      <c r="PDC11" s="5"/>
      <c r="PDD11" s="5"/>
      <c r="PDE11" s="5"/>
      <c r="PDF11" s="5"/>
      <c r="PDG11" s="5"/>
      <c r="PDH11" s="5"/>
      <c r="PDI11" s="5"/>
      <c r="PDJ11" s="5"/>
      <c r="PDK11" s="5"/>
      <c r="PDL11" s="5"/>
      <c r="PDM11" s="5"/>
      <c r="PDN11" s="5"/>
      <c r="PDO11" s="5"/>
      <c r="PDP11" s="5"/>
      <c r="PDQ11" s="5"/>
      <c r="PDR11" s="5"/>
      <c r="PDS11" s="5"/>
      <c r="PDT11" s="5"/>
      <c r="PDU11" s="5"/>
      <c r="PDV11" s="5"/>
      <c r="PDW11" s="5"/>
      <c r="PDX11" s="5"/>
      <c r="PDY11" s="5"/>
      <c r="PDZ11" s="5"/>
      <c r="PEA11" s="5"/>
      <c r="PEB11" s="5"/>
      <c r="PEC11" s="5"/>
      <c r="PED11" s="5"/>
      <c r="PEE11" s="5"/>
      <c r="PEF11" s="5"/>
      <c r="PEG11" s="5"/>
      <c r="PEH11" s="5"/>
      <c r="PEI11" s="5"/>
      <c r="PEJ11" s="5"/>
      <c r="PEK11" s="5"/>
      <c r="PEL11" s="5"/>
      <c r="PEM11" s="5"/>
      <c r="PEN11" s="5"/>
      <c r="PEO11" s="5"/>
      <c r="PEP11" s="5"/>
      <c r="PEQ11" s="5"/>
      <c r="PER11" s="5"/>
      <c r="PES11" s="5"/>
      <c r="PET11" s="5"/>
      <c r="PEU11" s="5"/>
      <c r="PEV11" s="5"/>
      <c r="PEW11" s="5"/>
      <c r="PEX11" s="5"/>
      <c r="PEY11" s="5"/>
      <c r="PEZ11" s="5"/>
      <c r="PFA11" s="5"/>
      <c r="PFB11" s="5"/>
      <c r="PFC11" s="5"/>
      <c r="PFD11" s="5"/>
      <c r="PFE11" s="5"/>
      <c r="PFF11" s="5"/>
      <c r="PFG11" s="5"/>
      <c r="PFH11" s="5"/>
      <c r="PFI11" s="5"/>
      <c r="PFJ11" s="5"/>
      <c r="PFK11" s="5"/>
      <c r="PFL11" s="5"/>
      <c r="PFM11" s="5"/>
      <c r="PFN11" s="5"/>
      <c r="PFO11" s="5"/>
      <c r="PFP11" s="5"/>
      <c r="PFQ11" s="5"/>
      <c r="PFR11" s="5"/>
      <c r="PFS11" s="5"/>
      <c r="PFT11" s="5"/>
      <c r="PFU11" s="5"/>
      <c r="PFV11" s="5"/>
      <c r="PFW11" s="5"/>
      <c r="PFX11" s="5"/>
      <c r="PFY11" s="5"/>
      <c r="PFZ11" s="5"/>
      <c r="PGA11" s="5"/>
      <c r="PGB11" s="5"/>
      <c r="PGC11" s="5"/>
      <c r="PGD11" s="5"/>
      <c r="PGE11" s="5"/>
      <c r="PGF11" s="5"/>
      <c r="PGG11" s="5"/>
      <c r="PGH11" s="5"/>
      <c r="PGI11" s="5"/>
      <c r="PGJ11" s="5"/>
      <c r="PGK11" s="5"/>
      <c r="PGL11" s="5"/>
      <c r="PGM11" s="5"/>
      <c r="PGN11" s="5"/>
      <c r="PGO11" s="5"/>
      <c r="PGP11" s="5"/>
      <c r="PGQ11" s="5"/>
      <c r="PGR11" s="5"/>
      <c r="PGS11" s="5"/>
      <c r="PGT11" s="5"/>
      <c r="PGU11" s="5"/>
      <c r="PGV11" s="5"/>
      <c r="PGW11" s="5"/>
      <c r="PGX11" s="5"/>
      <c r="PGY11" s="5"/>
      <c r="PGZ11" s="5"/>
      <c r="PHA11" s="5"/>
      <c r="PHB11" s="5"/>
      <c r="PHC11" s="5"/>
      <c r="PHD11" s="5"/>
      <c r="PHE11" s="5"/>
      <c r="PHF11" s="5"/>
      <c r="PHG11" s="5"/>
      <c r="PHH11" s="5"/>
      <c r="PHI11" s="5"/>
      <c r="PHJ11" s="5"/>
      <c r="PHK11" s="5"/>
      <c r="PHL11" s="5"/>
      <c r="PHM11" s="5"/>
      <c r="PHN11" s="5"/>
      <c r="PHO11" s="5"/>
      <c r="PHP11" s="5"/>
      <c r="PHQ11" s="5"/>
      <c r="PHR11" s="5"/>
      <c r="PHS11" s="5"/>
      <c r="PHT11" s="5"/>
      <c r="PHU11" s="5"/>
      <c r="PHV11" s="5"/>
      <c r="PHW11" s="5"/>
      <c r="PHX11" s="5"/>
      <c r="PHY11" s="5"/>
      <c r="PHZ11" s="5"/>
      <c r="PIA11" s="5"/>
      <c r="PIB11" s="5"/>
      <c r="PIC11" s="5"/>
      <c r="PID11" s="5"/>
      <c r="PIE11" s="5"/>
      <c r="PIF11" s="5"/>
      <c r="PIG11" s="5"/>
      <c r="PIH11" s="5"/>
      <c r="PII11" s="5"/>
      <c r="PIJ11" s="5"/>
      <c r="PIK11" s="5"/>
      <c r="PIL11" s="5"/>
      <c r="PIM11" s="5"/>
      <c r="PIN11" s="5"/>
      <c r="PIO11" s="5"/>
      <c r="PIP11" s="5"/>
      <c r="PIQ11" s="5"/>
      <c r="PIR11" s="5"/>
      <c r="PIS11" s="5"/>
      <c r="PIT11" s="5"/>
      <c r="PIU11" s="5"/>
      <c r="PIV11" s="5"/>
      <c r="PIW11" s="5"/>
      <c r="PIX11" s="5"/>
      <c r="PIY11" s="5"/>
      <c r="PIZ11" s="5"/>
      <c r="PJA11" s="5"/>
      <c r="PJB11" s="5"/>
      <c r="PJC11" s="5"/>
      <c r="PJD11" s="5"/>
      <c r="PJE11" s="5"/>
      <c r="PJF11" s="5"/>
      <c r="PJG11" s="5"/>
      <c r="PJH11" s="5"/>
      <c r="PJI11" s="5"/>
      <c r="PJJ11" s="5"/>
      <c r="PJK11" s="5"/>
      <c r="PJL11" s="5"/>
      <c r="PJM11" s="5"/>
      <c r="PJN11" s="5"/>
      <c r="PJO11" s="5"/>
      <c r="PJP11" s="5"/>
      <c r="PJQ11" s="5"/>
      <c r="PJR11" s="5"/>
      <c r="PJS11" s="5"/>
      <c r="PJT11" s="5"/>
      <c r="PJU11" s="5"/>
      <c r="PJV11" s="5"/>
      <c r="PJW11" s="5"/>
      <c r="PJX11" s="5"/>
      <c r="PJY11" s="5"/>
      <c r="PJZ11" s="5"/>
      <c r="PKA11" s="5"/>
      <c r="PKB11" s="5"/>
      <c r="PKC11" s="5"/>
      <c r="PKD11" s="5"/>
      <c r="PKE11" s="5"/>
      <c r="PKF11" s="5"/>
      <c r="PKG11" s="5"/>
      <c r="PKH11" s="5"/>
      <c r="PKI11" s="5"/>
      <c r="PKJ11" s="5"/>
      <c r="PKK11" s="5"/>
      <c r="PKL11" s="5"/>
      <c r="PKM11" s="5"/>
      <c r="PKN11" s="5"/>
      <c r="PKO11" s="5"/>
      <c r="PKP11" s="5"/>
      <c r="PKQ11" s="5"/>
      <c r="PKR11" s="5"/>
      <c r="PKS11" s="5"/>
      <c r="PKT11" s="5"/>
      <c r="PKU11" s="5"/>
      <c r="PKV11" s="5"/>
      <c r="PKW11" s="5"/>
      <c r="PKX11" s="5"/>
      <c r="PKY11" s="5"/>
      <c r="PKZ11" s="5"/>
      <c r="PLA11" s="5"/>
      <c r="PLB11" s="5"/>
      <c r="PLC11" s="5"/>
      <c r="PLD11" s="5"/>
      <c r="PLE11" s="5"/>
      <c r="PLF11" s="5"/>
      <c r="PLG11" s="5"/>
      <c r="PLH11" s="5"/>
      <c r="PLI11" s="5"/>
      <c r="PLJ11" s="5"/>
      <c r="PLK11" s="5"/>
      <c r="PLL11" s="5"/>
      <c r="PLM11" s="5"/>
      <c r="PLN11" s="5"/>
      <c r="PLO11" s="5"/>
      <c r="PLP11" s="5"/>
      <c r="PLQ11" s="5"/>
      <c r="PLR11" s="5"/>
      <c r="PLS11" s="5"/>
      <c r="PLT11" s="5"/>
      <c r="PLU11" s="5"/>
      <c r="PLV11" s="5"/>
      <c r="PLW11" s="5"/>
      <c r="PLX11" s="5"/>
      <c r="PLY11" s="5"/>
      <c r="PLZ11" s="5"/>
      <c r="PMA11" s="5"/>
      <c r="PMB11" s="5"/>
      <c r="PMC11" s="5"/>
      <c r="PMD11" s="5"/>
      <c r="PME11" s="5"/>
      <c r="PMF11" s="5"/>
      <c r="PMG11" s="5"/>
      <c r="PMH11" s="5"/>
      <c r="PMI11" s="5"/>
      <c r="PMJ11" s="5"/>
      <c r="PMK11" s="5"/>
      <c r="PML11" s="5"/>
      <c r="PMM11" s="5"/>
      <c r="PMN11" s="5"/>
      <c r="PMO11" s="5"/>
      <c r="PMP11" s="5"/>
      <c r="PMQ11" s="5"/>
      <c r="PMR11" s="5"/>
      <c r="PMS11" s="5"/>
      <c r="PMT11" s="5"/>
      <c r="PMU11" s="5"/>
      <c r="PMV11" s="5"/>
      <c r="PMW11" s="5"/>
      <c r="PMX11" s="5"/>
      <c r="PMY11" s="5"/>
      <c r="PMZ11" s="5"/>
      <c r="PNA11" s="5"/>
      <c r="PNB11" s="5"/>
      <c r="PNC11" s="5"/>
      <c r="PND11" s="5"/>
      <c r="PNE11" s="5"/>
      <c r="PNF11" s="5"/>
      <c r="PNG11" s="5"/>
      <c r="PNH11" s="5"/>
      <c r="PNI11" s="5"/>
      <c r="PNJ11" s="5"/>
      <c r="PNK11" s="5"/>
      <c r="PNL11" s="5"/>
      <c r="PNM11" s="5"/>
      <c r="PNN11" s="5"/>
      <c r="PNO11" s="5"/>
      <c r="PNP11" s="5"/>
      <c r="PNQ11" s="5"/>
      <c r="PNR11" s="5"/>
      <c r="PNS11" s="5"/>
      <c r="PNT11" s="5"/>
      <c r="PNU11" s="5"/>
      <c r="PNV11" s="5"/>
      <c r="PNW11" s="5"/>
      <c r="PNX11" s="5"/>
      <c r="PNY11" s="5"/>
      <c r="PNZ11" s="5"/>
      <c r="POA11" s="5"/>
      <c r="POB11" s="5"/>
      <c r="POC11" s="5"/>
      <c r="POD11" s="5"/>
      <c r="POE11" s="5"/>
      <c r="POF11" s="5"/>
      <c r="POG11" s="5"/>
      <c r="POH11" s="5"/>
      <c r="POI11" s="5"/>
      <c r="POJ11" s="5"/>
      <c r="POK11" s="5"/>
      <c r="POL11" s="5"/>
      <c r="POM11" s="5"/>
      <c r="PON11" s="5"/>
      <c r="POO11" s="5"/>
      <c r="POP11" s="5"/>
      <c r="POQ11" s="5"/>
      <c r="POR11" s="5"/>
      <c r="POS11" s="5"/>
      <c r="POT11" s="5"/>
      <c r="POU11" s="5"/>
      <c r="POV11" s="5"/>
      <c r="POW11" s="5"/>
      <c r="POX11" s="5"/>
      <c r="POY11" s="5"/>
      <c r="POZ11" s="5"/>
      <c r="PPA11" s="5"/>
      <c r="PPB11" s="5"/>
      <c r="PPC11" s="5"/>
      <c r="PPD11" s="5"/>
      <c r="PPE11" s="5"/>
      <c r="PPF11" s="5"/>
      <c r="PPG11" s="5"/>
      <c r="PPH11" s="5"/>
      <c r="PPI11" s="5"/>
      <c r="PPJ11" s="5"/>
      <c r="PPK11" s="5"/>
      <c r="PPL11" s="5"/>
      <c r="PPM11" s="5"/>
      <c r="PPN11" s="5"/>
      <c r="PPO11" s="5"/>
      <c r="PPP11" s="5"/>
      <c r="PPQ11" s="5"/>
      <c r="PPR11" s="5"/>
      <c r="PPS11" s="5"/>
      <c r="PPT11" s="5"/>
      <c r="PPU11" s="5"/>
      <c r="PPV11" s="5"/>
      <c r="PPW11" s="5"/>
      <c r="PPX11" s="5"/>
      <c r="PPY11" s="5"/>
      <c r="PPZ11" s="5"/>
      <c r="PQA11" s="5"/>
      <c r="PQB11" s="5"/>
      <c r="PQC11" s="5"/>
      <c r="PQD11" s="5"/>
      <c r="PQE11" s="5"/>
      <c r="PQF11" s="5"/>
      <c r="PQG11" s="5"/>
      <c r="PQH11" s="5"/>
      <c r="PQI11" s="5"/>
      <c r="PQJ11" s="5"/>
      <c r="PQK11" s="5"/>
      <c r="PQL11" s="5"/>
      <c r="PQM11" s="5"/>
      <c r="PQN11" s="5"/>
      <c r="PQO11" s="5"/>
      <c r="PQP11" s="5"/>
      <c r="PQQ11" s="5"/>
      <c r="PQR11" s="5"/>
      <c r="PQS11" s="5"/>
      <c r="PQT11" s="5"/>
      <c r="PQU11" s="5"/>
      <c r="PQV11" s="5"/>
      <c r="PQW11" s="5"/>
      <c r="PQX11" s="5"/>
      <c r="PQY11" s="5"/>
      <c r="PQZ11" s="5"/>
      <c r="PRA11" s="5"/>
      <c r="PRB11" s="5"/>
      <c r="PRC11" s="5"/>
      <c r="PRD11" s="5"/>
      <c r="PRE11" s="5"/>
      <c r="PRF11" s="5"/>
      <c r="PRG11" s="5"/>
      <c r="PRH11" s="5"/>
      <c r="PRI11" s="5"/>
      <c r="PRJ11" s="5"/>
      <c r="PRK11" s="5"/>
      <c r="PRL11" s="5"/>
      <c r="PRM11" s="5"/>
      <c r="PRN11" s="5"/>
      <c r="PRO11" s="5"/>
      <c r="PRP11" s="5"/>
      <c r="PRQ11" s="5"/>
      <c r="PRR11" s="5"/>
      <c r="PRS11" s="5"/>
      <c r="PRT11" s="5"/>
      <c r="PRU11" s="5"/>
      <c r="PRV11" s="5"/>
      <c r="PRW11" s="5"/>
      <c r="PRX11" s="5"/>
      <c r="PRY11" s="5"/>
      <c r="PRZ11" s="5"/>
      <c r="PSA11" s="5"/>
      <c r="PSB11" s="5"/>
      <c r="PSC11" s="5"/>
      <c r="PSD11" s="5"/>
      <c r="PSE11" s="5"/>
      <c r="PSF11" s="5"/>
      <c r="PSG11" s="5"/>
      <c r="PSH11" s="5"/>
      <c r="PSI11" s="5"/>
      <c r="PSJ11" s="5"/>
      <c r="PSK11" s="5"/>
      <c r="PSL11" s="5"/>
      <c r="PSM11" s="5"/>
      <c r="PSN11" s="5"/>
      <c r="PSO11" s="5"/>
      <c r="PSP11" s="5"/>
      <c r="PSQ11" s="5"/>
      <c r="PSR11" s="5"/>
      <c r="PSS11" s="5"/>
      <c r="PST11" s="5"/>
      <c r="PSU11" s="5"/>
      <c r="PSV11" s="5"/>
      <c r="PSW11" s="5"/>
      <c r="PSX11" s="5"/>
      <c r="PSY11" s="5"/>
      <c r="PSZ11" s="5"/>
      <c r="PTA11" s="5"/>
      <c r="PTB11" s="5"/>
      <c r="PTC11" s="5"/>
      <c r="PTD11" s="5"/>
      <c r="PTE11" s="5"/>
      <c r="PTF11" s="5"/>
      <c r="PTG11" s="5"/>
      <c r="PTH11" s="5"/>
      <c r="PTI11" s="5"/>
      <c r="PTJ11" s="5"/>
      <c r="PTK11" s="5"/>
      <c r="PTL11" s="5"/>
      <c r="PTM11" s="5"/>
      <c r="PTN11" s="5"/>
      <c r="PTO11" s="5"/>
      <c r="PTP11" s="5"/>
      <c r="PTQ11" s="5"/>
      <c r="PTR11" s="5"/>
      <c r="PTS11" s="5"/>
      <c r="PTT11" s="5"/>
      <c r="PTU11" s="5"/>
      <c r="PTV11" s="5"/>
      <c r="PTW11" s="5"/>
      <c r="PTX11" s="5"/>
      <c r="PTY11" s="5"/>
      <c r="PTZ11" s="5"/>
      <c r="PUA11" s="5"/>
      <c r="PUB11" s="5"/>
      <c r="PUC11" s="5"/>
      <c r="PUD11" s="5"/>
      <c r="PUE11" s="5"/>
      <c r="PUF11" s="5"/>
      <c r="PUG11" s="5"/>
      <c r="PUH11" s="5"/>
      <c r="PUI11" s="5"/>
      <c r="PUJ11" s="5"/>
      <c r="PUK11" s="5"/>
      <c r="PUL11" s="5"/>
      <c r="PUM11" s="5"/>
      <c r="PUN11" s="5"/>
      <c r="PUO11" s="5"/>
      <c r="PUP11" s="5"/>
      <c r="PUQ11" s="5"/>
      <c r="PUR11" s="5"/>
      <c r="PUS11" s="5"/>
      <c r="PUT11" s="5"/>
      <c r="PUU11" s="5"/>
      <c r="PUV11" s="5"/>
      <c r="PUW11" s="5"/>
      <c r="PUX11" s="5"/>
      <c r="PUY11" s="5"/>
      <c r="PUZ11" s="5"/>
      <c r="PVA11" s="5"/>
      <c r="PVB11" s="5"/>
      <c r="PVC11" s="5"/>
      <c r="PVD11" s="5"/>
      <c r="PVE11" s="5"/>
      <c r="PVF11" s="5"/>
      <c r="PVG11" s="5"/>
      <c r="PVH11" s="5"/>
      <c r="PVI11" s="5"/>
      <c r="PVJ11" s="5"/>
      <c r="PVK11" s="5"/>
      <c r="PVL11" s="5"/>
      <c r="PVM11" s="5"/>
      <c r="PVN11" s="5"/>
      <c r="PVO11" s="5"/>
      <c r="PVP11" s="5"/>
      <c r="PVQ11" s="5"/>
      <c r="PVR11" s="5"/>
      <c r="PVS11" s="5"/>
      <c r="PVT11" s="5"/>
      <c r="PVU11" s="5"/>
      <c r="PVV11" s="5"/>
      <c r="PVW11" s="5"/>
      <c r="PVX11" s="5"/>
      <c r="PVY11" s="5"/>
      <c r="PVZ11" s="5"/>
      <c r="PWA11" s="5"/>
      <c r="PWB11" s="5"/>
      <c r="PWC11" s="5"/>
      <c r="PWD11" s="5"/>
      <c r="PWE11" s="5"/>
      <c r="PWF11" s="5"/>
      <c r="PWG11" s="5"/>
      <c r="PWH11" s="5"/>
      <c r="PWI11" s="5"/>
      <c r="PWJ11" s="5"/>
      <c r="PWK11" s="5"/>
      <c r="PWL11" s="5"/>
      <c r="PWM11" s="5"/>
      <c r="PWN11" s="5"/>
      <c r="PWO11" s="5"/>
      <c r="PWP11" s="5"/>
      <c r="PWQ11" s="5"/>
      <c r="PWR11" s="5"/>
      <c r="PWS11" s="5"/>
      <c r="PWT11" s="5"/>
      <c r="PWU11" s="5"/>
      <c r="PWV11" s="5"/>
      <c r="PWW11" s="5"/>
      <c r="PWX11" s="5"/>
      <c r="PWY11" s="5"/>
      <c r="PWZ11" s="5"/>
      <c r="PXA11" s="5"/>
      <c r="PXB11" s="5"/>
      <c r="PXC11" s="5"/>
      <c r="PXD11" s="5"/>
      <c r="PXE11" s="5"/>
      <c r="PXF11" s="5"/>
      <c r="PXG11" s="5"/>
      <c r="PXH11" s="5"/>
      <c r="PXI11" s="5"/>
      <c r="PXJ11" s="5"/>
      <c r="PXK11" s="5"/>
      <c r="PXL11" s="5"/>
      <c r="PXM11" s="5"/>
      <c r="PXN11" s="5"/>
      <c r="PXO11" s="5"/>
      <c r="PXP11" s="5"/>
      <c r="PXQ11" s="5"/>
      <c r="PXR11" s="5"/>
      <c r="PXS11" s="5"/>
      <c r="PXT11" s="5"/>
      <c r="PXU11" s="5"/>
      <c r="PXV11" s="5"/>
      <c r="PXW11" s="5"/>
      <c r="PXX11" s="5"/>
      <c r="PXY11" s="5"/>
      <c r="PXZ11" s="5"/>
      <c r="PYA11" s="5"/>
      <c r="PYB11" s="5"/>
      <c r="PYC11" s="5"/>
      <c r="PYD11" s="5"/>
      <c r="PYE11" s="5"/>
      <c r="PYF11" s="5"/>
      <c r="PYG11" s="5"/>
      <c r="PYH11" s="5"/>
      <c r="PYI11" s="5"/>
      <c r="PYJ11" s="5"/>
      <c r="PYK11" s="5"/>
      <c r="PYL11" s="5"/>
      <c r="PYM11" s="5"/>
      <c r="PYN11" s="5"/>
      <c r="PYO11" s="5"/>
      <c r="PYP11" s="5"/>
      <c r="PYQ11" s="5"/>
      <c r="PYR11" s="5"/>
      <c r="PYS11" s="5"/>
      <c r="PYT11" s="5"/>
      <c r="PYU11" s="5"/>
      <c r="PYV11" s="5"/>
      <c r="PYW11" s="5"/>
      <c r="PYX11" s="5"/>
      <c r="PYY11" s="5"/>
      <c r="PYZ11" s="5"/>
      <c r="PZA11" s="5"/>
      <c r="PZB11" s="5"/>
      <c r="PZC11" s="5"/>
      <c r="PZD11" s="5"/>
      <c r="PZE11" s="5"/>
      <c r="PZF11" s="5"/>
      <c r="PZG11" s="5"/>
      <c r="PZH11" s="5"/>
      <c r="PZI11" s="5"/>
      <c r="PZJ11" s="5"/>
      <c r="PZK11" s="5"/>
      <c r="PZL11" s="5"/>
      <c r="PZM11" s="5"/>
      <c r="PZN11" s="5"/>
      <c r="PZO11" s="5"/>
      <c r="PZP11" s="5"/>
      <c r="PZQ11" s="5"/>
      <c r="PZR11" s="5"/>
      <c r="PZS11" s="5"/>
      <c r="PZT11" s="5"/>
      <c r="PZU11" s="5"/>
      <c r="PZV11" s="5"/>
      <c r="PZW11" s="5"/>
      <c r="PZX11" s="5"/>
      <c r="PZY11" s="5"/>
      <c r="PZZ11" s="5"/>
      <c r="QAA11" s="5"/>
      <c r="QAB11" s="5"/>
      <c r="QAC11" s="5"/>
      <c r="QAD11" s="5"/>
      <c r="QAE11" s="5"/>
      <c r="QAF11" s="5"/>
      <c r="QAG11" s="5"/>
      <c r="QAH11" s="5"/>
      <c r="QAI11" s="5"/>
      <c r="QAJ11" s="5"/>
      <c r="QAK11" s="5"/>
      <c r="QAL11" s="5"/>
      <c r="QAM11" s="5"/>
      <c r="QAN11" s="5"/>
      <c r="QAO11" s="5"/>
      <c r="QAP11" s="5"/>
      <c r="QAQ11" s="5"/>
      <c r="QAR11" s="5"/>
      <c r="QAS11" s="5"/>
      <c r="QAT11" s="5"/>
      <c r="QAU11" s="5"/>
      <c r="QAV11" s="5"/>
      <c r="QAW11" s="5"/>
      <c r="QAX11" s="5"/>
      <c r="QAY11" s="5"/>
      <c r="QAZ11" s="5"/>
      <c r="QBA11" s="5"/>
      <c r="QBB11" s="5"/>
      <c r="QBC11" s="5"/>
      <c r="QBD11" s="5"/>
      <c r="QBE11" s="5"/>
      <c r="QBF11" s="5"/>
      <c r="QBG11" s="5"/>
      <c r="QBH11" s="5"/>
      <c r="QBI11" s="5"/>
      <c r="QBJ11" s="5"/>
      <c r="QBK11" s="5"/>
      <c r="QBL11" s="5"/>
      <c r="QBM11" s="5"/>
      <c r="QBN11" s="5"/>
      <c r="QBO11" s="5"/>
      <c r="QBP11" s="5"/>
      <c r="QBQ11" s="5"/>
      <c r="QBR11" s="5"/>
      <c r="QBS11" s="5"/>
      <c r="QBT11" s="5"/>
      <c r="QBU11" s="5"/>
      <c r="QBV11" s="5"/>
      <c r="QBW11" s="5"/>
      <c r="QBX11" s="5"/>
      <c r="QBY11" s="5"/>
      <c r="QBZ11" s="5"/>
      <c r="QCA11" s="5"/>
      <c r="QCB11" s="5"/>
      <c r="QCC11" s="5"/>
      <c r="QCD11" s="5"/>
      <c r="QCE11" s="5"/>
      <c r="QCF11" s="5"/>
      <c r="QCG11" s="5"/>
      <c r="QCH11" s="5"/>
      <c r="QCI11" s="5"/>
      <c r="QCJ11" s="5"/>
      <c r="QCK11" s="5"/>
      <c r="QCL11" s="5"/>
      <c r="QCM11" s="5"/>
      <c r="QCN11" s="5"/>
      <c r="QCO11" s="5"/>
      <c r="QCP11" s="5"/>
      <c r="QCQ11" s="5"/>
      <c r="QCR11" s="5"/>
      <c r="QCS11" s="5"/>
      <c r="QCT11" s="5"/>
      <c r="QCU11" s="5"/>
      <c r="QCV11" s="5"/>
      <c r="QCW11" s="5"/>
      <c r="QCX11" s="5"/>
      <c r="QCY11" s="5"/>
      <c r="QCZ11" s="5"/>
      <c r="QDA11" s="5"/>
      <c r="QDB11" s="5"/>
      <c r="QDC11" s="5"/>
      <c r="QDD11" s="5"/>
      <c r="QDE11" s="5"/>
      <c r="QDF11" s="5"/>
      <c r="QDG11" s="5"/>
      <c r="QDH11" s="5"/>
      <c r="QDI11" s="5"/>
      <c r="QDJ11" s="5"/>
      <c r="QDK11" s="5"/>
      <c r="QDL11" s="5"/>
      <c r="QDM11" s="5"/>
      <c r="QDN11" s="5"/>
      <c r="QDO11" s="5"/>
      <c r="QDP11" s="5"/>
      <c r="QDQ11" s="5"/>
      <c r="QDR11" s="5"/>
      <c r="QDS11" s="5"/>
      <c r="QDT11" s="5"/>
      <c r="QDU11" s="5"/>
      <c r="QDV11" s="5"/>
      <c r="QDW11" s="5"/>
      <c r="QDX11" s="5"/>
      <c r="QDY11" s="5"/>
      <c r="QDZ11" s="5"/>
      <c r="QEA11" s="5"/>
      <c r="QEB11" s="5"/>
      <c r="QEC11" s="5"/>
      <c r="QED11" s="5"/>
      <c r="QEE11" s="5"/>
      <c r="QEF11" s="5"/>
      <c r="QEG11" s="5"/>
      <c r="QEH11" s="5"/>
      <c r="QEI11" s="5"/>
      <c r="QEJ11" s="5"/>
      <c r="QEK11" s="5"/>
      <c r="QEL11" s="5"/>
      <c r="QEM11" s="5"/>
      <c r="QEN11" s="5"/>
      <c r="QEO11" s="5"/>
      <c r="QEP11" s="5"/>
      <c r="QEQ11" s="5"/>
      <c r="QER11" s="5"/>
      <c r="QES11" s="5"/>
      <c r="QET11" s="5"/>
      <c r="QEU11" s="5"/>
      <c r="QEV11" s="5"/>
      <c r="QEW11" s="5"/>
      <c r="QEX11" s="5"/>
      <c r="QEY11" s="5"/>
      <c r="QEZ11" s="5"/>
      <c r="QFA11" s="5"/>
      <c r="QFB11" s="5"/>
      <c r="QFC11" s="5"/>
      <c r="QFD11" s="5"/>
      <c r="QFE11" s="5"/>
      <c r="QFF11" s="5"/>
      <c r="QFG11" s="5"/>
      <c r="QFH11" s="5"/>
      <c r="QFI11" s="5"/>
      <c r="QFJ11" s="5"/>
      <c r="QFK11" s="5"/>
      <c r="QFL11" s="5"/>
      <c r="QFM11" s="5"/>
      <c r="QFN11" s="5"/>
      <c r="QFO11" s="5"/>
      <c r="QFP11" s="5"/>
      <c r="QFQ11" s="5"/>
      <c r="QFR11" s="5"/>
      <c r="QFS11" s="5"/>
      <c r="QFT11" s="5"/>
      <c r="QFU11" s="5"/>
      <c r="QFV11" s="5"/>
      <c r="QFW11" s="5"/>
      <c r="QFX11" s="5"/>
      <c r="QFY11" s="5"/>
      <c r="QFZ11" s="5"/>
      <c r="QGA11" s="5"/>
      <c r="QGB11" s="5"/>
      <c r="QGC11" s="5"/>
      <c r="QGD11" s="5"/>
      <c r="QGE11" s="5"/>
      <c r="QGF11" s="5"/>
      <c r="QGG11" s="5"/>
      <c r="QGH11" s="5"/>
      <c r="QGI11" s="5"/>
      <c r="QGJ11" s="5"/>
      <c r="QGK11" s="5"/>
      <c r="QGL11" s="5"/>
      <c r="QGM11" s="5"/>
      <c r="QGN11" s="5"/>
      <c r="QGO11" s="5"/>
      <c r="QGP11" s="5"/>
      <c r="QGQ11" s="5"/>
      <c r="QGR11" s="5"/>
      <c r="QGS11" s="5"/>
      <c r="QGT11" s="5"/>
      <c r="QGU11" s="5"/>
      <c r="QGV11" s="5"/>
      <c r="QGW11" s="5"/>
      <c r="QGX11" s="5"/>
      <c r="QGY11" s="5"/>
      <c r="QGZ11" s="5"/>
      <c r="QHA11" s="5"/>
      <c r="QHB11" s="5"/>
      <c r="QHC11" s="5"/>
      <c r="QHD11" s="5"/>
      <c r="QHE11" s="5"/>
      <c r="QHF11" s="5"/>
      <c r="QHG11" s="5"/>
      <c r="QHH11" s="5"/>
      <c r="QHI11" s="5"/>
      <c r="QHJ11" s="5"/>
      <c r="QHK11" s="5"/>
      <c r="QHL11" s="5"/>
      <c r="QHM11" s="5"/>
      <c r="QHN11" s="5"/>
      <c r="QHO11" s="5"/>
      <c r="QHP11" s="5"/>
      <c r="QHQ11" s="5"/>
      <c r="QHR11" s="5"/>
      <c r="QHS11" s="5"/>
      <c r="QHT11" s="5"/>
      <c r="QHU11" s="5"/>
      <c r="QHV11" s="5"/>
      <c r="QHW11" s="5"/>
      <c r="QHX11" s="5"/>
      <c r="QHY11" s="5"/>
      <c r="QHZ11" s="5"/>
      <c r="QIA11" s="5"/>
      <c r="QIB11" s="5"/>
      <c r="QIC11" s="5"/>
      <c r="QID11" s="5"/>
      <c r="QIE11" s="5"/>
      <c r="QIF11" s="5"/>
      <c r="QIG11" s="5"/>
      <c r="QIH11" s="5"/>
      <c r="QII11" s="5"/>
      <c r="QIJ11" s="5"/>
      <c r="QIK11" s="5"/>
      <c r="QIL11" s="5"/>
      <c r="QIM11" s="5"/>
      <c r="QIN11" s="5"/>
      <c r="QIO11" s="5"/>
      <c r="QIP11" s="5"/>
      <c r="QIQ11" s="5"/>
      <c r="QIR11" s="5"/>
      <c r="QIS11" s="5"/>
      <c r="QIT11" s="5"/>
      <c r="QIU11" s="5"/>
      <c r="QIV11" s="5"/>
      <c r="QIW11" s="5"/>
      <c r="QIX11" s="5"/>
      <c r="QIY11" s="5"/>
      <c r="QIZ11" s="5"/>
      <c r="QJA11" s="5"/>
      <c r="QJB11" s="5"/>
      <c r="QJC11" s="5"/>
      <c r="QJD11" s="5"/>
      <c r="QJE11" s="5"/>
      <c r="QJF11" s="5"/>
      <c r="QJG11" s="5"/>
      <c r="QJH11" s="5"/>
      <c r="QJI11" s="5"/>
      <c r="QJJ11" s="5"/>
      <c r="QJK11" s="5"/>
      <c r="QJL11" s="5"/>
      <c r="QJM11" s="5"/>
      <c r="QJN11" s="5"/>
      <c r="QJO11" s="5"/>
      <c r="QJP11" s="5"/>
      <c r="QJQ11" s="5"/>
      <c r="QJR11" s="5"/>
      <c r="QJS11" s="5"/>
      <c r="QJT11" s="5"/>
      <c r="QJU11" s="5"/>
      <c r="QJV11" s="5"/>
      <c r="QJW11" s="5"/>
      <c r="QJX11" s="5"/>
      <c r="QJY11" s="5"/>
      <c r="QJZ11" s="5"/>
      <c r="QKA11" s="5"/>
      <c r="QKB11" s="5"/>
      <c r="QKC11" s="5"/>
      <c r="QKD11" s="5"/>
      <c r="QKE11" s="5"/>
      <c r="QKF11" s="5"/>
      <c r="QKG11" s="5"/>
      <c r="QKH11" s="5"/>
      <c r="QKI11" s="5"/>
      <c r="QKJ11" s="5"/>
      <c r="QKK11" s="5"/>
      <c r="QKL11" s="5"/>
      <c r="QKM11" s="5"/>
      <c r="QKN11" s="5"/>
      <c r="QKO11" s="5"/>
      <c r="QKP11" s="5"/>
      <c r="QKQ11" s="5"/>
      <c r="QKR11" s="5"/>
      <c r="QKS11" s="5"/>
      <c r="QKT11" s="5"/>
      <c r="QKU11" s="5"/>
      <c r="QKV11" s="5"/>
      <c r="QKW11" s="5"/>
      <c r="QKX11" s="5"/>
      <c r="QKY11" s="5"/>
      <c r="QKZ11" s="5"/>
      <c r="QLA11" s="5"/>
      <c r="QLB11" s="5"/>
      <c r="QLC11" s="5"/>
      <c r="QLD11" s="5"/>
      <c r="QLE11" s="5"/>
      <c r="QLF11" s="5"/>
      <c r="QLG11" s="5"/>
      <c r="QLH11" s="5"/>
      <c r="QLI11" s="5"/>
      <c r="QLJ11" s="5"/>
      <c r="QLK11" s="5"/>
      <c r="QLL11" s="5"/>
      <c r="QLM11" s="5"/>
      <c r="QLN11" s="5"/>
      <c r="QLO11" s="5"/>
      <c r="QLP11" s="5"/>
      <c r="QLQ11" s="5"/>
      <c r="QLR11" s="5"/>
      <c r="QLS11" s="5"/>
      <c r="QLT11" s="5"/>
      <c r="QLU11" s="5"/>
      <c r="QLV11" s="5"/>
      <c r="QLW11" s="5"/>
      <c r="QLX11" s="5"/>
      <c r="QLY11" s="5"/>
      <c r="QLZ11" s="5"/>
      <c r="QMA11" s="5"/>
      <c r="QMB11" s="5"/>
      <c r="QMC11" s="5"/>
      <c r="QMD11" s="5"/>
      <c r="QME11" s="5"/>
      <c r="QMF11" s="5"/>
      <c r="QMG11" s="5"/>
      <c r="QMH11" s="5"/>
      <c r="QMI11" s="5"/>
      <c r="QMJ11" s="5"/>
      <c r="QMK11" s="5"/>
      <c r="QML11" s="5"/>
      <c r="QMM11" s="5"/>
      <c r="QMN11" s="5"/>
      <c r="QMO11" s="5"/>
      <c r="QMP11" s="5"/>
      <c r="QMQ11" s="5"/>
      <c r="QMR11" s="5"/>
      <c r="QMS11" s="5"/>
      <c r="QMT11" s="5"/>
      <c r="QMU11" s="5"/>
      <c r="QMV11" s="5"/>
      <c r="QMW11" s="5"/>
      <c r="QMX11" s="5"/>
      <c r="QMY11" s="5"/>
      <c r="QMZ11" s="5"/>
      <c r="QNA11" s="5"/>
      <c r="QNB11" s="5"/>
      <c r="QNC11" s="5"/>
      <c r="QND11" s="5"/>
      <c r="QNE11" s="5"/>
      <c r="QNF11" s="5"/>
      <c r="QNG11" s="5"/>
      <c r="QNH11" s="5"/>
      <c r="QNI11" s="5"/>
      <c r="QNJ11" s="5"/>
      <c r="QNK11" s="5"/>
      <c r="QNL11" s="5"/>
      <c r="QNM11" s="5"/>
      <c r="QNN11" s="5"/>
      <c r="QNO11" s="5"/>
      <c r="QNP11" s="5"/>
      <c r="QNQ11" s="5"/>
      <c r="QNR11" s="5"/>
      <c r="QNS11" s="5"/>
      <c r="QNT11" s="5"/>
      <c r="QNU11" s="5"/>
      <c r="QNV11" s="5"/>
      <c r="QNW11" s="5"/>
      <c r="QNX11" s="5"/>
      <c r="QNY11" s="5"/>
      <c r="QNZ11" s="5"/>
      <c r="QOA11" s="5"/>
      <c r="QOB11" s="5"/>
      <c r="QOC11" s="5"/>
      <c r="QOD11" s="5"/>
      <c r="QOE11" s="5"/>
      <c r="QOF11" s="5"/>
      <c r="QOG11" s="5"/>
      <c r="QOH11" s="5"/>
      <c r="QOI11" s="5"/>
      <c r="QOJ11" s="5"/>
      <c r="QOK11" s="5"/>
      <c r="QOL11" s="5"/>
      <c r="QOM11" s="5"/>
      <c r="QON11" s="5"/>
      <c r="QOO11" s="5"/>
      <c r="QOP11" s="5"/>
      <c r="QOQ11" s="5"/>
      <c r="QOR11" s="5"/>
      <c r="QOS11" s="5"/>
      <c r="QOT11" s="5"/>
      <c r="QOU11" s="5"/>
      <c r="QOV11" s="5"/>
      <c r="QOW11" s="5"/>
      <c r="QOX11" s="5"/>
      <c r="QOY11" s="5"/>
      <c r="QOZ11" s="5"/>
      <c r="QPA11" s="5"/>
      <c r="QPB11" s="5"/>
      <c r="QPC11" s="5"/>
      <c r="QPD11" s="5"/>
      <c r="QPE11" s="5"/>
      <c r="QPF11" s="5"/>
      <c r="QPG11" s="5"/>
      <c r="QPH11" s="5"/>
      <c r="QPI11" s="5"/>
      <c r="QPJ11" s="5"/>
      <c r="QPK11" s="5"/>
      <c r="QPL11" s="5"/>
      <c r="QPM11" s="5"/>
      <c r="QPN11" s="5"/>
      <c r="QPO11" s="5"/>
      <c r="QPP11" s="5"/>
      <c r="QPQ11" s="5"/>
      <c r="QPR11" s="5"/>
      <c r="QPS11" s="5"/>
      <c r="QPT11" s="5"/>
      <c r="QPU11" s="5"/>
      <c r="QPV11" s="5"/>
      <c r="QPW11" s="5"/>
      <c r="QPX11" s="5"/>
      <c r="QPY11" s="5"/>
      <c r="QPZ11" s="5"/>
      <c r="QQA11" s="5"/>
      <c r="QQB11" s="5"/>
      <c r="QQC11" s="5"/>
      <c r="QQD11" s="5"/>
      <c r="QQE11" s="5"/>
      <c r="QQF11" s="5"/>
      <c r="QQG11" s="5"/>
      <c r="QQH11" s="5"/>
      <c r="QQI11" s="5"/>
      <c r="QQJ11" s="5"/>
      <c r="QQK11" s="5"/>
      <c r="QQL11" s="5"/>
      <c r="QQM11" s="5"/>
      <c r="QQN11" s="5"/>
      <c r="QQO11" s="5"/>
      <c r="QQP11" s="5"/>
      <c r="QQQ11" s="5"/>
      <c r="QQR11" s="5"/>
      <c r="QQS11" s="5"/>
      <c r="QQT11" s="5"/>
      <c r="QQU11" s="5"/>
      <c r="QQV11" s="5"/>
      <c r="QQW11" s="5"/>
      <c r="QQX11" s="5"/>
      <c r="QQY11" s="5"/>
      <c r="QQZ11" s="5"/>
      <c r="QRA11" s="5"/>
      <c r="QRB11" s="5"/>
      <c r="QRC11" s="5"/>
      <c r="QRD11" s="5"/>
      <c r="QRE11" s="5"/>
      <c r="QRF11" s="5"/>
      <c r="QRG11" s="5"/>
      <c r="QRH11" s="5"/>
      <c r="QRI11" s="5"/>
      <c r="QRJ11" s="5"/>
      <c r="QRK11" s="5"/>
      <c r="QRL11" s="5"/>
      <c r="QRM11" s="5"/>
      <c r="QRN11" s="5"/>
      <c r="QRO11" s="5"/>
      <c r="QRP11" s="5"/>
      <c r="QRQ11" s="5"/>
      <c r="QRR11" s="5"/>
      <c r="QRS11" s="5"/>
      <c r="QRT11" s="5"/>
      <c r="QRU11" s="5"/>
      <c r="QRV11" s="5"/>
      <c r="QRW11" s="5"/>
      <c r="QRX11" s="5"/>
      <c r="QRY11" s="5"/>
      <c r="QRZ11" s="5"/>
      <c r="QSA11" s="5"/>
      <c r="QSB11" s="5"/>
      <c r="QSC11" s="5"/>
      <c r="QSD11" s="5"/>
      <c r="QSE11" s="5"/>
      <c r="QSF11" s="5"/>
      <c r="QSG11" s="5"/>
      <c r="QSH11" s="5"/>
      <c r="QSI11" s="5"/>
      <c r="QSJ11" s="5"/>
      <c r="QSK11" s="5"/>
      <c r="QSL11" s="5"/>
      <c r="QSM11" s="5"/>
      <c r="QSN11" s="5"/>
      <c r="QSO11" s="5"/>
      <c r="QSP11" s="5"/>
      <c r="QSQ11" s="5"/>
      <c r="QSR11" s="5"/>
      <c r="QSS11" s="5"/>
      <c r="QST11" s="5"/>
      <c r="QSU11" s="5"/>
      <c r="QSV11" s="5"/>
      <c r="QSW11" s="5"/>
      <c r="QSX11" s="5"/>
      <c r="QSY11" s="5"/>
      <c r="QSZ11" s="5"/>
      <c r="QTA11" s="5"/>
      <c r="QTB11" s="5"/>
      <c r="QTC11" s="5"/>
      <c r="QTD11" s="5"/>
      <c r="QTE11" s="5"/>
      <c r="QTF11" s="5"/>
      <c r="QTG11" s="5"/>
      <c r="QTH11" s="5"/>
      <c r="QTI11" s="5"/>
      <c r="QTJ11" s="5"/>
      <c r="QTK11" s="5"/>
      <c r="QTL11" s="5"/>
      <c r="QTM11" s="5"/>
      <c r="QTN11" s="5"/>
      <c r="QTO11" s="5"/>
      <c r="QTP11" s="5"/>
      <c r="QTQ11" s="5"/>
      <c r="QTR11" s="5"/>
      <c r="QTS11" s="5"/>
      <c r="QTT11" s="5"/>
      <c r="QTU11" s="5"/>
      <c r="QTV11" s="5"/>
      <c r="QTW11" s="5"/>
      <c r="QTX11" s="5"/>
      <c r="QTY11" s="5"/>
      <c r="QTZ11" s="5"/>
      <c r="QUA11" s="5"/>
      <c r="QUB11" s="5"/>
      <c r="QUC11" s="5"/>
      <c r="QUD11" s="5"/>
      <c r="QUE11" s="5"/>
      <c r="QUF11" s="5"/>
      <c r="QUG11" s="5"/>
      <c r="QUH11" s="5"/>
      <c r="QUI11" s="5"/>
      <c r="QUJ11" s="5"/>
      <c r="QUK11" s="5"/>
      <c r="QUL11" s="5"/>
      <c r="QUM11" s="5"/>
      <c r="QUN11" s="5"/>
      <c r="QUO11" s="5"/>
      <c r="QUP11" s="5"/>
      <c r="QUQ11" s="5"/>
      <c r="QUR11" s="5"/>
      <c r="QUS11" s="5"/>
      <c r="QUT11" s="5"/>
      <c r="QUU11" s="5"/>
      <c r="QUV11" s="5"/>
      <c r="QUW11" s="5"/>
      <c r="QUX11" s="5"/>
      <c r="QUY11" s="5"/>
      <c r="QUZ11" s="5"/>
      <c r="QVA11" s="5"/>
      <c r="QVB11" s="5"/>
      <c r="QVC11" s="5"/>
      <c r="QVD11" s="5"/>
      <c r="QVE11" s="5"/>
      <c r="QVF11" s="5"/>
      <c r="QVG11" s="5"/>
      <c r="QVH11" s="5"/>
      <c r="QVI11" s="5"/>
      <c r="QVJ11" s="5"/>
      <c r="QVK11" s="5"/>
      <c r="QVL11" s="5"/>
      <c r="QVM11" s="5"/>
      <c r="QVN11" s="5"/>
      <c r="QVO11" s="5"/>
      <c r="QVP11" s="5"/>
      <c r="QVQ11" s="5"/>
      <c r="QVR11" s="5"/>
      <c r="QVS11" s="5"/>
      <c r="QVT11" s="5"/>
      <c r="QVU11" s="5"/>
      <c r="QVV11" s="5"/>
      <c r="QVW11" s="5"/>
      <c r="QVX11" s="5"/>
      <c r="QVY11" s="5"/>
      <c r="QVZ11" s="5"/>
      <c r="QWA11" s="5"/>
      <c r="QWB11" s="5"/>
      <c r="QWC11" s="5"/>
      <c r="QWD11" s="5"/>
      <c r="QWE11" s="5"/>
      <c r="QWF11" s="5"/>
      <c r="QWG11" s="5"/>
      <c r="QWH11" s="5"/>
      <c r="QWI11" s="5"/>
      <c r="QWJ11" s="5"/>
      <c r="QWK11" s="5"/>
      <c r="QWL11" s="5"/>
      <c r="QWM11" s="5"/>
      <c r="QWN11" s="5"/>
      <c r="QWO11" s="5"/>
      <c r="QWP11" s="5"/>
      <c r="QWQ11" s="5"/>
      <c r="QWR11" s="5"/>
      <c r="QWS11" s="5"/>
      <c r="QWT11" s="5"/>
      <c r="QWU11" s="5"/>
      <c r="QWV11" s="5"/>
      <c r="QWW11" s="5"/>
      <c r="QWX11" s="5"/>
      <c r="QWY11" s="5"/>
      <c r="QWZ11" s="5"/>
      <c r="QXA11" s="5"/>
      <c r="QXB11" s="5"/>
      <c r="QXC11" s="5"/>
      <c r="QXD11" s="5"/>
      <c r="QXE11" s="5"/>
      <c r="QXF11" s="5"/>
      <c r="QXG11" s="5"/>
      <c r="QXH11" s="5"/>
      <c r="QXI11" s="5"/>
      <c r="QXJ11" s="5"/>
      <c r="QXK11" s="5"/>
      <c r="QXL11" s="5"/>
      <c r="QXM11" s="5"/>
      <c r="QXN11" s="5"/>
      <c r="QXO11" s="5"/>
      <c r="QXP11" s="5"/>
      <c r="QXQ11" s="5"/>
      <c r="QXR11" s="5"/>
      <c r="QXS11" s="5"/>
      <c r="QXT11" s="5"/>
      <c r="QXU11" s="5"/>
      <c r="QXV11" s="5"/>
      <c r="QXW11" s="5"/>
      <c r="QXX11" s="5"/>
      <c r="QXY11" s="5"/>
      <c r="QXZ11" s="5"/>
      <c r="QYA11" s="5"/>
      <c r="QYB11" s="5"/>
      <c r="QYC11" s="5"/>
      <c r="QYD11" s="5"/>
      <c r="QYE11" s="5"/>
      <c r="QYF11" s="5"/>
      <c r="QYG11" s="5"/>
      <c r="QYH11" s="5"/>
      <c r="QYI11" s="5"/>
      <c r="QYJ11" s="5"/>
      <c r="QYK11" s="5"/>
      <c r="QYL11" s="5"/>
      <c r="QYM11" s="5"/>
      <c r="QYN11" s="5"/>
      <c r="QYO11" s="5"/>
      <c r="QYP11" s="5"/>
      <c r="QYQ11" s="5"/>
      <c r="QYR11" s="5"/>
      <c r="QYS11" s="5"/>
      <c r="QYT11" s="5"/>
      <c r="QYU11" s="5"/>
      <c r="QYV11" s="5"/>
      <c r="QYW11" s="5"/>
      <c r="QYX11" s="5"/>
      <c r="QYY11" s="5"/>
      <c r="QYZ11" s="5"/>
      <c r="QZA11" s="5"/>
      <c r="QZB11" s="5"/>
      <c r="QZC11" s="5"/>
      <c r="QZD11" s="5"/>
      <c r="QZE11" s="5"/>
      <c r="QZF11" s="5"/>
      <c r="QZG11" s="5"/>
      <c r="QZH11" s="5"/>
      <c r="QZI11" s="5"/>
      <c r="QZJ11" s="5"/>
      <c r="QZK11" s="5"/>
      <c r="QZL11" s="5"/>
      <c r="QZM11" s="5"/>
      <c r="QZN11" s="5"/>
      <c r="QZO11" s="5"/>
      <c r="QZP11" s="5"/>
      <c r="QZQ11" s="5"/>
      <c r="QZR11" s="5"/>
      <c r="QZS11" s="5"/>
      <c r="QZT11" s="5"/>
      <c r="QZU11" s="5"/>
      <c r="QZV11" s="5"/>
      <c r="QZW11" s="5"/>
      <c r="QZX11" s="5"/>
      <c r="QZY11" s="5"/>
      <c r="QZZ11" s="5"/>
      <c r="RAA11" s="5"/>
      <c r="RAB11" s="5"/>
      <c r="RAC11" s="5"/>
      <c r="RAD11" s="5"/>
      <c r="RAE11" s="5"/>
      <c r="RAF11" s="5"/>
      <c r="RAG11" s="5"/>
      <c r="RAH11" s="5"/>
      <c r="RAI11" s="5"/>
      <c r="RAJ11" s="5"/>
      <c r="RAK11" s="5"/>
      <c r="RAL11" s="5"/>
      <c r="RAM11" s="5"/>
      <c r="RAN11" s="5"/>
      <c r="RAO11" s="5"/>
      <c r="RAP11" s="5"/>
      <c r="RAQ11" s="5"/>
      <c r="RAR11" s="5"/>
      <c r="RAS11" s="5"/>
      <c r="RAT11" s="5"/>
      <c r="RAU11" s="5"/>
      <c r="RAV11" s="5"/>
      <c r="RAW11" s="5"/>
      <c r="RAX11" s="5"/>
      <c r="RAY11" s="5"/>
      <c r="RAZ11" s="5"/>
      <c r="RBA11" s="5"/>
      <c r="RBB11" s="5"/>
      <c r="RBC11" s="5"/>
      <c r="RBD11" s="5"/>
      <c r="RBE11" s="5"/>
      <c r="RBF11" s="5"/>
      <c r="RBG11" s="5"/>
      <c r="RBH11" s="5"/>
      <c r="RBI11" s="5"/>
      <c r="RBJ11" s="5"/>
      <c r="RBK11" s="5"/>
      <c r="RBL11" s="5"/>
      <c r="RBM11" s="5"/>
      <c r="RBN11" s="5"/>
      <c r="RBO11" s="5"/>
      <c r="RBP11" s="5"/>
      <c r="RBQ11" s="5"/>
      <c r="RBR11" s="5"/>
      <c r="RBS11" s="5"/>
      <c r="RBT11" s="5"/>
      <c r="RBU11" s="5"/>
      <c r="RBV11" s="5"/>
      <c r="RBW11" s="5"/>
      <c r="RBX11" s="5"/>
      <c r="RBY11" s="5"/>
      <c r="RBZ11" s="5"/>
      <c r="RCA11" s="5"/>
      <c r="RCB11" s="5"/>
      <c r="RCC11" s="5"/>
      <c r="RCD11" s="5"/>
      <c r="RCE11" s="5"/>
      <c r="RCF11" s="5"/>
      <c r="RCG11" s="5"/>
      <c r="RCH11" s="5"/>
      <c r="RCI11" s="5"/>
      <c r="RCJ11" s="5"/>
      <c r="RCK11" s="5"/>
      <c r="RCL11" s="5"/>
      <c r="RCM11" s="5"/>
      <c r="RCN11" s="5"/>
      <c r="RCO11" s="5"/>
      <c r="RCP11" s="5"/>
      <c r="RCQ11" s="5"/>
      <c r="RCR11" s="5"/>
      <c r="RCS11" s="5"/>
      <c r="RCT11" s="5"/>
      <c r="RCU11" s="5"/>
      <c r="RCV11" s="5"/>
      <c r="RCW11" s="5"/>
      <c r="RCX11" s="5"/>
      <c r="RCY11" s="5"/>
      <c r="RCZ11" s="5"/>
      <c r="RDA11" s="5"/>
      <c r="RDB11" s="5"/>
      <c r="RDC11" s="5"/>
      <c r="RDD11" s="5"/>
      <c r="RDE11" s="5"/>
      <c r="RDF11" s="5"/>
      <c r="RDG11" s="5"/>
      <c r="RDH11" s="5"/>
      <c r="RDI11" s="5"/>
      <c r="RDJ11" s="5"/>
      <c r="RDK11" s="5"/>
      <c r="RDL11" s="5"/>
      <c r="RDM11" s="5"/>
      <c r="RDN11" s="5"/>
      <c r="RDO11" s="5"/>
      <c r="RDP11" s="5"/>
      <c r="RDQ11" s="5"/>
      <c r="RDR11" s="5"/>
      <c r="RDS11" s="5"/>
      <c r="RDT11" s="5"/>
      <c r="RDU11" s="5"/>
      <c r="RDV11" s="5"/>
      <c r="RDW11" s="5"/>
      <c r="RDX11" s="5"/>
      <c r="RDY11" s="5"/>
      <c r="RDZ11" s="5"/>
      <c r="REA11" s="5"/>
      <c r="REB11" s="5"/>
      <c r="REC11" s="5"/>
      <c r="RED11" s="5"/>
      <c r="REE11" s="5"/>
      <c r="REF11" s="5"/>
      <c r="REG11" s="5"/>
      <c r="REH11" s="5"/>
      <c r="REI11" s="5"/>
      <c r="REJ11" s="5"/>
      <c r="REK11" s="5"/>
      <c r="REL11" s="5"/>
      <c r="REM11" s="5"/>
      <c r="REN11" s="5"/>
      <c r="REO11" s="5"/>
      <c r="REP11" s="5"/>
      <c r="REQ11" s="5"/>
      <c r="RER11" s="5"/>
      <c r="RES11" s="5"/>
      <c r="RET11" s="5"/>
      <c r="REU11" s="5"/>
      <c r="REV11" s="5"/>
      <c r="REW11" s="5"/>
      <c r="REX11" s="5"/>
      <c r="REY11" s="5"/>
      <c r="REZ11" s="5"/>
      <c r="RFA11" s="5"/>
      <c r="RFB11" s="5"/>
      <c r="RFC11" s="5"/>
      <c r="RFD11" s="5"/>
      <c r="RFE11" s="5"/>
      <c r="RFF11" s="5"/>
      <c r="RFG11" s="5"/>
      <c r="RFH11" s="5"/>
      <c r="RFI11" s="5"/>
      <c r="RFJ11" s="5"/>
      <c r="RFK11" s="5"/>
      <c r="RFL11" s="5"/>
      <c r="RFM11" s="5"/>
      <c r="RFN11" s="5"/>
      <c r="RFO11" s="5"/>
      <c r="RFP11" s="5"/>
      <c r="RFQ11" s="5"/>
      <c r="RFR11" s="5"/>
      <c r="RFS11" s="5"/>
      <c r="RFT11" s="5"/>
      <c r="RFU11" s="5"/>
      <c r="RFV11" s="5"/>
      <c r="RFW11" s="5"/>
      <c r="RFX11" s="5"/>
      <c r="RFY11" s="5"/>
      <c r="RFZ11" s="5"/>
      <c r="RGA11" s="5"/>
      <c r="RGB11" s="5"/>
      <c r="RGC11" s="5"/>
      <c r="RGD11" s="5"/>
      <c r="RGE11" s="5"/>
      <c r="RGF11" s="5"/>
      <c r="RGG11" s="5"/>
      <c r="RGH11" s="5"/>
      <c r="RGI11" s="5"/>
      <c r="RGJ11" s="5"/>
      <c r="RGK11" s="5"/>
      <c r="RGL11" s="5"/>
      <c r="RGM11" s="5"/>
      <c r="RGN11" s="5"/>
      <c r="RGO11" s="5"/>
      <c r="RGP11" s="5"/>
      <c r="RGQ11" s="5"/>
      <c r="RGR11" s="5"/>
      <c r="RGS11" s="5"/>
      <c r="RGT11" s="5"/>
      <c r="RGU11" s="5"/>
      <c r="RGV11" s="5"/>
      <c r="RGW11" s="5"/>
      <c r="RGX11" s="5"/>
      <c r="RGY11" s="5"/>
      <c r="RGZ11" s="5"/>
      <c r="RHA11" s="5"/>
      <c r="RHB11" s="5"/>
      <c r="RHC11" s="5"/>
      <c r="RHD11" s="5"/>
      <c r="RHE11" s="5"/>
      <c r="RHF11" s="5"/>
      <c r="RHG11" s="5"/>
      <c r="RHH11" s="5"/>
      <c r="RHI11" s="5"/>
      <c r="RHJ11" s="5"/>
      <c r="RHK11" s="5"/>
      <c r="RHL11" s="5"/>
      <c r="RHM11" s="5"/>
      <c r="RHN11" s="5"/>
      <c r="RHO11" s="5"/>
      <c r="RHP11" s="5"/>
      <c r="RHQ11" s="5"/>
      <c r="RHR11" s="5"/>
      <c r="RHS11" s="5"/>
      <c r="RHT11" s="5"/>
      <c r="RHU11" s="5"/>
      <c r="RHV11" s="5"/>
      <c r="RHW11" s="5"/>
      <c r="RHX11" s="5"/>
      <c r="RHY11" s="5"/>
      <c r="RHZ11" s="5"/>
      <c r="RIA11" s="5"/>
      <c r="RIB11" s="5"/>
      <c r="RIC11" s="5"/>
      <c r="RID11" s="5"/>
      <c r="RIE11" s="5"/>
      <c r="RIF11" s="5"/>
      <c r="RIG11" s="5"/>
      <c r="RIH11" s="5"/>
      <c r="RII11" s="5"/>
      <c r="RIJ11" s="5"/>
      <c r="RIK11" s="5"/>
      <c r="RIL11" s="5"/>
      <c r="RIM11" s="5"/>
      <c r="RIN11" s="5"/>
      <c r="RIO11" s="5"/>
      <c r="RIP11" s="5"/>
      <c r="RIQ11" s="5"/>
      <c r="RIR11" s="5"/>
      <c r="RIS11" s="5"/>
      <c r="RIT11" s="5"/>
      <c r="RIU11" s="5"/>
      <c r="RIV11" s="5"/>
      <c r="RIW11" s="5"/>
      <c r="RIX11" s="5"/>
      <c r="RIY11" s="5"/>
      <c r="RIZ11" s="5"/>
      <c r="RJA11" s="5"/>
      <c r="RJB11" s="5"/>
      <c r="RJC11" s="5"/>
      <c r="RJD11" s="5"/>
      <c r="RJE11" s="5"/>
      <c r="RJF11" s="5"/>
      <c r="RJG11" s="5"/>
      <c r="RJH11" s="5"/>
      <c r="RJI11" s="5"/>
      <c r="RJJ11" s="5"/>
      <c r="RJK11" s="5"/>
      <c r="RJL11" s="5"/>
      <c r="RJM11" s="5"/>
      <c r="RJN11" s="5"/>
      <c r="RJO11" s="5"/>
      <c r="RJP11" s="5"/>
      <c r="RJQ11" s="5"/>
      <c r="RJR11" s="5"/>
      <c r="RJS11" s="5"/>
      <c r="RJT11" s="5"/>
      <c r="RJU11" s="5"/>
      <c r="RJV11" s="5"/>
      <c r="RJW11" s="5"/>
      <c r="RJX11" s="5"/>
      <c r="RJY11" s="5"/>
      <c r="RJZ11" s="5"/>
      <c r="RKA11" s="5"/>
      <c r="RKB11" s="5"/>
      <c r="RKC11" s="5"/>
      <c r="RKD11" s="5"/>
      <c r="RKE11" s="5"/>
      <c r="RKF11" s="5"/>
      <c r="RKG11" s="5"/>
      <c r="RKH11" s="5"/>
      <c r="RKI11" s="5"/>
      <c r="RKJ11" s="5"/>
      <c r="RKK11" s="5"/>
      <c r="RKL11" s="5"/>
      <c r="RKM11" s="5"/>
      <c r="RKN11" s="5"/>
      <c r="RKO11" s="5"/>
      <c r="RKP11" s="5"/>
      <c r="RKQ11" s="5"/>
      <c r="RKR11" s="5"/>
      <c r="RKS11" s="5"/>
      <c r="RKT11" s="5"/>
      <c r="RKU11" s="5"/>
      <c r="RKV11" s="5"/>
      <c r="RKW11" s="5"/>
      <c r="RKX11" s="5"/>
      <c r="RKY11" s="5"/>
      <c r="RKZ11" s="5"/>
    </row>
    <row r="12" spans="1:12480" s="7" customFormat="1" ht="15" x14ac:dyDescent="0.25">
      <c r="A12" s="5" t="s">
        <v>389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</row>
    <row r="13" spans="1:12480" s="7" customFormat="1" ht="15" x14ac:dyDescent="0.25">
      <c r="AL13" s="9"/>
      <c r="AM13" s="9"/>
      <c r="AN13" s="9"/>
      <c r="AO13" s="9"/>
      <c r="AP13" s="9"/>
      <c r="AQ13" s="6"/>
    </row>
    <row r="14" spans="1:12480" s="74" customFormat="1" ht="15.75" thickBot="1" x14ac:dyDescent="0.3">
      <c r="A14" s="73" t="s">
        <v>391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</row>
    <row r="15" spans="1:12480" ht="15" customHeight="1" x14ac:dyDescent="0.25">
      <c r="A15" s="102" t="s">
        <v>57</v>
      </c>
      <c r="B15" s="103" t="s">
        <v>24</v>
      </c>
      <c r="C15" s="104"/>
      <c r="D15" s="104"/>
      <c r="E15" s="104"/>
      <c r="F15" s="104"/>
      <c r="G15" s="105"/>
      <c r="H15" s="106" t="s">
        <v>81</v>
      </c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8"/>
      <c r="AQ15" s="106" t="s">
        <v>86</v>
      </c>
      <c r="AR15" s="107"/>
      <c r="AS15" s="107"/>
      <c r="AT15" s="108"/>
      <c r="AU15" s="106" t="s">
        <v>106</v>
      </c>
      <c r="AV15" s="107"/>
      <c r="AW15" s="107"/>
      <c r="AX15" s="107"/>
      <c r="AY15" s="107"/>
      <c r="AZ15" s="108"/>
      <c r="BA15" s="106" t="s">
        <v>82</v>
      </c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9"/>
    </row>
    <row r="16" spans="1:12480" x14ac:dyDescent="0.25">
      <c r="A16" s="110"/>
      <c r="B16" s="75"/>
      <c r="C16" s="76"/>
      <c r="D16" s="76"/>
      <c r="E16" s="76"/>
      <c r="F16" s="76"/>
      <c r="G16" s="77"/>
      <c r="H16" s="10" t="s">
        <v>54</v>
      </c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2"/>
      <c r="V16" s="10" t="s">
        <v>55</v>
      </c>
      <c r="W16" s="10"/>
      <c r="X16" s="10"/>
      <c r="Y16" s="10"/>
      <c r="Z16" s="10"/>
      <c r="AA16" s="10"/>
      <c r="AB16" s="10"/>
      <c r="AC16" s="10"/>
      <c r="AD16" s="10"/>
      <c r="AE16" s="10"/>
      <c r="AF16" s="10" t="s">
        <v>301</v>
      </c>
      <c r="AG16" s="10"/>
      <c r="AH16" s="10"/>
      <c r="AI16" s="10" t="s">
        <v>56</v>
      </c>
      <c r="AJ16" s="10"/>
      <c r="AK16" s="10"/>
      <c r="AL16" s="10"/>
      <c r="AM16" s="10"/>
      <c r="AN16" s="10"/>
      <c r="AO16" s="10"/>
      <c r="AP16" s="10"/>
      <c r="AQ16" s="84" t="s">
        <v>88</v>
      </c>
      <c r="AR16" s="10" t="s">
        <v>89</v>
      </c>
      <c r="AS16" s="10" t="s">
        <v>87</v>
      </c>
      <c r="AT16" s="10" t="s">
        <v>90</v>
      </c>
      <c r="AU16" s="10" t="s">
        <v>95</v>
      </c>
      <c r="AV16" s="10" t="s">
        <v>96</v>
      </c>
      <c r="AW16" s="10" t="s">
        <v>97</v>
      </c>
      <c r="AX16" s="10" t="s">
        <v>99</v>
      </c>
      <c r="AY16" s="10" t="s">
        <v>98</v>
      </c>
      <c r="AZ16" s="10" t="s">
        <v>99</v>
      </c>
      <c r="BA16" s="10" t="s">
        <v>1</v>
      </c>
      <c r="BB16" s="10" t="s">
        <v>63</v>
      </c>
      <c r="BC16" s="83" t="s">
        <v>67</v>
      </c>
      <c r="BD16" s="83"/>
      <c r="BE16" s="83"/>
      <c r="BF16" s="83" t="s">
        <v>70</v>
      </c>
      <c r="BG16" s="83"/>
      <c r="BH16" s="10" t="s">
        <v>233</v>
      </c>
      <c r="BI16" s="10" t="s">
        <v>232</v>
      </c>
      <c r="BJ16" s="83" t="s">
        <v>73</v>
      </c>
      <c r="BK16" s="83"/>
      <c r="BL16" s="111"/>
    </row>
    <row r="17" spans="1:64" x14ac:dyDescent="0.25">
      <c r="A17" s="110"/>
      <c r="B17" s="78"/>
      <c r="C17" s="79"/>
      <c r="D17" s="79"/>
      <c r="E17" s="79"/>
      <c r="F17" s="79"/>
      <c r="G17" s="8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2"/>
      <c r="V17" s="10"/>
      <c r="W17" s="10"/>
      <c r="X17" s="10"/>
      <c r="Y17" s="10"/>
      <c r="Z17" s="10" t="s">
        <v>298</v>
      </c>
      <c r="AA17" s="10"/>
      <c r="AB17" s="10" t="s">
        <v>299</v>
      </c>
      <c r="AC17" s="10"/>
      <c r="AD17" s="10"/>
      <c r="AE17" s="10"/>
      <c r="AF17" s="10" t="s">
        <v>302</v>
      </c>
      <c r="AG17" s="10"/>
      <c r="AH17" s="10"/>
      <c r="AI17" s="12"/>
      <c r="AJ17" s="12"/>
      <c r="AK17" s="12"/>
      <c r="AL17" s="12"/>
      <c r="AM17" s="12"/>
      <c r="AN17" s="12"/>
      <c r="AO17" s="12"/>
      <c r="AP17" s="12"/>
      <c r="AQ17" s="84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85"/>
      <c r="BD17" s="85"/>
      <c r="BE17" s="85"/>
      <c r="BF17" s="85"/>
      <c r="BG17" s="85"/>
      <c r="BH17" s="10"/>
      <c r="BI17" s="10"/>
      <c r="BJ17" s="85"/>
      <c r="BK17" s="85"/>
      <c r="BL17" s="112"/>
    </row>
    <row r="18" spans="1:64" s="18" customFormat="1" ht="38.25" x14ac:dyDescent="0.25">
      <c r="A18" s="110"/>
      <c r="B18" s="12" t="s">
        <v>6</v>
      </c>
      <c r="C18" s="12" t="s">
        <v>7</v>
      </c>
      <c r="D18" s="12" t="s">
        <v>0</v>
      </c>
      <c r="E18" s="12" t="s">
        <v>1</v>
      </c>
      <c r="F18" s="12" t="s">
        <v>2</v>
      </c>
      <c r="G18" s="12" t="s">
        <v>8</v>
      </c>
      <c r="H18" s="59" t="s">
        <v>9</v>
      </c>
      <c r="I18" s="12" t="s">
        <v>3</v>
      </c>
      <c r="J18" s="12" t="s">
        <v>21</v>
      </c>
      <c r="K18" s="12" t="s">
        <v>10</v>
      </c>
      <c r="L18" s="12" t="s">
        <v>51</v>
      </c>
      <c r="M18" s="12" t="s">
        <v>15</v>
      </c>
      <c r="N18" s="12" t="s">
        <v>14</v>
      </c>
      <c r="O18" s="12" t="s">
        <v>13</v>
      </c>
      <c r="P18" s="12" t="s">
        <v>4</v>
      </c>
      <c r="Q18" s="12" t="s">
        <v>85</v>
      </c>
      <c r="R18" s="12" t="s">
        <v>58</v>
      </c>
      <c r="S18" s="12" t="s">
        <v>59</v>
      </c>
      <c r="T18" s="12" t="s">
        <v>5</v>
      </c>
      <c r="U18" s="12" t="s">
        <v>1</v>
      </c>
      <c r="V18" s="12" t="s">
        <v>11</v>
      </c>
      <c r="W18" s="12" t="s">
        <v>10</v>
      </c>
      <c r="X18" s="12" t="s">
        <v>15</v>
      </c>
      <c r="Y18" s="12" t="s">
        <v>12</v>
      </c>
      <c r="Z18" s="12" t="s">
        <v>14</v>
      </c>
      <c r="AA18" s="12" t="s">
        <v>13</v>
      </c>
      <c r="AB18" s="12" t="s">
        <v>16</v>
      </c>
      <c r="AC18" s="12" t="s">
        <v>17</v>
      </c>
      <c r="AD18" s="12" t="s">
        <v>18</v>
      </c>
      <c r="AE18" s="12" t="s">
        <v>19</v>
      </c>
      <c r="AF18" s="12" t="s">
        <v>303</v>
      </c>
      <c r="AG18" s="12" t="s">
        <v>304</v>
      </c>
      <c r="AH18" s="12" t="s">
        <v>305</v>
      </c>
      <c r="AI18" s="12" t="s">
        <v>25</v>
      </c>
      <c r="AJ18" s="12" t="s">
        <v>22</v>
      </c>
      <c r="AK18" s="12" t="s">
        <v>20</v>
      </c>
      <c r="AL18" s="58" t="s">
        <v>165</v>
      </c>
      <c r="AM18" s="58" t="s">
        <v>197</v>
      </c>
      <c r="AN18" s="58" t="s">
        <v>216</v>
      </c>
      <c r="AO18" s="58" t="s">
        <v>313</v>
      </c>
      <c r="AP18" s="58" t="s">
        <v>23</v>
      </c>
      <c r="AQ18" s="84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85" t="s">
        <v>64</v>
      </c>
      <c r="BD18" s="85" t="s">
        <v>65</v>
      </c>
      <c r="BE18" s="85" t="s">
        <v>66</v>
      </c>
      <c r="BF18" s="85" t="s">
        <v>68</v>
      </c>
      <c r="BG18" s="12" t="s">
        <v>69</v>
      </c>
      <c r="BH18" s="10"/>
      <c r="BI18" s="10"/>
      <c r="BJ18" s="85" t="s">
        <v>64</v>
      </c>
      <c r="BK18" s="85" t="s">
        <v>72</v>
      </c>
      <c r="BL18" s="112" t="s">
        <v>71</v>
      </c>
    </row>
    <row r="19" spans="1:64" s="18" customFormat="1" ht="26.25" thickBot="1" x14ac:dyDescent="0.3">
      <c r="A19" s="113"/>
      <c r="B19" s="114" t="s">
        <v>26</v>
      </c>
      <c r="C19" s="114" t="s">
        <v>27</v>
      </c>
      <c r="D19" s="115" t="s">
        <v>50</v>
      </c>
      <c r="E19" s="114" t="s">
        <v>28</v>
      </c>
      <c r="F19" s="114" t="s">
        <v>29</v>
      </c>
      <c r="G19" s="114" t="s">
        <v>30</v>
      </c>
      <c r="H19" s="115" t="s">
        <v>31</v>
      </c>
      <c r="I19" s="114" t="s">
        <v>32</v>
      </c>
      <c r="J19" s="114" t="s">
        <v>33</v>
      </c>
      <c r="K19" s="114" t="s">
        <v>34</v>
      </c>
      <c r="L19" s="116" t="s">
        <v>35</v>
      </c>
      <c r="M19" s="114" t="s">
        <v>36</v>
      </c>
      <c r="N19" s="114" t="s">
        <v>37</v>
      </c>
      <c r="O19" s="114" t="s">
        <v>38</v>
      </c>
      <c r="P19" s="114" t="s">
        <v>39</v>
      </c>
      <c r="Q19" s="114" t="s">
        <v>40</v>
      </c>
      <c r="R19" s="114" t="s">
        <v>41</v>
      </c>
      <c r="S19" s="114" t="s">
        <v>52</v>
      </c>
      <c r="T19" s="114" t="s">
        <v>42</v>
      </c>
      <c r="U19" s="114" t="s">
        <v>60</v>
      </c>
      <c r="V19" s="114" t="s">
        <v>43</v>
      </c>
      <c r="W19" s="114" t="s">
        <v>44</v>
      </c>
      <c r="X19" s="114" t="s">
        <v>45</v>
      </c>
      <c r="Y19" s="114" t="s">
        <v>46</v>
      </c>
      <c r="Z19" s="114" t="s">
        <v>47</v>
      </c>
      <c r="AA19" s="114" t="s">
        <v>48</v>
      </c>
      <c r="AB19" s="114" t="s">
        <v>61</v>
      </c>
      <c r="AC19" s="114" t="s">
        <v>49</v>
      </c>
      <c r="AD19" s="114" t="s">
        <v>83</v>
      </c>
      <c r="AE19" s="114" t="s">
        <v>300</v>
      </c>
      <c r="AF19" s="114" t="s">
        <v>62</v>
      </c>
      <c r="AG19" s="114" t="s">
        <v>306</v>
      </c>
      <c r="AH19" s="114" t="s">
        <v>166</v>
      </c>
      <c r="AI19" s="114" t="s">
        <v>307</v>
      </c>
      <c r="AJ19" s="114" t="s">
        <v>217</v>
      </c>
      <c r="AK19" s="114" t="s">
        <v>74</v>
      </c>
      <c r="AL19" s="114" t="s">
        <v>75</v>
      </c>
      <c r="AM19" s="114" t="s">
        <v>76</v>
      </c>
      <c r="AN19" s="117" t="s">
        <v>77</v>
      </c>
      <c r="AO19" s="117" t="s">
        <v>314</v>
      </c>
      <c r="AP19" s="118" t="s">
        <v>315</v>
      </c>
      <c r="AQ19" s="117" t="s">
        <v>78</v>
      </c>
      <c r="AR19" s="117" t="s">
        <v>79</v>
      </c>
      <c r="AS19" s="117" t="s">
        <v>80</v>
      </c>
      <c r="AT19" s="117" t="s">
        <v>84</v>
      </c>
      <c r="AU19" s="117" t="s">
        <v>91</v>
      </c>
      <c r="AV19" s="117" t="s">
        <v>92</v>
      </c>
      <c r="AW19" s="117" t="s">
        <v>168</v>
      </c>
      <c r="AX19" s="117" t="s">
        <v>93</v>
      </c>
      <c r="AY19" s="117" t="s">
        <v>100</v>
      </c>
      <c r="AZ19" s="117" t="s">
        <v>94</v>
      </c>
      <c r="BA19" s="117" t="s">
        <v>101</v>
      </c>
      <c r="BB19" s="117" t="s">
        <v>102</v>
      </c>
      <c r="BC19" s="117" t="s">
        <v>103</v>
      </c>
      <c r="BD19" s="117" t="s">
        <v>104</v>
      </c>
      <c r="BE19" s="117" t="s">
        <v>105</v>
      </c>
      <c r="BF19" s="117" t="s">
        <v>198</v>
      </c>
      <c r="BG19" s="117" t="s">
        <v>308</v>
      </c>
      <c r="BH19" s="117" t="s">
        <v>309</v>
      </c>
      <c r="BI19" s="117" t="s">
        <v>310</v>
      </c>
      <c r="BJ19" s="117" t="s">
        <v>311</v>
      </c>
      <c r="BK19" s="117" t="s">
        <v>312</v>
      </c>
      <c r="BL19" s="119" t="s">
        <v>311</v>
      </c>
    </row>
    <row r="20" spans="1:64" s="18" customFormat="1" x14ac:dyDescent="0.25">
      <c r="A20" s="123">
        <v>1</v>
      </c>
      <c r="B20" s="120" t="s">
        <v>316</v>
      </c>
      <c r="C20" s="86" t="s">
        <v>114</v>
      </c>
      <c r="D20" s="86" t="s">
        <v>115</v>
      </c>
      <c r="E20" s="86" t="s">
        <v>113</v>
      </c>
      <c r="F20" s="87" t="s">
        <v>317</v>
      </c>
      <c r="G20" s="88">
        <v>10990</v>
      </c>
      <c r="H20" s="89" t="s">
        <v>318</v>
      </c>
      <c r="I20" s="90" t="s">
        <v>129</v>
      </c>
      <c r="J20" s="86" t="s">
        <v>130</v>
      </c>
      <c r="K20" s="91">
        <v>41397</v>
      </c>
      <c r="L20" s="92">
        <v>11800</v>
      </c>
      <c r="M20" s="86">
        <v>11043</v>
      </c>
      <c r="N20" s="91">
        <v>41400</v>
      </c>
      <c r="O20" s="91">
        <v>41639</v>
      </c>
      <c r="P20" s="86">
        <v>1</v>
      </c>
      <c r="Q20" s="86" t="s">
        <v>136</v>
      </c>
      <c r="R20" s="86"/>
      <c r="S20" s="86"/>
      <c r="T20" s="86" t="s">
        <v>128</v>
      </c>
      <c r="U20" s="93" t="s">
        <v>295</v>
      </c>
      <c r="V20" s="93" t="s">
        <v>116</v>
      </c>
      <c r="W20" s="94">
        <v>41628</v>
      </c>
      <c r="X20" s="95">
        <v>11213</v>
      </c>
      <c r="Y20" s="96" t="s">
        <v>138</v>
      </c>
      <c r="Z20" s="94">
        <v>41640</v>
      </c>
      <c r="AA20" s="94">
        <v>41820</v>
      </c>
      <c r="AB20" s="86"/>
      <c r="AC20" s="86"/>
      <c r="AD20" s="97"/>
      <c r="AE20" s="86"/>
      <c r="AF20" s="93"/>
      <c r="AG20" s="93"/>
      <c r="AH20" s="93"/>
      <c r="AI20" s="97"/>
      <c r="AJ20" s="97">
        <v>11800</v>
      </c>
      <c r="AK20" s="97">
        <f>1500*12</f>
        <v>18000</v>
      </c>
      <c r="AL20" s="97">
        <f>1500*11</f>
        <v>16500</v>
      </c>
      <c r="AM20" s="97">
        <f>1500+1500+1500+1500+1500+1500+1500+1500+1500+1500+1500+1500+1500</f>
        <v>19500</v>
      </c>
      <c r="AN20" s="97">
        <f>1500+1500+1500+1500+1500+1500+1500+1500+1500+1500+1500</f>
        <v>16500</v>
      </c>
      <c r="AO20" s="97">
        <v>1500</v>
      </c>
      <c r="AP20" s="98">
        <f>AJ20+AK20+AL20+AM20+AN20+AO20</f>
        <v>83800</v>
      </c>
      <c r="AQ20" s="99"/>
      <c r="AR20" s="100"/>
      <c r="AS20" s="99"/>
      <c r="AT20" s="99"/>
      <c r="AU20" s="99"/>
      <c r="AV20" s="99"/>
      <c r="AW20" s="99"/>
      <c r="AX20" s="99"/>
      <c r="AY20" s="99"/>
      <c r="AZ20" s="101"/>
      <c r="BA20" s="101"/>
      <c r="BB20" s="101"/>
      <c r="BC20" s="101"/>
      <c r="BD20" s="101"/>
      <c r="BE20" s="101"/>
      <c r="BF20" s="101"/>
      <c r="BG20" s="101"/>
      <c r="BH20" s="101"/>
      <c r="BI20" s="101"/>
      <c r="BJ20" s="101"/>
      <c r="BK20" s="101"/>
      <c r="BL20" s="100"/>
    </row>
    <row r="21" spans="1:64" s="18" customFormat="1" x14ac:dyDescent="0.25">
      <c r="A21" s="124"/>
      <c r="B21" s="121"/>
      <c r="C21" s="14"/>
      <c r="D21" s="14"/>
      <c r="E21" s="14"/>
      <c r="F21" s="20"/>
      <c r="G21" s="21"/>
      <c r="H21" s="13"/>
      <c r="I21" s="22"/>
      <c r="J21" s="14"/>
      <c r="K21" s="23"/>
      <c r="L21" s="24"/>
      <c r="M21" s="14"/>
      <c r="N21" s="23"/>
      <c r="O21" s="23"/>
      <c r="P21" s="14"/>
      <c r="Q21" s="14"/>
      <c r="R21" s="14"/>
      <c r="S21" s="14"/>
      <c r="T21" s="14"/>
      <c r="U21" s="2" t="s">
        <v>295</v>
      </c>
      <c r="V21" s="2" t="s">
        <v>118</v>
      </c>
      <c r="W21" s="25">
        <v>41815</v>
      </c>
      <c r="X21" s="26">
        <v>11337</v>
      </c>
      <c r="Y21" s="27" t="s">
        <v>138</v>
      </c>
      <c r="Z21" s="25">
        <v>41821</v>
      </c>
      <c r="AA21" s="25">
        <v>42004</v>
      </c>
      <c r="AB21" s="14"/>
      <c r="AC21" s="14"/>
      <c r="AD21" s="28"/>
      <c r="AE21" s="14"/>
      <c r="AF21" s="2"/>
      <c r="AG21" s="2"/>
      <c r="AH21" s="2"/>
      <c r="AI21" s="28"/>
      <c r="AJ21" s="28"/>
      <c r="AK21" s="28"/>
      <c r="AL21" s="28"/>
      <c r="AM21" s="28"/>
      <c r="AN21" s="28"/>
      <c r="AO21" s="28"/>
      <c r="AP21" s="29"/>
      <c r="AQ21" s="30"/>
      <c r="AR21" s="15"/>
      <c r="AS21" s="30"/>
      <c r="AT21" s="30"/>
      <c r="AU21" s="30"/>
      <c r="AV21" s="30"/>
      <c r="AW21" s="30"/>
      <c r="AX21" s="30"/>
      <c r="AY21" s="30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15"/>
    </row>
    <row r="22" spans="1:64" s="18" customFormat="1" x14ac:dyDescent="0.25">
      <c r="A22" s="124"/>
      <c r="B22" s="121"/>
      <c r="C22" s="14"/>
      <c r="D22" s="14"/>
      <c r="E22" s="14"/>
      <c r="F22" s="20"/>
      <c r="G22" s="21"/>
      <c r="H22" s="13"/>
      <c r="I22" s="22"/>
      <c r="J22" s="14"/>
      <c r="K22" s="23"/>
      <c r="L22" s="24"/>
      <c r="M22" s="14"/>
      <c r="N22" s="23"/>
      <c r="O22" s="23"/>
      <c r="P22" s="14"/>
      <c r="Q22" s="14"/>
      <c r="R22" s="14"/>
      <c r="S22" s="14"/>
      <c r="T22" s="14"/>
      <c r="U22" s="2" t="s">
        <v>295</v>
      </c>
      <c r="V22" s="2" t="s">
        <v>119</v>
      </c>
      <c r="W22" s="25">
        <v>41984</v>
      </c>
      <c r="X22" s="26">
        <v>11458</v>
      </c>
      <c r="Y22" s="27" t="s">
        <v>138</v>
      </c>
      <c r="Z22" s="32">
        <v>42005</v>
      </c>
      <c r="AA22" s="32">
        <v>42185</v>
      </c>
      <c r="AB22" s="14"/>
      <c r="AC22" s="14"/>
      <c r="AD22" s="28"/>
      <c r="AE22" s="14"/>
      <c r="AF22" s="2"/>
      <c r="AG22" s="2"/>
      <c r="AH22" s="2"/>
      <c r="AI22" s="28"/>
      <c r="AJ22" s="28"/>
      <c r="AK22" s="28"/>
      <c r="AL22" s="28"/>
      <c r="AM22" s="28"/>
      <c r="AN22" s="28"/>
      <c r="AO22" s="28"/>
      <c r="AP22" s="29"/>
      <c r="AQ22" s="30"/>
      <c r="AR22" s="15"/>
      <c r="AS22" s="30"/>
      <c r="AT22" s="30"/>
      <c r="AU22" s="30"/>
      <c r="AV22" s="30"/>
      <c r="AW22" s="30"/>
      <c r="AX22" s="30"/>
      <c r="AY22" s="30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15"/>
    </row>
    <row r="23" spans="1:64" s="18" customFormat="1" x14ac:dyDescent="0.25">
      <c r="A23" s="124"/>
      <c r="B23" s="121"/>
      <c r="C23" s="14"/>
      <c r="D23" s="14"/>
      <c r="E23" s="14"/>
      <c r="F23" s="20"/>
      <c r="G23" s="21"/>
      <c r="H23" s="13"/>
      <c r="I23" s="22"/>
      <c r="J23" s="14"/>
      <c r="K23" s="23"/>
      <c r="L23" s="24"/>
      <c r="M23" s="14"/>
      <c r="N23" s="23"/>
      <c r="O23" s="23"/>
      <c r="P23" s="14"/>
      <c r="Q23" s="14"/>
      <c r="R23" s="14"/>
      <c r="S23" s="14"/>
      <c r="T23" s="14"/>
      <c r="U23" s="2" t="s">
        <v>295</v>
      </c>
      <c r="V23" s="2" t="s">
        <v>112</v>
      </c>
      <c r="W23" s="25">
        <v>42171</v>
      </c>
      <c r="X23" s="26">
        <v>11580</v>
      </c>
      <c r="Y23" s="27" t="s">
        <v>138</v>
      </c>
      <c r="Z23" s="32">
        <v>42186</v>
      </c>
      <c r="AA23" s="32">
        <v>42369</v>
      </c>
      <c r="AB23" s="14"/>
      <c r="AC23" s="14"/>
      <c r="AD23" s="28"/>
      <c r="AE23" s="14"/>
      <c r="AF23" s="2"/>
      <c r="AG23" s="2"/>
      <c r="AH23" s="2"/>
      <c r="AI23" s="28"/>
      <c r="AJ23" s="28"/>
      <c r="AK23" s="28"/>
      <c r="AL23" s="28"/>
      <c r="AM23" s="28"/>
      <c r="AN23" s="28"/>
      <c r="AO23" s="28"/>
      <c r="AP23" s="29"/>
      <c r="AQ23" s="30"/>
      <c r="AR23" s="15"/>
      <c r="AS23" s="30"/>
      <c r="AT23" s="30"/>
      <c r="AU23" s="30"/>
      <c r="AV23" s="30"/>
      <c r="AW23" s="30"/>
      <c r="AX23" s="30"/>
      <c r="AY23" s="30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15"/>
    </row>
    <row r="24" spans="1:64" s="18" customFormat="1" x14ac:dyDescent="0.25">
      <c r="A24" s="124"/>
      <c r="B24" s="121"/>
      <c r="C24" s="14"/>
      <c r="D24" s="14"/>
      <c r="E24" s="14"/>
      <c r="F24" s="20"/>
      <c r="G24" s="21"/>
      <c r="H24" s="13"/>
      <c r="I24" s="22"/>
      <c r="J24" s="14"/>
      <c r="K24" s="23"/>
      <c r="L24" s="24"/>
      <c r="M24" s="14"/>
      <c r="N24" s="23"/>
      <c r="O24" s="23"/>
      <c r="P24" s="14"/>
      <c r="Q24" s="14"/>
      <c r="R24" s="14"/>
      <c r="S24" s="14"/>
      <c r="T24" s="14"/>
      <c r="U24" s="2" t="s">
        <v>295</v>
      </c>
      <c r="V24" s="2" t="s">
        <v>120</v>
      </c>
      <c r="W24" s="25">
        <v>42367</v>
      </c>
      <c r="X24" s="26">
        <v>11718</v>
      </c>
      <c r="Y24" s="27" t="s">
        <v>138</v>
      </c>
      <c r="Z24" s="32">
        <v>42370</v>
      </c>
      <c r="AA24" s="32">
        <v>42735</v>
      </c>
      <c r="AB24" s="14"/>
      <c r="AC24" s="14"/>
      <c r="AD24" s="28"/>
      <c r="AE24" s="14"/>
      <c r="AF24" s="2"/>
      <c r="AG24" s="2"/>
      <c r="AH24" s="2"/>
      <c r="AI24" s="28"/>
      <c r="AJ24" s="28"/>
      <c r="AK24" s="28"/>
      <c r="AL24" s="28"/>
      <c r="AM24" s="28"/>
      <c r="AN24" s="28"/>
      <c r="AO24" s="28"/>
      <c r="AP24" s="29"/>
      <c r="AQ24" s="30"/>
      <c r="AR24" s="15"/>
      <c r="AS24" s="30"/>
      <c r="AT24" s="30"/>
      <c r="AU24" s="30"/>
      <c r="AV24" s="30"/>
      <c r="AW24" s="30"/>
      <c r="AX24" s="30"/>
      <c r="AY24" s="30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15"/>
    </row>
    <row r="25" spans="1:64" s="18" customFormat="1" x14ac:dyDescent="0.25">
      <c r="A25" s="124"/>
      <c r="B25" s="121"/>
      <c r="C25" s="14"/>
      <c r="D25" s="14"/>
      <c r="E25" s="14"/>
      <c r="F25" s="20"/>
      <c r="G25" s="21"/>
      <c r="H25" s="13"/>
      <c r="I25" s="22"/>
      <c r="J25" s="14"/>
      <c r="K25" s="23"/>
      <c r="L25" s="24"/>
      <c r="M25" s="14"/>
      <c r="N25" s="23"/>
      <c r="O25" s="23"/>
      <c r="P25" s="14"/>
      <c r="Q25" s="14"/>
      <c r="R25" s="14"/>
      <c r="S25" s="14"/>
      <c r="T25" s="14"/>
      <c r="U25" s="2" t="s">
        <v>295</v>
      </c>
      <c r="V25" s="2" t="s">
        <v>121</v>
      </c>
      <c r="W25" s="25">
        <v>42730</v>
      </c>
      <c r="X25" s="26">
        <v>11970</v>
      </c>
      <c r="Y25" s="27" t="s">
        <v>138</v>
      </c>
      <c r="Z25" s="32">
        <v>42736</v>
      </c>
      <c r="AA25" s="32">
        <v>42825</v>
      </c>
      <c r="AB25" s="14"/>
      <c r="AC25" s="14"/>
      <c r="AD25" s="28"/>
      <c r="AE25" s="14"/>
      <c r="AF25" s="2"/>
      <c r="AG25" s="2"/>
      <c r="AH25" s="2"/>
      <c r="AI25" s="28"/>
      <c r="AJ25" s="28"/>
      <c r="AK25" s="28"/>
      <c r="AL25" s="28"/>
      <c r="AM25" s="28"/>
      <c r="AN25" s="28"/>
      <c r="AO25" s="28"/>
      <c r="AP25" s="29"/>
      <c r="AQ25" s="30"/>
      <c r="AR25" s="15"/>
      <c r="AS25" s="30"/>
      <c r="AT25" s="30"/>
      <c r="AU25" s="30"/>
      <c r="AV25" s="30"/>
      <c r="AW25" s="30"/>
      <c r="AX25" s="30"/>
      <c r="AY25" s="30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15"/>
    </row>
    <row r="26" spans="1:64" x14ac:dyDescent="0.25">
      <c r="A26" s="124"/>
      <c r="B26" s="121"/>
      <c r="C26" s="14"/>
      <c r="D26" s="14"/>
      <c r="E26" s="14"/>
      <c r="F26" s="20"/>
      <c r="G26" s="21"/>
      <c r="H26" s="13"/>
      <c r="I26" s="22"/>
      <c r="J26" s="14"/>
      <c r="K26" s="23"/>
      <c r="L26" s="24"/>
      <c r="M26" s="14"/>
      <c r="N26" s="23"/>
      <c r="O26" s="23"/>
      <c r="P26" s="14"/>
      <c r="Q26" s="14"/>
      <c r="R26" s="14"/>
      <c r="S26" s="14"/>
      <c r="T26" s="14"/>
      <c r="U26" s="2" t="s">
        <v>295</v>
      </c>
      <c r="V26" s="2" t="s">
        <v>122</v>
      </c>
      <c r="W26" s="25">
        <v>42824</v>
      </c>
      <c r="X26" s="26">
        <v>12026</v>
      </c>
      <c r="Y26" s="27" t="s">
        <v>138</v>
      </c>
      <c r="Z26" s="32">
        <v>42826</v>
      </c>
      <c r="AA26" s="32">
        <v>43100</v>
      </c>
      <c r="AB26" s="14"/>
      <c r="AC26" s="14"/>
      <c r="AD26" s="28"/>
      <c r="AE26" s="14"/>
      <c r="AF26" s="2"/>
      <c r="AG26" s="2"/>
      <c r="AH26" s="2"/>
      <c r="AI26" s="28"/>
      <c r="AJ26" s="28"/>
      <c r="AK26" s="28"/>
      <c r="AL26" s="28"/>
      <c r="AM26" s="28"/>
      <c r="AN26" s="28"/>
      <c r="AO26" s="28"/>
      <c r="AP26" s="29"/>
      <c r="AQ26" s="30"/>
      <c r="AR26" s="33"/>
      <c r="AS26" s="30"/>
      <c r="AT26" s="30"/>
      <c r="AU26" s="30"/>
      <c r="AV26" s="30"/>
      <c r="AW26" s="30"/>
      <c r="AX26" s="30"/>
      <c r="AY26" s="30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3"/>
    </row>
    <row r="27" spans="1:64" x14ac:dyDescent="0.25">
      <c r="A27" s="124">
        <v>2</v>
      </c>
      <c r="B27" s="121" t="s">
        <v>124</v>
      </c>
      <c r="C27" s="14" t="s">
        <v>108</v>
      </c>
      <c r="D27" s="14" t="s">
        <v>134</v>
      </c>
      <c r="E27" s="14" t="s">
        <v>113</v>
      </c>
      <c r="F27" s="20" t="s">
        <v>131</v>
      </c>
      <c r="G27" s="21">
        <v>10846</v>
      </c>
      <c r="H27" s="13" t="s">
        <v>109</v>
      </c>
      <c r="I27" s="22" t="s">
        <v>140</v>
      </c>
      <c r="J27" s="14" t="s">
        <v>110</v>
      </c>
      <c r="K27" s="23">
        <v>41155</v>
      </c>
      <c r="L27" s="24">
        <v>208799.39</v>
      </c>
      <c r="M27" s="21">
        <v>10865</v>
      </c>
      <c r="N27" s="23">
        <v>41155</v>
      </c>
      <c r="O27" s="23" t="s">
        <v>132</v>
      </c>
      <c r="P27" s="14">
        <v>1</v>
      </c>
      <c r="Q27" s="14" t="s">
        <v>136</v>
      </c>
      <c r="R27" s="14"/>
      <c r="S27" s="14"/>
      <c r="T27" s="34" t="s">
        <v>158</v>
      </c>
      <c r="U27" s="2" t="s">
        <v>295</v>
      </c>
      <c r="V27" s="2" t="s">
        <v>116</v>
      </c>
      <c r="W27" s="25">
        <v>41260</v>
      </c>
      <c r="X27" s="26">
        <v>10955</v>
      </c>
      <c r="Y27" s="27" t="s">
        <v>123</v>
      </c>
      <c r="Z27" s="25">
        <v>41275</v>
      </c>
      <c r="AA27" s="25">
        <v>41394</v>
      </c>
      <c r="AB27" s="2"/>
      <c r="AC27" s="2"/>
      <c r="AD27" s="17"/>
      <c r="AE27" s="2"/>
      <c r="AF27" s="2"/>
      <c r="AG27" s="2"/>
      <c r="AH27" s="2"/>
      <c r="AI27" s="17"/>
      <c r="AJ27" s="28">
        <v>335818.17</v>
      </c>
      <c r="AK27" s="28">
        <f>307905+51317.5+51317.5+51317.5+51317.5+46961.46+51317.5+51317.5</f>
        <v>662771.46</v>
      </c>
      <c r="AL27" s="28">
        <v>494084.87</v>
      </c>
      <c r="AM27" s="28">
        <f>41054+41054+39001.3+39001.3+39001.3+39001.3+39001.3+39001.3+39001.3+39001.3+38590.75+36948.6+36948.6</f>
        <v>506606.34999999992</v>
      </c>
      <c r="AN27" s="28">
        <f>36948+36948.6+36948.6+36948.6+36948.6+36948.6+36948.6+36948.6+36948.6+39001.3+41054</f>
        <v>412592.1</v>
      </c>
      <c r="AO27" s="28">
        <f>41054+41054+39001.3+36948.6+36948.6+36948.6+36946.8</f>
        <v>268901.90000000002</v>
      </c>
      <c r="AP27" s="28">
        <f>AK27+AJ27+AL27+AM27+AN27+AO27</f>
        <v>2680774.8499999996</v>
      </c>
      <c r="AQ27" s="13"/>
      <c r="AR27" s="35"/>
      <c r="AS27" s="35"/>
      <c r="AT27" s="35"/>
      <c r="AU27" s="35"/>
      <c r="AV27" s="35"/>
      <c r="AW27" s="35"/>
      <c r="AX27" s="35"/>
      <c r="AY27" s="35"/>
      <c r="AZ27" s="35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</row>
    <row r="28" spans="1:64" x14ac:dyDescent="0.25">
      <c r="A28" s="124"/>
      <c r="B28" s="121"/>
      <c r="C28" s="14"/>
      <c r="D28" s="14"/>
      <c r="E28" s="14"/>
      <c r="F28" s="20"/>
      <c r="G28" s="21"/>
      <c r="H28" s="13"/>
      <c r="I28" s="22"/>
      <c r="J28" s="14"/>
      <c r="K28" s="23"/>
      <c r="L28" s="24"/>
      <c r="M28" s="21"/>
      <c r="N28" s="23"/>
      <c r="O28" s="23"/>
      <c r="P28" s="14"/>
      <c r="Q28" s="14"/>
      <c r="R28" s="14"/>
      <c r="S28" s="14"/>
      <c r="T28" s="34"/>
      <c r="U28" s="2" t="s">
        <v>295</v>
      </c>
      <c r="V28" s="2" t="s">
        <v>118</v>
      </c>
      <c r="W28" s="25">
        <v>41372</v>
      </c>
      <c r="X28" s="26">
        <v>11032</v>
      </c>
      <c r="Y28" s="27" t="s">
        <v>123</v>
      </c>
      <c r="Z28" s="25">
        <v>41395</v>
      </c>
      <c r="AA28" s="25">
        <v>41514</v>
      </c>
      <c r="AB28" s="2"/>
      <c r="AC28" s="2"/>
      <c r="AD28" s="17"/>
      <c r="AE28" s="2"/>
      <c r="AF28" s="2"/>
      <c r="AG28" s="2"/>
      <c r="AH28" s="2"/>
      <c r="AI28" s="17"/>
      <c r="AJ28" s="28"/>
      <c r="AK28" s="28"/>
      <c r="AL28" s="28"/>
      <c r="AM28" s="28"/>
      <c r="AN28" s="28"/>
      <c r="AO28" s="28"/>
      <c r="AP28" s="28"/>
      <c r="AQ28" s="13"/>
      <c r="AR28" s="35"/>
      <c r="AS28" s="35"/>
      <c r="AT28" s="35"/>
      <c r="AU28" s="35"/>
      <c r="AV28" s="35"/>
      <c r="AW28" s="35"/>
      <c r="AX28" s="35"/>
      <c r="AY28" s="35"/>
      <c r="AZ28" s="35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</row>
    <row r="29" spans="1:64" ht="38.25" x14ac:dyDescent="0.25">
      <c r="A29" s="124"/>
      <c r="B29" s="121"/>
      <c r="C29" s="14"/>
      <c r="D29" s="14"/>
      <c r="E29" s="14"/>
      <c r="F29" s="20"/>
      <c r="G29" s="21"/>
      <c r="H29" s="13"/>
      <c r="I29" s="22"/>
      <c r="J29" s="14"/>
      <c r="K29" s="23"/>
      <c r="L29" s="24"/>
      <c r="M29" s="21"/>
      <c r="N29" s="23"/>
      <c r="O29" s="23"/>
      <c r="P29" s="14"/>
      <c r="Q29" s="14"/>
      <c r="R29" s="14"/>
      <c r="S29" s="14"/>
      <c r="T29" s="34"/>
      <c r="U29" s="2" t="s">
        <v>296</v>
      </c>
      <c r="V29" s="2" t="s">
        <v>119</v>
      </c>
      <c r="W29" s="25">
        <v>77911</v>
      </c>
      <c r="X29" s="26">
        <v>11069</v>
      </c>
      <c r="Y29" s="36" t="s">
        <v>133</v>
      </c>
      <c r="Z29" s="25">
        <v>41387</v>
      </c>
      <c r="AA29" s="25">
        <v>41514</v>
      </c>
      <c r="AB29" s="2"/>
      <c r="AC29" s="2"/>
      <c r="AD29" s="17"/>
      <c r="AE29" s="2"/>
      <c r="AF29" s="2"/>
      <c r="AG29" s="2"/>
      <c r="AH29" s="2"/>
      <c r="AI29" s="17"/>
      <c r="AJ29" s="28"/>
      <c r="AK29" s="28"/>
      <c r="AL29" s="28"/>
      <c r="AM29" s="28"/>
      <c r="AN29" s="28"/>
      <c r="AO29" s="28"/>
      <c r="AP29" s="28"/>
      <c r="AQ29" s="13"/>
      <c r="AR29" s="35"/>
      <c r="AS29" s="35"/>
      <c r="AT29" s="35"/>
      <c r="AU29" s="35"/>
      <c r="AV29" s="35"/>
      <c r="AW29" s="35"/>
      <c r="AX29" s="35"/>
      <c r="AY29" s="35"/>
      <c r="AZ29" s="35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</row>
    <row r="30" spans="1:64" ht="25.5" x14ac:dyDescent="0.25">
      <c r="A30" s="124"/>
      <c r="B30" s="121"/>
      <c r="C30" s="14"/>
      <c r="D30" s="14"/>
      <c r="E30" s="14"/>
      <c r="F30" s="20"/>
      <c r="G30" s="21"/>
      <c r="H30" s="13"/>
      <c r="I30" s="22"/>
      <c r="J30" s="14"/>
      <c r="K30" s="23"/>
      <c r="L30" s="24"/>
      <c r="M30" s="21"/>
      <c r="N30" s="23"/>
      <c r="O30" s="23"/>
      <c r="P30" s="14"/>
      <c r="Q30" s="14"/>
      <c r="R30" s="14"/>
      <c r="S30" s="14"/>
      <c r="T30" s="34"/>
      <c r="U30" s="2" t="s">
        <v>297</v>
      </c>
      <c r="V30" s="2" t="s">
        <v>112</v>
      </c>
      <c r="W30" s="25">
        <v>41426</v>
      </c>
      <c r="X30" s="26">
        <v>11078</v>
      </c>
      <c r="Y30" s="36" t="s">
        <v>141</v>
      </c>
      <c r="Z30" s="25">
        <v>41395</v>
      </c>
      <c r="AA30" s="25">
        <v>41514</v>
      </c>
      <c r="AB30" s="37">
        <v>0.25</v>
      </c>
      <c r="AC30" s="2"/>
      <c r="AD30" s="17">
        <v>26100</v>
      </c>
      <c r="AE30" s="2"/>
      <c r="AF30" s="2"/>
      <c r="AG30" s="2"/>
      <c r="AH30" s="2"/>
      <c r="AI30" s="17">
        <f>L27-AE30+AD30</f>
        <v>234899.39</v>
      </c>
      <c r="AJ30" s="28"/>
      <c r="AK30" s="28"/>
      <c r="AL30" s="28"/>
      <c r="AM30" s="28"/>
      <c r="AN30" s="28"/>
      <c r="AO30" s="28"/>
      <c r="AP30" s="28"/>
      <c r="AQ30" s="13"/>
      <c r="AR30" s="35"/>
      <c r="AS30" s="35"/>
      <c r="AT30" s="35"/>
      <c r="AU30" s="35"/>
      <c r="AV30" s="35"/>
      <c r="AW30" s="35"/>
      <c r="AX30" s="35"/>
      <c r="AY30" s="35"/>
      <c r="AZ30" s="35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</row>
    <row r="31" spans="1:64" x14ac:dyDescent="0.25">
      <c r="A31" s="124"/>
      <c r="B31" s="121"/>
      <c r="C31" s="14"/>
      <c r="D31" s="14"/>
      <c r="E31" s="14"/>
      <c r="F31" s="20"/>
      <c r="G31" s="21"/>
      <c r="H31" s="13"/>
      <c r="I31" s="22"/>
      <c r="J31" s="14"/>
      <c r="K31" s="23"/>
      <c r="L31" s="24"/>
      <c r="M31" s="21"/>
      <c r="N31" s="23"/>
      <c r="O31" s="23"/>
      <c r="P31" s="14"/>
      <c r="Q31" s="14"/>
      <c r="R31" s="14"/>
      <c r="S31" s="14"/>
      <c r="T31" s="34"/>
      <c r="U31" s="2" t="s">
        <v>295</v>
      </c>
      <c r="V31" s="2" t="s">
        <v>120</v>
      </c>
      <c r="W31" s="25">
        <v>41502</v>
      </c>
      <c r="X31" s="26">
        <v>11126</v>
      </c>
      <c r="Y31" s="27" t="s">
        <v>138</v>
      </c>
      <c r="Z31" s="25">
        <v>41515</v>
      </c>
      <c r="AA31" s="25">
        <v>41634</v>
      </c>
      <c r="AB31" s="2"/>
      <c r="AC31" s="2"/>
      <c r="AD31" s="17"/>
      <c r="AE31" s="2"/>
      <c r="AF31" s="2"/>
      <c r="AG31" s="2"/>
      <c r="AH31" s="2"/>
      <c r="AI31" s="17"/>
      <c r="AJ31" s="28"/>
      <c r="AK31" s="28"/>
      <c r="AL31" s="28"/>
      <c r="AM31" s="28"/>
      <c r="AN31" s="28"/>
      <c r="AO31" s="28"/>
      <c r="AP31" s="28"/>
      <c r="AQ31" s="13"/>
      <c r="AR31" s="35"/>
      <c r="AS31" s="35"/>
      <c r="AT31" s="35"/>
      <c r="AU31" s="35"/>
      <c r="AV31" s="35"/>
      <c r="AW31" s="35"/>
      <c r="AX31" s="35"/>
      <c r="AY31" s="35"/>
      <c r="AZ31" s="35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</row>
    <row r="32" spans="1:64" x14ac:dyDescent="0.25">
      <c r="A32" s="124"/>
      <c r="B32" s="121"/>
      <c r="C32" s="14"/>
      <c r="D32" s="14"/>
      <c r="E32" s="14"/>
      <c r="F32" s="20"/>
      <c r="G32" s="21"/>
      <c r="H32" s="13"/>
      <c r="I32" s="22"/>
      <c r="J32" s="14"/>
      <c r="K32" s="23"/>
      <c r="L32" s="24"/>
      <c r="M32" s="21"/>
      <c r="N32" s="23"/>
      <c r="O32" s="23"/>
      <c r="P32" s="14"/>
      <c r="Q32" s="14"/>
      <c r="R32" s="14"/>
      <c r="S32" s="14"/>
      <c r="T32" s="34"/>
      <c r="U32" s="2" t="s">
        <v>295</v>
      </c>
      <c r="V32" s="2" t="s">
        <v>121</v>
      </c>
      <c r="W32" s="25">
        <v>41631</v>
      </c>
      <c r="X32" s="26">
        <v>11217</v>
      </c>
      <c r="Y32" s="27" t="s">
        <v>138</v>
      </c>
      <c r="Z32" s="25">
        <v>41635</v>
      </c>
      <c r="AA32" s="25">
        <v>41754</v>
      </c>
      <c r="AB32" s="2"/>
      <c r="AC32" s="2"/>
      <c r="AD32" s="17"/>
      <c r="AE32" s="2"/>
      <c r="AF32" s="2"/>
      <c r="AG32" s="2"/>
      <c r="AH32" s="2"/>
      <c r="AI32" s="17"/>
      <c r="AJ32" s="28"/>
      <c r="AK32" s="28"/>
      <c r="AL32" s="28"/>
      <c r="AM32" s="28"/>
      <c r="AN32" s="28"/>
      <c r="AO32" s="28"/>
      <c r="AP32" s="28"/>
      <c r="AQ32" s="13"/>
      <c r="AR32" s="35"/>
      <c r="AS32" s="35"/>
      <c r="AT32" s="35"/>
      <c r="AU32" s="35"/>
      <c r="AV32" s="35"/>
      <c r="AW32" s="35"/>
      <c r="AX32" s="35"/>
      <c r="AY32" s="35"/>
      <c r="AZ32" s="35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</row>
    <row r="33" spans="1:64" ht="25.5" x14ac:dyDescent="0.25">
      <c r="A33" s="124"/>
      <c r="B33" s="121"/>
      <c r="C33" s="14"/>
      <c r="D33" s="14"/>
      <c r="E33" s="14"/>
      <c r="F33" s="20"/>
      <c r="G33" s="21"/>
      <c r="H33" s="13"/>
      <c r="I33" s="22"/>
      <c r="J33" s="14"/>
      <c r="K33" s="23"/>
      <c r="L33" s="24"/>
      <c r="M33" s="21"/>
      <c r="N33" s="23"/>
      <c r="O33" s="23"/>
      <c r="P33" s="14"/>
      <c r="Q33" s="14"/>
      <c r="R33" s="14"/>
      <c r="S33" s="14"/>
      <c r="T33" s="34"/>
      <c r="U33" s="2" t="s">
        <v>297</v>
      </c>
      <c r="V33" s="14" t="s">
        <v>122</v>
      </c>
      <c r="W33" s="23">
        <v>41648</v>
      </c>
      <c r="X33" s="21">
        <v>11237</v>
      </c>
      <c r="Y33" s="36" t="s">
        <v>142</v>
      </c>
      <c r="Z33" s="25">
        <v>41275</v>
      </c>
      <c r="AA33" s="25">
        <v>41754</v>
      </c>
      <c r="AB33" s="38">
        <v>9.8799999999999999E-2</v>
      </c>
      <c r="AC33" s="2"/>
      <c r="AD33" s="17">
        <v>17202</v>
      </c>
      <c r="AE33" s="2"/>
      <c r="AF33" s="2"/>
      <c r="AG33" s="2"/>
      <c r="AH33" s="2"/>
      <c r="AI33" s="17"/>
      <c r="AJ33" s="28"/>
      <c r="AK33" s="28"/>
      <c r="AL33" s="28"/>
      <c r="AM33" s="28"/>
      <c r="AN33" s="28"/>
      <c r="AO33" s="28"/>
      <c r="AP33" s="28"/>
      <c r="AQ33" s="13"/>
      <c r="AR33" s="35"/>
      <c r="AS33" s="35"/>
      <c r="AT33" s="35"/>
      <c r="AU33" s="35"/>
      <c r="AV33" s="35"/>
      <c r="AW33" s="35"/>
      <c r="AX33" s="35"/>
      <c r="AY33" s="35"/>
      <c r="AZ33" s="35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</row>
    <row r="34" spans="1:64" ht="25.5" x14ac:dyDescent="0.25">
      <c r="A34" s="124"/>
      <c r="B34" s="121"/>
      <c r="C34" s="14"/>
      <c r="D34" s="14"/>
      <c r="E34" s="14"/>
      <c r="F34" s="20"/>
      <c r="G34" s="21"/>
      <c r="H34" s="13"/>
      <c r="I34" s="22"/>
      <c r="J34" s="14"/>
      <c r="K34" s="23"/>
      <c r="L34" s="24"/>
      <c r="M34" s="21"/>
      <c r="N34" s="23"/>
      <c r="O34" s="23"/>
      <c r="P34" s="14"/>
      <c r="Q34" s="14"/>
      <c r="R34" s="14"/>
      <c r="S34" s="14"/>
      <c r="T34" s="34" t="s">
        <v>159</v>
      </c>
      <c r="U34" s="2" t="s">
        <v>297</v>
      </c>
      <c r="V34" s="14"/>
      <c r="W34" s="23"/>
      <c r="X34" s="21"/>
      <c r="Y34" s="36" t="s">
        <v>160</v>
      </c>
      <c r="Z34" s="25">
        <v>41275</v>
      </c>
      <c r="AA34" s="25">
        <v>41639</v>
      </c>
      <c r="AB34" s="38"/>
      <c r="AC34" s="2"/>
      <c r="AD34" s="17">
        <v>46961.46</v>
      </c>
      <c r="AE34" s="2"/>
      <c r="AF34" s="2"/>
      <c r="AG34" s="2"/>
      <c r="AH34" s="2"/>
      <c r="AI34" s="17"/>
      <c r="AJ34" s="28"/>
      <c r="AK34" s="28"/>
      <c r="AL34" s="28"/>
      <c r="AM34" s="28"/>
      <c r="AN34" s="28"/>
      <c r="AO34" s="28"/>
      <c r="AP34" s="28"/>
      <c r="AQ34" s="13"/>
      <c r="AR34" s="35"/>
      <c r="AS34" s="35"/>
      <c r="AT34" s="35"/>
      <c r="AU34" s="35"/>
      <c r="AV34" s="35"/>
      <c r="AW34" s="35"/>
      <c r="AX34" s="35"/>
      <c r="AY34" s="35"/>
      <c r="AZ34" s="35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</row>
    <row r="35" spans="1:64" x14ac:dyDescent="0.25">
      <c r="A35" s="124"/>
      <c r="B35" s="121"/>
      <c r="C35" s="14"/>
      <c r="D35" s="14"/>
      <c r="E35" s="14"/>
      <c r="F35" s="20"/>
      <c r="G35" s="21"/>
      <c r="H35" s="13"/>
      <c r="I35" s="22"/>
      <c r="J35" s="14"/>
      <c r="K35" s="23"/>
      <c r="L35" s="24"/>
      <c r="M35" s="21"/>
      <c r="N35" s="23"/>
      <c r="O35" s="23"/>
      <c r="P35" s="14"/>
      <c r="Q35" s="14"/>
      <c r="R35" s="14"/>
      <c r="S35" s="14"/>
      <c r="T35" s="34"/>
      <c r="U35" s="2" t="s">
        <v>295</v>
      </c>
      <c r="V35" s="2" t="s">
        <v>117</v>
      </c>
      <c r="W35" s="25">
        <v>41751</v>
      </c>
      <c r="X35" s="26">
        <v>11290</v>
      </c>
      <c r="Y35" s="27" t="s">
        <v>138</v>
      </c>
      <c r="Z35" s="25">
        <v>41755</v>
      </c>
      <c r="AA35" s="25">
        <v>41874</v>
      </c>
      <c r="AB35" s="38"/>
      <c r="AC35" s="2"/>
      <c r="AD35" s="17"/>
      <c r="AE35" s="2"/>
      <c r="AF35" s="2"/>
      <c r="AG35" s="2"/>
      <c r="AH35" s="2"/>
      <c r="AI35" s="17"/>
      <c r="AJ35" s="28"/>
      <c r="AK35" s="28"/>
      <c r="AL35" s="28"/>
      <c r="AM35" s="28"/>
      <c r="AN35" s="28"/>
      <c r="AO35" s="28"/>
      <c r="AP35" s="28"/>
      <c r="AQ35" s="13"/>
      <c r="AR35" s="35"/>
      <c r="AS35" s="35"/>
      <c r="AT35" s="35"/>
      <c r="AU35" s="35"/>
      <c r="AV35" s="35"/>
      <c r="AW35" s="35"/>
      <c r="AX35" s="35"/>
      <c r="AY35" s="35"/>
      <c r="AZ35" s="35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</row>
    <row r="36" spans="1:64" ht="25.5" x14ac:dyDescent="0.25">
      <c r="A36" s="124"/>
      <c r="B36" s="121"/>
      <c r="C36" s="14"/>
      <c r="D36" s="14"/>
      <c r="E36" s="14"/>
      <c r="F36" s="20"/>
      <c r="G36" s="21"/>
      <c r="H36" s="13"/>
      <c r="I36" s="22"/>
      <c r="J36" s="14"/>
      <c r="K36" s="23"/>
      <c r="L36" s="24"/>
      <c r="M36" s="21"/>
      <c r="N36" s="23"/>
      <c r="O36" s="23"/>
      <c r="P36" s="14"/>
      <c r="Q36" s="14"/>
      <c r="R36" s="14"/>
      <c r="S36" s="14"/>
      <c r="T36" s="34"/>
      <c r="U36" s="2" t="s">
        <v>297</v>
      </c>
      <c r="V36" s="2" t="s">
        <v>137</v>
      </c>
      <c r="W36" s="25">
        <v>41813</v>
      </c>
      <c r="X36" s="26">
        <v>11337</v>
      </c>
      <c r="Y36" s="36" t="s">
        <v>157</v>
      </c>
      <c r="Z36" s="25">
        <v>41640</v>
      </c>
      <c r="AA36" s="25">
        <v>41874</v>
      </c>
      <c r="AB36" s="39">
        <v>7.3599999999999999E-2</v>
      </c>
      <c r="AC36" s="14"/>
      <c r="AD36" s="28">
        <v>28138</v>
      </c>
      <c r="AE36" s="14"/>
      <c r="AF36" s="2"/>
      <c r="AG36" s="2"/>
      <c r="AH36" s="2"/>
      <c r="AI36" s="28">
        <f>AI30+AD36</f>
        <v>263037.39</v>
      </c>
      <c r="AJ36" s="28"/>
      <c r="AK36" s="28"/>
      <c r="AL36" s="28"/>
      <c r="AM36" s="28"/>
      <c r="AN36" s="28"/>
      <c r="AO36" s="28"/>
      <c r="AP36" s="28"/>
      <c r="AQ36" s="13"/>
      <c r="AR36" s="35"/>
      <c r="AS36" s="35"/>
      <c r="AT36" s="35"/>
      <c r="AU36" s="35"/>
      <c r="AV36" s="35"/>
      <c r="AW36" s="35"/>
      <c r="AX36" s="35"/>
      <c r="AY36" s="35"/>
      <c r="AZ36" s="35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</row>
    <row r="37" spans="1:64" x14ac:dyDescent="0.25">
      <c r="A37" s="124"/>
      <c r="B37" s="121"/>
      <c r="C37" s="14"/>
      <c r="D37" s="14"/>
      <c r="E37" s="14"/>
      <c r="F37" s="20"/>
      <c r="G37" s="21"/>
      <c r="H37" s="13"/>
      <c r="I37" s="22"/>
      <c r="J37" s="14"/>
      <c r="K37" s="23"/>
      <c r="L37" s="24"/>
      <c r="M37" s="21"/>
      <c r="N37" s="23"/>
      <c r="O37" s="23"/>
      <c r="P37" s="14"/>
      <c r="Q37" s="14"/>
      <c r="R37" s="14"/>
      <c r="S37" s="14"/>
      <c r="T37" s="34"/>
      <c r="U37" s="2" t="s">
        <v>295</v>
      </c>
      <c r="V37" s="2" t="s">
        <v>149</v>
      </c>
      <c r="W37" s="25">
        <v>41866</v>
      </c>
      <c r="X37" s="26">
        <v>11376</v>
      </c>
      <c r="Y37" s="27" t="s">
        <v>138</v>
      </c>
      <c r="Z37" s="25">
        <v>41875</v>
      </c>
      <c r="AA37" s="25">
        <v>41995</v>
      </c>
      <c r="AB37" s="14"/>
      <c r="AC37" s="14"/>
      <c r="AD37" s="14"/>
      <c r="AE37" s="14"/>
      <c r="AF37" s="2"/>
      <c r="AG37" s="2"/>
      <c r="AH37" s="2"/>
      <c r="AI37" s="14"/>
      <c r="AJ37" s="28"/>
      <c r="AK37" s="28"/>
      <c r="AL37" s="28"/>
      <c r="AM37" s="28"/>
      <c r="AN37" s="28"/>
      <c r="AO37" s="28"/>
      <c r="AP37" s="28"/>
      <c r="AQ37" s="13"/>
      <c r="AR37" s="35"/>
      <c r="AS37" s="35"/>
      <c r="AT37" s="35"/>
      <c r="AU37" s="35"/>
      <c r="AV37" s="35"/>
      <c r="AW37" s="35"/>
      <c r="AX37" s="35"/>
      <c r="AY37" s="35"/>
      <c r="AZ37" s="35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</row>
    <row r="38" spans="1:64" x14ac:dyDescent="0.25">
      <c r="A38" s="124"/>
      <c r="B38" s="121"/>
      <c r="C38" s="14"/>
      <c r="D38" s="14"/>
      <c r="E38" s="14"/>
      <c r="F38" s="20"/>
      <c r="G38" s="21"/>
      <c r="H38" s="13"/>
      <c r="I38" s="22"/>
      <c r="J38" s="14"/>
      <c r="K38" s="23"/>
      <c r="L38" s="24"/>
      <c r="M38" s="21"/>
      <c r="N38" s="23"/>
      <c r="O38" s="23"/>
      <c r="P38" s="14"/>
      <c r="Q38" s="14"/>
      <c r="R38" s="14"/>
      <c r="S38" s="14"/>
      <c r="T38" s="34"/>
      <c r="U38" s="2" t="s">
        <v>295</v>
      </c>
      <c r="V38" s="2" t="s">
        <v>167</v>
      </c>
      <c r="W38" s="25">
        <v>41984</v>
      </c>
      <c r="X38" s="26">
        <v>11458</v>
      </c>
      <c r="Y38" s="27" t="s">
        <v>138</v>
      </c>
      <c r="Z38" s="25">
        <v>41996</v>
      </c>
      <c r="AA38" s="25">
        <v>42055</v>
      </c>
      <c r="AB38" s="14"/>
      <c r="AC38" s="14"/>
      <c r="AD38" s="14"/>
      <c r="AE38" s="14"/>
      <c r="AF38" s="2"/>
      <c r="AG38" s="2"/>
      <c r="AH38" s="2"/>
      <c r="AI38" s="14"/>
      <c r="AJ38" s="28"/>
      <c r="AK38" s="28"/>
      <c r="AL38" s="28"/>
      <c r="AM38" s="28"/>
      <c r="AN38" s="28"/>
      <c r="AO38" s="28"/>
      <c r="AP38" s="28"/>
      <c r="AQ38" s="13"/>
      <c r="AR38" s="35"/>
      <c r="AS38" s="35"/>
      <c r="AT38" s="35"/>
      <c r="AU38" s="35"/>
      <c r="AV38" s="35"/>
      <c r="AW38" s="35"/>
      <c r="AX38" s="35"/>
      <c r="AY38" s="35"/>
      <c r="AZ38" s="35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</row>
    <row r="39" spans="1:64" x14ac:dyDescent="0.25">
      <c r="A39" s="124"/>
      <c r="B39" s="121"/>
      <c r="C39" s="14"/>
      <c r="D39" s="14"/>
      <c r="E39" s="14"/>
      <c r="F39" s="20"/>
      <c r="G39" s="21"/>
      <c r="H39" s="13"/>
      <c r="I39" s="22"/>
      <c r="J39" s="14"/>
      <c r="K39" s="23"/>
      <c r="L39" s="24"/>
      <c r="M39" s="21"/>
      <c r="N39" s="23"/>
      <c r="O39" s="23"/>
      <c r="P39" s="14"/>
      <c r="Q39" s="14"/>
      <c r="R39" s="14"/>
      <c r="S39" s="14"/>
      <c r="T39" s="34"/>
      <c r="U39" s="2" t="s">
        <v>295</v>
      </c>
      <c r="V39" s="2" t="s">
        <v>188</v>
      </c>
      <c r="W39" s="25">
        <v>42053</v>
      </c>
      <c r="X39" s="26">
        <v>11513</v>
      </c>
      <c r="Y39" s="27" t="s">
        <v>138</v>
      </c>
      <c r="Z39" s="25">
        <v>42056</v>
      </c>
      <c r="AA39" s="25">
        <v>42115</v>
      </c>
      <c r="AB39" s="14"/>
      <c r="AC39" s="14"/>
      <c r="AD39" s="14"/>
      <c r="AE39" s="14"/>
      <c r="AF39" s="2"/>
      <c r="AG39" s="2"/>
      <c r="AH39" s="2"/>
      <c r="AI39" s="14"/>
      <c r="AJ39" s="28"/>
      <c r="AK39" s="28"/>
      <c r="AL39" s="28"/>
      <c r="AM39" s="28"/>
      <c r="AN39" s="28"/>
      <c r="AO39" s="28"/>
      <c r="AP39" s="28"/>
      <c r="AQ39" s="13"/>
      <c r="AR39" s="35"/>
      <c r="AS39" s="35"/>
      <c r="AT39" s="35"/>
      <c r="AU39" s="35"/>
      <c r="AV39" s="35"/>
      <c r="AW39" s="35"/>
      <c r="AX39" s="35"/>
      <c r="AY39" s="35"/>
      <c r="AZ39" s="35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</row>
    <row r="40" spans="1:64" x14ac:dyDescent="0.25">
      <c r="A40" s="124"/>
      <c r="B40" s="121"/>
      <c r="C40" s="14"/>
      <c r="D40" s="14"/>
      <c r="E40" s="14"/>
      <c r="F40" s="20"/>
      <c r="G40" s="21"/>
      <c r="H40" s="13"/>
      <c r="I40" s="22"/>
      <c r="J40" s="14"/>
      <c r="K40" s="23"/>
      <c r="L40" s="24"/>
      <c r="M40" s="21"/>
      <c r="N40" s="23"/>
      <c r="O40" s="23"/>
      <c r="P40" s="14"/>
      <c r="Q40" s="14"/>
      <c r="R40" s="14"/>
      <c r="S40" s="14"/>
      <c r="T40" s="34"/>
      <c r="U40" s="2" t="s">
        <v>295</v>
      </c>
      <c r="V40" s="2" t="s">
        <v>189</v>
      </c>
      <c r="W40" s="25">
        <v>42111</v>
      </c>
      <c r="X40" s="26">
        <v>11537</v>
      </c>
      <c r="Y40" s="27" t="s">
        <v>138</v>
      </c>
      <c r="Z40" s="25">
        <v>42116</v>
      </c>
      <c r="AA40" s="25">
        <v>42175</v>
      </c>
      <c r="AB40" s="14"/>
      <c r="AC40" s="14"/>
      <c r="AD40" s="14"/>
      <c r="AE40" s="14"/>
      <c r="AF40" s="2"/>
      <c r="AG40" s="2"/>
      <c r="AH40" s="2"/>
      <c r="AI40" s="14"/>
      <c r="AJ40" s="28"/>
      <c r="AK40" s="28"/>
      <c r="AL40" s="28"/>
      <c r="AM40" s="28"/>
      <c r="AN40" s="28"/>
      <c r="AO40" s="28"/>
      <c r="AP40" s="28"/>
      <c r="AQ40" s="13"/>
      <c r="AR40" s="35"/>
      <c r="AS40" s="35"/>
      <c r="AT40" s="35"/>
      <c r="AU40" s="35"/>
      <c r="AV40" s="35"/>
      <c r="AW40" s="35"/>
      <c r="AX40" s="35"/>
      <c r="AY40" s="35"/>
      <c r="AZ40" s="35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</row>
    <row r="41" spans="1:64" x14ac:dyDescent="0.25">
      <c r="A41" s="124"/>
      <c r="B41" s="121"/>
      <c r="C41" s="14"/>
      <c r="D41" s="14"/>
      <c r="E41" s="14"/>
      <c r="F41" s="20"/>
      <c r="G41" s="21"/>
      <c r="H41" s="13"/>
      <c r="I41" s="22"/>
      <c r="J41" s="14"/>
      <c r="K41" s="23"/>
      <c r="L41" s="24"/>
      <c r="M41" s="21"/>
      <c r="N41" s="23"/>
      <c r="O41" s="23"/>
      <c r="P41" s="14"/>
      <c r="Q41" s="14"/>
      <c r="R41" s="14"/>
      <c r="S41" s="14"/>
      <c r="T41" s="34"/>
      <c r="U41" s="2" t="s">
        <v>295</v>
      </c>
      <c r="V41" s="2" t="s">
        <v>190</v>
      </c>
      <c r="W41" s="25">
        <v>42158</v>
      </c>
      <c r="X41" s="26">
        <v>11571</v>
      </c>
      <c r="Y41" s="27" t="s">
        <v>138</v>
      </c>
      <c r="Z41" s="25">
        <v>42176</v>
      </c>
      <c r="AA41" s="25">
        <v>42358</v>
      </c>
      <c r="AB41" s="14"/>
      <c r="AC41" s="14"/>
      <c r="AD41" s="14"/>
      <c r="AE41" s="14"/>
      <c r="AF41" s="2"/>
      <c r="AG41" s="2"/>
      <c r="AH41" s="2"/>
      <c r="AI41" s="14"/>
      <c r="AJ41" s="28"/>
      <c r="AK41" s="28"/>
      <c r="AL41" s="28"/>
      <c r="AM41" s="28"/>
      <c r="AN41" s="28"/>
      <c r="AO41" s="28"/>
      <c r="AP41" s="28"/>
      <c r="AQ41" s="13"/>
      <c r="AR41" s="35"/>
      <c r="AS41" s="35"/>
      <c r="AT41" s="35"/>
      <c r="AU41" s="35"/>
      <c r="AV41" s="35"/>
      <c r="AW41" s="35"/>
      <c r="AX41" s="35"/>
      <c r="AY41" s="35"/>
      <c r="AZ41" s="35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</row>
    <row r="42" spans="1:64" x14ac:dyDescent="0.25">
      <c r="A42" s="124"/>
      <c r="B42" s="121"/>
      <c r="C42" s="14"/>
      <c r="D42" s="14"/>
      <c r="E42" s="14"/>
      <c r="F42" s="20"/>
      <c r="G42" s="21"/>
      <c r="H42" s="13"/>
      <c r="I42" s="22"/>
      <c r="J42" s="14"/>
      <c r="K42" s="23"/>
      <c r="L42" s="24"/>
      <c r="M42" s="21"/>
      <c r="N42" s="23"/>
      <c r="O42" s="23"/>
      <c r="P42" s="14"/>
      <c r="Q42" s="14"/>
      <c r="R42" s="14"/>
      <c r="S42" s="14"/>
      <c r="T42" s="34"/>
      <c r="U42" s="2" t="s">
        <v>295</v>
      </c>
      <c r="V42" s="2" t="s">
        <v>199</v>
      </c>
      <c r="W42" s="25">
        <v>42356</v>
      </c>
      <c r="X42" s="26">
        <v>11718</v>
      </c>
      <c r="Y42" s="27" t="s">
        <v>138</v>
      </c>
      <c r="Z42" s="25">
        <v>42359</v>
      </c>
      <c r="AA42" s="25">
        <v>42724</v>
      </c>
      <c r="AB42" s="14"/>
      <c r="AC42" s="14"/>
      <c r="AD42" s="14"/>
      <c r="AE42" s="14"/>
      <c r="AF42" s="2"/>
      <c r="AG42" s="2"/>
      <c r="AH42" s="2"/>
      <c r="AI42" s="14"/>
      <c r="AJ42" s="28"/>
      <c r="AK42" s="28"/>
      <c r="AL42" s="28"/>
      <c r="AM42" s="28"/>
      <c r="AN42" s="28"/>
      <c r="AO42" s="28"/>
      <c r="AP42" s="28"/>
      <c r="AQ42" s="13"/>
      <c r="AR42" s="35"/>
      <c r="AS42" s="35"/>
      <c r="AT42" s="35"/>
      <c r="AU42" s="35"/>
      <c r="AV42" s="35"/>
      <c r="AW42" s="35"/>
      <c r="AX42" s="35"/>
      <c r="AY42" s="35"/>
      <c r="AZ42" s="35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</row>
    <row r="43" spans="1:64" x14ac:dyDescent="0.25">
      <c r="A43" s="124"/>
      <c r="B43" s="121"/>
      <c r="C43" s="14"/>
      <c r="D43" s="14"/>
      <c r="E43" s="14"/>
      <c r="F43" s="20"/>
      <c r="G43" s="21"/>
      <c r="H43" s="13"/>
      <c r="I43" s="22"/>
      <c r="J43" s="14"/>
      <c r="K43" s="23"/>
      <c r="L43" s="24"/>
      <c r="M43" s="21"/>
      <c r="N43" s="23"/>
      <c r="O43" s="23"/>
      <c r="P43" s="14"/>
      <c r="Q43" s="14"/>
      <c r="R43" s="14"/>
      <c r="S43" s="14"/>
      <c r="T43" s="34"/>
      <c r="U43" s="2" t="s">
        <v>295</v>
      </c>
      <c r="V43" s="2" t="s">
        <v>218</v>
      </c>
      <c r="W43" s="25">
        <v>42720</v>
      </c>
      <c r="X43" s="26">
        <v>11960</v>
      </c>
      <c r="Y43" s="27" t="s">
        <v>138</v>
      </c>
      <c r="Z43" s="25">
        <v>42725</v>
      </c>
      <c r="AA43" s="25">
        <v>42814</v>
      </c>
      <c r="AB43" s="14"/>
      <c r="AC43" s="14"/>
      <c r="AD43" s="14"/>
      <c r="AE43" s="14"/>
      <c r="AF43" s="2"/>
      <c r="AG43" s="2"/>
      <c r="AH43" s="2"/>
      <c r="AI43" s="14"/>
      <c r="AJ43" s="28"/>
      <c r="AK43" s="28"/>
      <c r="AL43" s="28"/>
      <c r="AM43" s="28"/>
      <c r="AN43" s="28"/>
      <c r="AO43" s="28"/>
      <c r="AP43" s="28"/>
      <c r="AQ43" s="13"/>
      <c r="AR43" s="35"/>
      <c r="AS43" s="35"/>
      <c r="AT43" s="35"/>
      <c r="AU43" s="35"/>
      <c r="AV43" s="35"/>
      <c r="AW43" s="35"/>
      <c r="AX43" s="35"/>
      <c r="AY43" s="35"/>
      <c r="AZ43" s="35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</row>
    <row r="44" spans="1:64" x14ac:dyDescent="0.25">
      <c r="A44" s="124"/>
      <c r="B44" s="121"/>
      <c r="C44" s="14"/>
      <c r="D44" s="14"/>
      <c r="E44" s="14"/>
      <c r="F44" s="20"/>
      <c r="G44" s="21"/>
      <c r="H44" s="13"/>
      <c r="I44" s="22"/>
      <c r="J44" s="14"/>
      <c r="K44" s="23"/>
      <c r="L44" s="24"/>
      <c r="M44" s="21"/>
      <c r="N44" s="23"/>
      <c r="O44" s="23"/>
      <c r="P44" s="14"/>
      <c r="Q44" s="14"/>
      <c r="R44" s="14"/>
      <c r="S44" s="14"/>
      <c r="T44" s="34"/>
      <c r="U44" s="2" t="s">
        <v>295</v>
      </c>
      <c r="V44" s="2" t="s">
        <v>225</v>
      </c>
      <c r="W44" s="25">
        <v>42811</v>
      </c>
      <c r="X44" s="26">
        <v>12020</v>
      </c>
      <c r="Y44" s="27" t="s">
        <v>138</v>
      </c>
      <c r="Z44" s="25">
        <v>42815</v>
      </c>
      <c r="AA44" s="25">
        <v>42980</v>
      </c>
      <c r="AB44" s="14"/>
      <c r="AC44" s="14"/>
      <c r="AD44" s="14"/>
      <c r="AE44" s="14"/>
      <c r="AF44" s="2"/>
      <c r="AG44" s="2"/>
      <c r="AH44" s="2"/>
      <c r="AI44" s="14"/>
      <c r="AJ44" s="28"/>
      <c r="AK44" s="28"/>
      <c r="AL44" s="28"/>
      <c r="AM44" s="28"/>
      <c r="AN44" s="28"/>
      <c r="AO44" s="28"/>
      <c r="AP44" s="28"/>
      <c r="AQ44" s="13"/>
      <c r="AR44" s="35"/>
      <c r="AS44" s="35"/>
      <c r="AT44" s="35"/>
      <c r="AU44" s="35"/>
      <c r="AV44" s="35"/>
      <c r="AW44" s="35"/>
      <c r="AX44" s="35"/>
      <c r="AY44" s="35"/>
      <c r="AZ44" s="35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</row>
    <row r="45" spans="1:64" x14ac:dyDescent="0.25">
      <c r="A45" s="124"/>
      <c r="B45" s="121"/>
      <c r="C45" s="14"/>
      <c r="D45" s="14"/>
      <c r="E45" s="14"/>
      <c r="F45" s="20"/>
      <c r="G45" s="21"/>
      <c r="H45" s="13"/>
      <c r="I45" s="22"/>
      <c r="J45" s="14"/>
      <c r="K45" s="23"/>
      <c r="L45" s="24"/>
      <c r="M45" s="21"/>
      <c r="N45" s="23"/>
      <c r="O45" s="23"/>
      <c r="P45" s="14"/>
      <c r="Q45" s="14"/>
      <c r="R45" s="14"/>
      <c r="S45" s="14"/>
      <c r="T45" s="34"/>
      <c r="U45" s="2" t="s">
        <v>295</v>
      </c>
      <c r="V45" s="2" t="s">
        <v>294</v>
      </c>
      <c r="W45" s="25">
        <v>42978</v>
      </c>
      <c r="X45" s="26">
        <v>12136</v>
      </c>
      <c r="Y45" s="27" t="s">
        <v>138</v>
      </c>
      <c r="Z45" s="25">
        <v>42981</v>
      </c>
      <c r="AA45" s="25">
        <v>43345</v>
      </c>
      <c r="AB45" s="14"/>
      <c r="AC45" s="14"/>
      <c r="AD45" s="14"/>
      <c r="AE45" s="14"/>
      <c r="AF45" s="2"/>
      <c r="AG45" s="2"/>
      <c r="AH45" s="2"/>
      <c r="AI45" s="14"/>
      <c r="AJ45" s="28"/>
      <c r="AK45" s="28"/>
      <c r="AL45" s="28"/>
      <c r="AM45" s="28"/>
      <c r="AN45" s="28"/>
      <c r="AO45" s="28"/>
      <c r="AP45" s="28"/>
      <c r="AQ45" s="13"/>
      <c r="AR45" s="35"/>
      <c r="AS45" s="35"/>
      <c r="AT45" s="35"/>
      <c r="AU45" s="35"/>
      <c r="AV45" s="35"/>
      <c r="AW45" s="35"/>
      <c r="AX45" s="35"/>
      <c r="AY45" s="35"/>
      <c r="AZ45" s="35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</row>
    <row r="46" spans="1:64" x14ac:dyDescent="0.25">
      <c r="A46" s="124">
        <v>3</v>
      </c>
      <c r="B46" s="121" t="s">
        <v>126</v>
      </c>
      <c r="C46" s="14" t="s">
        <v>114</v>
      </c>
      <c r="D46" s="14" t="s">
        <v>115</v>
      </c>
      <c r="E46" s="14" t="s">
        <v>113</v>
      </c>
      <c r="F46" s="20" t="s">
        <v>139</v>
      </c>
      <c r="G46" s="21">
        <v>10990</v>
      </c>
      <c r="H46" s="13" t="s">
        <v>125</v>
      </c>
      <c r="I46" s="22" t="s">
        <v>129</v>
      </c>
      <c r="J46" s="14" t="s">
        <v>130</v>
      </c>
      <c r="K46" s="23">
        <v>41533</v>
      </c>
      <c r="L46" s="24">
        <v>6000</v>
      </c>
      <c r="M46" s="21">
        <v>11147</v>
      </c>
      <c r="N46" s="23">
        <v>41533</v>
      </c>
      <c r="O46" s="23">
        <v>41639</v>
      </c>
      <c r="P46" s="14">
        <v>1</v>
      </c>
      <c r="Q46" s="14" t="s">
        <v>136</v>
      </c>
      <c r="R46" s="14"/>
      <c r="S46" s="14"/>
      <c r="T46" s="14" t="s">
        <v>128</v>
      </c>
      <c r="U46" s="2" t="s">
        <v>295</v>
      </c>
      <c r="V46" s="2" t="s">
        <v>116</v>
      </c>
      <c r="W46" s="25">
        <v>41628</v>
      </c>
      <c r="X46" s="26">
        <v>11213</v>
      </c>
      <c r="Y46" s="27" t="s">
        <v>138</v>
      </c>
      <c r="Z46" s="25">
        <v>41640</v>
      </c>
      <c r="AA46" s="25">
        <v>41820</v>
      </c>
      <c r="AB46" s="14"/>
      <c r="AC46" s="14"/>
      <c r="AD46" s="28"/>
      <c r="AE46" s="14"/>
      <c r="AF46" s="2"/>
      <c r="AG46" s="2"/>
      <c r="AH46" s="2"/>
      <c r="AI46" s="28"/>
      <c r="AJ46" s="28">
        <v>3500</v>
      </c>
      <c r="AK46" s="28">
        <v>12000</v>
      </c>
      <c r="AL46" s="28">
        <f>1000*11</f>
        <v>11000</v>
      </c>
      <c r="AM46" s="28">
        <f>1000+1000+1000+1000+1000+1000+1000+1000+1000+1000+1000+1000+1000</f>
        <v>13000</v>
      </c>
      <c r="AN46" s="28">
        <f>1000+1000+1000+1000+1000+1000+1000+1000+1000+1000+1000</f>
        <v>11000</v>
      </c>
      <c r="AO46" s="28">
        <f>1000+1000+1000+1000+1000+1000+1000</f>
        <v>7000</v>
      </c>
      <c r="AP46" s="28">
        <f>AJ46+AK46+AL46+AM46+AN46+AO46</f>
        <v>57500</v>
      </c>
      <c r="AQ46" s="13"/>
      <c r="AR46" s="30"/>
      <c r="AS46" s="40"/>
      <c r="AT46" s="30"/>
      <c r="AU46" s="30"/>
      <c r="AV46" s="30"/>
      <c r="AW46" s="30"/>
      <c r="AX46" s="30"/>
      <c r="AY46" s="41"/>
      <c r="AZ46" s="30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</row>
    <row r="47" spans="1:64" x14ac:dyDescent="0.25">
      <c r="A47" s="124"/>
      <c r="B47" s="121"/>
      <c r="C47" s="14"/>
      <c r="D47" s="14"/>
      <c r="E47" s="14"/>
      <c r="F47" s="20"/>
      <c r="G47" s="21"/>
      <c r="H47" s="13"/>
      <c r="I47" s="22"/>
      <c r="J47" s="14"/>
      <c r="K47" s="23"/>
      <c r="L47" s="24"/>
      <c r="M47" s="21"/>
      <c r="N47" s="23"/>
      <c r="O47" s="23"/>
      <c r="P47" s="14"/>
      <c r="Q47" s="14"/>
      <c r="R47" s="14"/>
      <c r="S47" s="14"/>
      <c r="T47" s="14"/>
      <c r="U47" s="2" t="s">
        <v>295</v>
      </c>
      <c r="V47" s="2" t="s">
        <v>118</v>
      </c>
      <c r="W47" s="25">
        <v>41815</v>
      </c>
      <c r="X47" s="26">
        <v>11337</v>
      </c>
      <c r="Y47" s="27" t="s">
        <v>138</v>
      </c>
      <c r="Z47" s="25">
        <v>41821</v>
      </c>
      <c r="AA47" s="25">
        <v>42004</v>
      </c>
      <c r="AB47" s="14"/>
      <c r="AC47" s="14"/>
      <c r="AD47" s="14"/>
      <c r="AE47" s="14"/>
      <c r="AF47" s="2"/>
      <c r="AG47" s="2"/>
      <c r="AH47" s="2"/>
      <c r="AI47" s="14"/>
      <c r="AJ47" s="14"/>
      <c r="AK47" s="14"/>
      <c r="AL47" s="14"/>
      <c r="AM47" s="14"/>
      <c r="AN47" s="28"/>
      <c r="AO47" s="28"/>
      <c r="AP47" s="14"/>
      <c r="AQ47" s="14"/>
      <c r="AR47" s="42"/>
      <c r="AS47" s="20"/>
      <c r="AT47" s="42"/>
      <c r="AU47" s="42"/>
      <c r="AV47" s="42"/>
      <c r="AW47" s="42"/>
      <c r="AX47" s="42"/>
      <c r="AY47" s="30"/>
      <c r="AZ47" s="42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</row>
    <row r="48" spans="1:64" x14ac:dyDescent="0.25">
      <c r="A48" s="124"/>
      <c r="B48" s="121"/>
      <c r="C48" s="14"/>
      <c r="D48" s="14"/>
      <c r="E48" s="14"/>
      <c r="F48" s="20"/>
      <c r="G48" s="21"/>
      <c r="H48" s="13"/>
      <c r="I48" s="22"/>
      <c r="J48" s="14"/>
      <c r="K48" s="23"/>
      <c r="L48" s="24"/>
      <c r="M48" s="21"/>
      <c r="N48" s="23"/>
      <c r="O48" s="23"/>
      <c r="P48" s="14"/>
      <c r="Q48" s="14"/>
      <c r="R48" s="14"/>
      <c r="S48" s="14"/>
      <c r="T48" s="14"/>
      <c r="U48" s="2" t="s">
        <v>295</v>
      </c>
      <c r="V48" s="2" t="s">
        <v>119</v>
      </c>
      <c r="W48" s="25">
        <v>41984</v>
      </c>
      <c r="X48" s="26">
        <v>11458</v>
      </c>
      <c r="Y48" s="27" t="s">
        <v>138</v>
      </c>
      <c r="Z48" s="32">
        <v>42005</v>
      </c>
      <c r="AA48" s="32">
        <v>42185</v>
      </c>
      <c r="AB48" s="14"/>
      <c r="AC48" s="14"/>
      <c r="AD48" s="14"/>
      <c r="AE48" s="14"/>
      <c r="AF48" s="2"/>
      <c r="AG48" s="2"/>
      <c r="AH48" s="2"/>
      <c r="AI48" s="14"/>
      <c r="AJ48" s="14"/>
      <c r="AK48" s="14"/>
      <c r="AL48" s="14"/>
      <c r="AM48" s="14"/>
      <c r="AN48" s="28"/>
      <c r="AO48" s="28"/>
      <c r="AP48" s="14"/>
      <c r="AQ48" s="14"/>
      <c r="AR48" s="42"/>
      <c r="AS48" s="20"/>
      <c r="AT48" s="42"/>
      <c r="AU48" s="42"/>
      <c r="AV48" s="42"/>
      <c r="AW48" s="42"/>
      <c r="AX48" s="42"/>
      <c r="AY48" s="42"/>
      <c r="AZ48" s="42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</row>
    <row r="49" spans="1:64" x14ac:dyDescent="0.25">
      <c r="A49" s="124"/>
      <c r="B49" s="121"/>
      <c r="C49" s="14"/>
      <c r="D49" s="14"/>
      <c r="E49" s="14"/>
      <c r="F49" s="20"/>
      <c r="G49" s="21"/>
      <c r="H49" s="13"/>
      <c r="I49" s="22"/>
      <c r="J49" s="14"/>
      <c r="K49" s="23"/>
      <c r="L49" s="24"/>
      <c r="M49" s="21"/>
      <c r="N49" s="23"/>
      <c r="O49" s="23"/>
      <c r="P49" s="14"/>
      <c r="Q49" s="14"/>
      <c r="R49" s="14"/>
      <c r="S49" s="14"/>
      <c r="T49" s="14"/>
      <c r="U49" s="2" t="s">
        <v>295</v>
      </c>
      <c r="V49" s="2" t="s">
        <v>112</v>
      </c>
      <c r="W49" s="25">
        <v>42171</v>
      </c>
      <c r="X49" s="26">
        <v>11580</v>
      </c>
      <c r="Y49" s="27" t="s">
        <v>138</v>
      </c>
      <c r="Z49" s="32">
        <v>42186</v>
      </c>
      <c r="AA49" s="32">
        <v>42369</v>
      </c>
      <c r="AB49" s="14"/>
      <c r="AC49" s="14"/>
      <c r="AD49" s="14"/>
      <c r="AE49" s="14"/>
      <c r="AF49" s="2"/>
      <c r="AG49" s="2"/>
      <c r="AH49" s="2"/>
      <c r="AI49" s="14"/>
      <c r="AJ49" s="14"/>
      <c r="AK49" s="14"/>
      <c r="AL49" s="14"/>
      <c r="AM49" s="14"/>
      <c r="AN49" s="28"/>
      <c r="AO49" s="28"/>
      <c r="AP49" s="14"/>
      <c r="AQ49" s="14"/>
      <c r="AR49" s="42"/>
      <c r="AS49" s="20"/>
      <c r="AT49" s="42"/>
      <c r="AU49" s="42"/>
      <c r="AV49" s="42"/>
      <c r="AW49" s="42"/>
      <c r="AX49" s="42"/>
      <c r="AY49" s="42"/>
      <c r="AZ49" s="42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</row>
    <row r="50" spans="1:64" x14ac:dyDescent="0.25">
      <c r="A50" s="124"/>
      <c r="B50" s="121"/>
      <c r="C50" s="14"/>
      <c r="D50" s="14"/>
      <c r="E50" s="14"/>
      <c r="F50" s="20"/>
      <c r="G50" s="21"/>
      <c r="H50" s="13"/>
      <c r="I50" s="22"/>
      <c r="J50" s="14"/>
      <c r="K50" s="23"/>
      <c r="L50" s="24"/>
      <c r="M50" s="21"/>
      <c r="N50" s="23"/>
      <c r="O50" s="23"/>
      <c r="P50" s="14"/>
      <c r="Q50" s="14"/>
      <c r="R50" s="14"/>
      <c r="S50" s="14"/>
      <c r="T50" s="14"/>
      <c r="U50" s="2" t="s">
        <v>295</v>
      </c>
      <c r="V50" s="2" t="s">
        <v>120</v>
      </c>
      <c r="W50" s="25">
        <v>42367</v>
      </c>
      <c r="X50" s="26">
        <v>11718</v>
      </c>
      <c r="Y50" s="27" t="s">
        <v>138</v>
      </c>
      <c r="Z50" s="32">
        <v>42186</v>
      </c>
      <c r="AA50" s="32">
        <v>42735</v>
      </c>
      <c r="AB50" s="14"/>
      <c r="AC50" s="14"/>
      <c r="AD50" s="14"/>
      <c r="AE50" s="14"/>
      <c r="AF50" s="2"/>
      <c r="AG50" s="2"/>
      <c r="AH50" s="2"/>
      <c r="AI50" s="14"/>
      <c r="AJ50" s="14"/>
      <c r="AK50" s="14"/>
      <c r="AL50" s="14"/>
      <c r="AM50" s="14"/>
      <c r="AN50" s="28"/>
      <c r="AO50" s="28"/>
      <c r="AP50" s="14"/>
      <c r="AQ50" s="14"/>
      <c r="AR50" s="42"/>
      <c r="AS50" s="20"/>
      <c r="AT50" s="42"/>
      <c r="AU50" s="42"/>
      <c r="AV50" s="42"/>
      <c r="AW50" s="42"/>
      <c r="AX50" s="42"/>
      <c r="AY50" s="42"/>
      <c r="AZ50" s="42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</row>
    <row r="51" spans="1:64" x14ac:dyDescent="0.25">
      <c r="A51" s="124"/>
      <c r="B51" s="121"/>
      <c r="C51" s="14"/>
      <c r="D51" s="14"/>
      <c r="E51" s="14"/>
      <c r="F51" s="20"/>
      <c r="G51" s="21"/>
      <c r="H51" s="13"/>
      <c r="I51" s="22"/>
      <c r="J51" s="14"/>
      <c r="K51" s="23"/>
      <c r="L51" s="24"/>
      <c r="M51" s="21"/>
      <c r="N51" s="23"/>
      <c r="O51" s="23"/>
      <c r="P51" s="14"/>
      <c r="Q51" s="14"/>
      <c r="R51" s="14"/>
      <c r="S51" s="14"/>
      <c r="T51" s="14"/>
      <c r="U51" s="2" t="s">
        <v>295</v>
      </c>
      <c r="V51" s="2" t="s">
        <v>121</v>
      </c>
      <c r="W51" s="25">
        <v>42730</v>
      </c>
      <c r="X51" s="26">
        <v>11970</v>
      </c>
      <c r="Y51" s="27" t="s">
        <v>138</v>
      </c>
      <c r="Z51" s="32">
        <v>42736</v>
      </c>
      <c r="AA51" s="32">
        <v>42825</v>
      </c>
      <c r="AB51" s="14"/>
      <c r="AC51" s="14"/>
      <c r="AD51" s="14"/>
      <c r="AE51" s="14"/>
      <c r="AF51" s="2"/>
      <c r="AG51" s="2"/>
      <c r="AH51" s="2"/>
      <c r="AI51" s="14"/>
      <c r="AJ51" s="14"/>
      <c r="AK51" s="14"/>
      <c r="AL51" s="14"/>
      <c r="AM51" s="14"/>
      <c r="AN51" s="28"/>
      <c r="AO51" s="28"/>
      <c r="AP51" s="14"/>
      <c r="AQ51" s="14"/>
      <c r="AR51" s="42"/>
      <c r="AS51" s="20"/>
      <c r="AT51" s="42"/>
      <c r="AU51" s="42"/>
      <c r="AV51" s="42"/>
      <c r="AW51" s="42"/>
      <c r="AX51" s="42"/>
      <c r="AY51" s="42"/>
      <c r="AZ51" s="42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</row>
    <row r="52" spans="1:64" x14ac:dyDescent="0.25">
      <c r="A52" s="124"/>
      <c r="B52" s="121"/>
      <c r="C52" s="14"/>
      <c r="D52" s="14"/>
      <c r="E52" s="14"/>
      <c r="F52" s="20"/>
      <c r="G52" s="21"/>
      <c r="H52" s="13"/>
      <c r="I52" s="22"/>
      <c r="J52" s="14"/>
      <c r="K52" s="23"/>
      <c r="L52" s="24"/>
      <c r="M52" s="21"/>
      <c r="N52" s="23"/>
      <c r="O52" s="23"/>
      <c r="P52" s="14"/>
      <c r="Q52" s="14"/>
      <c r="R52" s="14"/>
      <c r="S52" s="14"/>
      <c r="T52" s="14"/>
      <c r="U52" s="2" t="s">
        <v>295</v>
      </c>
      <c r="V52" s="2" t="s">
        <v>122</v>
      </c>
      <c r="W52" s="25">
        <v>42824</v>
      </c>
      <c r="X52" s="26">
        <v>12026</v>
      </c>
      <c r="Y52" s="27" t="s">
        <v>138</v>
      </c>
      <c r="Z52" s="32">
        <v>42826</v>
      </c>
      <c r="AA52" s="32">
        <v>43100</v>
      </c>
      <c r="AB52" s="14"/>
      <c r="AC52" s="14"/>
      <c r="AD52" s="14"/>
      <c r="AE52" s="14"/>
      <c r="AF52" s="2"/>
      <c r="AG52" s="2"/>
      <c r="AH52" s="2"/>
      <c r="AI52" s="14"/>
      <c r="AJ52" s="14"/>
      <c r="AK52" s="14"/>
      <c r="AL52" s="14"/>
      <c r="AM52" s="14"/>
      <c r="AN52" s="28"/>
      <c r="AO52" s="28"/>
      <c r="AP52" s="14"/>
      <c r="AQ52" s="14"/>
      <c r="AR52" s="42"/>
      <c r="AS52" s="20"/>
      <c r="AT52" s="42"/>
      <c r="AU52" s="42"/>
      <c r="AV52" s="42"/>
      <c r="AW52" s="42"/>
      <c r="AX52" s="42"/>
      <c r="AY52" s="42"/>
      <c r="AZ52" s="42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</row>
    <row r="53" spans="1:64" x14ac:dyDescent="0.25">
      <c r="A53" s="124"/>
      <c r="B53" s="121"/>
      <c r="C53" s="14"/>
      <c r="D53" s="14"/>
      <c r="E53" s="14"/>
      <c r="F53" s="20"/>
      <c r="G53" s="21"/>
      <c r="H53" s="13"/>
      <c r="I53" s="22"/>
      <c r="J53" s="14"/>
      <c r="K53" s="23"/>
      <c r="L53" s="24"/>
      <c r="M53" s="21"/>
      <c r="N53" s="23"/>
      <c r="O53" s="23"/>
      <c r="P53" s="14"/>
      <c r="Q53" s="14"/>
      <c r="R53" s="14"/>
      <c r="S53" s="14"/>
      <c r="T53" s="14"/>
      <c r="U53" s="2" t="s">
        <v>295</v>
      </c>
      <c r="V53" s="2" t="s">
        <v>117</v>
      </c>
      <c r="W53" s="25">
        <v>43096</v>
      </c>
      <c r="X53" s="26">
        <v>12212</v>
      </c>
      <c r="Y53" s="27" t="s">
        <v>138</v>
      </c>
      <c r="Z53" s="32">
        <v>43101</v>
      </c>
      <c r="AA53" s="32">
        <v>43190</v>
      </c>
      <c r="AB53" s="14"/>
      <c r="AC53" s="14"/>
      <c r="AD53" s="14"/>
      <c r="AE53" s="14"/>
      <c r="AF53" s="2"/>
      <c r="AG53" s="2"/>
      <c r="AH53" s="2"/>
      <c r="AI53" s="14"/>
      <c r="AJ53" s="14"/>
      <c r="AK53" s="14"/>
      <c r="AL53" s="14"/>
      <c r="AM53" s="14"/>
      <c r="AN53" s="28"/>
      <c r="AO53" s="28"/>
      <c r="AP53" s="14"/>
      <c r="AQ53" s="14"/>
      <c r="AR53" s="42"/>
      <c r="AS53" s="20"/>
      <c r="AT53" s="42"/>
      <c r="AU53" s="42"/>
      <c r="AV53" s="42"/>
      <c r="AW53" s="42"/>
      <c r="AX53" s="42"/>
      <c r="AY53" s="42"/>
      <c r="AZ53" s="42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</row>
    <row r="54" spans="1:64" x14ac:dyDescent="0.25">
      <c r="A54" s="124"/>
      <c r="B54" s="121"/>
      <c r="C54" s="14"/>
      <c r="D54" s="14"/>
      <c r="E54" s="14"/>
      <c r="F54" s="20"/>
      <c r="G54" s="21"/>
      <c r="H54" s="13"/>
      <c r="I54" s="22"/>
      <c r="J54" s="14"/>
      <c r="K54" s="23"/>
      <c r="L54" s="24"/>
      <c r="M54" s="21"/>
      <c r="N54" s="23"/>
      <c r="O54" s="23"/>
      <c r="P54" s="14"/>
      <c r="Q54" s="14"/>
      <c r="R54" s="14"/>
      <c r="S54" s="14"/>
      <c r="T54" s="14"/>
      <c r="U54" s="2" t="s">
        <v>295</v>
      </c>
      <c r="V54" s="2" t="s">
        <v>137</v>
      </c>
      <c r="W54" s="25">
        <v>43187</v>
      </c>
      <c r="X54" s="26">
        <v>12274</v>
      </c>
      <c r="Y54" s="27" t="s">
        <v>138</v>
      </c>
      <c r="Z54" s="32">
        <v>43191</v>
      </c>
      <c r="AA54" s="32">
        <v>43281</v>
      </c>
      <c r="AB54" s="14"/>
      <c r="AC54" s="14"/>
      <c r="AD54" s="14"/>
      <c r="AE54" s="14"/>
      <c r="AF54" s="2"/>
      <c r="AG54" s="2"/>
      <c r="AH54" s="2"/>
      <c r="AI54" s="14"/>
      <c r="AJ54" s="14"/>
      <c r="AK54" s="14"/>
      <c r="AL54" s="14"/>
      <c r="AM54" s="14"/>
      <c r="AN54" s="28"/>
      <c r="AO54" s="28"/>
      <c r="AP54" s="14"/>
      <c r="AQ54" s="14"/>
      <c r="AR54" s="42"/>
      <c r="AS54" s="20"/>
      <c r="AT54" s="42"/>
      <c r="AU54" s="42"/>
      <c r="AV54" s="42"/>
      <c r="AW54" s="42"/>
      <c r="AX54" s="42"/>
      <c r="AY54" s="42"/>
      <c r="AZ54" s="42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</row>
    <row r="55" spans="1:64" x14ac:dyDescent="0.25">
      <c r="A55" s="124"/>
      <c r="B55" s="121"/>
      <c r="C55" s="14"/>
      <c r="D55" s="14"/>
      <c r="E55" s="14"/>
      <c r="F55" s="20"/>
      <c r="G55" s="21"/>
      <c r="H55" s="13"/>
      <c r="I55" s="22"/>
      <c r="J55" s="14"/>
      <c r="K55" s="23"/>
      <c r="L55" s="24"/>
      <c r="M55" s="21"/>
      <c r="N55" s="23"/>
      <c r="O55" s="23"/>
      <c r="P55" s="14"/>
      <c r="Q55" s="14"/>
      <c r="R55" s="14"/>
      <c r="S55" s="14"/>
      <c r="T55" s="14"/>
      <c r="U55" s="2" t="s">
        <v>295</v>
      </c>
      <c r="V55" s="2" t="s">
        <v>149</v>
      </c>
      <c r="W55" s="25">
        <v>43280</v>
      </c>
      <c r="X55" s="26"/>
      <c r="Y55" s="27" t="s">
        <v>138</v>
      </c>
      <c r="Z55" s="32">
        <v>43282</v>
      </c>
      <c r="AA55" s="32">
        <v>43343</v>
      </c>
      <c r="AB55" s="14"/>
      <c r="AC55" s="14"/>
      <c r="AD55" s="14"/>
      <c r="AE55" s="14"/>
      <c r="AF55" s="2"/>
      <c r="AG55" s="2"/>
      <c r="AH55" s="2"/>
      <c r="AI55" s="14"/>
      <c r="AJ55" s="14"/>
      <c r="AK55" s="14"/>
      <c r="AL55" s="14"/>
      <c r="AM55" s="14"/>
      <c r="AN55" s="28"/>
      <c r="AO55" s="28"/>
      <c r="AP55" s="14"/>
      <c r="AQ55" s="14"/>
      <c r="AR55" s="42"/>
      <c r="AS55" s="20"/>
      <c r="AT55" s="42"/>
      <c r="AU55" s="42"/>
      <c r="AV55" s="42"/>
      <c r="AW55" s="42"/>
      <c r="AX55" s="42"/>
      <c r="AY55" s="42"/>
      <c r="AZ55" s="42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</row>
    <row r="56" spans="1:64" x14ac:dyDescent="0.25">
      <c r="A56" s="124">
        <v>4</v>
      </c>
      <c r="B56" s="121" t="s">
        <v>143</v>
      </c>
      <c r="C56" s="14" t="s">
        <v>145</v>
      </c>
      <c r="D56" s="14" t="s">
        <v>134</v>
      </c>
      <c r="E56" s="14" t="s">
        <v>113</v>
      </c>
      <c r="F56" s="20" t="s">
        <v>144</v>
      </c>
      <c r="G56" s="21">
        <v>11024</v>
      </c>
      <c r="H56" s="13" t="s">
        <v>191</v>
      </c>
      <c r="I56" s="22" t="s">
        <v>192</v>
      </c>
      <c r="J56" s="14" t="s">
        <v>147</v>
      </c>
      <c r="K56" s="23">
        <v>41821</v>
      </c>
      <c r="L56" s="24">
        <v>20100</v>
      </c>
      <c r="M56" s="21">
        <v>11348</v>
      </c>
      <c r="N56" s="23">
        <v>41821</v>
      </c>
      <c r="O56" s="23">
        <v>42004</v>
      </c>
      <c r="P56" s="14">
        <v>1</v>
      </c>
      <c r="Q56" s="14" t="s">
        <v>136</v>
      </c>
      <c r="R56" s="14"/>
      <c r="S56" s="14"/>
      <c r="T56" s="14" t="s">
        <v>111</v>
      </c>
      <c r="U56" s="2" t="s">
        <v>295</v>
      </c>
      <c r="V56" s="2" t="s">
        <v>116</v>
      </c>
      <c r="W56" s="25">
        <v>41984</v>
      </c>
      <c r="X56" s="26">
        <v>11458</v>
      </c>
      <c r="Y56" s="27" t="s">
        <v>138</v>
      </c>
      <c r="Z56" s="25">
        <v>42005</v>
      </c>
      <c r="AA56" s="25">
        <v>42185</v>
      </c>
      <c r="AB56" s="14"/>
      <c r="AC56" s="14"/>
      <c r="AD56" s="28"/>
      <c r="AE56" s="28"/>
      <c r="AF56" s="17"/>
      <c r="AG56" s="17"/>
      <c r="AH56" s="17"/>
      <c r="AI56" s="28"/>
      <c r="AJ56" s="28">
        <v>0</v>
      </c>
      <c r="AK56" s="28">
        <f>3350+3350+3350+3350+3350+3350</f>
        <v>20100</v>
      </c>
      <c r="AL56" s="28">
        <v>33500</v>
      </c>
      <c r="AM56" s="28">
        <f>3350+3350+3350+3350+3350+3350+3350+3350+3350+3350+3350+3350+3350</f>
        <v>43550</v>
      </c>
      <c r="AN56" s="28">
        <f>3350+3350+3350+3350+3350+3350+3350+3350+3350+3350+3350</f>
        <v>36850</v>
      </c>
      <c r="AO56" s="28">
        <f>3350+3350+3350+3350+3350+3350+3350</f>
        <v>23450</v>
      </c>
      <c r="AP56" s="28">
        <f>AJ56+AK56+AL56+AM56+AN56+AO56</f>
        <v>157450</v>
      </c>
      <c r="AQ56" s="13" t="s">
        <v>127</v>
      </c>
      <c r="AR56" s="21">
        <v>11183</v>
      </c>
      <c r="AS56" s="43" t="s">
        <v>148</v>
      </c>
      <c r="AT56" s="21">
        <v>11340</v>
      </c>
      <c r="AU56" s="35"/>
      <c r="AV56" s="35"/>
      <c r="AW56" s="21"/>
      <c r="AX56" s="23"/>
      <c r="AY56" s="21"/>
      <c r="AZ56" s="35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</row>
    <row r="57" spans="1:64" x14ac:dyDescent="0.25">
      <c r="A57" s="124"/>
      <c r="B57" s="121"/>
      <c r="C57" s="14"/>
      <c r="D57" s="14"/>
      <c r="E57" s="14"/>
      <c r="F57" s="20"/>
      <c r="G57" s="21"/>
      <c r="H57" s="13"/>
      <c r="I57" s="22"/>
      <c r="J57" s="14"/>
      <c r="K57" s="23"/>
      <c r="L57" s="24"/>
      <c r="M57" s="21"/>
      <c r="N57" s="23"/>
      <c r="O57" s="23"/>
      <c r="P57" s="14"/>
      <c r="Q57" s="14"/>
      <c r="R57" s="14"/>
      <c r="S57" s="14"/>
      <c r="T57" s="14"/>
      <c r="U57" s="2" t="s">
        <v>295</v>
      </c>
      <c r="V57" s="2" t="s">
        <v>118</v>
      </c>
      <c r="W57" s="25">
        <v>42171</v>
      </c>
      <c r="X57" s="26">
        <v>11580</v>
      </c>
      <c r="Y57" s="27" t="s">
        <v>138</v>
      </c>
      <c r="Z57" s="25">
        <v>42186</v>
      </c>
      <c r="AA57" s="25">
        <v>42369</v>
      </c>
      <c r="AB57" s="14"/>
      <c r="AC57" s="14"/>
      <c r="AD57" s="14"/>
      <c r="AE57" s="14"/>
      <c r="AF57" s="2"/>
      <c r="AG57" s="2"/>
      <c r="AH57" s="2"/>
      <c r="AI57" s="14"/>
      <c r="AJ57" s="14"/>
      <c r="AK57" s="14"/>
      <c r="AL57" s="14"/>
      <c r="AM57" s="14"/>
      <c r="AN57" s="28"/>
      <c r="AO57" s="28"/>
      <c r="AP57" s="14"/>
      <c r="AQ57" s="14"/>
      <c r="AR57" s="14"/>
      <c r="AS57" s="22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</row>
    <row r="58" spans="1:64" x14ac:dyDescent="0.25">
      <c r="A58" s="124"/>
      <c r="B58" s="121"/>
      <c r="C58" s="14"/>
      <c r="D58" s="14"/>
      <c r="E58" s="14"/>
      <c r="F58" s="20"/>
      <c r="G58" s="21"/>
      <c r="H58" s="13"/>
      <c r="I58" s="22"/>
      <c r="J58" s="14"/>
      <c r="K58" s="23"/>
      <c r="L58" s="24"/>
      <c r="M58" s="21"/>
      <c r="N58" s="23"/>
      <c r="O58" s="23"/>
      <c r="P58" s="14"/>
      <c r="Q58" s="14"/>
      <c r="R58" s="14"/>
      <c r="S58" s="14"/>
      <c r="T58" s="14"/>
      <c r="U58" s="2" t="s">
        <v>295</v>
      </c>
      <c r="V58" s="2" t="s">
        <v>119</v>
      </c>
      <c r="W58" s="25">
        <v>42367</v>
      </c>
      <c r="X58" s="26">
        <v>11718</v>
      </c>
      <c r="Y58" s="27" t="s">
        <v>138</v>
      </c>
      <c r="Z58" s="25">
        <v>42370</v>
      </c>
      <c r="AA58" s="25">
        <v>42735</v>
      </c>
      <c r="AB58" s="14"/>
      <c r="AC58" s="14"/>
      <c r="AD58" s="14"/>
      <c r="AE58" s="14"/>
      <c r="AF58" s="2"/>
      <c r="AG58" s="2"/>
      <c r="AH58" s="2"/>
      <c r="AI58" s="14"/>
      <c r="AJ58" s="14"/>
      <c r="AK58" s="14"/>
      <c r="AL58" s="14"/>
      <c r="AM58" s="14"/>
      <c r="AN58" s="28"/>
      <c r="AO58" s="28"/>
      <c r="AP58" s="14"/>
      <c r="AQ58" s="14"/>
      <c r="AR58" s="14"/>
      <c r="AS58" s="22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</row>
    <row r="59" spans="1:64" x14ac:dyDescent="0.25">
      <c r="A59" s="124"/>
      <c r="B59" s="121"/>
      <c r="C59" s="14"/>
      <c r="D59" s="14"/>
      <c r="E59" s="14"/>
      <c r="F59" s="20"/>
      <c r="G59" s="21"/>
      <c r="H59" s="13"/>
      <c r="I59" s="22"/>
      <c r="J59" s="14"/>
      <c r="K59" s="23"/>
      <c r="L59" s="24"/>
      <c r="M59" s="21"/>
      <c r="N59" s="23"/>
      <c r="O59" s="23"/>
      <c r="P59" s="14"/>
      <c r="Q59" s="14"/>
      <c r="R59" s="14"/>
      <c r="S59" s="14"/>
      <c r="T59" s="14"/>
      <c r="U59" s="2" t="s">
        <v>295</v>
      </c>
      <c r="V59" s="2" t="s">
        <v>112</v>
      </c>
      <c r="W59" s="25">
        <v>42730</v>
      </c>
      <c r="X59" s="26">
        <v>11970</v>
      </c>
      <c r="Y59" s="27" t="s">
        <v>138</v>
      </c>
      <c r="Z59" s="32">
        <v>42736</v>
      </c>
      <c r="AA59" s="32">
        <v>42825</v>
      </c>
      <c r="AB59" s="14"/>
      <c r="AC59" s="14"/>
      <c r="AD59" s="14"/>
      <c r="AE59" s="14"/>
      <c r="AF59" s="2"/>
      <c r="AG59" s="2"/>
      <c r="AH59" s="2"/>
      <c r="AI59" s="14"/>
      <c r="AJ59" s="14"/>
      <c r="AK59" s="14"/>
      <c r="AL59" s="14"/>
      <c r="AM59" s="14"/>
      <c r="AN59" s="28"/>
      <c r="AO59" s="28"/>
      <c r="AP59" s="14"/>
      <c r="AQ59" s="14"/>
      <c r="AR59" s="14"/>
      <c r="AS59" s="22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</row>
    <row r="60" spans="1:64" x14ac:dyDescent="0.25">
      <c r="A60" s="124"/>
      <c r="B60" s="121"/>
      <c r="C60" s="14"/>
      <c r="D60" s="14"/>
      <c r="E60" s="14"/>
      <c r="F60" s="20"/>
      <c r="G60" s="21"/>
      <c r="H60" s="13"/>
      <c r="I60" s="22"/>
      <c r="J60" s="14"/>
      <c r="K60" s="23"/>
      <c r="L60" s="24"/>
      <c r="M60" s="21"/>
      <c r="N60" s="23"/>
      <c r="O60" s="23"/>
      <c r="P60" s="14"/>
      <c r="Q60" s="14"/>
      <c r="R60" s="14"/>
      <c r="S60" s="14"/>
      <c r="T60" s="14"/>
      <c r="U60" s="2" t="s">
        <v>295</v>
      </c>
      <c r="V60" s="2" t="s">
        <v>120</v>
      </c>
      <c r="W60" s="25">
        <v>42824</v>
      </c>
      <c r="X60" s="26">
        <v>12026</v>
      </c>
      <c r="Y60" s="27" t="s">
        <v>138</v>
      </c>
      <c r="Z60" s="32">
        <v>42826</v>
      </c>
      <c r="AA60" s="32">
        <v>43100</v>
      </c>
      <c r="AB60" s="14"/>
      <c r="AC60" s="14"/>
      <c r="AD60" s="14"/>
      <c r="AE60" s="14"/>
      <c r="AF60" s="2"/>
      <c r="AG60" s="2"/>
      <c r="AH60" s="2"/>
      <c r="AI60" s="14"/>
      <c r="AJ60" s="14"/>
      <c r="AK60" s="14"/>
      <c r="AL60" s="14"/>
      <c r="AM60" s="14"/>
      <c r="AN60" s="28"/>
      <c r="AO60" s="28"/>
      <c r="AP60" s="14"/>
      <c r="AQ60" s="14"/>
      <c r="AR60" s="14"/>
      <c r="AS60" s="22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</row>
    <row r="61" spans="1:64" x14ac:dyDescent="0.25">
      <c r="A61" s="124"/>
      <c r="B61" s="121"/>
      <c r="C61" s="14"/>
      <c r="D61" s="14"/>
      <c r="E61" s="14"/>
      <c r="F61" s="20"/>
      <c r="G61" s="21"/>
      <c r="H61" s="13"/>
      <c r="I61" s="22"/>
      <c r="J61" s="14"/>
      <c r="K61" s="23"/>
      <c r="L61" s="24"/>
      <c r="M61" s="21"/>
      <c r="N61" s="23"/>
      <c r="O61" s="23"/>
      <c r="P61" s="14"/>
      <c r="Q61" s="14"/>
      <c r="R61" s="14"/>
      <c r="S61" s="14"/>
      <c r="T61" s="14"/>
      <c r="U61" s="2" t="s">
        <v>295</v>
      </c>
      <c r="V61" s="2" t="s">
        <v>121</v>
      </c>
      <c r="W61" s="25">
        <v>43096</v>
      </c>
      <c r="X61" s="26">
        <v>12212</v>
      </c>
      <c r="Y61" s="27" t="s">
        <v>138</v>
      </c>
      <c r="Z61" s="32">
        <v>43101</v>
      </c>
      <c r="AA61" s="32">
        <v>43190</v>
      </c>
      <c r="AB61" s="14"/>
      <c r="AC61" s="14"/>
      <c r="AD61" s="14"/>
      <c r="AE61" s="14"/>
      <c r="AF61" s="2"/>
      <c r="AG61" s="2"/>
      <c r="AH61" s="2"/>
      <c r="AI61" s="14"/>
      <c r="AJ61" s="14"/>
      <c r="AK61" s="14"/>
      <c r="AL61" s="14"/>
      <c r="AM61" s="14"/>
      <c r="AN61" s="28"/>
      <c r="AO61" s="28"/>
      <c r="AP61" s="14"/>
      <c r="AQ61" s="14"/>
      <c r="AR61" s="14"/>
      <c r="AS61" s="22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</row>
    <row r="62" spans="1:64" x14ac:dyDescent="0.25">
      <c r="A62" s="124"/>
      <c r="B62" s="121"/>
      <c r="C62" s="14"/>
      <c r="D62" s="14"/>
      <c r="E62" s="14"/>
      <c r="F62" s="20"/>
      <c r="G62" s="21"/>
      <c r="H62" s="13"/>
      <c r="I62" s="22"/>
      <c r="J62" s="14"/>
      <c r="K62" s="23"/>
      <c r="L62" s="24"/>
      <c r="M62" s="21"/>
      <c r="N62" s="23"/>
      <c r="O62" s="23"/>
      <c r="P62" s="14"/>
      <c r="Q62" s="14"/>
      <c r="R62" s="14"/>
      <c r="S62" s="14"/>
      <c r="T62" s="14"/>
      <c r="U62" s="2" t="s">
        <v>295</v>
      </c>
      <c r="V62" s="2" t="s">
        <v>122</v>
      </c>
      <c r="W62" s="25">
        <v>43187</v>
      </c>
      <c r="X62" s="26">
        <v>12274</v>
      </c>
      <c r="Y62" s="27" t="s">
        <v>138</v>
      </c>
      <c r="Z62" s="32">
        <v>43191</v>
      </c>
      <c r="AA62" s="32">
        <v>43281</v>
      </c>
      <c r="AB62" s="14"/>
      <c r="AC62" s="14"/>
      <c r="AD62" s="14"/>
      <c r="AE62" s="14"/>
      <c r="AF62" s="2"/>
      <c r="AG62" s="2"/>
      <c r="AH62" s="2"/>
      <c r="AI62" s="14"/>
      <c r="AJ62" s="14"/>
      <c r="AK62" s="14"/>
      <c r="AL62" s="14"/>
      <c r="AM62" s="14"/>
      <c r="AN62" s="28"/>
      <c r="AO62" s="28"/>
      <c r="AP62" s="14"/>
      <c r="AQ62" s="14"/>
      <c r="AR62" s="14"/>
      <c r="AS62" s="22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</row>
    <row r="63" spans="1:64" x14ac:dyDescent="0.25">
      <c r="A63" s="124"/>
      <c r="B63" s="121"/>
      <c r="C63" s="14"/>
      <c r="D63" s="14"/>
      <c r="E63" s="14"/>
      <c r="F63" s="20"/>
      <c r="G63" s="21"/>
      <c r="H63" s="13"/>
      <c r="I63" s="22"/>
      <c r="J63" s="14"/>
      <c r="K63" s="23"/>
      <c r="L63" s="24"/>
      <c r="M63" s="21"/>
      <c r="N63" s="23"/>
      <c r="O63" s="23"/>
      <c r="P63" s="14"/>
      <c r="Q63" s="14"/>
      <c r="R63" s="14"/>
      <c r="S63" s="14"/>
      <c r="T63" s="14"/>
      <c r="U63" s="2" t="s">
        <v>295</v>
      </c>
      <c r="V63" s="2" t="s">
        <v>117</v>
      </c>
      <c r="W63" s="25">
        <v>43280</v>
      </c>
      <c r="X63" s="26">
        <v>12340</v>
      </c>
      <c r="Y63" s="27" t="s">
        <v>138</v>
      </c>
      <c r="Z63" s="32">
        <v>43282</v>
      </c>
      <c r="AA63" s="32">
        <v>43373</v>
      </c>
      <c r="AB63" s="14"/>
      <c r="AC63" s="14"/>
      <c r="AD63" s="14"/>
      <c r="AE63" s="14"/>
      <c r="AF63" s="2"/>
      <c r="AG63" s="2"/>
      <c r="AH63" s="2"/>
      <c r="AI63" s="14"/>
      <c r="AJ63" s="14"/>
      <c r="AK63" s="14"/>
      <c r="AL63" s="14"/>
      <c r="AM63" s="14"/>
      <c r="AN63" s="28"/>
      <c r="AO63" s="28"/>
      <c r="AP63" s="14"/>
      <c r="AQ63" s="14"/>
      <c r="AR63" s="14"/>
      <c r="AS63" s="22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</row>
    <row r="64" spans="1:64" x14ac:dyDescent="0.25">
      <c r="A64" s="124">
        <v>5</v>
      </c>
      <c r="B64" s="121" t="s">
        <v>151</v>
      </c>
      <c r="C64" s="14" t="s">
        <v>152</v>
      </c>
      <c r="D64" s="14" t="s">
        <v>134</v>
      </c>
      <c r="E64" s="14" t="s">
        <v>113</v>
      </c>
      <c r="F64" s="20" t="s">
        <v>153</v>
      </c>
      <c r="G64" s="21">
        <v>11133</v>
      </c>
      <c r="H64" s="13" t="s">
        <v>150</v>
      </c>
      <c r="I64" s="22" t="s">
        <v>154</v>
      </c>
      <c r="J64" s="14" t="s">
        <v>155</v>
      </c>
      <c r="K64" s="23">
        <v>41879</v>
      </c>
      <c r="L64" s="24">
        <v>447372.76</v>
      </c>
      <c r="M64" s="21">
        <v>11401</v>
      </c>
      <c r="N64" s="23">
        <v>41883</v>
      </c>
      <c r="O64" s="23">
        <v>42004</v>
      </c>
      <c r="P64" s="14">
        <v>1</v>
      </c>
      <c r="Q64" s="14" t="s">
        <v>136</v>
      </c>
      <c r="R64" s="14"/>
      <c r="S64" s="14"/>
      <c r="T64" s="14" t="s">
        <v>111</v>
      </c>
      <c r="U64" s="2" t="s">
        <v>295</v>
      </c>
      <c r="V64" s="2" t="s">
        <v>116</v>
      </c>
      <c r="W64" s="25">
        <v>42002</v>
      </c>
      <c r="X64" s="26">
        <v>11489</v>
      </c>
      <c r="Y64" s="27" t="s">
        <v>138</v>
      </c>
      <c r="Z64" s="25">
        <v>42005</v>
      </c>
      <c r="AA64" s="25">
        <v>42124</v>
      </c>
      <c r="AB64" s="2"/>
      <c r="AC64" s="2"/>
      <c r="AD64" s="17"/>
      <c r="AE64" s="17"/>
      <c r="AF64" s="17"/>
      <c r="AG64" s="17"/>
      <c r="AH64" s="17"/>
      <c r="AI64" s="17"/>
      <c r="AJ64" s="28">
        <v>0</v>
      </c>
      <c r="AK64" s="28">
        <f>99604.87+111843.19+111843.19+111843.19</f>
        <v>435134.44</v>
      </c>
      <c r="AL64" s="28">
        <v>1173054.5</v>
      </c>
      <c r="AM64" s="28">
        <f>124506.48+124641.4+124641.4+124641.4+124641.4+124641.4+124641.4+7400+129694.06+130249.01+129436.47+2703.65+129935.91+133222.96+131489.17</f>
        <v>1666486.1099999999</v>
      </c>
      <c r="AN64" s="28">
        <f>79761.16+121264.88+125949.47+116648.54+12945+129593.54+132446.75+132446.75+132446.75+132446.75+132446.76</f>
        <v>1248396.3499999999</v>
      </c>
      <c r="AO64" s="28">
        <f>132446.76+132446.75+132446.75+132446.75+132446.75+112171.25+114944.89</f>
        <v>889349.9</v>
      </c>
      <c r="AP64" s="28">
        <f>AJ64+AK64+AL64+AM64+AN64+AO64</f>
        <v>5412421.2999999998</v>
      </c>
      <c r="AQ64" s="13" t="s">
        <v>135</v>
      </c>
      <c r="AR64" s="21">
        <v>11016</v>
      </c>
      <c r="AS64" s="43" t="s">
        <v>156</v>
      </c>
      <c r="AT64" s="21">
        <v>11340</v>
      </c>
      <c r="AU64" s="35"/>
      <c r="AV64" s="35"/>
      <c r="AW64" s="21"/>
      <c r="AX64" s="23"/>
      <c r="AY64" s="21"/>
      <c r="AZ64" s="35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</row>
    <row r="65" spans="1:64" x14ac:dyDescent="0.25">
      <c r="A65" s="124"/>
      <c r="B65" s="121"/>
      <c r="C65" s="14"/>
      <c r="D65" s="14"/>
      <c r="E65" s="14"/>
      <c r="F65" s="20"/>
      <c r="G65" s="21"/>
      <c r="H65" s="13"/>
      <c r="I65" s="22"/>
      <c r="J65" s="14"/>
      <c r="K65" s="23"/>
      <c r="L65" s="24"/>
      <c r="M65" s="21"/>
      <c r="N65" s="23"/>
      <c r="O65" s="23"/>
      <c r="P65" s="14"/>
      <c r="Q65" s="14"/>
      <c r="R65" s="14"/>
      <c r="S65" s="14"/>
      <c r="T65" s="14"/>
      <c r="U65" s="2" t="s">
        <v>295</v>
      </c>
      <c r="V65" s="2" t="s">
        <v>118</v>
      </c>
      <c r="W65" s="25">
        <v>42111</v>
      </c>
      <c r="X65" s="26">
        <v>11537</v>
      </c>
      <c r="Y65" s="27" t="s">
        <v>138</v>
      </c>
      <c r="Z65" s="25">
        <v>42125</v>
      </c>
      <c r="AA65" s="25">
        <v>42246</v>
      </c>
      <c r="AB65" s="2"/>
      <c r="AC65" s="2"/>
      <c r="AD65" s="17"/>
      <c r="AE65" s="17"/>
      <c r="AF65" s="17"/>
      <c r="AG65" s="17"/>
      <c r="AH65" s="17"/>
      <c r="AI65" s="17"/>
      <c r="AJ65" s="28"/>
      <c r="AK65" s="28"/>
      <c r="AL65" s="28"/>
      <c r="AM65" s="28"/>
      <c r="AN65" s="28"/>
      <c r="AO65" s="28"/>
      <c r="AP65" s="28"/>
      <c r="AQ65" s="13"/>
      <c r="AR65" s="21"/>
      <c r="AS65" s="43"/>
      <c r="AT65" s="21"/>
      <c r="AU65" s="35"/>
      <c r="AV65" s="35"/>
      <c r="AW65" s="21"/>
      <c r="AX65" s="23"/>
      <c r="AY65" s="21"/>
      <c r="AZ65" s="35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</row>
    <row r="66" spans="1:64" x14ac:dyDescent="0.25">
      <c r="A66" s="124"/>
      <c r="B66" s="121"/>
      <c r="C66" s="14"/>
      <c r="D66" s="14"/>
      <c r="E66" s="14"/>
      <c r="F66" s="20"/>
      <c r="G66" s="21"/>
      <c r="H66" s="13"/>
      <c r="I66" s="22"/>
      <c r="J66" s="14"/>
      <c r="K66" s="23"/>
      <c r="L66" s="24"/>
      <c r="M66" s="21"/>
      <c r="N66" s="23"/>
      <c r="O66" s="23"/>
      <c r="P66" s="14"/>
      <c r="Q66" s="14"/>
      <c r="R66" s="14"/>
      <c r="S66" s="14"/>
      <c r="T66" s="14"/>
      <c r="U66" s="2" t="s">
        <v>297</v>
      </c>
      <c r="V66" s="2" t="s">
        <v>119</v>
      </c>
      <c r="W66" s="25">
        <v>42185</v>
      </c>
      <c r="X66" s="26">
        <v>11594</v>
      </c>
      <c r="Y66" s="27" t="s">
        <v>194</v>
      </c>
      <c r="Z66" s="25">
        <v>42185</v>
      </c>
      <c r="AA66" s="25">
        <v>42246</v>
      </c>
      <c r="AB66" s="44">
        <v>0.19449364</v>
      </c>
      <c r="AC66" s="2"/>
      <c r="AD66" s="17">
        <v>130516.74</v>
      </c>
      <c r="AE66" s="17"/>
      <c r="AF66" s="17"/>
      <c r="AG66" s="17"/>
      <c r="AH66" s="17"/>
      <c r="AI66" s="17"/>
      <c r="AJ66" s="28"/>
      <c r="AK66" s="28"/>
      <c r="AL66" s="28"/>
      <c r="AM66" s="28"/>
      <c r="AN66" s="28"/>
      <c r="AO66" s="28"/>
      <c r="AP66" s="28"/>
      <c r="AQ66" s="13"/>
      <c r="AR66" s="21"/>
      <c r="AS66" s="43"/>
      <c r="AT66" s="21"/>
      <c r="AU66" s="35"/>
      <c r="AV66" s="35"/>
      <c r="AW66" s="21"/>
      <c r="AX66" s="23"/>
      <c r="AY66" s="21"/>
      <c r="AZ66" s="35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</row>
    <row r="67" spans="1:64" x14ac:dyDescent="0.25">
      <c r="A67" s="124"/>
      <c r="B67" s="121"/>
      <c r="C67" s="14"/>
      <c r="D67" s="14"/>
      <c r="E67" s="14"/>
      <c r="F67" s="20"/>
      <c r="G67" s="21"/>
      <c r="H67" s="13"/>
      <c r="I67" s="22"/>
      <c r="J67" s="14"/>
      <c r="K67" s="23"/>
      <c r="L67" s="24"/>
      <c r="M67" s="21"/>
      <c r="N67" s="23"/>
      <c r="O67" s="23"/>
      <c r="P67" s="14"/>
      <c r="Q67" s="14"/>
      <c r="R67" s="14"/>
      <c r="S67" s="14"/>
      <c r="T67" s="14"/>
      <c r="U67" s="2" t="s">
        <v>295</v>
      </c>
      <c r="V67" s="2" t="s">
        <v>112</v>
      </c>
      <c r="W67" s="25">
        <v>42240</v>
      </c>
      <c r="X67" s="26">
        <v>11628</v>
      </c>
      <c r="Y67" s="27" t="s">
        <v>138</v>
      </c>
      <c r="Z67" s="25">
        <v>42248</v>
      </c>
      <c r="AA67" s="25">
        <v>42369</v>
      </c>
      <c r="AB67" s="44"/>
      <c r="AC67" s="2"/>
      <c r="AD67" s="17"/>
      <c r="AE67" s="17"/>
      <c r="AF67" s="17"/>
      <c r="AG67" s="17"/>
      <c r="AH67" s="17"/>
      <c r="AI67" s="17"/>
      <c r="AJ67" s="28"/>
      <c r="AK67" s="28"/>
      <c r="AL67" s="28"/>
      <c r="AM67" s="28"/>
      <c r="AN67" s="28"/>
      <c r="AO67" s="28"/>
      <c r="AP67" s="28"/>
      <c r="AQ67" s="13"/>
      <c r="AR67" s="21"/>
      <c r="AS67" s="43"/>
      <c r="AT67" s="21"/>
      <c r="AU67" s="35"/>
      <c r="AV67" s="35"/>
      <c r="AW67" s="21"/>
      <c r="AX67" s="23"/>
      <c r="AY67" s="21"/>
      <c r="AZ67" s="35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</row>
    <row r="68" spans="1:64" x14ac:dyDescent="0.25">
      <c r="A68" s="124"/>
      <c r="B68" s="121"/>
      <c r="C68" s="14"/>
      <c r="D68" s="14"/>
      <c r="E68" s="14"/>
      <c r="F68" s="20"/>
      <c r="G68" s="21"/>
      <c r="H68" s="13"/>
      <c r="I68" s="22"/>
      <c r="J68" s="14"/>
      <c r="K68" s="23"/>
      <c r="L68" s="24"/>
      <c r="M68" s="21"/>
      <c r="N68" s="23"/>
      <c r="O68" s="23"/>
      <c r="P68" s="14"/>
      <c r="Q68" s="14"/>
      <c r="R68" s="14"/>
      <c r="S68" s="14"/>
      <c r="T68" s="14"/>
      <c r="U68" s="2" t="s">
        <v>295</v>
      </c>
      <c r="V68" s="2" t="s">
        <v>120</v>
      </c>
      <c r="W68" s="25">
        <v>42367</v>
      </c>
      <c r="X68" s="26">
        <v>11721</v>
      </c>
      <c r="Y68" s="27" t="s">
        <v>138</v>
      </c>
      <c r="Z68" s="25">
        <v>42370</v>
      </c>
      <c r="AA68" s="25">
        <v>42460</v>
      </c>
      <c r="AB68" s="44"/>
      <c r="AC68" s="2"/>
      <c r="AD68" s="17"/>
      <c r="AE68" s="17"/>
      <c r="AF68" s="17"/>
      <c r="AG68" s="17"/>
      <c r="AH68" s="17"/>
      <c r="AI68" s="17"/>
      <c r="AJ68" s="28"/>
      <c r="AK68" s="28"/>
      <c r="AL68" s="28"/>
      <c r="AM68" s="28"/>
      <c r="AN68" s="28"/>
      <c r="AO68" s="28"/>
      <c r="AP68" s="28"/>
      <c r="AQ68" s="13"/>
      <c r="AR68" s="21"/>
      <c r="AS68" s="43"/>
      <c r="AT68" s="21"/>
      <c r="AU68" s="35"/>
      <c r="AV68" s="35"/>
      <c r="AW68" s="21"/>
      <c r="AX68" s="23"/>
      <c r="AY68" s="21"/>
      <c r="AZ68" s="35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</row>
    <row r="69" spans="1:64" x14ac:dyDescent="0.25">
      <c r="A69" s="124"/>
      <c r="B69" s="121"/>
      <c r="C69" s="14"/>
      <c r="D69" s="14"/>
      <c r="E69" s="14"/>
      <c r="F69" s="20"/>
      <c r="G69" s="21"/>
      <c r="H69" s="13"/>
      <c r="I69" s="22"/>
      <c r="J69" s="14"/>
      <c r="K69" s="23"/>
      <c r="L69" s="24"/>
      <c r="M69" s="21"/>
      <c r="N69" s="23"/>
      <c r="O69" s="23"/>
      <c r="P69" s="14"/>
      <c r="Q69" s="14"/>
      <c r="R69" s="14"/>
      <c r="S69" s="14"/>
      <c r="T69" s="14"/>
      <c r="U69" s="2" t="s">
        <v>295</v>
      </c>
      <c r="V69" s="2" t="s">
        <v>121</v>
      </c>
      <c r="W69" s="25">
        <v>42459</v>
      </c>
      <c r="X69" s="26">
        <v>11775</v>
      </c>
      <c r="Y69" s="27" t="s">
        <v>138</v>
      </c>
      <c r="Z69" s="25">
        <v>42461</v>
      </c>
      <c r="AA69" s="25">
        <v>42735</v>
      </c>
      <c r="AB69" s="44"/>
      <c r="AC69" s="2"/>
      <c r="AD69" s="17"/>
      <c r="AE69" s="17"/>
      <c r="AF69" s="17"/>
      <c r="AG69" s="17"/>
      <c r="AH69" s="17"/>
      <c r="AI69" s="17"/>
      <c r="AJ69" s="28"/>
      <c r="AK69" s="28"/>
      <c r="AL69" s="28"/>
      <c r="AM69" s="28"/>
      <c r="AN69" s="28"/>
      <c r="AO69" s="28"/>
      <c r="AP69" s="28"/>
      <c r="AQ69" s="13"/>
      <c r="AR69" s="21"/>
      <c r="AS69" s="43"/>
      <c r="AT69" s="21"/>
      <c r="AU69" s="35"/>
      <c r="AV69" s="35"/>
      <c r="AW69" s="21"/>
      <c r="AX69" s="23"/>
      <c r="AY69" s="21"/>
      <c r="AZ69" s="35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</row>
    <row r="70" spans="1:64" x14ac:dyDescent="0.25">
      <c r="A70" s="124"/>
      <c r="B70" s="121"/>
      <c r="C70" s="14"/>
      <c r="D70" s="14"/>
      <c r="E70" s="14"/>
      <c r="F70" s="20"/>
      <c r="G70" s="21"/>
      <c r="H70" s="13"/>
      <c r="I70" s="22"/>
      <c r="J70" s="14"/>
      <c r="K70" s="23"/>
      <c r="L70" s="24"/>
      <c r="M70" s="21"/>
      <c r="N70" s="23"/>
      <c r="O70" s="23"/>
      <c r="P70" s="14"/>
      <c r="Q70" s="14"/>
      <c r="R70" s="14"/>
      <c r="S70" s="14"/>
      <c r="T70" s="14"/>
      <c r="U70" s="2" t="s">
        <v>295</v>
      </c>
      <c r="V70" s="2" t="s">
        <v>122</v>
      </c>
      <c r="W70" s="25">
        <v>42730</v>
      </c>
      <c r="X70" s="26">
        <v>11969</v>
      </c>
      <c r="Y70" s="27" t="s">
        <v>138</v>
      </c>
      <c r="Z70" s="32">
        <v>42736</v>
      </c>
      <c r="AA70" s="32">
        <v>42825</v>
      </c>
      <c r="AB70" s="44"/>
      <c r="AC70" s="2"/>
      <c r="AD70" s="17"/>
      <c r="AE70" s="17"/>
      <c r="AF70" s="17"/>
      <c r="AG70" s="17"/>
      <c r="AH70" s="17"/>
      <c r="AI70" s="17"/>
      <c r="AJ70" s="28"/>
      <c r="AK70" s="28"/>
      <c r="AL70" s="28"/>
      <c r="AM70" s="28"/>
      <c r="AN70" s="28"/>
      <c r="AO70" s="28"/>
      <c r="AP70" s="28"/>
      <c r="AQ70" s="13"/>
      <c r="AR70" s="21"/>
      <c r="AS70" s="43"/>
      <c r="AT70" s="21"/>
      <c r="AU70" s="35"/>
      <c r="AV70" s="35"/>
      <c r="AW70" s="21"/>
      <c r="AX70" s="23"/>
      <c r="AY70" s="21"/>
      <c r="AZ70" s="35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</row>
    <row r="71" spans="1:64" x14ac:dyDescent="0.25">
      <c r="A71" s="124"/>
      <c r="B71" s="121"/>
      <c r="C71" s="14"/>
      <c r="D71" s="14"/>
      <c r="E71" s="14"/>
      <c r="F71" s="20"/>
      <c r="G71" s="21"/>
      <c r="H71" s="13"/>
      <c r="I71" s="22"/>
      <c r="J71" s="14"/>
      <c r="K71" s="23"/>
      <c r="L71" s="24"/>
      <c r="M71" s="21"/>
      <c r="N71" s="23"/>
      <c r="O71" s="23"/>
      <c r="P71" s="14"/>
      <c r="Q71" s="14"/>
      <c r="R71" s="14"/>
      <c r="S71" s="14"/>
      <c r="T71" s="14"/>
      <c r="U71" s="2" t="s">
        <v>295</v>
      </c>
      <c r="V71" s="2" t="s">
        <v>117</v>
      </c>
      <c r="W71" s="25">
        <v>42824</v>
      </c>
      <c r="X71" s="26">
        <v>12028</v>
      </c>
      <c r="Y71" s="27" t="s">
        <v>138</v>
      </c>
      <c r="Z71" s="32">
        <v>42826</v>
      </c>
      <c r="AA71" s="32">
        <v>43100</v>
      </c>
      <c r="AB71" s="44"/>
      <c r="AC71" s="2"/>
      <c r="AD71" s="17"/>
      <c r="AE71" s="17"/>
      <c r="AF71" s="17"/>
      <c r="AG71" s="17"/>
      <c r="AH71" s="17"/>
      <c r="AI71" s="17"/>
      <c r="AJ71" s="28"/>
      <c r="AK71" s="28"/>
      <c r="AL71" s="28"/>
      <c r="AM71" s="28"/>
      <c r="AN71" s="28"/>
      <c r="AO71" s="28"/>
      <c r="AP71" s="28"/>
      <c r="AQ71" s="13"/>
      <c r="AR71" s="21"/>
      <c r="AS71" s="43"/>
      <c r="AT71" s="21"/>
      <c r="AU71" s="35"/>
      <c r="AV71" s="35"/>
      <c r="AW71" s="21"/>
      <c r="AX71" s="23"/>
      <c r="AY71" s="21"/>
      <c r="AZ71" s="35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</row>
    <row r="72" spans="1:64" x14ac:dyDescent="0.25">
      <c r="A72" s="124"/>
      <c r="B72" s="121"/>
      <c r="C72" s="14"/>
      <c r="D72" s="14"/>
      <c r="E72" s="14"/>
      <c r="F72" s="20"/>
      <c r="G72" s="21"/>
      <c r="H72" s="13"/>
      <c r="I72" s="22"/>
      <c r="J72" s="14"/>
      <c r="K72" s="23"/>
      <c r="L72" s="24"/>
      <c r="M72" s="21"/>
      <c r="N72" s="23"/>
      <c r="O72" s="23"/>
      <c r="P72" s="14"/>
      <c r="Q72" s="14"/>
      <c r="R72" s="14"/>
      <c r="S72" s="14"/>
      <c r="T72" s="14"/>
      <c r="U72" s="2" t="s">
        <v>297</v>
      </c>
      <c r="V72" s="2" t="s">
        <v>137</v>
      </c>
      <c r="W72" s="25">
        <v>42919</v>
      </c>
      <c r="X72" s="26">
        <v>12091</v>
      </c>
      <c r="Y72" s="27" t="s">
        <v>255</v>
      </c>
      <c r="Z72" s="32">
        <v>42919</v>
      </c>
      <c r="AA72" s="32">
        <v>43100</v>
      </c>
      <c r="AB72" s="45">
        <v>4.0031850000000001E-2</v>
      </c>
      <c r="AC72" s="33"/>
      <c r="AD72" s="46">
        <v>4477.29</v>
      </c>
      <c r="AE72" s="17"/>
      <c r="AF72" s="17"/>
      <c r="AG72" s="17"/>
      <c r="AH72" s="17"/>
      <c r="AI72" s="17">
        <f>AD66+AD72+L64</f>
        <v>582366.79</v>
      </c>
      <c r="AJ72" s="28"/>
      <c r="AK72" s="28"/>
      <c r="AL72" s="28"/>
      <c r="AM72" s="28"/>
      <c r="AN72" s="28"/>
      <c r="AO72" s="28"/>
      <c r="AP72" s="28"/>
      <c r="AQ72" s="13"/>
      <c r="AR72" s="21"/>
      <c r="AS72" s="43"/>
      <c r="AT72" s="21"/>
      <c r="AU72" s="35"/>
      <c r="AV72" s="35"/>
      <c r="AW72" s="21"/>
      <c r="AX72" s="23"/>
      <c r="AY72" s="21"/>
      <c r="AZ72" s="35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</row>
    <row r="73" spans="1:64" x14ac:dyDescent="0.25">
      <c r="A73" s="124"/>
      <c r="B73" s="121"/>
      <c r="C73" s="14"/>
      <c r="D73" s="14"/>
      <c r="E73" s="14"/>
      <c r="F73" s="20"/>
      <c r="G73" s="21"/>
      <c r="H73" s="13"/>
      <c r="I73" s="22"/>
      <c r="J73" s="14"/>
      <c r="K73" s="23"/>
      <c r="L73" s="24"/>
      <c r="M73" s="21"/>
      <c r="N73" s="23"/>
      <c r="O73" s="23"/>
      <c r="P73" s="14"/>
      <c r="Q73" s="14"/>
      <c r="R73" s="14"/>
      <c r="S73" s="14"/>
      <c r="T73" s="14"/>
      <c r="U73" s="2" t="s">
        <v>295</v>
      </c>
      <c r="V73" s="2" t="s">
        <v>149</v>
      </c>
      <c r="W73" s="25">
        <v>43096</v>
      </c>
      <c r="X73" s="26">
        <v>12212</v>
      </c>
      <c r="Y73" s="27" t="s">
        <v>138</v>
      </c>
      <c r="Z73" s="32">
        <v>43101</v>
      </c>
      <c r="AA73" s="32">
        <v>43190</v>
      </c>
      <c r="AB73" s="45"/>
      <c r="AC73" s="33"/>
      <c r="AD73" s="46"/>
      <c r="AE73" s="17"/>
      <c r="AF73" s="17"/>
      <c r="AG73" s="17"/>
      <c r="AH73" s="17"/>
      <c r="AI73" s="17"/>
      <c r="AJ73" s="28"/>
      <c r="AK73" s="28"/>
      <c r="AL73" s="28"/>
      <c r="AM73" s="28"/>
      <c r="AN73" s="28"/>
      <c r="AO73" s="28"/>
      <c r="AP73" s="28"/>
      <c r="AQ73" s="13"/>
      <c r="AR73" s="21"/>
      <c r="AS73" s="43"/>
      <c r="AT73" s="21"/>
      <c r="AU73" s="35"/>
      <c r="AV73" s="35"/>
      <c r="AW73" s="21"/>
      <c r="AX73" s="23"/>
      <c r="AY73" s="21"/>
      <c r="AZ73" s="35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</row>
    <row r="74" spans="1:64" x14ac:dyDescent="0.25">
      <c r="A74" s="124"/>
      <c r="B74" s="121"/>
      <c r="C74" s="14"/>
      <c r="D74" s="14"/>
      <c r="E74" s="14"/>
      <c r="F74" s="20"/>
      <c r="G74" s="21"/>
      <c r="H74" s="13"/>
      <c r="I74" s="22"/>
      <c r="J74" s="14"/>
      <c r="K74" s="23"/>
      <c r="L74" s="24"/>
      <c r="M74" s="21"/>
      <c r="N74" s="23"/>
      <c r="O74" s="23"/>
      <c r="P74" s="14"/>
      <c r="Q74" s="14"/>
      <c r="R74" s="14"/>
      <c r="S74" s="14"/>
      <c r="T74" s="14"/>
      <c r="U74" s="2" t="s">
        <v>295</v>
      </c>
      <c r="V74" s="2" t="s">
        <v>167</v>
      </c>
      <c r="W74" s="25">
        <v>43187</v>
      </c>
      <c r="X74" s="26">
        <v>12273</v>
      </c>
      <c r="Y74" s="27" t="s">
        <v>138</v>
      </c>
      <c r="Z74" s="32">
        <v>43191</v>
      </c>
      <c r="AA74" s="32">
        <v>43281</v>
      </c>
      <c r="AB74" s="45"/>
      <c r="AC74" s="33"/>
      <c r="AD74" s="46"/>
      <c r="AE74" s="17"/>
      <c r="AF74" s="17"/>
      <c r="AG74" s="17"/>
      <c r="AH74" s="17"/>
      <c r="AI74" s="17"/>
      <c r="AJ74" s="28"/>
      <c r="AK74" s="28"/>
      <c r="AL74" s="28"/>
      <c r="AM74" s="28"/>
      <c r="AN74" s="28"/>
      <c r="AO74" s="28"/>
      <c r="AP74" s="28"/>
      <c r="AQ74" s="13"/>
      <c r="AR74" s="21"/>
      <c r="AS74" s="43"/>
      <c r="AT74" s="21"/>
      <c r="AU74" s="35"/>
      <c r="AV74" s="35"/>
      <c r="AW74" s="21"/>
      <c r="AX74" s="23"/>
      <c r="AY74" s="21"/>
      <c r="AZ74" s="35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</row>
    <row r="75" spans="1:64" x14ac:dyDescent="0.25">
      <c r="A75" s="124"/>
      <c r="B75" s="121"/>
      <c r="C75" s="14"/>
      <c r="D75" s="14"/>
      <c r="E75" s="14"/>
      <c r="F75" s="20"/>
      <c r="G75" s="21"/>
      <c r="H75" s="13"/>
      <c r="I75" s="22"/>
      <c r="J75" s="14"/>
      <c r="K75" s="23"/>
      <c r="L75" s="24"/>
      <c r="M75" s="21"/>
      <c r="N75" s="23"/>
      <c r="O75" s="23"/>
      <c r="P75" s="14"/>
      <c r="Q75" s="14"/>
      <c r="R75" s="14"/>
      <c r="S75" s="14"/>
      <c r="T75" s="14"/>
      <c r="U75" s="2" t="s">
        <v>295</v>
      </c>
      <c r="V75" s="2" t="s">
        <v>188</v>
      </c>
      <c r="W75" s="25">
        <v>43280</v>
      </c>
      <c r="X75" s="26">
        <v>12340</v>
      </c>
      <c r="Y75" s="27" t="s">
        <v>138</v>
      </c>
      <c r="Z75" s="32">
        <v>43282</v>
      </c>
      <c r="AA75" s="32">
        <v>43373</v>
      </c>
      <c r="AB75" s="33"/>
      <c r="AC75" s="33"/>
      <c r="AD75" s="33"/>
      <c r="AE75" s="17"/>
      <c r="AF75" s="17"/>
      <c r="AG75" s="17"/>
      <c r="AH75" s="17"/>
      <c r="AI75" s="33"/>
      <c r="AJ75" s="28"/>
      <c r="AK75" s="28"/>
      <c r="AL75" s="28"/>
      <c r="AM75" s="28"/>
      <c r="AN75" s="28"/>
      <c r="AO75" s="28"/>
      <c r="AP75" s="28"/>
      <c r="AQ75" s="13"/>
      <c r="AR75" s="21"/>
      <c r="AS75" s="43"/>
      <c r="AT75" s="21"/>
      <c r="AU75" s="35"/>
      <c r="AV75" s="35"/>
      <c r="AW75" s="21"/>
      <c r="AX75" s="23"/>
      <c r="AY75" s="21"/>
      <c r="AZ75" s="35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</row>
    <row r="76" spans="1:64" x14ac:dyDescent="0.25">
      <c r="A76" s="124">
        <v>6</v>
      </c>
      <c r="B76" s="121" t="s">
        <v>162</v>
      </c>
      <c r="C76" s="14" t="s">
        <v>152</v>
      </c>
      <c r="D76" s="14" t="s">
        <v>134</v>
      </c>
      <c r="E76" s="14" t="s">
        <v>113</v>
      </c>
      <c r="F76" s="20" t="s">
        <v>164</v>
      </c>
      <c r="G76" s="21">
        <v>11133</v>
      </c>
      <c r="H76" s="13" t="s">
        <v>161</v>
      </c>
      <c r="I76" s="22" t="s">
        <v>154</v>
      </c>
      <c r="J76" s="14" t="s">
        <v>155</v>
      </c>
      <c r="K76" s="23">
        <v>41974</v>
      </c>
      <c r="L76" s="24">
        <v>105460</v>
      </c>
      <c r="M76" s="21">
        <v>105460</v>
      </c>
      <c r="N76" s="23">
        <v>41974</v>
      </c>
      <c r="O76" s="23">
        <v>42094</v>
      </c>
      <c r="P76" s="14">
        <v>1</v>
      </c>
      <c r="Q76" s="14" t="s">
        <v>136</v>
      </c>
      <c r="R76" s="14"/>
      <c r="S76" s="14"/>
      <c r="T76" s="14" t="s">
        <v>111</v>
      </c>
      <c r="U76" s="2" t="s">
        <v>295</v>
      </c>
      <c r="V76" s="2" t="s">
        <v>184</v>
      </c>
      <c r="W76" s="25">
        <v>42089</v>
      </c>
      <c r="X76" s="26">
        <v>11528</v>
      </c>
      <c r="Y76" s="27" t="s">
        <v>138</v>
      </c>
      <c r="Z76" s="25">
        <v>42095</v>
      </c>
      <c r="AA76" s="25">
        <v>42216</v>
      </c>
      <c r="AB76" s="2"/>
      <c r="AC76" s="2"/>
      <c r="AD76" s="17"/>
      <c r="AE76" s="17"/>
      <c r="AF76" s="17"/>
      <c r="AG76" s="17"/>
      <c r="AH76" s="17"/>
      <c r="AI76" s="17"/>
      <c r="AJ76" s="28">
        <v>0</v>
      </c>
      <c r="AK76" s="28">
        <v>26365</v>
      </c>
      <c r="AL76" s="28">
        <v>265231.92</v>
      </c>
      <c r="AM76" s="28">
        <f>26365+31638+31638+31269.11+31638+31638+31638+26365+26365+26365+26365+26365+26365</f>
        <v>374014.11</v>
      </c>
      <c r="AN76" s="28">
        <f>31638+31638+31638+31638+31638+31638+31638+31638+31638+29001.5+26365</f>
        <v>340108.5</v>
      </c>
      <c r="AO76" s="28">
        <f>26365+26365+26365+26365+30488+26365+26365</f>
        <v>188678</v>
      </c>
      <c r="AP76" s="28">
        <f>AJ76+AK76+AL76+AM76+AN76+AO76</f>
        <v>1194397.53</v>
      </c>
      <c r="AQ76" s="13" t="s">
        <v>135</v>
      </c>
      <c r="AR76" s="21">
        <v>11016</v>
      </c>
      <c r="AS76" s="43" t="s">
        <v>156</v>
      </c>
      <c r="AT76" s="21">
        <v>11340</v>
      </c>
      <c r="AU76" s="35"/>
      <c r="AV76" s="35"/>
      <c r="AW76" s="21"/>
      <c r="AX76" s="23"/>
      <c r="AY76" s="21"/>
      <c r="AZ76" s="35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</row>
    <row r="77" spans="1:64" x14ac:dyDescent="0.25">
      <c r="A77" s="124"/>
      <c r="B77" s="121"/>
      <c r="C77" s="14"/>
      <c r="D77" s="14"/>
      <c r="E77" s="14"/>
      <c r="F77" s="20"/>
      <c r="G77" s="21"/>
      <c r="H77" s="13"/>
      <c r="I77" s="22"/>
      <c r="J77" s="14"/>
      <c r="K77" s="23"/>
      <c r="L77" s="24"/>
      <c r="M77" s="21"/>
      <c r="N77" s="23"/>
      <c r="O77" s="23"/>
      <c r="P77" s="14"/>
      <c r="Q77" s="14"/>
      <c r="R77" s="14"/>
      <c r="S77" s="14"/>
      <c r="T77" s="14"/>
      <c r="U77" s="2" t="s">
        <v>295</v>
      </c>
      <c r="V77" s="2" t="s">
        <v>118</v>
      </c>
      <c r="W77" s="25">
        <v>42175</v>
      </c>
      <c r="X77" s="26">
        <v>11690</v>
      </c>
      <c r="Y77" s="27" t="s">
        <v>138</v>
      </c>
      <c r="Z77" s="25">
        <v>42217</v>
      </c>
      <c r="AA77" s="25">
        <v>42369</v>
      </c>
      <c r="AB77" s="2"/>
      <c r="AC77" s="2"/>
      <c r="AD77" s="17"/>
      <c r="AE77" s="17"/>
      <c r="AF77" s="17"/>
      <c r="AG77" s="17"/>
      <c r="AH77" s="17"/>
      <c r="AI77" s="17"/>
      <c r="AJ77" s="28"/>
      <c r="AK77" s="28"/>
      <c r="AL77" s="28"/>
      <c r="AM77" s="28"/>
      <c r="AN77" s="28"/>
      <c r="AO77" s="28"/>
      <c r="AP77" s="28"/>
      <c r="AQ77" s="13"/>
      <c r="AR77" s="21"/>
      <c r="AS77" s="43"/>
      <c r="AT77" s="21"/>
      <c r="AU77" s="35"/>
      <c r="AV77" s="35"/>
      <c r="AW77" s="21"/>
      <c r="AX77" s="23"/>
      <c r="AY77" s="21"/>
      <c r="AZ77" s="35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</row>
    <row r="78" spans="1:64" x14ac:dyDescent="0.25">
      <c r="A78" s="124"/>
      <c r="B78" s="121"/>
      <c r="C78" s="14"/>
      <c r="D78" s="14"/>
      <c r="E78" s="14"/>
      <c r="F78" s="20"/>
      <c r="G78" s="21"/>
      <c r="H78" s="13"/>
      <c r="I78" s="22"/>
      <c r="J78" s="14"/>
      <c r="K78" s="23"/>
      <c r="L78" s="24"/>
      <c r="M78" s="21"/>
      <c r="N78" s="23"/>
      <c r="O78" s="23"/>
      <c r="P78" s="14"/>
      <c r="Q78" s="14"/>
      <c r="R78" s="14"/>
      <c r="S78" s="14"/>
      <c r="T78" s="14"/>
      <c r="U78" s="2" t="s">
        <v>297</v>
      </c>
      <c r="V78" s="2" t="s">
        <v>119</v>
      </c>
      <c r="W78" s="25">
        <v>42244</v>
      </c>
      <c r="X78" s="26">
        <v>11656</v>
      </c>
      <c r="Y78" s="27" t="s">
        <v>195</v>
      </c>
      <c r="Z78" s="25">
        <v>42244</v>
      </c>
      <c r="AA78" s="25">
        <v>42369</v>
      </c>
      <c r="AB78" s="38">
        <v>0.2104</v>
      </c>
      <c r="AC78" s="2"/>
      <c r="AD78" s="17">
        <f>5273.28*4</f>
        <v>21093.119999999999</v>
      </c>
      <c r="AE78" s="17"/>
      <c r="AF78" s="17"/>
      <c r="AG78" s="17"/>
      <c r="AH78" s="17"/>
      <c r="AI78" s="17">
        <f>AD78+L76</f>
        <v>126553.12</v>
      </c>
      <c r="AJ78" s="28"/>
      <c r="AK78" s="28"/>
      <c r="AL78" s="28"/>
      <c r="AM78" s="28"/>
      <c r="AN78" s="28"/>
      <c r="AO78" s="28"/>
      <c r="AP78" s="28"/>
      <c r="AQ78" s="13"/>
      <c r="AR78" s="21"/>
      <c r="AS78" s="43"/>
      <c r="AT78" s="21"/>
      <c r="AU78" s="35"/>
      <c r="AV78" s="35"/>
      <c r="AW78" s="21"/>
      <c r="AX78" s="23"/>
      <c r="AY78" s="21"/>
      <c r="AZ78" s="35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</row>
    <row r="79" spans="1:64" x14ac:dyDescent="0.25">
      <c r="A79" s="124"/>
      <c r="B79" s="121"/>
      <c r="C79" s="14"/>
      <c r="D79" s="14"/>
      <c r="E79" s="14"/>
      <c r="F79" s="20"/>
      <c r="G79" s="21"/>
      <c r="H79" s="13"/>
      <c r="I79" s="22"/>
      <c r="J79" s="14"/>
      <c r="K79" s="23"/>
      <c r="L79" s="24"/>
      <c r="M79" s="21"/>
      <c r="N79" s="23"/>
      <c r="O79" s="23"/>
      <c r="P79" s="14"/>
      <c r="Q79" s="14"/>
      <c r="R79" s="14"/>
      <c r="S79" s="14"/>
      <c r="T79" s="14"/>
      <c r="U79" s="2" t="s">
        <v>295</v>
      </c>
      <c r="V79" s="2" t="s">
        <v>112</v>
      </c>
      <c r="W79" s="25">
        <v>42367</v>
      </c>
      <c r="X79" s="26">
        <v>11721</v>
      </c>
      <c r="Y79" s="27" t="s">
        <v>138</v>
      </c>
      <c r="Z79" s="25">
        <v>42370</v>
      </c>
      <c r="AA79" s="25">
        <v>42460</v>
      </c>
      <c r="AB79" s="38"/>
      <c r="AC79" s="2"/>
      <c r="AD79" s="17"/>
      <c r="AE79" s="17"/>
      <c r="AF79" s="17"/>
      <c r="AG79" s="17"/>
      <c r="AH79" s="17"/>
      <c r="AI79" s="17"/>
      <c r="AJ79" s="28"/>
      <c r="AK79" s="28"/>
      <c r="AL79" s="28"/>
      <c r="AM79" s="28"/>
      <c r="AN79" s="28"/>
      <c r="AO79" s="28"/>
      <c r="AP79" s="28"/>
      <c r="AQ79" s="13"/>
      <c r="AR79" s="21"/>
      <c r="AS79" s="43"/>
      <c r="AT79" s="21"/>
      <c r="AU79" s="35"/>
      <c r="AV79" s="35"/>
      <c r="AW79" s="21"/>
      <c r="AX79" s="23"/>
      <c r="AY79" s="21"/>
      <c r="AZ79" s="35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</row>
    <row r="80" spans="1:64" x14ac:dyDescent="0.25">
      <c r="A80" s="124"/>
      <c r="B80" s="121"/>
      <c r="C80" s="14"/>
      <c r="D80" s="14"/>
      <c r="E80" s="14"/>
      <c r="F80" s="20"/>
      <c r="G80" s="21"/>
      <c r="H80" s="13"/>
      <c r="I80" s="22"/>
      <c r="J80" s="14"/>
      <c r="K80" s="23"/>
      <c r="L80" s="24"/>
      <c r="M80" s="21"/>
      <c r="N80" s="23"/>
      <c r="O80" s="23"/>
      <c r="P80" s="14"/>
      <c r="Q80" s="14"/>
      <c r="R80" s="14"/>
      <c r="S80" s="14"/>
      <c r="T80" s="14"/>
      <c r="U80" s="2" t="s">
        <v>295</v>
      </c>
      <c r="V80" s="2" t="s">
        <v>120</v>
      </c>
      <c r="W80" s="25">
        <v>42459</v>
      </c>
      <c r="X80" s="26">
        <v>11775</v>
      </c>
      <c r="Y80" s="27" t="s">
        <v>138</v>
      </c>
      <c r="Z80" s="25">
        <v>42461</v>
      </c>
      <c r="AA80" s="25">
        <v>42735</v>
      </c>
      <c r="AB80" s="38"/>
      <c r="AC80" s="2"/>
      <c r="AD80" s="17"/>
      <c r="AE80" s="17"/>
      <c r="AF80" s="17"/>
      <c r="AG80" s="17"/>
      <c r="AH80" s="17"/>
      <c r="AI80" s="17"/>
      <c r="AJ80" s="28"/>
      <c r="AK80" s="28"/>
      <c r="AL80" s="28"/>
      <c r="AM80" s="28"/>
      <c r="AN80" s="28"/>
      <c r="AO80" s="28"/>
      <c r="AP80" s="28"/>
      <c r="AQ80" s="13"/>
      <c r="AR80" s="21"/>
      <c r="AS80" s="43"/>
      <c r="AT80" s="21"/>
      <c r="AU80" s="35"/>
      <c r="AV80" s="35"/>
      <c r="AW80" s="21"/>
      <c r="AX80" s="23"/>
      <c r="AY80" s="21"/>
      <c r="AZ80" s="35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</row>
    <row r="81" spans="1:64" x14ac:dyDescent="0.25">
      <c r="A81" s="124"/>
      <c r="B81" s="121"/>
      <c r="C81" s="14"/>
      <c r="D81" s="14"/>
      <c r="E81" s="14"/>
      <c r="F81" s="20"/>
      <c r="G81" s="21"/>
      <c r="H81" s="13"/>
      <c r="I81" s="22"/>
      <c r="J81" s="14"/>
      <c r="K81" s="23"/>
      <c r="L81" s="24"/>
      <c r="M81" s="21"/>
      <c r="N81" s="23"/>
      <c r="O81" s="23"/>
      <c r="P81" s="14"/>
      <c r="Q81" s="14"/>
      <c r="R81" s="14"/>
      <c r="S81" s="14"/>
      <c r="T81" s="14"/>
      <c r="U81" s="2" t="s">
        <v>295</v>
      </c>
      <c r="V81" s="2" t="s">
        <v>121</v>
      </c>
      <c r="W81" s="25">
        <v>42730</v>
      </c>
      <c r="X81" s="26">
        <v>11969</v>
      </c>
      <c r="Y81" s="27" t="s">
        <v>138</v>
      </c>
      <c r="Z81" s="32">
        <v>42736</v>
      </c>
      <c r="AA81" s="32">
        <v>42825</v>
      </c>
      <c r="AB81" s="38"/>
      <c r="AC81" s="2"/>
      <c r="AD81" s="17"/>
      <c r="AE81" s="17"/>
      <c r="AF81" s="17"/>
      <c r="AG81" s="17"/>
      <c r="AH81" s="17"/>
      <c r="AI81" s="17"/>
      <c r="AJ81" s="28"/>
      <c r="AK81" s="28"/>
      <c r="AL81" s="28"/>
      <c r="AM81" s="28"/>
      <c r="AN81" s="28"/>
      <c r="AO81" s="28"/>
      <c r="AP81" s="28"/>
      <c r="AQ81" s="13"/>
      <c r="AR81" s="21"/>
      <c r="AS81" s="43"/>
      <c r="AT81" s="21"/>
      <c r="AU81" s="35"/>
      <c r="AV81" s="35"/>
      <c r="AW81" s="21"/>
      <c r="AX81" s="23"/>
      <c r="AY81" s="21"/>
      <c r="AZ81" s="35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</row>
    <row r="82" spans="1:64" x14ac:dyDescent="0.25">
      <c r="A82" s="124"/>
      <c r="B82" s="121"/>
      <c r="C82" s="14"/>
      <c r="D82" s="14"/>
      <c r="E82" s="14"/>
      <c r="F82" s="20"/>
      <c r="G82" s="21"/>
      <c r="H82" s="13"/>
      <c r="I82" s="22"/>
      <c r="J82" s="14"/>
      <c r="K82" s="23"/>
      <c r="L82" s="24"/>
      <c r="M82" s="21"/>
      <c r="N82" s="23"/>
      <c r="O82" s="23"/>
      <c r="P82" s="14"/>
      <c r="Q82" s="14"/>
      <c r="R82" s="14"/>
      <c r="S82" s="14"/>
      <c r="T82" s="14"/>
      <c r="U82" s="2" t="s">
        <v>295</v>
      </c>
      <c r="V82" s="2" t="s">
        <v>122</v>
      </c>
      <c r="W82" s="25">
        <v>42824</v>
      </c>
      <c r="X82" s="26">
        <v>12028</v>
      </c>
      <c r="Y82" s="27" t="s">
        <v>138</v>
      </c>
      <c r="Z82" s="32">
        <v>42826</v>
      </c>
      <c r="AA82" s="32">
        <v>43100</v>
      </c>
      <c r="AB82" s="38"/>
      <c r="AC82" s="2"/>
      <c r="AD82" s="17"/>
      <c r="AE82" s="17"/>
      <c r="AF82" s="17"/>
      <c r="AG82" s="17"/>
      <c r="AH82" s="17"/>
      <c r="AI82" s="17"/>
      <c r="AJ82" s="28"/>
      <c r="AK82" s="28"/>
      <c r="AL82" s="28"/>
      <c r="AM82" s="28"/>
      <c r="AN82" s="28"/>
      <c r="AO82" s="28"/>
      <c r="AP82" s="28"/>
      <c r="AQ82" s="13"/>
      <c r="AR82" s="21"/>
      <c r="AS82" s="43"/>
      <c r="AT82" s="21"/>
      <c r="AU82" s="35"/>
      <c r="AV82" s="35"/>
      <c r="AW82" s="21"/>
      <c r="AX82" s="23"/>
      <c r="AY82" s="21"/>
      <c r="AZ82" s="35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</row>
    <row r="83" spans="1:64" x14ac:dyDescent="0.25">
      <c r="A83" s="124"/>
      <c r="B83" s="121"/>
      <c r="C83" s="14"/>
      <c r="D83" s="14"/>
      <c r="E83" s="14"/>
      <c r="F83" s="20"/>
      <c r="G83" s="21"/>
      <c r="H83" s="13"/>
      <c r="I83" s="22"/>
      <c r="J83" s="14"/>
      <c r="K83" s="23"/>
      <c r="L83" s="24"/>
      <c r="M83" s="21"/>
      <c r="N83" s="23"/>
      <c r="O83" s="23"/>
      <c r="P83" s="14"/>
      <c r="Q83" s="14"/>
      <c r="R83" s="14"/>
      <c r="S83" s="14"/>
      <c r="T83" s="14"/>
      <c r="U83" s="2" t="s">
        <v>295</v>
      </c>
      <c r="V83" s="2" t="s">
        <v>117</v>
      </c>
      <c r="W83" s="25">
        <v>43096</v>
      </c>
      <c r="X83" s="26">
        <v>12212</v>
      </c>
      <c r="Y83" s="27" t="s">
        <v>138</v>
      </c>
      <c r="Z83" s="32">
        <v>43101</v>
      </c>
      <c r="AA83" s="32">
        <v>43190</v>
      </c>
      <c r="AB83" s="38"/>
      <c r="AC83" s="2"/>
      <c r="AD83" s="17"/>
      <c r="AE83" s="17"/>
      <c r="AF83" s="17"/>
      <c r="AG83" s="17"/>
      <c r="AH83" s="17"/>
      <c r="AI83" s="17"/>
      <c r="AJ83" s="28"/>
      <c r="AK83" s="28"/>
      <c r="AL83" s="28"/>
      <c r="AM83" s="28"/>
      <c r="AN83" s="28"/>
      <c r="AO83" s="28"/>
      <c r="AP83" s="28"/>
      <c r="AQ83" s="13"/>
      <c r="AR83" s="21"/>
      <c r="AS83" s="43"/>
      <c r="AT83" s="21"/>
      <c r="AU83" s="35"/>
      <c r="AV83" s="35"/>
      <c r="AW83" s="21"/>
      <c r="AX83" s="23"/>
      <c r="AY83" s="21"/>
      <c r="AZ83" s="35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</row>
    <row r="84" spans="1:64" x14ac:dyDescent="0.25">
      <c r="A84" s="124"/>
      <c r="B84" s="121"/>
      <c r="C84" s="14"/>
      <c r="D84" s="14"/>
      <c r="E84" s="14"/>
      <c r="F84" s="20"/>
      <c r="G84" s="21"/>
      <c r="H84" s="13"/>
      <c r="I84" s="22"/>
      <c r="J84" s="14"/>
      <c r="K84" s="23"/>
      <c r="L84" s="24"/>
      <c r="M84" s="21"/>
      <c r="N84" s="23"/>
      <c r="O84" s="23"/>
      <c r="P84" s="14"/>
      <c r="Q84" s="14"/>
      <c r="R84" s="14"/>
      <c r="S84" s="14"/>
      <c r="T84" s="14"/>
      <c r="U84" s="2" t="s">
        <v>295</v>
      </c>
      <c r="V84" s="2" t="s">
        <v>137</v>
      </c>
      <c r="W84" s="25">
        <v>43187</v>
      </c>
      <c r="X84" s="26">
        <v>12273</v>
      </c>
      <c r="Y84" s="27" t="s">
        <v>138</v>
      </c>
      <c r="Z84" s="32">
        <v>43191</v>
      </c>
      <c r="AA84" s="32">
        <v>43281</v>
      </c>
      <c r="AB84" s="38"/>
      <c r="AC84" s="2"/>
      <c r="AD84" s="17"/>
      <c r="AE84" s="17"/>
      <c r="AF84" s="17"/>
      <c r="AG84" s="17"/>
      <c r="AH84" s="17"/>
      <c r="AI84" s="17"/>
      <c r="AJ84" s="28"/>
      <c r="AK84" s="28"/>
      <c r="AL84" s="28"/>
      <c r="AM84" s="28"/>
      <c r="AN84" s="28"/>
      <c r="AO84" s="28"/>
      <c r="AP84" s="28"/>
      <c r="AQ84" s="13"/>
      <c r="AR84" s="21"/>
      <c r="AS84" s="43"/>
      <c r="AT84" s="21"/>
      <c r="AU84" s="35"/>
      <c r="AV84" s="35"/>
      <c r="AW84" s="21"/>
      <c r="AX84" s="23"/>
      <c r="AY84" s="21"/>
      <c r="AZ84" s="35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</row>
    <row r="85" spans="1:64" x14ac:dyDescent="0.25">
      <c r="A85" s="124"/>
      <c r="B85" s="121"/>
      <c r="C85" s="14"/>
      <c r="D85" s="14"/>
      <c r="E85" s="14"/>
      <c r="F85" s="20"/>
      <c r="G85" s="21"/>
      <c r="H85" s="13"/>
      <c r="I85" s="22"/>
      <c r="J85" s="14"/>
      <c r="K85" s="23"/>
      <c r="L85" s="24"/>
      <c r="M85" s="21"/>
      <c r="N85" s="23"/>
      <c r="O85" s="23"/>
      <c r="P85" s="14"/>
      <c r="Q85" s="14"/>
      <c r="R85" s="14"/>
      <c r="S85" s="14"/>
      <c r="T85" s="14"/>
      <c r="U85" s="2" t="s">
        <v>295</v>
      </c>
      <c r="V85" s="2" t="s">
        <v>149</v>
      </c>
      <c r="W85" s="25">
        <v>43280</v>
      </c>
      <c r="X85" s="26">
        <v>12340</v>
      </c>
      <c r="Y85" s="27" t="s">
        <v>138</v>
      </c>
      <c r="Z85" s="32">
        <v>43282</v>
      </c>
      <c r="AA85" s="32">
        <v>43373</v>
      </c>
      <c r="AB85" s="38"/>
      <c r="AC85" s="2"/>
      <c r="AD85" s="17"/>
      <c r="AE85" s="17"/>
      <c r="AF85" s="17"/>
      <c r="AG85" s="17"/>
      <c r="AH85" s="17"/>
      <c r="AI85" s="17"/>
      <c r="AJ85" s="28"/>
      <c r="AK85" s="28"/>
      <c r="AL85" s="28"/>
      <c r="AM85" s="28"/>
      <c r="AN85" s="28"/>
      <c r="AO85" s="28"/>
      <c r="AP85" s="28"/>
      <c r="AQ85" s="13"/>
      <c r="AR85" s="21"/>
      <c r="AS85" s="43"/>
      <c r="AT85" s="21"/>
      <c r="AU85" s="35"/>
      <c r="AV85" s="35"/>
      <c r="AW85" s="21"/>
      <c r="AX85" s="23"/>
      <c r="AY85" s="21"/>
      <c r="AZ85" s="35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</row>
    <row r="86" spans="1:64" x14ac:dyDescent="0.25">
      <c r="A86" s="124">
        <v>7</v>
      </c>
      <c r="B86" s="121" t="s">
        <v>169</v>
      </c>
      <c r="C86" s="14" t="s">
        <v>170</v>
      </c>
      <c r="D86" s="14" t="s">
        <v>134</v>
      </c>
      <c r="E86" s="14" t="s">
        <v>113</v>
      </c>
      <c r="F86" s="14" t="s">
        <v>177</v>
      </c>
      <c r="G86" s="21">
        <v>11358</v>
      </c>
      <c r="H86" s="13" t="s">
        <v>169</v>
      </c>
      <c r="I86" s="22" t="s">
        <v>175</v>
      </c>
      <c r="J86" s="14" t="s">
        <v>215</v>
      </c>
      <c r="K86" s="23">
        <v>42034</v>
      </c>
      <c r="L86" s="24">
        <v>18260</v>
      </c>
      <c r="M86" s="21">
        <v>11493</v>
      </c>
      <c r="N86" s="23">
        <v>42037</v>
      </c>
      <c r="O86" s="23">
        <v>42369</v>
      </c>
      <c r="P86" s="14">
        <v>1</v>
      </c>
      <c r="Q86" s="14"/>
      <c r="R86" s="14"/>
      <c r="S86" s="14"/>
      <c r="T86" s="14" t="s">
        <v>128</v>
      </c>
      <c r="U86" s="2" t="s">
        <v>295</v>
      </c>
      <c r="V86" s="2" t="s">
        <v>116</v>
      </c>
      <c r="W86" s="25">
        <v>42367</v>
      </c>
      <c r="X86" s="26">
        <v>11718</v>
      </c>
      <c r="Y86" s="36" t="s">
        <v>138</v>
      </c>
      <c r="Z86" s="25">
        <v>42370</v>
      </c>
      <c r="AA86" s="25">
        <v>42735</v>
      </c>
      <c r="AB86" s="2"/>
      <c r="AC86" s="2"/>
      <c r="AD86" s="17"/>
      <c r="AE86" s="17"/>
      <c r="AF86" s="17"/>
      <c r="AG86" s="17"/>
      <c r="AH86" s="17"/>
      <c r="AI86" s="17"/>
      <c r="AJ86" s="17">
        <v>0</v>
      </c>
      <c r="AK86" s="17">
        <v>0</v>
      </c>
      <c r="AL86" s="17">
        <v>14940</v>
      </c>
      <c r="AM86" s="28">
        <f>1660+1660+1660+1660+1660+1660+1660+1660+1660+1660+1660+1660+1660</f>
        <v>21580</v>
      </c>
      <c r="AN86" s="28">
        <f>1660+1660+1660+1660+1660+1660+1660+1660+1660+1660+1660</f>
        <v>18260</v>
      </c>
      <c r="AO86" s="28">
        <f>1660+1660+1660+1660+1660+1660+1660</f>
        <v>11620</v>
      </c>
      <c r="AP86" s="28">
        <f>AJ86+AK86+AL86+AM86+AN86+AO86</f>
        <v>66400</v>
      </c>
      <c r="AQ86" s="13"/>
      <c r="AR86" s="21"/>
      <c r="AS86" s="35"/>
      <c r="AT86" s="21"/>
      <c r="AU86" s="35"/>
      <c r="AV86" s="35"/>
      <c r="AW86" s="21"/>
      <c r="AX86" s="23"/>
      <c r="AY86" s="21"/>
      <c r="AZ86" s="35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</row>
    <row r="87" spans="1:64" x14ac:dyDescent="0.25">
      <c r="A87" s="124"/>
      <c r="B87" s="121"/>
      <c r="C87" s="14"/>
      <c r="D87" s="14"/>
      <c r="E87" s="14"/>
      <c r="F87" s="14"/>
      <c r="G87" s="21"/>
      <c r="H87" s="13"/>
      <c r="I87" s="22"/>
      <c r="J87" s="14"/>
      <c r="K87" s="23"/>
      <c r="L87" s="24"/>
      <c r="M87" s="21"/>
      <c r="N87" s="23"/>
      <c r="O87" s="23"/>
      <c r="P87" s="14"/>
      <c r="Q87" s="14"/>
      <c r="R87" s="14"/>
      <c r="S87" s="14"/>
      <c r="T87" s="14"/>
      <c r="U87" s="2" t="s">
        <v>295</v>
      </c>
      <c r="V87" s="2" t="s">
        <v>118</v>
      </c>
      <c r="W87" s="25">
        <v>42730</v>
      </c>
      <c r="X87" s="26">
        <v>11970</v>
      </c>
      <c r="Y87" s="27" t="s">
        <v>138</v>
      </c>
      <c r="Z87" s="32">
        <v>42736</v>
      </c>
      <c r="AA87" s="32">
        <v>42825</v>
      </c>
      <c r="AB87" s="2"/>
      <c r="AC87" s="2"/>
      <c r="AD87" s="17"/>
      <c r="AE87" s="17"/>
      <c r="AF87" s="17"/>
      <c r="AG87" s="17"/>
      <c r="AH87" s="17"/>
      <c r="AI87" s="17"/>
      <c r="AJ87" s="17"/>
      <c r="AK87" s="17"/>
      <c r="AL87" s="17"/>
      <c r="AM87" s="28"/>
      <c r="AN87" s="28"/>
      <c r="AO87" s="28"/>
      <c r="AP87" s="28"/>
      <c r="AQ87" s="13"/>
      <c r="AR87" s="21"/>
      <c r="AS87" s="35"/>
      <c r="AT87" s="21"/>
      <c r="AU87" s="35"/>
      <c r="AV87" s="35"/>
      <c r="AW87" s="21"/>
      <c r="AX87" s="23"/>
      <c r="AY87" s="21"/>
      <c r="AZ87" s="35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</row>
    <row r="88" spans="1:64" x14ac:dyDescent="0.25">
      <c r="A88" s="124"/>
      <c r="B88" s="121"/>
      <c r="C88" s="14"/>
      <c r="D88" s="14"/>
      <c r="E88" s="14"/>
      <c r="F88" s="14"/>
      <c r="G88" s="21"/>
      <c r="H88" s="13"/>
      <c r="I88" s="22"/>
      <c r="J88" s="14"/>
      <c r="K88" s="23"/>
      <c r="L88" s="24"/>
      <c r="M88" s="21"/>
      <c r="N88" s="23"/>
      <c r="O88" s="23"/>
      <c r="P88" s="14"/>
      <c r="Q88" s="14"/>
      <c r="R88" s="14"/>
      <c r="S88" s="14"/>
      <c r="T88" s="14"/>
      <c r="U88" s="2" t="s">
        <v>295</v>
      </c>
      <c r="V88" s="2" t="s">
        <v>119</v>
      </c>
      <c r="W88" s="25">
        <v>42824</v>
      </c>
      <c r="X88" s="26">
        <v>12026</v>
      </c>
      <c r="Y88" s="27" t="s">
        <v>138</v>
      </c>
      <c r="Z88" s="32">
        <v>42826</v>
      </c>
      <c r="AA88" s="32">
        <v>43100</v>
      </c>
      <c r="AB88" s="2"/>
      <c r="AC88" s="2"/>
      <c r="AD88" s="17"/>
      <c r="AE88" s="17"/>
      <c r="AF88" s="17"/>
      <c r="AG88" s="17"/>
      <c r="AH88" s="17"/>
      <c r="AI88" s="17"/>
      <c r="AJ88" s="17"/>
      <c r="AK88" s="17"/>
      <c r="AL88" s="17"/>
      <c r="AM88" s="28"/>
      <c r="AN88" s="28"/>
      <c r="AO88" s="28"/>
      <c r="AP88" s="28"/>
      <c r="AQ88" s="13"/>
      <c r="AR88" s="21"/>
      <c r="AS88" s="35"/>
      <c r="AT88" s="21"/>
      <c r="AU88" s="35"/>
      <c r="AV88" s="35"/>
      <c r="AW88" s="21"/>
      <c r="AX88" s="23"/>
      <c r="AY88" s="21"/>
      <c r="AZ88" s="35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</row>
    <row r="89" spans="1:64" x14ac:dyDescent="0.25">
      <c r="A89" s="124"/>
      <c r="B89" s="121"/>
      <c r="C89" s="14"/>
      <c r="D89" s="14"/>
      <c r="E89" s="14"/>
      <c r="F89" s="14"/>
      <c r="G89" s="21"/>
      <c r="H89" s="13"/>
      <c r="I89" s="22"/>
      <c r="J89" s="14"/>
      <c r="K89" s="23"/>
      <c r="L89" s="24"/>
      <c r="M89" s="21"/>
      <c r="N89" s="23"/>
      <c r="O89" s="23"/>
      <c r="P89" s="14"/>
      <c r="Q89" s="14"/>
      <c r="R89" s="14"/>
      <c r="S89" s="14"/>
      <c r="T89" s="14"/>
      <c r="U89" s="2" t="s">
        <v>295</v>
      </c>
      <c r="V89" s="2" t="s">
        <v>112</v>
      </c>
      <c r="W89" s="25">
        <v>43096</v>
      </c>
      <c r="X89" s="26">
        <v>12212</v>
      </c>
      <c r="Y89" s="27" t="s">
        <v>138</v>
      </c>
      <c r="Z89" s="32">
        <v>43101</v>
      </c>
      <c r="AA89" s="32">
        <v>43190</v>
      </c>
      <c r="AB89" s="2"/>
      <c r="AC89" s="2"/>
      <c r="AD89" s="17"/>
      <c r="AE89" s="17"/>
      <c r="AF89" s="17"/>
      <c r="AG89" s="17"/>
      <c r="AH89" s="17"/>
      <c r="AI89" s="17"/>
      <c r="AJ89" s="17"/>
      <c r="AK89" s="17"/>
      <c r="AL89" s="17"/>
      <c r="AM89" s="28"/>
      <c r="AN89" s="28"/>
      <c r="AO89" s="28"/>
      <c r="AP89" s="28"/>
      <c r="AQ89" s="13"/>
      <c r="AR89" s="21"/>
      <c r="AS89" s="35"/>
      <c r="AT89" s="21"/>
      <c r="AU89" s="35"/>
      <c r="AV89" s="35"/>
      <c r="AW89" s="21"/>
      <c r="AX89" s="23"/>
      <c r="AY89" s="21"/>
      <c r="AZ89" s="35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</row>
    <row r="90" spans="1:64" x14ac:dyDescent="0.25">
      <c r="A90" s="124"/>
      <c r="B90" s="121"/>
      <c r="C90" s="14"/>
      <c r="D90" s="14"/>
      <c r="E90" s="14"/>
      <c r="F90" s="14"/>
      <c r="G90" s="21"/>
      <c r="H90" s="13"/>
      <c r="I90" s="22"/>
      <c r="J90" s="14"/>
      <c r="K90" s="23"/>
      <c r="L90" s="24"/>
      <c r="M90" s="21"/>
      <c r="N90" s="23"/>
      <c r="O90" s="23"/>
      <c r="P90" s="14"/>
      <c r="Q90" s="14"/>
      <c r="R90" s="14"/>
      <c r="S90" s="14"/>
      <c r="T90" s="14"/>
      <c r="U90" s="2" t="s">
        <v>295</v>
      </c>
      <c r="V90" s="2" t="s">
        <v>120</v>
      </c>
      <c r="W90" s="25">
        <v>43187</v>
      </c>
      <c r="X90" s="26">
        <v>12274</v>
      </c>
      <c r="Y90" s="27" t="s">
        <v>138</v>
      </c>
      <c r="Z90" s="32">
        <v>43191</v>
      </c>
      <c r="AA90" s="32">
        <v>43281</v>
      </c>
      <c r="AB90" s="2"/>
      <c r="AC90" s="2"/>
      <c r="AD90" s="17"/>
      <c r="AE90" s="17"/>
      <c r="AF90" s="17"/>
      <c r="AG90" s="17"/>
      <c r="AH90" s="17"/>
      <c r="AI90" s="17"/>
      <c r="AJ90" s="17"/>
      <c r="AK90" s="17"/>
      <c r="AL90" s="17"/>
      <c r="AM90" s="28"/>
      <c r="AN90" s="28"/>
      <c r="AO90" s="28"/>
      <c r="AP90" s="28"/>
      <c r="AQ90" s="13"/>
      <c r="AR90" s="21"/>
      <c r="AS90" s="35"/>
      <c r="AT90" s="21"/>
      <c r="AU90" s="35"/>
      <c r="AV90" s="35"/>
      <c r="AW90" s="21"/>
      <c r="AX90" s="23"/>
      <c r="AY90" s="21"/>
      <c r="AZ90" s="35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</row>
    <row r="91" spans="1:64" x14ac:dyDescent="0.25">
      <c r="A91" s="124"/>
      <c r="B91" s="121"/>
      <c r="C91" s="14"/>
      <c r="D91" s="14"/>
      <c r="E91" s="14"/>
      <c r="F91" s="14"/>
      <c r="G91" s="21"/>
      <c r="H91" s="13"/>
      <c r="I91" s="22"/>
      <c r="J91" s="14"/>
      <c r="K91" s="23"/>
      <c r="L91" s="24"/>
      <c r="M91" s="21"/>
      <c r="N91" s="23"/>
      <c r="O91" s="23"/>
      <c r="P91" s="14"/>
      <c r="Q91" s="14"/>
      <c r="R91" s="14"/>
      <c r="S91" s="14"/>
      <c r="T91" s="14"/>
      <c r="U91" s="2" t="s">
        <v>295</v>
      </c>
      <c r="V91" s="2" t="s">
        <v>121</v>
      </c>
      <c r="W91" s="25">
        <v>43280</v>
      </c>
      <c r="X91" s="26">
        <v>12340</v>
      </c>
      <c r="Y91" s="27" t="s">
        <v>138</v>
      </c>
      <c r="Z91" s="32">
        <v>43282</v>
      </c>
      <c r="AA91" s="32">
        <v>43373</v>
      </c>
      <c r="AB91" s="2"/>
      <c r="AC91" s="2"/>
      <c r="AD91" s="17"/>
      <c r="AE91" s="17"/>
      <c r="AF91" s="17"/>
      <c r="AG91" s="17"/>
      <c r="AH91" s="17"/>
      <c r="AI91" s="17"/>
      <c r="AJ91" s="17"/>
      <c r="AK91" s="17"/>
      <c r="AL91" s="17"/>
      <c r="AM91" s="28"/>
      <c r="AN91" s="28"/>
      <c r="AO91" s="28"/>
      <c r="AP91" s="28"/>
      <c r="AQ91" s="13"/>
      <c r="AR91" s="21"/>
      <c r="AS91" s="35"/>
      <c r="AT91" s="21"/>
      <c r="AU91" s="35"/>
      <c r="AV91" s="35"/>
      <c r="AW91" s="21"/>
      <c r="AX91" s="23"/>
      <c r="AY91" s="21"/>
      <c r="AZ91" s="35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</row>
    <row r="92" spans="1:64" x14ac:dyDescent="0.25">
      <c r="A92" s="124">
        <v>8</v>
      </c>
      <c r="B92" s="121" t="s">
        <v>171</v>
      </c>
      <c r="C92" s="14" t="s">
        <v>170</v>
      </c>
      <c r="D92" s="14" t="s">
        <v>134</v>
      </c>
      <c r="E92" s="14" t="s">
        <v>113</v>
      </c>
      <c r="F92" s="14" t="s">
        <v>179</v>
      </c>
      <c r="G92" s="21">
        <v>11358</v>
      </c>
      <c r="H92" s="13" t="s">
        <v>171</v>
      </c>
      <c r="I92" s="22" t="s">
        <v>146</v>
      </c>
      <c r="J92" s="14" t="s">
        <v>176</v>
      </c>
      <c r="K92" s="23">
        <v>42034</v>
      </c>
      <c r="L92" s="24">
        <v>18359</v>
      </c>
      <c r="M92" s="21">
        <v>11493</v>
      </c>
      <c r="N92" s="23">
        <v>42037</v>
      </c>
      <c r="O92" s="23">
        <v>42369</v>
      </c>
      <c r="P92" s="14">
        <v>1</v>
      </c>
      <c r="Q92" s="14"/>
      <c r="R92" s="14"/>
      <c r="S92" s="14"/>
      <c r="T92" s="14" t="s">
        <v>111</v>
      </c>
      <c r="U92" s="2" t="s">
        <v>295</v>
      </c>
      <c r="V92" s="2" t="s">
        <v>116</v>
      </c>
      <c r="W92" s="25">
        <v>42367</v>
      </c>
      <c r="X92" s="26">
        <v>11718</v>
      </c>
      <c r="Y92" s="36" t="s">
        <v>138</v>
      </c>
      <c r="Z92" s="25">
        <v>42370</v>
      </c>
      <c r="AA92" s="25">
        <v>42735</v>
      </c>
      <c r="AB92" s="2"/>
      <c r="AC92" s="2"/>
      <c r="AD92" s="17"/>
      <c r="AE92" s="17"/>
      <c r="AF92" s="17"/>
      <c r="AG92" s="17"/>
      <c r="AH92" s="17"/>
      <c r="AI92" s="17"/>
      <c r="AJ92" s="17">
        <v>0</v>
      </c>
      <c r="AK92" s="17">
        <v>0</v>
      </c>
      <c r="AL92" s="17">
        <v>15021</v>
      </c>
      <c r="AM92" s="28">
        <f>1669+1669+1669+1669+1669+1669+1669+1669+1669+1669+1669+1669+1669</f>
        <v>21697</v>
      </c>
      <c r="AN92" s="28">
        <f>1669+1669+1669+1669+1669+1669+1669+1669+1669+1669+1669</f>
        <v>18359</v>
      </c>
      <c r="AO92" s="28">
        <f>1669+1669+1669+1669+1669+1669+1669</f>
        <v>11683</v>
      </c>
      <c r="AP92" s="28">
        <f>AJ92+AK92+AL92+AM92+AN92+AO92</f>
        <v>66760</v>
      </c>
      <c r="AQ92" s="13"/>
      <c r="AR92" s="21"/>
      <c r="AS92" s="35"/>
      <c r="AT92" s="21"/>
      <c r="AU92" s="35"/>
      <c r="AV92" s="35"/>
      <c r="AW92" s="21"/>
      <c r="AX92" s="23"/>
      <c r="AY92" s="21"/>
      <c r="AZ92" s="35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</row>
    <row r="93" spans="1:64" x14ac:dyDescent="0.25">
      <c r="A93" s="124"/>
      <c r="B93" s="121"/>
      <c r="C93" s="14"/>
      <c r="D93" s="14"/>
      <c r="E93" s="14"/>
      <c r="F93" s="14"/>
      <c r="G93" s="21"/>
      <c r="H93" s="13"/>
      <c r="I93" s="22"/>
      <c r="J93" s="14"/>
      <c r="K93" s="23"/>
      <c r="L93" s="24"/>
      <c r="M93" s="21"/>
      <c r="N93" s="23"/>
      <c r="O93" s="23"/>
      <c r="P93" s="14"/>
      <c r="Q93" s="14"/>
      <c r="R93" s="14"/>
      <c r="S93" s="14"/>
      <c r="T93" s="14"/>
      <c r="U93" s="2" t="s">
        <v>295</v>
      </c>
      <c r="V93" s="2" t="s">
        <v>118</v>
      </c>
      <c r="W93" s="25">
        <v>42730</v>
      </c>
      <c r="X93" s="26">
        <v>11970</v>
      </c>
      <c r="Y93" s="27" t="s">
        <v>138</v>
      </c>
      <c r="Z93" s="32">
        <v>42736</v>
      </c>
      <c r="AA93" s="32">
        <v>42825</v>
      </c>
      <c r="AB93" s="2"/>
      <c r="AC93" s="2"/>
      <c r="AD93" s="17"/>
      <c r="AE93" s="17"/>
      <c r="AF93" s="17"/>
      <c r="AG93" s="17"/>
      <c r="AH93" s="17"/>
      <c r="AI93" s="17"/>
      <c r="AJ93" s="17"/>
      <c r="AK93" s="17"/>
      <c r="AL93" s="17"/>
      <c r="AM93" s="28"/>
      <c r="AN93" s="28"/>
      <c r="AO93" s="28"/>
      <c r="AP93" s="28"/>
      <c r="AQ93" s="13"/>
      <c r="AR93" s="21"/>
      <c r="AS93" s="35"/>
      <c r="AT93" s="21"/>
      <c r="AU93" s="35"/>
      <c r="AV93" s="35"/>
      <c r="AW93" s="21"/>
      <c r="AX93" s="23"/>
      <c r="AY93" s="21"/>
      <c r="AZ93" s="35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</row>
    <row r="94" spans="1:64" x14ac:dyDescent="0.25">
      <c r="A94" s="124"/>
      <c r="B94" s="121"/>
      <c r="C94" s="14"/>
      <c r="D94" s="14"/>
      <c r="E94" s="14"/>
      <c r="F94" s="14"/>
      <c r="G94" s="21"/>
      <c r="H94" s="13"/>
      <c r="I94" s="22"/>
      <c r="J94" s="14"/>
      <c r="K94" s="23"/>
      <c r="L94" s="24"/>
      <c r="M94" s="21"/>
      <c r="N94" s="23"/>
      <c r="O94" s="23"/>
      <c r="P94" s="14"/>
      <c r="Q94" s="14"/>
      <c r="R94" s="14"/>
      <c r="S94" s="14"/>
      <c r="T94" s="14"/>
      <c r="U94" s="2" t="s">
        <v>295</v>
      </c>
      <c r="V94" s="2" t="s">
        <v>119</v>
      </c>
      <c r="W94" s="25">
        <v>42824</v>
      </c>
      <c r="X94" s="26">
        <v>12026</v>
      </c>
      <c r="Y94" s="27" t="s">
        <v>138</v>
      </c>
      <c r="Z94" s="32">
        <v>42826</v>
      </c>
      <c r="AA94" s="32">
        <v>43100</v>
      </c>
      <c r="AB94" s="2"/>
      <c r="AC94" s="2"/>
      <c r="AD94" s="17"/>
      <c r="AE94" s="17"/>
      <c r="AF94" s="17"/>
      <c r="AG94" s="17"/>
      <c r="AH94" s="17"/>
      <c r="AI94" s="17"/>
      <c r="AJ94" s="17"/>
      <c r="AK94" s="17"/>
      <c r="AL94" s="17"/>
      <c r="AM94" s="28"/>
      <c r="AN94" s="28"/>
      <c r="AO94" s="28"/>
      <c r="AP94" s="28"/>
      <c r="AQ94" s="13"/>
      <c r="AR94" s="21"/>
      <c r="AS94" s="35"/>
      <c r="AT94" s="21"/>
      <c r="AU94" s="35"/>
      <c r="AV94" s="35"/>
      <c r="AW94" s="21"/>
      <c r="AX94" s="23"/>
      <c r="AY94" s="21"/>
      <c r="AZ94" s="35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</row>
    <row r="95" spans="1:64" x14ac:dyDescent="0.25">
      <c r="A95" s="124"/>
      <c r="B95" s="121"/>
      <c r="C95" s="14"/>
      <c r="D95" s="14"/>
      <c r="E95" s="14"/>
      <c r="F95" s="14"/>
      <c r="G95" s="21"/>
      <c r="H95" s="13"/>
      <c r="I95" s="22"/>
      <c r="J95" s="14"/>
      <c r="K95" s="23"/>
      <c r="L95" s="24"/>
      <c r="M95" s="21"/>
      <c r="N95" s="23"/>
      <c r="O95" s="23"/>
      <c r="P95" s="14"/>
      <c r="Q95" s="14"/>
      <c r="R95" s="14"/>
      <c r="S95" s="14"/>
      <c r="T95" s="14"/>
      <c r="U95" s="2" t="s">
        <v>295</v>
      </c>
      <c r="V95" s="2" t="s">
        <v>112</v>
      </c>
      <c r="W95" s="25">
        <v>43096</v>
      </c>
      <c r="X95" s="26">
        <v>12212</v>
      </c>
      <c r="Y95" s="27" t="s">
        <v>138</v>
      </c>
      <c r="Z95" s="32">
        <v>43101</v>
      </c>
      <c r="AA95" s="32">
        <v>43190</v>
      </c>
      <c r="AB95" s="2"/>
      <c r="AC95" s="2"/>
      <c r="AD95" s="17"/>
      <c r="AE95" s="17"/>
      <c r="AF95" s="17"/>
      <c r="AG95" s="17"/>
      <c r="AH95" s="17"/>
      <c r="AI95" s="17"/>
      <c r="AJ95" s="17"/>
      <c r="AK95" s="17"/>
      <c r="AL95" s="17"/>
      <c r="AM95" s="28"/>
      <c r="AN95" s="28"/>
      <c r="AO95" s="28"/>
      <c r="AP95" s="28"/>
      <c r="AQ95" s="13"/>
      <c r="AR95" s="21"/>
      <c r="AS95" s="35"/>
      <c r="AT95" s="21"/>
      <c r="AU95" s="35"/>
      <c r="AV95" s="35"/>
      <c r="AW95" s="21"/>
      <c r="AX95" s="23"/>
      <c r="AY95" s="21"/>
      <c r="AZ95" s="35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</row>
    <row r="96" spans="1:64" x14ac:dyDescent="0.25">
      <c r="A96" s="124"/>
      <c r="B96" s="121"/>
      <c r="C96" s="14"/>
      <c r="D96" s="14"/>
      <c r="E96" s="14"/>
      <c r="F96" s="14"/>
      <c r="G96" s="21"/>
      <c r="H96" s="13"/>
      <c r="I96" s="22"/>
      <c r="J96" s="14"/>
      <c r="K96" s="23"/>
      <c r="L96" s="24"/>
      <c r="M96" s="21"/>
      <c r="N96" s="23"/>
      <c r="O96" s="23"/>
      <c r="P96" s="14"/>
      <c r="Q96" s="14"/>
      <c r="R96" s="14"/>
      <c r="S96" s="14"/>
      <c r="T96" s="14"/>
      <c r="U96" s="2" t="s">
        <v>295</v>
      </c>
      <c r="V96" s="2" t="s">
        <v>120</v>
      </c>
      <c r="W96" s="25">
        <v>43187</v>
      </c>
      <c r="X96" s="26">
        <v>12273</v>
      </c>
      <c r="Y96" s="27" t="s">
        <v>138</v>
      </c>
      <c r="Z96" s="32">
        <v>43191</v>
      </c>
      <c r="AA96" s="32">
        <v>43281</v>
      </c>
      <c r="AB96" s="2"/>
      <c r="AC96" s="2"/>
      <c r="AD96" s="17"/>
      <c r="AE96" s="17"/>
      <c r="AF96" s="17"/>
      <c r="AG96" s="17"/>
      <c r="AH96" s="17"/>
      <c r="AI96" s="17"/>
      <c r="AJ96" s="17"/>
      <c r="AK96" s="17"/>
      <c r="AL96" s="17"/>
      <c r="AM96" s="28"/>
      <c r="AN96" s="28"/>
      <c r="AO96" s="28"/>
      <c r="AP96" s="28"/>
      <c r="AQ96" s="13"/>
      <c r="AR96" s="21"/>
      <c r="AS96" s="35"/>
      <c r="AT96" s="21"/>
      <c r="AU96" s="35"/>
      <c r="AV96" s="35"/>
      <c r="AW96" s="21"/>
      <c r="AX96" s="23"/>
      <c r="AY96" s="21"/>
      <c r="AZ96" s="35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</row>
    <row r="97" spans="1:64" x14ac:dyDescent="0.25">
      <c r="A97" s="124"/>
      <c r="B97" s="121"/>
      <c r="C97" s="14"/>
      <c r="D97" s="14"/>
      <c r="E97" s="14"/>
      <c r="F97" s="14"/>
      <c r="G97" s="21"/>
      <c r="H97" s="13"/>
      <c r="I97" s="22"/>
      <c r="J97" s="14"/>
      <c r="K97" s="23"/>
      <c r="L97" s="24"/>
      <c r="M97" s="21"/>
      <c r="N97" s="23"/>
      <c r="O97" s="23"/>
      <c r="P97" s="14"/>
      <c r="Q97" s="14"/>
      <c r="R97" s="14"/>
      <c r="S97" s="14"/>
      <c r="T97" s="14"/>
      <c r="U97" s="2" t="s">
        <v>295</v>
      </c>
      <c r="V97" s="2" t="s">
        <v>121</v>
      </c>
      <c r="W97" s="25">
        <v>43280</v>
      </c>
      <c r="X97" s="26">
        <v>12340</v>
      </c>
      <c r="Y97" s="27" t="s">
        <v>138</v>
      </c>
      <c r="Z97" s="32">
        <v>43282</v>
      </c>
      <c r="AA97" s="32">
        <v>43373</v>
      </c>
      <c r="AB97" s="2"/>
      <c r="AC97" s="2"/>
      <c r="AD97" s="17"/>
      <c r="AE97" s="17"/>
      <c r="AF97" s="17"/>
      <c r="AG97" s="17"/>
      <c r="AH97" s="17"/>
      <c r="AI97" s="17"/>
      <c r="AJ97" s="17"/>
      <c r="AK97" s="17"/>
      <c r="AL97" s="17"/>
      <c r="AM97" s="28"/>
      <c r="AN97" s="28"/>
      <c r="AO97" s="28"/>
      <c r="AP97" s="28"/>
      <c r="AQ97" s="13"/>
      <c r="AR97" s="21"/>
      <c r="AS97" s="35"/>
      <c r="AT97" s="21"/>
      <c r="AU97" s="35"/>
      <c r="AV97" s="35"/>
      <c r="AW97" s="21"/>
      <c r="AX97" s="23"/>
      <c r="AY97" s="21"/>
      <c r="AZ97" s="35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</row>
    <row r="98" spans="1:64" x14ac:dyDescent="0.25">
      <c r="A98" s="124">
        <v>9</v>
      </c>
      <c r="B98" s="121" t="s">
        <v>172</v>
      </c>
      <c r="C98" s="14" t="s">
        <v>170</v>
      </c>
      <c r="D98" s="14" t="s">
        <v>134</v>
      </c>
      <c r="E98" s="14" t="s">
        <v>113</v>
      </c>
      <c r="F98" s="14" t="s">
        <v>180</v>
      </c>
      <c r="G98" s="21">
        <v>11358</v>
      </c>
      <c r="H98" s="13" t="s">
        <v>172</v>
      </c>
      <c r="I98" s="22" t="s">
        <v>146</v>
      </c>
      <c r="J98" s="14" t="s">
        <v>176</v>
      </c>
      <c r="K98" s="23">
        <v>42034</v>
      </c>
      <c r="L98" s="24">
        <v>18359</v>
      </c>
      <c r="M98" s="21">
        <v>11493</v>
      </c>
      <c r="N98" s="23">
        <v>42037</v>
      </c>
      <c r="O98" s="23">
        <v>42369</v>
      </c>
      <c r="P98" s="14">
        <v>1</v>
      </c>
      <c r="Q98" s="14"/>
      <c r="R98" s="14"/>
      <c r="S98" s="14"/>
      <c r="T98" s="14" t="s">
        <v>111</v>
      </c>
      <c r="U98" s="2" t="s">
        <v>295</v>
      </c>
      <c r="V98" s="2" t="s">
        <v>116</v>
      </c>
      <c r="W98" s="25">
        <v>42367</v>
      </c>
      <c r="X98" s="26">
        <v>11718</v>
      </c>
      <c r="Y98" s="36" t="s">
        <v>138</v>
      </c>
      <c r="Z98" s="25">
        <v>42370</v>
      </c>
      <c r="AA98" s="25">
        <v>42735</v>
      </c>
      <c r="AB98" s="2"/>
      <c r="AC98" s="2"/>
      <c r="AD98" s="17"/>
      <c r="AE98" s="17"/>
      <c r="AF98" s="17"/>
      <c r="AG98" s="17"/>
      <c r="AH98" s="17"/>
      <c r="AI98" s="17">
        <f>AD98+L86</f>
        <v>18260</v>
      </c>
      <c r="AJ98" s="17">
        <v>0</v>
      </c>
      <c r="AK98" s="17">
        <v>0</v>
      </c>
      <c r="AL98" s="17">
        <v>15021</v>
      </c>
      <c r="AM98" s="28">
        <f>1669+1669+1669+1669+1669+1669+1669+1669+1669+1669+1669+1669+1669</f>
        <v>21697</v>
      </c>
      <c r="AN98" s="28">
        <f>1669+1669+1669+1669+1669+1669+1669+1669+1669+1669+1669</f>
        <v>18359</v>
      </c>
      <c r="AO98" s="28">
        <f>1669+1669+1669+1669+1669+1669+1669</f>
        <v>11683</v>
      </c>
      <c r="AP98" s="28">
        <f>AJ98+AK98+AL98+AM98+AN98+AO98</f>
        <v>66760</v>
      </c>
      <c r="AQ98" s="13"/>
      <c r="AR98" s="21"/>
      <c r="AS98" s="35"/>
      <c r="AT98" s="21"/>
      <c r="AU98" s="35"/>
      <c r="AV98" s="35"/>
      <c r="AW98" s="21"/>
      <c r="AX98" s="23"/>
      <c r="AY98" s="21"/>
      <c r="AZ98" s="35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</row>
    <row r="99" spans="1:64" x14ac:dyDescent="0.25">
      <c r="A99" s="124"/>
      <c r="B99" s="121"/>
      <c r="C99" s="14"/>
      <c r="D99" s="14"/>
      <c r="E99" s="14"/>
      <c r="F99" s="14"/>
      <c r="G99" s="21"/>
      <c r="H99" s="13"/>
      <c r="I99" s="22"/>
      <c r="J99" s="14"/>
      <c r="K99" s="23"/>
      <c r="L99" s="24"/>
      <c r="M99" s="21"/>
      <c r="N99" s="23"/>
      <c r="O99" s="23"/>
      <c r="P99" s="14"/>
      <c r="Q99" s="14"/>
      <c r="R99" s="14"/>
      <c r="S99" s="14"/>
      <c r="T99" s="14"/>
      <c r="U99" s="2" t="s">
        <v>295</v>
      </c>
      <c r="V99" s="2" t="s">
        <v>118</v>
      </c>
      <c r="W99" s="25">
        <v>42730</v>
      </c>
      <c r="X99" s="26">
        <v>11970</v>
      </c>
      <c r="Y99" s="27" t="s">
        <v>138</v>
      </c>
      <c r="Z99" s="32">
        <v>42736</v>
      </c>
      <c r="AA99" s="32">
        <v>42825</v>
      </c>
      <c r="AB99" s="2"/>
      <c r="AC99" s="2"/>
      <c r="AD99" s="17"/>
      <c r="AE99" s="17"/>
      <c r="AF99" s="17"/>
      <c r="AG99" s="17"/>
      <c r="AH99" s="17"/>
      <c r="AI99" s="17"/>
      <c r="AJ99" s="17"/>
      <c r="AK99" s="17"/>
      <c r="AL99" s="17"/>
      <c r="AM99" s="28"/>
      <c r="AN99" s="28"/>
      <c r="AO99" s="28"/>
      <c r="AP99" s="28"/>
      <c r="AQ99" s="13"/>
      <c r="AR99" s="21"/>
      <c r="AS99" s="35"/>
      <c r="AT99" s="21"/>
      <c r="AU99" s="35"/>
      <c r="AV99" s="35"/>
      <c r="AW99" s="21"/>
      <c r="AX99" s="23"/>
      <c r="AY99" s="21"/>
      <c r="AZ99" s="35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</row>
    <row r="100" spans="1:64" x14ac:dyDescent="0.25">
      <c r="A100" s="124"/>
      <c r="B100" s="121"/>
      <c r="C100" s="14"/>
      <c r="D100" s="14"/>
      <c r="E100" s="14"/>
      <c r="F100" s="14"/>
      <c r="G100" s="21"/>
      <c r="H100" s="13"/>
      <c r="I100" s="22"/>
      <c r="J100" s="14"/>
      <c r="K100" s="23"/>
      <c r="L100" s="24"/>
      <c r="M100" s="21"/>
      <c r="N100" s="23"/>
      <c r="O100" s="23"/>
      <c r="P100" s="14"/>
      <c r="Q100" s="14"/>
      <c r="R100" s="14"/>
      <c r="S100" s="14"/>
      <c r="T100" s="14"/>
      <c r="U100" s="2" t="s">
        <v>295</v>
      </c>
      <c r="V100" s="2" t="s">
        <v>119</v>
      </c>
      <c r="W100" s="25">
        <v>42824</v>
      </c>
      <c r="X100" s="26">
        <v>12026</v>
      </c>
      <c r="Y100" s="27" t="s">
        <v>138</v>
      </c>
      <c r="Z100" s="32">
        <v>42826</v>
      </c>
      <c r="AA100" s="32">
        <v>43100</v>
      </c>
      <c r="AB100" s="2"/>
      <c r="AC100" s="2"/>
      <c r="AD100" s="17"/>
      <c r="AE100" s="17"/>
      <c r="AF100" s="17"/>
      <c r="AG100" s="17"/>
      <c r="AH100" s="17"/>
      <c r="AI100" s="17"/>
      <c r="AJ100" s="17"/>
      <c r="AK100" s="17"/>
      <c r="AL100" s="17"/>
      <c r="AM100" s="28"/>
      <c r="AN100" s="28"/>
      <c r="AO100" s="28"/>
      <c r="AP100" s="28"/>
      <c r="AQ100" s="13"/>
      <c r="AR100" s="21"/>
      <c r="AS100" s="35"/>
      <c r="AT100" s="21"/>
      <c r="AU100" s="35"/>
      <c r="AV100" s="35"/>
      <c r="AW100" s="21"/>
      <c r="AX100" s="23"/>
      <c r="AY100" s="21"/>
      <c r="AZ100" s="35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</row>
    <row r="101" spans="1:64" x14ac:dyDescent="0.25">
      <c r="A101" s="124"/>
      <c r="B101" s="121"/>
      <c r="C101" s="14"/>
      <c r="D101" s="14"/>
      <c r="E101" s="14"/>
      <c r="F101" s="14"/>
      <c r="G101" s="21"/>
      <c r="H101" s="13"/>
      <c r="I101" s="22"/>
      <c r="J101" s="14"/>
      <c r="K101" s="23"/>
      <c r="L101" s="24"/>
      <c r="M101" s="21"/>
      <c r="N101" s="23"/>
      <c r="O101" s="23"/>
      <c r="P101" s="14"/>
      <c r="Q101" s="14"/>
      <c r="R101" s="14"/>
      <c r="S101" s="14"/>
      <c r="T101" s="14"/>
      <c r="U101" s="2" t="s">
        <v>295</v>
      </c>
      <c r="V101" s="2" t="s">
        <v>112</v>
      </c>
      <c r="W101" s="25">
        <v>43096</v>
      </c>
      <c r="X101" s="26">
        <v>12212</v>
      </c>
      <c r="Y101" s="27" t="s">
        <v>138</v>
      </c>
      <c r="Z101" s="32">
        <v>43101</v>
      </c>
      <c r="AA101" s="32">
        <v>43190</v>
      </c>
      <c r="AB101" s="2"/>
      <c r="AC101" s="2"/>
      <c r="AD101" s="17"/>
      <c r="AE101" s="17"/>
      <c r="AF101" s="17"/>
      <c r="AG101" s="17"/>
      <c r="AH101" s="17"/>
      <c r="AI101" s="17"/>
      <c r="AJ101" s="17"/>
      <c r="AK101" s="17"/>
      <c r="AL101" s="17"/>
      <c r="AM101" s="28"/>
      <c r="AN101" s="28"/>
      <c r="AO101" s="28"/>
      <c r="AP101" s="28"/>
      <c r="AQ101" s="13"/>
      <c r="AR101" s="21"/>
      <c r="AS101" s="35"/>
      <c r="AT101" s="21"/>
      <c r="AU101" s="35"/>
      <c r="AV101" s="35"/>
      <c r="AW101" s="21"/>
      <c r="AX101" s="23"/>
      <c r="AY101" s="21"/>
      <c r="AZ101" s="35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</row>
    <row r="102" spans="1:64" x14ac:dyDescent="0.25">
      <c r="A102" s="124"/>
      <c r="B102" s="121"/>
      <c r="C102" s="14"/>
      <c r="D102" s="14"/>
      <c r="E102" s="14"/>
      <c r="F102" s="14"/>
      <c r="G102" s="21"/>
      <c r="H102" s="13"/>
      <c r="I102" s="22"/>
      <c r="J102" s="14"/>
      <c r="K102" s="23"/>
      <c r="L102" s="24"/>
      <c r="M102" s="21"/>
      <c r="N102" s="23"/>
      <c r="O102" s="23"/>
      <c r="P102" s="14"/>
      <c r="Q102" s="14"/>
      <c r="R102" s="14"/>
      <c r="S102" s="14"/>
      <c r="T102" s="14"/>
      <c r="U102" s="2" t="s">
        <v>295</v>
      </c>
      <c r="V102" s="2" t="s">
        <v>120</v>
      </c>
      <c r="W102" s="25">
        <v>43187</v>
      </c>
      <c r="X102" s="26">
        <v>12273</v>
      </c>
      <c r="Y102" s="27" t="s">
        <v>138</v>
      </c>
      <c r="Z102" s="32">
        <v>43191</v>
      </c>
      <c r="AA102" s="32">
        <v>43281</v>
      </c>
      <c r="AB102" s="2"/>
      <c r="AC102" s="2"/>
      <c r="AD102" s="17"/>
      <c r="AE102" s="17"/>
      <c r="AF102" s="17"/>
      <c r="AG102" s="17"/>
      <c r="AH102" s="17"/>
      <c r="AI102" s="17"/>
      <c r="AJ102" s="17"/>
      <c r="AK102" s="17"/>
      <c r="AL102" s="17"/>
      <c r="AM102" s="28"/>
      <c r="AN102" s="28"/>
      <c r="AO102" s="28"/>
      <c r="AP102" s="28"/>
      <c r="AQ102" s="13"/>
      <c r="AR102" s="21"/>
      <c r="AS102" s="35"/>
      <c r="AT102" s="21"/>
      <c r="AU102" s="35"/>
      <c r="AV102" s="35"/>
      <c r="AW102" s="21"/>
      <c r="AX102" s="23"/>
      <c r="AY102" s="21"/>
      <c r="AZ102" s="35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</row>
    <row r="103" spans="1:64" x14ac:dyDescent="0.25">
      <c r="A103" s="124"/>
      <c r="B103" s="121"/>
      <c r="C103" s="14"/>
      <c r="D103" s="14"/>
      <c r="E103" s="14"/>
      <c r="F103" s="14"/>
      <c r="G103" s="21"/>
      <c r="H103" s="13"/>
      <c r="I103" s="22"/>
      <c r="J103" s="14"/>
      <c r="K103" s="23"/>
      <c r="L103" s="24"/>
      <c r="M103" s="21"/>
      <c r="N103" s="23"/>
      <c r="O103" s="23"/>
      <c r="P103" s="14"/>
      <c r="Q103" s="14"/>
      <c r="R103" s="14"/>
      <c r="S103" s="14"/>
      <c r="T103" s="14"/>
      <c r="U103" s="2" t="s">
        <v>295</v>
      </c>
      <c r="V103" s="2" t="s">
        <v>121</v>
      </c>
      <c r="W103" s="25">
        <v>43280</v>
      </c>
      <c r="X103" s="26">
        <v>12340</v>
      </c>
      <c r="Y103" s="27" t="s">
        <v>138</v>
      </c>
      <c r="Z103" s="32">
        <v>43282</v>
      </c>
      <c r="AA103" s="32">
        <v>43373</v>
      </c>
      <c r="AB103" s="2"/>
      <c r="AC103" s="2"/>
      <c r="AD103" s="17"/>
      <c r="AE103" s="17"/>
      <c r="AF103" s="17"/>
      <c r="AG103" s="17"/>
      <c r="AH103" s="17"/>
      <c r="AI103" s="17"/>
      <c r="AJ103" s="17"/>
      <c r="AK103" s="17"/>
      <c r="AL103" s="17"/>
      <c r="AM103" s="28"/>
      <c r="AN103" s="28"/>
      <c r="AO103" s="28"/>
      <c r="AP103" s="28"/>
      <c r="AQ103" s="13"/>
      <c r="AR103" s="21"/>
      <c r="AS103" s="35"/>
      <c r="AT103" s="21"/>
      <c r="AU103" s="35"/>
      <c r="AV103" s="35"/>
      <c r="AW103" s="21"/>
      <c r="AX103" s="23"/>
      <c r="AY103" s="21"/>
      <c r="AZ103" s="35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</row>
    <row r="104" spans="1:64" x14ac:dyDescent="0.25">
      <c r="A104" s="124">
        <v>10</v>
      </c>
      <c r="B104" s="121" t="s">
        <v>173</v>
      </c>
      <c r="C104" s="14" t="s">
        <v>170</v>
      </c>
      <c r="D104" s="14" t="s">
        <v>134</v>
      </c>
      <c r="E104" s="14" t="s">
        <v>113</v>
      </c>
      <c r="F104" s="14" t="s">
        <v>178</v>
      </c>
      <c r="G104" s="21">
        <v>11358</v>
      </c>
      <c r="H104" s="13" t="s">
        <v>173</v>
      </c>
      <c r="I104" s="22" t="s">
        <v>146</v>
      </c>
      <c r="J104" s="14" t="s">
        <v>176</v>
      </c>
      <c r="K104" s="23">
        <v>42034</v>
      </c>
      <c r="L104" s="24">
        <v>18260</v>
      </c>
      <c r="M104" s="21">
        <v>11493</v>
      </c>
      <c r="N104" s="23">
        <v>42037</v>
      </c>
      <c r="O104" s="23">
        <v>42369</v>
      </c>
      <c r="P104" s="14">
        <v>1</v>
      </c>
      <c r="Q104" s="14"/>
      <c r="R104" s="14"/>
      <c r="S104" s="14"/>
      <c r="T104" s="14" t="s">
        <v>111</v>
      </c>
      <c r="U104" s="2" t="s">
        <v>295</v>
      </c>
      <c r="V104" s="2" t="s">
        <v>116</v>
      </c>
      <c r="W104" s="25">
        <v>42367</v>
      </c>
      <c r="X104" s="26">
        <v>11718</v>
      </c>
      <c r="Y104" s="36" t="s">
        <v>138</v>
      </c>
      <c r="Z104" s="25">
        <v>42370</v>
      </c>
      <c r="AA104" s="25">
        <v>42735</v>
      </c>
      <c r="AB104" s="2"/>
      <c r="AC104" s="2"/>
      <c r="AD104" s="17"/>
      <c r="AE104" s="17"/>
      <c r="AF104" s="17"/>
      <c r="AG104" s="17"/>
      <c r="AH104" s="17"/>
      <c r="AI104" s="17">
        <f>AD104+L92</f>
        <v>18359</v>
      </c>
      <c r="AJ104" s="17">
        <v>0</v>
      </c>
      <c r="AK104" s="17">
        <v>0</v>
      </c>
      <c r="AL104" s="17">
        <v>14940</v>
      </c>
      <c r="AM104" s="28">
        <f>1660+1660+1660+1660+1660+1660+1660+1660+1660+1660+1660+1660+1660</f>
        <v>21580</v>
      </c>
      <c r="AN104" s="28">
        <f>1660+1660+1660+1660+1660+1660+1660+1660+1660+1660+1660</f>
        <v>18260</v>
      </c>
      <c r="AO104" s="28">
        <f>1660+1660+1660+1660+1660+1660+1660</f>
        <v>11620</v>
      </c>
      <c r="AP104" s="28">
        <f>AJ104+AK104+AL104+AM104+AN104+AO104</f>
        <v>66400</v>
      </c>
      <c r="AQ104" s="13"/>
      <c r="AR104" s="21"/>
      <c r="AS104" s="35"/>
      <c r="AT104" s="21"/>
      <c r="AU104" s="35"/>
      <c r="AV104" s="35"/>
      <c r="AW104" s="21"/>
      <c r="AX104" s="23"/>
      <c r="AY104" s="21"/>
      <c r="AZ104" s="35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</row>
    <row r="105" spans="1:64" x14ac:dyDescent="0.25">
      <c r="A105" s="124"/>
      <c r="B105" s="121"/>
      <c r="C105" s="14"/>
      <c r="D105" s="14"/>
      <c r="E105" s="14"/>
      <c r="F105" s="14"/>
      <c r="G105" s="21"/>
      <c r="H105" s="13"/>
      <c r="I105" s="22"/>
      <c r="J105" s="14"/>
      <c r="K105" s="23"/>
      <c r="L105" s="24"/>
      <c r="M105" s="21"/>
      <c r="N105" s="23"/>
      <c r="O105" s="23"/>
      <c r="P105" s="14"/>
      <c r="Q105" s="14"/>
      <c r="R105" s="14"/>
      <c r="S105" s="14"/>
      <c r="T105" s="14"/>
      <c r="U105" s="2" t="s">
        <v>295</v>
      </c>
      <c r="V105" s="2" t="s">
        <v>118</v>
      </c>
      <c r="W105" s="25">
        <v>42730</v>
      </c>
      <c r="X105" s="26">
        <v>11970</v>
      </c>
      <c r="Y105" s="27" t="s">
        <v>138</v>
      </c>
      <c r="Z105" s="32">
        <v>42736</v>
      </c>
      <c r="AA105" s="32">
        <v>42825</v>
      </c>
      <c r="AB105" s="2"/>
      <c r="AC105" s="2"/>
      <c r="AD105" s="17"/>
      <c r="AE105" s="17"/>
      <c r="AF105" s="17"/>
      <c r="AG105" s="17"/>
      <c r="AH105" s="17"/>
      <c r="AI105" s="17"/>
      <c r="AJ105" s="17"/>
      <c r="AK105" s="17"/>
      <c r="AL105" s="17"/>
      <c r="AM105" s="28"/>
      <c r="AN105" s="28"/>
      <c r="AO105" s="28"/>
      <c r="AP105" s="28"/>
      <c r="AQ105" s="13"/>
      <c r="AR105" s="21"/>
      <c r="AS105" s="35"/>
      <c r="AT105" s="21"/>
      <c r="AU105" s="35"/>
      <c r="AV105" s="35"/>
      <c r="AW105" s="21"/>
      <c r="AX105" s="23"/>
      <c r="AY105" s="21"/>
      <c r="AZ105" s="35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</row>
    <row r="106" spans="1:64" x14ac:dyDescent="0.25">
      <c r="A106" s="124"/>
      <c r="B106" s="121"/>
      <c r="C106" s="14"/>
      <c r="D106" s="14"/>
      <c r="E106" s="14"/>
      <c r="F106" s="14"/>
      <c r="G106" s="21"/>
      <c r="H106" s="13"/>
      <c r="I106" s="22"/>
      <c r="J106" s="14"/>
      <c r="K106" s="23"/>
      <c r="L106" s="24"/>
      <c r="M106" s="21"/>
      <c r="N106" s="23"/>
      <c r="O106" s="23"/>
      <c r="P106" s="14"/>
      <c r="Q106" s="14"/>
      <c r="R106" s="14"/>
      <c r="S106" s="14"/>
      <c r="T106" s="14"/>
      <c r="U106" s="2" t="s">
        <v>295</v>
      </c>
      <c r="V106" s="2" t="s">
        <v>119</v>
      </c>
      <c r="W106" s="25">
        <v>42824</v>
      </c>
      <c r="X106" s="26">
        <v>12027</v>
      </c>
      <c r="Y106" s="27" t="s">
        <v>138</v>
      </c>
      <c r="Z106" s="32">
        <v>42826</v>
      </c>
      <c r="AA106" s="32">
        <v>43100</v>
      </c>
      <c r="AB106" s="2"/>
      <c r="AC106" s="2"/>
      <c r="AD106" s="17"/>
      <c r="AE106" s="17"/>
      <c r="AF106" s="17"/>
      <c r="AG106" s="17"/>
      <c r="AH106" s="17"/>
      <c r="AI106" s="17"/>
      <c r="AJ106" s="17"/>
      <c r="AK106" s="17"/>
      <c r="AL106" s="17"/>
      <c r="AM106" s="28"/>
      <c r="AN106" s="28"/>
      <c r="AO106" s="28"/>
      <c r="AP106" s="28"/>
      <c r="AQ106" s="13"/>
      <c r="AR106" s="21"/>
      <c r="AS106" s="35"/>
      <c r="AT106" s="21"/>
      <c r="AU106" s="35"/>
      <c r="AV106" s="35"/>
      <c r="AW106" s="21"/>
      <c r="AX106" s="23"/>
      <c r="AY106" s="21"/>
      <c r="AZ106" s="35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</row>
    <row r="107" spans="1:64" x14ac:dyDescent="0.25">
      <c r="A107" s="124"/>
      <c r="B107" s="121"/>
      <c r="C107" s="14"/>
      <c r="D107" s="14"/>
      <c r="E107" s="14"/>
      <c r="F107" s="14"/>
      <c r="G107" s="21"/>
      <c r="H107" s="13"/>
      <c r="I107" s="22"/>
      <c r="J107" s="14"/>
      <c r="K107" s="23"/>
      <c r="L107" s="24"/>
      <c r="M107" s="21"/>
      <c r="N107" s="23"/>
      <c r="O107" s="23"/>
      <c r="P107" s="14"/>
      <c r="Q107" s="14"/>
      <c r="R107" s="14"/>
      <c r="S107" s="14"/>
      <c r="T107" s="14"/>
      <c r="U107" s="2" t="s">
        <v>295</v>
      </c>
      <c r="V107" s="2" t="s">
        <v>112</v>
      </c>
      <c r="W107" s="25">
        <v>43096</v>
      </c>
      <c r="X107" s="26">
        <v>12214</v>
      </c>
      <c r="Y107" s="27" t="s">
        <v>138</v>
      </c>
      <c r="Z107" s="32">
        <v>43101</v>
      </c>
      <c r="AA107" s="32">
        <v>43190</v>
      </c>
      <c r="AB107" s="2"/>
      <c r="AC107" s="2"/>
      <c r="AD107" s="17"/>
      <c r="AE107" s="17"/>
      <c r="AF107" s="17"/>
      <c r="AG107" s="17"/>
      <c r="AH107" s="17"/>
      <c r="AI107" s="17"/>
      <c r="AJ107" s="17"/>
      <c r="AK107" s="17"/>
      <c r="AL107" s="17"/>
      <c r="AM107" s="28"/>
      <c r="AN107" s="28"/>
      <c r="AO107" s="28"/>
      <c r="AP107" s="28"/>
      <c r="AQ107" s="13"/>
      <c r="AR107" s="21"/>
      <c r="AS107" s="35"/>
      <c r="AT107" s="21"/>
      <c r="AU107" s="35"/>
      <c r="AV107" s="35"/>
      <c r="AW107" s="21"/>
      <c r="AX107" s="23"/>
      <c r="AY107" s="21"/>
      <c r="AZ107" s="35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</row>
    <row r="108" spans="1:64" x14ac:dyDescent="0.25">
      <c r="A108" s="124"/>
      <c r="B108" s="121"/>
      <c r="C108" s="14"/>
      <c r="D108" s="14"/>
      <c r="E108" s="14"/>
      <c r="F108" s="14"/>
      <c r="G108" s="21"/>
      <c r="H108" s="13"/>
      <c r="I108" s="22"/>
      <c r="J108" s="14"/>
      <c r="K108" s="23"/>
      <c r="L108" s="24"/>
      <c r="M108" s="21"/>
      <c r="N108" s="23"/>
      <c r="O108" s="23"/>
      <c r="P108" s="14"/>
      <c r="Q108" s="14"/>
      <c r="R108" s="14"/>
      <c r="S108" s="14"/>
      <c r="T108" s="14"/>
      <c r="U108" s="2" t="s">
        <v>295</v>
      </c>
      <c r="V108" s="2" t="s">
        <v>120</v>
      </c>
      <c r="W108" s="25">
        <v>43187</v>
      </c>
      <c r="X108" s="26">
        <v>12273</v>
      </c>
      <c r="Y108" s="27" t="s">
        <v>138</v>
      </c>
      <c r="Z108" s="32">
        <v>43191</v>
      </c>
      <c r="AA108" s="32">
        <v>43281</v>
      </c>
      <c r="AB108" s="2"/>
      <c r="AC108" s="2"/>
      <c r="AD108" s="17"/>
      <c r="AE108" s="17"/>
      <c r="AF108" s="17"/>
      <c r="AG108" s="17"/>
      <c r="AH108" s="17"/>
      <c r="AI108" s="17"/>
      <c r="AJ108" s="17"/>
      <c r="AK108" s="17"/>
      <c r="AL108" s="17"/>
      <c r="AM108" s="28"/>
      <c r="AN108" s="28"/>
      <c r="AO108" s="28"/>
      <c r="AP108" s="28"/>
      <c r="AQ108" s="13"/>
      <c r="AR108" s="21"/>
      <c r="AS108" s="35"/>
      <c r="AT108" s="21"/>
      <c r="AU108" s="35"/>
      <c r="AV108" s="35"/>
      <c r="AW108" s="21"/>
      <c r="AX108" s="23"/>
      <c r="AY108" s="21"/>
      <c r="AZ108" s="35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</row>
    <row r="109" spans="1:64" x14ac:dyDescent="0.25">
      <c r="A109" s="124"/>
      <c r="B109" s="121"/>
      <c r="C109" s="14"/>
      <c r="D109" s="14"/>
      <c r="E109" s="14"/>
      <c r="F109" s="14"/>
      <c r="G109" s="21"/>
      <c r="H109" s="13"/>
      <c r="I109" s="22"/>
      <c r="J109" s="14"/>
      <c r="K109" s="23"/>
      <c r="L109" s="24"/>
      <c r="M109" s="21"/>
      <c r="N109" s="23"/>
      <c r="O109" s="23"/>
      <c r="P109" s="14"/>
      <c r="Q109" s="14"/>
      <c r="R109" s="14"/>
      <c r="S109" s="14"/>
      <c r="T109" s="14"/>
      <c r="U109" s="2" t="s">
        <v>295</v>
      </c>
      <c r="V109" s="2" t="s">
        <v>121</v>
      </c>
      <c r="W109" s="25">
        <v>43280</v>
      </c>
      <c r="X109" s="26">
        <v>12340</v>
      </c>
      <c r="Y109" s="27" t="s">
        <v>138</v>
      </c>
      <c r="Z109" s="32">
        <v>43282</v>
      </c>
      <c r="AA109" s="32">
        <v>43373</v>
      </c>
      <c r="AB109" s="2"/>
      <c r="AC109" s="2"/>
      <c r="AD109" s="17"/>
      <c r="AE109" s="17"/>
      <c r="AF109" s="17"/>
      <c r="AG109" s="17"/>
      <c r="AH109" s="17"/>
      <c r="AI109" s="17"/>
      <c r="AJ109" s="17"/>
      <c r="AK109" s="17"/>
      <c r="AL109" s="17"/>
      <c r="AM109" s="28"/>
      <c r="AN109" s="28"/>
      <c r="AO109" s="28"/>
      <c r="AP109" s="28"/>
      <c r="AQ109" s="13"/>
      <c r="AR109" s="21"/>
      <c r="AS109" s="35"/>
      <c r="AT109" s="21"/>
      <c r="AU109" s="35"/>
      <c r="AV109" s="35"/>
      <c r="AW109" s="21"/>
      <c r="AX109" s="23"/>
      <c r="AY109" s="21"/>
      <c r="AZ109" s="35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</row>
    <row r="110" spans="1:64" x14ac:dyDescent="0.25">
      <c r="A110" s="124">
        <v>11</v>
      </c>
      <c r="B110" s="121" t="s">
        <v>181</v>
      </c>
      <c r="C110" s="14" t="s">
        <v>152</v>
      </c>
      <c r="D110" s="14" t="s">
        <v>134</v>
      </c>
      <c r="E110" s="14" t="s">
        <v>113</v>
      </c>
      <c r="F110" s="20" t="s">
        <v>153</v>
      </c>
      <c r="G110" s="21">
        <v>11133</v>
      </c>
      <c r="H110" s="13" t="s">
        <v>174</v>
      </c>
      <c r="I110" s="22" t="s">
        <v>154</v>
      </c>
      <c r="J110" s="14" t="s">
        <v>155</v>
      </c>
      <c r="K110" s="23">
        <v>42065</v>
      </c>
      <c r="L110" s="24">
        <v>429302.1</v>
      </c>
      <c r="M110" s="21">
        <v>11513</v>
      </c>
      <c r="N110" s="23">
        <v>42065</v>
      </c>
      <c r="O110" s="23">
        <v>42369</v>
      </c>
      <c r="P110" s="14">
        <v>1</v>
      </c>
      <c r="Q110" s="14"/>
      <c r="R110" s="14"/>
      <c r="S110" s="14"/>
      <c r="T110" s="14" t="s">
        <v>111</v>
      </c>
      <c r="U110" s="2" t="s">
        <v>297</v>
      </c>
      <c r="V110" s="2" t="s">
        <v>116</v>
      </c>
      <c r="W110" s="25">
        <v>42244</v>
      </c>
      <c r="X110" s="26">
        <v>11656</v>
      </c>
      <c r="Y110" s="27" t="s">
        <v>196</v>
      </c>
      <c r="Z110" s="25">
        <v>42244</v>
      </c>
      <c r="AA110" s="25">
        <v>42369</v>
      </c>
      <c r="AB110" s="38">
        <v>0.16889999999999999</v>
      </c>
      <c r="AC110" s="2"/>
      <c r="AD110" s="17">
        <f>7250.93*4</f>
        <v>29003.72</v>
      </c>
      <c r="AE110" s="17"/>
      <c r="AF110" s="17"/>
      <c r="AG110" s="17"/>
      <c r="AH110" s="17"/>
      <c r="AI110" s="17">
        <f>AD110+L110</f>
        <v>458305.81999999995</v>
      </c>
      <c r="AJ110" s="28">
        <v>0</v>
      </c>
      <c r="AK110" s="28">
        <v>0</v>
      </c>
      <c r="AL110" s="28">
        <v>258534.26999999996</v>
      </c>
      <c r="AM110" s="28">
        <f>37324.64+41801.93+32847.35+32847.35+32847.35+34798.31+6109+36295.05+41191.44+37324.64+32847.35+32847.35+32847.35+32847.35+4611.51</f>
        <v>469387.97</v>
      </c>
      <c r="AN110" s="28">
        <f>18345.49+18345.49+18345.49+18345.49+34551+34551+47982.87+47982.87+47982.87+47982.87+47982.87</f>
        <v>382398.31</v>
      </c>
      <c r="AO110" s="28">
        <f>47982.87+47982.87+47982.87+47982.87+47982.87+46279.22+46279.22</f>
        <v>332472.79000000004</v>
      </c>
      <c r="AP110" s="28">
        <f>AJ110+AK110+AL110+AM110+AN110+AO110</f>
        <v>1442793.34</v>
      </c>
      <c r="AQ110" s="13" t="s">
        <v>135</v>
      </c>
      <c r="AR110" s="21">
        <v>11016</v>
      </c>
      <c r="AS110" s="43" t="s">
        <v>183</v>
      </c>
      <c r="AT110" s="21">
        <v>11340</v>
      </c>
      <c r="AU110" s="35"/>
      <c r="AV110" s="35"/>
      <c r="AW110" s="21"/>
      <c r="AX110" s="23"/>
      <c r="AY110" s="21"/>
      <c r="AZ110" s="35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</row>
    <row r="111" spans="1:64" x14ac:dyDescent="0.25">
      <c r="A111" s="124"/>
      <c r="B111" s="121"/>
      <c r="C111" s="14"/>
      <c r="D111" s="14"/>
      <c r="E111" s="14"/>
      <c r="F111" s="20"/>
      <c r="G111" s="21"/>
      <c r="H111" s="13"/>
      <c r="I111" s="22"/>
      <c r="J111" s="14"/>
      <c r="K111" s="23"/>
      <c r="L111" s="24"/>
      <c r="M111" s="21"/>
      <c r="N111" s="23"/>
      <c r="O111" s="23"/>
      <c r="P111" s="14"/>
      <c r="Q111" s="14"/>
      <c r="R111" s="14"/>
      <c r="S111" s="14"/>
      <c r="T111" s="14"/>
      <c r="U111" s="2" t="s">
        <v>295</v>
      </c>
      <c r="V111" s="2" t="s">
        <v>118</v>
      </c>
      <c r="W111" s="25">
        <v>42367</v>
      </c>
      <c r="X111" s="26">
        <v>11718</v>
      </c>
      <c r="Y111" s="36" t="s">
        <v>138</v>
      </c>
      <c r="Z111" s="25">
        <v>42370</v>
      </c>
      <c r="AA111" s="25">
        <v>42735</v>
      </c>
      <c r="AB111" s="38"/>
      <c r="AC111" s="2"/>
      <c r="AD111" s="17"/>
      <c r="AE111" s="17"/>
      <c r="AF111" s="17"/>
      <c r="AG111" s="17"/>
      <c r="AH111" s="17"/>
      <c r="AI111" s="17"/>
      <c r="AJ111" s="28"/>
      <c r="AK111" s="28"/>
      <c r="AL111" s="28"/>
      <c r="AM111" s="28"/>
      <c r="AN111" s="28"/>
      <c r="AO111" s="28"/>
      <c r="AP111" s="28"/>
      <c r="AQ111" s="13"/>
      <c r="AR111" s="21"/>
      <c r="AS111" s="43"/>
      <c r="AT111" s="21"/>
      <c r="AU111" s="35"/>
      <c r="AV111" s="35"/>
      <c r="AW111" s="21"/>
      <c r="AX111" s="23"/>
      <c r="AY111" s="21"/>
      <c r="AZ111" s="35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</row>
    <row r="112" spans="1:64" x14ac:dyDescent="0.25">
      <c r="A112" s="124"/>
      <c r="B112" s="121"/>
      <c r="C112" s="14"/>
      <c r="D112" s="14"/>
      <c r="E112" s="14"/>
      <c r="F112" s="20"/>
      <c r="G112" s="21"/>
      <c r="H112" s="13"/>
      <c r="I112" s="22"/>
      <c r="J112" s="14"/>
      <c r="K112" s="23"/>
      <c r="L112" s="24"/>
      <c r="M112" s="21"/>
      <c r="N112" s="23"/>
      <c r="O112" s="23"/>
      <c r="P112" s="14"/>
      <c r="Q112" s="14"/>
      <c r="R112" s="14"/>
      <c r="S112" s="14"/>
      <c r="T112" s="14"/>
      <c r="U112" s="2" t="s">
        <v>295</v>
      </c>
      <c r="V112" s="2" t="s">
        <v>119</v>
      </c>
      <c r="W112" s="25">
        <v>42459</v>
      </c>
      <c r="X112" s="26">
        <v>11775</v>
      </c>
      <c r="Y112" s="36" t="s">
        <v>138</v>
      </c>
      <c r="Z112" s="25">
        <v>42461</v>
      </c>
      <c r="AA112" s="25">
        <v>42735</v>
      </c>
      <c r="AB112" s="38"/>
      <c r="AC112" s="2"/>
      <c r="AD112" s="17"/>
      <c r="AE112" s="17"/>
      <c r="AF112" s="17"/>
      <c r="AG112" s="17"/>
      <c r="AH112" s="17"/>
      <c r="AI112" s="17"/>
      <c r="AJ112" s="28"/>
      <c r="AK112" s="28"/>
      <c r="AL112" s="28"/>
      <c r="AM112" s="28"/>
      <c r="AN112" s="28"/>
      <c r="AO112" s="28"/>
      <c r="AP112" s="28"/>
      <c r="AQ112" s="13"/>
      <c r="AR112" s="21"/>
      <c r="AS112" s="43"/>
      <c r="AT112" s="21"/>
      <c r="AU112" s="35"/>
      <c r="AV112" s="35"/>
      <c r="AW112" s="21"/>
      <c r="AX112" s="23"/>
      <c r="AY112" s="21"/>
      <c r="AZ112" s="35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</row>
    <row r="113" spans="1:64" x14ac:dyDescent="0.25">
      <c r="A113" s="124"/>
      <c r="B113" s="121"/>
      <c r="C113" s="14"/>
      <c r="D113" s="14"/>
      <c r="E113" s="14"/>
      <c r="F113" s="20"/>
      <c r="G113" s="21"/>
      <c r="H113" s="13"/>
      <c r="I113" s="22"/>
      <c r="J113" s="14"/>
      <c r="K113" s="23"/>
      <c r="L113" s="24"/>
      <c r="M113" s="21"/>
      <c r="N113" s="23"/>
      <c r="O113" s="23"/>
      <c r="P113" s="14"/>
      <c r="Q113" s="14"/>
      <c r="R113" s="14"/>
      <c r="S113" s="14"/>
      <c r="T113" s="14"/>
      <c r="U113" s="2" t="s">
        <v>295</v>
      </c>
      <c r="V113" s="2" t="s">
        <v>112</v>
      </c>
      <c r="W113" s="25">
        <v>42730</v>
      </c>
      <c r="X113" s="26">
        <v>11969</v>
      </c>
      <c r="Y113" s="27" t="s">
        <v>138</v>
      </c>
      <c r="Z113" s="32">
        <v>42736</v>
      </c>
      <c r="AA113" s="32">
        <v>42825</v>
      </c>
      <c r="AB113" s="38"/>
      <c r="AC113" s="2"/>
      <c r="AD113" s="17"/>
      <c r="AE113" s="17"/>
      <c r="AF113" s="17"/>
      <c r="AG113" s="17"/>
      <c r="AH113" s="17"/>
      <c r="AI113" s="17"/>
      <c r="AJ113" s="28"/>
      <c r="AK113" s="28"/>
      <c r="AL113" s="28"/>
      <c r="AM113" s="28"/>
      <c r="AN113" s="28"/>
      <c r="AO113" s="28"/>
      <c r="AP113" s="28"/>
      <c r="AQ113" s="13"/>
      <c r="AR113" s="21"/>
      <c r="AS113" s="43"/>
      <c r="AT113" s="21"/>
      <c r="AU113" s="35"/>
      <c r="AV113" s="35"/>
      <c r="AW113" s="21"/>
      <c r="AX113" s="23"/>
      <c r="AY113" s="21"/>
      <c r="AZ113" s="35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</row>
    <row r="114" spans="1:64" x14ac:dyDescent="0.25">
      <c r="A114" s="124"/>
      <c r="B114" s="121"/>
      <c r="C114" s="14"/>
      <c r="D114" s="14"/>
      <c r="E114" s="14"/>
      <c r="F114" s="20"/>
      <c r="G114" s="21"/>
      <c r="H114" s="13"/>
      <c r="I114" s="22"/>
      <c r="J114" s="14"/>
      <c r="K114" s="23"/>
      <c r="L114" s="24"/>
      <c r="M114" s="21"/>
      <c r="N114" s="23"/>
      <c r="O114" s="23"/>
      <c r="P114" s="14"/>
      <c r="Q114" s="14"/>
      <c r="R114" s="14"/>
      <c r="S114" s="14"/>
      <c r="T114" s="14"/>
      <c r="U114" s="2" t="s">
        <v>295</v>
      </c>
      <c r="V114" s="2" t="s">
        <v>120</v>
      </c>
      <c r="W114" s="25">
        <v>42824</v>
      </c>
      <c r="X114" s="26">
        <v>12028</v>
      </c>
      <c r="Y114" s="27" t="s">
        <v>138</v>
      </c>
      <c r="Z114" s="32">
        <v>42826</v>
      </c>
      <c r="AA114" s="32">
        <v>43100</v>
      </c>
      <c r="AB114" s="38"/>
      <c r="AC114" s="2"/>
      <c r="AD114" s="17"/>
      <c r="AE114" s="17"/>
      <c r="AF114" s="17"/>
      <c r="AG114" s="17"/>
      <c r="AH114" s="17"/>
      <c r="AI114" s="17"/>
      <c r="AJ114" s="28"/>
      <c r="AK114" s="28"/>
      <c r="AL114" s="28"/>
      <c r="AM114" s="28"/>
      <c r="AN114" s="28"/>
      <c r="AO114" s="28"/>
      <c r="AP114" s="28"/>
      <c r="AQ114" s="13"/>
      <c r="AR114" s="21"/>
      <c r="AS114" s="43"/>
      <c r="AT114" s="21"/>
      <c r="AU114" s="35"/>
      <c r="AV114" s="35"/>
      <c r="AW114" s="21"/>
      <c r="AX114" s="23"/>
      <c r="AY114" s="21"/>
      <c r="AZ114" s="35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</row>
    <row r="115" spans="1:64" x14ac:dyDescent="0.25">
      <c r="A115" s="124"/>
      <c r="B115" s="121"/>
      <c r="C115" s="14"/>
      <c r="D115" s="14"/>
      <c r="E115" s="14"/>
      <c r="F115" s="20"/>
      <c r="G115" s="21"/>
      <c r="H115" s="13"/>
      <c r="I115" s="22"/>
      <c r="J115" s="14"/>
      <c r="K115" s="23"/>
      <c r="L115" s="24"/>
      <c r="M115" s="21"/>
      <c r="N115" s="23"/>
      <c r="O115" s="23"/>
      <c r="P115" s="14"/>
      <c r="Q115" s="14"/>
      <c r="R115" s="14"/>
      <c r="S115" s="14"/>
      <c r="T115" s="14"/>
      <c r="U115" s="2" t="s">
        <v>295</v>
      </c>
      <c r="V115" s="2" t="s">
        <v>121</v>
      </c>
      <c r="W115" s="25">
        <v>43096</v>
      </c>
      <c r="X115" s="26">
        <v>12213</v>
      </c>
      <c r="Y115" s="27" t="s">
        <v>138</v>
      </c>
      <c r="Z115" s="32">
        <v>43101</v>
      </c>
      <c r="AA115" s="32">
        <v>43190</v>
      </c>
      <c r="AB115" s="38"/>
      <c r="AC115" s="2"/>
      <c r="AD115" s="17"/>
      <c r="AE115" s="17"/>
      <c r="AF115" s="17"/>
      <c r="AG115" s="17"/>
      <c r="AH115" s="17"/>
      <c r="AI115" s="17"/>
      <c r="AJ115" s="28"/>
      <c r="AK115" s="28"/>
      <c r="AL115" s="28"/>
      <c r="AM115" s="28"/>
      <c r="AN115" s="28"/>
      <c r="AO115" s="28"/>
      <c r="AP115" s="28"/>
      <c r="AQ115" s="13"/>
      <c r="AR115" s="21"/>
      <c r="AS115" s="43"/>
      <c r="AT115" s="21"/>
      <c r="AU115" s="35"/>
      <c r="AV115" s="35"/>
      <c r="AW115" s="21"/>
      <c r="AX115" s="23"/>
      <c r="AY115" s="21"/>
      <c r="AZ115" s="35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</row>
    <row r="116" spans="1:64" x14ac:dyDescent="0.25">
      <c r="A116" s="124"/>
      <c r="B116" s="121"/>
      <c r="C116" s="14"/>
      <c r="D116" s="14"/>
      <c r="E116" s="14"/>
      <c r="F116" s="20"/>
      <c r="G116" s="21"/>
      <c r="H116" s="13"/>
      <c r="I116" s="22"/>
      <c r="J116" s="14"/>
      <c r="K116" s="23"/>
      <c r="L116" s="24"/>
      <c r="M116" s="21"/>
      <c r="N116" s="23"/>
      <c r="O116" s="23"/>
      <c r="P116" s="14"/>
      <c r="Q116" s="14"/>
      <c r="R116" s="14"/>
      <c r="S116" s="14"/>
      <c r="T116" s="14"/>
      <c r="U116" s="2" t="s">
        <v>295</v>
      </c>
      <c r="V116" s="2" t="s">
        <v>122</v>
      </c>
      <c r="W116" s="25">
        <v>43187</v>
      </c>
      <c r="X116" s="26">
        <v>12273</v>
      </c>
      <c r="Y116" s="27" t="s">
        <v>138</v>
      </c>
      <c r="Z116" s="32">
        <v>43191</v>
      </c>
      <c r="AA116" s="32">
        <v>43281</v>
      </c>
      <c r="AB116" s="38"/>
      <c r="AC116" s="2"/>
      <c r="AD116" s="17"/>
      <c r="AE116" s="17"/>
      <c r="AF116" s="17"/>
      <c r="AG116" s="17"/>
      <c r="AH116" s="17"/>
      <c r="AI116" s="17"/>
      <c r="AJ116" s="28"/>
      <c r="AK116" s="28"/>
      <c r="AL116" s="28"/>
      <c r="AM116" s="28"/>
      <c r="AN116" s="28"/>
      <c r="AO116" s="28"/>
      <c r="AP116" s="28"/>
      <c r="AQ116" s="13"/>
      <c r="AR116" s="21"/>
      <c r="AS116" s="43"/>
      <c r="AT116" s="21"/>
      <c r="AU116" s="35"/>
      <c r="AV116" s="35"/>
      <c r="AW116" s="21"/>
      <c r="AX116" s="23"/>
      <c r="AY116" s="21"/>
      <c r="AZ116" s="35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</row>
    <row r="117" spans="1:64" x14ac:dyDescent="0.25">
      <c r="A117" s="124"/>
      <c r="B117" s="121"/>
      <c r="C117" s="14"/>
      <c r="D117" s="14"/>
      <c r="E117" s="14"/>
      <c r="F117" s="20"/>
      <c r="G117" s="21"/>
      <c r="H117" s="13"/>
      <c r="I117" s="22"/>
      <c r="J117" s="14"/>
      <c r="K117" s="23"/>
      <c r="L117" s="24"/>
      <c r="M117" s="21"/>
      <c r="N117" s="23"/>
      <c r="O117" s="23"/>
      <c r="P117" s="14"/>
      <c r="Q117" s="14"/>
      <c r="R117" s="14"/>
      <c r="S117" s="14"/>
      <c r="T117" s="14"/>
      <c r="U117" s="2" t="s">
        <v>295</v>
      </c>
      <c r="V117" s="2" t="s">
        <v>117</v>
      </c>
      <c r="W117" s="25">
        <v>43280</v>
      </c>
      <c r="X117" s="26">
        <v>12340</v>
      </c>
      <c r="Y117" s="27" t="s">
        <v>138</v>
      </c>
      <c r="Z117" s="32">
        <v>43282</v>
      </c>
      <c r="AA117" s="32">
        <v>43373</v>
      </c>
      <c r="AB117" s="38"/>
      <c r="AC117" s="2"/>
      <c r="AD117" s="17"/>
      <c r="AE117" s="17"/>
      <c r="AF117" s="17"/>
      <c r="AG117" s="17"/>
      <c r="AH117" s="17"/>
      <c r="AI117" s="17"/>
      <c r="AJ117" s="28"/>
      <c r="AK117" s="28"/>
      <c r="AL117" s="28"/>
      <c r="AM117" s="14"/>
      <c r="AN117" s="28"/>
      <c r="AO117" s="28"/>
      <c r="AP117" s="14"/>
      <c r="AQ117" s="14"/>
      <c r="AR117" s="14"/>
      <c r="AS117" s="22"/>
      <c r="AT117" s="14"/>
      <c r="AU117" s="35"/>
      <c r="AV117" s="35"/>
      <c r="AW117" s="21"/>
      <c r="AX117" s="23"/>
      <c r="AY117" s="21"/>
      <c r="AZ117" s="35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</row>
    <row r="118" spans="1:64" x14ac:dyDescent="0.25">
      <c r="A118" s="125">
        <v>12</v>
      </c>
      <c r="B118" s="121" t="s">
        <v>186</v>
      </c>
      <c r="C118" s="14" t="s">
        <v>152</v>
      </c>
      <c r="D118" s="14" t="s">
        <v>134</v>
      </c>
      <c r="E118" s="20" t="s">
        <v>113</v>
      </c>
      <c r="F118" s="20" t="s">
        <v>187</v>
      </c>
      <c r="G118" s="21">
        <v>11133</v>
      </c>
      <c r="H118" s="13" t="s">
        <v>185</v>
      </c>
      <c r="I118" s="22" t="s">
        <v>154</v>
      </c>
      <c r="J118" s="14" t="s">
        <v>155</v>
      </c>
      <c r="K118" s="23">
        <v>41718</v>
      </c>
      <c r="L118" s="24">
        <v>272687.03999999998</v>
      </c>
      <c r="M118" s="21">
        <v>11556</v>
      </c>
      <c r="N118" s="23">
        <v>42095</v>
      </c>
      <c r="O118" s="23">
        <v>42369</v>
      </c>
      <c r="P118" s="14">
        <v>1</v>
      </c>
      <c r="Q118" s="14"/>
      <c r="R118" s="14"/>
      <c r="S118" s="14"/>
      <c r="T118" s="14" t="s">
        <v>111</v>
      </c>
      <c r="U118" s="2" t="s">
        <v>297</v>
      </c>
      <c r="V118" s="2" t="s">
        <v>116</v>
      </c>
      <c r="W118" s="25">
        <v>42244</v>
      </c>
      <c r="X118" s="26">
        <v>11656</v>
      </c>
      <c r="Y118" s="27" t="s">
        <v>193</v>
      </c>
      <c r="Z118" s="25">
        <v>42244</v>
      </c>
      <c r="AA118" s="25">
        <v>42369</v>
      </c>
      <c r="AB118" s="47">
        <v>0.15593499999999999</v>
      </c>
      <c r="AC118" s="2"/>
      <c r="AD118" s="17">
        <v>18898.400000000001</v>
      </c>
      <c r="AE118" s="17"/>
      <c r="AF118" s="17"/>
      <c r="AG118" s="17"/>
      <c r="AH118" s="17"/>
      <c r="AI118" s="17">
        <f>AD118+L118</f>
        <v>291585.44</v>
      </c>
      <c r="AJ118" s="28">
        <v>0</v>
      </c>
      <c r="AK118" s="28">
        <v>0</v>
      </c>
      <c r="AL118" s="3">
        <v>192063.13999999998</v>
      </c>
      <c r="AM118" s="3">
        <f>33072.2+33072.2+33072.2+33072.2+33072.2+33072.2+33072.2+33072.2+33072.2+33072.2+33072.2+33072.2+33072.2</f>
        <v>429938.60000000009</v>
      </c>
      <c r="AN118" s="3">
        <f>32003.72+20047.28+6250.85+26400+16050+6644.64+12200+6644.64+12200</f>
        <v>138441.13</v>
      </c>
      <c r="AO118" s="3">
        <f>12191.92+24391.92+32712.84+32712.84+35023+35000+35000</f>
        <v>207032.52</v>
      </c>
      <c r="AP118" s="3">
        <f>AJ118+AK118+AL118+AM118+AN118+AO118</f>
        <v>967475.39000000013</v>
      </c>
      <c r="AQ118" s="48" t="s">
        <v>135</v>
      </c>
      <c r="AR118" s="49">
        <v>11016</v>
      </c>
      <c r="AS118" s="50" t="s">
        <v>183</v>
      </c>
      <c r="AT118" s="49">
        <v>11525</v>
      </c>
      <c r="AU118" s="35"/>
      <c r="AV118" s="35"/>
      <c r="AW118" s="21"/>
      <c r="AX118" s="23"/>
      <c r="AY118" s="21"/>
      <c r="AZ118" s="23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</row>
    <row r="119" spans="1:64" x14ac:dyDescent="0.25">
      <c r="A119" s="125"/>
      <c r="B119" s="121"/>
      <c r="C119" s="14"/>
      <c r="D119" s="14"/>
      <c r="E119" s="20"/>
      <c r="F119" s="20"/>
      <c r="G119" s="21"/>
      <c r="H119" s="13"/>
      <c r="I119" s="22"/>
      <c r="J119" s="14"/>
      <c r="K119" s="23"/>
      <c r="L119" s="24"/>
      <c r="M119" s="21"/>
      <c r="N119" s="23"/>
      <c r="O119" s="23"/>
      <c r="P119" s="14"/>
      <c r="Q119" s="14"/>
      <c r="R119" s="14"/>
      <c r="S119" s="14"/>
      <c r="T119" s="14"/>
      <c r="U119" s="2" t="s">
        <v>295</v>
      </c>
      <c r="V119" s="2" t="s">
        <v>118</v>
      </c>
      <c r="W119" s="25">
        <v>42367</v>
      </c>
      <c r="X119" s="26">
        <v>11721</v>
      </c>
      <c r="Y119" s="36" t="s">
        <v>138</v>
      </c>
      <c r="Z119" s="25">
        <v>42370</v>
      </c>
      <c r="AA119" s="25">
        <v>42460</v>
      </c>
      <c r="AB119" s="47"/>
      <c r="AC119" s="2"/>
      <c r="AD119" s="17"/>
      <c r="AE119" s="17"/>
      <c r="AF119" s="17"/>
      <c r="AG119" s="17"/>
      <c r="AH119" s="17"/>
      <c r="AI119" s="17"/>
      <c r="AJ119" s="28"/>
      <c r="AK119" s="28"/>
      <c r="AL119" s="3"/>
      <c r="AM119" s="3"/>
      <c r="AN119" s="3"/>
      <c r="AO119" s="3"/>
      <c r="AP119" s="3"/>
      <c r="AQ119" s="48"/>
      <c r="AR119" s="49"/>
      <c r="AS119" s="50"/>
      <c r="AT119" s="49"/>
      <c r="AU119" s="35"/>
      <c r="AV119" s="35"/>
      <c r="AW119" s="21"/>
      <c r="AX119" s="23"/>
      <c r="AY119" s="21"/>
      <c r="AZ119" s="23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</row>
    <row r="120" spans="1:64" x14ac:dyDescent="0.25">
      <c r="A120" s="125"/>
      <c r="B120" s="121"/>
      <c r="C120" s="14"/>
      <c r="D120" s="14"/>
      <c r="E120" s="20"/>
      <c r="F120" s="20"/>
      <c r="G120" s="21"/>
      <c r="H120" s="13"/>
      <c r="I120" s="22"/>
      <c r="J120" s="14"/>
      <c r="K120" s="23"/>
      <c r="L120" s="24"/>
      <c r="M120" s="21"/>
      <c r="N120" s="23"/>
      <c r="O120" s="23"/>
      <c r="P120" s="14"/>
      <c r="Q120" s="14"/>
      <c r="R120" s="14"/>
      <c r="S120" s="14"/>
      <c r="T120" s="14"/>
      <c r="U120" s="2" t="s">
        <v>295</v>
      </c>
      <c r="V120" s="2" t="s">
        <v>119</v>
      </c>
      <c r="W120" s="25">
        <v>42459</v>
      </c>
      <c r="X120" s="26">
        <v>11775</v>
      </c>
      <c r="Y120" s="36" t="s">
        <v>138</v>
      </c>
      <c r="Z120" s="25">
        <v>42461</v>
      </c>
      <c r="AA120" s="25">
        <v>42735</v>
      </c>
      <c r="AB120" s="47"/>
      <c r="AC120" s="2"/>
      <c r="AD120" s="17"/>
      <c r="AE120" s="17"/>
      <c r="AF120" s="17"/>
      <c r="AG120" s="17"/>
      <c r="AH120" s="17"/>
      <c r="AI120" s="17"/>
      <c r="AJ120" s="28"/>
      <c r="AK120" s="28"/>
      <c r="AL120" s="3"/>
      <c r="AM120" s="3"/>
      <c r="AN120" s="3"/>
      <c r="AO120" s="3"/>
      <c r="AP120" s="3"/>
      <c r="AQ120" s="48"/>
      <c r="AR120" s="49"/>
      <c r="AS120" s="50"/>
      <c r="AT120" s="49"/>
      <c r="AU120" s="35"/>
      <c r="AV120" s="35"/>
      <c r="AW120" s="21"/>
      <c r="AX120" s="23"/>
      <c r="AY120" s="21"/>
      <c r="AZ120" s="23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</row>
    <row r="121" spans="1:64" x14ac:dyDescent="0.25">
      <c r="A121" s="125"/>
      <c r="B121" s="121"/>
      <c r="C121" s="14"/>
      <c r="D121" s="14"/>
      <c r="E121" s="20"/>
      <c r="F121" s="20"/>
      <c r="G121" s="21"/>
      <c r="H121" s="13"/>
      <c r="I121" s="22"/>
      <c r="J121" s="14"/>
      <c r="K121" s="23"/>
      <c r="L121" s="24"/>
      <c r="M121" s="21"/>
      <c r="N121" s="23"/>
      <c r="O121" s="23"/>
      <c r="P121" s="14"/>
      <c r="Q121" s="14"/>
      <c r="R121" s="14"/>
      <c r="S121" s="14"/>
      <c r="T121" s="14"/>
      <c r="U121" s="2" t="s">
        <v>295</v>
      </c>
      <c r="V121" s="2" t="s">
        <v>112</v>
      </c>
      <c r="W121" s="25">
        <v>42730</v>
      </c>
      <c r="X121" s="26">
        <v>11969</v>
      </c>
      <c r="Y121" s="27" t="s">
        <v>138</v>
      </c>
      <c r="Z121" s="32">
        <v>42736</v>
      </c>
      <c r="AA121" s="32">
        <v>42825</v>
      </c>
      <c r="AB121" s="47"/>
      <c r="AC121" s="2"/>
      <c r="AD121" s="17"/>
      <c r="AE121" s="17"/>
      <c r="AF121" s="17"/>
      <c r="AG121" s="17"/>
      <c r="AH121" s="17"/>
      <c r="AI121" s="17"/>
      <c r="AJ121" s="28"/>
      <c r="AK121" s="28"/>
      <c r="AL121" s="3"/>
      <c r="AM121" s="3"/>
      <c r="AN121" s="3"/>
      <c r="AO121" s="3"/>
      <c r="AP121" s="3"/>
      <c r="AQ121" s="48"/>
      <c r="AR121" s="49"/>
      <c r="AS121" s="50"/>
      <c r="AT121" s="49"/>
      <c r="AU121" s="35"/>
      <c r="AV121" s="35"/>
      <c r="AW121" s="21"/>
      <c r="AX121" s="23"/>
      <c r="AY121" s="21"/>
      <c r="AZ121" s="23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</row>
    <row r="122" spans="1:64" x14ac:dyDescent="0.25">
      <c r="A122" s="125"/>
      <c r="B122" s="121"/>
      <c r="C122" s="14"/>
      <c r="D122" s="14"/>
      <c r="E122" s="20"/>
      <c r="F122" s="20"/>
      <c r="G122" s="21"/>
      <c r="H122" s="13"/>
      <c r="I122" s="22"/>
      <c r="J122" s="14"/>
      <c r="K122" s="23"/>
      <c r="L122" s="24"/>
      <c r="M122" s="21"/>
      <c r="N122" s="23"/>
      <c r="O122" s="23"/>
      <c r="P122" s="14"/>
      <c r="Q122" s="14"/>
      <c r="R122" s="14"/>
      <c r="S122" s="14"/>
      <c r="T122" s="14"/>
      <c r="U122" s="2" t="s">
        <v>295</v>
      </c>
      <c r="V122" s="2" t="s">
        <v>120</v>
      </c>
      <c r="W122" s="25">
        <v>42824</v>
      </c>
      <c r="X122" s="26">
        <v>12028</v>
      </c>
      <c r="Y122" s="27" t="s">
        <v>138</v>
      </c>
      <c r="Z122" s="32">
        <v>42826</v>
      </c>
      <c r="AA122" s="32">
        <v>43100</v>
      </c>
      <c r="AB122" s="47"/>
      <c r="AC122" s="2"/>
      <c r="AD122" s="17"/>
      <c r="AE122" s="17"/>
      <c r="AF122" s="17"/>
      <c r="AG122" s="17"/>
      <c r="AH122" s="17"/>
      <c r="AI122" s="17"/>
      <c r="AJ122" s="28"/>
      <c r="AK122" s="28"/>
      <c r="AL122" s="3"/>
      <c r="AM122" s="3"/>
      <c r="AN122" s="3"/>
      <c r="AO122" s="3"/>
      <c r="AP122" s="3"/>
      <c r="AQ122" s="48"/>
      <c r="AR122" s="49"/>
      <c r="AS122" s="50"/>
      <c r="AT122" s="49"/>
      <c r="AU122" s="35"/>
      <c r="AV122" s="35"/>
      <c r="AW122" s="21"/>
      <c r="AX122" s="23"/>
      <c r="AY122" s="21"/>
      <c r="AZ122" s="23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</row>
    <row r="123" spans="1:64" x14ac:dyDescent="0.25">
      <c r="A123" s="125"/>
      <c r="B123" s="121"/>
      <c r="C123" s="14"/>
      <c r="D123" s="14"/>
      <c r="E123" s="20"/>
      <c r="F123" s="20"/>
      <c r="G123" s="21"/>
      <c r="H123" s="13"/>
      <c r="I123" s="22"/>
      <c r="J123" s="14"/>
      <c r="K123" s="23"/>
      <c r="L123" s="24"/>
      <c r="M123" s="21"/>
      <c r="N123" s="23"/>
      <c r="O123" s="23"/>
      <c r="P123" s="14"/>
      <c r="Q123" s="14"/>
      <c r="R123" s="14"/>
      <c r="S123" s="14"/>
      <c r="T123" s="14"/>
      <c r="U123" s="2" t="s">
        <v>295</v>
      </c>
      <c r="V123" s="2" t="s">
        <v>121</v>
      </c>
      <c r="W123" s="25">
        <v>43096</v>
      </c>
      <c r="X123" s="26">
        <v>12213</v>
      </c>
      <c r="Y123" s="27" t="s">
        <v>138</v>
      </c>
      <c r="Z123" s="32">
        <v>43101</v>
      </c>
      <c r="AA123" s="32">
        <v>43190</v>
      </c>
      <c r="AB123" s="47"/>
      <c r="AC123" s="2"/>
      <c r="AD123" s="17"/>
      <c r="AE123" s="17"/>
      <c r="AF123" s="17"/>
      <c r="AG123" s="17"/>
      <c r="AH123" s="17"/>
      <c r="AI123" s="17"/>
      <c r="AJ123" s="28"/>
      <c r="AK123" s="28"/>
      <c r="AL123" s="3"/>
      <c r="AM123" s="3"/>
      <c r="AN123" s="3"/>
      <c r="AO123" s="3"/>
      <c r="AP123" s="3"/>
      <c r="AQ123" s="48"/>
      <c r="AR123" s="49"/>
      <c r="AS123" s="50"/>
      <c r="AT123" s="49"/>
      <c r="AU123" s="35"/>
      <c r="AV123" s="35"/>
      <c r="AW123" s="21"/>
      <c r="AX123" s="23"/>
      <c r="AY123" s="21"/>
      <c r="AZ123" s="23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</row>
    <row r="124" spans="1:64" x14ac:dyDescent="0.25">
      <c r="A124" s="125"/>
      <c r="B124" s="121"/>
      <c r="C124" s="14"/>
      <c r="D124" s="14"/>
      <c r="E124" s="20"/>
      <c r="F124" s="20"/>
      <c r="G124" s="21"/>
      <c r="H124" s="13"/>
      <c r="I124" s="22"/>
      <c r="J124" s="14"/>
      <c r="K124" s="23"/>
      <c r="L124" s="24"/>
      <c r="M124" s="21"/>
      <c r="N124" s="23"/>
      <c r="O124" s="23"/>
      <c r="P124" s="14"/>
      <c r="Q124" s="14"/>
      <c r="R124" s="14"/>
      <c r="S124" s="14"/>
      <c r="T124" s="14"/>
      <c r="U124" s="2" t="s">
        <v>295</v>
      </c>
      <c r="V124" s="2" t="s">
        <v>122</v>
      </c>
      <c r="W124" s="25">
        <v>43187</v>
      </c>
      <c r="X124" s="26">
        <v>12273</v>
      </c>
      <c r="Y124" s="27" t="s">
        <v>138</v>
      </c>
      <c r="Z124" s="32">
        <v>43191</v>
      </c>
      <c r="AA124" s="32">
        <v>43281</v>
      </c>
      <c r="AB124" s="47"/>
      <c r="AC124" s="2"/>
      <c r="AD124" s="17"/>
      <c r="AE124" s="17"/>
      <c r="AF124" s="17"/>
      <c r="AG124" s="17"/>
      <c r="AH124" s="17"/>
      <c r="AI124" s="17"/>
      <c r="AJ124" s="28"/>
      <c r="AK124" s="28"/>
      <c r="AL124" s="3"/>
      <c r="AM124" s="3"/>
      <c r="AN124" s="3"/>
      <c r="AO124" s="3"/>
      <c r="AP124" s="3"/>
      <c r="AQ124" s="48"/>
      <c r="AR124" s="49"/>
      <c r="AS124" s="50"/>
      <c r="AT124" s="49"/>
      <c r="AU124" s="35"/>
      <c r="AV124" s="35"/>
      <c r="AW124" s="21"/>
      <c r="AX124" s="23"/>
      <c r="AY124" s="21"/>
      <c r="AZ124" s="23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</row>
    <row r="125" spans="1:64" x14ac:dyDescent="0.25">
      <c r="A125" s="125"/>
      <c r="B125" s="121"/>
      <c r="C125" s="14"/>
      <c r="D125" s="14"/>
      <c r="E125" s="20"/>
      <c r="F125" s="20"/>
      <c r="G125" s="21"/>
      <c r="H125" s="13"/>
      <c r="I125" s="22"/>
      <c r="J125" s="14"/>
      <c r="K125" s="23"/>
      <c r="L125" s="24"/>
      <c r="M125" s="21"/>
      <c r="N125" s="23"/>
      <c r="O125" s="23"/>
      <c r="P125" s="14"/>
      <c r="Q125" s="14"/>
      <c r="R125" s="14"/>
      <c r="S125" s="14"/>
      <c r="T125" s="14"/>
      <c r="U125" s="2" t="s">
        <v>295</v>
      </c>
      <c r="V125" s="2" t="s">
        <v>117</v>
      </c>
      <c r="W125" s="25">
        <v>43280</v>
      </c>
      <c r="X125" s="26">
        <v>12340</v>
      </c>
      <c r="Y125" s="27" t="s">
        <v>138</v>
      </c>
      <c r="Z125" s="32">
        <v>43282</v>
      </c>
      <c r="AA125" s="32">
        <v>43373</v>
      </c>
      <c r="AB125" s="47"/>
      <c r="AC125" s="2"/>
      <c r="AD125" s="17"/>
      <c r="AE125" s="17"/>
      <c r="AF125" s="17"/>
      <c r="AG125" s="17"/>
      <c r="AH125" s="17"/>
      <c r="AI125" s="17"/>
      <c r="AJ125" s="28"/>
      <c r="AK125" s="28"/>
      <c r="AL125" s="3"/>
      <c r="AM125" s="4"/>
      <c r="AN125" s="3"/>
      <c r="AO125" s="3"/>
      <c r="AP125" s="4"/>
      <c r="AQ125" s="4"/>
      <c r="AR125" s="4"/>
      <c r="AS125" s="51"/>
      <c r="AT125" s="4"/>
      <c r="AU125" s="35"/>
      <c r="AV125" s="35"/>
      <c r="AW125" s="21"/>
      <c r="AX125" s="23"/>
      <c r="AY125" s="21"/>
      <c r="AZ125" s="23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</row>
    <row r="126" spans="1:64" x14ac:dyDescent="0.25">
      <c r="A126" s="124">
        <v>13</v>
      </c>
      <c r="B126" s="121" t="s">
        <v>200</v>
      </c>
      <c r="C126" s="14" t="s">
        <v>204</v>
      </c>
      <c r="D126" s="14" t="s">
        <v>134</v>
      </c>
      <c r="E126" s="14" t="s">
        <v>113</v>
      </c>
      <c r="F126" s="14" t="s">
        <v>203</v>
      </c>
      <c r="G126" s="21">
        <v>11515</v>
      </c>
      <c r="H126" s="13" t="s">
        <v>200</v>
      </c>
      <c r="I126" s="22" t="s">
        <v>205</v>
      </c>
      <c r="J126" s="14" t="s">
        <v>206</v>
      </c>
      <c r="K126" s="23">
        <v>42373</v>
      </c>
      <c r="L126" s="24">
        <v>18720</v>
      </c>
      <c r="M126" s="21">
        <v>11718</v>
      </c>
      <c r="N126" s="23">
        <v>42373</v>
      </c>
      <c r="O126" s="23">
        <v>42735</v>
      </c>
      <c r="P126" s="14">
        <v>1</v>
      </c>
      <c r="Q126" s="14"/>
      <c r="R126" s="14"/>
      <c r="S126" s="14"/>
      <c r="T126" s="14" t="s">
        <v>207</v>
      </c>
      <c r="U126" s="2" t="s">
        <v>297</v>
      </c>
      <c r="V126" s="2" t="s">
        <v>116</v>
      </c>
      <c r="W126" s="25">
        <v>42450</v>
      </c>
      <c r="X126" s="26">
        <v>11721</v>
      </c>
      <c r="Y126" s="27" t="s">
        <v>219</v>
      </c>
      <c r="Z126" s="25">
        <v>42461</v>
      </c>
      <c r="AA126" s="25">
        <v>42735</v>
      </c>
      <c r="AB126" s="38">
        <v>0.2</v>
      </c>
      <c r="AC126" s="2"/>
      <c r="AD126" s="17">
        <v>312</v>
      </c>
      <c r="AE126" s="17"/>
      <c r="AF126" s="17"/>
      <c r="AG126" s="17"/>
      <c r="AH126" s="17"/>
      <c r="AI126" s="17">
        <v>16848</v>
      </c>
      <c r="AJ126" s="17">
        <v>0</v>
      </c>
      <c r="AK126" s="17">
        <v>0</v>
      </c>
      <c r="AL126" s="52">
        <v>0</v>
      </c>
      <c r="AM126" s="3">
        <f>2808+1872+1872+1872+1872+5616+3744</f>
        <v>19656</v>
      </c>
      <c r="AN126" s="3">
        <f>1872+5616+1872+5616+3744+1872</f>
        <v>20592</v>
      </c>
      <c r="AO126" s="3">
        <f>1872+1872+1872+1872+1872+1872</f>
        <v>11232</v>
      </c>
      <c r="AP126" s="28">
        <f>AJ126+AK126+AL126+AM126+AN126+AO126</f>
        <v>51480</v>
      </c>
      <c r="AQ126" s="13" t="s">
        <v>208</v>
      </c>
      <c r="AR126" s="21">
        <v>11601</v>
      </c>
      <c r="AS126" s="35" t="s">
        <v>209</v>
      </c>
      <c r="AT126" s="21">
        <v>11705</v>
      </c>
      <c r="AU126" s="35"/>
      <c r="AV126" s="35"/>
      <c r="AW126" s="21"/>
      <c r="AX126" s="23"/>
      <c r="AY126" s="21"/>
      <c r="AZ126" s="23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</row>
    <row r="127" spans="1:64" x14ac:dyDescent="0.25">
      <c r="A127" s="124"/>
      <c r="B127" s="121"/>
      <c r="C127" s="14"/>
      <c r="D127" s="14"/>
      <c r="E127" s="14"/>
      <c r="F127" s="14"/>
      <c r="G127" s="21"/>
      <c r="H127" s="13"/>
      <c r="I127" s="22"/>
      <c r="J127" s="14"/>
      <c r="K127" s="23"/>
      <c r="L127" s="24"/>
      <c r="M127" s="21"/>
      <c r="N127" s="23"/>
      <c r="O127" s="23"/>
      <c r="P127" s="14"/>
      <c r="Q127" s="14"/>
      <c r="R127" s="14"/>
      <c r="S127" s="14"/>
      <c r="T127" s="14"/>
      <c r="U127" s="2" t="s">
        <v>295</v>
      </c>
      <c r="V127" s="2" t="s">
        <v>118</v>
      </c>
      <c r="W127" s="25">
        <v>42730</v>
      </c>
      <c r="X127" s="26">
        <v>11970</v>
      </c>
      <c r="Y127" s="27" t="s">
        <v>138</v>
      </c>
      <c r="Z127" s="32">
        <v>42736</v>
      </c>
      <c r="AA127" s="25">
        <v>43100</v>
      </c>
      <c r="AB127" s="38"/>
      <c r="AC127" s="2"/>
      <c r="AD127" s="17"/>
      <c r="AE127" s="17"/>
      <c r="AF127" s="17"/>
      <c r="AG127" s="17"/>
      <c r="AH127" s="17"/>
      <c r="AI127" s="17"/>
      <c r="AJ127" s="17"/>
      <c r="AK127" s="17"/>
      <c r="AL127" s="52"/>
      <c r="AM127" s="3"/>
      <c r="AN127" s="3"/>
      <c r="AO127" s="3"/>
      <c r="AP127" s="28"/>
      <c r="AQ127" s="13"/>
      <c r="AR127" s="21"/>
      <c r="AS127" s="35"/>
      <c r="AT127" s="21"/>
      <c r="AU127" s="35"/>
      <c r="AV127" s="35"/>
      <c r="AW127" s="21"/>
      <c r="AX127" s="23"/>
      <c r="AY127" s="21"/>
      <c r="AZ127" s="23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</row>
    <row r="128" spans="1:64" x14ac:dyDescent="0.25">
      <c r="A128" s="124"/>
      <c r="B128" s="121"/>
      <c r="C128" s="14"/>
      <c r="D128" s="14"/>
      <c r="E128" s="14"/>
      <c r="F128" s="14"/>
      <c r="G128" s="21"/>
      <c r="H128" s="13"/>
      <c r="I128" s="22"/>
      <c r="J128" s="14"/>
      <c r="K128" s="23"/>
      <c r="L128" s="24"/>
      <c r="M128" s="21"/>
      <c r="N128" s="23"/>
      <c r="O128" s="23"/>
      <c r="P128" s="14"/>
      <c r="Q128" s="14"/>
      <c r="R128" s="14"/>
      <c r="S128" s="14"/>
      <c r="T128" s="14"/>
      <c r="U128" s="2" t="s">
        <v>295</v>
      </c>
      <c r="V128" s="2" t="s">
        <v>119</v>
      </c>
      <c r="W128" s="25">
        <v>43096</v>
      </c>
      <c r="X128" s="26">
        <v>12213</v>
      </c>
      <c r="Y128" s="27" t="s">
        <v>138</v>
      </c>
      <c r="Z128" s="32">
        <v>43101</v>
      </c>
      <c r="AA128" s="32">
        <v>43190</v>
      </c>
      <c r="AB128" s="38"/>
      <c r="AC128" s="2"/>
      <c r="AD128" s="17"/>
      <c r="AE128" s="17"/>
      <c r="AF128" s="17"/>
      <c r="AG128" s="17"/>
      <c r="AH128" s="17"/>
      <c r="AI128" s="17"/>
      <c r="AJ128" s="17"/>
      <c r="AK128" s="17"/>
      <c r="AL128" s="52"/>
      <c r="AM128" s="3"/>
      <c r="AN128" s="3"/>
      <c r="AO128" s="3"/>
      <c r="AP128" s="28"/>
      <c r="AQ128" s="13"/>
      <c r="AR128" s="21"/>
      <c r="AS128" s="35"/>
      <c r="AT128" s="21"/>
      <c r="AU128" s="35"/>
      <c r="AV128" s="35"/>
      <c r="AW128" s="21"/>
      <c r="AX128" s="23"/>
      <c r="AY128" s="21"/>
      <c r="AZ128" s="23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</row>
    <row r="129" spans="1:64" x14ac:dyDescent="0.25">
      <c r="A129" s="124"/>
      <c r="B129" s="121"/>
      <c r="C129" s="14"/>
      <c r="D129" s="14"/>
      <c r="E129" s="14"/>
      <c r="F129" s="14"/>
      <c r="G129" s="21"/>
      <c r="H129" s="13"/>
      <c r="I129" s="22"/>
      <c r="J129" s="14"/>
      <c r="K129" s="23"/>
      <c r="L129" s="24"/>
      <c r="M129" s="21"/>
      <c r="N129" s="23"/>
      <c r="O129" s="23"/>
      <c r="P129" s="14"/>
      <c r="Q129" s="14"/>
      <c r="R129" s="14"/>
      <c r="S129" s="14"/>
      <c r="T129" s="14"/>
      <c r="U129" s="2" t="s">
        <v>295</v>
      </c>
      <c r="V129" s="2" t="s">
        <v>112</v>
      </c>
      <c r="W129" s="25">
        <v>43187</v>
      </c>
      <c r="X129" s="26">
        <v>12279</v>
      </c>
      <c r="Y129" s="27" t="s">
        <v>138</v>
      </c>
      <c r="Z129" s="32">
        <v>43191</v>
      </c>
      <c r="AA129" s="32">
        <v>43281</v>
      </c>
      <c r="AB129" s="38"/>
      <c r="AC129" s="2"/>
      <c r="AD129" s="17"/>
      <c r="AE129" s="17"/>
      <c r="AF129" s="17"/>
      <c r="AG129" s="17"/>
      <c r="AH129" s="17"/>
      <c r="AI129" s="17"/>
      <c r="AJ129" s="17"/>
      <c r="AK129" s="17"/>
      <c r="AL129" s="52"/>
      <c r="AM129" s="3"/>
      <c r="AN129" s="3"/>
      <c r="AO129" s="3"/>
      <c r="AP129" s="28"/>
      <c r="AQ129" s="13"/>
      <c r="AR129" s="21"/>
      <c r="AS129" s="35"/>
      <c r="AT129" s="21"/>
      <c r="AU129" s="35"/>
      <c r="AV129" s="35"/>
      <c r="AW129" s="21"/>
      <c r="AX129" s="23"/>
      <c r="AY129" s="21"/>
      <c r="AZ129" s="23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</row>
    <row r="130" spans="1:64" x14ac:dyDescent="0.25">
      <c r="A130" s="124"/>
      <c r="B130" s="121"/>
      <c r="C130" s="14"/>
      <c r="D130" s="14"/>
      <c r="E130" s="14"/>
      <c r="F130" s="14"/>
      <c r="G130" s="21"/>
      <c r="H130" s="13"/>
      <c r="I130" s="22"/>
      <c r="J130" s="14"/>
      <c r="K130" s="23"/>
      <c r="L130" s="24"/>
      <c r="M130" s="21"/>
      <c r="N130" s="23"/>
      <c r="O130" s="23"/>
      <c r="P130" s="14"/>
      <c r="Q130" s="14"/>
      <c r="R130" s="14"/>
      <c r="S130" s="14"/>
      <c r="T130" s="14"/>
      <c r="U130" s="2" t="s">
        <v>295</v>
      </c>
      <c r="V130" s="2" t="s">
        <v>120</v>
      </c>
      <c r="W130" s="25">
        <v>43280</v>
      </c>
      <c r="X130" s="26">
        <v>12340</v>
      </c>
      <c r="Y130" s="27" t="s">
        <v>138</v>
      </c>
      <c r="Z130" s="32">
        <v>43282</v>
      </c>
      <c r="AA130" s="32">
        <v>43373</v>
      </c>
      <c r="AB130" s="2"/>
      <c r="AC130" s="2"/>
      <c r="AD130" s="17"/>
      <c r="AE130" s="17"/>
      <c r="AF130" s="17"/>
      <c r="AG130" s="17"/>
      <c r="AH130" s="17"/>
      <c r="AI130" s="17"/>
      <c r="AJ130" s="17"/>
      <c r="AK130" s="17"/>
      <c r="AL130" s="52"/>
      <c r="AM130" s="3"/>
      <c r="AN130" s="3"/>
      <c r="AO130" s="3"/>
      <c r="AP130" s="28"/>
      <c r="AQ130" s="13"/>
      <c r="AR130" s="21"/>
      <c r="AS130" s="35"/>
      <c r="AT130" s="21"/>
      <c r="AU130" s="35"/>
      <c r="AV130" s="35"/>
      <c r="AW130" s="21"/>
      <c r="AX130" s="23"/>
      <c r="AY130" s="21"/>
      <c r="AZ130" s="23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</row>
    <row r="131" spans="1:64" x14ac:dyDescent="0.25">
      <c r="A131" s="124">
        <v>14</v>
      </c>
      <c r="B131" s="121" t="s">
        <v>202</v>
      </c>
      <c r="C131" s="14" t="s">
        <v>210</v>
      </c>
      <c r="D131" s="14" t="s">
        <v>134</v>
      </c>
      <c r="E131" s="14" t="s">
        <v>113</v>
      </c>
      <c r="F131" s="14" t="s">
        <v>213</v>
      </c>
      <c r="G131" s="21">
        <v>11648</v>
      </c>
      <c r="H131" s="13" t="s">
        <v>201</v>
      </c>
      <c r="I131" s="22" t="s">
        <v>211</v>
      </c>
      <c r="J131" s="14" t="s">
        <v>176</v>
      </c>
      <c r="K131" s="23">
        <v>42402</v>
      </c>
      <c r="L131" s="24">
        <v>17600</v>
      </c>
      <c r="M131" s="21">
        <v>11736</v>
      </c>
      <c r="N131" s="23">
        <v>42402</v>
      </c>
      <c r="O131" s="23">
        <v>42735</v>
      </c>
      <c r="P131" s="14">
        <v>1</v>
      </c>
      <c r="Q131" s="14"/>
      <c r="R131" s="14"/>
      <c r="S131" s="14"/>
      <c r="T131" s="14" t="s">
        <v>111</v>
      </c>
      <c r="U131" s="2" t="s">
        <v>295</v>
      </c>
      <c r="V131" s="2" t="s">
        <v>116</v>
      </c>
      <c r="W131" s="25">
        <v>42730</v>
      </c>
      <c r="X131" s="26">
        <v>11970</v>
      </c>
      <c r="Y131" s="27" t="s">
        <v>138</v>
      </c>
      <c r="Z131" s="32">
        <v>42736</v>
      </c>
      <c r="AA131" s="32">
        <v>42825</v>
      </c>
      <c r="AB131" s="14"/>
      <c r="AC131" s="14"/>
      <c r="AD131" s="14"/>
      <c r="AE131" s="14"/>
      <c r="AF131" s="2"/>
      <c r="AG131" s="2"/>
      <c r="AH131" s="2"/>
      <c r="AI131" s="14"/>
      <c r="AJ131" s="17">
        <v>0</v>
      </c>
      <c r="AK131" s="17">
        <v>0</v>
      </c>
      <c r="AL131" s="52"/>
      <c r="AM131" s="3">
        <f>1600+1600+1600+1600+1600+1600+1600+1600+1600+1600+1600</f>
        <v>17600</v>
      </c>
      <c r="AN131" s="3">
        <f>1600+1600+1600+1600+1600+1600+1600+1600+1600+1600+1600</f>
        <v>17600</v>
      </c>
      <c r="AO131" s="3">
        <f>1600+1600+1600+1600+1600</f>
        <v>8000</v>
      </c>
      <c r="AP131" s="28">
        <f>AJ131+AK131+AL131+AM131+AN131+AO131</f>
        <v>43200</v>
      </c>
      <c r="AQ131" s="13" t="s">
        <v>182</v>
      </c>
      <c r="AR131" s="21">
        <v>11689</v>
      </c>
      <c r="AS131" s="35" t="s">
        <v>212</v>
      </c>
      <c r="AT131" s="21">
        <v>11735</v>
      </c>
      <c r="AU131" s="35"/>
      <c r="AV131" s="35"/>
      <c r="AW131" s="35"/>
      <c r="AX131" s="35"/>
      <c r="AY131" s="35"/>
      <c r="AZ131" s="35"/>
      <c r="BA131" s="35"/>
      <c r="BB131" s="35"/>
      <c r="BC131" s="35"/>
      <c r="BD131" s="35"/>
      <c r="BE131" s="35"/>
      <c r="BF131" s="35"/>
      <c r="BG131" s="35"/>
      <c r="BH131" s="35"/>
      <c r="BI131" s="35"/>
      <c r="BJ131" s="35"/>
      <c r="BK131" s="35"/>
      <c r="BL131" s="35"/>
    </row>
    <row r="132" spans="1:64" x14ac:dyDescent="0.25">
      <c r="A132" s="124"/>
      <c r="B132" s="121"/>
      <c r="C132" s="14"/>
      <c r="D132" s="14"/>
      <c r="E132" s="14"/>
      <c r="F132" s="14"/>
      <c r="G132" s="21"/>
      <c r="H132" s="13"/>
      <c r="I132" s="22"/>
      <c r="J132" s="14"/>
      <c r="K132" s="23"/>
      <c r="L132" s="24"/>
      <c r="M132" s="21"/>
      <c r="N132" s="23"/>
      <c r="O132" s="23"/>
      <c r="P132" s="14"/>
      <c r="Q132" s="14"/>
      <c r="R132" s="14"/>
      <c r="S132" s="14"/>
      <c r="T132" s="14"/>
      <c r="U132" s="2" t="s">
        <v>295</v>
      </c>
      <c r="V132" s="2" t="s">
        <v>118</v>
      </c>
      <c r="W132" s="25">
        <v>42824</v>
      </c>
      <c r="X132" s="26">
        <v>12027</v>
      </c>
      <c r="Y132" s="27" t="s">
        <v>138</v>
      </c>
      <c r="Z132" s="32">
        <v>42826</v>
      </c>
      <c r="AA132" s="32">
        <v>43100</v>
      </c>
      <c r="AB132" s="14"/>
      <c r="AC132" s="14"/>
      <c r="AD132" s="14"/>
      <c r="AE132" s="14"/>
      <c r="AF132" s="2"/>
      <c r="AG132" s="2"/>
      <c r="AH132" s="2"/>
      <c r="AI132" s="14"/>
      <c r="AJ132" s="17"/>
      <c r="AK132" s="17"/>
      <c r="AL132" s="52"/>
      <c r="AM132" s="3"/>
      <c r="AN132" s="3"/>
      <c r="AO132" s="3"/>
      <c r="AP132" s="28"/>
      <c r="AQ132" s="13"/>
      <c r="AR132" s="21"/>
      <c r="AS132" s="35"/>
      <c r="AT132" s="21"/>
      <c r="AU132" s="35"/>
      <c r="AV132" s="35"/>
      <c r="AW132" s="35"/>
      <c r="AX132" s="35"/>
      <c r="AY132" s="35"/>
      <c r="AZ132" s="35"/>
      <c r="BA132" s="35"/>
      <c r="BB132" s="35"/>
      <c r="BC132" s="35"/>
      <c r="BD132" s="35"/>
      <c r="BE132" s="35"/>
      <c r="BF132" s="35"/>
      <c r="BG132" s="35"/>
      <c r="BH132" s="35"/>
      <c r="BI132" s="35"/>
      <c r="BJ132" s="35"/>
      <c r="BK132" s="35"/>
      <c r="BL132" s="35"/>
    </row>
    <row r="133" spans="1:64" x14ac:dyDescent="0.25">
      <c r="A133" s="124"/>
      <c r="B133" s="121"/>
      <c r="C133" s="14"/>
      <c r="D133" s="14"/>
      <c r="E133" s="14"/>
      <c r="F133" s="14"/>
      <c r="G133" s="21"/>
      <c r="H133" s="13"/>
      <c r="I133" s="22"/>
      <c r="J133" s="14"/>
      <c r="K133" s="23"/>
      <c r="L133" s="24"/>
      <c r="M133" s="21"/>
      <c r="N133" s="23"/>
      <c r="O133" s="23"/>
      <c r="P133" s="14"/>
      <c r="Q133" s="14"/>
      <c r="R133" s="14"/>
      <c r="S133" s="14"/>
      <c r="T133" s="14"/>
      <c r="U133" s="2" t="s">
        <v>295</v>
      </c>
      <c r="V133" s="2" t="s">
        <v>119</v>
      </c>
      <c r="W133" s="25">
        <v>43096</v>
      </c>
      <c r="X133" s="26">
        <v>12213</v>
      </c>
      <c r="Y133" s="27" t="s">
        <v>138</v>
      </c>
      <c r="Z133" s="32">
        <v>43101</v>
      </c>
      <c r="AA133" s="32">
        <v>43190</v>
      </c>
      <c r="AB133" s="14"/>
      <c r="AC133" s="14"/>
      <c r="AD133" s="14"/>
      <c r="AE133" s="14"/>
      <c r="AF133" s="2"/>
      <c r="AG133" s="2"/>
      <c r="AH133" s="2"/>
      <c r="AI133" s="14"/>
      <c r="AJ133" s="17"/>
      <c r="AK133" s="17"/>
      <c r="AL133" s="52"/>
      <c r="AM133" s="3"/>
      <c r="AN133" s="3"/>
      <c r="AO133" s="3"/>
      <c r="AP133" s="28"/>
      <c r="AQ133" s="13"/>
      <c r="AR133" s="21"/>
      <c r="AS133" s="35"/>
      <c r="AT133" s="21"/>
      <c r="AU133" s="35"/>
      <c r="AV133" s="35"/>
      <c r="AW133" s="35"/>
      <c r="AX133" s="35"/>
      <c r="AY133" s="35"/>
      <c r="AZ133" s="35"/>
      <c r="BA133" s="35"/>
      <c r="BB133" s="35"/>
      <c r="BC133" s="35"/>
      <c r="BD133" s="35"/>
      <c r="BE133" s="35"/>
      <c r="BF133" s="35"/>
      <c r="BG133" s="35"/>
      <c r="BH133" s="35"/>
      <c r="BI133" s="35"/>
      <c r="BJ133" s="35"/>
      <c r="BK133" s="35"/>
      <c r="BL133" s="35"/>
    </row>
    <row r="134" spans="1:64" x14ac:dyDescent="0.25">
      <c r="A134" s="124"/>
      <c r="B134" s="121"/>
      <c r="C134" s="14"/>
      <c r="D134" s="14"/>
      <c r="E134" s="14"/>
      <c r="F134" s="14"/>
      <c r="G134" s="21"/>
      <c r="H134" s="13"/>
      <c r="I134" s="22"/>
      <c r="J134" s="14"/>
      <c r="K134" s="23"/>
      <c r="L134" s="24"/>
      <c r="M134" s="21"/>
      <c r="N134" s="23"/>
      <c r="O134" s="23"/>
      <c r="P134" s="14"/>
      <c r="Q134" s="14"/>
      <c r="R134" s="14"/>
      <c r="S134" s="14"/>
      <c r="T134" s="14"/>
      <c r="U134" s="2" t="s">
        <v>295</v>
      </c>
      <c r="V134" s="2" t="s">
        <v>112</v>
      </c>
      <c r="W134" s="25">
        <v>43187</v>
      </c>
      <c r="X134" s="26">
        <v>12273</v>
      </c>
      <c r="Y134" s="27" t="s">
        <v>138</v>
      </c>
      <c r="Z134" s="32">
        <v>43191</v>
      </c>
      <c r="AA134" s="32">
        <v>43281</v>
      </c>
      <c r="AB134" s="14"/>
      <c r="AC134" s="14"/>
      <c r="AD134" s="14"/>
      <c r="AE134" s="14"/>
      <c r="AF134" s="2"/>
      <c r="AG134" s="2"/>
      <c r="AH134" s="2"/>
      <c r="AI134" s="14"/>
      <c r="AJ134" s="17"/>
      <c r="AK134" s="17"/>
      <c r="AL134" s="52"/>
      <c r="AM134" s="3"/>
      <c r="AN134" s="3"/>
      <c r="AO134" s="3"/>
      <c r="AP134" s="28"/>
      <c r="AQ134" s="13"/>
      <c r="AR134" s="21"/>
      <c r="AS134" s="35"/>
      <c r="AT134" s="21"/>
      <c r="AU134" s="35"/>
      <c r="AV134" s="35"/>
      <c r="AW134" s="35"/>
      <c r="AX134" s="35"/>
      <c r="AY134" s="35"/>
      <c r="AZ134" s="35"/>
      <c r="BA134" s="35"/>
      <c r="BB134" s="35"/>
      <c r="BC134" s="35"/>
      <c r="BD134" s="35"/>
      <c r="BE134" s="35"/>
      <c r="BF134" s="35"/>
      <c r="BG134" s="35"/>
      <c r="BH134" s="35"/>
      <c r="BI134" s="35"/>
      <c r="BJ134" s="35"/>
      <c r="BK134" s="35"/>
      <c r="BL134" s="35"/>
    </row>
    <row r="135" spans="1:64" x14ac:dyDescent="0.25">
      <c r="A135" s="124"/>
      <c r="B135" s="121"/>
      <c r="C135" s="14"/>
      <c r="D135" s="14"/>
      <c r="E135" s="14"/>
      <c r="F135" s="14"/>
      <c r="G135" s="21"/>
      <c r="H135" s="13"/>
      <c r="I135" s="22"/>
      <c r="J135" s="14"/>
      <c r="K135" s="23"/>
      <c r="L135" s="24"/>
      <c r="M135" s="21"/>
      <c r="N135" s="23"/>
      <c r="O135" s="23"/>
      <c r="P135" s="14"/>
      <c r="Q135" s="14"/>
      <c r="R135" s="14"/>
      <c r="S135" s="14"/>
      <c r="T135" s="14"/>
      <c r="U135" s="2" t="s">
        <v>378</v>
      </c>
      <c r="V135" s="2" t="s">
        <v>136</v>
      </c>
      <c r="W135" s="25">
        <v>43222</v>
      </c>
      <c r="X135" s="26">
        <v>12301</v>
      </c>
      <c r="Y135" s="27" t="s">
        <v>379</v>
      </c>
      <c r="Z135" s="32">
        <v>43191</v>
      </c>
      <c r="AA135" s="32">
        <v>43221</v>
      </c>
      <c r="AB135" s="14"/>
      <c r="AC135" s="14"/>
      <c r="AD135" s="14"/>
      <c r="AE135" s="14"/>
      <c r="AF135" s="2"/>
      <c r="AG135" s="2"/>
      <c r="AH135" s="2"/>
      <c r="AI135" s="14"/>
      <c r="AJ135" s="17"/>
      <c r="AK135" s="17"/>
      <c r="AL135" s="52"/>
      <c r="AM135" s="3"/>
      <c r="AN135" s="3"/>
      <c r="AO135" s="3"/>
      <c r="AP135" s="28"/>
      <c r="AQ135" s="13"/>
      <c r="AR135" s="21"/>
      <c r="AS135" s="35"/>
      <c r="AT135" s="21"/>
      <c r="AU135" s="35"/>
      <c r="AV135" s="35"/>
      <c r="AW135" s="35"/>
      <c r="AX135" s="35"/>
      <c r="AY135" s="35"/>
      <c r="AZ135" s="35"/>
      <c r="BA135" s="35"/>
      <c r="BB135" s="35"/>
      <c r="BC135" s="35"/>
      <c r="BD135" s="35"/>
      <c r="BE135" s="35"/>
      <c r="BF135" s="35"/>
      <c r="BG135" s="35"/>
      <c r="BH135" s="35"/>
      <c r="BI135" s="35"/>
      <c r="BJ135" s="35"/>
      <c r="BK135" s="35"/>
      <c r="BL135" s="35"/>
    </row>
    <row r="136" spans="1:64" x14ac:dyDescent="0.25">
      <c r="A136" s="124">
        <v>15</v>
      </c>
      <c r="B136" s="121" t="s">
        <v>226</v>
      </c>
      <c r="C136" s="14" t="s">
        <v>227</v>
      </c>
      <c r="D136" s="14" t="s">
        <v>134</v>
      </c>
      <c r="E136" s="14" t="s">
        <v>228</v>
      </c>
      <c r="F136" s="14" t="s">
        <v>229</v>
      </c>
      <c r="G136" s="21">
        <v>11022</v>
      </c>
      <c r="H136" s="13" t="s">
        <v>224</v>
      </c>
      <c r="I136" s="14" t="s">
        <v>230</v>
      </c>
      <c r="J136" s="14" t="s">
        <v>231</v>
      </c>
      <c r="K136" s="23">
        <v>42810</v>
      </c>
      <c r="L136" s="28">
        <v>88000</v>
      </c>
      <c r="M136" s="21">
        <v>12017</v>
      </c>
      <c r="N136" s="23">
        <v>42810</v>
      </c>
      <c r="O136" s="23">
        <v>43100</v>
      </c>
      <c r="P136" s="14">
        <v>1</v>
      </c>
      <c r="Q136" s="14"/>
      <c r="R136" s="14"/>
      <c r="S136" s="14"/>
      <c r="T136" s="14" t="s">
        <v>221</v>
      </c>
      <c r="U136" s="2" t="s">
        <v>295</v>
      </c>
      <c r="V136" s="2" t="s">
        <v>116</v>
      </c>
      <c r="W136" s="25">
        <v>43096</v>
      </c>
      <c r="X136" s="26">
        <v>12213</v>
      </c>
      <c r="Y136" s="27" t="s">
        <v>138</v>
      </c>
      <c r="Z136" s="32">
        <v>43101</v>
      </c>
      <c r="AA136" s="32">
        <v>43190</v>
      </c>
      <c r="AB136" s="2"/>
      <c r="AC136" s="2"/>
      <c r="AD136" s="2"/>
      <c r="AE136" s="2"/>
      <c r="AF136" s="2"/>
      <c r="AG136" s="2"/>
      <c r="AH136" s="2"/>
      <c r="AI136" s="2"/>
      <c r="AJ136" s="28">
        <v>0</v>
      </c>
      <c r="AK136" s="28">
        <v>0</v>
      </c>
      <c r="AL136" s="3">
        <v>0</v>
      </c>
      <c r="AM136" s="3">
        <v>0</v>
      </c>
      <c r="AN136" s="28">
        <f>1870+475+5000+5005+5962</f>
        <v>18312</v>
      </c>
      <c r="AO136" s="3">
        <f>3302.8+1003+1042.8+80</f>
        <v>5428.6</v>
      </c>
      <c r="AP136" s="28">
        <f>AJ136+AK136+AL136+AM136+AN136+AO136</f>
        <v>23740.6</v>
      </c>
      <c r="AQ136" s="16"/>
      <c r="AR136" s="26"/>
      <c r="AS136" s="53"/>
      <c r="AT136" s="26"/>
      <c r="AU136" s="53"/>
      <c r="AV136" s="53"/>
      <c r="AW136" s="53"/>
      <c r="AX136" s="53"/>
      <c r="AY136" s="53"/>
      <c r="AZ136" s="53"/>
      <c r="BA136" s="53"/>
      <c r="BB136" s="53"/>
      <c r="BC136" s="53"/>
      <c r="BD136" s="53"/>
      <c r="BE136" s="53"/>
      <c r="BF136" s="53"/>
      <c r="BG136" s="53"/>
      <c r="BH136" s="53"/>
      <c r="BI136" s="53"/>
      <c r="BJ136" s="53"/>
      <c r="BK136" s="53"/>
      <c r="BL136" s="53"/>
    </row>
    <row r="137" spans="1:64" x14ac:dyDescent="0.25">
      <c r="A137" s="124"/>
      <c r="B137" s="121"/>
      <c r="C137" s="14"/>
      <c r="D137" s="14"/>
      <c r="E137" s="14"/>
      <c r="F137" s="14"/>
      <c r="G137" s="21"/>
      <c r="H137" s="13"/>
      <c r="I137" s="14"/>
      <c r="J137" s="14"/>
      <c r="K137" s="23"/>
      <c r="L137" s="28"/>
      <c r="M137" s="21"/>
      <c r="N137" s="23"/>
      <c r="O137" s="23"/>
      <c r="P137" s="14"/>
      <c r="Q137" s="14"/>
      <c r="R137" s="14"/>
      <c r="S137" s="14"/>
      <c r="T137" s="14"/>
      <c r="U137" s="2" t="s">
        <v>295</v>
      </c>
      <c r="V137" s="2" t="s">
        <v>118</v>
      </c>
      <c r="W137" s="25">
        <v>43187</v>
      </c>
      <c r="X137" s="26">
        <v>12273</v>
      </c>
      <c r="Y137" s="27" t="s">
        <v>138</v>
      </c>
      <c r="Z137" s="32">
        <v>43191</v>
      </c>
      <c r="AA137" s="32">
        <v>43281</v>
      </c>
      <c r="AB137" s="2"/>
      <c r="AC137" s="2"/>
      <c r="AD137" s="2"/>
      <c r="AE137" s="2"/>
      <c r="AF137" s="2"/>
      <c r="AG137" s="2"/>
      <c r="AH137" s="2"/>
      <c r="AI137" s="2"/>
      <c r="AJ137" s="28"/>
      <c r="AK137" s="28"/>
      <c r="AL137" s="3"/>
      <c r="AM137" s="3"/>
      <c r="AN137" s="28"/>
      <c r="AO137" s="3"/>
      <c r="AP137" s="28"/>
      <c r="AQ137" s="16"/>
      <c r="AR137" s="26"/>
      <c r="AS137" s="53"/>
      <c r="AT137" s="26"/>
      <c r="AU137" s="53"/>
      <c r="AV137" s="53"/>
      <c r="AW137" s="53"/>
      <c r="AX137" s="53"/>
      <c r="AY137" s="53"/>
      <c r="AZ137" s="53"/>
      <c r="BA137" s="53"/>
      <c r="BB137" s="53"/>
      <c r="BC137" s="53"/>
      <c r="BD137" s="53"/>
      <c r="BE137" s="53"/>
      <c r="BF137" s="53"/>
      <c r="BG137" s="53"/>
      <c r="BH137" s="53"/>
      <c r="BI137" s="53"/>
      <c r="BJ137" s="53"/>
      <c r="BK137" s="53"/>
      <c r="BL137" s="53"/>
    </row>
    <row r="138" spans="1:64" x14ac:dyDescent="0.25">
      <c r="A138" s="124"/>
      <c r="B138" s="121"/>
      <c r="C138" s="14"/>
      <c r="D138" s="14"/>
      <c r="E138" s="14"/>
      <c r="F138" s="14"/>
      <c r="G138" s="21"/>
      <c r="H138" s="13"/>
      <c r="I138" s="14"/>
      <c r="J138" s="14"/>
      <c r="K138" s="23"/>
      <c r="L138" s="28"/>
      <c r="M138" s="21"/>
      <c r="N138" s="23"/>
      <c r="O138" s="23"/>
      <c r="P138" s="14"/>
      <c r="Q138" s="14"/>
      <c r="R138" s="14"/>
      <c r="S138" s="14"/>
      <c r="T138" s="14"/>
      <c r="U138" s="2" t="s">
        <v>295</v>
      </c>
      <c r="V138" s="2" t="s">
        <v>119</v>
      </c>
      <c r="W138" s="25">
        <v>43280</v>
      </c>
      <c r="X138" s="26">
        <v>12340</v>
      </c>
      <c r="Y138" s="27" t="s">
        <v>138</v>
      </c>
      <c r="Z138" s="32">
        <v>43282</v>
      </c>
      <c r="AA138" s="32">
        <v>43373</v>
      </c>
      <c r="AB138" s="2"/>
      <c r="AC138" s="2"/>
      <c r="AD138" s="17"/>
      <c r="AE138" s="17"/>
      <c r="AF138" s="17"/>
      <c r="AG138" s="17"/>
      <c r="AH138" s="17"/>
      <c r="AI138" s="17"/>
      <c r="AJ138" s="28"/>
      <c r="AK138" s="28"/>
      <c r="AL138" s="3"/>
      <c r="AM138" s="3"/>
      <c r="AN138" s="28"/>
      <c r="AO138" s="3"/>
      <c r="AP138" s="28"/>
      <c r="AQ138" s="26" t="s">
        <v>136</v>
      </c>
      <c r="AR138" s="53" t="s">
        <v>136</v>
      </c>
      <c r="AS138" s="26" t="s">
        <v>136</v>
      </c>
      <c r="AT138" s="53" t="s">
        <v>136</v>
      </c>
      <c r="AU138" s="53" t="s">
        <v>136</v>
      </c>
      <c r="AV138" s="26" t="s">
        <v>136</v>
      </c>
      <c r="AW138" s="25" t="s">
        <v>136</v>
      </c>
      <c r="AX138" s="26" t="s">
        <v>136</v>
      </c>
      <c r="AY138" s="25"/>
      <c r="AZ138" s="33"/>
      <c r="BA138" s="33"/>
      <c r="BB138" s="33"/>
      <c r="BC138" s="33"/>
      <c r="BD138" s="33"/>
      <c r="BE138" s="33"/>
      <c r="BF138" s="33"/>
      <c r="BG138" s="33"/>
      <c r="BH138" s="33"/>
      <c r="BI138" s="33"/>
      <c r="BJ138" s="33"/>
      <c r="BK138" s="33"/>
      <c r="BL138" s="33"/>
    </row>
    <row r="139" spans="1:64" x14ac:dyDescent="0.25">
      <c r="A139" s="124">
        <v>16</v>
      </c>
      <c r="B139" s="121" t="s">
        <v>242</v>
      </c>
      <c r="C139" s="14" t="s">
        <v>220</v>
      </c>
      <c r="D139" s="14" t="s">
        <v>249</v>
      </c>
      <c r="E139" s="14" t="s">
        <v>136</v>
      </c>
      <c r="F139" s="14" t="s">
        <v>243</v>
      </c>
      <c r="G139" s="21" t="s">
        <v>136</v>
      </c>
      <c r="H139" s="13" t="s">
        <v>237</v>
      </c>
      <c r="I139" s="14" t="s">
        <v>240</v>
      </c>
      <c r="J139" s="14" t="s">
        <v>241</v>
      </c>
      <c r="K139" s="23">
        <v>42828</v>
      </c>
      <c r="L139" s="28">
        <v>90000</v>
      </c>
      <c r="M139" s="21" t="s">
        <v>244</v>
      </c>
      <c r="N139" s="23">
        <v>42828</v>
      </c>
      <c r="O139" s="23">
        <v>43100</v>
      </c>
      <c r="P139" s="14">
        <v>1</v>
      </c>
      <c r="Q139" s="14"/>
      <c r="R139" s="14"/>
      <c r="S139" s="14"/>
      <c r="T139" s="14" t="s">
        <v>239</v>
      </c>
      <c r="U139" s="2" t="s">
        <v>295</v>
      </c>
      <c r="V139" s="2" t="s">
        <v>116</v>
      </c>
      <c r="W139" s="25">
        <v>43096</v>
      </c>
      <c r="X139" s="26">
        <v>12213</v>
      </c>
      <c r="Y139" s="27" t="s">
        <v>138</v>
      </c>
      <c r="Z139" s="32">
        <v>43101</v>
      </c>
      <c r="AA139" s="32">
        <v>43190</v>
      </c>
      <c r="AB139" s="2"/>
      <c r="AC139" s="2"/>
      <c r="AD139" s="17"/>
      <c r="AE139" s="17"/>
      <c r="AF139" s="17"/>
      <c r="AG139" s="17"/>
      <c r="AH139" s="17"/>
      <c r="AI139" s="17"/>
      <c r="AJ139" s="28">
        <v>0</v>
      </c>
      <c r="AK139" s="28">
        <v>0</v>
      </c>
      <c r="AL139" s="3">
        <v>0</v>
      </c>
      <c r="AM139" s="3">
        <v>0</v>
      </c>
      <c r="AN139" s="28">
        <f>9000+9000+9000+9000+9000+27000</f>
        <v>72000</v>
      </c>
      <c r="AO139" s="28">
        <f>9000+18000+9000+9000+9000</f>
        <v>54000</v>
      </c>
      <c r="AP139" s="28">
        <f>AJ139+AK139+AL139+AM139+AN139+AO139</f>
        <v>126000</v>
      </c>
      <c r="AQ139" s="26"/>
      <c r="AR139" s="53"/>
      <c r="AS139" s="26"/>
      <c r="AT139" s="53"/>
      <c r="AU139" s="53"/>
      <c r="AV139" s="26"/>
      <c r="AW139" s="25"/>
      <c r="AX139" s="26"/>
      <c r="AY139" s="25"/>
      <c r="AZ139" s="33"/>
      <c r="BA139" s="33"/>
      <c r="BB139" s="33"/>
      <c r="BC139" s="33"/>
      <c r="BD139" s="33"/>
      <c r="BE139" s="33"/>
      <c r="BF139" s="33"/>
      <c r="BG139" s="33"/>
      <c r="BH139" s="33"/>
      <c r="BI139" s="33"/>
      <c r="BJ139" s="33"/>
      <c r="BK139" s="33"/>
      <c r="BL139" s="33"/>
    </row>
    <row r="140" spans="1:64" x14ac:dyDescent="0.25">
      <c r="A140" s="124"/>
      <c r="B140" s="121"/>
      <c r="C140" s="14"/>
      <c r="D140" s="14"/>
      <c r="E140" s="14"/>
      <c r="F140" s="14"/>
      <c r="G140" s="21"/>
      <c r="H140" s="13"/>
      <c r="I140" s="14"/>
      <c r="J140" s="14"/>
      <c r="K140" s="23"/>
      <c r="L140" s="28"/>
      <c r="M140" s="21"/>
      <c r="N140" s="23"/>
      <c r="O140" s="23"/>
      <c r="P140" s="14"/>
      <c r="Q140" s="14"/>
      <c r="R140" s="14"/>
      <c r="S140" s="14"/>
      <c r="T140" s="14"/>
      <c r="U140" s="2" t="s">
        <v>295</v>
      </c>
      <c r="V140" s="2" t="s">
        <v>118</v>
      </c>
      <c r="W140" s="25">
        <v>43187</v>
      </c>
      <c r="X140" s="26">
        <v>12274</v>
      </c>
      <c r="Y140" s="27" t="s">
        <v>138</v>
      </c>
      <c r="Z140" s="32">
        <v>43191</v>
      </c>
      <c r="AA140" s="32">
        <v>43465</v>
      </c>
      <c r="AB140" s="2"/>
      <c r="AC140" s="2"/>
      <c r="AD140" s="17"/>
      <c r="AE140" s="17"/>
      <c r="AF140" s="17"/>
      <c r="AG140" s="17"/>
      <c r="AH140" s="17"/>
      <c r="AI140" s="17"/>
      <c r="AJ140" s="28"/>
      <c r="AK140" s="28"/>
      <c r="AL140" s="3"/>
      <c r="AM140" s="3"/>
      <c r="AN140" s="28"/>
      <c r="AO140" s="28"/>
      <c r="AP140" s="28"/>
      <c r="AQ140" s="26"/>
      <c r="AR140" s="53"/>
      <c r="AS140" s="26"/>
      <c r="AT140" s="53"/>
      <c r="AU140" s="53"/>
      <c r="AV140" s="26"/>
      <c r="AW140" s="25"/>
      <c r="AX140" s="26"/>
      <c r="AY140" s="25"/>
      <c r="AZ140" s="33"/>
      <c r="BA140" s="33"/>
      <c r="BB140" s="33"/>
      <c r="BC140" s="33"/>
      <c r="BD140" s="33"/>
      <c r="BE140" s="33"/>
      <c r="BF140" s="33"/>
      <c r="BG140" s="33"/>
      <c r="BH140" s="33"/>
      <c r="BI140" s="33"/>
      <c r="BJ140" s="33"/>
      <c r="BK140" s="33"/>
      <c r="BL140" s="33"/>
    </row>
    <row r="141" spans="1:64" ht="25.5" x14ac:dyDescent="0.25">
      <c r="A141" s="124"/>
      <c r="B141" s="121"/>
      <c r="C141" s="14"/>
      <c r="D141" s="14"/>
      <c r="E141" s="14"/>
      <c r="F141" s="14"/>
      <c r="G141" s="21"/>
      <c r="H141" s="13"/>
      <c r="I141" s="14"/>
      <c r="J141" s="14"/>
      <c r="K141" s="23"/>
      <c r="L141" s="28"/>
      <c r="M141" s="21"/>
      <c r="N141" s="23"/>
      <c r="O141" s="23"/>
      <c r="P141" s="14"/>
      <c r="Q141" s="14"/>
      <c r="R141" s="14"/>
      <c r="S141" s="14"/>
      <c r="T141" s="14"/>
      <c r="U141" s="2" t="s">
        <v>295</v>
      </c>
      <c r="V141" s="2" t="s">
        <v>119</v>
      </c>
      <c r="W141" s="25">
        <v>43280</v>
      </c>
      <c r="X141" s="26">
        <v>12340</v>
      </c>
      <c r="Y141" s="27" t="s">
        <v>138</v>
      </c>
      <c r="Z141" s="32">
        <v>43282</v>
      </c>
      <c r="AA141" s="32">
        <v>43373</v>
      </c>
      <c r="AB141" s="2"/>
      <c r="AC141" s="2"/>
      <c r="AD141" s="17"/>
      <c r="AE141" s="17"/>
      <c r="AF141" s="17"/>
      <c r="AG141" s="17"/>
      <c r="AH141" s="17"/>
      <c r="AI141" s="17"/>
      <c r="AJ141" s="28"/>
      <c r="AK141" s="28"/>
      <c r="AL141" s="3"/>
      <c r="AM141" s="3"/>
      <c r="AN141" s="28"/>
      <c r="AO141" s="28"/>
      <c r="AP141" s="28"/>
      <c r="AQ141" s="26" t="s">
        <v>136</v>
      </c>
      <c r="AR141" s="53" t="s">
        <v>136</v>
      </c>
      <c r="AS141" s="26" t="s">
        <v>136</v>
      </c>
      <c r="AT141" s="53" t="s">
        <v>136</v>
      </c>
      <c r="AU141" s="26" t="s">
        <v>248</v>
      </c>
      <c r="AV141" s="26" t="s">
        <v>245</v>
      </c>
      <c r="AW141" s="25" t="s">
        <v>246</v>
      </c>
      <c r="AX141" s="25" t="s">
        <v>247</v>
      </c>
      <c r="AY141" s="26">
        <v>12022</v>
      </c>
      <c r="AZ141" s="32">
        <v>42823</v>
      </c>
      <c r="BA141" s="33"/>
      <c r="BB141" s="33"/>
      <c r="BC141" s="33"/>
      <c r="BD141" s="33"/>
      <c r="BE141" s="33"/>
      <c r="BF141" s="33"/>
      <c r="BG141" s="33"/>
      <c r="BH141" s="33"/>
      <c r="BI141" s="33"/>
      <c r="BJ141" s="33"/>
      <c r="BK141" s="33"/>
      <c r="BL141" s="33"/>
    </row>
    <row r="142" spans="1:64" x14ac:dyDescent="0.25">
      <c r="A142" s="124">
        <v>17</v>
      </c>
      <c r="B142" s="121" t="s">
        <v>250</v>
      </c>
      <c r="C142" s="14" t="s">
        <v>251</v>
      </c>
      <c r="D142" s="14" t="s">
        <v>134</v>
      </c>
      <c r="E142" s="14" t="s">
        <v>113</v>
      </c>
      <c r="F142" s="14" t="s">
        <v>252</v>
      </c>
      <c r="G142" s="21">
        <v>11999</v>
      </c>
      <c r="H142" s="13" t="s">
        <v>238</v>
      </c>
      <c r="I142" s="14" t="s">
        <v>254</v>
      </c>
      <c r="J142" s="14" t="s">
        <v>253</v>
      </c>
      <c r="K142" s="23">
        <v>42828</v>
      </c>
      <c r="L142" s="28">
        <v>74990</v>
      </c>
      <c r="M142" s="21">
        <v>12031</v>
      </c>
      <c r="N142" s="23">
        <v>42828</v>
      </c>
      <c r="O142" s="23">
        <v>43100</v>
      </c>
      <c r="P142" s="14">
        <v>1</v>
      </c>
      <c r="Q142" s="14"/>
      <c r="R142" s="14"/>
      <c r="S142" s="14"/>
      <c r="T142" s="14" t="s">
        <v>239</v>
      </c>
      <c r="U142" s="2" t="s">
        <v>295</v>
      </c>
      <c r="V142" s="2" t="s">
        <v>116</v>
      </c>
      <c r="W142" s="25">
        <v>43096</v>
      </c>
      <c r="X142" s="26">
        <v>12213</v>
      </c>
      <c r="Y142" s="27" t="s">
        <v>138</v>
      </c>
      <c r="Z142" s="32">
        <v>43101</v>
      </c>
      <c r="AA142" s="32">
        <v>43190</v>
      </c>
      <c r="AB142" s="2"/>
      <c r="AC142" s="2"/>
      <c r="AD142" s="17"/>
      <c r="AE142" s="17"/>
      <c r="AF142" s="17"/>
      <c r="AG142" s="17"/>
      <c r="AH142" s="17"/>
      <c r="AI142" s="17"/>
      <c r="AJ142" s="28">
        <v>0</v>
      </c>
      <c r="AK142" s="28">
        <v>0</v>
      </c>
      <c r="AL142" s="3">
        <v>0</v>
      </c>
      <c r="AM142" s="3">
        <v>0</v>
      </c>
      <c r="AN142" s="28">
        <f>2388+1778+120</f>
        <v>4286</v>
      </c>
      <c r="AO142" s="28">
        <v>2930</v>
      </c>
      <c r="AP142" s="28">
        <f>AJ142+AK142+AL142+AM142+AN142+AO142</f>
        <v>7216</v>
      </c>
      <c r="AQ142" s="26"/>
      <c r="AR142" s="53"/>
      <c r="AS142" s="26"/>
      <c r="AT142" s="53"/>
      <c r="AU142" s="26"/>
      <c r="AV142" s="26"/>
      <c r="AW142" s="25"/>
      <c r="AX142" s="25"/>
      <c r="AY142" s="26"/>
      <c r="AZ142" s="32"/>
      <c r="BA142" s="33"/>
      <c r="BB142" s="33"/>
      <c r="BC142" s="33"/>
      <c r="BD142" s="33"/>
      <c r="BE142" s="33"/>
      <c r="BF142" s="33"/>
      <c r="BG142" s="33"/>
      <c r="BH142" s="33"/>
      <c r="BI142" s="33"/>
      <c r="BJ142" s="33"/>
      <c r="BK142" s="33"/>
      <c r="BL142" s="33"/>
    </row>
    <row r="143" spans="1:64" x14ac:dyDescent="0.25">
      <c r="A143" s="124"/>
      <c r="B143" s="121"/>
      <c r="C143" s="14"/>
      <c r="D143" s="14"/>
      <c r="E143" s="14"/>
      <c r="F143" s="14"/>
      <c r="G143" s="21"/>
      <c r="H143" s="13"/>
      <c r="I143" s="14"/>
      <c r="J143" s="14"/>
      <c r="K143" s="23"/>
      <c r="L143" s="28"/>
      <c r="M143" s="21"/>
      <c r="N143" s="23"/>
      <c r="O143" s="23"/>
      <c r="P143" s="14"/>
      <c r="Q143" s="14"/>
      <c r="R143" s="14"/>
      <c r="S143" s="14"/>
      <c r="T143" s="14"/>
      <c r="U143" s="2" t="s">
        <v>295</v>
      </c>
      <c r="V143" s="2" t="s">
        <v>118</v>
      </c>
      <c r="W143" s="25">
        <v>43187</v>
      </c>
      <c r="X143" s="26">
        <v>12275</v>
      </c>
      <c r="Y143" s="27" t="s">
        <v>138</v>
      </c>
      <c r="Z143" s="32">
        <v>43191</v>
      </c>
      <c r="AA143" s="32">
        <v>43281</v>
      </c>
      <c r="AB143" s="2"/>
      <c r="AC143" s="2"/>
      <c r="AD143" s="17"/>
      <c r="AE143" s="17"/>
      <c r="AF143" s="17"/>
      <c r="AG143" s="17"/>
      <c r="AH143" s="17"/>
      <c r="AI143" s="17"/>
      <c r="AJ143" s="28"/>
      <c r="AK143" s="28"/>
      <c r="AL143" s="3"/>
      <c r="AM143" s="3"/>
      <c r="AN143" s="28"/>
      <c r="AO143" s="28"/>
      <c r="AP143" s="28"/>
      <c r="AQ143" s="26"/>
      <c r="AR143" s="53"/>
      <c r="AS143" s="26"/>
      <c r="AT143" s="53"/>
      <c r="AU143" s="26"/>
      <c r="AV143" s="26"/>
      <c r="AW143" s="25"/>
      <c r="AX143" s="25"/>
      <c r="AY143" s="26"/>
      <c r="AZ143" s="32"/>
      <c r="BA143" s="33"/>
      <c r="BB143" s="33"/>
      <c r="BC143" s="33"/>
      <c r="BD143" s="33"/>
      <c r="BE143" s="33"/>
      <c r="BF143" s="33"/>
      <c r="BG143" s="33"/>
      <c r="BH143" s="33"/>
      <c r="BI143" s="33"/>
      <c r="BJ143" s="33"/>
      <c r="BK143" s="33"/>
      <c r="BL143" s="33"/>
    </row>
    <row r="144" spans="1:64" x14ac:dyDescent="0.25">
      <c r="A144" s="124"/>
      <c r="B144" s="121"/>
      <c r="C144" s="14"/>
      <c r="D144" s="14"/>
      <c r="E144" s="14"/>
      <c r="F144" s="14"/>
      <c r="G144" s="21"/>
      <c r="H144" s="13"/>
      <c r="I144" s="14"/>
      <c r="J144" s="14"/>
      <c r="K144" s="23"/>
      <c r="L144" s="28"/>
      <c r="M144" s="21"/>
      <c r="N144" s="23"/>
      <c r="O144" s="23"/>
      <c r="P144" s="14"/>
      <c r="Q144" s="14"/>
      <c r="R144" s="14"/>
      <c r="S144" s="14"/>
      <c r="T144" s="14"/>
      <c r="U144" s="2" t="s">
        <v>295</v>
      </c>
      <c r="V144" s="2" t="s">
        <v>119</v>
      </c>
      <c r="W144" s="25">
        <v>43280</v>
      </c>
      <c r="X144" s="26">
        <v>12340</v>
      </c>
      <c r="Y144" s="27" t="s">
        <v>138</v>
      </c>
      <c r="Z144" s="32">
        <v>43282</v>
      </c>
      <c r="AA144" s="32">
        <v>43373</v>
      </c>
      <c r="AB144" s="2"/>
      <c r="AC144" s="2"/>
      <c r="AD144" s="17"/>
      <c r="AE144" s="17"/>
      <c r="AF144" s="17"/>
      <c r="AG144" s="17"/>
      <c r="AH144" s="17"/>
      <c r="AI144" s="17"/>
      <c r="AJ144" s="28"/>
      <c r="AK144" s="28"/>
      <c r="AL144" s="3"/>
      <c r="AM144" s="3"/>
      <c r="AN144" s="28"/>
      <c r="AO144" s="28"/>
      <c r="AP144" s="28"/>
      <c r="AQ144" s="26" t="s">
        <v>136</v>
      </c>
      <c r="AR144" s="53" t="s">
        <v>136</v>
      </c>
      <c r="AS144" s="26" t="s">
        <v>136</v>
      </c>
      <c r="AT144" s="53" t="s">
        <v>136</v>
      </c>
      <c r="AU144" s="53" t="s">
        <v>136</v>
      </c>
      <c r="AV144" s="26" t="s">
        <v>136</v>
      </c>
      <c r="AW144" s="25" t="s">
        <v>136</v>
      </c>
      <c r="AX144" s="26" t="s">
        <v>136</v>
      </c>
      <c r="AY144" s="25"/>
      <c r="AZ144" s="33"/>
      <c r="BA144" s="33"/>
      <c r="BB144" s="33"/>
      <c r="BC144" s="33"/>
      <c r="BD144" s="33"/>
      <c r="BE144" s="33"/>
      <c r="BF144" s="33"/>
      <c r="BG144" s="33"/>
      <c r="BH144" s="33"/>
      <c r="BI144" s="33"/>
      <c r="BJ144" s="33"/>
      <c r="BK144" s="33"/>
      <c r="BL144" s="33"/>
    </row>
    <row r="145" spans="1:64" x14ac:dyDescent="0.25">
      <c r="A145" s="124">
        <v>18</v>
      </c>
      <c r="B145" s="121" t="s">
        <v>256</v>
      </c>
      <c r="C145" s="14" t="s">
        <v>257</v>
      </c>
      <c r="D145" s="14" t="s">
        <v>258</v>
      </c>
      <c r="E145" s="14" t="s">
        <v>113</v>
      </c>
      <c r="F145" s="14" t="s">
        <v>259</v>
      </c>
      <c r="G145" s="21">
        <v>11907</v>
      </c>
      <c r="H145" s="13" t="s">
        <v>250</v>
      </c>
      <c r="I145" s="14" t="s">
        <v>205</v>
      </c>
      <c r="J145" s="14" t="s">
        <v>206</v>
      </c>
      <c r="K145" s="23">
        <v>42962</v>
      </c>
      <c r="L145" s="28">
        <v>11200</v>
      </c>
      <c r="M145" s="21">
        <v>12122</v>
      </c>
      <c r="N145" s="23">
        <v>42962</v>
      </c>
      <c r="O145" s="23">
        <v>43100</v>
      </c>
      <c r="P145" s="14">
        <v>1</v>
      </c>
      <c r="Q145" s="14"/>
      <c r="R145" s="14"/>
      <c r="S145" s="14"/>
      <c r="T145" s="14" t="s">
        <v>239</v>
      </c>
      <c r="U145" s="2" t="s">
        <v>295</v>
      </c>
      <c r="V145" s="2" t="s">
        <v>116</v>
      </c>
      <c r="W145" s="25">
        <v>43096</v>
      </c>
      <c r="X145" s="26">
        <v>12213</v>
      </c>
      <c r="Y145" s="27" t="s">
        <v>138</v>
      </c>
      <c r="Z145" s="32">
        <v>43101</v>
      </c>
      <c r="AA145" s="32">
        <v>43190</v>
      </c>
      <c r="AB145" s="2"/>
      <c r="AC145" s="2"/>
      <c r="AD145" s="17"/>
      <c r="AE145" s="17"/>
      <c r="AF145" s="17"/>
      <c r="AG145" s="17"/>
      <c r="AH145" s="17"/>
      <c r="AI145" s="17"/>
      <c r="AJ145" s="28">
        <v>0</v>
      </c>
      <c r="AK145" s="28">
        <v>0</v>
      </c>
      <c r="AL145" s="3">
        <v>0</v>
      </c>
      <c r="AM145" s="3">
        <v>0</v>
      </c>
      <c r="AN145" s="3">
        <f>1400+1400+1400+1400</f>
        <v>5600</v>
      </c>
      <c r="AO145" s="3">
        <f>1400+1400+1400+1400+1400+1400</f>
        <v>8400</v>
      </c>
      <c r="AP145" s="28">
        <f>AJ145+AK145+AL145+AM145+AN145+AO145</f>
        <v>14000</v>
      </c>
      <c r="AQ145" s="26"/>
      <c r="AR145" s="53"/>
      <c r="AS145" s="26"/>
      <c r="AT145" s="53"/>
      <c r="AU145" s="53"/>
      <c r="AV145" s="26"/>
      <c r="AW145" s="25"/>
      <c r="AX145" s="26"/>
      <c r="AY145" s="25"/>
      <c r="AZ145" s="33"/>
      <c r="BA145" s="33"/>
      <c r="BB145" s="33"/>
      <c r="BC145" s="33"/>
      <c r="BD145" s="33"/>
      <c r="BE145" s="33"/>
      <c r="BF145" s="33"/>
      <c r="BG145" s="33"/>
      <c r="BH145" s="33"/>
      <c r="BI145" s="33"/>
      <c r="BJ145" s="33"/>
      <c r="BK145" s="33"/>
      <c r="BL145" s="33"/>
    </row>
    <row r="146" spans="1:64" x14ac:dyDescent="0.25">
      <c r="A146" s="124"/>
      <c r="B146" s="121"/>
      <c r="C146" s="14"/>
      <c r="D146" s="14"/>
      <c r="E146" s="14"/>
      <c r="F146" s="14"/>
      <c r="G146" s="21"/>
      <c r="H146" s="13"/>
      <c r="I146" s="14"/>
      <c r="J146" s="14"/>
      <c r="K146" s="23"/>
      <c r="L146" s="28"/>
      <c r="M146" s="21"/>
      <c r="N146" s="23"/>
      <c r="O146" s="23"/>
      <c r="P146" s="14"/>
      <c r="Q146" s="14"/>
      <c r="R146" s="14"/>
      <c r="S146" s="14"/>
      <c r="T146" s="14"/>
      <c r="U146" s="2" t="s">
        <v>295</v>
      </c>
      <c r="V146" s="2" t="s">
        <v>118</v>
      </c>
      <c r="W146" s="25">
        <v>43187</v>
      </c>
      <c r="X146" s="26">
        <v>12279</v>
      </c>
      <c r="Y146" s="27" t="s">
        <v>138</v>
      </c>
      <c r="Z146" s="32">
        <v>43191</v>
      </c>
      <c r="AA146" s="32">
        <v>43281</v>
      </c>
      <c r="AB146" s="2"/>
      <c r="AC146" s="2"/>
      <c r="AD146" s="17"/>
      <c r="AE146" s="17"/>
      <c r="AF146" s="17"/>
      <c r="AG146" s="17"/>
      <c r="AH146" s="17"/>
      <c r="AI146" s="17"/>
      <c r="AJ146" s="28"/>
      <c r="AK146" s="28"/>
      <c r="AL146" s="3"/>
      <c r="AM146" s="3"/>
      <c r="AN146" s="3"/>
      <c r="AO146" s="3"/>
      <c r="AP146" s="28"/>
      <c r="AQ146" s="26"/>
      <c r="AR146" s="53"/>
      <c r="AS146" s="26"/>
      <c r="AT146" s="53"/>
      <c r="AU146" s="53"/>
      <c r="AV146" s="26"/>
      <c r="AW146" s="25"/>
      <c r="AX146" s="26"/>
      <c r="AY146" s="25"/>
      <c r="AZ146" s="33"/>
      <c r="BA146" s="33"/>
      <c r="BB146" s="33"/>
      <c r="BC146" s="33"/>
      <c r="BD146" s="33"/>
      <c r="BE146" s="33"/>
      <c r="BF146" s="33"/>
      <c r="BG146" s="33"/>
      <c r="BH146" s="33"/>
      <c r="BI146" s="33"/>
      <c r="BJ146" s="33"/>
      <c r="BK146" s="33"/>
      <c r="BL146" s="33"/>
    </row>
    <row r="147" spans="1:64" x14ac:dyDescent="0.25">
      <c r="A147" s="124"/>
      <c r="B147" s="121"/>
      <c r="C147" s="14"/>
      <c r="D147" s="14"/>
      <c r="E147" s="14"/>
      <c r="F147" s="14"/>
      <c r="G147" s="21"/>
      <c r="H147" s="13"/>
      <c r="I147" s="14"/>
      <c r="J147" s="14"/>
      <c r="K147" s="23"/>
      <c r="L147" s="28"/>
      <c r="M147" s="21"/>
      <c r="N147" s="23"/>
      <c r="O147" s="23"/>
      <c r="P147" s="14"/>
      <c r="Q147" s="14"/>
      <c r="R147" s="14"/>
      <c r="S147" s="14"/>
      <c r="T147" s="14"/>
      <c r="U147" s="2" t="s">
        <v>295</v>
      </c>
      <c r="V147" s="2" t="s">
        <v>119</v>
      </c>
      <c r="W147" s="25">
        <v>43280</v>
      </c>
      <c r="X147" s="26">
        <v>12340</v>
      </c>
      <c r="Y147" s="27" t="s">
        <v>138</v>
      </c>
      <c r="Z147" s="32">
        <v>43282</v>
      </c>
      <c r="AA147" s="32">
        <v>43373</v>
      </c>
      <c r="AB147" s="2"/>
      <c r="AC147" s="2"/>
      <c r="AD147" s="17"/>
      <c r="AE147" s="17"/>
      <c r="AF147" s="17"/>
      <c r="AG147" s="17"/>
      <c r="AH147" s="17"/>
      <c r="AI147" s="17"/>
      <c r="AJ147" s="28"/>
      <c r="AK147" s="28"/>
      <c r="AL147" s="3"/>
      <c r="AM147" s="3"/>
      <c r="AN147" s="3"/>
      <c r="AO147" s="3"/>
      <c r="AP147" s="28"/>
      <c r="AQ147" s="16" t="s">
        <v>223</v>
      </c>
      <c r="AR147" s="26">
        <v>11992</v>
      </c>
      <c r="AS147" s="54" t="s">
        <v>260</v>
      </c>
      <c r="AT147" s="26">
        <v>11992</v>
      </c>
      <c r="AU147" s="53" t="s">
        <v>136</v>
      </c>
      <c r="AV147" s="26" t="s">
        <v>136</v>
      </c>
      <c r="AW147" s="25" t="s">
        <v>136</v>
      </c>
      <c r="AX147" s="26" t="s">
        <v>136</v>
      </c>
      <c r="AY147" s="25"/>
      <c r="AZ147" s="33"/>
      <c r="BA147" s="33"/>
      <c r="BB147" s="33"/>
      <c r="BC147" s="33"/>
      <c r="BD147" s="33"/>
      <c r="BE147" s="33"/>
      <c r="BF147" s="33"/>
      <c r="BG147" s="33"/>
      <c r="BH147" s="33"/>
      <c r="BI147" s="33"/>
      <c r="BJ147" s="33"/>
      <c r="BK147" s="33"/>
      <c r="BL147" s="33"/>
    </row>
    <row r="148" spans="1:64" x14ac:dyDescent="0.25">
      <c r="A148" s="124">
        <v>19</v>
      </c>
      <c r="B148" s="121" t="s">
        <v>274</v>
      </c>
      <c r="C148" s="14" t="s">
        <v>235</v>
      </c>
      <c r="D148" s="14" t="s">
        <v>222</v>
      </c>
      <c r="E148" s="14" t="s">
        <v>136</v>
      </c>
      <c r="F148" s="14" t="s">
        <v>261</v>
      </c>
      <c r="G148" s="21" t="s">
        <v>136</v>
      </c>
      <c r="H148" s="13" t="s">
        <v>268</v>
      </c>
      <c r="I148" s="14" t="s">
        <v>262</v>
      </c>
      <c r="J148" s="14" t="s">
        <v>263</v>
      </c>
      <c r="K148" s="23">
        <v>42983</v>
      </c>
      <c r="L148" s="28">
        <v>2600</v>
      </c>
      <c r="M148" s="21">
        <v>12141</v>
      </c>
      <c r="N148" s="23">
        <v>42983</v>
      </c>
      <c r="O148" s="23">
        <v>43100</v>
      </c>
      <c r="P148" s="14">
        <v>1</v>
      </c>
      <c r="Q148" s="14"/>
      <c r="R148" s="14"/>
      <c r="S148" s="14"/>
      <c r="T148" s="14" t="s">
        <v>239</v>
      </c>
      <c r="U148" s="2" t="s">
        <v>295</v>
      </c>
      <c r="V148" s="2" t="s">
        <v>116</v>
      </c>
      <c r="W148" s="25">
        <v>43096</v>
      </c>
      <c r="X148" s="26">
        <v>12213</v>
      </c>
      <c r="Y148" s="27" t="s">
        <v>138</v>
      </c>
      <c r="Z148" s="32">
        <v>43101</v>
      </c>
      <c r="AA148" s="32">
        <v>43190</v>
      </c>
      <c r="AB148" s="2"/>
      <c r="AC148" s="2"/>
      <c r="AD148" s="17"/>
      <c r="AE148" s="17"/>
      <c r="AF148" s="17"/>
      <c r="AG148" s="17"/>
      <c r="AH148" s="17"/>
      <c r="AI148" s="17"/>
      <c r="AJ148" s="28">
        <v>0</v>
      </c>
      <c r="AK148" s="28">
        <v>0</v>
      </c>
      <c r="AL148" s="3">
        <v>0</v>
      </c>
      <c r="AM148" s="3">
        <v>0</v>
      </c>
      <c r="AN148" s="3">
        <f>650+650+650</f>
        <v>1950</v>
      </c>
      <c r="AO148" s="3">
        <f>650+650+650+650+650+650</f>
        <v>3900</v>
      </c>
      <c r="AP148" s="28">
        <f>AJ148+AK148+AL148+AM148+AN148+AO148</f>
        <v>5850</v>
      </c>
      <c r="AQ148" s="16"/>
      <c r="AR148" s="26"/>
      <c r="AS148" s="54"/>
      <c r="AT148" s="26"/>
      <c r="AU148" s="53"/>
      <c r="AV148" s="26"/>
      <c r="AW148" s="25"/>
      <c r="AX148" s="26"/>
      <c r="AY148" s="25"/>
      <c r="AZ148" s="33"/>
      <c r="BA148" s="33"/>
      <c r="BB148" s="33"/>
      <c r="BC148" s="33"/>
      <c r="BD148" s="33"/>
      <c r="BE148" s="33"/>
      <c r="BF148" s="33"/>
      <c r="BG148" s="33"/>
      <c r="BH148" s="33"/>
      <c r="BI148" s="33"/>
      <c r="BJ148" s="33"/>
      <c r="BK148" s="33"/>
      <c r="BL148" s="33"/>
    </row>
    <row r="149" spans="1:64" x14ac:dyDescent="0.25">
      <c r="A149" s="124"/>
      <c r="B149" s="121"/>
      <c r="C149" s="14"/>
      <c r="D149" s="14"/>
      <c r="E149" s="14"/>
      <c r="F149" s="14"/>
      <c r="G149" s="21"/>
      <c r="H149" s="13"/>
      <c r="I149" s="14"/>
      <c r="J149" s="14"/>
      <c r="K149" s="23"/>
      <c r="L149" s="28"/>
      <c r="M149" s="21"/>
      <c r="N149" s="23"/>
      <c r="O149" s="23"/>
      <c r="P149" s="14"/>
      <c r="Q149" s="14"/>
      <c r="R149" s="14"/>
      <c r="S149" s="14"/>
      <c r="T149" s="14"/>
      <c r="U149" s="2" t="s">
        <v>295</v>
      </c>
      <c r="V149" s="2" t="s">
        <v>118</v>
      </c>
      <c r="W149" s="25">
        <v>43187</v>
      </c>
      <c r="X149" s="26">
        <v>12275</v>
      </c>
      <c r="Y149" s="27" t="s">
        <v>138</v>
      </c>
      <c r="Z149" s="32">
        <v>43191</v>
      </c>
      <c r="AA149" s="32">
        <v>43281</v>
      </c>
      <c r="AB149" s="2"/>
      <c r="AC149" s="2"/>
      <c r="AD149" s="17"/>
      <c r="AE149" s="17"/>
      <c r="AF149" s="17"/>
      <c r="AG149" s="17"/>
      <c r="AH149" s="17"/>
      <c r="AI149" s="17"/>
      <c r="AJ149" s="28"/>
      <c r="AK149" s="28"/>
      <c r="AL149" s="3"/>
      <c r="AM149" s="3"/>
      <c r="AN149" s="3"/>
      <c r="AO149" s="3"/>
      <c r="AP149" s="28"/>
      <c r="AQ149" s="16"/>
      <c r="AR149" s="26"/>
      <c r="AS149" s="54"/>
      <c r="AT149" s="26"/>
      <c r="AU149" s="53"/>
      <c r="AV149" s="26"/>
      <c r="AW149" s="25"/>
      <c r="AX149" s="26"/>
      <c r="AY149" s="25"/>
      <c r="AZ149" s="33"/>
      <c r="BA149" s="33"/>
      <c r="BB149" s="33"/>
      <c r="BC149" s="33"/>
      <c r="BD149" s="33"/>
      <c r="BE149" s="33"/>
      <c r="BF149" s="33"/>
      <c r="BG149" s="33"/>
      <c r="BH149" s="33"/>
      <c r="BI149" s="33"/>
      <c r="BJ149" s="33"/>
      <c r="BK149" s="33"/>
      <c r="BL149" s="33"/>
    </row>
    <row r="150" spans="1:64" ht="25.5" x14ac:dyDescent="0.25">
      <c r="A150" s="124"/>
      <c r="B150" s="121"/>
      <c r="C150" s="14"/>
      <c r="D150" s="14"/>
      <c r="E150" s="14"/>
      <c r="F150" s="14"/>
      <c r="G150" s="21"/>
      <c r="H150" s="13"/>
      <c r="I150" s="14"/>
      <c r="J150" s="14"/>
      <c r="K150" s="23"/>
      <c r="L150" s="28"/>
      <c r="M150" s="21"/>
      <c r="N150" s="23"/>
      <c r="O150" s="23"/>
      <c r="P150" s="14"/>
      <c r="Q150" s="14"/>
      <c r="R150" s="14"/>
      <c r="S150" s="14"/>
      <c r="T150" s="14"/>
      <c r="U150" s="2" t="s">
        <v>295</v>
      </c>
      <c r="V150" s="2" t="s">
        <v>119</v>
      </c>
      <c r="W150" s="25">
        <v>43280</v>
      </c>
      <c r="X150" s="26">
        <v>12340</v>
      </c>
      <c r="Y150" s="27" t="s">
        <v>138</v>
      </c>
      <c r="Z150" s="32">
        <v>43282</v>
      </c>
      <c r="AA150" s="32">
        <v>43373</v>
      </c>
      <c r="AB150" s="2"/>
      <c r="AC150" s="2"/>
      <c r="AD150" s="17"/>
      <c r="AE150" s="17"/>
      <c r="AF150" s="17"/>
      <c r="AG150" s="17"/>
      <c r="AH150" s="17"/>
      <c r="AI150" s="17"/>
      <c r="AJ150" s="28"/>
      <c r="AK150" s="28"/>
      <c r="AL150" s="3"/>
      <c r="AM150" s="3"/>
      <c r="AN150" s="3"/>
      <c r="AO150" s="3"/>
      <c r="AP150" s="28"/>
      <c r="AQ150" s="16"/>
      <c r="AR150" s="26"/>
      <c r="AS150" s="54"/>
      <c r="AT150" s="26"/>
      <c r="AU150" s="26" t="s">
        <v>248</v>
      </c>
      <c r="AV150" s="26" t="s">
        <v>264</v>
      </c>
      <c r="AW150" s="26">
        <v>12138</v>
      </c>
      <c r="AX150" s="55">
        <v>42992</v>
      </c>
      <c r="AY150" s="26">
        <v>12138</v>
      </c>
      <c r="AZ150" s="55">
        <v>42992</v>
      </c>
      <c r="BA150" s="33"/>
      <c r="BB150" s="33"/>
      <c r="BC150" s="33"/>
      <c r="BD150" s="33"/>
      <c r="BE150" s="33"/>
      <c r="BF150" s="33"/>
      <c r="BG150" s="33"/>
      <c r="BH150" s="33"/>
      <c r="BI150" s="33"/>
      <c r="BJ150" s="33"/>
      <c r="BK150" s="33"/>
      <c r="BL150" s="33"/>
    </row>
    <row r="151" spans="1:64" ht="51" x14ac:dyDescent="0.25">
      <c r="A151" s="126">
        <v>20</v>
      </c>
      <c r="B151" s="122" t="s">
        <v>273</v>
      </c>
      <c r="C151" s="2" t="s">
        <v>265</v>
      </c>
      <c r="D151" s="2" t="s">
        <v>258</v>
      </c>
      <c r="E151" s="2" t="s">
        <v>266</v>
      </c>
      <c r="F151" s="36" t="s">
        <v>267</v>
      </c>
      <c r="G151" s="26">
        <v>12132</v>
      </c>
      <c r="H151" s="16" t="s">
        <v>269</v>
      </c>
      <c r="I151" s="27" t="s">
        <v>270</v>
      </c>
      <c r="J151" s="2" t="s">
        <v>271</v>
      </c>
      <c r="K151" s="25">
        <v>43011</v>
      </c>
      <c r="L151" s="19">
        <v>57797.49</v>
      </c>
      <c r="M151" s="26">
        <v>12153</v>
      </c>
      <c r="N151" s="25">
        <v>43011</v>
      </c>
      <c r="O151" s="25">
        <v>43100</v>
      </c>
      <c r="P151" s="2">
        <v>1</v>
      </c>
      <c r="Q151" s="34"/>
      <c r="R151" s="34"/>
      <c r="S151" s="34"/>
      <c r="T151" s="2" t="s">
        <v>239</v>
      </c>
      <c r="U151" s="2" t="s">
        <v>295</v>
      </c>
      <c r="V151" s="2" t="s">
        <v>116</v>
      </c>
      <c r="W151" s="25">
        <v>43096</v>
      </c>
      <c r="X151" s="26">
        <v>12213</v>
      </c>
      <c r="Y151" s="27" t="s">
        <v>138</v>
      </c>
      <c r="Z151" s="32">
        <v>43101</v>
      </c>
      <c r="AA151" s="32">
        <v>43190</v>
      </c>
      <c r="AB151" s="2"/>
      <c r="AC151" s="2"/>
      <c r="AD151" s="17"/>
      <c r="AE151" s="17"/>
      <c r="AF151" s="17"/>
      <c r="AG151" s="17"/>
      <c r="AH151" s="17"/>
      <c r="AI151" s="17"/>
      <c r="AJ151" s="17">
        <v>0</v>
      </c>
      <c r="AK151" s="17">
        <v>0</v>
      </c>
      <c r="AL151" s="52">
        <v>0</v>
      </c>
      <c r="AM151" s="52">
        <v>0</v>
      </c>
      <c r="AN151" s="52">
        <f>15000+10000+18920</f>
        <v>43920</v>
      </c>
      <c r="AO151" s="52">
        <v>10366.43</v>
      </c>
      <c r="AP151" s="17">
        <f t="shared" ref="AP151" si="0">AJ151+AK151+AL151+AM151+AN151+AO151</f>
        <v>54286.43</v>
      </c>
      <c r="AQ151" s="16"/>
      <c r="AR151" s="26"/>
      <c r="AS151" s="54"/>
      <c r="AT151" s="53" t="s">
        <v>136</v>
      </c>
      <c r="AU151" s="53" t="s">
        <v>136</v>
      </c>
      <c r="AV151" s="26" t="s">
        <v>136</v>
      </c>
      <c r="AW151" s="25" t="s">
        <v>136</v>
      </c>
      <c r="AX151" s="26" t="s">
        <v>136</v>
      </c>
      <c r="AY151" s="25"/>
      <c r="AZ151" s="33"/>
      <c r="BA151" s="33"/>
      <c r="BB151" s="33"/>
      <c r="BC151" s="33"/>
      <c r="BD151" s="33"/>
      <c r="BE151" s="33"/>
      <c r="BF151" s="33"/>
      <c r="BG151" s="33"/>
      <c r="BH151" s="33"/>
      <c r="BI151" s="33"/>
      <c r="BJ151" s="33"/>
      <c r="BK151" s="33"/>
      <c r="BL151" s="33"/>
    </row>
    <row r="152" spans="1:64" ht="38.25" x14ac:dyDescent="0.25">
      <c r="A152" s="126">
        <v>21</v>
      </c>
      <c r="B152" s="122" t="s">
        <v>272</v>
      </c>
      <c r="C152" s="2" t="s">
        <v>275</v>
      </c>
      <c r="D152" s="2" t="s">
        <v>258</v>
      </c>
      <c r="E152" s="2" t="s">
        <v>276</v>
      </c>
      <c r="F152" s="36" t="s">
        <v>277</v>
      </c>
      <c r="G152" s="26">
        <v>11863</v>
      </c>
      <c r="H152" s="16" t="s">
        <v>278</v>
      </c>
      <c r="I152" s="27" t="s">
        <v>279</v>
      </c>
      <c r="J152" s="2" t="s">
        <v>280</v>
      </c>
      <c r="K152" s="25">
        <v>43010</v>
      </c>
      <c r="L152" s="19">
        <v>66600</v>
      </c>
      <c r="M152" s="26">
        <v>12152</v>
      </c>
      <c r="N152" s="25">
        <v>43010</v>
      </c>
      <c r="O152" s="25">
        <v>43100</v>
      </c>
      <c r="P152" s="2">
        <v>8</v>
      </c>
      <c r="Q152" s="34"/>
      <c r="R152" s="34"/>
      <c r="S152" s="34"/>
      <c r="T152" s="2" t="s">
        <v>281</v>
      </c>
      <c r="U152" s="2"/>
      <c r="V152" s="2"/>
      <c r="W152" s="25"/>
      <c r="X152" s="26"/>
      <c r="Y152" s="36"/>
      <c r="Z152" s="25"/>
      <c r="AA152" s="25"/>
      <c r="AB152" s="2"/>
      <c r="AC152" s="2"/>
      <c r="AD152" s="17"/>
      <c r="AE152" s="17"/>
      <c r="AF152" s="17"/>
      <c r="AG152" s="17"/>
      <c r="AH152" s="17"/>
      <c r="AI152" s="17"/>
      <c r="AJ152" s="17">
        <v>0</v>
      </c>
      <c r="AK152" s="17">
        <v>0</v>
      </c>
      <c r="AL152" s="52">
        <v>0</v>
      </c>
      <c r="AM152" s="52">
        <v>0</v>
      </c>
      <c r="AN152" s="52">
        <v>0</v>
      </c>
      <c r="AO152" s="52"/>
      <c r="AP152" s="17">
        <f t="shared" ref="AP152:AP153" si="1">AJ152+AK152+AL152+AM152+AN152+AO152</f>
        <v>0</v>
      </c>
      <c r="AQ152" s="16" t="s">
        <v>214</v>
      </c>
      <c r="AR152" s="26">
        <v>11955</v>
      </c>
      <c r="AS152" s="54" t="s">
        <v>282</v>
      </c>
      <c r="AT152" s="26">
        <v>11955</v>
      </c>
      <c r="AU152" s="53" t="s">
        <v>136</v>
      </c>
      <c r="AV152" s="26" t="s">
        <v>136</v>
      </c>
      <c r="AW152" s="25" t="s">
        <v>136</v>
      </c>
      <c r="AX152" s="26" t="s">
        <v>136</v>
      </c>
      <c r="AY152" s="25"/>
      <c r="AZ152" s="33"/>
      <c r="BA152" s="33"/>
      <c r="BB152" s="33"/>
      <c r="BC152" s="33"/>
      <c r="BD152" s="33"/>
      <c r="BE152" s="33"/>
      <c r="BF152" s="33"/>
      <c r="BG152" s="33"/>
      <c r="BH152" s="33"/>
      <c r="BI152" s="33"/>
      <c r="BJ152" s="33"/>
      <c r="BK152" s="33"/>
      <c r="BL152" s="33"/>
    </row>
    <row r="153" spans="1:64" ht="127.5" x14ac:dyDescent="0.25">
      <c r="A153" s="126">
        <v>22</v>
      </c>
      <c r="B153" s="122" t="s">
        <v>283</v>
      </c>
      <c r="C153" s="2" t="s">
        <v>136</v>
      </c>
      <c r="D153" s="2" t="s">
        <v>136</v>
      </c>
      <c r="E153" s="2" t="s">
        <v>136</v>
      </c>
      <c r="F153" s="36" t="s">
        <v>286</v>
      </c>
      <c r="G153" s="26" t="s">
        <v>136</v>
      </c>
      <c r="H153" s="16" t="s">
        <v>136</v>
      </c>
      <c r="I153" s="27" t="s">
        <v>284</v>
      </c>
      <c r="J153" s="2" t="s">
        <v>285</v>
      </c>
      <c r="K153" s="25">
        <v>42955</v>
      </c>
      <c r="L153" s="19" t="s">
        <v>136</v>
      </c>
      <c r="M153" s="26">
        <v>12128</v>
      </c>
      <c r="N153" s="25">
        <v>42955</v>
      </c>
      <c r="O153" s="25">
        <v>43685</v>
      </c>
      <c r="P153" s="2">
        <v>1</v>
      </c>
      <c r="Q153" s="2" t="s">
        <v>220</v>
      </c>
      <c r="R153" s="56">
        <v>360000</v>
      </c>
      <c r="S153" s="34"/>
      <c r="T153" s="2" t="s">
        <v>287</v>
      </c>
      <c r="U153" s="2" t="s">
        <v>301</v>
      </c>
      <c r="V153" s="2" t="s">
        <v>116</v>
      </c>
      <c r="W153" s="25">
        <v>43014</v>
      </c>
      <c r="X153" s="26" t="s">
        <v>136</v>
      </c>
      <c r="Y153" s="36" t="s">
        <v>293</v>
      </c>
      <c r="Z153" s="25"/>
      <c r="AA153" s="25"/>
      <c r="AB153" s="2"/>
      <c r="AC153" s="2"/>
      <c r="AD153" s="17"/>
      <c r="AE153" s="17"/>
      <c r="AF153" s="17"/>
      <c r="AG153" s="17"/>
      <c r="AH153" s="17"/>
      <c r="AI153" s="17"/>
      <c r="AJ153" s="17">
        <v>0</v>
      </c>
      <c r="AK153" s="17">
        <v>0</v>
      </c>
      <c r="AL153" s="52">
        <v>0</v>
      </c>
      <c r="AM153" s="52">
        <v>0</v>
      </c>
      <c r="AN153" s="52">
        <f>60000+30000</f>
        <v>90000</v>
      </c>
      <c r="AO153" s="52"/>
      <c r="AP153" s="17">
        <f t="shared" si="1"/>
        <v>90000</v>
      </c>
      <c r="AQ153" s="16"/>
      <c r="AR153" s="26"/>
      <c r="AS153" s="54"/>
      <c r="AT153" s="26"/>
      <c r="AU153" s="53"/>
      <c r="AV153" s="26"/>
      <c r="AW153" s="25"/>
      <c r="AX153" s="26"/>
      <c r="AY153" s="25"/>
      <c r="AZ153" s="33"/>
      <c r="BA153" s="33"/>
      <c r="BB153" s="33"/>
      <c r="BC153" s="33"/>
      <c r="BD153" s="33"/>
      <c r="BE153" s="33"/>
      <c r="BF153" s="33"/>
      <c r="BG153" s="33"/>
      <c r="BH153" s="33"/>
      <c r="BI153" s="33"/>
      <c r="BJ153" s="33"/>
      <c r="BK153" s="33"/>
      <c r="BL153" s="33"/>
    </row>
    <row r="154" spans="1:64" x14ac:dyDescent="0.25">
      <c r="A154" s="124">
        <v>23</v>
      </c>
      <c r="B154" s="121" t="s">
        <v>288</v>
      </c>
      <c r="C154" s="14" t="s">
        <v>234</v>
      </c>
      <c r="D154" s="14" t="s">
        <v>258</v>
      </c>
      <c r="E154" s="14" t="s">
        <v>113</v>
      </c>
      <c r="F154" s="14" t="s">
        <v>289</v>
      </c>
      <c r="G154" s="21">
        <v>11988</v>
      </c>
      <c r="H154" s="13" t="s">
        <v>290</v>
      </c>
      <c r="I154" s="14" t="s">
        <v>291</v>
      </c>
      <c r="J154" s="14" t="s">
        <v>176</v>
      </c>
      <c r="K154" s="23">
        <v>43028</v>
      </c>
      <c r="L154" s="28">
        <v>13950</v>
      </c>
      <c r="M154" s="21">
        <v>12175</v>
      </c>
      <c r="N154" s="23">
        <v>43028</v>
      </c>
      <c r="O154" s="23">
        <v>43100</v>
      </c>
      <c r="P154" s="14">
        <v>1</v>
      </c>
      <c r="Q154" s="14"/>
      <c r="R154" s="29"/>
      <c r="S154" s="14"/>
      <c r="T154" s="14" t="s">
        <v>239</v>
      </c>
      <c r="U154" s="2" t="s">
        <v>295</v>
      </c>
      <c r="V154" s="2" t="s">
        <v>116</v>
      </c>
      <c r="W154" s="25">
        <v>43096</v>
      </c>
      <c r="X154" s="26">
        <v>12213</v>
      </c>
      <c r="Y154" s="27" t="s">
        <v>138</v>
      </c>
      <c r="Z154" s="32">
        <v>43101</v>
      </c>
      <c r="AA154" s="32">
        <v>43190</v>
      </c>
      <c r="AB154" s="2"/>
      <c r="AC154" s="2"/>
      <c r="AD154" s="17"/>
      <c r="AE154" s="17"/>
      <c r="AF154" s="17"/>
      <c r="AG154" s="17"/>
      <c r="AH154" s="17"/>
      <c r="AI154" s="17"/>
      <c r="AJ154" s="28">
        <v>0</v>
      </c>
      <c r="AK154" s="28">
        <v>0</v>
      </c>
      <c r="AL154" s="3">
        <v>0</v>
      </c>
      <c r="AM154" s="3">
        <v>0</v>
      </c>
      <c r="AN154" s="3">
        <f>4650+4650</f>
        <v>9300</v>
      </c>
      <c r="AO154" s="3">
        <f>4650+4650+4650+4650+4650+4650+4650</f>
        <v>32550</v>
      </c>
      <c r="AP154" s="28">
        <f>AJ154+AK154+AL154+AM154+AN154+AO154</f>
        <v>41850</v>
      </c>
      <c r="AQ154" s="13" t="s">
        <v>236</v>
      </c>
      <c r="AR154" s="21">
        <v>11999</v>
      </c>
      <c r="AS154" s="21" t="s">
        <v>292</v>
      </c>
      <c r="AT154" s="21">
        <v>11999</v>
      </c>
      <c r="AU154" s="53"/>
      <c r="AV154" s="26"/>
      <c r="AW154" s="25"/>
      <c r="AX154" s="26"/>
      <c r="AY154" s="25"/>
      <c r="AZ154" s="33"/>
      <c r="BA154" s="33"/>
      <c r="BB154" s="33"/>
      <c r="BC154" s="33"/>
      <c r="BD154" s="33"/>
      <c r="BE154" s="33"/>
      <c r="BF154" s="33"/>
      <c r="BG154" s="33"/>
      <c r="BH154" s="33"/>
      <c r="BI154" s="33"/>
      <c r="BJ154" s="33"/>
      <c r="BK154" s="33"/>
      <c r="BL154" s="33"/>
    </row>
    <row r="155" spans="1:64" x14ac:dyDescent="0.25">
      <c r="A155" s="124"/>
      <c r="B155" s="121"/>
      <c r="C155" s="14"/>
      <c r="D155" s="14"/>
      <c r="E155" s="14"/>
      <c r="F155" s="14"/>
      <c r="G155" s="21"/>
      <c r="H155" s="13"/>
      <c r="I155" s="14"/>
      <c r="J155" s="14"/>
      <c r="K155" s="23"/>
      <c r="L155" s="28"/>
      <c r="M155" s="21"/>
      <c r="N155" s="23"/>
      <c r="O155" s="23"/>
      <c r="P155" s="14"/>
      <c r="Q155" s="14"/>
      <c r="R155" s="29"/>
      <c r="S155" s="14"/>
      <c r="T155" s="14"/>
      <c r="U155" s="2" t="s">
        <v>295</v>
      </c>
      <c r="V155" s="2" t="s">
        <v>118</v>
      </c>
      <c r="W155" s="25">
        <v>43187</v>
      </c>
      <c r="X155" s="26">
        <v>12273</v>
      </c>
      <c r="Y155" s="27" t="s">
        <v>138</v>
      </c>
      <c r="Z155" s="32">
        <v>43191</v>
      </c>
      <c r="AA155" s="32">
        <v>43281</v>
      </c>
      <c r="AB155" s="2"/>
      <c r="AC155" s="2"/>
      <c r="AD155" s="17"/>
      <c r="AE155" s="17"/>
      <c r="AF155" s="17"/>
      <c r="AG155" s="17"/>
      <c r="AH155" s="17"/>
      <c r="AI155" s="17"/>
      <c r="AJ155" s="28"/>
      <c r="AK155" s="28"/>
      <c r="AL155" s="3"/>
      <c r="AM155" s="3"/>
      <c r="AN155" s="3"/>
      <c r="AO155" s="3"/>
      <c r="AP155" s="28"/>
      <c r="AQ155" s="13"/>
      <c r="AR155" s="21"/>
      <c r="AS155" s="21"/>
      <c r="AT155" s="21"/>
      <c r="AU155" s="53"/>
      <c r="AV155" s="26"/>
      <c r="AW155" s="25"/>
      <c r="AX155" s="26"/>
      <c r="AY155" s="25"/>
      <c r="AZ155" s="33"/>
      <c r="BA155" s="33"/>
      <c r="BB155" s="33"/>
      <c r="BC155" s="33"/>
      <c r="BD155" s="33"/>
      <c r="BE155" s="33"/>
      <c r="BF155" s="33"/>
      <c r="BG155" s="33"/>
      <c r="BH155" s="33"/>
      <c r="BI155" s="33"/>
      <c r="BJ155" s="33"/>
      <c r="BK155" s="33"/>
      <c r="BL155" s="33"/>
    </row>
    <row r="156" spans="1:64" x14ac:dyDescent="0.25">
      <c r="A156" s="124"/>
      <c r="B156" s="121"/>
      <c r="C156" s="14"/>
      <c r="D156" s="14"/>
      <c r="E156" s="14"/>
      <c r="F156" s="14"/>
      <c r="G156" s="21"/>
      <c r="H156" s="13"/>
      <c r="I156" s="14"/>
      <c r="J156" s="14"/>
      <c r="K156" s="23"/>
      <c r="L156" s="28"/>
      <c r="M156" s="21"/>
      <c r="N156" s="23"/>
      <c r="O156" s="23"/>
      <c r="P156" s="14"/>
      <c r="Q156" s="14"/>
      <c r="R156" s="29"/>
      <c r="S156" s="14"/>
      <c r="T156" s="14"/>
      <c r="U156" s="2" t="s">
        <v>295</v>
      </c>
      <c r="V156" s="2" t="s">
        <v>119</v>
      </c>
      <c r="W156" s="25">
        <v>43280</v>
      </c>
      <c r="X156" s="26">
        <v>12340</v>
      </c>
      <c r="Y156" s="27" t="s">
        <v>138</v>
      </c>
      <c r="Z156" s="32">
        <v>43282</v>
      </c>
      <c r="AA156" s="32">
        <v>43373</v>
      </c>
      <c r="AB156" s="2"/>
      <c r="AC156" s="2"/>
      <c r="AD156" s="17"/>
      <c r="AE156" s="17"/>
      <c r="AF156" s="17"/>
      <c r="AG156" s="17"/>
      <c r="AH156" s="17"/>
      <c r="AI156" s="17"/>
      <c r="AJ156" s="28"/>
      <c r="AK156" s="28"/>
      <c r="AL156" s="3"/>
      <c r="AM156" s="3"/>
      <c r="AN156" s="3"/>
      <c r="AO156" s="3"/>
      <c r="AP156" s="28"/>
      <c r="AQ156" s="13"/>
      <c r="AR156" s="21"/>
      <c r="AS156" s="21"/>
      <c r="AT156" s="21"/>
      <c r="AU156" s="53" t="s">
        <v>136</v>
      </c>
      <c r="AV156" s="26" t="s">
        <v>136</v>
      </c>
      <c r="AW156" s="25" t="s">
        <v>136</v>
      </c>
      <c r="AX156" s="26" t="s">
        <v>136</v>
      </c>
      <c r="AY156" s="25"/>
      <c r="AZ156" s="33"/>
      <c r="BA156" s="33"/>
      <c r="BB156" s="33"/>
      <c r="BC156" s="33"/>
      <c r="BD156" s="33"/>
      <c r="BE156" s="33"/>
      <c r="BF156" s="33"/>
      <c r="BG156" s="33"/>
      <c r="BH156" s="33"/>
      <c r="BI156" s="33"/>
      <c r="BJ156" s="33"/>
      <c r="BK156" s="33"/>
      <c r="BL156" s="33"/>
    </row>
    <row r="157" spans="1:64" ht="25.5" x14ac:dyDescent="0.25">
      <c r="A157" s="126">
        <v>24</v>
      </c>
      <c r="B157" s="122" t="s">
        <v>320</v>
      </c>
      <c r="C157" s="2" t="s">
        <v>320</v>
      </c>
      <c r="D157" s="2" t="s">
        <v>222</v>
      </c>
      <c r="E157" s="2" t="s">
        <v>136</v>
      </c>
      <c r="F157" s="36" t="s">
        <v>322</v>
      </c>
      <c r="G157" s="26">
        <v>12229</v>
      </c>
      <c r="H157" s="16" t="s">
        <v>320</v>
      </c>
      <c r="I157" s="27" t="s">
        <v>321</v>
      </c>
      <c r="J157" s="2" t="s">
        <v>323</v>
      </c>
      <c r="K157" s="25">
        <v>43125</v>
      </c>
      <c r="L157" s="19">
        <v>3298.65</v>
      </c>
      <c r="M157" s="26">
        <v>12236</v>
      </c>
      <c r="N157" s="25">
        <v>43125</v>
      </c>
      <c r="O157" s="25">
        <v>43184</v>
      </c>
      <c r="P157" s="2">
        <v>1</v>
      </c>
      <c r="Q157" s="34"/>
      <c r="R157" s="34"/>
      <c r="S157" s="34"/>
      <c r="T157" s="2"/>
      <c r="U157" s="2"/>
      <c r="V157" s="2"/>
      <c r="W157" s="25"/>
      <c r="X157" s="26"/>
      <c r="Y157" s="27"/>
      <c r="Z157" s="32"/>
      <c r="AA157" s="32"/>
      <c r="AB157" s="2"/>
      <c r="AC157" s="2"/>
      <c r="AD157" s="17"/>
      <c r="AE157" s="17"/>
      <c r="AF157" s="17"/>
      <c r="AG157" s="17"/>
      <c r="AH157" s="17"/>
      <c r="AI157" s="17"/>
      <c r="AJ157" s="17">
        <v>0</v>
      </c>
      <c r="AK157" s="17">
        <v>0</v>
      </c>
      <c r="AL157" s="52">
        <v>0</v>
      </c>
      <c r="AM157" s="52">
        <v>0</v>
      </c>
      <c r="AN157" s="17">
        <v>0</v>
      </c>
      <c r="AO157" s="17">
        <v>3298.65</v>
      </c>
      <c r="AP157" s="17">
        <f t="shared" ref="AP157:AP159" si="2">AJ157+AK157+AL157+AM157+AN157+AO157</f>
        <v>3298.65</v>
      </c>
      <c r="AQ157" s="16"/>
      <c r="AR157" s="26"/>
      <c r="AS157" s="54"/>
      <c r="AT157" s="26"/>
      <c r="AU157" s="53" t="s">
        <v>324</v>
      </c>
      <c r="AV157" s="26" t="s">
        <v>325</v>
      </c>
      <c r="AW157" s="26">
        <v>12229</v>
      </c>
      <c r="AX157" s="55">
        <v>43129</v>
      </c>
      <c r="AY157" s="26">
        <v>12229</v>
      </c>
      <c r="AZ157" s="55">
        <v>43129</v>
      </c>
      <c r="BA157" s="33"/>
      <c r="BB157" s="33"/>
      <c r="BC157" s="33"/>
      <c r="BD157" s="33"/>
      <c r="BE157" s="33"/>
      <c r="BF157" s="33"/>
      <c r="BG157" s="33"/>
      <c r="BH157" s="33"/>
      <c r="BI157" s="33"/>
      <c r="BJ157" s="33"/>
      <c r="BK157" s="33"/>
      <c r="BL157" s="33"/>
    </row>
    <row r="158" spans="1:64" ht="25.5" x14ac:dyDescent="0.25">
      <c r="A158" s="126">
        <v>25</v>
      </c>
      <c r="B158" s="122" t="s">
        <v>337</v>
      </c>
      <c r="C158" s="2" t="s">
        <v>327</v>
      </c>
      <c r="D158" s="2" t="s">
        <v>222</v>
      </c>
      <c r="E158" s="2" t="s">
        <v>136</v>
      </c>
      <c r="F158" s="36" t="s">
        <v>328</v>
      </c>
      <c r="G158" s="26" t="s">
        <v>136</v>
      </c>
      <c r="H158" s="16" t="s">
        <v>136</v>
      </c>
      <c r="I158" s="27" t="s">
        <v>329</v>
      </c>
      <c r="J158" s="2" t="s">
        <v>330</v>
      </c>
      <c r="K158" s="25" t="s">
        <v>136</v>
      </c>
      <c r="L158" s="19" t="s">
        <v>136</v>
      </c>
      <c r="M158" s="26" t="s">
        <v>136</v>
      </c>
      <c r="N158" s="25" t="s">
        <v>136</v>
      </c>
      <c r="O158" s="25" t="s">
        <v>136</v>
      </c>
      <c r="P158" s="2">
        <v>1</v>
      </c>
      <c r="Q158" s="34"/>
      <c r="R158" s="34"/>
      <c r="S158" s="34"/>
      <c r="T158" s="2" t="s">
        <v>331</v>
      </c>
      <c r="U158" s="2"/>
      <c r="V158" s="2"/>
      <c r="W158" s="25"/>
      <c r="X158" s="26"/>
      <c r="Y158" s="36"/>
      <c r="Z158" s="25"/>
      <c r="AA158" s="25"/>
      <c r="AB158" s="2"/>
      <c r="AC158" s="2"/>
      <c r="AD158" s="17"/>
      <c r="AE158" s="17"/>
      <c r="AF158" s="17"/>
      <c r="AG158" s="17"/>
      <c r="AH158" s="17"/>
      <c r="AI158" s="17"/>
      <c r="AJ158" s="17">
        <v>0</v>
      </c>
      <c r="AK158" s="17">
        <v>0</v>
      </c>
      <c r="AL158" s="52">
        <v>0</v>
      </c>
      <c r="AM158" s="52">
        <v>0</v>
      </c>
      <c r="AN158" s="17">
        <v>0</v>
      </c>
      <c r="AO158" s="17">
        <f>66.4+40+66.4+298.49+40+66.4+66.4+40+66.4+40+66.4+40+40+66.4</f>
        <v>1003.29</v>
      </c>
      <c r="AP158" s="17">
        <f t="shared" si="2"/>
        <v>1003.29</v>
      </c>
      <c r="AQ158" s="26" t="s">
        <v>136</v>
      </c>
      <c r="AR158" s="53" t="s">
        <v>136</v>
      </c>
      <c r="AS158" s="26" t="s">
        <v>136</v>
      </c>
      <c r="AT158" s="53" t="s">
        <v>136</v>
      </c>
      <c r="AU158" s="53" t="s">
        <v>136</v>
      </c>
      <c r="AV158" s="26" t="s">
        <v>136</v>
      </c>
      <c r="AW158" s="25" t="s">
        <v>136</v>
      </c>
      <c r="AX158" s="26" t="s">
        <v>136</v>
      </c>
      <c r="AY158" s="25"/>
      <c r="AZ158" s="33"/>
      <c r="BA158" s="33"/>
      <c r="BB158" s="33"/>
      <c r="BC158" s="33"/>
      <c r="BD158" s="33"/>
      <c r="BE158" s="33"/>
      <c r="BF158" s="33"/>
      <c r="BG158" s="33"/>
      <c r="BH158" s="33"/>
      <c r="BI158" s="33"/>
      <c r="BJ158" s="33"/>
      <c r="BK158" s="33"/>
      <c r="BL158" s="33"/>
    </row>
    <row r="159" spans="1:64" ht="38.25" x14ac:dyDescent="0.25">
      <c r="A159" s="126">
        <v>26</v>
      </c>
      <c r="B159" s="122" t="s">
        <v>327</v>
      </c>
      <c r="C159" s="2" t="s">
        <v>333</v>
      </c>
      <c r="D159" s="2" t="s">
        <v>258</v>
      </c>
      <c r="E159" s="2" t="s">
        <v>113</v>
      </c>
      <c r="F159" s="36" t="s">
        <v>334</v>
      </c>
      <c r="G159" s="26">
        <v>12230</v>
      </c>
      <c r="H159" s="16" t="s">
        <v>327</v>
      </c>
      <c r="I159" s="27" t="s">
        <v>332</v>
      </c>
      <c r="J159" s="2" t="s">
        <v>335</v>
      </c>
      <c r="K159" s="25">
        <v>43160</v>
      </c>
      <c r="L159" s="19">
        <v>6766.8</v>
      </c>
      <c r="M159" s="26">
        <v>12256</v>
      </c>
      <c r="N159" s="25">
        <v>43160</v>
      </c>
      <c r="O159" s="25">
        <v>43465</v>
      </c>
      <c r="P159" s="2">
        <v>1</v>
      </c>
      <c r="Q159" s="34"/>
      <c r="R159" s="34"/>
      <c r="S159" s="34"/>
      <c r="T159" s="2" t="s">
        <v>336</v>
      </c>
      <c r="U159" s="2"/>
      <c r="V159" s="2"/>
      <c r="W159" s="25"/>
      <c r="X159" s="26"/>
      <c r="Y159" s="36"/>
      <c r="Z159" s="25"/>
      <c r="AA159" s="25"/>
      <c r="AB159" s="2"/>
      <c r="AC159" s="2"/>
      <c r="AD159" s="17"/>
      <c r="AE159" s="17"/>
      <c r="AF159" s="17"/>
      <c r="AG159" s="17"/>
      <c r="AH159" s="17"/>
      <c r="AI159" s="17"/>
      <c r="AJ159" s="17">
        <v>0</v>
      </c>
      <c r="AK159" s="17">
        <v>0</v>
      </c>
      <c r="AL159" s="52">
        <v>0</v>
      </c>
      <c r="AM159" s="52">
        <v>0</v>
      </c>
      <c r="AN159" s="17">
        <v>0</v>
      </c>
      <c r="AO159" s="17">
        <f>903.1+227.08</f>
        <v>1130.18</v>
      </c>
      <c r="AP159" s="17">
        <f t="shared" si="2"/>
        <v>1130.18</v>
      </c>
      <c r="AQ159" s="26" t="s">
        <v>136</v>
      </c>
      <c r="AR159" s="53" t="s">
        <v>136</v>
      </c>
      <c r="AS159" s="26" t="s">
        <v>136</v>
      </c>
      <c r="AT159" s="53" t="s">
        <v>136</v>
      </c>
      <c r="AU159" s="53" t="s">
        <v>136</v>
      </c>
      <c r="AV159" s="26" t="s">
        <v>136</v>
      </c>
      <c r="AW159" s="25" t="s">
        <v>136</v>
      </c>
      <c r="AX159" s="26" t="s">
        <v>136</v>
      </c>
      <c r="AY159" s="25"/>
      <c r="AZ159" s="33"/>
      <c r="BA159" s="33"/>
      <c r="BB159" s="33"/>
      <c r="BC159" s="33"/>
      <c r="BD159" s="33"/>
      <c r="BE159" s="33"/>
      <c r="BF159" s="33"/>
      <c r="BG159" s="33"/>
      <c r="BH159" s="33"/>
      <c r="BI159" s="33"/>
      <c r="BJ159" s="33"/>
      <c r="BK159" s="33"/>
      <c r="BL159" s="33"/>
    </row>
    <row r="160" spans="1:64" ht="38.25" x14ac:dyDescent="0.25">
      <c r="A160" s="126">
        <v>27</v>
      </c>
      <c r="B160" s="122" t="s">
        <v>326</v>
      </c>
      <c r="C160" s="2" t="s">
        <v>333</v>
      </c>
      <c r="D160" s="2" t="s">
        <v>258</v>
      </c>
      <c r="E160" s="2" t="s">
        <v>113</v>
      </c>
      <c r="F160" s="36" t="s">
        <v>334</v>
      </c>
      <c r="G160" s="26">
        <v>12230</v>
      </c>
      <c r="H160" s="16" t="s">
        <v>326</v>
      </c>
      <c r="I160" s="27" t="s">
        <v>338</v>
      </c>
      <c r="J160" s="2" t="s">
        <v>339</v>
      </c>
      <c r="K160" s="25">
        <v>43160</v>
      </c>
      <c r="L160" s="19">
        <v>2943.15</v>
      </c>
      <c r="M160" s="26">
        <v>12256</v>
      </c>
      <c r="N160" s="25">
        <v>43160</v>
      </c>
      <c r="O160" s="25">
        <v>43465</v>
      </c>
      <c r="P160" s="2">
        <v>1</v>
      </c>
      <c r="Q160" s="34"/>
      <c r="R160" s="34"/>
      <c r="S160" s="34"/>
      <c r="T160" s="2" t="s">
        <v>336</v>
      </c>
      <c r="U160" s="2"/>
      <c r="V160" s="2"/>
      <c r="W160" s="25"/>
      <c r="X160" s="26"/>
      <c r="Y160" s="36"/>
      <c r="Z160" s="25"/>
      <c r="AA160" s="25"/>
      <c r="AB160" s="2"/>
      <c r="AC160" s="2"/>
      <c r="AD160" s="17"/>
      <c r="AE160" s="17"/>
      <c r="AF160" s="17"/>
      <c r="AG160" s="17"/>
      <c r="AH160" s="17"/>
      <c r="AI160" s="17"/>
      <c r="AJ160" s="17">
        <v>0</v>
      </c>
      <c r="AK160" s="17">
        <v>0</v>
      </c>
      <c r="AL160" s="52">
        <v>0</v>
      </c>
      <c r="AM160" s="52">
        <v>0</v>
      </c>
      <c r="AN160" s="17">
        <v>0</v>
      </c>
      <c r="AO160" s="17">
        <f>313.98+62.4</f>
        <v>376.38</v>
      </c>
      <c r="AP160" s="17">
        <f t="shared" ref="AP160:AP172" si="3">AJ160+AK160+AL160+AM160+AN160+AO160</f>
        <v>376.38</v>
      </c>
      <c r="AQ160" s="26" t="s">
        <v>136</v>
      </c>
      <c r="AR160" s="53" t="s">
        <v>136</v>
      </c>
      <c r="AS160" s="26" t="s">
        <v>136</v>
      </c>
      <c r="AT160" s="53" t="s">
        <v>136</v>
      </c>
      <c r="AU160" s="53" t="s">
        <v>136</v>
      </c>
      <c r="AV160" s="26" t="s">
        <v>136</v>
      </c>
      <c r="AW160" s="25" t="s">
        <v>136</v>
      </c>
      <c r="AX160" s="26" t="s">
        <v>136</v>
      </c>
      <c r="AY160" s="25"/>
      <c r="AZ160" s="33"/>
      <c r="BA160" s="33"/>
      <c r="BB160" s="33"/>
      <c r="BC160" s="33"/>
      <c r="BD160" s="33"/>
      <c r="BE160" s="33"/>
      <c r="BF160" s="33"/>
      <c r="BG160" s="33"/>
      <c r="BH160" s="33"/>
      <c r="BI160" s="33"/>
      <c r="BJ160" s="33"/>
      <c r="BK160" s="33"/>
      <c r="BL160" s="33"/>
    </row>
    <row r="161" spans="1:64" ht="25.5" x14ac:dyDescent="0.25">
      <c r="A161" s="126">
        <v>28</v>
      </c>
      <c r="B161" s="122" t="s">
        <v>341</v>
      </c>
      <c r="C161" s="2" t="s">
        <v>326</v>
      </c>
      <c r="D161" s="2" t="s">
        <v>222</v>
      </c>
      <c r="E161" s="2" t="s">
        <v>136</v>
      </c>
      <c r="F161" s="36" t="s">
        <v>342</v>
      </c>
      <c r="G161" s="26" t="s">
        <v>136</v>
      </c>
      <c r="H161" s="16" t="s">
        <v>341</v>
      </c>
      <c r="I161" s="27" t="s">
        <v>340</v>
      </c>
      <c r="J161" s="2" t="s">
        <v>343</v>
      </c>
      <c r="K161" s="25">
        <v>43171</v>
      </c>
      <c r="L161" s="19">
        <v>2601.25</v>
      </c>
      <c r="M161" s="26">
        <v>12261</v>
      </c>
      <c r="N161" s="25">
        <v>43171</v>
      </c>
      <c r="O161" s="25">
        <v>43232</v>
      </c>
      <c r="P161" s="2">
        <v>1</v>
      </c>
      <c r="Q161" s="34"/>
      <c r="R161" s="34"/>
      <c r="S161" s="34"/>
      <c r="T161" s="2" t="s">
        <v>239</v>
      </c>
      <c r="U161" s="2"/>
      <c r="V161" s="2"/>
      <c r="W161" s="25"/>
      <c r="X161" s="26"/>
      <c r="Y161" s="36"/>
      <c r="Z161" s="25"/>
      <c r="AA161" s="25"/>
      <c r="AB161" s="2"/>
      <c r="AC161" s="2"/>
      <c r="AD161" s="17"/>
      <c r="AE161" s="17"/>
      <c r="AF161" s="17"/>
      <c r="AG161" s="17"/>
      <c r="AH161" s="17"/>
      <c r="AI161" s="17"/>
      <c r="AJ161" s="17">
        <v>0</v>
      </c>
      <c r="AK161" s="17">
        <v>0</v>
      </c>
      <c r="AL161" s="52">
        <v>0</v>
      </c>
      <c r="AM161" s="52">
        <v>0</v>
      </c>
      <c r="AN161" s="17">
        <v>0</v>
      </c>
      <c r="AO161" s="17">
        <v>2601.25</v>
      </c>
      <c r="AP161" s="17">
        <f t="shared" si="3"/>
        <v>2601.25</v>
      </c>
      <c r="AQ161" s="26" t="s">
        <v>136</v>
      </c>
      <c r="AR161" s="53" t="s">
        <v>136</v>
      </c>
      <c r="AS161" s="26" t="s">
        <v>136</v>
      </c>
      <c r="AT161" s="53" t="s">
        <v>136</v>
      </c>
      <c r="AU161" s="53" t="s">
        <v>324</v>
      </c>
      <c r="AV161" s="26" t="s">
        <v>325</v>
      </c>
      <c r="AW161" s="26">
        <v>12258</v>
      </c>
      <c r="AX161" s="55">
        <v>43172</v>
      </c>
      <c r="AY161" s="26">
        <v>12258</v>
      </c>
      <c r="AZ161" s="55">
        <v>43172</v>
      </c>
      <c r="BA161" s="33"/>
      <c r="BB161" s="33"/>
      <c r="BC161" s="33"/>
      <c r="BD161" s="33"/>
      <c r="BE161" s="33"/>
      <c r="BF161" s="33"/>
      <c r="BG161" s="33"/>
      <c r="BH161" s="33"/>
      <c r="BI161" s="33"/>
      <c r="BJ161" s="33"/>
      <c r="BK161" s="33"/>
      <c r="BL161" s="33"/>
    </row>
    <row r="162" spans="1:64" ht="38.25" x14ac:dyDescent="0.25">
      <c r="A162" s="126">
        <v>30</v>
      </c>
      <c r="B162" s="122" t="s">
        <v>345</v>
      </c>
      <c r="C162" s="2" t="s">
        <v>346</v>
      </c>
      <c r="D162" s="2" t="s">
        <v>258</v>
      </c>
      <c r="E162" s="2" t="s">
        <v>113</v>
      </c>
      <c r="F162" s="36" t="s">
        <v>347</v>
      </c>
      <c r="G162" s="26">
        <v>12235</v>
      </c>
      <c r="H162" s="16" t="s">
        <v>337</v>
      </c>
      <c r="I162" s="27" t="s">
        <v>344</v>
      </c>
      <c r="J162" s="2" t="s">
        <v>348</v>
      </c>
      <c r="K162" s="25">
        <v>43192</v>
      </c>
      <c r="L162" s="19">
        <v>40545.97</v>
      </c>
      <c r="M162" s="26">
        <v>12274</v>
      </c>
      <c r="N162" s="25">
        <v>43192</v>
      </c>
      <c r="O162" s="25">
        <v>43465</v>
      </c>
      <c r="P162" s="2">
        <v>1</v>
      </c>
      <c r="Q162" s="34"/>
      <c r="R162" s="34"/>
      <c r="S162" s="34"/>
      <c r="T162" s="2" t="s">
        <v>336</v>
      </c>
      <c r="U162" s="2"/>
      <c r="V162" s="2"/>
      <c r="W162" s="25"/>
      <c r="X162" s="26"/>
      <c r="Y162" s="36"/>
      <c r="Z162" s="25"/>
      <c r="AA162" s="25"/>
      <c r="AB162" s="2"/>
      <c r="AC162" s="2"/>
      <c r="AD162" s="17"/>
      <c r="AE162" s="17"/>
      <c r="AF162" s="17"/>
      <c r="AG162" s="17"/>
      <c r="AH162" s="17"/>
      <c r="AI162" s="17"/>
      <c r="AJ162" s="17">
        <v>0</v>
      </c>
      <c r="AK162" s="17">
        <v>0</v>
      </c>
      <c r="AL162" s="52">
        <v>0</v>
      </c>
      <c r="AM162" s="52">
        <v>0</v>
      </c>
      <c r="AN162" s="17">
        <v>0</v>
      </c>
      <c r="AO162" s="17">
        <f>1559.6+2050.43+1520.54+601.88</f>
        <v>5732.45</v>
      </c>
      <c r="AP162" s="17">
        <f t="shared" si="3"/>
        <v>5732.45</v>
      </c>
      <c r="AQ162" s="26" t="s">
        <v>136</v>
      </c>
      <c r="AR162" s="53" t="s">
        <v>136</v>
      </c>
      <c r="AS162" s="26" t="s">
        <v>136</v>
      </c>
      <c r="AT162" s="53" t="s">
        <v>136</v>
      </c>
      <c r="AU162" s="53" t="s">
        <v>136</v>
      </c>
      <c r="AV162" s="26" t="s">
        <v>136</v>
      </c>
      <c r="AW162" s="25" t="s">
        <v>136</v>
      </c>
      <c r="AX162" s="26" t="s">
        <v>136</v>
      </c>
      <c r="AY162" s="25"/>
      <c r="AZ162" s="33"/>
      <c r="BA162" s="33"/>
      <c r="BB162" s="33"/>
      <c r="BC162" s="33"/>
      <c r="BD162" s="33"/>
      <c r="BE162" s="33"/>
      <c r="BF162" s="33"/>
      <c r="BG162" s="33"/>
      <c r="BH162" s="33"/>
      <c r="BI162" s="33"/>
      <c r="BJ162" s="33"/>
      <c r="BK162" s="33"/>
      <c r="BL162" s="33"/>
    </row>
    <row r="163" spans="1:64" ht="38.25" x14ac:dyDescent="0.25">
      <c r="A163" s="126">
        <v>31</v>
      </c>
      <c r="B163" s="122" t="s">
        <v>349</v>
      </c>
      <c r="C163" s="2" t="s">
        <v>346</v>
      </c>
      <c r="D163" s="2" t="s">
        <v>258</v>
      </c>
      <c r="E163" s="2" t="s">
        <v>113</v>
      </c>
      <c r="F163" s="36" t="s">
        <v>347</v>
      </c>
      <c r="G163" s="26">
        <v>12235</v>
      </c>
      <c r="H163" s="16" t="s">
        <v>345</v>
      </c>
      <c r="I163" s="27" t="s">
        <v>350</v>
      </c>
      <c r="J163" s="2" t="s">
        <v>351</v>
      </c>
      <c r="K163" s="25">
        <v>43192</v>
      </c>
      <c r="L163" s="19">
        <v>2808.05</v>
      </c>
      <c r="M163" s="26">
        <v>12274</v>
      </c>
      <c r="N163" s="25">
        <v>43192</v>
      </c>
      <c r="O163" s="25">
        <v>43465</v>
      </c>
      <c r="P163" s="2">
        <v>1</v>
      </c>
      <c r="Q163" s="34"/>
      <c r="R163" s="34"/>
      <c r="S163" s="34"/>
      <c r="T163" s="2" t="s">
        <v>336</v>
      </c>
      <c r="U163" s="2"/>
      <c r="V163" s="2"/>
      <c r="W163" s="25"/>
      <c r="X163" s="26"/>
      <c r="Y163" s="36"/>
      <c r="Z163" s="25"/>
      <c r="AA163" s="25"/>
      <c r="AB163" s="2"/>
      <c r="AC163" s="2"/>
      <c r="AD163" s="17"/>
      <c r="AE163" s="17"/>
      <c r="AF163" s="17"/>
      <c r="AG163" s="17"/>
      <c r="AH163" s="17"/>
      <c r="AI163" s="17"/>
      <c r="AJ163" s="17">
        <v>0</v>
      </c>
      <c r="AK163" s="17">
        <v>0</v>
      </c>
      <c r="AL163" s="52">
        <v>0</v>
      </c>
      <c r="AM163" s="52">
        <v>0</v>
      </c>
      <c r="AN163" s="17">
        <v>0</v>
      </c>
      <c r="AO163" s="17">
        <v>61.09</v>
      </c>
      <c r="AP163" s="17">
        <f t="shared" ref="AP163" si="4">AJ163+AK163+AL163+AM163+AN163+AO163</f>
        <v>61.09</v>
      </c>
      <c r="AQ163" s="26" t="s">
        <v>136</v>
      </c>
      <c r="AR163" s="53" t="s">
        <v>136</v>
      </c>
      <c r="AS163" s="26" t="s">
        <v>136</v>
      </c>
      <c r="AT163" s="53" t="s">
        <v>136</v>
      </c>
      <c r="AU163" s="53" t="s">
        <v>136</v>
      </c>
      <c r="AV163" s="26" t="s">
        <v>136</v>
      </c>
      <c r="AW163" s="25" t="s">
        <v>136</v>
      </c>
      <c r="AX163" s="26" t="s">
        <v>136</v>
      </c>
      <c r="AY163" s="25"/>
      <c r="AZ163" s="33"/>
      <c r="BA163" s="33"/>
      <c r="BB163" s="33"/>
      <c r="BC163" s="33"/>
      <c r="BD163" s="33"/>
      <c r="BE163" s="33"/>
      <c r="BF163" s="33"/>
      <c r="BG163" s="33"/>
      <c r="BH163" s="33"/>
      <c r="BI163" s="33"/>
      <c r="BJ163" s="33"/>
      <c r="BK163" s="33"/>
      <c r="BL163" s="33"/>
    </row>
    <row r="164" spans="1:64" ht="38.25" x14ac:dyDescent="0.25">
      <c r="A164" s="126">
        <v>32</v>
      </c>
      <c r="B164" s="122" t="s">
        <v>352</v>
      </c>
      <c r="C164" s="2" t="s">
        <v>346</v>
      </c>
      <c r="D164" s="2" t="s">
        <v>258</v>
      </c>
      <c r="E164" s="2" t="s">
        <v>113</v>
      </c>
      <c r="F164" s="36" t="s">
        <v>347</v>
      </c>
      <c r="G164" s="26">
        <v>12235</v>
      </c>
      <c r="H164" s="16" t="s">
        <v>349</v>
      </c>
      <c r="I164" s="27" t="s">
        <v>353</v>
      </c>
      <c r="J164" s="2" t="s">
        <v>354</v>
      </c>
      <c r="K164" s="25">
        <v>43192</v>
      </c>
      <c r="L164" s="19">
        <v>8345.4599999999991</v>
      </c>
      <c r="M164" s="26">
        <v>12274</v>
      </c>
      <c r="N164" s="25">
        <v>43192</v>
      </c>
      <c r="O164" s="25">
        <v>43465</v>
      </c>
      <c r="P164" s="2">
        <v>1</v>
      </c>
      <c r="Q164" s="34"/>
      <c r="R164" s="34"/>
      <c r="S164" s="34"/>
      <c r="T164" s="2" t="s">
        <v>336</v>
      </c>
      <c r="U164" s="2"/>
      <c r="V164" s="2"/>
      <c r="W164" s="25"/>
      <c r="X164" s="26"/>
      <c r="Y164" s="36"/>
      <c r="Z164" s="25"/>
      <c r="AA164" s="25"/>
      <c r="AB164" s="2"/>
      <c r="AC164" s="2"/>
      <c r="AD164" s="17"/>
      <c r="AE164" s="17"/>
      <c r="AF164" s="17"/>
      <c r="AG164" s="17"/>
      <c r="AH164" s="17"/>
      <c r="AI164" s="17"/>
      <c r="AJ164" s="17">
        <v>0</v>
      </c>
      <c r="AK164" s="17">
        <v>0</v>
      </c>
      <c r="AL164" s="52">
        <v>0</v>
      </c>
      <c r="AM164" s="52">
        <v>0</v>
      </c>
      <c r="AN164" s="17">
        <v>0</v>
      </c>
      <c r="AO164" s="17">
        <v>215.61</v>
      </c>
      <c r="AP164" s="17">
        <f t="shared" ref="AP164" si="5">AJ164+AK164+AL164+AM164+AN164+AO164</f>
        <v>215.61</v>
      </c>
      <c r="AQ164" s="26" t="s">
        <v>136</v>
      </c>
      <c r="AR164" s="53" t="s">
        <v>136</v>
      </c>
      <c r="AS164" s="26" t="s">
        <v>136</v>
      </c>
      <c r="AT164" s="53" t="s">
        <v>136</v>
      </c>
      <c r="AU164" s="53" t="s">
        <v>136</v>
      </c>
      <c r="AV164" s="26" t="s">
        <v>136</v>
      </c>
      <c r="AW164" s="25" t="s">
        <v>136</v>
      </c>
      <c r="AX164" s="26" t="s">
        <v>136</v>
      </c>
      <c r="AY164" s="25"/>
      <c r="AZ164" s="33"/>
      <c r="BA164" s="33"/>
      <c r="BB164" s="33"/>
      <c r="BC164" s="33"/>
      <c r="BD164" s="33"/>
      <c r="BE164" s="33"/>
      <c r="BF164" s="33"/>
      <c r="BG164" s="33"/>
      <c r="BH164" s="33"/>
      <c r="BI164" s="33"/>
      <c r="BJ164" s="33"/>
      <c r="BK164" s="33"/>
      <c r="BL164" s="33"/>
    </row>
    <row r="165" spans="1:64" ht="38.25" x14ac:dyDescent="0.25">
      <c r="A165" s="126">
        <v>33</v>
      </c>
      <c r="B165" s="122" t="s">
        <v>355</v>
      </c>
      <c r="C165" s="2" t="s">
        <v>346</v>
      </c>
      <c r="D165" s="2" t="s">
        <v>258</v>
      </c>
      <c r="E165" s="2" t="s">
        <v>113</v>
      </c>
      <c r="F165" s="36" t="s">
        <v>347</v>
      </c>
      <c r="G165" s="26">
        <v>12235</v>
      </c>
      <c r="H165" s="16" t="s">
        <v>352</v>
      </c>
      <c r="I165" s="27" t="s">
        <v>356</v>
      </c>
      <c r="J165" s="2" t="s">
        <v>357</v>
      </c>
      <c r="K165" s="25">
        <v>43192</v>
      </c>
      <c r="L165" s="19">
        <v>6225.85</v>
      </c>
      <c r="M165" s="26">
        <v>12274</v>
      </c>
      <c r="N165" s="25">
        <v>43192</v>
      </c>
      <c r="O165" s="25">
        <v>43465</v>
      </c>
      <c r="P165" s="2">
        <v>1</v>
      </c>
      <c r="Q165" s="34"/>
      <c r="R165" s="34"/>
      <c r="S165" s="34"/>
      <c r="T165" s="2" t="s">
        <v>336</v>
      </c>
      <c r="U165" s="2"/>
      <c r="V165" s="2"/>
      <c r="W165" s="25"/>
      <c r="X165" s="26"/>
      <c r="Y165" s="36"/>
      <c r="Z165" s="25"/>
      <c r="AA165" s="25"/>
      <c r="AB165" s="2"/>
      <c r="AC165" s="2"/>
      <c r="AD165" s="17"/>
      <c r="AE165" s="17"/>
      <c r="AF165" s="17"/>
      <c r="AG165" s="17"/>
      <c r="AH165" s="17"/>
      <c r="AI165" s="17"/>
      <c r="AJ165" s="17">
        <v>0</v>
      </c>
      <c r="AK165" s="17">
        <v>0</v>
      </c>
      <c r="AL165" s="52">
        <v>0</v>
      </c>
      <c r="AM165" s="52">
        <v>0</v>
      </c>
      <c r="AN165" s="17">
        <v>0</v>
      </c>
      <c r="AO165" s="17">
        <f>96.8+77.26+167.76</f>
        <v>341.82</v>
      </c>
      <c r="AP165" s="17">
        <f t="shared" ref="AP165" si="6">AJ165+AK165+AL165+AM165+AN165+AO165</f>
        <v>341.82</v>
      </c>
      <c r="AQ165" s="26" t="s">
        <v>136</v>
      </c>
      <c r="AR165" s="53" t="s">
        <v>136</v>
      </c>
      <c r="AS165" s="26" t="s">
        <v>136</v>
      </c>
      <c r="AT165" s="53" t="s">
        <v>136</v>
      </c>
      <c r="AU165" s="53" t="s">
        <v>136</v>
      </c>
      <c r="AV165" s="26" t="s">
        <v>136</v>
      </c>
      <c r="AW165" s="25" t="s">
        <v>136</v>
      </c>
      <c r="AX165" s="26" t="s">
        <v>136</v>
      </c>
      <c r="AY165" s="25"/>
      <c r="AZ165" s="33"/>
      <c r="BA165" s="33"/>
      <c r="BB165" s="33"/>
      <c r="BC165" s="33"/>
      <c r="BD165" s="33"/>
      <c r="BE165" s="33"/>
      <c r="BF165" s="33"/>
      <c r="BG165" s="33"/>
      <c r="BH165" s="33"/>
      <c r="BI165" s="33"/>
      <c r="BJ165" s="33"/>
      <c r="BK165" s="33"/>
      <c r="BL165" s="33"/>
    </row>
    <row r="166" spans="1:64" ht="38.25" x14ac:dyDescent="0.25">
      <c r="A166" s="126">
        <v>34</v>
      </c>
      <c r="B166" s="122" t="s">
        <v>358</v>
      </c>
      <c r="C166" s="2" t="s">
        <v>346</v>
      </c>
      <c r="D166" s="2" t="s">
        <v>258</v>
      </c>
      <c r="E166" s="2" t="s">
        <v>113</v>
      </c>
      <c r="F166" s="36" t="s">
        <v>347</v>
      </c>
      <c r="G166" s="26">
        <v>12235</v>
      </c>
      <c r="H166" s="16" t="s">
        <v>355</v>
      </c>
      <c r="I166" s="27" t="s">
        <v>359</v>
      </c>
      <c r="J166" s="2" t="s">
        <v>323</v>
      </c>
      <c r="K166" s="25">
        <v>43192</v>
      </c>
      <c r="L166" s="19">
        <v>3048</v>
      </c>
      <c r="M166" s="26">
        <v>12274</v>
      </c>
      <c r="N166" s="25">
        <v>43192</v>
      </c>
      <c r="O166" s="25">
        <v>43465</v>
      </c>
      <c r="P166" s="2">
        <v>1</v>
      </c>
      <c r="Q166" s="34"/>
      <c r="R166" s="34"/>
      <c r="S166" s="34"/>
      <c r="T166" s="2" t="s">
        <v>336</v>
      </c>
      <c r="U166" s="2"/>
      <c r="V166" s="2"/>
      <c r="W166" s="25"/>
      <c r="X166" s="26"/>
      <c r="Y166" s="36"/>
      <c r="Z166" s="25"/>
      <c r="AA166" s="25"/>
      <c r="AB166" s="2"/>
      <c r="AC166" s="2"/>
      <c r="AD166" s="17"/>
      <c r="AE166" s="17"/>
      <c r="AF166" s="17"/>
      <c r="AG166" s="17"/>
      <c r="AH166" s="17"/>
      <c r="AI166" s="17"/>
      <c r="AJ166" s="17">
        <v>0</v>
      </c>
      <c r="AK166" s="17">
        <v>0</v>
      </c>
      <c r="AL166" s="52">
        <v>0</v>
      </c>
      <c r="AM166" s="52">
        <v>0</v>
      </c>
      <c r="AN166" s="17">
        <v>0</v>
      </c>
      <c r="AO166" s="17">
        <f>104+37.7+49.77</f>
        <v>191.47</v>
      </c>
      <c r="AP166" s="17">
        <f t="shared" ref="AP166:AP168" si="7">AJ166+AK166+AL166+AM166+AN166+AO166</f>
        <v>191.47</v>
      </c>
      <c r="AQ166" s="26" t="s">
        <v>136</v>
      </c>
      <c r="AR166" s="53" t="s">
        <v>136</v>
      </c>
      <c r="AS166" s="26" t="s">
        <v>136</v>
      </c>
      <c r="AT166" s="53" t="s">
        <v>136</v>
      </c>
      <c r="AU166" s="53" t="s">
        <v>136</v>
      </c>
      <c r="AV166" s="26" t="s">
        <v>136</v>
      </c>
      <c r="AW166" s="25" t="s">
        <v>136</v>
      </c>
      <c r="AX166" s="26" t="s">
        <v>136</v>
      </c>
      <c r="AY166" s="25"/>
      <c r="AZ166" s="33"/>
      <c r="BA166" s="33"/>
      <c r="BB166" s="33"/>
      <c r="BC166" s="33"/>
      <c r="BD166" s="33"/>
      <c r="BE166" s="33"/>
      <c r="BF166" s="33"/>
      <c r="BG166" s="33"/>
      <c r="BH166" s="33"/>
      <c r="BI166" s="33"/>
      <c r="BJ166" s="33"/>
      <c r="BK166" s="33"/>
      <c r="BL166" s="33"/>
    </row>
    <row r="167" spans="1:64" ht="38.25" x14ac:dyDescent="0.25">
      <c r="A167" s="126">
        <v>35</v>
      </c>
      <c r="B167" s="122" t="s">
        <v>360</v>
      </c>
      <c r="C167" s="2" t="s">
        <v>361</v>
      </c>
      <c r="D167" s="2" t="s">
        <v>258</v>
      </c>
      <c r="E167" s="2" t="s">
        <v>113</v>
      </c>
      <c r="F167" s="36" t="s">
        <v>362</v>
      </c>
      <c r="G167" s="26">
        <v>12224</v>
      </c>
      <c r="H167" s="16" t="s">
        <v>358</v>
      </c>
      <c r="I167" s="27" t="s">
        <v>363</v>
      </c>
      <c r="J167" s="2" t="s">
        <v>364</v>
      </c>
      <c r="K167" s="25">
        <v>43192</v>
      </c>
      <c r="L167" s="19">
        <v>11710</v>
      </c>
      <c r="M167" s="26">
        <v>12275</v>
      </c>
      <c r="N167" s="25">
        <v>43192</v>
      </c>
      <c r="O167" s="25">
        <v>43465</v>
      </c>
      <c r="P167" s="2">
        <v>1</v>
      </c>
      <c r="Q167" s="34"/>
      <c r="R167" s="34"/>
      <c r="S167" s="34"/>
      <c r="T167" s="2" t="s">
        <v>336</v>
      </c>
      <c r="U167" s="2"/>
      <c r="V167" s="2"/>
      <c r="W167" s="25"/>
      <c r="X167" s="26"/>
      <c r="Y167" s="36"/>
      <c r="Z167" s="25"/>
      <c r="AA167" s="25"/>
      <c r="AB167" s="2"/>
      <c r="AC167" s="2"/>
      <c r="AD167" s="17"/>
      <c r="AE167" s="17"/>
      <c r="AF167" s="17"/>
      <c r="AG167" s="17"/>
      <c r="AH167" s="17"/>
      <c r="AI167" s="17"/>
      <c r="AJ167" s="17">
        <v>0</v>
      </c>
      <c r="AK167" s="17">
        <v>0</v>
      </c>
      <c r="AL167" s="52">
        <v>0</v>
      </c>
      <c r="AM167" s="52">
        <v>0</v>
      </c>
      <c r="AN167" s="17">
        <v>0</v>
      </c>
      <c r="AO167" s="17">
        <f>1111.47+1008</f>
        <v>2119.4700000000003</v>
      </c>
      <c r="AP167" s="17">
        <f t="shared" si="7"/>
        <v>2119.4700000000003</v>
      </c>
      <c r="AQ167" s="57" t="s">
        <v>326</v>
      </c>
      <c r="AR167" s="26">
        <v>12256</v>
      </c>
      <c r="AS167" s="26" t="s">
        <v>282</v>
      </c>
      <c r="AT167" s="26">
        <v>12256</v>
      </c>
      <c r="AU167" s="53" t="s">
        <v>136</v>
      </c>
      <c r="AV167" s="26" t="s">
        <v>136</v>
      </c>
      <c r="AW167" s="25" t="s">
        <v>136</v>
      </c>
      <c r="AX167" s="26" t="s">
        <v>136</v>
      </c>
      <c r="AY167" s="25"/>
      <c r="AZ167" s="33"/>
      <c r="BA167" s="33"/>
      <c r="BB167" s="33"/>
      <c r="BC167" s="33"/>
      <c r="BD167" s="33"/>
      <c r="BE167" s="33"/>
      <c r="BF167" s="33"/>
      <c r="BG167" s="33"/>
      <c r="BH167" s="33"/>
      <c r="BI167" s="33"/>
      <c r="BJ167" s="33"/>
      <c r="BK167" s="33"/>
      <c r="BL167" s="33"/>
    </row>
    <row r="168" spans="1:64" ht="25.5" x14ac:dyDescent="0.25">
      <c r="A168" s="126">
        <v>36</v>
      </c>
      <c r="B168" s="122" t="s">
        <v>366</v>
      </c>
      <c r="C168" s="2" t="s">
        <v>341</v>
      </c>
      <c r="D168" s="2" t="s">
        <v>222</v>
      </c>
      <c r="E168" s="2" t="s">
        <v>136</v>
      </c>
      <c r="F168" s="36" t="s">
        <v>367</v>
      </c>
      <c r="G168" s="26" t="s">
        <v>136</v>
      </c>
      <c r="H168" s="16" t="s">
        <v>360</v>
      </c>
      <c r="I168" s="27" t="s">
        <v>365</v>
      </c>
      <c r="J168" s="2" t="s">
        <v>368</v>
      </c>
      <c r="K168" s="25">
        <v>43195</v>
      </c>
      <c r="L168" s="19">
        <v>14888.03</v>
      </c>
      <c r="M168" s="26">
        <v>12285</v>
      </c>
      <c r="N168" s="25">
        <v>43195</v>
      </c>
      <c r="O168" s="25">
        <v>43256</v>
      </c>
      <c r="P168" s="2">
        <v>1</v>
      </c>
      <c r="Q168" s="34"/>
      <c r="R168" s="34"/>
      <c r="S168" s="34"/>
      <c r="T168" s="2" t="s">
        <v>239</v>
      </c>
      <c r="U168" s="2"/>
      <c r="V168" s="2"/>
      <c r="W168" s="25"/>
      <c r="X168" s="26"/>
      <c r="Y168" s="36"/>
      <c r="Z168" s="25"/>
      <c r="AA168" s="25"/>
      <c r="AB168" s="2"/>
      <c r="AC168" s="2"/>
      <c r="AD168" s="17"/>
      <c r="AE168" s="17"/>
      <c r="AF168" s="17"/>
      <c r="AG168" s="17"/>
      <c r="AH168" s="17"/>
      <c r="AI168" s="17"/>
      <c r="AJ168" s="17">
        <v>0</v>
      </c>
      <c r="AK168" s="17">
        <v>0</v>
      </c>
      <c r="AL168" s="52">
        <v>0</v>
      </c>
      <c r="AM168" s="52">
        <v>0</v>
      </c>
      <c r="AN168" s="17">
        <v>0</v>
      </c>
      <c r="AO168" s="17">
        <v>14888.03</v>
      </c>
      <c r="AP168" s="17">
        <f t="shared" si="7"/>
        <v>14888.03</v>
      </c>
      <c r="AQ168" s="26" t="s">
        <v>136</v>
      </c>
      <c r="AR168" s="53" t="s">
        <v>136</v>
      </c>
      <c r="AS168" s="26" t="s">
        <v>136</v>
      </c>
      <c r="AT168" s="53" t="s">
        <v>136</v>
      </c>
      <c r="AU168" s="53" t="s">
        <v>324</v>
      </c>
      <c r="AV168" s="26" t="s">
        <v>377</v>
      </c>
      <c r="AW168" s="26">
        <v>12275</v>
      </c>
      <c r="AX168" s="55">
        <v>43196</v>
      </c>
      <c r="AY168" s="26">
        <v>12275</v>
      </c>
      <c r="AZ168" s="55">
        <v>43196</v>
      </c>
      <c r="BA168" s="33"/>
      <c r="BB168" s="33"/>
      <c r="BC168" s="33"/>
      <c r="BD168" s="33"/>
      <c r="BE168" s="33"/>
      <c r="BF168" s="33"/>
      <c r="BG168" s="33"/>
      <c r="BH168" s="33"/>
      <c r="BI168" s="33"/>
      <c r="BJ168" s="33"/>
      <c r="BK168" s="33"/>
      <c r="BL168" s="33"/>
    </row>
    <row r="169" spans="1:64" ht="38.25" x14ac:dyDescent="0.25">
      <c r="A169" s="126">
        <v>37</v>
      </c>
      <c r="B169" s="122" t="s">
        <v>370</v>
      </c>
      <c r="C169" s="2" t="s">
        <v>337</v>
      </c>
      <c r="D169" s="2" t="s">
        <v>222</v>
      </c>
      <c r="E169" s="2" t="s">
        <v>136</v>
      </c>
      <c r="F169" s="36" t="s">
        <v>371</v>
      </c>
      <c r="G169" s="26" t="s">
        <v>136</v>
      </c>
      <c r="H169" s="16" t="s">
        <v>366</v>
      </c>
      <c r="I169" s="27" t="s">
        <v>369</v>
      </c>
      <c r="J169" s="2" t="s">
        <v>372</v>
      </c>
      <c r="K169" s="25">
        <v>43196</v>
      </c>
      <c r="L169" s="19">
        <v>7990</v>
      </c>
      <c r="M169" s="26">
        <v>12285</v>
      </c>
      <c r="N169" s="25">
        <v>43196</v>
      </c>
      <c r="O169" s="25">
        <v>43257</v>
      </c>
      <c r="P169" s="2">
        <v>1</v>
      </c>
      <c r="Q169" s="34"/>
      <c r="R169" s="34"/>
      <c r="S169" s="34"/>
      <c r="T169" s="2" t="s">
        <v>239</v>
      </c>
      <c r="U169" s="2"/>
      <c r="V169" s="2"/>
      <c r="W169" s="25"/>
      <c r="X169" s="26"/>
      <c r="Y169" s="36"/>
      <c r="Z169" s="25"/>
      <c r="AA169" s="25"/>
      <c r="AB169" s="2"/>
      <c r="AC169" s="2"/>
      <c r="AD169" s="17"/>
      <c r="AE169" s="17"/>
      <c r="AF169" s="17"/>
      <c r="AG169" s="17"/>
      <c r="AH169" s="17"/>
      <c r="AI169" s="17"/>
      <c r="AJ169" s="17">
        <v>0</v>
      </c>
      <c r="AK169" s="17">
        <v>0</v>
      </c>
      <c r="AL169" s="52">
        <v>0</v>
      </c>
      <c r="AM169" s="52">
        <v>0</v>
      </c>
      <c r="AN169" s="17">
        <v>0</v>
      </c>
      <c r="AO169" s="17">
        <v>7990</v>
      </c>
      <c r="AP169" s="17">
        <f t="shared" si="3"/>
        <v>7990</v>
      </c>
      <c r="AQ169" s="26" t="s">
        <v>136</v>
      </c>
      <c r="AR169" s="53" t="s">
        <v>136</v>
      </c>
      <c r="AS169" s="26" t="s">
        <v>136</v>
      </c>
      <c r="AT169" s="53" t="s">
        <v>136</v>
      </c>
      <c r="AU169" s="53" t="s">
        <v>324</v>
      </c>
      <c r="AV169" s="26" t="s">
        <v>325</v>
      </c>
      <c r="AW169" s="26">
        <v>12276</v>
      </c>
      <c r="AX169" s="55">
        <v>43199</v>
      </c>
      <c r="AY169" s="26">
        <v>12276</v>
      </c>
      <c r="AZ169" s="55">
        <v>43199</v>
      </c>
      <c r="BA169" s="33"/>
      <c r="BB169" s="33"/>
      <c r="BC169" s="33"/>
      <c r="BD169" s="33"/>
      <c r="BE169" s="33"/>
      <c r="BF169" s="33"/>
      <c r="BG169" s="33"/>
      <c r="BH169" s="33"/>
      <c r="BI169" s="33"/>
      <c r="BJ169" s="33"/>
      <c r="BK169" s="33"/>
      <c r="BL169" s="33"/>
    </row>
    <row r="170" spans="1:64" ht="38.25" x14ac:dyDescent="0.25">
      <c r="A170" s="126">
        <v>38</v>
      </c>
      <c r="B170" s="122" t="s">
        <v>361</v>
      </c>
      <c r="C170" s="2" t="s">
        <v>373</v>
      </c>
      <c r="D170" s="2" t="s">
        <v>258</v>
      </c>
      <c r="E170" s="2" t="s">
        <v>113</v>
      </c>
      <c r="F170" s="36" t="s">
        <v>375</v>
      </c>
      <c r="G170" s="26">
        <v>12003</v>
      </c>
      <c r="H170" s="16" t="s">
        <v>370</v>
      </c>
      <c r="I170" s="27" t="s">
        <v>374</v>
      </c>
      <c r="J170" s="2" t="s">
        <v>176</v>
      </c>
      <c r="K170" s="25">
        <v>43194</v>
      </c>
      <c r="L170" s="19">
        <v>11845.5</v>
      </c>
      <c r="M170" s="26">
        <v>12283</v>
      </c>
      <c r="N170" s="25">
        <v>43194</v>
      </c>
      <c r="O170" s="25">
        <v>43281</v>
      </c>
      <c r="P170" s="2">
        <v>1</v>
      </c>
      <c r="Q170" s="34"/>
      <c r="R170" s="34"/>
      <c r="S170" s="34"/>
      <c r="T170" s="2" t="s">
        <v>239</v>
      </c>
      <c r="U170" s="2" t="s">
        <v>295</v>
      </c>
      <c r="V170" s="2" t="s">
        <v>116</v>
      </c>
      <c r="W170" s="25">
        <v>43280</v>
      </c>
      <c r="X170" s="26"/>
      <c r="Y170" s="27" t="s">
        <v>138</v>
      </c>
      <c r="Z170" s="32">
        <v>43282</v>
      </c>
      <c r="AA170" s="32">
        <v>43373</v>
      </c>
      <c r="AB170" s="2"/>
      <c r="AC170" s="2"/>
      <c r="AD170" s="17"/>
      <c r="AE170" s="17"/>
      <c r="AF170" s="17"/>
      <c r="AG170" s="17"/>
      <c r="AH170" s="17"/>
      <c r="AI170" s="17"/>
      <c r="AJ170" s="17">
        <v>0</v>
      </c>
      <c r="AK170" s="17">
        <v>0</v>
      </c>
      <c r="AL170" s="52">
        <v>0</v>
      </c>
      <c r="AM170" s="52">
        <v>0</v>
      </c>
      <c r="AN170" s="17">
        <v>0</v>
      </c>
      <c r="AO170" s="17">
        <f>3948.5+3948.5+3948.5</f>
        <v>11845.5</v>
      </c>
      <c r="AP170" s="17">
        <f t="shared" si="3"/>
        <v>11845.5</v>
      </c>
      <c r="AQ170" s="57" t="s">
        <v>223</v>
      </c>
      <c r="AR170" s="26">
        <v>12024</v>
      </c>
      <c r="AS170" s="26" t="s">
        <v>376</v>
      </c>
      <c r="AT170" s="26">
        <v>12024</v>
      </c>
      <c r="AU170" s="53" t="s">
        <v>136</v>
      </c>
      <c r="AV170" s="26" t="s">
        <v>136</v>
      </c>
      <c r="AW170" s="25" t="s">
        <v>136</v>
      </c>
      <c r="AX170" s="26" t="s">
        <v>136</v>
      </c>
      <c r="AY170" s="25"/>
      <c r="AZ170" s="33"/>
      <c r="BA170" s="33"/>
      <c r="BB170" s="33"/>
      <c r="BC170" s="33"/>
      <c r="BD170" s="33"/>
      <c r="BE170" s="33"/>
      <c r="BF170" s="33"/>
      <c r="BG170" s="33"/>
      <c r="BH170" s="33"/>
      <c r="BI170" s="33"/>
      <c r="BJ170" s="33"/>
      <c r="BK170" s="33"/>
      <c r="BL170" s="33"/>
    </row>
    <row r="171" spans="1:64" ht="25.5" x14ac:dyDescent="0.25">
      <c r="A171" s="126">
        <v>39</v>
      </c>
      <c r="B171" s="122" t="s">
        <v>380</v>
      </c>
      <c r="C171" s="2" t="s">
        <v>345</v>
      </c>
      <c r="D171" s="2" t="s">
        <v>222</v>
      </c>
      <c r="E171" s="2" t="s">
        <v>136</v>
      </c>
      <c r="F171" s="36" t="s">
        <v>381</v>
      </c>
      <c r="G171" s="26" t="s">
        <v>136</v>
      </c>
      <c r="H171" s="16" t="s">
        <v>361</v>
      </c>
      <c r="I171" s="27" t="s">
        <v>382</v>
      </c>
      <c r="J171" s="2" t="s">
        <v>383</v>
      </c>
      <c r="K171" s="25">
        <v>43264</v>
      </c>
      <c r="L171" s="19">
        <v>14850</v>
      </c>
      <c r="M171" s="26">
        <v>12331</v>
      </c>
      <c r="N171" s="25">
        <v>43264</v>
      </c>
      <c r="O171" s="25">
        <v>43325</v>
      </c>
      <c r="P171" s="2">
        <v>1</v>
      </c>
      <c r="Q171" s="34"/>
      <c r="R171" s="34"/>
      <c r="S171" s="34"/>
      <c r="T171" s="2" t="s">
        <v>239</v>
      </c>
      <c r="U171" s="2"/>
      <c r="V171" s="2"/>
      <c r="W171" s="25"/>
      <c r="X171" s="26"/>
      <c r="Y171" s="36"/>
      <c r="Z171" s="25"/>
      <c r="AA171" s="25"/>
      <c r="AB171" s="2"/>
      <c r="AC171" s="2"/>
      <c r="AD171" s="17"/>
      <c r="AE171" s="17"/>
      <c r="AF171" s="17"/>
      <c r="AG171" s="17"/>
      <c r="AH171" s="17"/>
      <c r="AI171" s="17"/>
      <c r="AJ171" s="17">
        <v>0</v>
      </c>
      <c r="AK171" s="17">
        <v>0</v>
      </c>
      <c r="AL171" s="52">
        <v>0</v>
      </c>
      <c r="AM171" s="52">
        <v>0</v>
      </c>
      <c r="AN171" s="17">
        <v>0</v>
      </c>
      <c r="AO171" s="17">
        <v>0</v>
      </c>
      <c r="AP171" s="17">
        <f t="shared" si="3"/>
        <v>0</v>
      </c>
      <c r="AQ171" s="26" t="s">
        <v>136</v>
      </c>
      <c r="AR171" s="53" t="s">
        <v>136</v>
      </c>
      <c r="AS171" s="26" t="s">
        <v>136</v>
      </c>
      <c r="AT171" s="53" t="s">
        <v>136</v>
      </c>
      <c r="AU171" s="53" t="s">
        <v>324</v>
      </c>
      <c r="AV171" s="26" t="s">
        <v>377</v>
      </c>
      <c r="AW171" s="26">
        <v>12332</v>
      </c>
      <c r="AX171" s="55">
        <v>43263</v>
      </c>
      <c r="AY171" s="26">
        <v>12332</v>
      </c>
      <c r="AZ171" s="55">
        <v>43263</v>
      </c>
      <c r="BA171" s="33"/>
      <c r="BB171" s="33"/>
      <c r="BC171" s="33"/>
      <c r="BD171" s="33"/>
      <c r="BE171" s="33"/>
      <c r="BF171" s="33"/>
      <c r="BG171" s="33"/>
      <c r="BH171" s="33"/>
      <c r="BI171" s="33"/>
      <c r="BJ171" s="33"/>
      <c r="BK171" s="33"/>
      <c r="BL171" s="33"/>
    </row>
    <row r="172" spans="1:64" ht="51.75" thickBot="1" x14ac:dyDescent="0.3">
      <c r="A172" s="127">
        <v>40</v>
      </c>
      <c r="B172" s="128" t="s">
        <v>384</v>
      </c>
      <c r="C172" s="1" t="s">
        <v>385</v>
      </c>
      <c r="D172" s="1" t="s">
        <v>258</v>
      </c>
      <c r="E172" s="1" t="s">
        <v>386</v>
      </c>
      <c r="F172" s="129" t="s">
        <v>387</v>
      </c>
      <c r="G172" s="130">
        <v>12221</v>
      </c>
      <c r="H172" s="131" t="s">
        <v>384</v>
      </c>
      <c r="I172" s="132" t="s">
        <v>270</v>
      </c>
      <c r="J172" s="1" t="s">
        <v>271</v>
      </c>
      <c r="K172" s="133">
        <v>43290</v>
      </c>
      <c r="L172" s="134">
        <v>50641.34</v>
      </c>
      <c r="M172" s="130">
        <v>12341</v>
      </c>
      <c r="N172" s="133">
        <v>43290</v>
      </c>
      <c r="O172" s="133">
        <v>43443</v>
      </c>
      <c r="P172" s="1">
        <v>1</v>
      </c>
      <c r="Q172" s="135"/>
      <c r="R172" s="135"/>
      <c r="S172" s="135"/>
      <c r="T172" s="1" t="s">
        <v>239</v>
      </c>
      <c r="U172" s="1"/>
      <c r="V172" s="1"/>
      <c r="W172" s="133"/>
      <c r="X172" s="130"/>
      <c r="Y172" s="129"/>
      <c r="Z172" s="133"/>
      <c r="AA172" s="133"/>
      <c r="AB172" s="1"/>
      <c r="AC172" s="1"/>
      <c r="AD172" s="136"/>
      <c r="AE172" s="136"/>
      <c r="AF172" s="136"/>
      <c r="AG172" s="136"/>
      <c r="AH172" s="136"/>
      <c r="AI172" s="136"/>
      <c r="AJ172" s="136">
        <v>0</v>
      </c>
      <c r="AK172" s="136">
        <v>0</v>
      </c>
      <c r="AL172" s="137">
        <v>0</v>
      </c>
      <c r="AM172" s="137">
        <v>0</v>
      </c>
      <c r="AN172" s="136">
        <v>0</v>
      </c>
      <c r="AO172" s="136">
        <v>22000</v>
      </c>
      <c r="AP172" s="136">
        <f t="shared" si="3"/>
        <v>22000</v>
      </c>
      <c r="AQ172" s="130" t="s">
        <v>136</v>
      </c>
      <c r="AR172" s="138" t="s">
        <v>136</v>
      </c>
      <c r="AS172" s="130" t="s">
        <v>136</v>
      </c>
      <c r="AT172" s="138" t="s">
        <v>136</v>
      </c>
      <c r="AU172" s="138" t="s">
        <v>136</v>
      </c>
      <c r="AV172" s="130" t="s">
        <v>136</v>
      </c>
      <c r="AW172" s="133" t="s">
        <v>136</v>
      </c>
      <c r="AX172" s="130" t="s">
        <v>136</v>
      </c>
      <c r="AY172" s="133"/>
      <c r="AZ172" s="139"/>
      <c r="BA172" s="139"/>
      <c r="BB172" s="139"/>
      <c r="BC172" s="139"/>
      <c r="BD172" s="139"/>
      <c r="BE172" s="139"/>
      <c r="BF172" s="139"/>
      <c r="BG172" s="139"/>
      <c r="BH172" s="139"/>
      <c r="BI172" s="139"/>
      <c r="BJ172" s="139"/>
      <c r="BK172" s="139"/>
      <c r="BL172" s="139"/>
    </row>
    <row r="173" spans="1:64" ht="15.75" thickBot="1" x14ac:dyDescent="0.3">
      <c r="A173" s="140" t="s">
        <v>393</v>
      </c>
      <c r="B173" s="141"/>
      <c r="C173" s="141"/>
      <c r="D173" s="141"/>
      <c r="E173" s="141"/>
      <c r="F173" s="141"/>
      <c r="G173" s="141"/>
      <c r="H173" s="141"/>
      <c r="I173" s="141"/>
      <c r="J173" s="141"/>
      <c r="K173" s="142"/>
      <c r="L173" s="143">
        <f>SUM(L20:L172)</f>
        <v>2204724.8299999996</v>
      </c>
      <c r="M173" s="144" t="s">
        <v>136</v>
      </c>
      <c r="N173" s="144" t="s">
        <v>136</v>
      </c>
      <c r="O173" s="144" t="s">
        <v>136</v>
      </c>
      <c r="P173" s="144" t="s">
        <v>136</v>
      </c>
      <c r="Q173" s="144" t="s">
        <v>136</v>
      </c>
      <c r="R173" s="143">
        <f>SUM(R20:R172)</f>
        <v>360000</v>
      </c>
      <c r="S173" s="143">
        <f>SUM(S20:S172)</f>
        <v>0</v>
      </c>
      <c r="T173" s="144" t="s">
        <v>136</v>
      </c>
      <c r="U173" s="144"/>
      <c r="V173" s="144" t="s">
        <v>136</v>
      </c>
      <c r="W173" s="144" t="s">
        <v>136</v>
      </c>
      <c r="X173" s="144" t="s">
        <v>136</v>
      </c>
      <c r="Y173" s="144" t="s">
        <v>136</v>
      </c>
      <c r="Z173" s="145" t="s">
        <v>136</v>
      </c>
      <c r="AA173" s="145" t="s">
        <v>136</v>
      </c>
      <c r="AB173" s="145" t="s">
        <v>136</v>
      </c>
      <c r="AC173" s="145" t="s">
        <v>136</v>
      </c>
      <c r="AD173" s="145" t="s">
        <v>136</v>
      </c>
      <c r="AE173" s="145" t="s">
        <v>136</v>
      </c>
      <c r="AF173" s="145"/>
      <c r="AG173" s="143">
        <f>SUM(AG20:AG172)</f>
        <v>0</v>
      </c>
      <c r="AH173" s="143">
        <f>SUM(AH20:AH172)</f>
        <v>0</v>
      </c>
      <c r="AI173" s="143">
        <f>SUM(AI20:AI172)</f>
        <v>2010214.9499999997</v>
      </c>
      <c r="AJ173" s="143">
        <f>SUM(AJ20:AJ172)</f>
        <v>351118.17</v>
      </c>
      <c r="AK173" s="143">
        <f>SUM(AK20:AK172)</f>
        <v>1174370.8999999999</v>
      </c>
      <c r="AL173" s="145">
        <f>SUM(AL20:AL172)</f>
        <v>2503890.7000000002</v>
      </c>
      <c r="AM173" s="143">
        <f>SUM(AM20:AM172)</f>
        <v>3646293.14</v>
      </c>
      <c r="AN173" s="143">
        <f>SUM(AN20:AN172)</f>
        <v>2943084.3899999997</v>
      </c>
      <c r="AO173" s="143">
        <f>SUM(AO20:AO172)</f>
        <v>2175593.33</v>
      </c>
      <c r="AP173" s="143">
        <f>SUM(AP20:AP172)</f>
        <v>12794350.629999997</v>
      </c>
      <c r="AQ173" s="146"/>
      <c r="AR173" s="147"/>
      <c r="AS173" s="147"/>
      <c r="AT173" s="147"/>
      <c r="AU173" s="147"/>
      <c r="AV173" s="147"/>
      <c r="AW173" s="147"/>
      <c r="AX173" s="147"/>
      <c r="AY173" s="147"/>
      <c r="AZ173" s="147"/>
      <c r="BA173" s="148"/>
      <c r="BB173" s="149"/>
      <c r="BC173" s="149"/>
      <c r="BD173" s="149"/>
      <c r="BE173" s="149"/>
      <c r="BF173" s="149"/>
      <c r="BG173" s="149"/>
      <c r="BH173" s="149"/>
      <c r="BI173" s="149"/>
      <c r="BJ173" s="149"/>
      <c r="BK173" s="149"/>
      <c r="BL173" s="150"/>
    </row>
    <row r="174" spans="1:64" x14ac:dyDescent="0.25">
      <c r="AM174" s="64"/>
      <c r="AN174" s="64"/>
      <c r="AO174" s="64"/>
    </row>
    <row r="175" spans="1:64" s="74" customFormat="1" ht="15" x14ac:dyDescent="0.25">
      <c r="A175" s="7" t="s">
        <v>394</v>
      </c>
      <c r="B175" s="7"/>
      <c r="C175" s="7"/>
      <c r="F175" s="151"/>
      <c r="H175" s="152"/>
      <c r="I175" s="153"/>
      <c r="J175" s="152"/>
      <c r="L175" s="153"/>
      <c r="M175" s="152"/>
      <c r="X175" s="152"/>
      <c r="Z175" s="152"/>
      <c r="AI175" s="152"/>
      <c r="AJ175" s="152"/>
      <c r="AK175" s="154"/>
      <c r="AL175" s="155"/>
      <c r="AM175" s="156"/>
      <c r="AN175" s="156"/>
      <c r="AO175" s="157"/>
      <c r="AP175" s="154"/>
      <c r="AQ175" s="158"/>
    </row>
    <row r="176" spans="1:64" s="74" customFormat="1" ht="15" x14ac:dyDescent="0.25">
      <c r="A176" s="7"/>
      <c r="B176" s="7"/>
      <c r="C176" s="7"/>
      <c r="F176" s="151"/>
      <c r="H176" s="152"/>
      <c r="I176" s="153"/>
      <c r="J176" s="152"/>
      <c r="L176" s="153"/>
      <c r="M176" s="152"/>
      <c r="X176" s="152"/>
      <c r="Z176" s="152"/>
      <c r="AI176" s="152"/>
      <c r="AJ176" s="152"/>
      <c r="AK176" s="154"/>
      <c r="AL176" s="155"/>
      <c r="AM176" s="156"/>
      <c r="AN176" s="156"/>
      <c r="AO176" s="157"/>
      <c r="AP176" s="154"/>
      <c r="AQ176" s="158"/>
    </row>
    <row r="177" spans="1:43" s="74" customFormat="1" ht="15" x14ac:dyDescent="0.25">
      <c r="A177" s="5" t="s">
        <v>395</v>
      </c>
      <c r="B177" s="5"/>
      <c r="C177" s="5"/>
      <c r="D177" s="5"/>
      <c r="E177" s="5"/>
      <c r="F177" s="5"/>
      <c r="G177" s="5"/>
      <c r="H177" s="152"/>
      <c r="I177" s="7"/>
      <c r="J177" s="152"/>
      <c r="L177" s="153"/>
      <c r="M177" s="152"/>
      <c r="X177" s="152"/>
      <c r="Z177" s="152"/>
      <c r="AI177" s="152"/>
      <c r="AJ177" s="152"/>
      <c r="AK177" s="159"/>
      <c r="AL177" s="154"/>
      <c r="AM177" s="154"/>
      <c r="AN177" s="154"/>
      <c r="AO177" s="154"/>
      <c r="AP177" s="154"/>
      <c r="AQ177" s="158"/>
    </row>
    <row r="178" spans="1:43" x14ac:dyDescent="0.25">
      <c r="L178" s="68"/>
      <c r="N178" s="69"/>
      <c r="O178" s="70"/>
      <c r="AI178" s="67"/>
      <c r="AK178" s="67"/>
    </row>
    <row r="179" spans="1:43" x14ac:dyDescent="0.25">
      <c r="AK179" s="71"/>
      <c r="AL179" s="66"/>
      <c r="AM179" s="66"/>
      <c r="AN179" s="66"/>
      <c r="AO179" s="66"/>
    </row>
    <row r="180" spans="1:43" x14ac:dyDescent="0.25">
      <c r="AK180" s="67"/>
    </row>
    <row r="181" spans="1:43" x14ac:dyDescent="0.25">
      <c r="O181" s="11" t="s">
        <v>163</v>
      </c>
    </row>
    <row r="182" spans="1:43" x14ac:dyDescent="0.25">
      <c r="AK182" s="67"/>
    </row>
    <row r="186" spans="1:43" x14ac:dyDescent="0.25">
      <c r="AK186" s="63"/>
    </row>
  </sheetData>
  <mergeCells count="1289">
    <mergeCell ref="A8:E8"/>
    <mergeCell ref="A14:BK14"/>
    <mergeCell ref="A177:G177"/>
    <mergeCell ref="A173:K173"/>
    <mergeCell ref="BL131:BL135"/>
    <mergeCell ref="AQ131:AQ135"/>
    <mergeCell ref="AR131:AR135"/>
    <mergeCell ref="AS131:AS135"/>
    <mergeCell ref="AT131:AT135"/>
    <mergeCell ref="AP131:AP135"/>
    <mergeCell ref="AN131:AN135"/>
    <mergeCell ref="AM131:AM135"/>
    <mergeCell ref="AQ27:AQ45"/>
    <mergeCell ref="AR27:AR45"/>
    <mergeCell ref="AT27:AT45"/>
    <mergeCell ref="AV27:AV45"/>
    <mergeCell ref="AX46:AX55"/>
    <mergeCell ref="AY47:AY55"/>
    <mergeCell ref="AZ46:AZ55"/>
    <mergeCell ref="BA46:BA55"/>
    <mergeCell ref="BB46:BB55"/>
    <mergeCell ref="BC46:BC55"/>
    <mergeCell ref="BD46:BD55"/>
    <mergeCell ref="AM118:AM125"/>
    <mergeCell ref="AP118:AP125"/>
    <mergeCell ref="AQ118:AQ125"/>
    <mergeCell ref="BD64:BD75"/>
    <mergeCell ref="AZ64:AZ75"/>
    <mergeCell ref="AV131:AV135"/>
    <mergeCell ref="AW131:AW135"/>
    <mergeCell ref="AX131:AX135"/>
    <mergeCell ref="AY131:AY135"/>
    <mergeCell ref="AZ131:AZ135"/>
    <mergeCell ref="BH131:BH135"/>
    <mergeCell ref="BI131:BI135"/>
    <mergeCell ref="BJ131:BJ135"/>
    <mergeCell ref="BK131:BK135"/>
    <mergeCell ref="A131:A135"/>
    <mergeCell ref="B131:B135"/>
    <mergeCell ref="C131:C135"/>
    <mergeCell ref="D131:D135"/>
    <mergeCell ref="E131:E135"/>
    <mergeCell ref="F131:F135"/>
    <mergeCell ref="G131:G135"/>
    <mergeCell ref="H131:H135"/>
    <mergeCell ref="I131:I135"/>
    <mergeCell ref="J131:J135"/>
    <mergeCell ref="K131:K135"/>
    <mergeCell ref="L131:L135"/>
    <mergeCell ref="M131:M135"/>
    <mergeCell ref="N131:N135"/>
    <mergeCell ref="O131:O135"/>
    <mergeCell ref="P131:P135"/>
    <mergeCell ref="Q131:Q135"/>
    <mergeCell ref="RIU11:RJZ11"/>
    <mergeCell ref="RKA11:RKZ11"/>
    <mergeCell ref="QXS11:QYX11"/>
    <mergeCell ref="QYY11:RAD11"/>
    <mergeCell ref="RAE11:RBJ11"/>
    <mergeCell ref="RBK11:RCP11"/>
    <mergeCell ref="RCQ11:RDV11"/>
    <mergeCell ref="RDW11:RFB11"/>
    <mergeCell ref="RFC11:RGH11"/>
    <mergeCell ref="RGI11:RHN11"/>
    <mergeCell ref="RHO11:RIT11"/>
    <mergeCell ref="QMQ11:QNV11"/>
    <mergeCell ref="QNW11:QPB11"/>
    <mergeCell ref="QPC11:QQH11"/>
    <mergeCell ref="QQI11:QRN11"/>
    <mergeCell ref="QRO11:QST11"/>
    <mergeCell ref="QSU11:QTZ11"/>
    <mergeCell ref="QUA11:QVF11"/>
    <mergeCell ref="QVG11:QWL11"/>
    <mergeCell ref="QWM11:QXR11"/>
    <mergeCell ref="QBO11:QCT11"/>
    <mergeCell ref="QCU11:QDZ11"/>
    <mergeCell ref="QEA11:QFF11"/>
    <mergeCell ref="QFG11:QGL11"/>
    <mergeCell ref="QGM11:QHR11"/>
    <mergeCell ref="QHS11:QIX11"/>
    <mergeCell ref="QIY11:QKD11"/>
    <mergeCell ref="QKE11:QLJ11"/>
    <mergeCell ref="QLK11:QMP11"/>
    <mergeCell ref="PQM11:PRR11"/>
    <mergeCell ref="PRS11:PSX11"/>
    <mergeCell ref="PSY11:PUD11"/>
    <mergeCell ref="PUE11:PVJ11"/>
    <mergeCell ref="PVK11:PWP11"/>
    <mergeCell ref="PWQ11:PXV11"/>
    <mergeCell ref="PXW11:PZB11"/>
    <mergeCell ref="PZC11:QAH11"/>
    <mergeCell ref="QAI11:QBN11"/>
    <mergeCell ref="PFK11:PGP11"/>
    <mergeCell ref="PGQ11:PHV11"/>
    <mergeCell ref="PHW11:PJB11"/>
    <mergeCell ref="PJC11:PKH11"/>
    <mergeCell ref="PKI11:PLN11"/>
    <mergeCell ref="PLO11:PMT11"/>
    <mergeCell ref="PMU11:PNZ11"/>
    <mergeCell ref="POA11:PPF11"/>
    <mergeCell ref="PPG11:PQL11"/>
    <mergeCell ref="OUI11:OVN11"/>
    <mergeCell ref="OVO11:OWT11"/>
    <mergeCell ref="OWU11:OXZ11"/>
    <mergeCell ref="OYA11:OZF11"/>
    <mergeCell ref="OZG11:PAL11"/>
    <mergeCell ref="PAM11:PBR11"/>
    <mergeCell ref="PBS11:PCX11"/>
    <mergeCell ref="PCY11:PED11"/>
    <mergeCell ref="PEE11:PFJ11"/>
    <mergeCell ref="OJG11:OKL11"/>
    <mergeCell ref="OKM11:OLR11"/>
    <mergeCell ref="OLS11:OMX11"/>
    <mergeCell ref="OMY11:OOD11"/>
    <mergeCell ref="OOE11:OPJ11"/>
    <mergeCell ref="OPK11:OQP11"/>
    <mergeCell ref="OQQ11:ORV11"/>
    <mergeCell ref="ORW11:OTB11"/>
    <mergeCell ref="OTC11:OUH11"/>
    <mergeCell ref="NYE11:NZJ11"/>
    <mergeCell ref="NZK11:OAP11"/>
    <mergeCell ref="OAQ11:OBV11"/>
    <mergeCell ref="OBW11:ODB11"/>
    <mergeCell ref="ODC11:OEH11"/>
    <mergeCell ref="OEI11:OFN11"/>
    <mergeCell ref="OFO11:OGT11"/>
    <mergeCell ref="OGU11:OHZ11"/>
    <mergeCell ref="OIA11:OJF11"/>
    <mergeCell ref="NNC11:NOH11"/>
    <mergeCell ref="NOI11:NPN11"/>
    <mergeCell ref="NPO11:NQT11"/>
    <mergeCell ref="NQU11:NRZ11"/>
    <mergeCell ref="NSA11:NTF11"/>
    <mergeCell ref="NTG11:NUL11"/>
    <mergeCell ref="NUM11:NVR11"/>
    <mergeCell ref="NVS11:NWX11"/>
    <mergeCell ref="NWY11:NYD11"/>
    <mergeCell ref="NCA11:NDF11"/>
    <mergeCell ref="NDG11:NEL11"/>
    <mergeCell ref="NEM11:NFR11"/>
    <mergeCell ref="NFS11:NGX11"/>
    <mergeCell ref="NGY11:NID11"/>
    <mergeCell ref="NIE11:NJJ11"/>
    <mergeCell ref="NJK11:NKP11"/>
    <mergeCell ref="NKQ11:NLV11"/>
    <mergeCell ref="NLW11:NNB11"/>
    <mergeCell ref="MQY11:MSD11"/>
    <mergeCell ref="MSE11:MTJ11"/>
    <mergeCell ref="MTK11:MUP11"/>
    <mergeCell ref="MUQ11:MVV11"/>
    <mergeCell ref="MVW11:MXB11"/>
    <mergeCell ref="MXC11:MYH11"/>
    <mergeCell ref="MYI11:MZN11"/>
    <mergeCell ref="MZO11:NAT11"/>
    <mergeCell ref="NAU11:NBZ11"/>
    <mergeCell ref="MFW11:MHB11"/>
    <mergeCell ref="MHC11:MIH11"/>
    <mergeCell ref="MII11:MJN11"/>
    <mergeCell ref="MJO11:MKT11"/>
    <mergeCell ref="MKU11:MLZ11"/>
    <mergeCell ref="MMA11:MNF11"/>
    <mergeCell ref="MNG11:MOL11"/>
    <mergeCell ref="MOM11:MPR11"/>
    <mergeCell ref="MPS11:MQX11"/>
    <mergeCell ref="LUU11:LVZ11"/>
    <mergeCell ref="LWA11:LXF11"/>
    <mergeCell ref="LXG11:LYL11"/>
    <mergeCell ref="LYM11:LZR11"/>
    <mergeCell ref="LZS11:MAX11"/>
    <mergeCell ref="MAY11:MCD11"/>
    <mergeCell ref="MCE11:MDJ11"/>
    <mergeCell ref="MDK11:MEP11"/>
    <mergeCell ref="MEQ11:MFV11"/>
    <mergeCell ref="LJS11:LKX11"/>
    <mergeCell ref="LKY11:LMD11"/>
    <mergeCell ref="LME11:LNJ11"/>
    <mergeCell ref="LNK11:LOP11"/>
    <mergeCell ref="LOQ11:LPV11"/>
    <mergeCell ref="LPW11:LRB11"/>
    <mergeCell ref="LRC11:LSH11"/>
    <mergeCell ref="LSI11:LTN11"/>
    <mergeCell ref="LTO11:LUT11"/>
    <mergeCell ref="KYQ11:KZV11"/>
    <mergeCell ref="KZW11:LBB11"/>
    <mergeCell ref="LBC11:LCH11"/>
    <mergeCell ref="LCI11:LDN11"/>
    <mergeCell ref="LDO11:LET11"/>
    <mergeCell ref="LEU11:LFZ11"/>
    <mergeCell ref="LGA11:LHF11"/>
    <mergeCell ref="LHG11:LIL11"/>
    <mergeCell ref="LIM11:LJR11"/>
    <mergeCell ref="KNO11:KOT11"/>
    <mergeCell ref="KOU11:KPZ11"/>
    <mergeCell ref="KQA11:KRF11"/>
    <mergeCell ref="KRG11:KSL11"/>
    <mergeCell ref="KSM11:KTR11"/>
    <mergeCell ref="KTS11:KUX11"/>
    <mergeCell ref="KUY11:KWD11"/>
    <mergeCell ref="KWE11:KXJ11"/>
    <mergeCell ref="KXK11:KYP11"/>
    <mergeCell ref="KCM11:KDR11"/>
    <mergeCell ref="KDS11:KEX11"/>
    <mergeCell ref="KEY11:KGD11"/>
    <mergeCell ref="KGE11:KHJ11"/>
    <mergeCell ref="KHK11:KIP11"/>
    <mergeCell ref="KIQ11:KJV11"/>
    <mergeCell ref="KJW11:KLB11"/>
    <mergeCell ref="KLC11:KMH11"/>
    <mergeCell ref="KMI11:KNN11"/>
    <mergeCell ref="JRK11:JSP11"/>
    <mergeCell ref="JSQ11:JTV11"/>
    <mergeCell ref="JTW11:JVB11"/>
    <mergeCell ref="JVC11:JWH11"/>
    <mergeCell ref="JWI11:JXN11"/>
    <mergeCell ref="JXO11:JYT11"/>
    <mergeCell ref="JYU11:JZZ11"/>
    <mergeCell ref="KAA11:KBF11"/>
    <mergeCell ref="KBG11:KCL11"/>
    <mergeCell ref="JGI11:JHN11"/>
    <mergeCell ref="JHO11:JIT11"/>
    <mergeCell ref="JIU11:JJZ11"/>
    <mergeCell ref="JKA11:JLF11"/>
    <mergeCell ref="JLG11:JML11"/>
    <mergeCell ref="JMM11:JNR11"/>
    <mergeCell ref="JNS11:JOX11"/>
    <mergeCell ref="JOY11:JQD11"/>
    <mergeCell ref="JQE11:JRJ11"/>
    <mergeCell ref="IVG11:IWL11"/>
    <mergeCell ref="IWM11:IXR11"/>
    <mergeCell ref="IXS11:IYX11"/>
    <mergeCell ref="IYY11:JAD11"/>
    <mergeCell ref="JAE11:JBJ11"/>
    <mergeCell ref="JBK11:JCP11"/>
    <mergeCell ref="JCQ11:JDV11"/>
    <mergeCell ref="JDW11:JFB11"/>
    <mergeCell ref="JFC11:JGH11"/>
    <mergeCell ref="IKE11:ILJ11"/>
    <mergeCell ref="ILK11:IMP11"/>
    <mergeCell ref="IMQ11:INV11"/>
    <mergeCell ref="INW11:IPB11"/>
    <mergeCell ref="IPC11:IQH11"/>
    <mergeCell ref="IQI11:IRN11"/>
    <mergeCell ref="IRO11:IST11"/>
    <mergeCell ref="ISU11:ITZ11"/>
    <mergeCell ref="IUA11:IVF11"/>
    <mergeCell ref="HZC11:IAH11"/>
    <mergeCell ref="IAI11:IBN11"/>
    <mergeCell ref="IBO11:ICT11"/>
    <mergeCell ref="ICU11:IDZ11"/>
    <mergeCell ref="IEA11:IFF11"/>
    <mergeCell ref="IFG11:IGL11"/>
    <mergeCell ref="IGM11:IHR11"/>
    <mergeCell ref="IHS11:IIX11"/>
    <mergeCell ref="IIY11:IKD11"/>
    <mergeCell ref="HOA11:HPF11"/>
    <mergeCell ref="HPG11:HQL11"/>
    <mergeCell ref="HQM11:HRR11"/>
    <mergeCell ref="HRS11:HSX11"/>
    <mergeCell ref="HSY11:HUD11"/>
    <mergeCell ref="HUE11:HVJ11"/>
    <mergeCell ref="HVK11:HWP11"/>
    <mergeCell ref="HWQ11:HXV11"/>
    <mergeCell ref="HXW11:HZB11"/>
    <mergeCell ref="HCY11:HED11"/>
    <mergeCell ref="HEE11:HFJ11"/>
    <mergeCell ref="HFK11:HGP11"/>
    <mergeCell ref="HGQ11:HHV11"/>
    <mergeCell ref="HHW11:HJB11"/>
    <mergeCell ref="HJC11:HKH11"/>
    <mergeCell ref="HKI11:HLN11"/>
    <mergeCell ref="HLO11:HMT11"/>
    <mergeCell ref="HMU11:HNZ11"/>
    <mergeCell ref="GTC11:GUH11"/>
    <mergeCell ref="GUI11:GVN11"/>
    <mergeCell ref="GVO11:GWT11"/>
    <mergeCell ref="GWU11:GXZ11"/>
    <mergeCell ref="GYA11:GZF11"/>
    <mergeCell ref="GZG11:HAL11"/>
    <mergeCell ref="HAM11:HBR11"/>
    <mergeCell ref="HBS11:HCX11"/>
    <mergeCell ref="GGU11:GHZ11"/>
    <mergeCell ref="GIA11:GJF11"/>
    <mergeCell ref="GJG11:GKL11"/>
    <mergeCell ref="GKM11:GLR11"/>
    <mergeCell ref="GLS11:GMX11"/>
    <mergeCell ref="GMY11:GOD11"/>
    <mergeCell ref="GOE11:GPJ11"/>
    <mergeCell ref="GPK11:GQP11"/>
    <mergeCell ref="GQQ11:GRV11"/>
    <mergeCell ref="FYE11:FZJ11"/>
    <mergeCell ref="FZK11:GAP11"/>
    <mergeCell ref="GAQ11:GBV11"/>
    <mergeCell ref="GBW11:GDB11"/>
    <mergeCell ref="GDC11:GEH11"/>
    <mergeCell ref="GEI11:GFN11"/>
    <mergeCell ref="GFO11:GGT11"/>
    <mergeCell ref="FKQ11:FLV11"/>
    <mergeCell ref="FLW11:FNB11"/>
    <mergeCell ref="FNC11:FOH11"/>
    <mergeCell ref="FOI11:FPN11"/>
    <mergeCell ref="FPO11:FQT11"/>
    <mergeCell ref="FQU11:FRZ11"/>
    <mergeCell ref="FSA11:FTF11"/>
    <mergeCell ref="FTG11:FUL11"/>
    <mergeCell ref="FUM11:FVR11"/>
    <mergeCell ref="GRW11:GTB11"/>
    <mergeCell ref="FDG11:FEL11"/>
    <mergeCell ref="FEM11:FFR11"/>
    <mergeCell ref="FFS11:FGX11"/>
    <mergeCell ref="FGY11:FID11"/>
    <mergeCell ref="FIE11:FJJ11"/>
    <mergeCell ref="FJK11:FKP11"/>
    <mergeCell ref="EOM11:EPR11"/>
    <mergeCell ref="EPS11:EQX11"/>
    <mergeCell ref="EQY11:ESD11"/>
    <mergeCell ref="ESE11:ETJ11"/>
    <mergeCell ref="ETK11:EUP11"/>
    <mergeCell ref="EUQ11:EVV11"/>
    <mergeCell ref="EVW11:EXB11"/>
    <mergeCell ref="EXC11:EYH11"/>
    <mergeCell ref="EYI11:EZN11"/>
    <mergeCell ref="FVS11:FWX11"/>
    <mergeCell ref="FWY11:FYD11"/>
    <mergeCell ref="EII11:EJN11"/>
    <mergeCell ref="EJO11:EKT11"/>
    <mergeCell ref="EKU11:ELZ11"/>
    <mergeCell ref="EMA11:ENF11"/>
    <mergeCell ref="ENG11:EOL11"/>
    <mergeCell ref="DSI11:DTN11"/>
    <mergeCell ref="DTO11:DUT11"/>
    <mergeCell ref="DUU11:DVZ11"/>
    <mergeCell ref="DWA11:DXF11"/>
    <mergeCell ref="DXG11:DYL11"/>
    <mergeCell ref="DYM11:DZR11"/>
    <mergeCell ref="DZS11:EAX11"/>
    <mergeCell ref="EAY11:ECD11"/>
    <mergeCell ref="ECE11:EDJ11"/>
    <mergeCell ref="EZO11:FAT11"/>
    <mergeCell ref="FAU11:FBZ11"/>
    <mergeCell ref="FCA11:FDF11"/>
    <mergeCell ref="DNK11:DOP11"/>
    <mergeCell ref="DOQ11:DPV11"/>
    <mergeCell ref="DPW11:DRB11"/>
    <mergeCell ref="DRC11:DSH11"/>
    <mergeCell ref="CWE11:CXJ11"/>
    <mergeCell ref="CXK11:CYP11"/>
    <mergeCell ref="CYQ11:CZV11"/>
    <mergeCell ref="CZW11:DBB11"/>
    <mergeCell ref="DBC11:DCH11"/>
    <mergeCell ref="DCI11:DDN11"/>
    <mergeCell ref="DDO11:DET11"/>
    <mergeCell ref="DEU11:DFZ11"/>
    <mergeCell ref="DGA11:DHF11"/>
    <mergeCell ref="EDK11:EEP11"/>
    <mergeCell ref="EEQ11:EFV11"/>
    <mergeCell ref="EFW11:EHB11"/>
    <mergeCell ref="EHC11:EIH11"/>
    <mergeCell ref="CSM11:CTR11"/>
    <mergeCell ref="CTS11:CUX11"/>
    <mergeCell ref="CUY11:CWD11"/>
    <mergeCell ref="CAA11:CBF11"/>
    <mergeCell ref="CBG11:CCL11"/>
    <mergeCell ref="CCM11:CDR11"/>
    <mergeCell ref="CDS11:CEX11"/>
    <mergeCell ref="CEY11:CGD11"/>
    <mergeCell ref="CGE11:CHJ11"/>
    <mergeCell ref="CHK11:CIP11"/>
    <mergeCell ref="CIQ11:CJV11"/>
    <mergeCell ref="CJW11:CLB11"/>
    <mergeCell ref="DHG11:DIL11"/>
    <mergeCell ref="DIM11:DJR11"/>
    <mergeCell ref="DJS11:DKX11"/>
    <mergeCell ref="DKY11:DMD11"/>
    <mergeCell ref="DME11:DNJ11"/>
    <mergeCell ref="BXO11:BYT11"/>
    <mergeCell ref="BYU11:BZZ11"/>
    <mergeCell ref="BDW11:BFB11"/>
    <mergeCell ref="BFC11:BGH11"/>
    <mergeCell ref="BGI11:BHN11"/>
    <mergeCell ref="BHO11:BIT11"/>
    <mergeCell ref="BIU11:BJZ11"/>
    <mergeCell ref="BKA11:BLF11"/>
    <mergeCell ref="BLG11:BML11"/>
    <mergeCell ref="BMM11:BNR11"/>
    <mergeCell ref="BNS11:BOX11"/>
    <mergeCell ref="CLC11:CMH11"/>
    <mergeCell ref="CMI11:CNN11"/>
    <mergeCell ref="CNO11:COT11"/>
    <mergeCell ref="COU11:CPZ11"/>
    <mergeCell ref="CQA11:CRF11"/>
    <mergeCell ref="CRG11:CSL11"/>
    <mergeCell ref="BCQ11:BDV11"/>
    <mergeCell ref="AHS11:AIX11"/>
    <mergeCell ref="AIY11:AKD11"/>
    <mergeCell ref="AKE11:ALJ11"/>
    <mergeCell ref="ALK11:AMP11"/>
    <mergeCell ref="AMQ11:ANV11"/>
    <mergeCell ref="ANW11:APB11"/>
    <mergeCell ref="APC11:AQH11"/>
    <mergeCell ref="AQI11:ARN11"/>
    <mergeCell ref="ARO11:AST11"/>
    <mergeCell ref="BOY11:BQD11"/>
    <mergeCell ref="BQE11:BRJ11"/>
    <mergeCell ref="BRK11:BSP11"/>
    <mergeCell ref="BSQ11:BTV11"/>
    <mergeCell ref="BTW11:BVB11"/>
    <mergeCell ref="BVC11:BWH11"/>
    <mergeCell ref="BWI11:BXN11"/>
    <mergeCell ref="BD20:BD26"/>
    <mergeCell ref="Q27:Q45"/>
    <mergeCell ref="AW27:AW45"/>
    <mergeCell ref="AU27:AU45"/>
    <mergeCell ref="AX27:AX45"/>
    <mergeCell ref="BB27:BB45"/>
    <mergeCell ref="AK11:BR11"/>
    <mergeCell ref="AUA11:AVF11"/>
    <mergeCell ref="XW11:ZB11"/>
    <mergeCell ref="ZC11:AAH11"/>
    <mergeCell ref="WQ11:XV11"/>
    <mergeCell ref="AVG11:AWL11"/>
    <mergeCell ref="AWM11:AXR11"/>
    <mergeCell ref="AXS11:AYX11"/>
    <mergeCell ref="AYY11:BAD11"/>
    <mergeCell ref="BAE11:BBJ11"/>
    <mergeCell ref="BBK11:BCP11"/>
    <mergeCell ref="AAI11:ABN11"/>
    <mergeCell ref="ABO11:ACT11"/>
    <mergeCell ref="ACU11:ADZ11"/>
    <mergeCell ref="AEA11:AFF11"/>
    <mergeCell ref="AFG11:AGL11"/>
    <mergeCell ref="AGM11:AHR11"/>
    <mergeCell ref="LO11:MT11"/>
    <mergeCell ref="MU11:NZ11"/>
    <mergeCell ref="OA11:PF11"/>
    <mergeCell ref="PG11:QL11"/>
    <mergeCell ref="QM11:RR11"/>
    <mergeCell ref="RS11:SX11"/>
    <mergeCell ref="SY11:UD11"/>
    <mergeCell ref="UE11:VJ11"/>
    <mergeCell ref="VK11:WP11"/>
    <mergeCell ref="ASU11:ATZ11"/>
    <mergeCell ref="BS11:CX11"/>
    <mergeCell ref="JC11:KH11"/>
    <mergeCell ref="FK11:GP11"/>
    <mergeCell ref="BA15:BL15"/>
    <mergeCell ref="BA16:BA18"/>
    <mergeCell ref="BB16:BB18"/>
    <mergeCell ref="BC16:BE16"/>
    <mergeCell ref="R56:R63"/>
    <mergeCell ref="S56:S63"/>
    <mergeCell ref="T56:T63"/>
    <mergeCell ref="Q56:Q63"/>
    <mergeCell ref="R64:R75"/>
    <mergeCell ref="S64:S75"/>
    <mergeCell ref="T64:T75"/>
    <mergeCell ref="R76:R85"/>
    <mergeCell ref="L46:L55"/>
    <mergeCell ref="M46:M55"/>
    <mergeCell ref="T46:T55"/>
    <mergeCell ref="S46:S55"/>
    <mergeCell ref="P27:P45"/>
    <mergeCell ref="R20:R26"/>
    <mergeCell ref="BE20:BE26"/>
    <mergeCell ref="AP20:AP26"/>
    <mergeCell ref="AQ20:AQ26"/>
    <mergeCell ref="AS20:AS26"/>
    <mergeCell ref="AT20:AT26"/>
    <mergeCell ref="AU20:AU26"/>
    <mergeCell ref="AV20:AV26"/>
    <mergeCell ref="AW20:AW26"/>
    <mergeCell ref="AX20:AX26"/>
    <mergeCell ref="AY20:AY26"/>
    <mergeCell ref="AZ20:AZ26"/>
    <mergeCell ref="BA20:BA26"/>
    <mergeCell ref="BB20:BB26"/>
    <mergeCell ref="BC20:BC26"/>
    <mergeCell ref="BH16:BH18"/>
    <mergeCell ref="BI16:BI18"/>
    <mergeCell ref="A27:A45"/>
    <mergeCell ref="B27:B45"/>
    <mergeCell ref="KI11:LN11"/>
    <mergeCell ref="AJ76:AJ85"/>
    <mergeCell ref="AK76:AK85"/>
    <mergeCell ref="AL76:AL85"/>
    <mergeCell ref="HW11:JB11"/>
    <mergeCell ref="S20:S26"/>
    <mergeCell ref="T20:T26"/>
    <mergeCell ref="AB20:AB26"/>
    <mergeCell ref="AC20:AC26"/>
    <mergeCell ref="AD20:AD26"/>
    <mergeCell ref="AE20:AE26"/>
    <mergeCell ref="AI20:AI26"/>
    <mergeCell ref="AJ20:AJ26"/>
    <mergeCell ref="AK20:AK26"/>
    <mergeCell ref="AL20:AL26"/>
    <mergeCell ref="AM20:AM26"/>
    <mergeCell ref="AN20:AN26"/>
    <mergeCell ref="BF20:BF26"/>
    <mergeCell ref="BG20:BG26"/>
    <mergeCell ref="AO20:AO26"/>
    <mergeCell ref="AU56:AU63"/>
    <mergeCell ref="AV56:AV63"/>
    <mergeCell ref="AX16:AX18"/>
    <mergeCell ref="GQ11:HV11"/>
    <mergeCell ref="H15:AP15"/>
    <mergeCell ref="V16:AE16"/>
    <mergeCell ref="AI16:AP16"/>
    <mergeCell ref="AM46:AM55"/>
    <mergeCell ref="AP46:AP55"/>
    <mergeCell ref="AQ46:AQ55"/>
    <mergeCell ref="AR46:AR55"/>
    <mergeCell ref="AS46:AS55"/>
    <mergeCell ref="AT46:AT55"/>
    <mergeCell ref="AU46:AU55"/>
    <mergeCell ref="S76:S85"/>
    <mergeCell ref="T76:T85"/>
    <mergeCell ref="AI56:AI63"/>
    <mergeCell ref="AJ56:AJ63"/>
    <mergeCell ref="AN76:AN85"/>
    <mergeCell ref="AK56:AK63"/>
    <mergeCell ref="AJ27:AJ45"/>
    <mergeCell ref="AK27:AK45"/>
    <mergeCell ref="AL27:AL45"/>
    <mergeCell ref="AJ64:AJ75"/>
    <mergeCell ref="AK64:AK75"/>
    <mergeCell ref="AL64:AL75"/>
    <mergeCell ref="G118:G125"/>
    <mergeCell ref="CY11:ED11"/>
    <mergeCell ref="EE11:FJ11"/>
    <mergeCell ref="R27:R45"/>
    <mergeCell ref="S27:S45"/>
    <mergeCell ref="N46:N55"/>
    <mergeCell ref="O46:O55"/>
    <mergeCell ref="O76:O85"/>
    <mergeCell ref="P76:P85"/>
    <mergeCell ref="Q64:Q75"/>
    <mergeCell ref="BC27:BC45"/>
    <mergeCell ref="BD27:BD45"/>
    <mergeCell ref="BE27:BE45"/>
    <mergeCell ref="D20:D26"/>
    <mergeCell ref="P56:P63"/>
    <mergeCell ref="J118:J125"/>
    <mergeCell ref="AQ16:AQ18"/>
    <mergeCell ref="M56:M63"/>
    <mergeCell ref="AV16:AV18"/>
    <mergeCell ref="BC76:BC85"/>
    <mergeCell ref="BB76:BB85"/>
    <mergeCell ref="AU15:AZ15"/>
    <mergeCell ref="P20:P26"/>
    <mergeCell ref="Q20:Q26"/>
    <mergeCell ref="AY64:AY75"/>
    <mergeCell ref="AR16:AR18"/>
    <mergeCell ref="H56:H63"/>
    <mergeCell ref="K27:K45"/>
    <mergeCell ref="E46:E55"/>
    <mergeCell ref="H110:H117"/>
    <mergeCell ref="G110:G117"/>
    <mergeCell ref="F110:F117"/>
    <mergeCell ref="AS16:AS18"/>
    <mergeCell ref="A110:A117"/>
    <mergeCell ref="BJ16:BL16"/>
    <mergeCell ref="P110:P117"/>
    <mergeCell ref="O110:O117"/>
    <mergeCell ref="N110:N117"/>
    <mergeCell ref="L110:L117"/>
    <mergeCell ref="K110:K117"/>
    <mergeCell ref="X33:X34"/>
    <mergeCell ref="N27:N45"/>
    <mergeCell ref="O27:O45"/>
    <mergeCell ref="V33:V34"/>
    <mergeCell ref="W33:W34"/>
    <mergeCell ref="AY27:AY45"/>
    <mergeCell ref="AZ27:AZ45"/>
    <mergeCell ref="G56:G63"/>
    <mergeCell ref="Q76:Q85"/>
    <mergeCell ref="L64:L75"/>
    <mergeCell ref="M64:M75"/>
    <mergeCell ref="J86:J91"/>
    <mergeCell ref="BF16:BG16"/>
    <mergeCell ref="AZ16:AZ18"/>
    <mergeCell ref="A56:A63"/>
    <mergeCell ref="G20:G26"/>
    <mergeCell ref="H20:H26"/>
    <mergeCell ref="AJ46:AJ55"/>
    <mergeCell ref="AK46:AK55"/>
    <mergeCell ref="M27:M45"/>
    <mergeCell ref="H86:H91"/>
    <mergeCell ref="J110:J117"/>
    <mergeCell ref="N20:N26"/>
    <mergeCell ref="O20:O26"/>
    <mergeCell ref="AP76:AP85"/>
    <mergeCell ref="AP92:AP97"/>
    <mergeCell ref="L56:L63"/>
    <mergeCell ref="A1:AP3"/>
    <mergeCell ref="A6:BA6"/>
    <mergeCell ref="A7:J7"/>
    <mergeCell ref="AT16:AT18"/>
    <mergeCell ref="AU16:AU18"/>
    <mergeCell ref="A4:F4"/>
    <mergeCell ref="AY16:AY18"/>
    <mergeCell ref="AQ15:AT15"/>
    <mergeCell ref="A12:AJ12"/>
    <mergeCell ref="Q46:Q55"/>
    <mergeCell ref="R46:R55"/>
    <mergeCell ref="BA27:BA45"/>
    <mergeCell ref="A11:AJ11"/>
    <mergeCell ref="A15:A19"/>
    <mergeCell ref="H76:H85"/>
    <mergeCell ref="I76:I85"/>
    <mergeCell ref="D76:D85"/>
    <mergeCell ref="E76:E85"/>
    <mergeCell ref="F76:F85"/>
    <mergeCell ref="J76:J85"/>
    <mergeCell ref="K76:K85"/>
    <mergeCell ref="L27:L45"/>
    <mergeCell ref="A20:A26"/>
    <mergeCell ref="B20:B26"/>
    <mergeCell ref="AB46:AB55"/>
    <mergeCell ref="AC46:AC55"/>
    <mergeCell ref="AD46:AD55"/>
    <mergeCell ref="AE46:AE55"/>
    <mergeCell ref="AI46:AI55"/>
    <mergeCell ref="C20:C26"/>
    <mergeCell ref="E20:E26"/>
    <mergeCell ref="F20:F26"/>
    <mergeCell ref="N64:N75"/>
    <mergeCell ref="O64:O75"/>
    <mergeCell ref="B46:B55"/>
    <mergeCell ref="C46:C55"/>
    <mergeCell ref="D46:D55"/>
    <mergeCell ref="T110:T117"/>
    <mergeCell ref="S110:S117"/>
    <mergeCell ref="R110:R117"/>
    <mergeCell ref="N56:N63"/>
    <mergeCell ref="P46:P55"/>
    <mergeCell ref="AJ110:AJ117"/>
    <mergeCell ref="AK110:AK117"/>
    <mergeCell ref="AL110:AL117"/>
    <mergeCell ref="F46:F55"/>
    <mergeCell ref="I20:I26"/>
    <mergeCell ref="J20:J26"/>
    <mergeCell ref="K20:K26"/>
    <mergeCell ref="L20:L26"/>
    <mergeCell ref="M20:M26"/>
    <mergeCell ref="P64:P75"/>
    <mergeCell ref="O56:O63"/>
    <mergeCell ref="C76:C85"/>
    <mergeCell ref="D56:D63"/>
    <mergeCell ref="E56:E63"/>
    <mergeCell ref="F56:F63"/>
    <mergeCell ref="E110:E117"/>
    <mergeCell ref="AL46:AL55"/>
    <mergeCell ref="K86:K91"/>
    <mergeCell ref="L86:L91"/>
    <mergeCell ref="G64:G75"/>
    <mergeCell ref="H64:H75"/>
    <mergeCell ref="I64:I75"/>
    <mergeCell ref="J64:J75"/>
    <mergeCell ref="K64:K75"/>
    <mergeCell ref="AD56:AD63"/>
    <mergeCell ref="Q104:Q109"/>
    <mergeCell ref="O86:O91"/>
    <mergeCell ref="P86:P91"/>
    <mergeCell ref="Q86:Q91"/>
    <mergeCell ref="R86:R91"/>
    <mergeCell ref="S86:S91"/>
    <mergeCell ref="T86:T91"/>
    <mergeCell ref="B56:B63"/>
    <mergeCell ref="C56:C63"/>
    <mergeCell ref="D110:D117"/>
    <mergeCell ref="L76:L85"/>
    <mergeCell ref="M76:M85"/>
    <mergeCell ref="N76:N85"/>
    <mergeCell ref="M86:M91"/>
    <mergeCell ref="N86:N91"/>
    <mergeCell ref="M110:M117"/>
    <mergeCell ref="I56:I63"/>
    <mergeCell ref="A86:A91"/>
    <mergeCell ref="B86:B91"/>
    <mergeCell ref="C86:C91"/>
    <mergeCell ref="D86:D91"/>
    <mergeCell ref="E86:E91"/>
    <mergeCell ref="F86:F91"/>
    <mergeCell ref="G86:G91"/>
    <mergeCell ref="I86:I91"/>
    <mergeCell ref="AW16:AW18"/>
    <mergeCell ref="A118:A125"/>
    <mergeCell ref="E118:E125"/>
    <mergeCell ref="D118:D125"/>
    <mergeCell ref="C118:C125"/>
    <mergeCell ref="S118:S125"/>
    <mergeCell ref="R118:R125"/>
    <mergeCell ref="Q118:Q125"/>
    <mergeCell ref="P118:P125"/>
    <mergeCell ref="O118:O125"/>
    <mergeCell ref="F118:F125"/>
    <mergeCell ref="T118:T125"/>
    <mergeCell ref="N118:N125"/>
    <mergeCell ref="M118:M125"/>
    <mergeCell ref="L118:L125"/>
    <mergeCell ref="K118:K125"/>
    <mergeCell ref="A46:A55"/>
    <mergeCell ref="AT118:AT125"/>
    <mergeCell ref="AP64:AP75"/>
    <mergeCell ref="AQ64:AQ75"/>
    <mergeCell ref="AR64:AR75"/>
    <mergeCell ref="AP56:AP63"/>
    <mergeCell ref="AL56:AL63"/>
    <mergeCell ref="AM56:AM63"/>
    <mergeCell ref="BA64:BA75"/>
    <mergeCell ref="C27:C45"/>
    <mergeCell ref="D27:D45"/>
    <mergeCell ref="E27:E45"/>
    <mergeCell ref="F27:F45"/>
    <mergeCell ref="G27:G45"/>
    <mergeCell ref="H27:H45"/>
    <mergeCell ref="J46:J55"/>
    <mergeCell ref="K46:K55"/>
    <mergeCell ref="I27:I45"/>
    <mergeCell ref="J27:J45"/>
    <mergeCell ref="A64:A75"/>
    <mergeCell ref="B64:B75"/>
    <mergeCell ref="C64:C75"/>
    <mergeCell ref="D64:D75"/>
    <mergeCell ref="E64:E75"/>
    <mergeCell ref="F64:F75"/>
    <mergeCell ref="A76:A85"/>
    <mergeCell ref="B76:B85"/>
    <mergeCell ref="G46:G55"/>
    <mergeCell ref="H46:H55"/>
    <mergeCell ref="I46:I55"/>
    <mergeCell ref="J56:J63"/>
    <mergeCell ref="K56:K63"/>
    <mergeCell ref="G76:G85"/>
    <mergeCell ref="A126:A130"/>
    <mergeCell ref="B126:B130"/>
    <mergeCell ref="C126:C130"/>
    <mergeCell ref="D126:D130"/>
    <mergeCell ref="E126:E130"/>
    <mergeCell ref="AS86:AS91"/>
    <mergeCell ref="AX86:AX91"/>
    <mergeCell ref="AY86:AY91"/>
    <mergeCell ref="AZ86:AZ91"/>
    <mergeCell ref="AW64:AW75"/>
    <mergeCell ref="AX92:AX97"/>
    <mergeCell ref="AT98:AT103"/>
    <mergeCell ref="AU98:AU103"/>
    <mergeCell ref="AV98:AV103"/>
    <mergeCell ref="AW98:AW103"/>
    <mergeCell ref="AX98:AX103"/>
    <mergeCell ref="AW92:AW97"/>
    <mergeCell ref="AU92:AU97"/>
    <mergeCell ref="AV92:AV97"/>
    <mergeCell ref="AX76:AX85"/>
    <mergeCell ref="AU76:AU85"/>
    <mergeCell ref="AS64:AS75"/>
    <mergeCell ref="AN46:AN55"/>
    <mergeCell ref="AN56:AN63"/>
    <mergeCell ref="AN64:AN75"/>
    <mergeCell ref="AY92:AY97"/>
    <mergeCell ref="AZ92:AZ97"/>
    <mergeCell ref="BA92:BA97"/>
    <mergeCell ref="AY98:AY103"/>
    <mergeCell ref="AZ98:AZ103"/>
    <mergeCell ref="BA98:BA103"/>
    <mergeCell ref="BK56:BK63"/>
    <mergeCell ref="AB36:AB45"/>
    <mergeCell ref="AC36:AC45"/>
    <mergeCell ref="AD36:AD45"/>
    <mergeCell ref="AE36:AE45"/>
    <mergeCell ref="AI36:AI45"/>
    <mergeCell ref="BB56:BB63"/>
    <mergeCell ref="BC56:BC63"/>
    <mergeCell ref="BD56:BD63"/>
    <mergeCell ref="BE56:BE63"/>
    <mergeCell ref="BF56:BF63"/>
    <mergeCell ref="BG56:BG63"/>
    <mergeCell ref="BH56:BH63"/>
    <mergeCell ref="BI56:BI63"/>
    <mergeCell ref="AB56:AB63"/>
    <mergeCell ref="BI46:BI55"/>
    <mergeCell ref="BJ46:BJ55"/>
    <mergeCell ref="AS56:AS63"/>
    <mergeCell ref="AV46:AV55"/>
    <mergeCell ref="AW46:AW55"/>
    <mergeCell ref="AN27:AN45"/>
    <mergeCell ref="BF27:BF45"/>
    <mergeCell ref="AC56:AC63"/>
    <mergeCell ref="AT56:AT63"/>
    <mergeCell ref="AE56:AE63"/>
    <mergeCell ref="AM27:AM45"/>
    <mergeCell ref="AP27:AP45"/>
    <mergeCell ref="AM92:AM97"/>
    <mergeCell ref="AQ56:AQ63"/>
    <mergeCell ref="AR56:AR63"/>
    <mergeCell ref="AT86:AT91"/>
    <mergeCell ref="AU86:AU91"/>
    <mergeCell ref="AV86:AV91"/>
    <mergeCell ref="AW86:AW91"/>
    <mergeCell ref="AW76:AW85"/>
    <mergeCell ref="AV76:AV85"/>
    <mergeCell ref="BG76:BG85"/>
    <mergeCell ref="BF76:BF85"/>
    <mergeCell ref="BE76:BE85"/>
    <mergeCell ref="AM86:AM91"/>
    <mergeCell ref="AN86:AN91"/>
    <mergeCell ref="AQ92:AQ97"/>
    <mergeCell ref="AR92:AR97"/>
    <mergeCell ref="AS92:AS97"/>
    <mergeCell ref="AT92:AT97"/>
    <mergeCell ref="AR76:AR85"/>
    <mergeCell ref="AS76:AS85"/>
    <mergeCell ref="AT76:AT85"/>
    <mergeCell ref="BD76:BD85"/>
    <mergeCell ref="AM76:AM85"/>
    <mergeCell ref="AW56:AW63"/>
    <mergeCell ref="AX56:AX63"/>
    <mergeCell ref="AY56:AY63"/>
    <mergeCell ref="AZ56:AZ63"/>
    <mergeCell ref="BA56:BA63"/>
    <mergeCell ref="AQ76:AQ85"/>
    <mergeCell ref="AX64:AX75"/>
    <mergeCell ref="AT64:AT75"/>
    <mergeCell ref="AM64:AM75"/>
    <mergeCell ref="BL92:BL97"/>
    <mergeCell ref="BG92:BG97"/>
    <mergeCell ref="BH92:BH97"/>
    <mergeCell ref="AS27:AS45"/>
    <mergeCell ref="BE64:BE75"/>
    <mergeCell ref="BF64:BF75"/>
    <mergeCell ref="BG64:BG75"/>
    <mergeCell ref="BH64:BH75"/>
    <mergeCell ref="BI64:BI75"/>
    <mergeCell ref="BJ64:BJ75"/>
    <mergeCell ref="BK64:BK75"/>
    <mergeCell ref="BL64:BL75"/>
    <mergeCell ref="BJ56:BJ63"/>
    <mergeCell ref="BL56:BL63"/>
    <mergeCell ref="BL76:BL85"/>
    <mergeCell ref="BK76:BK85"/>
    <mergeCell ref="BJ76:BJ85"/>
    <mergeCell ref="BI76:BI85"/>
    <mergeCell ref="BH76:BH85"/>
    <mergeCell ref="BH27:BH45"/>
    <mergeCell ref="BI27:BI45"/>
    <mergeCell ref="BJ27:BJ45"/>
    <mergeCell ref="BK27:BK45"/>
    <mergeCell ref="BL27:BL45"/>
    <mergeCell ref="BG46:BG55"/>
    <mergeCell ref="BH46:BH55"/>
    <mergeCell ref="BB64:BB75"/>
    <mergeCell ref="BC64:BC75"/>
    <mergeCell ref="BK46:BK55"/>
    <mergeCell ref="BL46:BL55"/>
    <mergeCell ref="BE46:BE55"/>
    <mergeCell ref="BF46:BF55"/>
    <mergeCell ref="M98:M103"/>
    <mergeCell ref="N98:N103"/>
    <mergeCell ref="BD110:BD117"/>
    <mergeCell ref="BD86:BD91"/>
    <mergeCell ref="BE86:BE91"/>
    <mergeCell ref="BF86:BF91"/>
    <mergeCell ref="BG86:BG91"/>
    <mergeCell ref="BH86:BH91"/>
    <mergeCell ref="BI86:BI91"/>
    <mergeCell ref="BJ86:BJ91"/>
    <mergeCell ref="BK86:BK91"/>
    <mergeCell ref="BL86:BL91"/>
    <mergeCell ref="BE118:BE125"/>
    <mergeCell ref="AX118:AX125"/>
    <mergeCell ref="AY118:AY125"/>
    <mergeCell ref="AZ118:AZ125"/>
    <mergeCell ref="BA118:BA125"/>
    <mergeCell ref="BA110:BA117"/>
    <mergeCell ref="AZ110:AZ117"/>
    <mergeCell ref="AY110:AY117"/>
    <mergeCell ref="AX110:AX117"/>
    <mergeCell ref="BB118:BB125"/>
    <mergeCell ref="BC118:BC125"/>
    <mergeCell ref="BC110:BC117"/>
    <mergeCell ref="BB110:BB117"/>
    <mergeCell ref="BC86:BC91"/>
    <mergeCell ref="BA86:BA91"/>
    <mergeCell ref="BB92:BB97"/>
    <mergeCell ref="BC92:BC97"/>
    <mergeCell ref="BD92:BD97"/>
    <mergeCell ref="BE92:BE97"/>
    <mergeCell ref="BF92:BF97"/>
    <mergeCell ref="I98:I103"/>
    <mergeCell ref="J98:J103"/>
    <mergeCell ref="AN98:AN103"/>
    <mergeCell ref="AP86:AP91"/>
    <mergeCell ref="AQ86:AQ91"/>
    <mergeCell ref="AR86:AR91"/>
    <mergeCell ref="BB86:BB91"/>
    <mergeCell ref="R92:R97"/>
    <mergeCell ref="A92:A97"/>
    <mergeCell ref="B92:B97"/>
    <mergeCell ref="C92:C97"/>
    <mergeCell ref="D92:D97"/>
    <mergeCell ref="E92:E97"/>
    <mergeCell ref="F92:F97"/>
    <mergeCell ref="G92:G97"/>
    <mergeCell ref="H92:H97"/>
    <mergeCell ref="I92:I97"/>
    <mergeCell ref="J92:J97"/>
    <mergeCell ref="K92:K97"/>
    <mergeCell ref="L92:L97"/>
    <mergeCell ref="M92:M97"/>
    <mergeCell ref="N92:N97"/>
    <mergeCell ref="O92:O97"/>
    <mergeCell ref="P92:P97"/>
    <mergeCell ref="Q92:Q97"/>
    <mergeCell ref="S92:S97"/>
    <mergeCell ref="T92:T97"/>
    <mergeCell ref="AN92:AN97"/>
    <mergeCell ref="BK104:BK109"/>
    <mergeCell ref="BL104:BL109"/>
    <mergeCell ref="AN118:AN125"/>
    <mergeCell ref="BD98:BD103"/>
    <mergeCell ref="BE98:BE103"/>
    <mergeCell ref="BF98:BF103"/>
    <mergeCell ref="BG98:BG103"/>
    <mergeCell ref="BH98:BH103"/>
    <mergeCell ref="BI98:BI103"/>
    <mergeCell ref="BJ98:BJ103"/>
    <mergeCell ref="BK98:BK103"/>
    <mergeCell ref="BL98:BL103"/>
    <mergeCell ref="A104:A109"/>
    <mergeCell ref="B104:B109"/>
    <mergeCell ref="C104:C109"/>
    <mergeCell ref="D104:D109"/>
    <mergeCell ref="E104:E109"/>
    <mergeCell ref="F104:F109"/>
    <mergeCell ref="G104:G109"/>
    <mergeCell ref="H104:H109"/>
    <mergeCell ref="I104:I109"/>
    <mergeCell ref="J104:J109"/>
    <mergeCell ref="K104:K109"/>
    <mergeCell ref="L104:L109"/>
    <mergeCell ref="M104:M109"/>
    <mergeCell ref="N104:N109"/>
    <mergeCell ref="O104:O109"/>
    <mergeCell ref="P104:P109"/>
    <mergeCell ref="AZ104:AZ109"/>
    <mergeCell ref="BA104:BA109"/>
    <mergeCell ref="D98:D103"/>
    <mergeCell ref="B110:B117"/>
    <mergeCell ref="A98:A103"/>
    <mergeCell ref="B98:B103"/>
    <mergeCell ref="C98:C103"/>
    <mergeCell ref="AN104:AN109"/>
    <mergeCell ref="AP104:AP109"/>
    <mergeCell ref="AN110:AN117"/>
    <mergeCell ref="AQ104:AQ109"/>
    <mergeCell ref="AR104:AR109"/>
    <mergeCell ref="BD118:BD125"/>
    <mergeCell ref="T104:T109"/>
    <mergeCell ref="AM104:AM109"/>
    <mergeCell ref="BB104:BB109"/>
    <mergeCell ref="BC104:BC109"/>
    <mergeCell ref="BD104:BD109"/>
    <mergeCell ref="BE104:BE109"/>
    <mergeCell ref="BF104:BF109"/>
    <mergeCell ref="BG104:BG109"/>
    <mergeCell ref="P98:P103"/>
    <mergeCell ref="Q98:Q103"/>
    <mergeCell ref="AP98:AP103"/>
    <mergeCell ref="AQ98:AQ103"/>
    <mergeCell ref="AR98:AR103"/>
    <mergeCell ref="O98:O103"/>
    <mergeCell ref="Q110:Q117"/>
    <mergeCell ref="C110:C117"/>
    <mergeCell ref="AJ118:AJ125"/>
    <mergeCell ref="AK118:AK125"/>
    <mergeCell ref="AL118:AL125"/>
    <mergeCell ref="I118:I125"/>
    <mergeCell ref="H118:H125"/>
    <mergeCell ref="I110:I117"/>
    <mergeCell ref="B118:B125"/>
    <mergeCell ref="BH104:BH109"/>
    <mergeCell ref="BI104:BI109"/>
    <mergeCell ref="BJ104:BJ109"/>
    <mergeCell ref="BJ110:BJ117"/>
    <mergeCell ref="BI110:BI117"/>
    <mergeCell ref="BH110:BH117"/>
    <mergeCell ref="BG110:BG117"/>
    <mergeCell ref="BF110:BF117"/>
    <mergeCell ref="BE110:BE117"/>
    <mergeCell ref="AO104:AO109"/>
    <mergeCell ref="AX104:AX109"/>
    <mergeCell ref="AY104:AY109"/>
    <mergeCell ref="AS104:AS109"/>
    <mergeCell ref="AT104:AT109"/>
    <mergeCell ref="AU104:AU109"/>
    <mergeCell ref="AV104:AV109"/>
    <mergeCell ref="AW104:AW109"/>
    <mergeCell ref="AS110:AS117"/>
    <mergeCell ref="BL126:BL130"/>
    <mergeCell ref="T126:T130"/>
    <mergeCell ref="AM126:AM130"/>
    <mergeCell ref="AN126:AN130"/>
    <mergeCell ref="AU110:AU117"/>
    <mergeCell ref="AV110:AV117"/>
    <mergeCell ref="AW110:AW117"/>
    <mergeCell ref="AM110:AM117"/>
    <mergeCell ref="AP110:AP117"/>
    <mergeCell ref="AQ110:AQ117"/>
    <mergeCell ref="AR118:AR125"/>
    <mergeCell ref="AS118:AS125"/>
    <mergeCell ref="BK118:BK125"/>
    <mergeCell ref="BL118:BL125"/>
    <mergeCell ref="BL110:BL117"/>
    <mergeCell ref="BK110:BK117"/>
    <mergeCell ref="AO110:AO117"/>
    <mergeCell ref="AO118:AO125"/>
    <mergeCell ref="AO126:AO130"/>
    <mergeCell ref="BI126:BI130"/>
    <mergeCell ref="BJ126:BJ130"/>
    <mergeCell ref="BK126:BK130"/>
    <mergeCell ref="AU118:AU125"/>
    <mergeCell ref="AV118:AV125"/>
    <mergeCell ref="AW118:AW125"/>
    <mergeCell ref="AP126:AP130"/>
    <mergeCell ref="AQ126:AQ130"/>
    <mergeCell ref="AT110:AT117"/>
    <mergeCell ref="AR110:AR117"/>
    <mergeCell ref="AR126:AR130"/>
    <mergeCell ref="AS126:AS130"/>
    <mergeCell ref="AT126:AT130"/>
    <mergeCell ref="BA76:BA85"/>
    <mergeCell ref="AZ76:AZ85"/>
    <mergeCell ref="AY76:AY85"/>
    <mergeCell ref="BG27:BG45"/>
    <mergeCell ref="B15:G17"/>
    <mergeCell ref="H16:T17"/>
    <mergeCell ref="Z17:AA17"/>
    <mergeCell ref="V17:Y17"/>
    <mergeCell ref="AB17:AE17"/>
    <mergeCell ref="AF16:AH16"/>
    <mergeCell ref="AF17:AH17"/>
    <mergeCell ref="R126:R130"/>
    <mergeCell ref="S126:S130"/>
    <mergeCell ref="R104:R109"/>
    <mergeCell ref="S104:S109"/>
    <mergeCell ref="R98:R103"/>
    <mergeCell ref="S98:S103"/>
    <mergeCell ref="T98:T103"/>
    <mergeCell ref="AM98:AM103"/>
    <mergeCell ref="E98:E103"/>
    <mergeCell ref="F98:F103"/>
    <mergeCell ref="G98:G103"/>
    <mergeCell ref="H98:H103"/>
    <mergeCell ref="K98:K103"/>
    <mergeCell ref="L98:L103"/>
    <mergeCell ref="G126:G130"/>
    <mergeCell ref="H126:H130"/>
    <mergeCell ref="I126:I130"/>
    <mergeCell ref="J126:J130"/>
    <mergeCell ref="K126:K130"/>
    <mergeCell ref="L126:L130"/>
    <mergeCell ref="M126:M130"/>
    <mergeCell ref="BH126:BH130"/>
    <mergeCell ref="BF118:BF125"/>
    <mergeCell ref="BG118:BG125"/>
    <mergeCell ref="BH118:BH125"/>
    <mergeCell ref="BI118:BI125"/>
    <mergeCell ref="BJ118:BJ125"/>
    <mergeCell ref="AW126:AW130"/>
    <mergeCell ref="AX126:AX130"/>
    <mergeCell ref="AY126:AY130"/>
    <mergeCell ref="AZ126:AZ130"/>
    <mergeCell ref="BA126:BA130"/>
    <mergeCell ref="BB126:BB130"/>
    <mergeCell ref="BH20:BH26"/>
    <mergeCell ref="BI20:BI26"/>
    <mergeCell ref="BJ20:BJ26"/>
    <mergeCell ref="BK20:BK26"/>
    <mergeCell ref="AO27:AO45"/>
    <mergeCell ref="AO46:AO55"/>
    <mergeCell ref="AO56:AO63"/>
    <mergeCell ref="AO64:AO75"/>
    <mergeCell ref="AO76:AO85"/>
    <mergeCell ref="AO86:AO91"/>
    <mergeCell ref="AO92:AO97"/>
    <mergeCell ref="AO98:AO103"/>
    <mergeCell ref="AS98:AS103"/>
    <mergeCell ref="BB98:BB103"/>
    <mergeCell ref="BC98:BC103"/>
    <mergeCell ref="BI92:BI97"/>
    <mergeCell ref="BJ92:BJ97"/>
    <mergeCell ref="BK92:BK97"/>
    <mergeCell ref="AU64:AU75"/>
    <mergeCell ref="AV64:AV75"/>
    <mergeCell ref="AU126:AU130"/>
    <mergeCell ref="F126:F130"/>
    <mergeCell ref="R131:R135"/>
    <mergeCell ref="S131:S135"/>
    <mergeCell ref="T131:T135"/>
    <mergeCell ref="AB131:AB135"/>
    <mergeCell ref="AC131:AC135"/>
    <mergeCell ref="AD131:AD135"/>
    <mergeCell ref="AE131:AE135"/>
    <mergeCell ref="AI131:AI135"/>
    <mergeCell ref="AU131:AU135"/>
    <mergeCell ref="AV126:AV130"/>
    <mergeCell ref="BC126:BC130"/>
    <mergeCell ref="BD126:BD130"/>
    <mergeCell ref="BE126:BE130"/>
    <mergeCell ref="BF126:BF130"/>
    <mergeCell ref="BG126:BG130"/>
    <mergeCell ref="N126:N130"/>
    <mergeCell ref="O126:O130"/>
    <mergeCell ref="P126:P130"/>
    <mergeCell ref="Q126:Q130"/>
    <mergeCell ref="BA131:BA135"/>
    <mergeCell ref="BB131:BB135"/>
    <mergeCell ref="BC131:BC135"/>
    <mergeCell ref="AO131:AO135"/>
    <mergeCell ref="BD131:BD135"/>
    <mergeCell ref="BE131:BE135"/>
    <mergeCell ref="BF131:BF135"/>
    <mergeCell ref="BG131:BG135"/>
    <mergeCell ref="A136:A138"/>
    <mergeCell ref="B136:B138"/>
    <mergeCell ref="C136:C138"/>
    <mergeCell ref="D136:D138"/>
    <mergeCell ref="E136:E138"/>
    <mergeCell ref="F136:F138"/>
    <mergeCell ref="G136:G138"/>
    <mergeCell ref="H136:H138"/>
    <mergeCell ref="I136:I138"/>
    <mergeCell ref="J136:J138"/>
    <mergeCell ref="K136:K138"/>
    <mergeCell ref="L136:L138"/>
    <mergeCell ref="M136:M138"/>
    <mergeCell ref="N136:N138"/>
    <mergeCell ref="O136:O138"/>
    <mergeCell ref="P136:P138"/>
    <mergeCell ref="Q136:Q138"/>
    <mergeCell ref="A139:A141"/>
    <mergeCell ref="B139:B141"/>
    <mergeCell ref="C139:C141"/>
    <mergeCell ref="D139:D141"/>
    <mergeCell ref="E139:E141"/>
    <mergeCell ref="F139:F141"/>
    <mergeCell ref="G139:G141"/>
    <mergeCell ref="H139:H141"/>
    <mergeCell ref="I139:I141"/>
    <mergeCell ref="J139:J141"/>
    <mergeCell ref="K139:K141"/>
    <mergeCell ref="L139:L141"/>
    <mergeCell ref="M139:M141"/>
    <mergeCell ref="N139:N141"/>
    <mergeCell ref="O139:O141"/>
    <mergeCell ref="P139:P141"/>
    <mergeCell ref="Q139:Q141"/>
    <mergeCell ref="A142:A144"/>
    <mergeCell ref="B142:B144"/>
    <mergeCell ref="C142:C144"/>
    <mergeCell ref="D142:D144"/>
    <mergeCell ref="E142:E144"/>
    <mergeCell ref="F142:F144"/>
    <mergeCell ref="G142:G144"/>
    <mergeCell ref="H142:H144"/>
    <mergeCell ref="I142:I144"/>
    <mergeCell ref="J142:J144"/>
    <mergeCell ref="K142:K144"/>
    <mergeCell ref="L142:L144"/>
    <mergeCell ref="M142:M144"/>
    <mergeCell ref="N142:N144"/>
    <mergeCell ref="O142:O144"/>
    <mergeCell ref="P142:P144"/>
    <mergeCell ref="Q142:Q144"/>
    <mergeCell ref="A145:A147"/>
    <mergeCell ref="B145:B147"/>
    <mergeCell ref="C145:C147"/>
    <mergeCell ref="D145:D147"/>
    <mergeCell ref="E145:E147"/>
    <mergeCell ref="F145:F147"/>
    <mergeCell ref="G145:G147"/>
    <mergeCell ref="H145:H147"/>
    <mergeCell ref="I145:I147"/>
    <mergeCell ref="J145:J147"/>
    <mergeCell ref="K145:K147"/>
    <mergeCell ref="L145:L147"/>
    <mergeCell ref="M145:M147"/>
    <mergeCell ref="N145:N147"/>
    <mergeCell ref="O145:O147"/>
    <mergeCell ref="P145:P147"/>
    <mergeCell ref="Q145:Q147"/>
    <mergeCell ref="A148:A150"/>
    <mergeCell ref="B148:B150"/>
    <mergeCell ref="C148:C150"/>
    <mergeCell ref="D148:D150"/>
    <mergeCell ref="E148:E150"/>
    <mergeCell ref="F148:F150"/>
    <mergeCell ref="G148:G150"/>
    <mergeCell ref="H148:H150"/>
    <mergeCell ref="I148:I150"/>
    <mergeCell ref="J148:J150"/>
    <mergeCell ref="K148:K150"/>
    <mergeCell ref="L148:L150"/>
    <mergeCell ref="M148:M150"/>
    <mergeCell ref="N148:N150"/>
    <mergeCell ref="O148:O150"/>
    <mergeCell ref="P148:P150"/>
    <mergeCell ref="Q148:Q150"/>
    <mergeCell ref="A154:A156"/>
    <mergeCell ref="B154:B156"/>
    <mergeCell ref="C154:C156"/>
    <mergeCell ref="D154:D156"/>
    <mergeCell ref="E154:E156"/>
    <mergeCell ref="F154:F156"/>
    <mergeCell ref="G154:G156"/>
    <mergeCell ref="H154:H156"/>
    <mergeCell ref="I154:I156"/>
    <mergeCell ref="J154:J156"/>
    <mergeCell ref="K154:K156"/>
    <mergeCell ref="L154:L156"/>
    <mergeCell ref="M154:M156"/>
    <mergeCell ref="N154:N156"/>
    <mergeCell ref="O154:O156"/>
    <mergeCell ref="P154:P156"/>
    <mergeCell ref="Q154:Q156"/>
    <mergeCell ref="AQ154:AQ156"/>
    <mergeCell ref="AR154:AR156"/>
    <mergeCell ref="AS154:AS156"/>
    <mergeCell ref="AT154:AT156"/>
    <mergeCell ref="AO139:AO141"/>
    <mergeCell ref="AN139:AN141"/>
    <mergeCell ref="AM139:AM141"/>
    <mergeCell ref="AL139:AL141"/>
    <mergeCell ref="AK139:AK141"/>
    <mergeCell ref="AJ139:AJ141"/>
    <mergeCell ref="AP139:AP141"/>
    <mergeCell ref="AP142:AP144"/>
    <mergeCell ref="AO142:AO144"/>
    <mergeCell ref="AN142:AN144"/>
    <mergeCell ref="AM142:AM144"/>
    <mergeCell ref="AL142:AL144"/>
    <mergeCell ref="AK142:AK144"/>
    <mergeCell ref="AJ142:AJ144"/>
    <mergeCell ref="AO145:AO147"/>
    <mergeCell ref="AN145:AN147"/>
    <mergeCell ref="AM145:AM147"/>
    <mergeCell ref="AL145:AL147"/>
    <mergeCell ref="AK145:AK147"/>
    <mergeCell ref="AJ145:AJ147"/>
    <mergeCell ref="AP145:AP147"/>
    <mergeCell ref="AO148:AO150"/>
    <mergeCell ref="AP148:AP150"/>
    <mergeCell ref="AN148:AN150"/>
    <mergeCell ref="AM148:AM150"/>
    <mergeCell ref="AL148:AL150"/>
    <mergeCell ref="AK148:AK150"/>
    <mergeCell ref="AJ148:AJ150"/>
    <mergeCell ref="R154:R156"/>
    <mergeCell ref="S154:S156"/>
    <mergeCell ref="T154:T156"/>
    <mergeCell ref="AP154:AP156"/>
    <mergeCell ref="AO154:AO156"/>
    <mergeCell ref="AN154:AN156"/>
    <mergeCell ref="AM154:AM156"/>
    <mergeCell ref="AL154:AL156"/>
    <mergeCell ref="AK154:AK156"/>
    <mergeCell ref="AJ154:AJ156"/>
    <mergeCell ref="R148:R150"/>
    <mergeCell ref="S148:S150"/>
    <mergeCell ref="T148:T150"/>
    <mergeCell ref="AN136:AN138"/>
    <mergeCell ref="AO136:AO138"/>
    <mergeCell ref="AP136:AP138"/>
    <mergeCell ref="AM136:AM138"/>
    <mergeCell ref="AL136:AL138"/>
    <mergeCell ref="AK136:AK138"/>
    <mergeCell ref="AJ136:AJ138"/>
    <mergeCell ref="R142:R144"/>
    <mergeCell ref="S142:S144"/>
    <mergeCell ref="T142:T144"/>
    <mergeCell ref="R145:R147"/>
    <mergeCell ref="S145:S147"/>
    <mergeCell ref="T145:T147"/>
    <mergeCell ref="R136:R138"/>
    <mergeCell ref="S136:S138"/>
    <mergeCell ref="T136:T138"/>
    <mergeCell ref="R139:R141"/>
    <mergeCell ref="S139:S141"/>
    <mergeCell ref="T139:T141"/>
  </mergeCells>
  <pageMargins left="1.0868110236220472" right="0.51181102362204722" top="0.78740157480314965" bottom="0.78740157480314965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SMC LICITAÇÕES JUL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2017-03-24T13:57:41Z</cp:lastPrinted>
  <dcterms:created xsi:type="dcterms:W3CDTF">2013-10-11T22:10:57Z</dcterms:created>
  <dcterms:modified xsi:type="dcterms:W3CDTF">2018-08-13T17:20:03Z</dcterms:modified>
</cp:coreProperties>
</file>