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 tabRatio="698"/>
  </bookViews>
  <sheets>
    <sheet name="SEPLAN LICITAÇÕES JUL 2017" sheetId="1" r:id="rId1"/>
  </sheets>
  <definedNames>
    <definedName name="_xlnm.Print_Area" localSheetId="0">'SEPLAN LICITAÇÕES JUL 2017'!$A$1:$BF$76</definedName>
  </definedNames>
  <calcPr calcId="145621"/>
</workbook>
</file>

<file path=xl/calcChain.xml><?xml version="1.0" encoding="utf-8"?>
<calcChain xmlns="http://schemas.openxmlformats.org/spreadsheetml/2006/main">
  <c r="AI65" i="1" l="1"/>
  <c r="AI60" i="1" l="1"/>
  <c r="AH60" i="1" l="1"/>
  <c r="AH65" i="1" l="1"/>
  <c r="AH70" i="1"/>
  <c r="A60" i="1" l="1"/>
  <c r="A65" i="1" s="1"/>
  <c r="AG65" i="1"/>
  <c r="AG60" i="1"/>
  <c r="AG70" i="1" s="1"/>
  <c r="L19" i="1"/>
  <c r="L70" i="1" s="1"/>
  <c r="AD70" i="1" l="1"/>
  <c r="AE57" i="1" l="1"/>
  <c r="AC58" i="1"/>
  <c r="AE58" i="1" s="1"/>
  <c r="AF65" i="1" l="1"/>
  <c r="AE65" i="1"/>
  <c r="AJ64" i="1"/>
  <c r="AE60" i="1"/>
  <c r="AE64" i="1"/>
  <c r="AE42" i="1"/>
  <c r="AE45" i="1"/>
  <c r="AE46" i="1"/>
  <c r="AE47" i="1"/>
  <c r="AE20" i="1"/>
  <c r="AJ65" i="1" l="1"/>
  <c r="AJ60" i="1" l="1"/>
  <c r="AJ47" i="1"/>
  <c r="AJ56" i="1"/>
  <c r="AJ57" i="1"/>
  <c r="AC56" i="1"/>
  <c r="AE56" i="1" s="1"/>
  <c r="AJ44" i="1"/>
  <c r="AJ45" i="1"/>
  <c r="AJ46" i="1"/>
  <c r="AC44" i="1"/>
  <c r="AE44" i="1" s="1"/>
  <c r="AF19" i="1"/>
  <c r="AC43" i="1"/>
  <c r="AE43" i="1" l="1"/>
  <c r="AC70" i="1"/>
  <c r="AJ19" i="1"/>
  <c r="AF70" i="1"/>
  <c r="AE19" i="1"/>
  <c r="AJ43" i="1"/>
  <c r="AJ42" i="1"/>
  <c r="AJ20" i="1"/>
  <c r="AE70" i="1" l="1"/>
  <c r="AJ70" i="1"/>
</calcChain>
</file>

<file path=xl/sharedStrings.xml><?xml version="1.0" encoding="utf-8"?>
<sst xmlns="http://schemas.openxmlformats.org/spreadsheetml/2006/main" count="233" uniqueCount="209">
  <si>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</si>
  <si>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</si>
  <si>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</si>
  <si>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</si>
  <si>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</si>
  <si>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</si>
  <si>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</si>
  <si>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</si>
  <si>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</si>
  <si>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</si>
  <si>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</si>
  <si>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</si>
  <si>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</si>
  <si>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</si>
  <si>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</si>
  <si>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</si>
  <si>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</si>
  <si>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</si>
  <si>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</si>
  <si>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</si>
  <si>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</si>
  <si>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</si>
  <si>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</si>
  <si>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</si>
  <si>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</si>
  <si>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</si>
  <si>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</si>
  <si>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</si>
  <si>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</si>
  <si>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</si>
  <si>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</si>
  <si>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</si>
  <si>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</si>
  <si>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</si>
  <si>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</si>
  <si>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</si>
  <si>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</si>
  <si>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</si>
  <si>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</si>
  <si>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</si>
  <si>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</si>
  <si>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</si>
  <si>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</si>
  <si>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</si>
  <si>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</si>
  <si>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</si>
  <si>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</si>
  <si>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</si>
  <si>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</si>
  <si>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</si>
  <si>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</si>
  <si>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</si>
  <si>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</si>
  <si>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</si>
  <si>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</si>
  <si>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</si>
  <si>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</si>
  <si>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</si>
  <si>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</si>
  <si>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</si>
  <si>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</si>
  <si>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</si>
  <si>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</si>
  <si>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</si>
  <si>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</si>
  <si>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</si>
  <si>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</si>
  <si>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</si>
  <si>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</si>
  <si>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</si>
  <si>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</si>
  <si>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</si>
  <si>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</si>
  <si>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</si>
  <si>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</si>
  <si>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</si>
  <si>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</si>
  <si>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</si>
  <si>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</si>
  <si>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</si>
  <si>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</si>
  <si>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</si>
  <si>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</si>
  <si>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</si>
  <si>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</si>
  <si>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</si>
  <si>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</si>
  <si>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</si>
  <si>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</si>
  <si>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</si>
  <si>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</si>
  <si>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</si>
  <si>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</si>
  <si>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</si>
  <si>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</si>
  <si>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</si>
  <si>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</si>
  <si>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</si>
  <si>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</si>
  <si>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</si>
  <si>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</si>
  <si>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</si>
  <si>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</si>
  <si>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</si>
  <si>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</si>
  <si>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</si>
  <si>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</si>
  <si>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</si>
  <si>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</si>
  <si>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</si>
  <si>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</si>
  <si>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</si>
  <si>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</si>
  <si>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</si>
  <si>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</si>
  <si>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</si>
  <si>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</si>
  <si>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1º</t>
  </si>
  <si>
    <t>2º</t>
  </si>
  <si>
    <t>250/2010</t>
  </si>
  <si>
    <t>008/2010</t>
  </si>
  <si>
    <t>Concorrência</t>
  </si>
  <si>
    <t>Serviços de implantação com garantia do sistema Informatizado de Gestão Pública abrangendo as àreas Tributária, Financeira,  Orçamentária, Contábil, Recursos  Humanos e Administrativos, e manutenção e suporte técnico do mesmo,visando a utilização de forma corporativa, com gestão centralizada e utilização descentralizada pela Prefeitura Municipal de Rio Branco, devendo operar em equipamentos dedicados do Data Center (DC) do Município de Rio Branco.</t>
  </si>
  <si>
    <t>002/2011</t>
  </si>
  <si>
    <t>MGA Comércio de Produtos e Manutenção de Informática Ltda</t>
  </si>
  <si>
    <t>09.032.577/0001-50</t>
  </si>
  <si>
    <t>Alteração de prazo e forma de pagamento</t>
  </si>
  <si>
    <t>10.874/10.819</t>
  </si>
  <si>
    <t>3º</t>
  </si>
  <si>
    <t>4º</t>
  </si>
  <si>
    <t>Motivo da Alteração</t>
  </si>
  <si>
    <t>1 e 8</t>
  </si>
  <si>
    <t>5º</t>
  </si>
  <si>
    <t>6º</t>
  </si>
  <si>
    <t>7º</t>
  </si>
  <si>
    <t>8º</t>
  </si>
  <si>
    <t>Prorrogação de prazo e alteração de forma de pagamento</t>
  </si>
  <si>
    <t>Alteração do objeto do contrato (inclusão do módulo de protocolo); aditivo de valor ao contrato; alteração da forma de pagamento</t>
  </si>
  <si>
    <t>Alteração do objeto do contrato (inclusão do módulo de Nota Fiscal Avulsa e fiscalização de Secretarias); aditivo de valor ao contrato; prorrogação  do prazo; reajuste e  alteração da forma de pagamento</t>
  </si>
  <si>
    <t>aditivo 8,3% e reajuste 12,429%</t>
  </si>
  <si>
    <t>Alteração do objeto do contrato (inclusão dos novos sub-módulos e funcionalidades nos módulos  orçamentário, financeiro e contábil, recursos humanos e tributário) valor; prazo; forma de pagamento</t>
  </si>
  <si>
    <t>aditivo 12,50% e  12,59%</t>
  </si>
  <si>
    <t>Prazo</t>
  </si>
  <si>
    <t>Aditivo de valor ao contrato pelos custos adicionais com os trabalhos de tratamento, organização e saneamento dos dados da base atual dos sistemas da Prefeitura Municipal de Rio Branco; e Da forma de pagamento.</t>
  </si>
  <si>
    <t xml:space="preserve">1º </t>
  </si>
  <si>
    <t>5,5277% e outros</t>
  </si>
  <si>
    <t>Apostilamento ao contrato alterando a dotação orçamentária; reajuste de valores do contrato e alteração da forma de pagamento</t>
  </si>
  <si>
    <t xml:space="preserve">2º </t>
  </si>
  <si>
    <t>001/2013</t>
  </si>
  <si>
    <t xml:space="preserve">técnica e preço </t>
  </si>
  <si>
    <t>44.90.39.00</t>
  </si>
  <si>
    <t>Serviço de locação de impressora multifuncional, com fornecimento de todo material necessário, exceto papel A4, para atender as necessidades da Secretaria Municipal de Planejamento.</t>
  </si>
  <si>
    <t>006/2013</t>
  </si>
  <si>
    <t>Dux Com e Representação Imp e Exp Ltda</t>
  </si>
  <si>
    <t>05.502.105/0001-62</t>
  </si>
  <si>
    <t>33.90.39.00</t>
  </si>
  <si>
    <t>Apostilamento ao contrato alterando a dotação orçamentária</t>
  </si>
  <si>
    <t>s/n</t>
  </si>
  <si>
    <t>Dispensa de Licitação</t>
  </si>
  <si>
    <t>Serviços de postagens e envio de encomendas para atender as demandas da Secretaria Municipal de Planejamento</t>
  </si>
  <si>
    <t>9912332976/2013</t>
  </si>
  <si>
    <t>Empresa Brasileira de Correios e Telégrafos - ECT</t>
  </si>
  <si>
    <t>34.028.316/7709-95</t>
  </si>
  <si>
    <t>artigo  24, Inciso VIII  da Lei 8.666/93</t>
  </si>
  <si>
    <t>Pregão para Registro de Preços</t>
  </si>
  <si>
    <t>9º</t>
  </si>
  <si>
    <t xml:space="preserve">Prazo </t>
  </si>
  <si>
    <t>10º</t>
  </si>
  <si>
    <t>Altera a Cláusula Décima Segunda - Da Entrega e da Atestação dos Serviços: A Contratante poderá efetuar o recebimento provisório por sub módulo que possa ser implantado e trabalhado de forma autônoma , ou seja, sem relação de dependência com os demais módulos/sub módulos do sistema, na forma estabelecida no subitem 1.2 desta Cláusula; Altera a Cláusula Décima Terceira - Do pagamento: Como solução para assegurar a manutenção da equação econômico-financeira da contratação, a Contratante  poderá pagar à Contratada os serviços de manutenção efetivamente prestados nos sub módulos do PPA, LOA e LDO efetivamente implantados, recebidos de forma provisória e utilizados pela Contratante, desde que devidamente atestados na forma do item 3 da Cláusula Décima Segunda, e de acordo com o item 2.1 da Cláusula Décima Terceira.</t>
  </si>
  <si>
    <t>Prorrogação do prazo de vigência e execução do contrato por mais 12 (doze) meses contados de 21 de setembro de 2014 até 20 de setembro de 2015.</t>
  </si>
  <si>
    <t>11º</t>
  </si>
  <si>
    <t>12º</t>
  </si>
  <si>
    <t>Altera a cláusula Segunda - Dos Serviços contratos e dos prazos para execução: Fica prorrogado o prazo de vigência e execução do contrato nº 002/2011 referente a implantação, em 04 (quatro) meses contados a partir de 25 de dezembro de 2014 até 23 de abril de 2015. O prazo de vigência e execução do contrato de garantia, manutenção e suporte técnico será de 12 (doze) meses contados a partir do término do contrato  de implantação e emissão do termo de recebimento  definitivo.</t>
  </si>
  <si>
    <t>Altera a cláusula Décima Terceira - Do pagamento, com a seguinte redação:[...] 2.2. Como solução para assegurar a manutenção da equação econômico-financeira da contratação, a Contratante poderá pagar à Contratada os serviços de manutenção efetivamente prestados nos sub módulos abaixo relacionados efetivamente implantados, recebidos de forma provisória e utilizados pela contratante, desde que devidamente atestados na forma do item 3 da Cláusula Décima Segunda, e de acordo com o item 2.1 da Cláusula décima Terceira: Cadastro municipal; cadastro técnico imobiliário; IPTU; ISSQN; Fiscalização; ITBI; Contribuição de Melhoria; Alvará; Arrecadação; conta corrente Fiscal; Dívida Ativa; Cobrança Administrativa; Certidões; Gerenciamento de TRânsito e TRansporte; Rendas Patrimoniais; Emissão de guias de Pagamento; Ferramentas de Inteligência Fiscal; Guias de Informação; Procuradoria; Cadastro Mobiliário; Programação e Execução Financeira; Gestão da Dívida Pública; Gestão dos Precatórios; Acompanhamento da Execução Orçamentária; Acompanhamento de Serviços e Equipamentos; Acompanhamento e Transferência de Recursos recebidos; Acompanhamento e Transferência de Recursos concedidos; Contabilidade; Auditoria e Controle; Nota Fiscal Avulsa; e Fiscalização de Secretaria.</t>
  </si>
  <si>
    <t xml:space="preserve">3º </t>
  </si>
  <si>
    <t>Apostilamento ao contrato alterando a Cláusula Décima Nona - Do  Reajuste.</t>
  </si>
  <si>
    <t xml:space="preserve">IGP-DI 3,780000% </t>
  </si>
  <si>
    <t xml:space="preserve">Termo de apostilamento alterando a dotação orçamentária </t>
  </si>
  <si>
    <t xml:space="preserve"> Executado no Exercício 2015</t>
  </si>
  <si>
    <t xml:space="preserve">(ah) </t>
  </si>
  <si>
    <t>13º</t>
  </si>
  <si>
    <t>Prorrogação de prazo do contrato por 6 meses, de 23/4/15 a 20/10/2015.</t>
  </si>
  <si>
    <t>Termo de Apostilamento anulado, e substituído pelo 9º Termo Aditivo prrogando o prazo do contrato.</t>
  </si>
  <si>
    <t>Termo aditivo prorrogando o prazo do contrato por 12 meses</t>
  </si>
  <si>
    <t>Termo aditivo prorrogando  o prazo por 12 meses</t>
  </si>
  <si>
    <t>Secretaria da Casa Civil</t>
  </si>
  <si>
    <t>14º</t>
  </si>
  <si>
    <t>Prorrogação de prazo do contrato por 90 dias, de 20/10/15 até 18/01/2016.</t>
  </si>
  <si>
    <t>Prorrogação do prazo de vigência e execução do contrato por mais 12 (doze) meses contados de 21 de setembro de 2015 até 20 de setembro de 2016.</t>
  </si>
  <si>
    <t xml:space="preserve">15º </t>
  </si>
  <si>
    <t>Prorrogação do prazo do contrato por 180 dias , de 19/01/2016 até 17/07/2016</t>
  </si>
  <si>
    <t>Apostilamento ao contrato reajustando os preços pelo IGP-DI no percentual de 10,67%</t>
  </si>
  <si>
    <t xml:space="preserve">IGP-DI 10,6786100% </t>
  </si>
  <si>
    <t>Executado até 2014</t>
  </si>
  <si>
    <t xml:space="preserve"> Executado no Exercício 2016</t>
  </si>
  <si>
    <t>16º</t>
  </si>
  <si>
    <t>Prorrogação do prazo do contrato por 167 dias, contados de 17 de julho de 2016 até 31 de dezembro de 2016.</t>
  </si>
  <si>
    <t>,</t>
  </si>
  <si>
    <t>Prorrogação do prazo de vigência do Contrato por 102 dias, de 21/09/2016 à 31/12/2016.</t>
  </si>
  <si>
    <t>PRESTAÇÃO DE CONTAS MENSAL - EXERCÍCIO 2017</t>
  </si>
  <si>
    <t>4 º</t>
  </si>
  <si>
    <t>Termo aditivo prorrogado o prazo no periodo de janeiro de 2017  a abril de 2017</t>
  </si>
  <si>
    <t>31/04/2017</t>
  </si>
  <si>
    <t xml:space="preserve"> Executado no Exercício 2017</t>
  </si>
  <si>
    <r>
      <t xml:space="preserve">ÓRGÃO/ENTIDADE/FUNDO: </t>
    </r>
    <r>
      <rPr>
        <b/>
        <sz val="11"/>
        <color theme="1"/>
        <rFont val="Arial"/>
        <family val="2"/>
      </rPr>
      <t>SECRETARIA MUNICIPAL DE PLANEJAMENTO - SEPLAN</t>
    </r>
  </si>
  <si>
    <r>
      <t xml:space="preserve">MÊS/ANO: </t>
    </r>
    <r>
      <rPr>
        <b/>
        <sz val="11"/>
        <color theme="1"/>
        <rFont val="Arial"/>
        <family val="2"/>
      </rPr>
      <t>JANEIRO À JULHO/2017</t>
    </r>
  </si>
  <si>
    <r>
      <t xml:space="preserve">DATA DA ÚLTIMA ATUALIZAÇÃO: </t>
    </r>
    <r>
      <rPr>
        <b/>
        <sz val="11"/>
        <color theme="1"/>
        <rFont val="Arial"/>
        <family val="2"/>
      </rPr>
      <t>07/08/2017</t>
    </r>
  </si>
  <si>
    <r>
      <t>Nome do responsável pela elaboração:</t>
    </r>
    <r>
      <rPr>
        <b/>
        <sz val="11"/>
        <color theme="1"/>
        <rFont val="Arial"/>
        <family val="2"/>
      </rPr>
      <t xml:space="preserve"> Lidiane Rodrigues Barbosa</t>
    </r>
  </si>
  <si>
    <r>
      <t xml:space="preserve">Nome do titular do Órgão/Entidade/Fundo (no exercício do cargo): </t>
    </r>
    <r>
      <rPr>
        <b/>
        <sz val="11"/>
        <color theme="1"/>
        <rFont val="Arial"/>
        <family val="2"/>
      </rPr>
      <t>Maria Janete Sousa dos Santos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</si>
</sst>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27" xfId="0" applyNumberFormat="1" applyFont="1" applyFill="1" applyBorder="1" applyAlignment="1">
      <alignment horizontal="right" vertical="center" wrapText="1"/>
    </xf>
    <xf numFmtId="2" fontId="1" fillId="0" borderId="9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right" vertical="center" wrapText="1"/>
    </xf>
    <xf numFmtId="14" fontId="1" fillId="0" borderId="4" xfId="0" applyNumberFormat="1" applyFont="1" applyFill="1" applyBorder="1" applyAlignment="1">
      <alignment horizontal="right" vertical="center" wrapText="1"/>
    </xf>
    <xf numFmtId="14" fontId="1" fillId="0" borderId="2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4" fontId="1" fillId="0" borderId="30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14" fontId="1" fillId="0" borderId="30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justify" vertical="center" wrapText="1"/>
    </xf>
    <xf numFmtId="0" fontId="1" fillId="0" borderId="3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right" vertical="center" wrapText="1"/>
    </xf>
    <xf numFmtId="2" fontId="1" fillId="0" borderId="40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 wrapText="1"/>
    </xf>
    <xf numFmtId="2" fontId="1" fillId="0" borderId="33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right" vertical="center" wrapText="1"/>
    </xf>
    <xf numFmtId="2" fontId="1" fillId="0" borderId="49" xfId="0" applyNumberFormat="1" applyFont="1" applyFill="1" applyBorder="1" applyAlignment="1">
      <alignment horizontal="right" vertical="center" wrapText="1"/>
    </xf>
    <xf numFmtId="14" fontId="1" fillId="0" borderId="49" xfId="0" applyNumberFormat="1" applyFont="1" applyFill="1" applyBorder="1" applyAlignment="1">
      <alignment horizontal="right" vertical="center" wrapText="1"/>
    </xf>
    <xf numFmtId="0" fontId="1" fillId="0" borderId="49" xfId="0" applyNumberFormat="1" applyFont="1" applyFill="1" applyBorder="1" applyAlignment="1">
      <alignment horizontal="right" vertical="center" wrapText="1"/>
    </xf>
    <xf numFmtId="14" fontId="1" fillId="0" borderId="50" xfId="0" applyNumberFormat="1" applyFont="1" applyFill="1" applyBorder="1" applyAlignment="1">
      <alignment horizontal="righ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2" fontId="6" fillId="0" borderId="52" xfId="0" applyNumberFormat="1" applyFont="1" applyFill="1" applyBorder="1" applyAlignment="1">
      <alignment vertical="center" wrapText="1"/>
    </xf>
    <xf numFmtId="2" fontId="6" fillId="0" borderId="51" xfId="0" applyNumberFormat="1" applyFont="1" applyFill="1" applyBorder="1" applyAlignment="1">
      <alignment vertical="center" wrapText="1"/>
    </xf>
    <xf numFmtId="14" fontId="6" fillId="0" borderId="52" xfId="0" applyNumberFormat="1" applyFont="1" applyFill="1" applyBorder="1" applyAlignment="1">
      <alignment vertical="center" wrapText="1"/>
    </xf>
    <xf numFmtId="0" fontId="6" fillId="0" borderId="53" xfId="0" applyNumberFormat="1" applyFont="1" applyFill="1" applyBorder="1" applyAlignment="1">
      <alignment vertical="center" wrapText="1"/>
    </xf>
    <xf numFmtId="14" fontId="6" fillId="0" borderId="54" xfId="0" applyNumberFormat="1" applyFont="1" applyFill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3</xdr:row>
      <xdr:rowOff>19050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159203</xdr:colOff>
      <xdr:row>0</xdr:row>
      <xdr:rowOff>5442</xdr:rowOff>
    </xdr:from>
    <xdr:to>
      <xdr:col>1</xdr:col>
      <xdr:colOff>676275</xdr:colOff>
      <xdr:row>3</xdr:row>
      <xdr:rowOff>17688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6403" y="5442"/>
          <a:ext cx="517072" cy="536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4"/>
  <sheetViews>
    <sheetView tabSelected="1" zoomScaleNormal="100" zoomScaleSheetLayoutView="100" workbookViewId="0">
      <selection activeCell="A74" sqref="A74:F74"/>
    </sheetView>
  </sheetViews>
  <sheetFormatPr defaultRowHeight="12.75" x14ac:dyDescent="0.25"/>
  <cols>
    <col min="1" max="1" width="6.85546875" style="129" customWidth="1"/>
    <col min="2" max="2" width="13.5703125" style="129" customWidth="1"/>
    <col min="3" max="3" width="17.140625" style="129" customWidth="1"/>
    <col min="4" max="4" width="32.5703125" style="129" customWidth="1"/>
    <col min="5" max="5" width="13.7109375" style="129" customWidth="1"/>
    <col min="6" max="6" width="55.7109375" style="128" customWidth="1"/>
    <col min="7" max="7" width="18.140625" style="129" customWidth="1"/>
    <col min="8" max="8" width="12.7109375" style="129" customWidth="1"/>
    <col min="9" max="9" width="50.140625" style="129" customWidth="1"/>
    <col min="10" max="10" width="21.5703125" style="129" customWidth="1"/>
    <col min="11" max="11" width="10.5703125" style="129" customWidth="1"/>
    <col min="12" max="12" width="15.7109375" style="129" bestFit="1" customWidth="1"/>
    <col min="13" max="13" width="10.5703125" style="129" customWidth="1"/>
    <col min="14" max="14" width="11.5703125" style="129" customWidth="1"/>
    <col min="15" max="16" width="10.5703125" style="129" customWidth="1"/>
    <col min="17" max="17" width="12" style="129" customWidth="1"/>
    <col min="18" max="18" width="10.5703125" style="129" customWidth="1"/>
    <col min="19" max="19" width="10" style="129" bestFit="1" customWidth="1"/>
    <col min="20" max="20" width="13" style="129" customWidth="1"/>
    <col min="21" max="21" width="10.5703125" style="129" customWidth="1"/>
    <col min="22" max="22" width="11.5703125" style="129" bestFit="1" customWidth="1"/>
    <col min="23" max="23" width="14.7109375" style="129" customWidth="1"/>
    <col min="24" max="24" width="42.42578125" style="129" customWidth="1"/>
    <col min="25" max="25" width="13.7109375" style="129" customWidth="1"/>
    <col min="26" max="26" width="12" style="129" bestFit="1" customWidth="1"/>
    <col min="27" max="28" width="10.5703125" style="129" customWidth="1"/>
    <col min="29" max="29" width="13" style="129" bestFit="1" customWidth="1"/>
    <col min="30" max="30" width="10.5703125" style="129" customWidth="1"/>
    <col min="31" max="31" width="21" style="129" customWidth="1"/>
    <col min="32" max="32" width="18.7109375" style="129" customWidth="1"/>
    <col min="33" max="35" width="16.140625" style="129" customWidth="1"/>
    <col min="36" max="36" width="21" style="129" customWidth="1"/>
    <col min="37" max="37" width="11.5703125" style="129" customWidth="1"/>
    <col min="38" max="38" width="13.85546875" style="129" customWidth="1"/>
    <col min="39" max="39" width="33.140625" style="129" customWidth="1"/>
    <col min="40" max="40" width="13.140625" style="129" customWidth="1"/>
    <col min="41" max="41" width="14.5703125" style="129" customWidth="1"/>
    <col min="42" max="42" width="14.42578125" style="129" customWidth="1"/>
    <col min="43" max="43" width="13.85546875" style="129" customWidth="1"/>
    <col min="44" max="44" width="13.7109375" style="129" customWidth="1"/>
    <col min="45" max="45" width="13.28515625" style="129" customWidth="1"/>
    <col min="46" max="46" width="12.28515625" style="129" customWidth="1"/>
    <col min="47" max="54" width="9.140625" style="129"/>
    <col min="55" max="55" width="10.140625" style="129" customWidth="1"/>
    <col min="56" max="57" width="9.140625" style="129"/>
    <col min="58" max="58" width="55.28515625" style="129" customWidth="1"/>
    <col min="59" max="16384" width="9.140625" style="129"/>
  </cols>
  <sheetData>
    <row r="1" spans="1:58" s="126" customFormat="1" ht="14.25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5"/>
      <c r="AL1" s="125"/>
      <c r="AM1" s="125"/>
      <c r="AN1" s="125"/>
      <c r="AO1" s="125"/>
      <c r="AP1" s="125"/>
      <c r="AQ1" s="125"/>
      <c r="AR1" s="125"/>
      <c r="AS1" s="125"/>
      <c r="AT1" s="125"/>
    </row>
    <row r="2" spans="1:58" s="126" customFormat="1" ht="14.2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5"/>
      <c r="AL2" s="125"/>
      <c r="AM2" s="125"/>
      <c r="AN2" s="125"/>
      <c r="AO2" s="125"/>
      <c r="AP2" s="125"/>
      <c r="AQ2" s="125"/>
      <c r="AR2" s="125"/>
      <c r="AS2" s="125"/>
      <c r="AT2" s="125"/>
    </row>
    <row r="3" spans="1:58" s="126" customFormat="1" ht="12.75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5"/>
      <c r="AL3" s="125"/>
      <c r="AM3" s="125"/>
      <c r="AN3" s="125"/>
      <c r="AO3" s="125"/>
      <c r="AP3" s="125"/>
      <c r="AQ3" s="125"/>
      <c r="AR3" s="125"/>
      <c r="AS3" s="125"/>
      <c r="AT3" s="125"/>
    </row>
    <row r="4" spans="1:58" s="133" customFormat="1" ht="15" x14ac:dyDescent="0.25">
      <c r="A4" s="133" t="s">
        <v>51</v>
      </c>
      <c r="F4" s="208"/>
    </row>
    <row r="5" spans="1:58" s="126" customFormat="1" ht="14.25" x14ac:dyDescent="0.25">
      <c r="B5" s="132"/>
      <c r="C5" s="132"/>
      <c r="D5" s="132"/>
      <c r="E5" s="132"/>
      <c r="F5" s="125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</row>
    <row r="6" spans="1:58" s="133" customFormat="1" ht="15" x14ac:dyDescent="0.25">
      <c r="A6" s="134" t="s">
        <v>199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</row>
    <row r="7" spans="1:58" s="126" customFormat="1" ht="14.25" x14ac:dyDescent="0.25">
      <c r="A7" s="124" t="s">
        <v>116</v>
      </c>
      <c r="B7" s="124"/>
      <c r="C7" s="124"/>
      <c r="D7" s="124"/>
      <c r="E7" s="124"/>
      <c r="F7" s="124"/>
      <c r="G7" s="124"/>
      <c r="H7" s="124"/>
      <c r="I7" s="124"/>
      <c r="J7" s="124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</row>
    <row r="8" spans="1:58" s="126" customFormat="1" ht="14.25" x14ac:dyDescent="0.25">
      <c r="A8" s="124" t="s">
        <v>93</v>
      </c>
      <c r="B8" s="124"/>
      <c r="C8" s="124"/>
      <c r="D8" s="124"/>
      <c r="E8" s="124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</row>
    <row r="9" spans="1:58" s="126" customFormat="1" ht="14.25" x14ac:dyDescent="0.25">
      <c r="B9" s="132"/>
      <c r="C9" s="132"/>
      <c r="D9" s="132"/>
      <c r="E9" s="132"/>
      <c r="F9" s="125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1:58" s="126" customFormat="1" ht="15" x14ac:dyDescent="0.25">
      <c r="A10" s="124" t="s">
        <v>204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</row>
    <row r="11" spans="1:58" s="126" customFormat="1" ht="15" x14ac:dyDescent="0.25">
      <c r="A11" s="124" t="s">
        <v>205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</row>
    <row r="12" spans="1:58" s="126" customFormat="1" ht="15" x14ac:dyDescent="0.25">
      <c r="A12" s="124" t="s">
        <v>206</v>
      </c>
      <c r="B12" s="124"/>
      <c r="C12" s="124"/>
      <c r="D12" s="124"/>
      <c r="F12" s="125"/>
    </row>
    <row r="13" spans="1:58" s="126" customFormat="1" ht="14.25" x14ac:dyDescent="0.25">
      <c r="B13" s="132"/>
      <c r="C13" s="132"/>
      <c r="D13" s="132"/>
      <c r="E13" s="132"/>
      <c r="F13" s="125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</row>
    <row r="14" spans="1:58" s="136" customFormat="1" ht="15.75" customHeight="1" thickBot="1" x14ac:dyDescent="0.3">
      <c r="A14" s="135" t="s">
        <v>85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</row>
    <row r="15" spans="1:58" ht="15.75" customHeight="1" x14ac:dyDescent="0.25">
      <c r="A15" s="137" t="s">
        <v>55</v>
      </c>
      <c r="B15" s="91" t="s">
        <v>22</v>
      </c>
      <c r="C15" s="92"/>
      <c r="D15" s="92"/>
      <c r="E15" s="92"/>
      <c r="F15" s="92"/>
      <c r="G15" s="93"/>
      <c r="H15" s="107" t="s">
        <v>86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 t="s">
        <v>95</v>
      </c>
      <c r="AL15" s="110"/>
      <c r="AM15" s="110"/>
      <c r="AN15" s="111"/>
      <c r="AO15" s="107" t="s">
        <v>115</v>
      </c>
      <c r="AP15" s="108"/>
      <c r="AQ15" s="108"/>
      <c r="AR15" s="108"/>
      <c r="AS15" s="108"/>
      <c r="AT15" s="112"/>
      <c r="AU15" s="113" t="s">
        <v>87</v>
      </c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5"/>
    </row>
    <row r="16" spans="1:58" ht="15.75" customHeight="1" x14ac:dyDescent="0.25">
      <c r="A16" s="138"/>
      <c r="B16" s="94"/>
      <c r="C16" s="95"/>
      <c r="D16" s="95"/>
      <c r="E16" s="95"/>
      <c r="F16" s="95"/>
      <c r="G16" s="96"/>
      <c r="H16" s="81" t="s">
        <v>52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84" t="s">
        <v>53</v>
      </c>
      <c r="V16" s="82"/>
      <c r="W16" s="82"/>
      <c r="X16" s="82"/>
      <c r="Y16" s="82"/>
      <c r="Z16" s="82"/>
      <c r="AA16" s="82"/>
      <c r="AB16" s="82"/>
      <c r="AC16" s="82"/>
      <c r="AD16" s="83"/>
      <c r="AE16" s="84" t="s">
        <v>54</v>
      </c>
      <c r="AF16" s="82"/>
      <c r="AG16" s="82"/>
      <c r="AH16" s="82"/>
      <c r="AI16" s="82"/>
      <c r="AJ16" s="82"/>
      <c r="AK16" s="139" t="s">
        <v>97</v>
      </c>
      <c r="AL16" s="140" t="s">
        <v>98</v>
      </c>
      <c r="AM16" s="140" t="s">
        <v>96</v>
      </c>
      <c r="AN16" s="141" t="s">
        <v>99</v>
      </c>
      <c r="AO16" s="142" t="s">
        <v>104</v>
      </c>
      <c r="AP16" s="143" t="s">
        <v>105</v>
      </c>
      <c r="AQ16" s="143" t="s">
        <v>106</v>
      </c>
      <c r="AR16" s="143" t="s">
        <v>108</v>
      </c>
      <c r="AS16" s="143" t="s">
        <v>107</v>
      </c>
      <c r="AT16" s="144" t="s">
        <v>108</v>
      </c>
      <c r="AU16" s="83" t="s">
        <v>1</v>
      </c>
      <c r="AV16" s="145" t="s">
        <v>61</v>
      </c>
      <c r="AW16" s="146" t="s">
        <v>65</v>
      </c>
      <c r="AX16" s="146"/>
      <c r="AY16" s="146"/>
      <c r="AZ16" s="146" t="s">
        <v>68</v>
      </c>
      <c r="BA16" s="146"/>
      <c r="BB16" s="145" t="s">
        <v>69</v>
      </c>
      <c r="BC16" s="140" t="s">
        <v>84</v>
      </c>
      <c r="BD16" s="146" t="s">
        <v>72</v>
      </c>
      <c r="BE16" s="146"/>
      <c r="BF16" s="147"/>
    </row>
    <row r="17" spans="1:58" ht="51" x14ac:dyDescent="0.25">
      <c r="A17" s="138"/>
      <c r="B17" s="148" t="s">
        <v>7</v>
      </c>
      <c r="C17" s="149" t="s">
        <v>8</v>
      </c>
      <c r="D17" s="149" t="s">
        <v>0</v>
      </c>
      <c r="E17" s="149" t="s">
        <v>1</v>
      </c>
      <c r="F17" s="149" t="s">
        <v>2</v>
      </c>
      <c r="G17" s="150" t="s">
        <v>9</v>
      </c>
      <c r="H17" s="151" t="s">
        <v>10</v>
      </c>
      <c r="I17" s="149" t="s">
        <v>3</v>
      </c>
      <c r="J17" s="149" t="s">
        <v>20</v>
      </c>
      <c r="K17" s="149" t="s">
        <v>11</v>
      </c>
      <c r="L17" s="149" t="s">
        <v>49</v>
      </c>
      <c r="M17" s="149" t="s">
        <v>15</v>
      </c>
      <c r="N17" s="149" t="s">
        <v>14</v>
      </c>
      <c r="O17" s="149" t="s">
        <v>13</v>
      </c>
      <c r="P17" s="149" t="s">
        <v>4</v>
      </c>
      <c r="Q17" s="149" t="s">
        <v>94</v>
      </c>
      <c r="R17" s="149" t="s">
        <v>56</v>
      </c>
      <c r="S17" s="149" t="s">
        <v>57</v>
      </c>
      <c r="T17" s="149" t="s">
        <v>5</v>
      </c>
      <c r="U17" s="149" t="s">
        <v>12</v>
      </c>
      <c r="V17" s="149" t="s">
        <v>11</v>
      </c>
      <c r="W17" s="149" t="s">
        <v>15</v>
      </c>
      <c r="X17" s="149" t="s">
        <v>130</v>
      </c>
      <c r="Y17" s="149" t="s">
        <v>14</v>
      </c>
      <c r="Z17" s="149" t="s">
        <v>13</v>
      </c>
      <c r="AA17" s="149" t="s">
        <v>16</v>
      </c>
      <c r="AB17" s="149" t="s">
        <v>17</v>
      </c>
      <c r="AC17" s="149" t="s">
        <v>18</v>
      </c>
      <c r="AD17" s="149" t="s">
        <v>19</v>
      </c>
      <c r="AE17" s="149" t="s">
        <v>23</v>
      </c>
      <c r="AF17" s="149" t="s">
        <v>193</v>
      </c>
      <c r="AG17" s="28" t="s">
        <v>178</v>
      </c>
      <c r="AH17" s="149" t="s">
        <v>194</v>
      </c>
      <c r="AI17" s="149" t="s">
        <v>203</v>
      </c>
      <c r="AJ17" s="149" t="s">
        <v>21</v>
      </c>
      <c r="AK17" s="83"/>
      <c r="AL17" s="140"/>
      <c r="AM17" s="140"/>
      <c r="AN17" s="141"/>
      <c r="AO17" s="152"/>
      <c r="AP17" s="153"/>
      <c r="AQ17" s="153"/>
      <c r="AR17" s="153"/>
      <c r="AS17" s="153"/>
      <c r="AT17" s="154"/>
      <c r="AU17" s="83"/>
      <c r="AV17" s="145"/>
      <c r="AW17" s="155" t="s">
        <v>62</v>
      </c>
      <c r="AX17" s="155" t="s">
        <v>63</v>
      </c>
      <c r="AY17" s="155" t="s">
        <v>64</v>
      </c>
      <c r="AZ17" s="155" t="s">
        <v>66</v>
      </c>
      <c r="BA17" s="156" t="s">
        <v>67</v>
      </c>
      <c r="BB17" s="145"/>
      <c r="BC17" s="140"/>
      <c r="BD17" s="155" t="s">
        <v>62</v>
      </c>
      <c r="BE17" s="155" t="s">
        <v>71</v>
      </c>
      <c r="BF17" s="157" t="s">
        <v>70</v>
      </c>
    </row>
    <row r="18" spans="1:58" ht="13.5" thickBot="1" x14ac:dyDescent="0.3">
      <c r="A18" s="170"/>
      <c r="B18" s="171" t="s">
        <v>24</v>
      </c>
      <c r="C18" s="160" t="s">
        <v>25</v>
      </c>
      <c r="D18" s="172" t="s">
        <v>48</v>
      </c>
      <c r="E18" s="160" t="s">
        <v>26</v>
      </c>
      <c r="F18" s="160" t="s">
        <v>27</v>
      </c>
      <c r="G18" s="173" t="s">
        <v>28</v>
      </c>
      <c r="H18" s="174" t="s">
        <v>29</v>
      </c>
      <c r="I18" s="160" t="s">
        <v>30</v>
      </c>
      <c r="J18" s="160" t="s">
        <v>31</v>
      </c>
      <c r="K18" s="160" t="s">
        <v>32</v>
      </c>
      <c r="L18" s="159" t="s">
        <v>33</v>
      </c>
      <c r="M18" s="160" t="s">
        <v>34</v>
      </c>
      <c r="N18" s="160" t="s">
        <v>35</v>
      </c>
      <c r="O18" s="160" t="s">
        <v>36</v>
      </c>
      <c r="P18" s="160" t="s">
        <v>37</v>
      </c>
      <c r="Q18" s="160" t="s">
        <v>38</v>
      </c>
      <c r="R18" s="160" t="s">
        <v>39</v>
      </c>
      <c r="S18" s="160" t="s">
        <v>50</v>
      </c>
      <c r="T18" s="160" t="s">
        <v>40</v>
      </c>
      <c r="U18" s="160" t="s">
        <v>58</v>
      </c>
      <c r="V18" s="160" t="s">
        <v>41</v>
      </c>
      <c r="W18" s="160" t="s">
        <v>42</v>
      </c>
      <c r="X18" s="160" t="s">
        <v>43</v>
      </c>
      <c r="Y18" s="160" t="s">
        <v>44</v>
      </c>
      <c r="Z18" s="160" t="s">
        <v>45</v>
      </c>
      <c r="AA18" s="160" t="s">
        <v>46</v>
      </c>
      <c r="AB18" s="160" t="s">
        <v>59</v>
      </c>
      <c r="AC18" s="160" t="s">
        <v>47</v>
      </c>
      <c r="AD18" s="160" t="s">
        <v>88</v>
      </c>
      <c r="AE18" s="160" t="s">
        <v>91</v>
      </c>
      <c r="AF18" s="160" t="s">
        <v>60</v>
      </c>
      <c r="AG18" s="161" t="s">
        <v>89</v>
      </c>
      <c r="AH18" s="160" t="s">
        <v>179</v>
      </c>
      <c r="AI18" s="160" t="s">
        <v>73</v>
      </c>
      <c r="AJ18" s="160" t="s">
        <v>92</v>
      </c>
      <c r="AK18" s="175" t="s">
        <v>73</v>
      </c>
      <c r="AL18" s="175" t="s">
        <v>74</v>
      </c>
      <c r="AM18" s="175" t="s">
        <v>75</v>
      </c>
      <c r="AN18" s="176" t="s">
        <v>76</v>
      </c>
      <c r="AO18" s="177" t="s">
        <v>77</v>
      </c>
      <c r="AP18" s="178" t="s">
        <v>78</v>
      </c>
      <c r="AQ18" s="178" t="s">
        <v>79</v>
      </c>
      <c r="AR18" s="178" t="s">
        <v>80</v>
      </c>
      <c r="AS18" s="178" t="s">
        <v>81</v>
      </c>
      <c r="AT18" s="179" t="s">
        <v>82</v>
      </c>
      <c r="AU18" s="180" t="s">
        <v>83</v>
      </c>
      <c r="AV18" s="178" t="s">
        <v>90</v>
      </c>
      <c r="AW18" s="178" t="s">
        <v>100</v>
      </c>
      <c r="AX18" s="178" t="s">
        <v>101</v>
      </c>
      <c r="AY18" s="179" t="s">
        <v>102</v>
      </c>
      <c r="AZ18" s="179" t="s">
        <v>109</v>
      </c>
      <c r="BA18" s="179" t="s">
        <v>103</v>
      </c>
      <c r="BB18" s="178" t="s">
        <v>110</v>
      </c>
      <c r="BC18" s="178" t="s">
        <v>111</v>
      </c>
      <c r="BD18" s="178" t="s">
        <v>112</v>
      </c>
      <c r="BE18" s="179" t="s">
        <v>113</v>
      </c>
      <c r="BF18" s="179" t="s">
        <v>114</v>
      </c>
    </row>
    <row r="19" spans="1:58" ht="37.5" customHeight="1" x14ac:dyDescent="0.25">
      <c r="A19" s="184">
        <v>1</v>
      </c>
      <c r="B19" s="181" t="s">
        <v>119</v>
      </c>
      <c r="C19" s="42" t="s">
        <v>120</v>
      </c>
      <c r="D19" s="42" t="s">
        <v>121</v>
      </c>
      <c r="E19" s="42" t="s">
        <v>149</v>
      </c>
      <c r="F19" s="209" t="s">
        <v>122</v>
      </c>
      <c r="G19" s="42"/>
      <c r="H19" s="99" t="s">
        <v>123</v>
      </c>
      <c r="I19" s="42" t="s">
        <v>124</v>
      </c>
      <c r="J19" s="42" t="s">
        <v>125</v>
      </c>
      <c r="K19" s="59">
        <v>40569</v>
      </c>
      <c r="L19" s="48">
        <f>1934239.92</f>
        <v>1934239.92</v>
      </c>
      <c r="M19" s="44"/>
      <c r="N19" s="46">
        <v>40569</v>
      </c>
      <c r="O19" s="46">
        <v>40934</v>
      </c>
      <c r="P19" s="44" t="s">
        <v>131</v>
      </c>
      <c r="Q19" s="42"/>
      <c r="R19" s="42"/>
      <c r="S19" s="42"/>
      <c r="T19" s="42" t="s">
        <v>150</v>
      </c>
      <c r="U19" s="21" t="s">
        <v>117</v>
      </c>
      <c r="V19" s="26">
        <v>40934</v>
      </c>
      <c r="W19" s="41">
        <v>10735</v>
      </c>
      <c r="X19" s="38" t="s">
        <v>126</v>
      </c>
      <c r="Y19" s="26">
        <v>40935</v>
      </c>
      <c r="Z19" s="26">
        <v>41117</v>
      </c>
      <c r="AA19" s="21"/>
      <c r="AB19" s="21"/>
      <c r="AC19" s="21"/>
      <c r="AD19" s="21"/>
      <c r="AE19" s="17">
        <f>L19-AD19+AC19</f>
        <v>1934239.92</v>
      </c>
      <c r="AF19" s="17">
        <f>2256574-160000</f>
        <v>2096574</v>
      </c>
      <c r="AG19" s="162"/>
      <c r="AH19" s="162"/>
      <c r="AI19" s="17"/>
      <c r="AJ19" s="17">
        <f>AF19+AG19</f>
        <v>2096574</v>
      </c>
      <c r="AK19" s="163"/>
      <c r="AL19" s="164"/>
      <c r="AM19" s="164"/>
      <c r="AN19" s="165"/>
      <c r="AO19" s="166"/>
      <c r="AP19" s="163"/>
      <c r="AQ19" s="163"/>
      <c r="AR19" s="163"/>
      <c r="AS19" s="163"/>
      <c r="AT19" s="167"/>
      <c r="AU19" s="168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69"/>
    </row>
    <row r="20" spans="1:58" ht="38.25" customHeight="1" x14ac:dyDescent="0.25">
      <c r="A20" s="185"/>
      <c r="B20" s="181"/>
      <c r="C20" s="42"/>
      <c r="D20" s="42"/>
      <c r="E20" s="42"/>
      <c r="F20" s="209"/>
      <c r="G20" s="42"/>
      <c r="H20" s="99"/>
      <c r="I20" s="42"/>
      <c r="J20" s="42"/>
      <c r="K20" s="59"/>
      <c r="L20" s="48"/>
      <c r="M20" s="44"/>
      <c r="N20" s="46"/>
      <c r="O20" s="46"/>
      <c r="P20" s="44"/>
      <c r="Q20" s="42"/>
      <c r="R20" s="42"/>
      <c r="S20" s="42"/>
      <c r="T20" s="42"/>
      <c r="U20" s="50" t="s">
        <v>118</v>
      </c>
      <c r="V20" s="58">
        <v>41018</v>
      </c>
      <c r="W20" s="50" t="s">
        <v>127</v>
      </c>
      <c r="X20" s="78" t="s">
        <v>137</v>
      </c>
      <c r="Y20" s="58">
        <v>40935</v>
      </c>
      <c r="Z20" s="58">
        <v>41117</v>
      </c>
      <c r="AA20" s="50">
        <v>4.1500000000000004</v>
      </c>
      <c r="AB20" s="50"/>
      <c r="AC20" s="53">
        <v>125571.09</v>
      </c>
      <c r="AD20" s="53"/>
      <c r="AE20" s="72">
        <f>L20-AD20+AC20</f>
        <v>125571.09</v>
      </c>
      <c r="AF20" s="72">
        <v>80000</v>
      </c>
      <c r="AG20" s="86"/>
      <c r="AH20" s="30"/>
      <c r="AI20" s="70"/>
      <c r="AJ20" s="89">
        <f>AF20+AG20</f>
        <v>80000</v>
      </c>
      <c r="AK20" s="71"/>
      <c r="AL20" s="71"/>
      <c r="AM20" s="71"/>
      <c r="AN20" s="67"/>
      <c r="AO20" s="75"/>
      <c r="AP20" s="64"/>
      <c r="AQ20" s="64"/>
      <c r="AR20" s="64"/>
      <c r="AS20" s="64"/>
      <c r="AT20" s="67"/>
      <c r="AU20" s="61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7"/>
    </row>
    <row r="21" spans="1:58" ht="15" customHeight="1" x14ac:dyDescent="0.25">
      <c r="A21" s="185"/>
      <c r="B21" s="181"/>
      <c r="C21" s="42"/>
      <c r="D21" s="42"/>
      <c r="E21" s="42"/>
      <c r="F21" s="209"/>
      <c r="G21" s="42"/>
      <c r="H21" s="99"/>
      <c r="I21" s="42"/>
      <c r="J21" s="42"/>
      <c r="K21" s="59"/>
      <c r="L21" s="48"/>
      <c r="M21" s="44"/>
      <c r="N21" s="46"/>
      <c r="O21" s="46"/>
      <c r="P21" s="44"/>
      <c r="Q21" s="42"/>
      <c r="R21" s="42"/>
      <c r="S21" s="42"/>
      <c r="T21" s="42"/>
      <c r="U21" s="42"/>
      <c r="V21" s="59"/>
      <c r="W21" s="42"/>
      <c r="X21" s="79"/>
      <c r="Y21" s="59"/>
      <c r="Z21" s="59"/>
      <c r="AA21" s="42"/>
      <c r="AB21" s="42"/>
      <c r="AC21" s="54"/>
      <c r="AD21" s="54"/>
      <c r="AE21" s="73"/>
      <c r="AF21" s="73"/>
      <c r="AG21" s="87"/>
      <c r="AH21" s="31"/>
      <c r="AI21" s="70"/>
      <c r="AJ21" s="89"/>
      <c r="AK21" s="71"/>
      <c r="AL21" s="71"/>
      <c r="AM21" s="71"/>
      <c r="AN21" s="68"/>
      <c r="AO21" s="76"/>
      <c r="AP21" s="65"/>
      <c r="AQ21" s="65"/>
      <c r="AR21" s="65"/>
      <c r="AS21" s="65"/>
      <c r="AT21" s="68"/>
      <c r="AU21" s="62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9"/>
    </row>
    <row r="22" spans="1:58" x14ac:dyDescent="0.25">
      <c r="A22" s="185"/>
      <c r="B22" s="181"/>
      <c r="C22" s="42"/>
      <c r="D22" s="42"/>
      <c r="E22" s="42"/>
      <c r="F22" s="209"/>
      <c r="G22" s="42"/>
      <c r="H22" s="99"/>
      <c r="I22" s="42"/>
      <c r="J22" s="42"/>
      <c r="K22" s="59"/>
      <c r="L22" s="48"/>
      <c r="M22" s="44"/>
      <c r="N22" s="46"/>
      <c r="O22" s="46"/>
      <c r="P22" s="44"/>
      <c r="Q22" s="42"/>
      <c r="R22" s="42"/>
      <c r="S22" s="42"/>
      <c r="T22" s="42"/>
      <c r="U22" s="42"/>
      <c r="V22" s="59"/>
      <c r="W22" s="42"/>
      <c r="X22" s="79"/>
      <c r="Y22" s="59"/>
      <c r="Z22" s="59"/>
      <c r="AA22" s="42"/>
      <c r="AB22" s="42"/>
      <c r="AC22" s="54"/>
      <c r="AD22" s="54"/>
      <c r="AE22" s="73"/>
      <c r="AF22" s="73"/>
      <c r="AG22" s="87"/>
      <c r="AH22" s="31"/>
      <c r="AI22" s="70"/>
      <c r="AJ22" s="89"/>
      <c r="AK22" s="71"/>
      <c r="AL22" s="71"/>
      <c r="AM22" s="71"/>
      <c r="AN22" s="68"/>
      <c r="AO22" s="76"/>
      <c r="AP22" s="65"/>
      <c r="AQ22" s="65"/>
      <c r="AR22" s="65"/>
      <c r="AS22" s="65"/>
      <c r="AT22" s="68"/>
      <c r="AU22" s="62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9"/>
    </row>
    <row r="23" spans="1:58" x14ac:dyDescent="0.25">
      <c r="A23" s="185"/>
      <c r="B23" s="181"/>
      <c r="C23" s="42"/>
      <c r="D23" s="42"/>
      <c r="E23" s="42"/>
      <c r="F23" s="209"/>
      <c r="G23" s="42"/>
      <c r="H23" s="99"/>
      <c r="I23" s="42"/>
      <c r="J23" s="42"/>
      <c r="K23" s="59"/>
      <c r="L23" s="48"/>
      <c r="M23" s="44"/>
      <c r="N23" s="46"/>
      <c r="O23" s="46"/>
      <c r="P23" s="44"/>
      <c r="Q23" s="42"/>
      <c r="R23" s="42"/>
      <c r="S23" s="42"/>
      <c r="T23" s="42"/>
      <c r="U23" s="42"/>
      <c r="V23" s="59"/>
      <c r="W23" s="42"/>
      <c r="X23" s="79"/>
      <c r="Y23" s="59"/>
      <c r="Z23" s="59"/>
      <c r="AA23" s="42"/>
      <c r="AB23" s="42"/>
      <c r="AC23" s="54"/>
      <c r="AD23" s="54"/>
      <c r="AE23" s="73"/>
      <c r="AF23" s="73"/>
      <c r="AG23" s="87"/>
      <c r="AH23" s="31"/>
      <c r="AI23" s="70"/>
      <c r="AJ23" s="89"/>
      <c r="AK23" s="71"/>
      <c r="AL23" s="71"/>
      <c r="AM23" s="71"/>
      <c r="AN23" s="68"/>
      <c r="AO23" s="76"/>
      <c r="AP23" s="65"/>
      <c r="AQ23" s="65"/>
      <c r="AR23" s="65"/>
      <c r="AS23" s="65"/>
      <c r="AT23" s="68"/>
      <c r="AU23" s="62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9"/>
    </row>
    <row r="24" spans="1:58" ht="15" hidden="1" customHeight="1" x14ac:dyDescent="0.25">
      <c r="A24" s="185"/>
      <c r="B24" s="181"/>
      <c r="C24" s="42"/>
      <c r="D24" s="42"/>
      <c r="E24" s="42"/>
      <c r="F24" s="209"/>
      <c r="G24" s="42"/>
      <c r="H24" s="99"/>
      <c r="I24" s="42"/>
      <c r="J24" s="42"/>
      <c r="K24" s="59"/>
      <c r="L24" s="48"/>
      <c r="M24" s="44"/>
      <c r="N24" s="46"/>
      <c r="O24" s="46"/>
      <c r="P24" s="44"/>
      <c r="Q24" s="42"/>
      <c r="R24" s="42"/>
      <c r="S24" s="42"/>
      <c r="T24" s="42"/>
      <c r="U24" s="42"/>
      <c r="V24" s="59"/>
      <c r="W24" s="42"/>
      <c r="X24" s="79"/>
      <c r="Y24" s="59"/>
      <c r="Z24" s="59"/>
      <c r="AA24" s="42"/>
      <c r="AB24" s="42"/>
      <c r="AC24" s="54"/>
      <c r="AD24" s="54"/>
      <c r="AE24" s="73"/>
      <c r="AF24" s="73"/>
      <c r="AG24" s="87"/>
      <c r="AH24" s="31"/>
      <c r="AI24" s="70"/>
      <c r="AJ24" s="89"/>
      <c r="AK24" s="71"/>
      <c r="AL24" s="71"/>
      <c r="AM24" s="71"/>
      <c r="AN24" s="68"/>
      <c r="AO24" s="76"/>
      <c r="AP24" s="65"/>
      <c r="AQ24" s="65"/>
      <c r="AR24" s="65"/>
      <c r="AS24" s="65"/>
      <c r="AT24" s="68"/>
      <c r="AU24" s="62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9"/>
    </row>
    <row r="25" spans="1:58" ht="15" hidden="1" customHeight="1" x14ac:dyDescent="0.25">
      <c r="A25" s="185"/>
      <c r="B25" s="181"/>
      <c r="C25" s="42"/>
      <c r="D25" s="42"/>
      <c r="E25" s="42"/>
      <c r="F25" s="209"/>
      <c r="G25" s="42"/>
      <c r="H25" s="99"/>
      <c r="I25" s="42"/>
      <c r="J25" s="42"/>
      <c r="K25" s="59"/>
      <c r="L25" s="48"/>
      <c r="M25" s="44"/>
      <c r="N25" s="46"/>
      <c r="O25" s="46"/>
      <c r="P25" s="44"/>
      <c r="Q25" s="42"/>
      <c r="R25" s="42"/>
      <c r="S25" s="42"/>
      <c r="T25" s="42"/>
      <c r="U25" s="42"/>
      <c r="V25" s="59"/>
      <c r="W25" s="42"/>
      <c r="X25" s="79"/>
      <c r="Y25" s="59"/>
      <c r="Z25" s="59"/>
      <c r="AA25" s="42"/>
      <c r="AB25" s="42"/>
      <c r="AC25" s="54"/>
      <c r="AD25" s="54"/>
      <c r="AE25" s="73"/>
      <c r="AF25" s="73"/>
      <c r="AG25" s="87"/>
      <c r="AH25" s="31"/>
      <c r="AI25" s="70"/>
      <c r="AJ25" s="89"/>
      <c r="AK25" s="71"/>
      <c r="AL25" s="71"/>
      <c r="AM25" s="71"/>
      <c r="AN25" s="68"/>
      <c r="AO25" s="76"/>
      <c r="AP25" s="65"/>
      <c r="AQ25" s="65"/>
      <c r="AR25" s="65"/>
      <c r="AS25" s="65"/>
      <c r="AT25" s="68"/>
      <c r="AU25" s="62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9"/>
    </row>
    <row r="26" spans="1:58" ht="15" hidden="1" customHeight="1" x14ac:dyDescent="0.25">
      <c r="A26" s="185"/>
      <c r="B26" s="181"/>
      <c r="C26" s="42"/>
      <c r="D26" s="42"/>
      <c r="E26" s="42"/>
      <c r="F26" s="209"/>
      <c r="G26" s="42"/>
      <c r="H26" s="99"/>
      <c r="I26" s="42"/>
      <c r="J26" s="42"/>
      <c r="K26" s="59"/>
      <c r="L26" s="48"/>
      <c r="M26" s="44"/>
      <c r="N26" s="46"/>
      <c r="O26" s="46"/>
      <c r="P26" s="44"/>
      <c r="Q26" s="42"/>
      <c r="R26" s="42"/>
      <c r="S26" s="42"/>
      <c r="T26" s="42"/>
      <c r="U26" s="42"/>
      <c r="V26" s="59"/>
      <c r="W26" s="42"/>
      <c r="X26" s="79"/>
      <c r="Y26" s="59"/>
      <c r="Z26" s="59"/>
      <c r="AA26" s="42"/>
      <c r="AB26" s="42"/>
      <c r="AC26" s="54"/>
      <c r="AD26" s="54"/>
      <c r="AE26" s="73"/>
      <c r="AF26" s="73"/>
      <c r="AG26" s="87"/>
      <c r="AH26" s="31"/>
      <c r="AI26" s="70"/>
      <c r="AJ26" s="89"/>
      <c r="AK26" s="71"/>
      <c r="AL26" s="71"/>
      <c r="AM26" s="71"/>
      <c r="AN26" s="68"/>
      <c r="AO26" s="76"/>
      <c r="AP26" s="65"/>
      <c r="AQ26" s="65"/>
      <c r="AR26" s="65"/>
      <c r="AS26" s="65"/>
      <c r="AT26" s="68"/>
      <c r="AU26" s="62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9"/>
    </row>
    <row r="27" spans="1:58" ht="15" hidden="1" customHeight="1" x14ac:dyDescent="0.25">
      <c r="A27" s="185"/>
      <c r="B27" s="181"/>
      <c r="C27" s="42"/>
      <c r="D27" s="42"/>
      <c r="E27" s="42"/>
      <c r="F27" s="209"/>
      <c r="G27" s="42"/>
      <c r="H27" s="99"/>
      <c r="I27" s="42"/>
      <c r="J27" s="42"/>
      <c r="K27" s="59"/>
      <c r="L27" s="48"/>
      <c r="M27" s="44"/>
      <c r="N27" s="46"/>
      <c r="O27" s="46"/>
      <c r="P27" s="44"/>
      <c r="Q27" s="42"/>
      <c r="R27" s="42"/>
      <c r="S27" s="42"/>
      <c r="T27" s="42"/>
      <c r="U27" s="42"/>
      <c r="V27" s="59"/>
      <c r="W27" s="42"/>
      <c r="X27" s="79"/>
      <c r="Y27" s="59"/>
      <c r="Z27" s="59"/>
      <c r="AA27" s="42"/>
      <c r="AB27" s="42"/>
      <c r="AC27" s="54"/>
      <c r="AD27" s="54"/>
      <c r="AE27" s="73"/>
      <c r="AF27" s="73"/>
      <c r="AG27" s="87"/>
      <c r="AH27" s="31"/>
      <c r="AI27" s="70"/>
      <c r="AJ27" s="89"/>
      <c r="AK27" s="71"/>
      <c r="AL27" s="71"/>
      <c r="AM27" s="71"/>
      <c r="AN27" s="68"/>
      <c r="AO27" s="76"/>
      <c r="AP27" s="65"/>
      <c r="AQ27" s="65"/>
      <c r="AR27" s="65"/>
      <c r="AS27" s="65"/>
      <c r="AT27" s="68"/>
      <c r="AU27" s="62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9"/>
    </row>
    <row r="28" spans="1:58" ht="15" hidden="1" customHeight="1" x14ac:dyDescent="0.25">
      <c r="A28" s="185"/>
      <c r="B28" s="181"/>
      <c r="C28" s="42"/>
      <c r="D28" s="42"/>
      <c r="E28" s="42"/>
      <c r="F28" s="209"/>
      <c r="G28" s="42"/>
      <c r="H28" s="99"/>
      <c r="I28" s="42"/>
      <c r="J28" s="42"/>
      <c r="K28" s="59"/>
      <c r="L28" s="48"/>
      <c r="M28" s="44"/>
      <c r="N28" s="46"/>
      <c r="O28" s="46"/>
      <c r="P28" s="44"/>
      <c r="Q28" s="42"/>
      <c r="R28" s="42"/>
      <c r="S28" s="42"/>
      <c r="T28" s="42"/>
      <c r="U28" s="42"/>
      <c r="V28" s="59"/>
      <c r="W28" s="42"/>
      <c r="X28" s="79"/>
      <c r="Y28" s="59"/>
      <c r="Z28" s="59"/>
      <c r="AA28" s="42"/>
      <c r="AB28" s="42"/>
      <c r="AC28" s="54"/>
      <c r="AD28" s="54"/>
      <c r="AE28" s="73"/>
      <c r="AF28" s="73"/>
      <c r="AG28" s="87"/>
      <c r="AH28" s="31"/>
      <c r="AI28" s="70"/>
      <c r="AJ28" s="89"/>
      <c r="AK28" s="71"/>
      <c r="AL28" s="71"/>
      <c r="AM28" s="71"/>
      <c r="AN28" s="68"/>
      <c r="AO28" s="76"/>
      <c r="AP28" s="65"/>
      <c r="AQ28" s="65"/>
      <c r="AR28" s="65"/>
      <c r="AS28" s="65"/>
      <c r="AT28" s="68"/>
      <c r="AU28" s="62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9"/>
    </row>
    <row r="29" spans="1:58" ht="15" hidden="1" customHeight="1" x14ac:dyDescent="0.25">
      <c r="A29" s="185"/>
      <c r="B29" s="181"/>
      <c r="C29" s="42"/>
      <c r="D29" s="42"/>
      <c r="E29" s="42"/>
      <c r="F29" s="209"/>
      <c r="G29" s="42"/>
      <c r="H29" s="99"/>
      <c r="I29" s="42"/>
      <c r="J29" s="42"/>
      <c r="K29" s="59"/>
      <c r="L29" s="48"/>
      <c r="M29" s="44"/>
      <c r="N29" s="46"/>
      <c r="O29" s="46"/>
      <c r="P29" s="44"/>
      <c r="Q29" s="42"/>
      <c r="R29" s="42"/>
      <c r="S29" s="42"/>
      <c r="T29" s="42"/>
      <c r="U29" s="42"/>
      <c r="V29" s="59"/>
      <c r="W29" s="42"/>
      <c r="X29" s="79"/>
      <c r="Y29" s="59"/>
      <c r="Z29" s="59"/>
      <c r="AA29" s="42"/>
      <c r="AB29" s="42"/>
      <c r="AC29" s="54"/>
      <c r="AD29" s="54"/>
      <c r="AE29" s="73"/>
      <c r="AF29" s="73"/>
      <c r="AG29" s="87"/>
      <c r="AH29" s="31"/>
      <c r="AI29" s="70"/>
      <c r="AJ29" s="89"/>
      <c r="AK29" s="71"/>
      <c r="AL29" s="71"/>
      <c r="AM29" s="71"/>
      <c r="AN29" s="68"/>
      <c r="AO29" s="76"/>
      <c r="AP29" s="65"/>
      <c r="AQ29" s="65"/>
      <c r="AR29" s="65"/>
      <c r="AS29" s="65"/>
      <c r="AT29" s="68"/>
      <c r="AU29" s="62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9"/>
    </row>
    <row r="30" spans="1:58" ht="15" hidden="1" customHeight="1" x14ac:dyDescent="0.25">
      <c r="A30" s="185"/>
      <c r="B30" s="181"/>
      <c r="C30" s="42"/>
      <c r="D30" s="42"/>
      <c r="E30" s="42"/>
      <c r="F30" s="209"/>
      <c r="G30" s="42"/>
      <c r="H30" s="99"/>
      <c r="I30" s="42"/>
      <c r="J30" s="42"/>
      <c r="K30" s="59"/>
      <c r="L30" s="48"/>
      <c r="M30" s="44"/>
      <c r="N30" s="46"/>
      <c r="O30" s="46"/>
      <c r="P30" s="44"/>
      <c r="Q30" s="42"/>
      <c r="R30" s="42"/>
      <c r="S30" s="42"/>
      <c r="T30" s="42"/>
      <c r="U30" s="42"/>
      <c r="V30" s="59"/>
      <c r="W30" s="42"/>
      <c r="X30" s="79"/>
      <c r="Y30" s="59"/>
      <c r="Z30" s="59"/>
      <c r="AA30" s="42"/>
      <c r="AB30" s="42"/>
      <c r="AC30" s="54"/>
      <c r="AD30" s="54"/>
      <c r="AE30" s="73"/>
      <c r="AF30" s="73"/>
      <c r="AG30" s="87"/>
      <c r="AH30" s="31"/>
      <c r="AI30" s="70"/>
      <c r="AJ30" s="89"/>
      <c r="AK30" s="71"/>
      <c r="AL30" s="71"/>
      <c r="AM30" s="71"/>
      <c r="AN30" s="68"/>
      <c r="AO30" s="76"/>
      <c r="AP30" s="65"/>
      <c r="AQ30" s="65"/>
      <c r="AR30" s="65"/>
      <c r="AS30" s="65"/>
      <c r="AT30" s="68"/>
      <c r="AU30" s="62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9"/>
    </row>
    <row r="31" spans="1:58" ht="15" hidden="1" customHeight="1" x14ac:dyDescent="0.25">
      <c r="A31" s="185"/>
      <c r="B31" s="181"/>
      <c r="C31" s="42"/>
      <c r="D31" s="42"/>
      <c r="E31" s="42"/>
      <c r="F31" s="209"/>
      <c r="G31" s="42"/>
      <c r="H31" s="99"/>
      <c r="I31" s="42"/>
      <c r="J31" s="42"/>
      <c r="K31" s="59"/>
      <c r="L31" s="48"/>
      <c r="M31" s="44"/>
      <c r="N31" s="46"/>
      <c r="O31" s="46"/>
      <c r="P31" s="44"/>
      <c r="Q31" s="42"/>
      <c r="R31" s="42"/>
      <c r="S31" s="42"/>
      <c r="T31" s="42"/>
      <c r="U31" s="42"/>
      <c r="V31" s="59"/>
      <c r="W31" s="42"/>
      <c r="X31" s="79"/>
      <c r="Y31" s="59"/>
      <c r="Z31" s="59"/>
      <c r="AA31" s="42"/>
      <c r="AB31" s="42"/>
      <c r="AC31" s="54"/>
      <c r="AD31" s="54"/>
      <c r="AE31" s="73"/>
      <c r="AF31" s="73"/>
      <c r="AG31" s="87"/>
      <c r="AH31" s="31"/>
      <c r="AI31" s="70"/>
      <c r="AJ31" s="89"/>
      <c r="AK31" s="71"/>
      <c r="AL31" s="71"/>
      <c r="AM31" s="71"/>
      <c r="AN31" s="68"/>
      <c r="AO31" s="76"/>
      <c r="AP31" s="65"/>
      <c r="AQ31" s="65"/>
      <c r="AR31" s="65"/>
      <c r="AS31" s="65"/>
      <c r="AT31" s="68"/>
      <c r="AU31" s="62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9"/>
    </row>
    <row r="32" spans="1:58" ht="15" hidden="1" customHeight="1" x14ac:dyDescent="0.25">
      <c r="A32" s="185"/>
      <c r="B32" s="181"/>
      <c r="C32" s="42"/>
      <c r="D32" s="42"/>
      <c r="E32" s="42"/>
      <c r="F32" s="209"/>
      <c r="G32" s="42"/>
      <c r="H32" s="99"/>
      <c r="I32" s="42"/>
      <c r="J32" s="42"/>
      <c r="K32" s="59"/>
      <c r="L32" s="48"/>
      <c r="M32" s="44"/>
      <c r="N32" s="46"/>
      <c r="O32" s="46"/>
      <c r="P32" s="44"/>
      <c r="Q32" s="42"/>
      <c r="R32" s="42"/>
      <c r="S32" s="42"/>
      <c r="T32" s="42"/>
      <c r="U32" s="42"/>
      <c r="V32" s="59"/>
      <c r="W32" s="42"/>
      <c r="X32" s="79"/>
      <c r="Y32" s="59"/>
      <c r="Z32" s="59"/>
      <c r="AA32" s="42"/>
      <c r="AB32" s="42"/>
      <c r="AC32" s="54"/>
      <c r="AD32" s="54"/>
      <c r="AE32" s="73"/>
      <c r="AF32" s="73"/>
      <c r="AG32" s="87"/>
      <c r="AH32" s="31"/>
      <c r="AI32" s="70"/>
      <c r="AJ32" s="89"/>
      <c r="AK32" s="71"/>
      <c r="AL32" s="71"/>
      <c r="AM32" s="71"/>
      <c r="AN32" s="68"/>
      <c r="AO32" s="76"/>
      <c r="AP32" s="65"/>
      <c r="AQ32" s="65"/>
      <c r="AR32" s="65"/>
      <c r="AS32" s="65"/>
      <c r="AT32" s="68"/>
      <c r="AU32" s="62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9"/>
    </row>
    <row r="33" spans="1:58" ht="15" hidden="1" customHeight="1" x14ac:dyDescent="0.25">
      <c r="A33" s="185"/>
      <c r="B33" s="181"/>
      <c r="C33" s="42"/>
      <c r="D33" s="42"/>
      <c r="E33" s="42"/>
      <c r="F33" s="209"/>
      <c r="G33" s="42"/>
      <c r="H33" s="99"/>
      <c r="I33" s="42"/>
      <c r="J33" s="42"/>
      <c r="K33" s="59"/>
      <c r="L33" s="48"/>
      <c r="M33" s="44"/>
      <c r="N33" s="46"/>
      <c r="O33" s="46"/>
      <c r="P33" s="44"/>
      <c r="Q33" s="42"/>
      <c r="R33" s="42"/>
      <c r="S33" s="42"/>
      <c r="T33" s="42"/>
      <c r="U33" s="42"/>
      <c r="V33" s="59"/>
      <c r="W33" s="42"/>
      <c r="X33" s="79"/>
      <c r="Y33" s="59"/>
      <c r="Z33" s="59"/>
      <c r="AA33" s="42"/>
      <c r="AB33" s="42"/>
      <c r="AC33" s="54"/>
      <c r="AD33" s="54"/>
      <c r="AE33" s="73"/>
      <c r="AF33" s="73"/>
      <c r="AG33" s="87"/>
      <c r="AH33" s="31"/>
      <c r="AI33" s="70"/>
      <c r="AJ33" s="89"/>
      <c r="AK33" s="71"/>
      <c r="AL33" s="71"/>
      <c r="AM33" s="71"/>
      <c r="AN33" s="68"/>
      <c r="AO33" s="76"/>
      <c r="AP33" s="65"/>
      <c r="AQ33" s="65"/>
      <c r="AR33" s="65"/>
      <c r="AS33" s="65"/>
      <c r="AT33" s="68"/>
      <c r="AU33" s="62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9"/>
    </row>
    <row r="34" spans="1:58" ht="15" hidden="1" customHeight="1" x14ac:dyDescent="0.25">
      <c r="A34" s="185"/>
      <c r="B34" s="181"/>
      <c r="C34" s="42"/>
      <c r="D34" s="42"/>
      <c r="E34" s="42"/>
      <c r="F34" s="209"/>
      <c r="G34" s="42"/>
      <c r="H34" s="99"/>
      <c r="I34" s="42"/>
      <c r="J34" s="42"/>
      <c r="K34" s="59"/>
      <c r="L34" s="48"/>
      <c r="M34" s="44"/>
      <c r="N34" s="46"/>
      <c r="O34" s="46"/>
      <c r="P34" s="44"/>
      <c r="Q34" s="42"/>
      <c r="R34" s="42"/>
      <c r="S34" s="42"/>
      <c r="T34" s="42"/>
      <c r="U34" s="42"/>
      <c r="V34" s="59"/>
      <c r="W34" s="42"/>
      <c r="X34" s="79"/>
      <c r="Y34" s="59"/>
      <c r="Z34" s="59"/>
      <c r="AA34" s="42"/>
      <c r="AB34" s="42"/>
      <c r="AC34" s="54"/>
      <c r="AD34" s="54"/>
      <c r="AE34" s="73"/>
      <c r="AF34" s="73"/>
      <c r="AG34" s="87"/>
      <c r="AH34" s="31"/>
      <c r="AI34" s="70"/>
      <c r="AJ34" s="89"/>
      <c r="AK34" s="71"/>
      <c r="AL34" s="71"/>
      <c r="AM34" s="71"/>
      <c r="AN34" s="68"/>
      <c r="AO34" s="76"/>
      <c r="AP34" s="65"/>
      <c r="AQ34" s="65"/>
      <c r="AR34" s="65"/>
      <c r="AS34" s="65"/>
      <c r="AT34" s="68"/>
      <c r="AU34" s="62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9"/>
    </row>
    <row r="35" spans="1:58" ht="15" hidden="1" customHeight="1" x14ac:dyDescent="0.25">
      <c r="A35" s="185"/>
      <c r="B35" s="181"/>
      <c r="C35" s="42"/>
      <c r="D35" s="42"/>
      <c r="E35" s="42"/>
      <c r="F35" s="209"/>
      <c r="G35" s="42"/>
      <c r="H35" s="99"/>
      <c r="I35" s="42"/>
      <c r="J35" s="42"/>
      <c r="K35" s="59"/>
      <c r="L35" s="48"/>
      <c r="M35" s="44"/>
      <c r="N35" s="46"/>
      <c r="O35" s="46"/>
      <c r="P35" s="44"/>
      <c r="Q35" s="42"/>
      <c r="R35" s="42"/>
      <c r="S35" s="42"/>
      <c r="T35" s="42"/>
      <c r="U35" s="42"/>
      <c r="V35" s="59"/>
      <c r="W35" s="42"/>
      <c r="X35" s="79"/>
      <c r="Y35" s="59"/>
      <c r="Z35" s="59"/>
      <c r="AA35" s="42"/>
      <c r="AB35" s="42"/>
      <c r="AC35" s="54"/>
      <c r="AD35" s="54"/>
      <c r="AE35" s="73"/>
      <c r="AF35" s="73"/>
      <c r="AG35" s="87"/>
      <c r="AH35" s="31"/>
      <c r="AI35" s="70"/>
      <c r="AJ35" s="89"/>
      <c r="AK35" s="71"/>
      <c r="AL35" s="71"/>
      <c r="AM35" s="71"/>
      <c r="AN35" s="68"/>
      <c r="AO35" s="76"/>
      <c r="AP35" s="65"/>
      <c r="AQ35" s="65"/>
      <c r="AR35" s="65"/>
      <c r="AS35" s="65"/>
      <c r="AT35" s="68"/>
      <c r="AU35" s="62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9"/>
    </row>
    <row r="36" spans="1:58" ht="15" hidden="1" customHeight="1" x14ac:dyDescent="0.25">
      <c r="A36" s="185"/>
      <c r="B36" s="181"/>
      <c r="C36" s="42"/>
      <c r="D36" s="42"/>
      <c r="E36" s="42"/>
      <c r="F36" s="209"/>
      <c r="G36" s="42"/>
      <c r="H36" s="99"/>
      <c r="I36" s="42"/>
      <c r="J36" s="42"/>
      <c r="K36" s="59"/>
      <c r="L36" s="48"/>
      <c r="M36" s="44"/>
      <c r="N36" s="46"/>
      <c r="O36" s="46"/>
      <c r="P36" s="44"/>
      <c r="Q36" s="42"/>
      <c r="R36" s="42"/>
      <c r="S36" s="42"/>
      <c r="T36" s="42"/>
      <c r="U36" s="42"/>
      <c r="V36" s="59"/>
      <c r="W36" s="42"/>
      <c r="X36" s="79"/>
      <c r="Y36" s="59"/>
      <c r="Z36" s="59"/>
      <c r="AA36" s="42"/>
      <c r="AB36" s="42"/>
      <c r="AC36" s="54"/>
      <c r="AD36" s="54"/>
      <c r="AE36" s="73"/>
      <c r="AF36" s="73"/>
      <c r="AG36" s="87"/>
      <c r="AH36" s="31"/>
      <c r="AI36" s="70"/>
      <c r="AJ36" s="89"/>
      <c r="AK36" s="71"/>
      <c r="AL36" s="71"/>
      <c r="AM36" s="71"/>
      <c r="AN36" s="68"/>
      <c r="AO36" s="76"/>
      <c r="AP36" s="65"/>
      <c r="AQ36" s="65"/>
      <c r="AR36" s="65"/>
      <c r="AS36" s="65"/>
      <c r="AT36" s="68"/>
      <c r="AU36" s="62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9"/>
    </row>
    <row r="37" spans="1:58" ht="15" hidden="1" customHeight="1" x14ac:dyDescent="0.25">
      <c r="A37" s="185"/>
      <c r="B37" s="181"/>
      <c r="C37" s="42"/>
      <c r="D37" s="42"/>
      <c r="E37" s="42"/>
      <c r="F37" s="209"/>
      <c r="G37" s="42"/>
      <c r="H37" s="99"/>
      <c r="I37" s="42"/>
      <c r="J37" s="42"/>
      <c r="K37" s="59"/>
      <c r="L37" s="48"/>
      <c r="M37" s="44"/>
      <c r="N37" s="46"/>
      <c r="O37" s="46"/>
      <c r="P37" s="44"/>
      <c r="Q37" s="42"/>
      <c r="R37" s="42"/>
      <c r="S37" s="42"/>
      <c r="T37" s="42"/>
      <c r="U37" s="42"/>
      <c r="V37" s="59"/>
      <c r="W37" s="42"/>
      <c r="X37" s="79"/>
      <c r="Y37" s="59"/>
      <c r="Z37" s="59"/>
      <c r="AA37" s="42"/>
      <c r="AB37" s="42"/>
      <c r="AC37" s="54"/>
      <c r="AD37" s="54"/>
      <c r="AE37" s="73"/>
      <c r="AF37" s="73"/>
      <c r="AG37" s="87"/>
      <c r="AH37" s="31"/>
      <c r="AI37" s="70"/>
      <c r="AJ37" s="89"/>
      <c r="AK37" s="71"/>
      <c r="AL37" s="71"/>
      <c r="AM37" s="71"/>
      <c r="AN37" s="68"/>
      <c r="AO37" s="76"/>
      <c r="AP37" s="65"/>
      <c r="AQ37" s="65"/>
      <c r="AR37" s="65"/>
      <c r="AS37" s="65"/>
      <c r="AT37" s="68"/>
      <c r="AU37" s="62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9"/>
    </row>
    <row r="38" spans="1:58" ht="15" hidden="1" customHeight="1" x14ac:dyDescent="0.25">
      <c r="A38" s="185"/>
      <c r="B38" s="181"/>
      <c r="C38" s="42"/>
      <c r="D38" s="42"/>
      <c r="E38" s="42"/>
      <c r="F38" s="209"/>
      <c r="G38" s="42"/>
      <c r="H38" s="99"/>
      <c r="I38" s="42"/>
      <c r="J38" s="42"/>
      <c r="K38" s="59"/>
      <c r="L38" s="48"/>
      <c r="M38" s="44"/>
      <c r="N38" s="46"/>
      <c r="O38" s="46"/>
      <c r="P38" s="44"/>
      <c r="Q38" s="42"/>
      <c r="R38" s="42"/>
      <c r="S38" s="42"/>
      <c r="T38" s="42"/>
      <c r="U38" s="42"/>
      <c r="V38" s="59"/>
      <c r="W38" s="42"/>
      <c r="X38" s="79"/>
      <c r="Y38" s="59"/>
      <c r="Z38" s="59"/>
      <c r="AA38" s="42"/>
      <c r="AB38" s="42"/>
      <c r="AC38" s="54"/>
      <c r="AD38" s="54"/>
      <c r="AE38" s="73"/>
      <c r="AF38" s="73"/>
      <c r="AG38" s="87"/>
      <c r="AH38" s="31"/>
      <c r="AI38" s="70"/>
      <c r="AJ38" s="89"/>
      <c r="AK38" s="71"/>
      <c r="AL38" s="71"/>
      <c r="AM38" s="71"/>
      <c r="AN38" s="68"/>
      <c r="AO38" s="76"/>
      <c r="AP38" s="65"/>
      <c r="AQ38" s="65"/>
      <c r="AR38" s="65"/>
      <c r="AS38" s="65"/>
      <c r="AT38" s="68"/>
      <c r="AU38" s="62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9"/>
    </row>
    <row r="39" spans="1:58" ht="15" hidden="1" customHeight="1" x14ac:dyDescent="0.25">
      <c r="A39" s="185"/>
      <c r="B39" s="181"/>
      <c r="C39" s="42"/>
      <c r="D39" s="42"/>
      <c r="E39" s="42"/>
      <c r="F39" s="209"/>
      <c r="G39" s="42"/>
      <c r="H39" s="99"/>
      <c r="I39" s="42"/>
      <c r="J39" s="42"/>
      <c r="K39" s="59"/>
      <c r="L39" s="48"/>
      <c r="M39" s="44"/>
      <c r="N39" s="46"/>
      <c r="O39" s="46"/>
      <c r="P39" s="44"/>
      <c r="Q39" s="42"/>
      <c r="R39" s="42"/>
      <c r="S39" s="42"/>
      <c r="T39" s="42"/>
      <c r="U39" s="42"/>
      <c r="V39" s="59"/>
      <c r="W39" s="42"/>
      <c r="X39" s="79"/>
      <c r="Y39" s="59"/>
      <c r="Z39" s="59"/>
      <c r="AA39" s="42"/>
      <c r="AB39" s="42"/>
      <c r="AC39" s="54"/>
      <c r="AD39" s="54"/>
      <c r="AE39" s="73"/>
      <c r="AF39" s="73"/>
      <c r="AG39" s="87"/>
      <c r="AH39" s="31"/>
      <c r="AI39" s="70"/>
      <c r="AJ39" s="89"/>
      <c r="AK39" s="71"/>
      <c r="AL39" s="71"/>
      <c r="AM39" s="71"/>
      <c r="AN39" s="68"/>
      <c r="AO39" s="76"/>
      <c r="AP39" s="65"/>
      <c r="AQ39" s="65"/>
      <c r="AR39" s="65"/>
      <c r="AS39" s="65"/>
      <c r="AT39" s="68"/>
      <c r="AU39" s="62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9"/>
    </row>
    <row r="40" spans="1:58" x14ac:dyDescent="0.25">
      <c r="A40" s="185"/>
      <c r="B40" s="181"/>
      <c r="C40" s="42"/>
      <c r="D40" s="42"/>
      <c r="E40" s="42"/>
      <c r="F40" s="209"/>
      <c r="G40" s="42"/>
      <c r="H40" s="99"/>
      <c r="I40" s="42"/>
      <c r="J40" s="42"/>
      <c r="K40" s="59"/>
      <c r="L40" s="48"/>
      <c r="M40" s="44"/>
      <c r="N40" s="46"/>
      <c r="O40" s="46"/>
      <c r="P40" s="44"/>
      <c r="Q40" s="42"/>
      <c r="R40" s="42"/>
      <c r="S40" s="42"/>
      <c r="T40" s="42"/>
      <c r="U40" s="42"/>
      <c r="V40" s="59"/>
      <c r="W40" s="42"/>
      <c r="X40" s="79"/>
      <c r="Y40" s="59"/>
      <c r="Z40" s="59"/>
      <c r="AA40" s="42"/>
      <c r="AB40" s="42"/>
      <c r="AC40" s="54"/>
      <c r="AD40" s="54"/>
      <c r="AE40" s="73"/>
      <c r="AF40" s="73"/>
      <c r="AG40" s="87"/>
      <c r="AH40" s="31"/>
      <c r="AI40" s="70"/>
      <c r="AJ40" s="89"/>
      <c r="AK40" s="71"/>
      <c r="AL40" s="71"/>
      <c r="AM40" s="71"/>
      <c r="AN40" s="68"/>
      <c r="AO40" s="76"/>
      <c r="AP40" s="65"/>
      <c r="AQ40" s="65"/>
      <c r="AR40" s="65"/>
      <c r="AS40" s="65"/>
      <c r="AT40" s="68"/>
      <c r="AU40" s="62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9"/>
    </row>
    <row r="41" spans="1:58" x14ac:dyDescent="0.25">
      <c r="A41" s="185"/>
      <c r="B41" s="181"/>
      <c r="C41" s="42"/>
      <c r="D41" s="42"/>
      <c r="E41" s="42"/>
      <c r="F41" s="209"/>
      <c r="G41" s="42"/>
      <c r="H41" s="99"/>
      <c r="I41" s="42"/>
      <c r="J41" s="42"/>
      <c r="K41" s="59"/>
      <c r="L41" s="48"/>
      <c r="M41" s="44"/>
      <c r="N41" s="46"/>
      <c r="O41" s="46"/>
      <c r="P41" s="44"/>
      <c r="Q41" s="42"/>
      <c r="R41" s="42"/>
      <c r="S41" s="42"/>
      <c r="T41" s="42"/>
      <c r="U41" s="43"/>
      <c r="V41" s="60"/>
      <c r="W41" s="43"/>
      <c r="X41" s="80"/>
      <c r="Y41" s="60"/>
      <c r="Z41" s="60"/>
      <c r="AA41" s="43"/>
      <c r="AB41" s="43"/>
      <c r="AC41" s="55"/>
      <c r="AD41" s="55"/>
      <c r="AE41" s="74"/>
      <c r="AF41" s="74"/>
      <c r="AG41" s="88"/>
      <c r="AH41" s="32"/>
      <c r="AI41" s="70"/>
      <c r="AJ41" s="89"/>
      <c r="AK41" s="71"/>
      <c r="AL41" s="71"/>
      <c r="AM41" s="71"/>
      <c r="AN41" s="69"/>
      <c r="AO41" s="77"/>
      <c r="AP41" s="66"/>
      <c r="AQ41" s="66"/>
      <c r="AR41" s="66"/>
      <c r="AS41" s="66"/>
      <c r="AT41" s="69"/>
      <c r="AU41" s="63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1"/>
    </row>
    <row r="42" spans="1:58" ht="25.5" x14ac:dyDescent="0.25">
      <c r="A42" s="185"/>
      <c r="B42" s="181"/>
      <c r="C42" s="42"/>
      <c r="D42" s="42"/>
      <c r="E42" s="42"/>
      <c r="F42" s="209"/>
      <c r="G42" s="42"/>
      <c r="H42" s="99"/>
      <c r="I42" s="42"/>
      <c r="J42" s="42"/>
      <c r="K42" s="59"/>
      <c r="L42" s="48"/>
      <c r="M42" s="44"/>
      <c r="N42" s="46"/>
      <c r="O42" s="46"/>
      <c r="P42" s="44"/>
      <c r="Q42" s="42"/>
      <c r="R42" s="42"/>
      <c r="S42" s="42"/>
      <c r="T42" s="42"/>
      <c r="U42" s="22" t="s">
        <v>128</v>
      </c>
      <c r="V42" s="23">
        <v>41116</v>
      </c>
      <c r="W42" s="22"/>
      <c r="X42" s="37" t="s">
        <v>136</v>
      </c>
      <c r="Y42" s="23">
        <v>41117</v>
      </c>
      <c r="Z42" s="23">
        <v>41301</v>
      </c>
      <c r="AA42" s="22"/>
      <c r="AB42" s="22"/>
      <c r="AC42" s="39"/>
      <c r="AD42" s="39"/>
      <c r="AE42" s="36">
        <f t="shared" ref="AE42:AE47" si="0">L42-AD42+AC42</f>
        <v>0</v>
      </c>
      <c r="AF42" s="33"/>
      <c r="AG42" s="33"/>
      <c r="AH42" s="33"/>
      <c r="AI42" s="33"/>
      <c r="AJ42" s="33">
        <f t="shared" ref="AJ42:AJ47" si="1">AF42+AG42</f>
        <v>0</v>
      </c>
      <c r="AK42" s="3"/>
      <c r="AL42" s="3"/>
      <c r="AM42" s="3"/>
      <c r="AN42" s="7"/>
      <c r="AO42" s="5"/>
      <c r="AP42" s="4"/>
      <c r="AQ42" s="4"/>
      <c r="AR42" s="4"/>
      <c r="AS42" s="4"/>
      <c r="AT42" s="6"/>
      <c r="AU42" s="27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</row>
    <row r="43" spans="1:58" ht="63.75" x14ac:dyDescent="0.25">
      <c r="A43" s="185"/>
      <c r="B43" s="181"/>
      <c r="C43" s="42"/>
      <c r="D43" s="42"/>
      <c r="E43" s="42"/>
      <c r="F43" s="209"/>
      <c r="G43" s="42"/>
      <c r="H43" s="99"/>
      <c r="I43" s="42"/>
      <c r="J43" s="42"/>
      <c r="K43" s="59"/>
      <c r="L43" s="48"/>
      <c r="M43" s="44"/>
      <c r="N43" s="46"/>
      <c r="O43" s="46"/>
      <c r="P43" s="44"/>
      <c r="Q43" s="42"/>
      <c r="R43" s="42"/>
      <c r="S43" s="42"/>
      <c r="T43" s="42"/>
      <c r="U43" s="22" t="s">
        <v>129</v>
      </c>
      <c r="V43" s="23">
        <v>41298</v>
      </c>
      <c r="W43" s="24">
        <v>10978</v>
      </c>
      <c r="X43" s="37" t="s">
        <v>138</v>
      </c>
      <c r="Y43" s="23">
        <v>41301</v>
      </c>
      <c r="Z43" s="23">
        <v>41481</v>
      </c>
      <c r="AA43" s="9" t="s">
        <v>139</v>
      </c>
      <c r="AB43" s="22"/>
      <c r="AC43" s="39">
        <f>251142.19+20034.55</f>
        <v>271176.74</v>
      </c>
      <c r="AD43" s="39"/>
      <c r="AE43" s="36">
        <f t="shared" si="0"/>
        <v>271176.74</v>
      </c>
      <c r="AF43" s="33">
        <v>160000</v>
      </c>
      <c r="AG43" s="33"/>
      <c r="AH43" s="33"/>
      <c r="AI43" s="33"/>
      <c r="AJ43" s="33">
        <f t="shared" si="1"/>
        <v>160000</v>
      </c>
      <c r="AK43" s="3"/>
      <c r="AL43" s="3"/>
      <c r="AM43" s="3"/>
      <c r="AN43" s="7"/>
      <c r="AO43" s="5"/>
      <c r="AP43" s="4"/>
      <c r="AQ43" s="4"/>
      <c r="AR43" s="4"/>
      <c r="AS43" s="4"/>
      <c r="AT43" s="6"/>
      <c r="AU43" s="27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</row>
    <row r="44" spans="1:58" ht="63.75" x14ac:dyDescent="0.25">
      <c r="A44" s="185"/>
      <c r="B44" s="181"/>
      <c r="C44" s="42"/>
      <c r="D44" s="42"/>
      <c r="E44" s="42"/>
      <c r="F44" s="209"/>
      <c r="G44" s="42"/>
      <c r="H44" s="99"/>
      <c r="I44" s="42"/>
      <c r="J44" s="42"/>
      <c r="K44" s="59"/>
      <c r="L44" s="48"/>
      <c r="M44" s="44"/>
      <c r="N44" s="46"/>
      <c r="O44" s="46"/>
      <c r="P44" s="44"/>
      <c r="Q44" s="42"/>
      <c r="R44" s="42"/>
      <c r="S44" s="42"/>
      <c r="T44" s="42"/>
      <c r="U44" s="22" t="s">
        <v>132</v>
      </c>
      <c r="V44" s="23">
        <v>41480</v>
      </c>
      <c r="W44" s="24" t="s">
        <v>197</v>
      </c>
      <c r="X44" s="37" t="s">
        <v>140</v>
      </c>
      <c r="Y44" s="23">
        <v>41846</v>
      </c>
      <c r="Z44" s="23">
        <v>41664</v>
      </c>
      <c r="AA44" s="22" t="s">
        <v>141</v>
      </c>
      <c r="AB44" s="22"/>
      <c r="AC44" s="39">
        <f>243520.74+136446.18</f>
        <v>379966.92</v>
      </c>
      <c r="AD44" s="39"/>
      <c r="AE44" s="36">
        <f t="shared" si="0"/>
        <v>379966.92</v>
      </c>
      <c r="AF44" s="33">
        <v>243520.74</v>
      </c>
      <c r="AG44" s="33"/>
      <c r="AH44" s="33"/>
      <c r="AI44" s="33"/>
      <c r="AJ44" s="33">
        <f t="shared" si="1"/>
        <v>243520.74</v>
      </c>
      <c r="AK44" s="3"/>
      <c r="AL44" s="3"/>
      <c r="AM44" s="3"/>
      <c r="AN44" s="7"/>
      <c r="AO44" s="5"/>
      <c r="AP44" s="4"/>
      <c r="AQ44" s="4"/>
      <c r="AR44" s="4"/>
      <c r="AS44" s="4"/>
      <c r="AT44" s="6"/>
      <c r="AU44" s="27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</row>
    <row r="45" spans="1:58" x14ac:dyDescent="0.25">
      <c r="A45" s="185"/>
      <c r="B45" s="181"/>
      <c r="C45" s="42"/>
      <c r="D45" s="42"/>
      <c r="E45" s="42"/>
      <c r="F45" s="209"/>
      <c r="G45" s="42"/>
      <c r="H45" s="99"/>
      <c r="I45" s="42"/>
      <c r="J45" s="42"/>
      <c r="K45" s="59"/>
      <c r="L45" s="48"/>
      <c r="M45" s="44"/>
      <c r="N45" s="46"/>
      <c r="O45" s="46"/>
      <c r="P45" s="44"/>
      <c r="Q45" s="42"/>
      <c r="R45" s="42"/>
      <c r="S45" s="42"/>
      <c r="T45" s="42"/>
      <c r="U45" s="22" t="s">
        <v>133</v>
      </c>
      <c r="V45" s="23">
        <v>41666</v>
      </c>
      <c r="W45" s="24">
        <v>11231</v>
      </c>
      <c r="X45" s="37" t="s">
        <v>142</v>
      </c>
      <c r="Y45" s="23">
        <v>41666</v>
      </c>
      <c r="Z45" s="23">
        <v>41756</v>
      </c>
      <c r="AA45" s="22"/>
      <c r="AB45" s="22"/>
      <c r="AC45" s="39"/>
      <c r="AD45" s="39"/>
      <c r="AE45" s="36">
        <f t="shared" si="0"/>
        <v>0</v>
      </c>
      <c r="AF45" s="33"/>
      <c r="AG45" s="33"/>
      <c r="AH45" s="33"/>
      <c r="AI45" s="33"/>
      <c r="AJ45" s="33">
        <f t="shared" si="1"/>
        <v>0</v>
      </c>
      <c r="AK45" s="3"/>
      <c r="AL45" s="3"/>
      <c r="AM45" s="3"/>
      <c r="AN45" s="7"/>
      <c r="AO45" s="5"/>
      <c r="AP45" s="4"/>
      <c r="AQ45" s="4"/>
      <c r="AR45" s="4"/>
      <c r="AS45" s="4"/>
      <c r="AT45" s="6"/>
      <c r="AU45" s="27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</row>
    <row r="46" spans="1:58" ht="63.75" x14ac:dyDescent="0.25">
      <c r="A46" s="185"/>
      <c r="B46" s="181"/>
      <c r="C46" s="42"/>
      <c r="D46" s="42"/>
      <c r="E46" s="42"/>
      <c r="F46" s="209"/>
      <c r="G46" s="42"/>
      <c r="H46" s="99"/>
      <c r="I46" s="42"/>
      <c r="J46" s="42"/>
      <c r="K46" s="59"/>
      <c r="L46" s="48"/>
      <c r="M46" s="44"/>
      <c r="N46" s="46"/>
      <c r="O46" s="46"/>
      <c r="P46" s="44"/>
      <c r="Q46" s="42"/>
      <c r="R46" s="42"/>
      <c r="S46" s="42"/>
      <c r="T46" s="42"/>
      <c r="U46" s="22" t="s">
        <v>134</v>
      </c>
      <c r="V46" s="23">
        <v>41674</v>
      </c>
      <c r="W46" s="24">
        <v>11237</v>
      </c>
      <c r="X46" s="37" t="s">
        <v>143</v>
      </c>
      <c r="Y46" s="23"/>
      <c r="Z46" s="22"/>
      <c r="AA46" s="22"/>
      <c r="AB46" s="22"/>
      <c r="AC46" s="39">
        <v>616121.64</v>
      </c>
      <c r="AD46" s="39"/>
      <c r="AE46" s="36">
        <f t="shared" si="0"/>
        <v>616121.64</v>
      </c>
      <c r="AF46" s="33">
        <v>0</v>
      </c>
      <c r="AG46" s="33">
        <v>616121.64</v>
      </c>
      <c r="AH46" s="33"/>
      <c r="AI46" s="33"/>
      <c r="AJ46" s="33">
        <f t="shared" si="1"/>
        <v>616121.64</v>
      </c>
      <c r="AK46" s="3"/>
      <c r="AL46" s="3"/>
      <c r="AM46" s="3"/>
      <c r="AN46" s="7"/>
      <c r="AO46" s="5"/>
      <c r="AP46" s="4"/>
      <c r="AQ46" s="4"/>
      <c r="AR46" s="4"/>
      <c r="AS46" s="4"/>
      <c r="AT46" s="6"/>
      <c r="AU46" s="27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</row>
    <row r="47" spans="1:58" x14ac:dyDescent="0.25">
      <c r="A47" s="185"/>
      <c r="B47" s="181"/>
      <c r="C47" s="42"/>
      <c r="D47" s="42"/>
      <c r="E47" s="42"/>
      <c r="F47" s="209"/>
      <c r="G47" s="42"/>
      <c r="H47" s="99"/>
      <c r="I47" s="42"/>
      <c r="J47" s="42"/>
      <c r="K47" s="59"/>
      <c r="L47" s="48"/>
      <c r="M47" s="44"/>
      <c r="N47" s="46"/>
      <c r="O47" s="46"/>
      <c r="P47" s="44"/>
      <c r="Q47" s="42"/>
      <c r="R47" s="42"/>
      <c r="S47" s="42"/>
      <c r="T47" s="42"/>
      <c r="U47" s="22" t="s">
        <v>135</v>
      </c>
      <c r="V47" s="23">
        <v>41754</v>
      </c>
      <c r="W47" s="24">
        <v>11294</v>
      </c>
      <c r="X47" s="37" t="s">
        <v>142</v>
      </c>
      <c r="Y47" s="23">
        <v>41754</v>
      </c>
      <c r="Z47" s="23">
        <v>41843</v>
      </c>
      <c r="AA47" s="22"/>
      <c r="AB47" s="22"/>
      <c r="AC47" s="39"/>
      <c r="AD47" s="39"/>
      <c r="AE47" s="36">
        <f t="shared" si="0"/>
        <v>0</v>
      </c>
      <c r="AF47" s="33"/>
      <c r="AG47" s="33"/>
      <c r="AH47" s="33"/>
      <c r="AI47" s="33"/>
      <c r="AJ47" s="33">
        <f t="shared" si="1"/>
        <v>0</v>
      </c>
      <c r="AK47" s="3"/>
      <c r="AL47" s="3"/>
      <c r="AM47" s="3"/>
      <c r="AN47" s="7"/>
      <c r="AO47" s="5"/>
      <c r="AP47" s="4"/>
      <c r="AQ47" s="4"/>
      <c r="AR47" s="4"/>
      <c r="AS47" s="4"/>
      <c r="AT47" s="6"/>
      <c r="AU47" s="27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</row>
    <row r="48" spans="1:58" x14ac:dyDescent="0.25">
      <c r="A48" s="185"/>
      <c r="B48" s="181"/>
      <c r="C48" s="42"/>
      <c r="D48" s="42"/>
      <c r="E48" s="42"/>
      <c r="F48" s="209"/>
      <c r="G48" s="42"/>
      <c r="H48" s="99"/>
      <c r="I48" s="42"/>
      <c r="J48" s="42"/>
      <c r="K48" s="59"/>
      <c r="L48" s="48"/>
      <c r="M48" s="44"/>
      <c r="N48" s="46"/>
      <c r="O48" s="46"/>
      <c r="P48" s="44"/>
      <c r="Q48" s="42"/>
      <c r="R48" s="42"/>
      <c r="S48" s="42"/>
      <c r="T48" s="42"/>
      <c r="U48" s="22" t="s">
        <v>165</v>
      </c>
      <c r="V48" s="23">
        <v>41845</v>
      </c>
      <c r="W48" s="24">
        <v>11372</v>
      </c>
      <c r="X48" s="37" t="s">
        <v>166</v>
      </c>
      <c r="Y48" s="23">
        <v>41845</v>
      </c>
      <c r="Z48" s="23">
        <v>41998</v>
      </c>
      <c r="AA48" s="22"/>
      <c r="AB48" s="22"/>
      <c r="AC48" s="22"/>
      <c r="AD48" s="22"/>
      <c r="AE48" s="17"/>
      <c r="AF48" s="8"/>
      <c r="AG48" s="8"/>
      <c r="AH48" s="8"/>
      <c r="AI48" s="8"/>
      <c r="AJ48" s="8"/>
      <c r="AK48" s="3"/>
      <c r="AL48" s="3"/>
      <c r="AM48" s="3"/>
      <c r="AN48" s="7"/>
      <c r="AO48" s="5"/>
      <c r="AP48" s="4"/>
      <c r="AQ48" s="4"/>
      <c r="AR48" s="4"/>
      <c r="AS48" s="4"/>
      <c r="AT48" s="6"/>
      <c r="AU48" s="27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</row>
    <row r="49" spans="1:58" ht="281.25" customHeight="1" x14ac:dyDescent="0.25">
      <c r="A49" s="185"/>
      <c r="B49" s="181"/>
      <c r="C49" s="42"/>
      <c r="D49" s="42"/>
      <c r="E49" s="42"/>
      <c r="F49" s="209"/>
      <c r="G49" s="42"/>
      <c r="H49" s="99"/>
      <c r="I49" s="42"/>
      <c r="J49" s="42"/>
      <c r="K49" s="59"/>
      <c r="L49" s="48"/>
      <c r="M49" s="44"/>
      <c r="N49" s="46"/>
      <c r="O49" s="46"/>
      <c r="P49" s="44"/>
      <c r="Q49" s="42"/>
      <c r="R49" s="42"/>
      <c r="S49" s="42"/>
      <c r="T49" s="42"/>
      <c r="U49" s="22" t="s">
        <v>167</v>
      </c>
      <c r="V49" s="23">
        <v>41953</v>
      </c>
      <c r="W49" s="24">
        <v>11433</v>
      </c>
      <c r="X49" s="37" t="s">
        <v>168</v>
      </c>
      <c r="Y49" s="23"/>
      <c r="Z49" s="23"/>
      <c r="AA49" s="22"/>
      <c r="AB49" s="22"/>
      <c r="AC49" s="22"/>
      <c r="AD49" s="22"/>
      <c r="AE49" s="17"/>
      <c r="AF49" s="8"/>
      <c r="AG49" s="8"/>
      <c r="AH49" s="8"/>
      <c r="AI49" s="8"/>
      <c r="AJ49" s="8"/>
      <c r="AK49" s="3"/>
      <c r="AL49" s="3"/>
      <c r="AM49" s="3"/>
      <c r="AN49" s="3"/>
      <c r="AO49" s="4"/>
      <c r="AP49" s="4"/>
      <c r="AQ49" s="4"/>
      <c r="AR49" s="4"/>
      <c r="AS49" s="4"/>
      <c r="AT49" s="6"/>
      <c r="AU49" s="27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</row>
    <row r="50" spans="1:58" ht="204" customHeight="1" x14ac:dyDescent="0.25">
      <c r="A50" s="185"/>
      <c r="B50" s="181"/>
      <c r="C50" s="42"/>
      <c r="D50" s="42"/>
      <c r="E50" s="42"/>
      <c r="F50" s="209"/>
      <c r="G50" s="42"/>
      <c r="H50" s="99"/>
      <c r="I50" s="42"/>
      <c r="J50" s="42"/>
      <c r="K50" s="59"/>
      <c r="L50" s="48"/>
      <c r="M50" s="44"/>
      <c r="N50" s="46"/>
      <c r="O50" s="46"/>
      <c r="P50" s="44"/>
      <c r="Q50" s="42"/>
      <c r="R50" s="42"/>
      <c r="S50" s="42"/>
      <c r="T50" s="42"/>
      <c r="U50" s="1" t="s">
        <v>170</v>
      </c>
      <c r="V50" s="23">
        <v>41995</v>
      </c>
      <c r="W50" s="24">
        <v>11468</v>
      </c>
      <c r="X50" s="130" t="s">
        <v>172</v>
      </c>
      <c r="Y50" s="127">
        <v>41998</v>
      </c>
      <c r="Z50" s="127">
        <v>42117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"/>
      <c r="AL50" s="3"/>
      <c r="AM50" s="3"/>
      <c r="AN50" s="3"/>
      <c r="AO50" s="4"/>
      <c r="AP50" s="4"/>
      <c r="AQ50" s="4"/>
      <c r="AR50" s="4"/>
      <c r="AS50" s="4"/>
      <c r="AT50" s="6"/>
      <c r="AU50" s="27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</row>
    <row r="51" spans="1:58" ht="382.5" x14ac:dyDescent="0.25">
      <c r="A51" s="185"/>
      <c r="B51" s="181"/>
      <c r="C51" s="42"/>
      <c r="D51" s="42"/>
      <c r="E51" s="42"/>
      <c r="F51" s="209"/>
      <c r="G51" s="42"/>
      <c r="H51" s="99"/>
      <c r="I51" s="42"/>
      <c r="J51" s="42"/>
      <c r="K51" s="59"/>
      <c r="L51" s="48"/>
      <c r="M51" s="44"/>
      <c r="N51" s="46"/>
      <c r="O51" s="46"/>
      <c r="P51" s="44"/>
      <c r="Q51" s="42"/>
      <c r="R51" s="42"/>
      <c r="S51" s="42"/>
      <c r="T51" s="42"/>
      <c r="U51" s="1" t="s">
        <v>171</v>
      </c>
      <c r="V51" s="23">
        <v>42073</v>
      </c>
      <c r="W51" s="24">
        <v>11513</v>
      </c>
      <c r="X51" s="130" t="s">
        <v>173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"/>
      <c r="AL51" s="3"/>
      <c r="AM51" s="3"/>
      <c r="AN51" s="3"/>
      <c r="AO51" s="4"/>
      <c r="AP51" s="4"/>
      <c r="AQ51" s="4"/>
      <c r="AR51" s="4"/>
      <c r="AS51" s="4"/>
      <c r="AT51" s="6"/>
      <c r="AU51" s="27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</row>
    <row r="52" spans="1:58" ht="42.75" customHeight="1" x14ac:dyDescent="0.25">
      <c r="A52" s="185"/>
      <c r="B52" s="181"/>
      <c r="C52" s="42"/>
      <c r="D52" s="42"/>
      <c r="E52" s="42"/>
      <c r="F52" s="209"/>
      <c r="G52" s="42"/>
      <c r="H52" s="99"/>
      <c r="I52" s="42"/>
      <c r="J52" s="42"/>
      <c r="K52" s="59"/>
      <c r="L52" s="48"/>
      <c r="M52" s="44"/>
      <c r="N52" s="46"/>
      <c r="O52" s="46"/>
      <c r="P52" s="44"/>
      <c r="Q52" s="42"/>
      <c r="R52" s="42"/>
      <c r="S52" s="42"/>
      <c r="T52" s="42"/>
      <c r="U52" s="19" t="s">
        <v>180</v>
      </c>
      <c r="V52" s="26">
        <v>42116</v>
      </c>
      <c r="W52" s="41">
        <v>11541</v>
      </c>
      <c r="X52" s="122" t="s">
        <v>181</v>
      </c>
      <c r="Y52" s="123">
        <v>42117</v>
      </c>
      <c r="Z52" s="123">
        <v>42297</v>
      </c>
      <c r="AA52" s="19"/>
      <c r="AB52" s="19"/>
      <c r="AC52" s="1"/>
      <c r="AD52" s="1"/>
      <c r="AE52" s="1"/>
      <c r="AF52" s="1"/>
      <c r="AG52" s="1"/>
      <c r="AH52" s="1"/>
      <c r="AI52" s="1"/>
      <c r="AJ52" s="1"/>
      <c r="AK52" s="3"/>
      <c r="AL52" s="3"/>
      <c r="AM52" s="3"/>
      <c r="AN52" s="3"/>
      <c r="AO52" s="4"/>
      <c r="AP52" s="4"/>
      <c r="AQ52" s="4"/>
      <c r="AR52" s="4"/>
      <c r="AS52" s="4"/>
      <c r="AT52" s="6"/>
      <c r="AU52" s="27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</row>
    <row r="53" spans="1:58" ht="42.75" customHeight="1" x14ac:dyDescent="0.25">
      <c r="A53" s="185"/>
      <c r="B53" s="181"/>
      <c r="C53" s="42"/>
      <c r="D53" s="42"/>
      <c r="E53" s="42"/>
      <c r="F53" s="209"/>
      <c r="G53" s="42"/>
      <c r="H53" s="99"/>
      <c r="I53" s="42"/>
      <c r="J53" s="42"/>
      <c r="K53" s="59"/>
      <c r="L53" s="48"/>
      <c r="M53" s="44"/>
      <c r="N53" s="46"/>
      <c r="O53" s="46"/>
      <c r="P53" s="44"/>
      <c r="Q53" s="42"/>
      <c r="R53" s="42"/>
      <c r="S53" s="42"/>
      <c r="T53" s="42"/>
      <c r="U53" s="19" t="s">
        <v>186</v>
      </c>
      <c r="V53" s="26">
        <v>42297</v>
      </c>
      <c r="W53" s="41">
        <v>11668</v>
      </c>
      <c r="X53" s="122" t="s">
        <v>187</v>
      </c>
      <c r="Y53" s="123">
        <v>42297</v>
      </c>
      <c r="Z53" s="123">
        <v>42387</v>
      </c>
      <c r="AA53" s="19"/>
      <c r="AB53" s="19"/>
      <c r="AC53" s="1"/>
      <c r="AD53" s="1"/>
      <c r="AE53" s="1"/>
      <c r="AF53" s="1"/>
      <c r="AG53" s="1"/>
      <c r="AH53" s="1"/>
      <c r="AI53" s="1"/>
      <c r="AJ53" s="1"/>
      <c r="AK53" s="3"/>
      <c r="AL53" s="3"/>
      <c r="AM53" s="3"/>
      <c r="AN53" s="3"/>
      <c r="AO53" s="4"/>
      <c r="AP53" s="4"/>
      <c r="AQ53" s="4"/>
      <c r="AR53" s="4"/>
      <c r="AS53" s="4"/>
      <c r="AT53" s="6"/>
      <c r="AU53" s="27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</row>
    <row r="54" spans="1:58" ht="42.75" customHeight="1" x14ac:dyDescent="0.25">
      <c r="A54" s="185"/>
      <c r="B54" s="181"/>
      <c r="C54" s="42"/>
      <c r="D54" s="42"/>
      <c r="E54" s="42"/>
      <c r="F54" s="209"/>
      <c r="G54" s="42"/>
      <c r="H54" s="99"/>
      <c r="I54" s="42"/>
      <c r="J54" s="42"/>
      <c r="K54" s="59"/>
      <c r="L54" s="48"/>
      <c r="M54" s="44"/>
      <c r="N54" s="46"/>
      <c r="O54" s="46"/>
      <c r="P54" s="44"/>
      <c r="Q54" s="42"/>
      <c r="R54" s="42"/>
      <c r="S54" s="42"/>
      <c r="T54" s="42"/>
      <c r="U54" s="19" t="s">
        <v>189</v>
      </c>
      <c r="V54" s="26">
        <v>42384</v>
      </c>
      <c r="W54" s="41">
        <v>11725</v>
      </c>
      <c r="X54" s="122" t="s">
        <v>190</v>
      </c>
      <c r="Y54" s="123">
        <v>42388</v>
      </c>
      <c r="Z54" s="123">
        <v>42568</v>
      </c>
      <c r="AA54" s="19"/>
      <c r="AB54" s="19"/>
      <c r="AC54" s="1"/>
      <c r="AD54" s="1"/>
      <c r="AE54" s="1"/>
      <c r="AF54" s="1"/>
      <c r="AG54" s="1"/>
      <c r="AH54" s="1"/>
      <c r="AI54" s="1"/>
      <c r="AJ54" s="1"/>
      <c r="AK54" s="3"/>
      <c r="AL54" s="3"/>
      <c r="AM54" s="3"/>
      <c r="AN54" s="3"/>
      <c r="AO54" s="4"/>
      <c r="AP54" s="4"/>
      <c r="AQ54" s="4"/>
      <c r="AR54" s="4"/>
      <c r="AS54" s="4"/>
      <c r="AT54" s="6"/>
      <c r="AU54" s="27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</row>
    <row r="55" spans="1:58" ht="42.75" customHeight="1" x14ac:dyDescent="0.25">
      <c r="A55" s="185"/>
      <c r="B55" s="181"/>
      <c r="C55" s="42"/>
      <c r="D55" s="42"/>
      <c r="E55" s="42"/>
      <c r="F55" s="209"/>
      <c r="G55" s="42"/>
      <c r="H55" s="99"/>
      <c r="I55" s="42"/>
      <c r="J55" s="42"/>
      <c r="K55" s="59"/>
      <c r="L55" s="48"/>
      <c r="M55" s="44"/>
      <c r="N55" s="46"/>
      <c r="O55" s="46"/>
      <c r="P55" s="44"/>
      <c r="Q55" s="42"/>
      <c r="R55" s="42"/>
      <c r="S55" s="42"/>
      <c r="T55" s="42"/>
      <c r="U55" s="19" t="s">
        <v>195</v>
      </c>
      <c r="V55" s="26">
        <v>42556</v>
      </c>
      <c r="W55" s="41">
        <v>11844</v>
      </c>
      <c r="X55" s="122" t="s">
        <v>196</v>
      </c>
      <c r="Y55" s="123">
        <v>42568</v>
      </c>
      <c r="Z55" s="123">
        <v>42735</v>
      </c>
      <c r="AA55" s="19"/>
      <c r="AB55" s="19"/>
      <c r="AC55" s="1"/>
      <c r="AD55" s="1"/>
      <c r="AE55" s="1"/>
      <c r="AF55" s="1"/>
      <c r="AG55" s="1"/>
      <c r="AH55" s="1"/>
      <c r="AI55" s="1"/>
      <c r="AJ55" s="1"/>
      <c r="AK55" s="3"/>
      <c r="AL55" s="3"/>
      <c r="AM55" s="3"/>
      <c r="AN55" s="3"/>
      <c r="AO55" s="4"/>
      <c r="AP55" s="4"/>
      <c r="AQ55" s="4"/>
      <c r="AR55" s="4"/>
      <c r="AS55" s="4"/>
      <c r="AT55" s="6"/>
      <c r="AU55" s="27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</row>
    <row r="56" spans="1:58" ht="38.25" x14ac:dyDescent="0.25">
      <c r="A56" s="185"/>
      <c r="B56" s="181"/>
      <c r="C56" s="42"/>
      <c r="D56" s="42"/>
      <c r="E56" s="42"/>
      <c r="F56" s="209"/>
      <c r="G56" s="42"/>
      <c r="H56" s="99"/>
      <c r="I56" s="42"/>
      <c r="J56" s="42"/>
      <c r="K56" s="59"/>
      <c r="L56" s="48"/>
      <c r="M56" s="44"/>
      <c r="N56" s="46"/>
      <c r="O56" s="46"/>
      <c r="P56" s="44"/>
      <c r="Q56" s="42"/>
      <c r="R56" s="42"/>
      <c r="S56" s="42"/>
      <c r="T56" s="42"/>
      <c r="U56" s="21" t="s">
        <v>144</v>
      </c>
      <c r="V56" s="26">
        <v>41673</v>
      </c>
      <c r="W56" s="41">
        <v>11251</v>
      </c>
      <c r="X56" s="38" t="s">
        <v>146</v>
      </c>
      <c r="Y56" s="21"/>
      <c r="Z56" s="21"/>
      <c r="AA56" s="21" t="s">
        <v>145</v>
      </c>
      <c r="AB56" s="21"/>
      <c r="AC56" s="39">
        <f>10017.47+19364.57</f>
        <v>29382.04</v>
      </c>
      <c r="AD56" s="131"/>
      <c r="AE56" s="33">
        <f>L50-AD56+AC56</f>
        <v>29382.04</v>
      </c>
      <c r="AF56" s="33">
        <v>0</v>
      </c>
      <c r="AG56" s="33"/>
      <c r="AH56" s="33"/>
      <c r="AI56" s="33"/>
      <c r="AJ56" s="33">
        <f>AF56+AG56</f>
        <v>0</v>
      </c>
      <c r="AK56" s="3"/>
      <c r="AL56" s="3"/>
      <c r="AM56" s="3"/>
      <c r="AN56" s="3"/>
      <c r="AO56" s="4"/>
      <c r="AP56" s="4"/>
      <c r="AQ56" s="4"/>
      <c r="AR56" s="4"/>
      <c r="AS56" s="4"/>
      <c r="AT56" s="6"/>
      <c r="AU56" s="27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</row>
    <row r="57" spans="1:58" ht="48" customHeight="1" x14ac:dyDescent="0.25">
      <c r="A57" s="185"/>
      <c r="B57" s="181"/>
      <c r="C57" s="42"/>
      <c r="D57" s="42"/>
      <c r="E57" s="42"/>
      <c r="F57" s="209"/>
      <c r="G57" s="42"/>
      <c r="H57" s="99"/>
      <c r="I57" s="42"/>
      <c r="J57" s="42"/>
      <c r="K57" s="59"/>
      <c r="L57" s="48"/>
      <c r="M57" s="44"/>
      <c r="N57" s="46"/>
      <c r="O57" s="46"/>
      <c r="P57" s="44"/>
      <c r="Q57" s="42"/>
      <c r="R57" s="42"/>
      <c r="S57" s="42"/>
      <c r="T57" s="42"/>
      <c r="U57" s="22" t="s">
        <v>147</v>
      </c>
      <c r="V57" s="23">
        <v>41842</v>
      </c>
      <c r="W57" s="24">
        <v>11356</v>
      </c>
      <c r="X57" s="37" t="s">
        <v>182</v>
      </c>
      <c r="Y57" s="23">
        <v>41843</v>
      </c>
      <c r="Z57" s="23">
        <v>41996</v>
      </c>
      <c r="AA57" s="22"/>
      <c r="AB57" s="22"/>
      <c r="AC57" s="39"/>
      <c r="AD57" s="39"/>
      <c r="AE57" s="33">
        <f>L51-AD57+AC57</f>
        <v>0</v>
      </c>
      <c r="AF57" s="33">
        <v>0</v>
      </c>
      <c r="AG57" s="33"/>
      <c r="AH57" s="33"/>
      <c r="AI57" s="33"/>
      <c r="AJ57" s="33">
        <f>AF57+AG57</f>
        <v>0</v>
      </c>
      <c r="AK57" s="3"/>
      <c r="AL57" s="3"/>
      <c r="AM57" s="3"/>
      <c r="AN57" s="3"/>
      <c r="AO57" s="4"/>
      <c r="AP57" s="4"/>
      <c r="AQ57" s="4"/>
      <c r="AR57" s="4"/>
      <c r="AS57" s="4"/>
      <c r="AT57" s="6"/>
      <c r="AU57" s="27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</row>
    <row r="58" spans="1:58" ht="33.75" customHeight="1" x14ac:dyDescent="0.25">
      <c r="A58" s="185"/>
      <c r="B58" s="181"/>
      <c r="C58" s="42"/>
      <c r="D58" s="42"/>
      <c r="E58" s="42"/>
      <c r="F58" s="209"/>
      <c r="G58" s="42"/>
      <c r="H58" s="99"/>
      <c r="I58" s="42"/>
      <c r="J58" s="42"/>
      <c r="K58" s="59"/>
      <c r="L58" s="48"/>
      <c r="M58" s="44"/>
      <c r="N58" s="46"/>
      <c r="O58" s="46"/>
      <c r="P58" s="44"/>
      <c r="Q58" s="42"/>
      <c r="R58" s="42"/>
      <c r="S58" s="42"/>
      <c r="T58" s="42"/>
      <c r="U58" s="22" t="s">
        <v>174</v>
      </c>
      <c r="V58" s="23">
        <v>42073</v>
      </c>
      <c r="W58" s="24">
        <v>11513</v>
      </c>
      <c r="X58" s="37" t="s">
        <v>175</v>
      </c>
      <c r="Y58" s="23"/>
      <c r="Z58" s="23"/>
      <c r="AA58" s="22" t="s">
        <v>176</v>
      </c>
      <c r="AB58" s="22"/>
      <c r="AC58" s="39">
        <f>7228.82+4119.5+162.85+302.38+445.31</f>
        <v>12258.859999999999</v>
      </c>
      <c r="AD58" s="39"/>
      <c r="AE58" s="33">
        <f>L56-AD58+AC58</f>
        <v>12258.859999999999</v>
      </c>
      <c r="AF58" s="33"/>
      <c r="AG58" s="33"/>
      <c r="AH58" s="33"/>
      <c r="AI58" s="33"/>
      <c r="AJ58" s="33"/>
      <c r="AK58" s="3"/>
      <c r="AL58" s="3"/>
      <c r="AM58" s="3"/>
      <c r="AN58" s="3"/>
      <c r="AO58" s="4"/>
      <c r="AP58" s="4"/>
      <c r="AQ58" s="4"/>
      <c r="AR58" s="4"/>
      <c r="AS58" s="4"/>
      <c r="AT58" s="6"/>
      <c r="AU58" s="27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</row>
    <row r="59" spans="1:58" ht="33.75" customHeight="1" x14ac:dyDescent="0.25">
      <c r="A59" s="186"/>
      <c r="B59" s="182"/>
      <c r="C59" s="43"/>
      <c r="D59" s="43"/>
      <c r="E59" s="43"/>
      <c r="F59" s="210"/>
      <c r="G59" s="43"/>
      <c r="H59" s="100"/>
      <c r="I59" s="43"/>
      <c r="J59" s="43"/>
      <c r="K59" s="60"/>
      <c r="L59" s="49"/>
      <c r="M59" s="45"/>
      <c r="N59" s="47"/>
      <c r="O59" s="47"/>
      <c r="P59" s="45"/>
      <c r="Q59" s="43"/>
      <c r="R59" s="43"/>
      <c r="S59" s="43"/>
      <c r="T59" s="43"/>
      <c r="U59" s="22" t="s">
        <v>129</v>
      </c>
      <c r="V59" s="23">
        <v>42404</v>
      </c>
      <c r="W59" s="24">
        <v>11739</v>
      </c>
      <c r="X59" s="37" t="s">
        <v>191</v>
      </c>
      <c r="Y59" s="23"/>
      <c r="Z59" s="23"/>
      <c r="AA59" s="22" t="s">
        <v>192</v>
      </c>
      <c r="AB59" s="22"/>
      <c r="AC59" s="39">
        <v>21193.57</v>
      </c>
      <c r="AD59" s="39"/>
      <c r="AE59" s="33"/>
      <c r="AF59" s="33"/>
      <c r="AG59" s="33"/>
      <c r="AH59" s="33"/>
      <c r="AI59" s="33"/>
      <c r="AJ59" s="33"/>
      <c r="AK59" s="3"/>
      <c r="AL59" s="3"/>
      <c r="AM59" s="3"/>
      <c r="AN59" s="3"/>
      <c r="AO59" s="4"/>
      <c r="AP59" s="4"/>
      <c r="AQ59" s="4"/>
      <c r="AR59" s="4"/>
      <c r="AS59" s="4"/>
      <c r="AT59" s="6"/>
      <c r="AU59" s="27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</row>
    <row r="60" spans="1:58" ht="33" customHeight="1" x14ac:dyDescent="0.25">
      <c r="A60" s="138">
        <f>A19+1</f>
        <v>2</v>
      </c>
      <c r="B60" s="183"/>
      <c r="C60" s="51" t="s">
        <v>148</v>
      </c>
      <c r="D60" s="51" t="s">
        <v>164</v>
      </c>
      <c r="E60" s="51"/>
      <c r="F60" s="211" t="s">
        <v>151</v>
      </c>
      <c r="G60" s="97"/>
      <c r="H60" s="90" t="s">
        <v>152</v>
      </c>
      <c r="I60" s="51" t="s">
        <v>153</v>
      </c>
      <c r="J60" s="51" t="s">
        <v>154</v>
      </c>
      <c r="K60" s="52">
        <v>41395</v>
      </c>
      <c r="L60" s="102">
        <v>29440</v>
      </c>
      <c r="M60" s="103"/>
      <c r="N60" s="106">
        <v>41395</v>
      </c>
      <c r="O60" s="106">
        <v>41641</v>
      </c>
      <c r="P60" s="101">
        <v>1</v>
      </c>
      <c r="Q60" s="50"/>
      <c r="R60" s="50"/>
      <c r="S60" s="50"/>
      <c r="T60" s="101" t="s">
        <v>155</v>
      </c>
      <c r="U60" s="13" t="s">
        <v>117</v>
      </c>
      <c r="V60" s="14">
        <v>41635</v>
      </c>
      <c r="W60" s="15"/>
      <c r="X60" s="16" t="s">
        <v>184</v>
      </c>
      <c r="Y60" s="23">
        <v>41635</v>
      </c>
      <c r="Z60" s="23">
        <v>42000</v>
      </c>
      <c r="AA60" s="22"/>
      <c r="AB60" s="22"/>
      <c r="AC60" s="39"/>
      <c r="AD60" s="39"/>
      <c r="AE60" s="33">
        <f>L60-AD60+AC60</f>
        <v>29440</v>
      </c>
      <c r="AF60" s="33"/>
      <c r="AG60" s="33">
        <f>7360+14720+36800</f>
        <v>58880</v>
      </c>
      <c r="AH60" s="18">
        <f>3680+11040+7360+3680+3680+3680+3680+3680+3680+3680+3680+3680+3680+3680</f>
        <v>62560</v>
      </c>
      <c r="AI60" s="18">
        <f>3680+3680+3680</f>
        <v>11040</v>
      </c>
      <c r="AJ60" s="33">
        <f>AF60+AG60+AI60</f>
        <v>69920</v>
      </c>
      <c r="AK60" s="3"/>
      <c r="AL60" s="3"/>
      <c r="AM60" s="3" t="s">
        <v>185</v>
      </c>
      <c r="AN60" s="3"/>
      <c r="AO60" s="4"/>
      <c r="AP60" s="4"/>
      <c r="AQ60" s="4"/>
      <c r="AR60" s="4"/>
      <c r="AS60" s="10"/>
      <c r="AT60" s="12"/>
      <c r="AU60" s="27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</row>
    <row r="61" spans="1:58" ht="33" customHeight="1" x14ac:dyDescent="0.25">
      <c r="A61" s="138"/>
      <c r="B61" s="183"/>
      <c r="C61" s="51"/>
      <c r="D61" s="51"/>
      <c r="E61" s="51"/>
      <c r="F61" s="211"/>
      <c r="G61" s="97"/>
      <c r="H61" s="90"/>
      <c r="I61" s="51"/>
      <c r="J61" s="51"/>
      <c r="K61" s="52"/>
      <c r="L61" s="48"/>
      <c r="M61" s="104"/>
      <c r="N61" s="46"/>
      <c r="O61" s="46"/>
      <c r="P61" s="44"/>
      <c r="Q61" s="42"/>
      <c r="R61" s="42"/>
      <c r="S61" s="42"/>
      <c r="T61" s="44"/>
      <c r="U61" s="13" t="s">
        <v>118</v>
      </c>
      <c r="V61" s="14">
        <v>42002</v>
      </c>
      <c r="W61" s="15">
        <v>11510</v>
      </c>
      <c r="X61" s="16" t="s">
        <v>183</v>
      </c>
      <c r="Y61" s="23">
        <v>42004</v>
      </c>
      <c r="Z61" s="23">
        <v>42369</v>
      </c>
      <c r="AA61" s="22"/>
      <c r="AB61" s="22"/>
      <c r="AC61" s="39"/>
      <c r="AD61" s="39"/>
      <c r="AE61" s="33"/>
      <c r="AF61" s="33"/>
      <c r="AG61" s="33"/>
      <c r="AH61" s="33"/>
      <c r="AI61" s="33"/>
      <c r="AJ61" s="33"/>
      <c r="AK61" s="3"/>
      <c r="AL61" s="3"/>
      <c r="AM61" s="3"/>
      <c r="AN61" s="3"/>
      <c r="AO61" s="4"/>
      <c r="AP61" s="4"/>
      <c r="AQ61" s="4"/>
      <c r="AR61" s="4"/>
      <c r="AS61" s="10"/>
      <c r="AT61" s="12"/>
      <c r="AU61" s="27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</row>
    <row r="62" spans="1:58" ht="33" customHeight="1" x14ac:dyDescent="0.25">
      <c r="A62" s="138"/>
      <c r="B62" s="183"/>
      <c r="C62" s="51"/>
      <c r="D62" s="51"/>
      <c r="E62" s="51"/>
      <c r="F62" s="211"/>
      <c r="G62" s="97"/>
      <c r="H62" s="90"/>
      <c r="I62" s="51"/>
      <c r="J62" s="51"/>
      <c r="K62" s="52"/>
      <c r="L62" s="48"/>
      <c r="M62" s="104"/>
      <c r="N62" s="46"/>
      <c r="O62" s="46"/>
      <c r="P62" s="44"/>
      <c r="Q62" s="42"/>
      <c r="R62" s="42"/>
      <c r="S62" s="42"/>
      <c r="T62" s="44"/>
      <c r="U62" s="13" t="s">
        <v>128</v>
      </c>
      <c r="V62" s="14">
        <v>42368</v>
      </c>
      <c r="W62" s="15"/>
      <c r="X62" s="16" t="s">
        <v>183</v>
      </c>
      <c r="Y62" s="23">
        <v>42369</v>
      </c>
      <c r="Z62" s="23">
        <v>42735</v>
      </c>
      <c r="AA62" s="22"/>
      <c r="AB62" s="22"/>
      <c r="AC62" s="39"/>
      <c r="AD62" s="39"/>
      <c r="AE62" s="36"/>
      <c r="AF62" s="33"/>
      <c r="AG62" s="33"/>
      <c r="AH62" s="33"/>
      <c r="AI62" s="33"/>
      <c r="AJ62" s="33"/>
      <c r="AK62" s="3"/>
      <c r="AL62" s="3"/>
      <c r="AM62" s="3"/>
      <c r="AN62" s="3"/>
      <c r="AO62" s="4"/>
      <c r="AP62" s="4"/>
      <c r="AQ62" s="4"/>
      <c r="AR62" s="4"/>
      <c r="AS62" s="10"/>
      <c r="AT62" s="12"/>
      <c r="AU62" s="27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</row>
    <row r="63" spans="1:58" ht="33" customHeight="1" x14ac:dyDescent="0.25">
      <c r="A63" s="138"/>
      <c r="B63" s="183"/>
      <c r="C63" s="51"/>
      <c r="D63" s="51"/>
      <c r="E63" s="51"/>
      <c r="F63" s="211"/>
      <c r="G63" s="97"/>
      <c r="H63" s="90"/>
      <c r="I63" s="51"/>
      <c r="J63" s="51"/>
      <c r="K63" s="52"/>
      <c r="L63" s="48"/>
      <c r="M63" s="104"/>
      <c r="N63" s="46"/>
      <c r="O63" s="46"/>
      <c r="P63" s="44"/>
      <c r="Q63" s="42"/>
      <c r="R63" s="42"/>
      <c r="S63" s="42"/>
      <c r="T63" s="44"/>
      <c r="U63" s="13" t="s">
        <v>200</v>
      </c>
      <c r="V63" s="14">
        <v>42731</v>
      </c>
      <c r="W63" s="15"/>
      <c r="X63" s="16" t="s">
        <v>201</v>
      </c>
      <c r="Y63" s="23">
        <v>42735</v>
      </c>
      <c r="Z63" s="23" t="s">
        <v>202</v>
      </c>
      <c r="AA63" s="22"/>
      <c r="AB63" s="22"/>
      <c r="AC63" s="39"/>
      <c r="AD63" s="39"/>
      <c r="AE63" s="36"/>
      <c r="AF63" s="33"/>
      <c r="AG63" s="33"/>
      <c r="AH63" s="33"/>
      <c r="AI63" s="33"/>
      <c r="AJ63" s="33"/>
      <c r="AK63" s="3"/>
      <c r="AL63" s="3"/>
      <c r="AM63" s="3"/>
      <c r="AN63" s="3"/>
      <c r="AO63" s="4"/>
      <c r="AP63" s="4"/>
      <c r="AQ63" s="4"/>
      <c r="AR63" s="4"/>
      <c r="AS63" s="10"/>
      <c r="AT63" s="12"/>
      <c r="AU63" s="27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</row>
    <row r="64" spans="1:58" ht="33.75" customHeight="1" x14ac:dyDescent="0.25">
      <c r="A64" s="138"/>
      <c r="B64" s="183"/>
      <c r="C64" s="51"/>
      <c r="D64" s="51"/>
      <c r="E64" s="51"/>
      <c r="F64" s="211"/>
      <c r="G64" s="97"/>
      <c r="H64" s="90"/>
      <c r="I64" s="51"/>
      <c r="J64" s="51"/>
      <c r="K64" s="52"/>
      <c r="L64" s="49"/>
      <c r="M64" s="105"/>
      <c r="N64" s="47"/>
      <c r="O64" s="47"/>
      <c r="P64" s="45"/>
      <c r="Q64" s="43"/>
      <c r="R64" s="43"/>
      <c r="S64" s="43"/>
      <c r="T64" s="45"/>
      <c r="U64" s="13" t="s">
        <v>117</v>
      </c>
      <c r="V64" s="14">
        <v>41673</v>
      </c>
      <c r="W64" s="15">
        <v>11251</v>
      </c>
      <c r="X64" s="16" t="s">
        <v>156</v>
      </c>
      <c r="Y64" s="22"/>
      <c r="Z64" s="22"/>
      <c r="AA64" s="22"/>
      <c r="AB64" s="22"/>
      <c r="AC64" s="39"/>
      <c r="AD64" s="39"/>
      <c r="AE64" s="36">
        <f>L64-AD64+AC64</f>
        <v>0</v>
      </c>
      <c r="AF64" s="33"/>
      <c r="AG64" s="33"/>
      <c r="AH64" s="33"/>
      <c r="AI64" s="33"/>
      <c r="AJ64" s="33">
        <f>AF64+AG64</f>
        <v>0</v>
      </c>
      <c r="AK64" s="3"/>
      <c r="AL64" s="3"/>
      <c r="AM64" s="3"/>
      <c r="AN64" s="3"/>
      <c r="AO64" s="4"/>
      <c r="AP64" s="4"/>
      <c r="AQ64" s="4"/>
      <c r="AR64" s="4"/>
      <c r="AS64" s="10"/>
      <c r="AT64" s="12"/>
      <c r="AU64" s="27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</row>
    <row r="65" spans="1:58" ht="68.25" customHeight="1" x14ac:dyDescent="0.25">
      <c r="A65" s="138">
        <f>A60+1</f>
        <v>3</v>
      </c>
      <c r="B65" s="85" t="s">
        <v>157</v>
      </c>
      <c r="C65" s="51" t="s">
        <v>157</v>
      </c>
      <c r="D65" s="51" t="s">
        <v>158</v>
      </c>
      <c r="E65" s="51"/>
      <c r="F65" s="211" t="s">
        <v>159</v>
      </c>
      <c r="G65" s="51"/>
      <c r="H65" s="90" t="s">
        <v>160</v>
      </c>
      <c r="I65" s="51" t="s">
        <v>161</v>
      </c>
      <c r="J65" s="51" t="s">
        <v>162</v>
      </c>
      <c r="K65" s="52">
        <v>41537</v>
      </c>
      <c r="L65" s="53">
        <v>5000</v>
      </c>
      <c r="M65" s="56">
        <v>11144</v>
      </c>
      <c r="N65" s="58">
        <v>41537</v>
      </c>
      <c r="O65" s="58">
        <v>41902</v>
      </c>
      <c r="P65" s="50">
        <v>1</v>
      </c>
      <c r="Q65" s="50"/>
      <c r="R65" s="50"/>
      <c r="S65" s="50"/>
      <c r="T65" s="50" t="s">
        <v>155</v>
      </c>
      <c r="U65" s="22" t="s">
        <v>144</v>
      </c>
      <c r="V65" s="23">
        <v>41902</v>
      </c>
      <c r="W65" s="24">
        <v>11403</v>
      </c>
      <c r="X65" s="22" t="s">
        <v>169</v>
      </c>
      <c r="Y65" s="23">
        <v>41903</v>
      </c>
      <c r="Z65" s="23">
        <v>42267</v>
      </c>
      <c r="AA65" s="22"/>
      <c r="AB65" s="22"/>
      <c r="AC65" s="39"/>
      <c r="AD65" s="39"/>
      <c r="AE65" s="36">
        <f>L65-AD65+AC65</f>
        <v>5000</v>
      </c>
      <c r="AF65" s="33">
        <f>196.79+55.5+122.92</f>
        <v>375.21</v>
      </c>
      <c r="AG65" s="33">
        <f>55.5+154.23+111+116.48+70.96+66.05+135.21</f>
        <v>709.43000000000006</v>
      </c>
      <c r="AH65" s="33">
        <f>124.02+53.69+88.09+53.69+184.97+76.02+75.82+69.82+57.78</f>
        <v>783.89999999999986</v>
      </c>
      <c r="AI65" s="33">
        <f>57.78+57.78+65.8</f>
        <v>181.36</v>
      </c>
      <c r="AJ65" s="33">
        <f>AF65+AG65</f>
        <v>1084.6400000000001</v>
      </c>
      <c r="AK65" s="3"/>
      <c r="AL65" s="3"/>
      <c r="AM65" s="3"/>
      <c r="AN65" s="3"/>
      <c r="AO65" s="4" t="s">
        <v>158</v>
      </c>
      <c r="AP65" s="4" t="s">
        <v>163</v>
      </c>
      <c r="AQ65" s="4"/>
      <c r="AR65" s="11"/>
      <c r="AS65" s="10"/>
      <c r="AT65" s="12"/>
      <c r="AU65" s="27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</row>
    <row r="66" spans="1:58" ht="68.25" customHeight="1" x14ac:dyDescent="0.25">
      <c r="A66" s="138"/>
      <c r="B66" s="85"/>
      <c r="C66" s="51"/>
      <c r="D66" s="51"/>
      <c r="E66" s="51"/>
      <c r="F66" s="211"/>
      <c r="G66" s="51"/>
      <c r="H66" s="90"/>
      <c r="I66" s="51"/>
      <c r="J66" s="51"/>
      <c r="K66" s="52"/>
      <c r="L66" s="54"/>
      <c r="M66" s="57"/>
      <c r="N66" s="59"/>
      <c r="O66" s="59"/>
      <c r="P66" s="42"/>
      <c r="Q66" s="42"/>
      <c r="R66" s="42"/>
      <c r="S66" s="42"/>
      <c r="T66" s="42"/>
      <c r="U66" s="22" t="s">
        <v>147</v>
      </c>
      <c r="V66" s="23">
        <v>42264</v>
      </c>
      <c r="W66" s="24">
        <v>11650</v>
      </c>
      <c r="X66" s="22" t="s">
        <v>188</v>
      </c>
      <c r="Y66" s="23">
        <v>42268</v>
      </c>
      <c r="Z66" s="23">
        <v>42633</v>
      </c>
      <c r="AA66" s="22"/>
      <c r="AB66" s="22"/>
      <c r="AC66" s="39"/>
      <c r="AD66" s="39"/>
      <c r="AE66" s="36"/>
      <c r="AF66" s="33"/>
      <c r="AG66" s="33"/>
      <c r="AH66" s="33"/>
      <c r="AI66" s="33"/>
      <c r="AJ66" s="33"/>
      <c r="AK66" s="3"/>
      <c r="AL66" s="3"/>
      <c r="AM66" s="3"/>
      <c r="AN66" s="3"/>
      <c r="AO66" s="4"/>
      <c r="AP66" s="4"/>
      <c r="AQ66" s="4"/>
      <c r="AR66" s="11"/>
      <c r="AS66" s="10"/>
      <c r="AT66" s="12"/>
      <c r="AU66" s="27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</row>
    <row r="67" spans="1:58" ht="68.25" customHeight="1" x14ac:dyDescent="0.25">
      <c r="A67" s="138"/>
      <c r="B67" s="85"/>
      <c r="C67" s="51"/>
      <c r="D67" s="51"/>
      <c r="E67" s="51"/>
      <c r="F67" s="211"/>
      <c r="G67" s="51"/>
      <c r="H67" s="90"/>
      <c r="I67" s="51"/>
      <c r="J67" s="51"/>
      <c r="K67" s="52"/>
      <c r="L67" s="54"/>
      <c r="M67" s="57"/>
      <c r="N67" s="59"/>
      <c r="O67" s="59"/>
      <c r="P67" s="42"/>
      <c r="Q67" s="42"/>
      <c r="R67" s="42"/>
      <c r="S67" s="42"/>
      <c r="T67" s="42"/>
      <c r="U67" s="22" t="s">
        <v>128</v>
      </c>
      <c r="V67" s="23">
        <v>42625</v>
      </c>
      <c r="W67" s="24"/>
      <c r="X67" s="22" t="s">
        <v>198</v>
      </c>
      <c r="Y67" s="23">
        <v>42634</v>
      </c>
      <c r="Z67" s="23">
        <v>42735</v>
      </c>
      <c r="AA67" s="22"/>
      <c r="AB67" s="22"/>
      <c r="AC67" s="39"/>
      <c r="AD67" s="39"/>
      <c r="AE67" s="36"/>
      <c r="AF67" s="33"/>
      <c r="AG67" s="33"/>
      <c r="AH67" s="33"/>
      <c r="AI67" s="33"/>
      <c r="AJ67" s="33"/>
      <c r="AK67" s="3"/>
      <c r="AL67" s="3"/>
      <c r="AM67" s="3"/>
      <c r="AN67" s="3"/>
      <c r="AO67" s="4"/>
      <c r="AP67" s="4"/>
      <c r="AQ67" s="4"/>
      <c r="AR67" s="11"/>
      <c r="AS67" s="10"/>
      <c r="AT67" s="12"/>
      <c r="AU67" s="27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</row>
    <row r="68" spans="1:58" ht="68.25" customHeight="1" x14ac:dyDescent="0.25">
      <c r="A68" s="138"/>
      <c r="B68" s="85"/>
      <c r="C68" s="51"/>
      <c r="D68" s="51"/>
      <c r="E68" s="51"/>
      <c r="F68" s="211"/>
      <c r="G68" s="51"/>
      <c r="H68" s="90"/>
      <c r="I68" s="51"/>
      <c r="J68" s="51"/>
      <c r="K68" s="52"/>
      <c r="L68" s="54"/>
      <c r="M68" s="57"/>
      <c r="N68" s="59"/>
      <c r="O68" s="59"/>
      <c r="P68" s="42"/>
      <c r="Q68" s="42"/>
      <c r="R68" s="42"/>
      <c r="S68" s="42"/>
      <c r="T68" s="42"/>
      <c r="U68" s="22" t="s">
        <v>129</v>
      </c>
      <c r="V68" s="23">
        <v>42738</v>
      </c>
      <c r="W68" s="24"/>
      <c r="X68" s="22" t="s">
        <v>183</v>
      </c>
      <c r="Y68" s="23">
        <v>42735</v>
      </c>
      <c r="Z68" s="23">
        <v>43100</v>
      </c>
      <c r="AA68" s="22"/>
      <c r="AB68" s="22"/>
      <c r="AC68" s="39"/>
      <c r="AD68" s="39"/>
      <c r="AE68" s="36"/>
      <c r="AF68" s="33"/>
      <c r="AG68" s="33"/>
      <c r="AH68" s="33"/>
      <c r="AI68" s="33"/>
      <c r="AJ68" s="33"/>
      <c r="AK68" s="3"/>
      <c r="AL68" s="3"/>
      <c r="AM68" s="3"/>
      <c r="AN68" s="3"/>
      <c r="AO68" s="4"/>
      <c r="AP68" s="4"/>
      <c r="AQ68" s="4"/>
      <c r="AR68" s="11"/>
      <c r="AS68" s="10"/>
      <c r="AT68" s="12"/>
      <c r="AU68" s="27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</row>
    <row r="69" spans="1:58" ht="48" customHeight="1" thickBot="1" x14ac:dyDescent="0.3">
      <c r="A69" s="158"/>
      <c r="B69" s="187"/>
      <c r="C69" s="50"/>
      <c r="D69" s="50"/>
      <c r="E69" s="50"/>
      <c r="F69" s="212"/>
      <c r="G69" s="50"/>
      <c r="H69" s="98"/>
      <c r="I69" s="50"/>
      <c r="J69" s="50"/>
      <c r="K69" s="58"/>
      <c r="L69" s="54"/>
      <c r="M69" s="57"/>
      <c r="N69" s="59"/>
      <c r="O69" s="59"/>
      <c r="P69" s="42"/>
      <c r="Q69" s="42"/>
      <c r="R69" s="42"/>
      <c r="S69" s="42"/>
      <c r="T69" s="42"/>
      <c r="U69" s="20" t="s">
        <v>117</v>
      </c>
      <c r="V69" s="25">
        <v>41673</v>
      </c>
      <c r="W69" s="40">
        <v>11251</v>
      </c>
      <c r="X69" s="20" t="s">
        <v>177</v>
      </c>
      <c r="Y69" s="20"/>
      <c r="Z69" s="20"/>
      <c r="AA69" s="20"/>
      <c r="AB69" s="20"/>
      <c r="AC69" s="29"/>
      <c r="AD69" s="29"/>
      <c r="AE69" s="35"/>
      <c r="AF69" s="34"/>
      <c r="AG69" s="34"/>
      <c r="AH69" s="34"/>
      <c r="AI69" s="34"/>
      <c r="AJ69" s="34"/>
      <c r="AK69" s="188"/>
      <c r="AL69" s="188"/>
      <c r="AM69" s="188"/>
      <c r="AN69" s="188"/>
      <c r="AO69" s="189"/>
      <c r="AP69" s="189"/>
      <c r="AQ69" s="189"/>
      <c r="AR69" s="190"/>
      <c r="AS69" s="191"/>
      <c r="AT69" s="192"/>
      <c r="AU69" s="193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5"/>
    </row>
    <row r="70" spans="1:58" ht="15.75" thickBot="1" x14ac:dyDescent="0.3">
      <c r="A70" s="196" t="s">
        <v>6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8">
        <f>SUM(L19:L69)</f>
        <v>1968679.92</v>
      </c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200">
        <f t="shared" ref="AC70:AJ70" si="2">SUM(AC18:AC69)</f>
        <v>1455670.8600000003</v>
      </c>
      <c r="AD70" s="200">
        <f t="shared" si="2"/>
        <v>0</v>
      </c>
      <c r="AE70" s="200">
        <f t="shared" si="2"/>
        <v>3403157.21</v>
      </c>
      <c r="AF70" s="200">
        <f t="shared" si="2"/>
        <v>2580469.9500000002</v>
      </c>
      <c r="AG70" s="200">
        <f>SUM(AG18:AG69)</f>
        <v>675711.07000000007</v>
      </c>
      <c r="AH70" s="200">
        <f>SUM(AH18:AH69)</f>
        <v>63343.9</v>
      </c>
      <c r="AI70" s="200"/>
      <c r="AJ70" s="200">
        <f t="shared" si="2"/>
        <v>3267221.0200000005</v>
      </c>
      <c r="AK70" s="201"/>
      <c r="AL70" s="200"/>
      <c r="AM70" s="200"/>
      <c r="AN70" s="200"/>
      <c r="AO70" s="200"/>
      <c r="AP70" s="200"/>
      <c r="AQ70" s="200"/>
      <c r="AR70" s="202"/>
      <c r="AS70" s="203"/>
      <c r="AT70" s="204"/>
      <c r="AU70" s="205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7"/>
    </row>
    <row r="71" spans="1:58" ht="15" x14ac:dyDescent="0.2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4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7"/>
      <c r="AS71" s="218"/>
      <c r="AT71" s="217"/>
      <c r="AU71" s="219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</row>
    <row r="72" spans="1:58" s="126" customFormat="1" ht="15" x14ac:dyDescent="0.25">
      <c r="A72" s="221" t="s">
        <v>207</v>
      </c>
      <c r="B72" s="221"/>
      <c r="C72" s="221"/>
      <c r="D72" s="221"/>
      <c r="E72" s="221"/>
      <c r="F72" s="125"/>
    </row>
    <row r="73" spans="1:58" s="126" customFormat="1" ht="14.25" x14ac:dyDescent="0.25">
      <c r="A73" s="222"/>
      <c r="B73" s="222"/>
      <c r="C73" s="222"/>
      <c r="D73" s="222"/>
      <c r="E73" s="222"/>
      <c r="F73" s="125"/>
    </row>
    <row r="74" spans="1:58" s="126" customFormat="1" ht="15" x14ac:dyDescent="0.25">
      <c r="A74" s="124" t="s">
        <v>208</v>
      </c>
      <c r="B74" s="124"/>
      <c r="C74" s="124"/>
      <c r="D74" s="124"/>
      <c r="E74" s="124"/>
      <c r="F74" s="124"/>
    </row>
  </sheetData>
  <mergeCells count="134">
    <mergeCell ref="A74:F74"/>
    <mergeCell ref="S60:S64"/>
    <mergeCell ref="T60:T64"/>
    <mergeCell ref="J60:J64"/>
    <mergeCell ref="K60:K64"/>
    <mergeCell ref="L60:L64"/>
    <mergeCell ref="M60:M64"/>
    <mergeCell ref="N60:N64"/>
    <mergeCell ref="O60:O64"/>
    <mergeCell ref="P60:P64"/>
    <mergeCell ref="Q60:Q64"/>
    <mergeCell ref="R60:R64"/>
    <mergeCell ref="G60:G64"/>
    <mergeCell ref="H60:H64"/>
    <mergeCell ref="I60:I64"/>
    <mergeCell ref="A60:A64"/>
    <mergeCell ref="B60:B64"/>
    <mergeCell ref="C60:C64"/>
    <mergeCell ref="D60:D64"/>
    <mergeCell ref="E60:E64"/>
    <mergeCell ref="K19:K59"/>
    <mergeCell ref="J19:J59"/>
    <mergeCell ref="I19:I59"/>
    <mergeCell ref="H19:H59"/>
    <mergeCell ref="G19:G59"/>
    <mergeCell ref="F19:F59"/>
    <mergeCell ref="E19:E59"/>
    <mergeCell ref="D19:D59"/>
    <mergeCell ref="C19:C59"/>
    <mergeCell ref="B19:B59"/>
    <mergeCell ref="A19:A59"/>
    <mergeCell ref="BB16:BB17"/>
    <mergeCell ref="A8:E8"/>
    <mergeCell ref="A10:AU10"/>
    <mergeCell ref="A11:AU11"/>
    <mergeCell ref="A14:BF14"/>
    <mergeCell ref="BC16:BC17"/>
    <mergeCell ref="BD16:BF16"/>
    <mergeCell ref="AU15:BF15"/>
    <mergeCell ref="AU16:AU17"/>
    <mergeCell ref="AV16:AV17"/>
    <mergeCell ref="AW16:AY16"/>
    <mergeCell ref="A15:A18"/>
    <mergeCell ref="AO15:AT15"/>
    <mergeCell ref="AP16:AP17"/>
    <mergeCell ref="AQ16:AQ17"/>
    <mergeCell ref="AR16:AR17"/>
    <mergeCell ref="AZ16:BA16"/>
    <mergeCell ref="AS16:AS17"/>
    <mergeCell ref="AT16:AT17"/>
    <mergeCell ref="AO16:AO17"/>
    <mergeCell ref="B15:G16"/>
    <mergeCell ref="H15:AJ15"/>
    <mergeCell ref="A12:D12"/>
    <mergeCell ref="A65:A69"/>
    <mergeCell ref="B65:B69"/>
    <mergeCell ref="C65:C69"/>
    <mergeCell ref="A70:K70"/>
    <mergeCell ref="A1:AJ3"/>
    <mergeCell ref="A6:AU6"/>
    <mergeCell ref="A7:J7"/>
    <mergeCell ref="H16:T16"/>
    <mergeCell ref="U16:AD16"/>
    <mergeCell ref="AE16:AJ16"/>
    <mergeCell ref="AC20:AC41"/>
    <mergeCell ref="AK15:AN15"/>
    <mergeCell ref="AK16:AK17"/>
    <mergeCell ref="AL16:AL17"/>
    <mergeCell ref="AM16:AM17"/>
    <mergeCell ref="AN16:AN17"/>
    <mergeCell ref="AG20:AG41"/>
    <mergeCell ref="AJ20:AJ41"/>
    <mergeCell ref="AD20:AD41"/>
    <mergeCell ref="AE20:AE41"/>
    <mergeCell ref="F65:F69"/>
    <mergeCell ref="G65:G69"/>
    <mergeCell ref="H65:H69"/>
    <mergeCell ref="F60:F64"/>
    <mergeCell ref="AF20:AF41"/>
    <mergeCell ref="Y20:Y41"/>
    <mergeCell ref="AN20:AN41"/>
    <mergeCell ref="AO20:AO41"/>
    <mergeCell ref="V20:V41"/>
    <mergeCell ref="U20:U41"/>
    <mergeCell ref="Z20:Z41"/>
    <mergeCell ref="AA20:AA41"/>
    <mergeCell ref="AB20:AB41"/>
    <mergeCell ref="X20:X41"/>
    <mergeCell ref="W20:W41"/>
    <mergeCell ref="AP20:AP41"/>
    <mergeCell ref="AQ20:AQ41"/>
    <mergeCell ref="AR20:AR41"/>
    <mergeCell ref="AS20:AS41"/>
    <mergeCell ref="AT20:AT41"/>
    <mergeCell ref="AI20:AI41"/>
    <mergeCell ref="AK20:AK41"/>
    <mergeCell ref="AL20:AL41"/>
    <mergeCell ref="AM20:AM41"/>
    <mergeCell ref="BE20:BE41"/>
    <mergeCell ref="BF20:BF41"/>
    <mergeCell ref="AZ20:AZ41"/>
    <mergeCell ref="BA20:BA41"/>
    <mergeCell ref="BB20:BB41"/>
    <mergeCell ref="BC20:BC41"/>
    <mergeCell ref="BD20:BD41"/>
    <mergeCell ref="AU20:AU41"/>
    <mergeCell ref="AV20:AV41"/>
    <mergeCell ref="AW20:AW41"/>
    <mergeCell ref="AX20:AX41"/>
    <mergeCell ref="AY20:AY41"/>
    <mergeCell ref="A72:E72"/>
    <mergeCell ref="T19:T59"/>
    <mergeCell ref="S19:S59"/>
    <mergeCell ref="R19:R59"/>
    <mergeCell ref="Q19:Q59"/>
    <mergeCell ref="P19:P59"/>
    <mergeCell ref="O19:O59"/>
    <mergeCell ref="N19:N59"/>
    <mergeCell ref="M19:M59"/>
    <mergeCell ref="L19:L59"/>
    <mergeCell ref="T65:T69"/>
    <mergeCell ref="D65:D69"/>
    <mergeCell ref="E65:E69"/>
    <mergeCell ref="K65:K69"/>
    <mergeCell ref="L65:L69"/>
    <mergeCell ref="M65:M69"/>
    <mergeCell ref="N65:N69"/>
    <mergeCell ref="O65:O69"/>
    <mergeCell ref="P65:P69"/>
    <mergeCell ref="Q65:Q69"/>
    <mergeCell ref="R65:R69"/>
    <mergeCell ref="S65:S69"/>
    <mergeCell ref="I65:I69"/>
    <mergeCell ref="J65:J69"/>
  </mergeCells>
  <printOptions horizontalCentered="1"/>
  <pageMargins left="0" right="0" top="0.39370078740157483" bottom="0.39370078740157483" header="0.11811023622047245" footer="0.11811023622047245"/>
  <pageSetup scale="56" orientation="landscape" r:id="rId1"/>
  <rowBreaks count="1" manualBreakCount="1">
    <brk id="49" max="56" man="1"/>
  </rowBreaks>
  <colBreaks count="4" manualBreakCount="4">
    <brk id="9" max="66" man="1"/>
    <brk id="23" max="66" man="1"/>
    <brk id="37" max="75" man="1"/>
    <brk id="52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SEPLAN LICITAÇÕES JUL 2017</vt:lpstr>
      <vt:lpstr>'SEPLAN LICITAÇÕES JUL 2017'!Area_de_impressao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2016-01-12T15:27:37Z</cp:lastPrinted>
  <dcterms:created xsi:type="dcterms:W3CDTF">2013-10-11T22:10:57Z</dcterms:created>
  <dcterms:modified xsi:type="dcterms:W3CDTF">2017-09-01T14:09:38Z</dcterms:modified>
</cp:coreProperties>
</file>