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756"/>
  </bookViews>
  <sheets>
    <sheet name="SEMEL SET 2016" sheetId="3" r:id="rId1"/>
  </sheets>
  <calcPr calcId="145621"/>
</workbook>
</file>

<file path=xl/calcChain.xml><?xml version="1.0" encoding="utf-8"?>
<calcChain xmlns="http://schemas.openxmlformats.org/spreadsheetml/2006/main">
  <c r="AH73" i="3" l="1"/>
  <c r="AE73" i="3"/>
  <c r="AG56" i="3"/>
  <c r="AH56" i="3"/>
  <c r="AG51" i="3"/>
  <c r="AE56" i="3"/>
  <c r="AG65" i="3"/>
  <c r="AG24" i="3"/>
  <c r="AG25" i="3"/>
  <c r="AG20" i="3"/>
  <c r="AG19" i="3"/>
  <c r="AG60" i="3"/>
  <c r="AH74" i="3"/>
  <c r="AE74" i="3"/>
  <c r="L75" i="3"/>
  <c r="AH72" i="3"/>
  <c r="AE72" i="3"/>
  <c r="AH71" i="3"/>
  <c r="AE71" i="3"/>
  <c r="AG49" i="3"/>
  <c r="AH70" i="3"/>
  <c r="AE70" i="3"/>
  <c r="AG64" i="3"/>
  <c r="AG66" i="3"/>
  <c r="AH60" i="3"/>
  <c r="AH68" i="3"/>
  <c r="AH69" i="3"/>
  <c r="AE68" i="3"/>
  <c r="AE69" i="3"/>
  <c r="AE67" i="3"/>
  <c r="AG67" i="3"/>
  <c r="AH67" i="3"/>
  <c r="AH66" i="3"/>
  <c r="AE66" i="3"/>
  <c r="AH65" i="3"/>
  <c r="AE65" i="3"/>
  <c r="AG58" i="3"/>
  <c r="AH64" i="3"/>
  <c r="AE64" i="3"/>
  <c r="AH63" i="3"/>
  <c r="AE63" i="3"/>
  <c r="AE62" i="3"/>
  <c r="AE61" i="3"/>
  <c r="AE60" i="3"/>
  <c r="AE59" i="3"/>
  <c r="AH58" i="3"/>
  <c r="AH59" i="3"/>
  <c r="AH61" i="3"/>
  <c r="AH62" i="3"/>
  <c r="AE58" i="3"/>
  <c r="AG57" i="3"/>
  <c r="AH44" i="3"/>
  <c r="AH19" i="3"/>
  <c r="AH57" i="3"/>
  <c r="AE57" i="3"/>
  <c r="AH55" i="3"/>
  <c r="AE55" i="3"/>
  <c r="AH54" i="3"/>
  <c r="AE54" i="3"/>
  <c r="AE53" i="3"/>
  <c r="AE52" i="3"/>
  <c r="AE51" i="3"/>
  <c r="AE50" i="3"/>
  <c r="AH21" i="3"/>
  <c r="AH49" i="3"/>
  <c r="AH50" i="3"/>
  <c r="AH51" i="3"/>
  <c r="AH52" i="3"/>
  <c r="AH53" i="3"/>
  <c r="AH48" i="3"/>
  <c r="AH47" i="3"/>
  <c r="AE49" i="3"/>
  <c r="AE48" i="3"/>
  <c r="AE47" i="3"/>
  <c r="AG75" i="3"/>
  <c r="AE35" i="3"/>
  <c r="AE28" i="3"/>
  <c r="AH46" i="3"/>
  <c r="AE46" i="3"/>
  <c r="AC75" i="3"/>
  <c r="AF75" i="3"/>
  <c r="AE45" i="3"/>
  <c r="AH45" i="3"/>
  <c r="AE44" i="3"/>
  <c r="AH43" i="3"/>
  <c r="AE43" i="3"/>
  <c r="AH42" i="3"/>
  <c r="AH38" i="3"/>
  <c r="AH40" i="3"/>
  <c r="AH41" i="3"/>
  <c r="AE41" i="3"/>
  <c r="AE40" i="3"/>
  <c r="G108" i="3"/>
  <c r="AE38" i="3"/>
  <c r="AH37" i="3"/>
  <c r="AE37" i="3"/>
  <c r="AH36" i="3"/>
  <c r="AE36" i="3"/>
  <c r="AH39" i="3"/>
  <c r="AE39" i="3"/>
  <c r="AE26" i="3"/>
  <c r="AH35" i="3"/>
  <c r="AH34" i="3"/>
  <c r="AE34" i="3"/>
  <c r="AH33" i="3"/>
  <c r="AE33" i="3"/>
  <c r="AH32" i="3"/>
  <c r="AE32" i="3"/>
  <c r="AH31" i="3"/>
  <c r="AE31" i="3"/>
  <c r="AE30" i="3"/>
  <c r="AH29" i="3"/>
  <c r="AE29" i="3"/>
  <c r="AH20" i="3"/>
  <c r="AH24" i="3"/>
  <c r="AH25" i="3"/>
  <c r="AH26" i="3"/>
  <c r="AH27" i="3"/>
  <c r="AH28" i="3"/>
  <c r="AE24" i="3"/>
  <c r="AE25" i="3"/>
  <c r="AE27" i="3"/>
  <c r="AD75" i="3"/>
  <c r="AE75" i="3"/>
  <c r="AH30" i="3"/>
  <c r="AH75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<sst xmlns="http://schemas.openxmlformats.org/spreadsheetml/2006/main" count="774" uniqueCount="466">
  <si>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</si>
  <si>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</si>
  <si>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</si>
  <si>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</si>
  <si>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</si>
  <si>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</si>
  <si>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</si>
  <si>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</si>
  <si>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</si>
  <si>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</si>
  <si>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</si>
  <si>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</si>
  <si>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</si>
  <si>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</si>
  <si>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</si>
  <si>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</si>
  <si>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</si>
  <si>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</si>
  <si>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</si>
  <si>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</si>
  <si>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</si>
  <si>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</si>
  <si>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</si>
  <si>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</si>
  <si>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</si>
  <si>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</si>
  <si>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</si>
  <si>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</si>
  <si>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</si>
  <si>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</si>
  <si>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</si>
  <si>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</si>
  <si>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</si>
  <si>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</si>
  <si>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</si>
  <si>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</si>
  <si>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</si>
  <si>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</si>
  <si>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</si>
  <si>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</si>
  <si>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</si>
  <si>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</si>
  <si>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</si>
  <si>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</si>
  <si>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</si>
  <si>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</si>
  <si>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</si>
  <si>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</si>
  <si>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</si>
  <si>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</si>
  <si>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</si>
  <si>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</si>
  <si>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</si>
  <si>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</si>
  <si>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</si>
  <si>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</si>
  <si>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</si>
  <si>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</si>
  <si>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</si>
  <si>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</si>
  <si>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</si>
  <si>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</si>
  <si>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</si>
  <si>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</si>
  <si>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</si>
  <si>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</si>
  <si>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</si>
  <si>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</si>
  <si>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</si>
  <si>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</si>
  <si>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</si>
  <si>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</si>
  <si>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</si>
  <si>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</si>
  <si>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</si>
  <si>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</si>
  <si>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</si>
  <si>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</si>
  <si>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</si>
  <si>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</si>
  <si>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</si>
  <si>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</si>
  <si>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</si>
  <si>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</si>
  <si>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</si>
  <si>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</si>
  <si>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</si>
  <si>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</si>
  <si>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</si>
  <si>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</si>
  <si>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</si>
  <si>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</si>
  <si>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</si>
  <si>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</si>
  <si>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</si>
  <si>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</si>
  <si>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</si>
  <si>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</si>
  <si>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</si>
  <si>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</si>
  <si>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</si>
  <si>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</si>
  <si>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</si>
  <si>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</si>
  <si>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</si>
  <si>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</si>
  <si>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</si>
  <si>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</si>
  <si>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</si>
  <si>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</si>
  <si>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</si>
  <si>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</si>
  <si>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</si>
  <si>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</si>
  <si>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</si>
  <si>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</si>
  <si>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</si>
  <si>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</si>
  <si>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</si>
  <si>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</si>
  <si>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</si>
  <si>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</si>
  <si>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</si>
  <si>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</si>
  <si>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</si>
  <si>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</si>
  <si>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</si>
  <si>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</si>
  <si>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</si>
  <si>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</si>
  <si>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</si>
  <si>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</si>
  <si>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</si>
  <si>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</si>
  <si>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</si>
  <si>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</si>
  <si>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</si>
  <si>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</si>
  <si>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</si>
  <si>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</si>
  <si>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10.891/2012</t>
  </si>
  <si>
    <t>002/2013</t>
  </si>
  <si>
    <t>J.J. DE SOUZA LTDA</t>
  </si>
  <si>
    <t>09.600.308/0001-42</t>
  </si>
  <si>
    <t>11.291/14</t>
  </si>
  <si>
    <t>043/2012</t>
  </si>
  <si>
    <t>10.922/12</t>
  </si>
  <si>
    <t>3416/13</t>
  </si>
  <si>
    <t>06/2013</t>
  </si>
  <si>
    <t>Pregão Eletrônico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</si>
  <si>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</si>
  <si>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</si>
  <si>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</si>
  <si>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</si>
  <si>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</si>
  <si>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 xml:space="preserve">11.357/14             </t>
  </si>
  <si>
    <t>Acréscimo de Valor</t>
  </si>
  <si>
    <t>55/2013</t>
  </si>
  <si>
    <t>120/13</t>
  </si>
  <si>
    <t>Tribunal Regional Eleitoral do Acre-TER</t>
  </si>
  <si>
    <t>11.107/13</t>
  </si>
  <si>
    <t>002/2014</t>
  </si>
  <si>
    <t>11.378/14</t>
  </si>
  <si>
    <t>Prorrogação do prazo de vigência</t>
  </si>
  <si>
    <t>001/2015</t>
  </si>
  <si>
    <t>Reajuste contratual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</si>
  <si>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</si>
  <si>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</si>
  <si>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</si>
  <si>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</si>
  <si>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</si>
  <si>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</si>
  <si>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</si>
  <si>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</si>
  <si>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</si>
  <si>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</si>
  <si>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</si>
  <si>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</si>
  <si>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</si>
  <si>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</si>
  <si>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</si>
  <si>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</si>
  <si>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</si>
  <si>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</si>
  <si>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</si>
  <si>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Dispensa de Licitação</t>
  </si>
  <si>
    <t>Aquisição de Material de Informática</t>
  </si>
  <si>
    <t>G. CUNHA DE OLIVEIRA - ME</t>
  </si>
  <si>
    <t>18.739.325/0001-56</t>
  </si>
  <si>
    <t>3.3.90.30.00</t>
  </si>
  <si>
    <t>D</t>
  </si>
  <si>
    <t>Art. 24, II da Lei 8.666/93</t>
  </si>
  <si>
    <t>02/2015</t>
  </si>
  <si>
    <t>Aquisição de Mateiral de Consumo (Material Esportivo)</t>
  </si>
  <si>
    <t>COMERCIAL FONTENELE LTDA - ME</t>
  </si>
  <si>
    <t>00.953.550/0001/25</t>
  </si>
  <si>
    <t>03/2015</t>
  </si>
  <si>
    <t>Aquisição de Mateiral Permanente e de Consumo (Microfone Auricular e Cabos)</t>
  </si>
  <si>
    <t>ELETRÔNICA HALLEY II IMP. EXP. LTDA</t>
  </si>
  <si>
    <t>84.306.083/0001-31</t>
  </si>
  <si>
    <t>3.3.90.30.00/      4.4.90.52.00</t>
  </si>
  <si>
    <t>Art. 24, II da Lei 8.666/94</t>
  </si>
  <si>
    <t>05/2015</t>
  </si>
  <si>
    <t>Prestação de serviço (Recarga de Tonner)</t>
  </si>
  <si>
    <t>J. S. PEQUENO - ME</t>
  </si>
  <si>
    <t>05.947.693/0001-48</t>
  </si>
  <si>
    <t>11.519/15</t>
  </si>
  <si>
    <t>Art. 24, II da Lei 8.666/96</t>
  </si>
  <si>
    <t>124/2014</t>
  </si>
  <si>
    <t>051/2014</t>
  </si>
  <si>
    <t>Locação de ônibus, Micro-Ônibus e Van</t>
  </si>
  <si>
    <t>11.266/2014</t>
  </si>
  <si>
    <t>A. COELHO DOS SANTOS - ME</t>
  </si>
  <si>
    <t>10.774.168/0001-08</t>
  </si>
  <si>
    <t>11.536/15</t>
  </si>
  <si>
    <t>009/14</t>
  </si>
  <si>
    <t>11.287/14</t>
  </si>
  <si>
    <t>11.532/15</t>
  </si>
  <si>
    <t>1205/2013</t>
  </si>
  <si>
    <t>004/2014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</si>
  <si>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</si>
  <si>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</si>
  <si>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</si>
  <si>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</si>
  <si>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</si>
  <si>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</si>
  <si>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11.327/14</t>
  </si>
  <si>
    <t>Ministério Público do aEstado do Acre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</si>
  <si>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</si>
  <si>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</si>
  <si>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</si>
  <si>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</si>
  <si>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</si>
  <si>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</si>
  <si>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</si>
  <si>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</si>
  <si>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021/14</t>
  </si>
  <si>
    <t>RBTrans</t>
  </si>
  <si>
    <t>11.319/14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</si>
  <si>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</si>
  <si>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</si>
  <si>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</si>
  <si>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</si>
  <si>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</si>
  <si>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</si>
  <si>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</si>
  <si>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001/15</t>
  </si>
  <si>
    <t>11.551/15</t>
  </si>
  <si>
    <t>Sec. Mun. De Desenvolvimento Econômico e Finanças - SEFIN</t>
  </si>
  <si>
    <t xml:space="preserve">     </t>
  </si>
  <si>
    <t>0012932-1/2014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</si>
  <si>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</si>
  <si>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</si>
  <si>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</si>
  <si>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</si>
  <si>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</si>
  <si>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</si>
  <si>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</si>
  <si>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</si>
  <si>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</si>
  <si>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</si>
  <si>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</si>
  <si>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</si>
  <si>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Aquisição de material de consumo (escritório e expediente)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</si>
  <si>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</si>
  <si>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</si>
  <si>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</si>
  <si>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</si>
  <si>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</si>
  <si>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</si>
  <si>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</si>
  <si>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</si>
  <si>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>122/2015</t>
  </si>
  <si>
    <t>040/2015</t>
  </si>
  <si>
    <t xml:space="preserve">Prestação de serviços e fornecimento de marmitex, frutas, lanches isotônicos, picolés e refrigerantes </t>
  </si>
  <si>
    <t>11.557/2015</t>
  </si>
  <si>
    <t>06/2015</t>
  </si>
  <si>
    <t>H. L.  MONIZ DE ASSIS</t>
  </si>
  <si>
    <t>07.191.799/0001-90</t>
  </si>
  <si>
    <t>168/2015</t>
  </si>
  <si>
    <t>054/2015</t>
  </si>
  <si>
    <t xml:space="preserve">Aquisição de material de consumo 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</si>
  <si>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</si>
  <si>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</si>
  <si>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</si>
  <si>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</si>
  <si>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</si>
  <si>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</si>
  <si>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</si>
  <si>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Aquisição de material permanente</t>
  </si>
  <si>
    <t>13/2015</t>
  </si>
  <si>
    <t>AGRIMAQ COMÉRCIO E SERVIÇOS LTDA</t>
  </si>
  <si>
    <t>13.638.097/20001-04</t>
  </si>
  <si>
    <t>11.163/15</t>
  </si>
  <si>
    <t>10/07/201</t>
  </si>
  <si>
    <t>167/2015</t>
  </si>
  <si>
    <t>056/2015</t>
  </si>
  <si>
    <t>Aquisição de troféus e medalhas para premiação</t>
  </si>
  <si>
    <t>15/2015</t>
  </si>
  <si>
    <t>F.A. PASSAOS DE ARAÚJO IMP. E EXP-IRELI</t>
  </si>
  <si>
    <t>16.480.852/0001-63</t>
  </si>
  <si>
    <t>3.3.90.31.00</t>
  </si>
  <si>
    <t>167/2016</t>
  </si>
  <si>
    <t>16/2015</t>
  </si>
  <si>
    <t>H.J. RODRIGUES FILHO</t>
  </si>
  <si>
    <t>00.531.615/0001-44</t>
  </si>
  <si>
    <t>11.613/15</t>
  </si>
  <si>
    <t>11.611/15</t>
  </si>
  <si>
    <t>Aquisição de material de consumo (material esportivo)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</si>
  <si>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</si>
  <si>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</si>
  <si>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</si>
  <si>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</si>
  <si>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</si>
  <si>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</si>
  <si>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</si>
  <si>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10.981.533/0001-55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</si>
  <si>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</si>
  <si>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</si>
  <si>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</si>
  <si>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</si>
  <si>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</si>
  <si>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</si>
  <si>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Locação de banheiro químico</t>
  </si>
  <si>
    <t>11.606/2015</t>
  </si>
  <si>
    <t>18/2015</t>
  </si>
  <si>
    <t>LOCA-MAQUINAS LOCAÇÃO DE MAQUINAS LTDA</t>
  </si>
  <si>
    <t>08.488.130/0001-27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</si>
  <si>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</si>
  <si>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</si>
  <si>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</si>
  <si>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</si>
  <si>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</si>
  <si>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</si>
  <si>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</si>
  <si>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</si>
  <si>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</si>
  <si>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6                1</t>
  </si>
  <si>
    <t>44.90.52.00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</si>
  <si>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</si>
  <si>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</si>
  <si>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</si>
  <si>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</si>
  <si>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</si>
  <si>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</si>
  <si>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</si>
  <si>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Prestação de serviços (limeza, consevação, copeiragem, agente de portaria, auxiliar de serviços diversos, recepção e digitação)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</si>
  <si>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</si>
  <si>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</si>
  <si>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</si>
  <si>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</si>
  <si>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</si>
  <si>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</si>
  <si>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</si>
  <si>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Aquisição de material de consumo (esportivo)</t>
  </si>
  <si>
    <t>11.582/2016</t>
  </si>
  <si>
    <t>11.736/16</t>
  </si>
  <si>
    <t>05/2016</t>
  </si>
  <si>
    <t>056/2016</t>
  </si>
  <si>
    <t>11.579/2016</t>
  </si>
  <si>
    <t>06/2016</t>
  </si>
  <si>
    <t>11.748/16</t>
  </si>
  <si>
    <t>33.90.31.00</t>
  </si>
  <si>
    <t>09/2016</t>
  </si>
  <si>
    <t>7296/2016</t>
  </si>
  <si>
    <t>Contratação de empresa para para o fornecimento de roçadeiras</t>
  </si>
  <si>
    <t>11.783/2016</t>
  </si>
  <si>
    <t>11/2016</t>
  </si>
  <si>
    <t>CARLOS EDUARDO HESSEL - ME</t>
  </si>
  <si>
    <t>13.960.735/0001-09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</si>
  <si>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</si>
  <si>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</si>
  <si>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</si>
  <si>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</si>
  <si>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</si>
  <si>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</si>
  <si>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</si>
  <si>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</si>
  <si>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11.772/16</t>
  </si>
  <si>
    <t>04/2016</t>
  </si>
  <si>
    <t>Serviços de arbitragem desportiva</t>
  </si>
  <si>
    <t>11.592/2015</t>
  </si>
  <si>
    <t>11.745/16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</si>
  <si>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</si>
  <si>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</si>
  <si>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</si>
  <si>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</si>
  <si>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</si>
  <si>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</si>
  <si>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</si>
  <si>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</si>
  <si>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</si>
  <si>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</si>
  <si>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</si>
  <si>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F. DE FREITAS SILVA- ME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</si>
  <si>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</si>
  <si>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</si>
  <si>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</si>
  <si>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</si>
  <si>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</si>
  <si>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</si>
  <si>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</si>
  <si>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</si>
  <si>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</si>
  <si>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</si>
  <si>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</si>
  <si>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</si>
  <si>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</si>
  <si>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</si>
  <si>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</si>
  <si>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</si>
  <si>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</si>
  <si>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</si>
  <si>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</si>
  <si>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</si>
  <si>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</si>
  <si>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</si>
  <si>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</si>
  <si>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</si>
  <si>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</si>
  <si>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</si>
  <si>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</si>
  <si>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</si>
  <si>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25/2016</t>
  </si>
  <si>
    <t>057/2016</t>
  </si>
  <si>
    <t>Serviço de Arbitragem Desportiva</t>
  </si>
  <si>
    <t>11.769/16</t>
  </si>
  <si>
    <t>252/2016</t>
  </si>
  <si>
    <t>82/2015</t>
  </si>
  <si>
    <t>11.658/2015</t>
  </si>
  <si>
    <t>Serviços de limpeza e concerto de condicionador de ar tipo sprint</t>
  </si>
  <si>
    <t>11.799/2016</t>
  </si>
  <si>
    <t>SALDANHA E FREITAS LTDA</t>
  </si>
  <si>
    <t>18.105.606/0001-57</t>
  </si>
  <si>
    <t>11.803/16</t>
  </si>
  <si>
    <t>19/2016</t>
  </si>
  <si>
    <t>120/2015</t>
  </si>
  <si>
    <t>Material gráfico (banner)</t>
  </si>
  <si>
    <t>11.471/2015</t>
  </si>
  <si>
    <t>F. ALMEIDA DA SILVA - ME</t>
  </si>
  <si>
    <t>06.886.449/0001-85</t>
  </si>
  <si>
    <t>11.833/16</t>
  </si>
  <si>
    <t>120/2016</t>
  </si>
  <si>
    <t>Material gráfico (adesivo plástico)</t>
  </si>
  <si>
    <t>11.471/2016</t>
  </si>
  <si>
    <t xml:space="preserve"> 22/2016</t>
  </si>
  <si>
    <t>GRUPO E IMPORTAÇÃO E EXPORTAÇÃO LTDA</t>
  </si>
  <si>
    <t>17.410.071/0001-65</t>
  </si>
  <si>
    <t>063/2016</t>
  </si>
  <si>
    <t>11.831/2016</t>
  </si>
  <si>
    <t>30/2016</t>
  </si>
  <si>
    <t>SOLIDEZ SERVIÇOS E COMÉRCIO LTDA</t>
  </si>
  <si>
    <t>10.176.808/20001/88</t>
  </si>
  <si>
    <t>11.852/16</t>
  </si>
  <si>
    <t>32/2016</t>
  </si>
  <si>
    <t>11.864/16</t>
  </si>
  <si>
    <t>33/2016</t>
  </si>
  <si>
    <t>11/876/16</t>
  </si>
  <si>
    <t>34/2016</t>
  </si>
  <si>
    <t>Total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</si>
  <si>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</si>
  <si>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</si>
  <si>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color theme="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</si>
  <si>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06/10/2016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</si>
  <si>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</si>
  <si>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>Nome do titular do Órgão/Entidade/Fundo (no exercício do cargo):</t>
    </r>
    <r>
      <rPr>
        <b/>
        <sz val="11"/>
        <color theme="1"/>
        <rFont val="Arial"/>
        <family val="2"/>
      </rPr>
      <t>Afrânio Moura de Lima</t>
    </r>
    <r>
      <rPr>
        <sz val="11"/>
        <color theme="1"/>
        <rFont val="Arial"/>
        <family val="2"/>
      </rPr>
      <t xml:space="preserve"> 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</si>
</sst>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1" xfId="0" applyNumberFormat="1" applyFont="1" applyFill="1" applyBorder="1" applyAlignment="1">
      <alignment horizontal="right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1" xfId="0" applyNumberFormat="1" applyFont="1" applyFill="1" applyBorder="1" applyAlignment="1">
      <alignment horizontal="right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1" xfId="0" applyFont="1" applyFill="1" applyBorder="1" applyAlignment="1">
      <alignment horizontal="center" vertical="center" wrapText="1"/>
    </xf>
    <xf numFmtId="17" fontId="6" fillId="2" borderId="41" xfId="0" applyNumberFormat="1" applyFont="1" applyFill="1" applyBorder="1" applyAlignment="1">
      <alignment horizontal="right" vertical="center" wrapText="1"/>
    </xf>
    <xf numFmtId="2" fontId="6" fillId="2" borderId="45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8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35" xfId="0" applyNumberFormat="1" applyFont="1" applyFill="1" applyBorder="1" applyAlignment="1">
      <alignment horizontal="right" vertical="center" wrapText="1"/>
    </xf>
    <xf numFmtId="4" fontId="6" fillId="2" borderId="43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3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8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vertical="center" wrapText="1"/>
    </xf>
    <xf numFmtId="2" fontId="1" fillId="2" borderId="33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4" fontId="8" fillId="2" borderId="54" xfId="0" applyNumberFormat="1" applyFont="1" applyFill="1" applyBorder="1" applyAlignment="1">
      <alignment vertical="center" wrapText="1"/>
    </xf>
    <xf numFmtId="0" fontId="8" fillId="2" borderId="54" xfId="0" applyFont="1" applyFill="1" applyBorder="1" applyAlignment="1">
      <alignment vertical="center" wrapText="1"/>
    </xf>
    <xf numFmtId="2" fontId="8" fillId="2" borderId="54" xfId="0" applyNumberFormat="1" applyFont="1" applyFill="1" applyBorder="1" applyAlignment="1">
      <alignment vertical="center" wrapText="1"/>
    </xf>
    <xf numFmtId="4" fontId="8" fillId="2" borderId="55" xfId="0" applyNumberFormat="1" applyFont="1" applyFill="1" applyBorder="1" applyAlignment="1">
      <alignment vertical="center" wrapText="1"/>
    </xf>
    <xf numFmtId="2" fontId="8" fillId="2" borderId="56" xfId="0" applyNumberFormat="1" applyFont="1" applyFill="1" applyBorder="1" applyAlignment="1">
      <alignment vertical="center" wrapText="1"/>
    </xf>
    <xf numFmtId="2" fontId="8" fillId="2" borderId="57" xfId="0" applyNumberFormat="1" applyFont="1" applyFill="1" applyBorder="1" applyAlignment="1">
      <alignment vertical="center" wrapText="1"/>
    </xf>
    <xf numFmtId="2" fontId="8" fillId="2" borderId="53" xfId="0" applyNumberFormat="1" applyFont="1" applyFill="1" applyBorder="1" applyAlignment="1">
      <alignment vertical="center" wrapText="1"/>
    </xf>
    <xf numFmtId="2" fontId="8" fillId="2" borderId="58" xfId="0" applyNumberFormat="1" applyFont="1" applyFill="1" applyBorder="1" applyAlignment="1">
      <alignment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171450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667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46"/>
  <sheetViews>
    <sheetView tabSelected="1" zoomScaleNormal="100" workbookViewId="0">
      <selection activeCell="B81" sqref="B81:G83"/>
    </sheetView>
  </sheetViews>
  <sheetFormatPr defaultRowHeight="12.75" x14ac:dyDescent="0.25"/>
  <cols>
    <col min="1" max="1" width="6.85546875" style="115" customWidth="1"/>
    <col min="2" max="2" width="13.5703125" style="115" customWidth="1"/>
    <col min="3" max="3" width="11.5703125" style="115" customWidth="1"/>
    <col min="4" max="4" width="32.5703125" style="115" customWidth="1"/>
    <col min="5" max="5" width="13.7109375" style="115" customWidth="1"/>
    <col min="6" max="6" width="55.7109375" style="115" customWidth="1"/>
    <col min="7" max="7" width="18.140625" style="115" customWidth="1"/>
    <col min="8" max="8" width="12.7109375" style="113" customWidth="1"/>
    <col min="9" max="9" width="50.140625" style="115" customWidth="1"/>
    <col min="10" max="10" width="21.5703125" style="115" customWidth="1"/>
    <col min="11" max="11" width="11.85546875" style="115" customWidth="1"/>
    <col min="12" max="12" width="14.42578125" style="115" customWidth="1"/>
    <col min="13" max="13" width="10.5703125" style="115" customWidth="1"/>
    <col min="14" max="14" width="11.5703125" style="115" customWidth="1"/>
    <col min="15" max="15" width="11.7109375" style="115" customWidth="1"/>
    <col min="16" max="16" width="10.5703125" style="115" customWidth="1"/>
    <col min="17" max="17" width="12" style="115" customWidth="1"/>
    <col min="18" max="18" width="10.5703125" style="115" customWidth="1"/>
    <col min="19" max="19" width="12.7109375" style="115" customWidth="1"/>
    <col min="20" max="20" width="13" style="115" customWidth="1"/>
    <col min="21" max="21" width="10.5703125" style="115" customWidth="1"/>
    <col min="22" max="22" width="17.5703125" style="115" bestFit="1" customWidth="1"/>
    <col min="23" max="23" width="14.7109375" style="115" customWidth="1"/>
    <col min="24" max="24" width="42.42578125" style="115" customWidth="1"/>
    <col min="25" max="25" width="13.7109375" style="115" customWidth="1"/>
    <col min="26" max="26" width="11.85546875" style="115" bestFit="1" customWidth="1"/>
    <col min="27" max="28" width="10.5703125" style="115" customWidth="1"/>
    <col min="29" max="29" width="14.140625" style="115" customWidth="1"/>
    <col min="30" max="30" width="10.5703125" style="115" customWidth="1"/>
    <col min="31" max="31" width="21" style="115" customWidth="1"/>
    <col min="32" max="32" width="18.7109375" style="115" customWidth="1"/>
    <col min="33" max="33" width="16.140625" style="115" customWidth="1"/>
    <col min="34" max="34" width="20.85546875" style="115" customWidth="1"/>
    <col min="35" max="35" width="11.5703125" style="115" customWidth="1"/>
    <col min="36" max="36" width="13.85546875" style="115" customWidth="1"/>
    <col min="37" max="37" width="33.140625" style="115" customWidth="1"/>
    <col min="38" max="38" width="13.140625" style="115" customWidth="1"/>
    <col min="39" max="39" width="14.5703125" style="115" customWidth="1"/>
    <col min="40" max="40" width="14.42578125" style="115" customWidth="1"/>
    <col min="41" max="41" width="13.85546875" style="115" customWidth="1"/>
    <col min="42" max="42" width="13.7109375" style="115" customWidth="1"/>
    <col min="43" max="43" width="13.28515625" style="115" customWidth="1"/>
    <col min="44" max="44" width="12.28515625" style="115" customWidth="1"/>
    <col min="45" max="52" width="9.140625" style="115"/>
    <col min="53" max="53" width="10.140625" style="115" customWidth="1"/>
    <col min="54" max="55" width="9.140625" style="115"/>
    <col min="56" max="56" width="55.28515625" style="115" customWidth="1"/>
    <col min="57" max="16384" width="9.140625" style="115"/>
  </cols>
  <sheetData>
    <row r="1" spans="1:56" s="150" customFormat="1" ht="14.25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9"/>
      <c r="AJ1" s="149"/>
      <c r="AK1" s="149"/>
      <c r="AL1" s="149"/>
      <c r="AM1" s="149"/>
      <c r="AN1" s="149"/>
      <c r="AO1" s="149"/>
      <c r="AP1" s="149"/>
      <c r="AQ1" s="149"/>
      <c r="AR1" s="149"/>
    </row>
    <row r="2" spans="1:56" s="150" customFormat="1" ht="14.25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  <c r="AJ2" s="149"/>
      <c r="AK2" s="149"/>
      <c r="AL2" s="149"/>
      <c r="AM2" s="149"/>
      <c r="AN2" s="149"/>
      <c r="AO2" s="149"/>
      <c r="AP2" s="149"/>
      <c r="AQ2" s="149"/>
      <c r="AR2" s="149"/>
    </row>
    <row r="3" spans="1:56" s="150" customFormat="1" ht="14.25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56" s="152" customFormat="1" ht="15" x14ac:dyDescent="0.25">
      <c r="A4" s="152" t="s">
        <v>0</v>
      </c>
      <c r="H4" s="153"/>
    </row>
    <row r="5" spans="1:56" s="150" customFormat="1" ht="14.25" x14ac:dyDescent="0.25"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</row>
    <row r="6" spans="1:56" s="152" customFormat="1" ht="15" x14ac:dyDescent="0.25">
      <c r="A6" s="154" t="s">
        <v>460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</row>
    <row r="7" spans="1:56" s="150" customFormat="1" ht="14.25" x14ac:dyDescent="0.25">
      <c r="A7" s="148" t="s">
        <v>1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</row>
    <row r="8" spans="1:56" s="150" customFormat="1" ht="14.25" x14ac:dyDescent="0.25">
      <c r="A8" s="148" t="s">
        <v>2</v>
      </c>
      <c r="B8" s="148"/>
      <c r="C8" s="148"/>
      <c r="D8" s="148"/>
      <c r="E8" s="148"/>
      <c r="F8" s="149"/>
      <c r="G8" s="149"/>
      <c r="H8" s="151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</row>
    <row r="9" spans="1:56" s="150" customFormat="1" ht="14.25" x14ac:dyDescent="0.25"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</row>
    <row r="10" spans="1:56" s="150" customFormat="1" ht="15" x14ac:dyDescent="0.25">
      <c r="A10" s="148" t="s">
        <v>461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56" s="150" customFormat="1" ht="15" x14ac:dyDescent="0.25">
      <c r="A11" s="148" t="s">
        <v>462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56" s="150" customFormat="1" ht="15" x14ac:dyDescent="0.25">
      <c r="A12" s="148" t="s">
        <v>463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56" x14ac:dyDescent="0.25">
      <c r="B13" s="113"/>
      <c r="C13" s="113"/>
      <c r="D13" s="113"/>
      <c r="E13" s="113"/>
      <c r="F13" s="113"/>
      <c r="G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6"/>
      <c r="AF13" s="113"/>
      <c r="AG13" s="116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</row>
    <row r="14" spans="1:56" s="156" customFormat="1" ht="15.75" customHeight="1" thickBot="1" x14ac:dyDescent="0.3">
      <c r="A14" s="155" t="s">
        <v>3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</row>
    <row r="15" spans="1:56" ht="15.75" customHeight="1" x14ac:dyDescent="0.25">
      <c r="A15" s="157" t="s">
        <v>4</v>
      </c>
      <c r="B15" s="91" t="s">
        <v>5</v>
      </c>
      <c r="C15" s="92"/>
      <c r="D15" s="92"/>
      <c r="E15" s="92"/>
      <c r="F15" s="92"/>
      <c r="G15" s="93"/>
      <c r="H15" s="117" t="s">
        <v>6</v>
      </c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9" t="s">
        <v>7</v>
      </c>
      <c r="AJ15" s="120"/>
      <c r="AK15" s="120"/>
      <c r="AL15" s="121"/>
      <c r="AM15" s="117" t="s">
        <v>8</v>
      </c>
      <c r="AN15" s="118"/>
      <c r="AO15" s="118"/>
      <c r="AP15" s="118"/>
      <c r="AQ15" s="118"/>
      <c r="AR15" s="122"/>
      <c r="AS15" s="123" t="s">
        <v>9</v>
      </c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1"/>
    </row>
    <row r="16" spans="1:56" ht="15.75" customHeight="1" x14ac:dyDescent="0.25">
      <c r="A16" s="158"/>
      <c r="B16" s="94"/>
      <c r="C16" s="95"/>
      <c r="D16" s="95"/>
      <c r="E16" s="95"/>
      <c r="F16" s="95"/>
      <c r="G16" s="96"/>
      <c r="H16" s="97" t="s">
        <v>10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98"/>
      <c r="U16" s="83" t="s">
        <v>11</v>
      </c>
      <c r="V16" s="84"/>
      <c r="W16" s="84"/>
      <c r="X16" s="84"/>
      <c r="Y16" s="84"/>
      <c r="Z16" s="84"/>
      <c r="AA16" s="84"/>
      <c r="AB16" s="84"/>
      <c r="AC16" s="84"/>
      <c r="AD16" s="98"/>
      <c r="AE16" s="83" t="s">
        <v>12</v>
      </c>
      <c r="AF16" s="84"/>
      <c r="AG16" s="84"/>
      <c r="AH16" s="84"/>
      <c r="AI16" s="159" t="s">
        <v>13</v>
      </c>
      <c r="AJ16" s="160" t="s">
        <v>14</v>
      </c>
      <c r="AK16" s="160" t="s">
        <v>15</v>
      </c>
      <c r="AL16" s="161" t="s">
        <v>16</v>
      </c>
      <c r="AM16" s="162" t="s">
        <v>17</v>
      </c>
      <c r="AN16" s="163" t="s">
        <v>18</v>
      </c>
      <c r="AO16" s="163" t="s">
        <v>19</v>
      </c>
      <c r="AP16" s="163" t="s">
        <v>20</v>
      </c>
      <c r="AQ16" s="163" t="s">
        <v>21</v>
      </c>
      <c r="AR16" s="164" t="s">
        <v>20</v>
      </c>
      <c r="AS16" s="98" t="s">
        <v>22</v>
      </c>
      <c r="AT16" s="160" t="s">
        <v>23</v>
      </c>
      <c r="AU16" s="165" t="s">
        <v>24</v>
      </c>
      <c r="AV16" s="165"/>
      <c r="AW16" s="165"/>
      <c r="AX16" s="165" t="s">
        <v>25</v>
      </c>
      <c r="AY16" s="165"/>
      <c r="AZ16" s="160" t="s">
        <v>26</v>
      </c>
      <c r="BA16" s="160" t="s">
        <v>27</v>
      </c>
      <c r="BB16" s="165" t="s">
        <v>28</v>
      </c>
      <c r="BC16" s="165"/>
      <c r="BD16" s="166"/>
    </row>
    <row r="17" spans="1:56" ht="51" x14ac:dyDescent="0.25">
      <c r="A17" s="158"/>
      <c r="B17" s="167" t="s">
        <v>29</v>
      </c>
      <c r="C17" s="168" t="s">
        <v>30</v>
      </c>
      <c r="D17" s="168" t="s">
        <v>31</v>
      </c>
      <c r="E17" s="168" t="s">
        <v>22</v>
      </c>
      <c r="F17" s="168" t="s">
        <v>32</v>
      </c>
      <c r="G17" s="169" t="s">
        <v>33</v>
      </c>
      <c r="H17" s="170" t="s">
        <v>34</v>
      </c>
      <c r="I17" s="168" t="s">
        <v>35</v>
      </c>
      <c r="J17" s="168" t="s">
        <v>36</v>
      </c>
      <c r="K17" s="168" t="s">
        <v>37</v>
      </c>
      <c r="L17" s="168" t="s">
        <v>38</v>
      </c>
      <c r="M17" s="168" t="s">
        <v>39</v>
      </c>
      <c r="N17" s="168" t="s">
        <v>40</v>
      </c>
      <c r="O17" s="168" t="s">
        <v>41</v>
      </c>
      <c r="P17" s="168" t="s">
        <v>42</v>
      </c>
      <c r="Q17" s="168" t="s">
        <v>43</v>
      </c>
      <c r="R17" s="168" t="s">
        <v>44</v>
      </c>
      <c r="S17" s="168" t="s">
        <v>45</v>
      </c>
      <c r="T17" s="168" t="s">
        <v>46</v>
      </c>
      <c r="U17" s="168" t="s">
        <v>47</v>
      </c>
      <c r="V17" s="168" t="s">
        <v>37</v>
      </c>
      <c r="W17" s="168" t="s">
        <v>39</v>
      </c>
      <c r="X17" s="168" t="s">
        <v>48</v>
      </c>
      <c r="Y17" s="168" t="s">
        <v>40</v>
      </c>
      <c r="Z17" s="168" t="s">
        <v>41</v>
      </c>
      <c r="AA17" s="168" t="s">
        <v>49</v>
      </c>
      <c r="AB17" s="168" t="s">
        <v>50</v>
      </c>
      <c r="AC17" s="168" t="s">
        <v>51</v>
      </c>
      <c r="AD17" s="168" t="s">
        <v>52</v>
      </c>
      <c r="AE17" s="168" t="s">
        <v>53</v>
      </c>
      <c r="AF17" s="168" t="s">
        <v>54</v>
      </c>
      <c r="AG17" s="168" t="s">
        <v>55</v>
      </c>
      <c r="AH17" s="65" t="s">
        <v>56</v>
      </c>
      <c r="AI17" s="159"/>
      <c r="AJ17" s="160"/>
      <c r="AK17" s="160"/>
      <c r="AL17" s="161"/>
      <c r="AM17" s="171"/>
      <c r="AN17" s="172"/>
      <c r="AO17" s="172"/>
      <c r="AP17" s="172"/>
      <c r="AQ17" s="172"/>
      <c r="AR17" s="173"/>
      <c r="AS17" s="98"/>
      <c r="AT17" s="160"/>
      <c r="AU17" s="174" t="s">
        <v>57</v>
      </c>
      <c r="AV17" s="174" t="s">
        <v>58</v>
      </c>
      <c r="AW17" s="174" t="s">
        <v>59</v>
      </c>
      <c r="AX17" s="174" t="s">
        <v>60</v>
      </c>
      <c r="AY17" s="168" t="s">
        <v>61</v>
      </c>
      <c r="AZ17" s="160"/>
      <c r="BA17" s="160"/>
      <c r="BB17" s="174" t="s">
        <v>57</v>
      </c>
      <c r="BC17" s="174" t="s">
        <v>62</v>
      </c>
      <c r="BD17" s="175" t="s">
        <v>63</v>
      </c>
    </row>
    <row r="18" spans="1:56" ht="13.5" thickBot="1" x14ac:dyDescent="0.3">
      <c r="A18" s="190"/>
      <c r="B18" s="191" t="s">
        <v>64</v>
      </c>
      <c r="C18" s="177" t="s">
        <v>65</v>
      </c>
      <c r="D18" s="176" t="s">
        <v>66</v>
      </c>
      <c r="E18" s="177" t="s">
        <v>67</v>
      </c>
      <c r="F18" s="177" t="s">
        <v>68</v>
      </c>
      <c r="G18" s="192" t="s">
        <v>69</v>
      </c>
      <c r="H18" s="193" t="s">
        <v>70</v>
      </c>
      <c r="I18" s="177" t="s">
        <v>71</v>
      </c>
      <c r="J18" s="177" t="s">
        <v>72</v>
      </c>
      <c r="K18" s="177" t="s">
        <v>73</v>
      </c>
      <c r="L18" s="178" t="s">
        <v>74</v>
      </c>
      <c r="M18" s="177" t="s">
        <v>75</v>
      </c>
      <c r="N18" s="177" t="s">
        <v>76</v>
      </c>
      <c r="O18" s="177" t="s">
        <v>77</v>
      </c>
      <c r="P18" s="177" t="s">
        <v>78</v>
      </c>
      <c r="Q18" s="177" t="s">
        <v>79</v>
      </c>
      <c r="R18" s="177" t="s">
        <v>80</v>
      </c>
      <c r="S18" s="177" t="s">
        <v>81</v>
      </c>
      <c r="T18" s="177" t="s">
        <v>82</v>
      </c>
      <c r="U18" s="177" t="s">
        <v>83</v>
      </c>
      <c r="V18" s="177" t="s">
        <v>84</v>
      </c>
      <c r="W18" s="177" t="s">
        <v>85</v>
      </c>
      <c r="X18" s="177" t="s">
        <v>86</v>
      </c>
      <c r="Y18" s="177" t="s">
        <v>87</v>
      </c>
      <c r="Z18" s="177" t="s">
        <v>88</v>
      </c>
      <c r="AA18" s="177" t="s">
        <v>89</v>
      </c>
      <c r="AB18" s="177" t="s">
        <v>90</v>
      </c>
      <c r="AC18" s="177" t="s">
        <v>91</v>
      </c>
      <c r="AD18" s="177" t="s">
        <v>92</v>
      </c>
      <c r="AE18" s="177" t="s">
        <v>93</v>
      </c>
      <c r="AF18" s="177" t="s">
        <v>94</v>
      </c>
      <c r="AG18" s="179" t="s">
        <v>95</v>
      </c>
      <c r="AH18" s="194" t="s">
        <v>96</v>
      </c>
      <c r="AI18" s="191" t="s">
        <v>97</v>
      </c>
      <c r="AJ18" s="195" t="s">
        <v>98</v>
      </c>
      <c r="AK18" s="195" t="s">
        <v>99</v>
      </c>
      <c r="AL18" s="196" t="s">
        <v>100</v>
      </c>
      <c r="AM18" s="197" t="s">
        <v>101</v>
      </c>
      <c r="AN18" s="198" t="s">
        <v>102</v>
      </c>
      <c r="AO18" s="198" t="s">
        <v>103</v>
      </c>
      <c r="AP18" s="198" t="s">
        <v>104</v>
      </c>
      <c r="AQ18" s="198" t="s">
        <v>105</v>
      </c>
      <c r="AR18" s="199" t="s">
        <v>106</v>
      </c>
      <c r="AS18" s="200" t="s">
        <v>107</v>
      </c>
      <c r="AT18" s="198" t="s">
        <v>108</v>
      </c>
      <c r="AU18" s="198" t="s">
        <v>109</v>
      </c>
      <c r="AV18" s="198" t="s">
        <v>110</v>
      </c>
      <c r="AW18" s="199" t="s">
        <v>111</v>
      </c>
      <c r="AX18" s="199" t="s">
        <v>112</v>
      </c>
      <c r="AY18" s="199" t="s">
        <v>113</v>
      </c>
      <c r="AZ18" s="198" t="s">
        <v>114</v>
      </c>
      <c r="BA18" s="198" t="s">
        <v>115</v>
      </c>
      <c r="BB18" s="198" t="s">
        <v>116</v>
      </c>
      <c r="BC18" s="199" t="s">
        <v>117</v>
      </c>
      <c r="BD18" s="199" t="s">
        <v>118</v>
      </c>
    </row>
    <row r="19" spans="1:56" ht="25.5" x14ac:dyDescent="0.25">
      <c r="A19" s="206">
        <v>1</v>
      </c>
      <c r="B19" s="183" t="s">
        <v>119</v>
      </c>
      <c r="C19" s="64" t="s">
        <v>120</v>
      </c>
      <c r="D19" s="64" t="s">
        <v>121</v>
      </c>
      <c r="E19" s="43" t="s">
        <v>122</v>
      </c>
      <c r="F19" s="181" t="s">
        <v>123</v>
      </c>
      <c r="G19" s="43" t="s">
        <v>124</v>
      </c>
      <c r="H19" s="182" t="s">
        <v>125</v>
      </c>
      <c r="I19" s="43" t="s">
        <v>126</v>
      </c>
      <c r="J19" s="43" t="s">
        <v>127</v>
      </c>
      <c r="K19" s="45">
        <v>41389</v>
      </c>
      <c r="L19" s="46">
        <v>71340</v>
      </c>
      <c r="M19" s="43" t="s">
        <v>128</v>
      </c>
      <c r="N19" s="33">
        <v>41389</v>
      </c>
      <c r="O19" s="33">
        <v>41754</v>
      </c>
      <c r="P19" s="64">
        <v>1</v>
      </c>
      <c r="Q19" s="64"/>
      <c r="R19" s="64"/>
      <c r="S19" s="64"/>
      <c r="T19" s="64" t="s">
        <v>129</v>
      </c>
      <c r="U19" s="64" t="s">
        <v>130</v>
      </c>
      <c r="V19" s="33">
        <v>41754</v>
      </c>
      <c r="W19" s="64" t="s">
        <v>131</v>
      </c>
      <c r="X19" s="64" t="s">
        <v>132</v>
      </c>
      <c r="Y19" s="33">
        <v>41754</v>
      </c>
      <c r="Z19" s="33">
        <v>42119</v>
      </c>
      <c r="AA19" s="64"/>
      <c r="AB19" s="64"/>
      <c r="AC19" s="50"/>
      <c r="AD19" s="64"/>
      <c r="AE19" s="64"/>
      <c r="AF19" s="46">
        <v>180305</v>
      </c>
      <c r="AG19" s="47">
        <f>29725+5945+5945+5945</f>
        <v>47560</v>
      </c>
      <c r="AH19" s="22">
        <f>AF19+AG19</f>
        <v>227865</v>
      </c>
      <c r="AI19" s="70" t="s">
        <v>133</v>
      </c>
      <c r="AJ19" s="183" t="s">
        <v>134</v>
      </c>
      <c r="AK19" s="183" t="s">
        <v>135</v>
      </c>
      <c r="AL19" s="183" t="s">
        <v>136</v>
      </c>
      <c r="AM19" s="184"/>
      <c r="AN19" s="185"/>
      <c r="AO19" s="185"/>
      <c r="AP19" s="185"/>
      <c r="AQ19" s="185"/>
      <c r="AR19" s="186"/>
      <c r="AS19" s="187"/>
      <c r="AT19" s="180"/>
      <c r="AU19" s="180"/>
      <c r="AV19" s="180"/>
      <c r="AW19" s="188"/>
      <c r="AX19" s="188"/>
      <c r="AY19" s="188"/>
      <c r="AZ19" s="180"/>
      <c r="BA19" s="180"/>
      <c r="BB19" s="180"/>
      <c r="BC19" s="188"/>
      <c r="BD19" s="189"/>
    </row>
    <row r="20" spans="1:56" ht="25.5" x14ac:dyDescent="0.25">
      <c r="A20" s="207">
        <v>2</v>
      </c>
      <c r="B20" s="68" t="s">
        <v>137</v>
      </c>
      <c r="C20" s="66" t="s">
        <v>138</v>
      </c>
      <c r="D20" s="64" t="s">
        <v>121</v>
      </c>
      <c r="E20" s="66" t="s">
        <v>122</v>
      </c>
      <c r="F20" s="23" t="s">
        <v>139</v>
      </c>
      <c r="G20" s="66" t="s">
        <v>140</v>
      </c>
      <c r="H20" s="24" t="s">
        <v>141</v>
      </c>
      <c r="I20" s="66" t="s">
        <v>142</v>
      </c>
      <c r="J20" s="66" t="s">
        <v>143</v>
      </c>
      <c r="K20" s="20">
        <v>41388</v>
      </c>
      <c r="L20" s="21">
        <v>24427.15</v>
      </c>
      <c r="M20" s="66" t="s">
        <v>128</v>
      </c>
      <c r="N20" s="20">
        <v>41388</v>
      </c>
      <c r="O20" s="20">
        <v>41753</v>
      </c>
      <c r="P20" s="64">
        <v>1</v>
      </c>
      <c r="Q20" s="66"/>
      <c r="R20" s="66"/>
      <c r="S20" s="66"/>
      <c r="T20" s="66" t="s">
        <v>129</v>
      </c>
      <c r="U20" s="66" t="s">
        <v>130</v>
      </c>
      <c r="V20" s="20">
        <v>41753</v>
      </c>
      <c r="W20" s="66" t="s">
        <v>144</v>
      </c>
      <c r="X20" s="66" t="s">
        <v>132</v>
      </c>
      <c r="Y20" s="20">
        <v>41753</v>
      </c>
      <c r="Z20" s="20">
        <v>42118</v>
      </c>
      <c r="AA20" s="66"/>
      <c r="AB20" s="66"/>
      <c r="AC20" s="21"/>
      <c r="AD20" s="66"/>
      <c r="AE20" s="66"/>
      <c r="AF20" s="21">
        <v>18429.34</v>
      </c>
      <c r="AG20" s="21">
        <f>3000+3000</f>
        <v>6000</v>
      </c>
      <c r="AH20" s="22">
        <f t="shared" ref="AH20" si="0">AF20+AG20</f>
        <v>24429.34</v>
      </c>
      <c r="AI20" s="69" t="s">
        <v>145</v>
      </c>
      <c r="AJ20" s="68" t="s">
        <v>146</v>
      </c>
      <c r="AK20" s="68" t="s">
        <v>135</v>
      </c>
      <c r="AL20" s="19" t="s">
        <v>136</v>
      </c>
      <c r="AM20" s="124"/>
      <c r="AN20" s="126"/>
      <c r="AO20" s="126"/>
      <c r="AP20" s="126"/>
      <c r="AQ20" s="126"/>
      <c r="AR20" s="125"/>
      <c r="AS20" s="127"/>
      <c r="AT20" s="17"/>
      <c r="AU20" s="17"/>
      <c r="AV20" s="17"/>
      <c r="AW20" s="128"/>
      <c r="AX20" s="128"/>
      <c r="AY20" s="128"/>
      <c r="AZ20" s="17"/>
      <c r="BA20" s="17"/>
      <c r="BB20" s="17"/>
      <c r="BC20" s="128"/>
      <c r="BD20" s="18"/>
    </row>
    <row r="21" spans="1:56" s="135" customFormat="1" ht="25.5" customHeight="1" x14ac:dyDescent="0.25">
      <c r="A21" s="208">
        <v>3</v>
      </c>
      <c r="B21" s="201" t="s">
        <v>147</v>
      </c>
      <c r="C21" s="99" t="s">
        <v>148</v>
      </c>
      <c r="D21" s="80" t="s">
        <v>149</v>
      </c>
      <c r="E21" s="80" t="s">
        <v>122</v>
      </c>
      <c r="F21" s="105" t="s">
        <v>150</v>
      </c>
      <c r="G21" s="80"/>
      <c r="H21" s="99" t="s">
        <v>151</v>
      </c>
      <c r="I21" s="80" t="s">
        <v>152</v>
      </c>
      <c r="J21" s="80" t="s">
        <v>153</v>
      </c>
      <c r="K21" s="102">
        <v>41495</v>
      </c>
      <c r="L21" s="71">
        <v>210940.08</v>
      </c>
      <c r="M21" s="80" t="s">
        <v>154</v>
      </c>
      <c r="N21" s="102">
        <v>41495</v>
      </c>
      <c r="O21" s="102">
        <v>41860</v>
      </c>
      <c r="P21" s="80">
        <v>1</v>
      </c>
      <c r="Q21" s="80"/>
      <c r="R21" s="80"/>
      <c r="S21" s="80"/>
      <c r="T21" s="80" t="s">
        <v>129</v>
      </c>
      <c r="U21" s="2" t="s">
        <v>130</v>
      </c>
      <c r="V21" s="25">
        <v>41843</v>
      </c>
      <c r="W21" s="2" t="s">
        <v>155</v>
      </c>
      <c r="X21" s="56" t="s">
        <v>156</v>
      </c>
      <c r="Y21" s="60">
        <v>41843</v>
      </c>
      <c r="Z21" s="60">
        <v>42225</v>
      </c>
      <c r="AA21" s="56">
        <v>25</v>
      </c>
      <c r="AB21" s="56"/>
      <c r="AC21" s="62">
        <v>53735.02</v>
      </c>
      <c r="AD21" s="56"/>
      <c r="AE21" s="88">
        <v>370191.87</v>
      </c>
      <c r="AF21" s="71">
        <v>620891.14</v>
      </c>
      <c r="AG21" s="71">
        <v>20697.099999999999</v>
      </c>
      <c r="AH21" s="74">
        <f>AF21+AG21</f>
        <v>641588.24</v>
      </c>
      <c r="AI21" s="77" t="s">
        <v>157</v>
      </c>
      <c r="AJ21" s="80" t="s">
        <v>158</v>
      </c>
      <c r="AK21" s="80" t="s">
        <v>159</v>
      </c>
      <c r="AL21" s="85" t="s">
        <v>160</v>
      </c>
      <c r="AM21" s="129"/>
      <c r="AN21" s="130"/>
      <c r="AO21" s="130"/>
      <c r="AP21" s="130"/>
      <c r="AQ21" s="130"/>
      <c r="AR21" s="131"/>
      <c r="AS21" s="132"/>
      <c r="AT21" s="108"/>
      <c r="AU21" s="108"/>
      <c r="AV21" s="108"/>
      <c r="AW21" s="133"/>
      <c r="AX21" s="133"/>
      <c r="AY21" s="133"/>
      <c r="AZ21" s="108"/>
      <c r="BA21" s="108"/>
      <c r="BB21" s="108"/>
      <c r="BC21" s="133"/>
      <c r="BD21" s="134"/>
    </row>
    <row r="22" spans="1:56" s="135" customFormat="1" x14ac:dyDescent="0.25">
      <c r="A22" s="209"/>
      <c r="B22" s="202"/>
      <c r="C22" s="100"/>
      <c r="D22" s="81"/>
      <c r="E22" s="81"/>
      <c r="F22" s="106"/>
      <c r="G22" s="81"/>
      <c r="H22" s="100"/>
      <c r="I22" s="81"/>
      <c r="J22" s="81"/>
      <c r="K22" s="103"/>
      <c r="L22" s="72"/>
      <c r="M22" s="81"/>
      <c r="N22" s="103"/>
      <c r="O22" s="103"/>
      <c r="P22" s="81"/>
      <c r="Q22" s="81"/>
      <c r="R22" s="81"/>
      <c r="S22" s="81"/>
      <c r="T22" s="81"/>
      <c r="U22" s="2" t="s">
        <v>161</v>
      </c>
      <c r="V22" s="25">
        <v>41862</v>
      </c>
      <c r="W22" s="2" t="s">
        <v>162</v>
      </c>
      <c r="X22" s="56" t="s">
        <v>163</v>
      </c>
      <c r="Y22" s="60">
        <v>41860</v>
      </c>
      <c r="Z22" s="60">
        <v>42225</v>
      </c>
      <c r="AA22" s="56"/>
      <c r="AB22" s="56"/>
      <c r="AC22" s="62"/>
      <c r="AD22" s="56"/>
      <c r="AE22" s="89"/>
      <c r="AF22" s="72"/>
      <c r="AG22" s="72"/>
      <c r="AH22" s="75"/>
      <c r="AI22" s="78"/>
      <c r="AJ22" s="81"/>
      <c r="AK22" s="81"/>
      <c r="AL22" s="86"/>
      <c r="AM22" s="129"/>
      <c r="AN22" s="130"/>
      <c r="AO22" s="130"/>
      <c r="AP22" s="130"/>
      <c r="AQ22" s="130"/>
      <c r="AR22" s="131"/>
      <c r="AS22" s="132"/>
      <c r="AT22" s="108"/>
      <c r="AU22" s="108"/>
      <c r="AV22" s="108"/>
      <c r="AW22" s="133"/>
      <c r="AX22" s="133"/>
      <c r="AY22" s="133"/>
      <c r="AZ22" s="108"/>
      <c r="BA22" s="108"/>
      <c r="BB22" s="108"/>
      <c r="BC22" s="133"/>
      <c r="BD22" s="134"/>
    </row>
    <row r="23" spans="1:56" s="135" customFormat="1" x14ac:dyDescent="0.25">
      <c r="A23" s="210"/>
      <c r="B23" s="203"/>
      <c r="C23" s="101"/>
      <c r="D23" s="82"/>
      <c r="E23" s="82"/>
      <c r="F23" s="107"/>
      <c r="G23" s="82"/>
      <c r="H23" s="101"/>
      <c r="I23" s="82"/>
      <c r="J23" s="82"/>
      <c r="K23" s="104"/>
      <c r="L23" s="73"/>
      <c r="M23" s="82"/>
      <c r="N23" s="104"/>
      <c r="O23" s="104"/>
      <c r="P23" s="82"/>
      <c r="Q23" s="82"/>
      <c r="R23" s="82"/>
      <c r="S23" s="82"/>
      <c r="T23" s="82"/>
      <c r="U23" s="2" t="s">
        <v>164</v>
      </c>
      <c r="V23" s="25"/>
      <c r="W23" s="2"/>
      <c r="X23" s="56" t="s">
        <v>165</v>
      </c>
      <c r="Y23" s="60">
        <v>41640</v>
      </c>
      <c r="Z23" s="60">
        <v>42225</v>
      </c>
      <c r="AA23" s="56">
        <v>30</v>
      </c>
      <c r="AB23" s="56"/>
      <c r="AC23" s="62">
        <v>105516.77</v>
      </c>
      <c r="AD23" s="56"/>
      <c r="AE23" s="90"/>
      <c r="AF23" s="73"/>
      <c r="AG23" s="73"/>
      <c r="AH23" s="76"/>
      <c r="AI23" s="79"/>
      <c r="AJ23" s="82"/>
      <c r="AK23" s="82"/>
      <c r="AL23" s="87"/>
      <c r="AM23" s="129"/>
      <c r="AN23" s="130"/>
      <c r="AO23" s="130"/>
      <c r="AP23" s="130"/>
      <c r="AQ23" s="130"/>
      <c r="AR23" s="131"/>
      <c r="AS23" s="132"/>
      <c r="AT23" s="108"/>
      <c r="AU23" s="108"/>
      <c r="AV23" s="108"/>
      <c r="AW23" s="133"/>
      <c r="AX23" s="133"/>
      <c r="AY23" s="133"/>
      <c r="AZ23" s="108"/>
      <c r="BA23" s="108"/>
      <c r="BB23" s="108"/>
      <c r="BC23" s="133"/>
      <c r="BD23" s="134"/>
    </row>
    <row r="24" spans="1:56" x14ac:dyDescent="0.25">
      <c r="A24" s="207">
        <v>4</v>
      </c>
      <c r="B24" s="68" t="s">
        <v>166</v>
      </c>
      <c r="C24" s="66" t="s">
        <v>167</v>
      </c>
      <c r="D24" s="64" t="s">
        <v>121</v>
      </c>
      <c r="E24" s="64" t="s">
        <v>122</v>
      </c>
      <c r="F24" s="23" t="s">
        <v>168</v>
      </c>
      <c r="G24" s="66" t="s">
        <v>169</v>
      </c>
      <c r="H24" s="24" t="s">
        <v>170</v>
      </c>
      <c r="I24" s="66" t="s">
        <v>126</v>
      </c>
      <c r="J24" s="43" t="s">
        <v>127</v>
      </c>
      <c r="K24" s="20">
        <v>41715</v>
      </c>
      <c r="L24" s="21">
        <v>21000</v>
      </c>
      <c r="M24" s="66" t="s">
        <v>171</v>
      </c>
      <c r="N24" s="20">
        <v>41715</v>
      </c>
      <c r="O24" s="20">
        <v>42080</v>
      </c>
      <c r="P24" s="64">
        <v>1</v>
      </c>
      <c r="Q24" s="66"/>
      <c r="R24" s="66"/>
      <c r="S24" s="66"/>
      <c r="T24" s="66" t="s">
        <v>129</v>
      </c>
      <c r="U24" s="24" t="s">
        <v>172</v>
      </c>
      <c r="V24" s="20">
        <v>42081</v>
      </c>
      <c r="W24" s="66" t="s">
        <v>173</v>
      </c>
      <c r="X24" s="66" t="s">
        <v>132</v>
      </c>
      <c r="Y24" s="20">
        <v>42081</v>
      </c>
      <c r="Z24" s="20">
        <v>42447</v>
      </c>
      <c r="AA24" s="66"/>
      <c r="AB24" s="66"/>
      <c r="AC24" s="21"/>
      <c r="AD24" s="66"/>
      <c r="AE24" s="26">
        <f t="shared" ref="AE24:AE26" si="1">L24-AD24+AC24</f>
        <v>21000</v>
      </c>
      <c r="AF24" s="21">
        <v>35000</v>
      </c>
      <c r="AG24" s="27">
        <f>8750+1750+1750+1750</f>
        <v>14000</v>
      </c>
      <c r="AH24" s="22">
        <f t="shared" ref="AH24:AH28" si="2">AF24+AG24</f>
        <v>49000</v>
      </c>
      <c r="AI24" s="48" t="s">
        <v>174</v>
      </c>
      <c r="AJ24" s="1" t="s">
        <v>175</v>
      </c>
      <c r="AK24" s="1" t="s">
        <v>176</v>
      </c>
      <c r="AL24" s="49" t="s">
        <v>171</v>
      </c>
      <c r="AM24" s="28"/>
      <c r="AN24" s="29"/>
      <c r="AO24" s="29"/>
      <c r="AP24" s="29"/>
      <c r="AQ24" s="29"/>
      <c r="AR24" s="30"/>
      <c r="AS24" s="68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x14ac:dyDescent="0.25">
      <c r="A25" s="207">
        <v>5</v>
      </c>
      <c r="B25" s="68" t="s">
        <v>166</v>
      </c>
      <c r="C25" s="66" t="s">
        <v>167</v>
      </c>
      <c r="D25" s="64" t="s">
        <v>121</v>
      </c>
      <c r="E25" s="64" t="s">
        <v>122</v>
      </c>
      <c r="F25" s="23" t="s">
        <v>177</v>
      </c>
      <c r="G25" s="66" t="s">
        <v>169</v>
      </c>
      <c r="H25" s="24" t="s">
        <v>178</v>
      </c>
      <c r="I25" s="66" t="s">
        <v>179</v>
      </c>
      <c r="J25" s="66" t="s">
        <v>180</v>
      </c>
      <c r="K25" s="20">
        <v>41715</v>
      </c>
      <c r="L25" s="21">
        <v>36000</v>
      </c>
      <c r="M25" s="66" t="s">
        <v>181</v>
      </c>
      <c r="N25" s="20" t="s">
        <v>182</v>
      </c>
      <c r="O25" s="20">
        <v>42080</v>
      </c>
      <c r="P25" s="64">
        <v>1</v>
      </c>
      <c r="Q25" s="66"/>
      <c r="R25" s="66"/>
      <c r="S25" s="66"/>
      <c r="T25" s="66" t="s">
        <v>129</v>
      </c>
      <c r="U25" s="24" t="s">
        <v>172</v>
      </c>
      <c r="V25" s="20">
        <v>42081</v>
      </c>
      <c r="W25" s="66" t="s">
        <v>183</v>
      </c>
      <c r="X25" s="66" t="s">
        <v>132</v>
      </c>
      <c r="Y25" s="20">
        <v>42081</v>
      </c>
      <c r="Z25" s="20">
        <v>42447</v>
      </c>
      <c r="AA25" s="66"/>
      <c r="AB25" s="66"/>
      <c r="AC25" s="21"/>
      <c r="AD25" s="66"/>
      <c r="AE25" s="26">
        <f t="shared" si="1"/>
        <v>36000</v>
      </c>
      <c r="AF25" s="21">
        <v>60000</v>
      </c>
      <c r="AG25" s="27">
        <f>15000+3000+3000+3000</f>
        <v>24000</v>
      </c>
      <c r="AH25" s="22">
        <f t="shared" si="2"/>
        <v>84000</v>
      </c>
      <c r="AI25" s="48" t="s">
        <v>174</v>
      </c>
      <c r="AJ25" s="1" t="s">
        <v>175</v>
      </c>
      <c r="AK25" s="1" t="s">
        <v>176</v>
      </c>
      <c r="AL25" s="49" t="s">
        <v>184</v>
      </c>
      <c r="AM25" s="28"/>
      <c r="AN25" s="29"/>
      <c r="AO25" s="29"/>
      <c r="AP25" s="29"/>
      <c r="AQ25" s="29"/>
      <c r="AR25" s="30"/>
      <c r="AS25" s="68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</row>
    <row r="26" spans="1:56" ht="24.75" customHeight="1" x14ac:dyDescent="0.25">
      <c r="A26" s="207">
        <v>6</v>
      </c>
      <c r="B26" s="109" t="s">
        <v>172</v>
      </c>
      <c r="C26" s="64"/>
      <c r="D26" s="66" t="s">
        <v>185</v>
      </c>
      <c r="E26" s="64"/>
      <c r="F26" s="31" t="s">
        <v>186</v>
      </c>
      <c r="G26" s="64"/>
      <c r="H26" s="24"/>
      <c r="I26" s="66" t="s">
        <v>187</v>
      </c>
      <c r="J26" s="66" t="s">
        <v>188</v>
      </c>
      <c r="K26" s="20"/>
      <c r="L26" s="21">
        <v>6704.18</v>
      </c>
      <c r="M26" s="32"/>
      <c r="N26" s="33"/>
      <c r="O26" s="33"/>
      <c r="P26" s="64">
        <v>1</v>
      </c>
      <c r="Q26" s="66"/>
      <c r="R26" s="66"/>
      <c r="S26" s="66"/>
      <c r="T26" s="66" t="s">
        <v>189</v>
      </c>
      <c r="U26" s="66"/>
      <c r="V26" s="66"/>
      <c r="W26" s="66"/>
      <c r="X26" s="66"/>
      <c r="Y26" s="66"/>
      <c r="Z26" s="66"/>
      <c r="AA26" s="66"/>
      <c r="AB26" s="66"/>
      <c r="AC26" s="21"/>
      <c r="AD26" s="66"/>
      <c r="AE26" s="26">
        <f t="shared" si="1"/>
        <v>6704.18</v>
      </c>
      <c r="AF26" s="21">
        <v>6704.18</v>
      </c>
      <c r="AG26" s="27">
        <v>0</v>
      </c>
      <c r="AH26" s="22">
        <f t="shared" si="2"/>
        <v>6704.18</v>
      </c>
      <c r="AI26" s="28"/>
      <c r="AJ26" s="34"/>
      <c r="AK26" s="34"/>
      <c r="AL26" s="35"/>
      <c r="AM26" s="36" t="s">
        <v>190</v>
      </c>
      <c r="AN26" s="37" t="s">
        <v>191</v>
      </c>
      <c r="AO26" s="29"/>
      <c r="AP26" s="29"/>
      <c r="AQ26" s="29"/>
      <c r="AR26" s="30"/>
      <c r="AS26" s="68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</row>
    <row r="27" spans="1:56" ht="24.75" customHeight="1" x14ac:dyDescent="0.25">
      <c r="A27" s="207">
        <v>7</v>
      </c>
      <c r="B27" s="109" t="s">
        <v>192</v>
      </c>
      <c r="C27" s="66"/>
      <c r="D27" s="66" t="s">
        <v>185</v>
      </c>
      <c r="E27" s="66"/>
      <c r="F27" s="23" t="s">
        <v>193</v>
      </c>
      <c r="G27" s="66"/>
      <c r="H27" s="24"/>
      <c r="I27" s="66" t="s">
        <v>194</v>
      </c>
      <c r="J27" s="66" t="s">
        <v>195</v>
      </c>
      <c r="K27" s="66"/>
      <c r="L27" s="21">
        <v>6014</v>
      </c>
      <c r="M27" s="66"/>
      <c r="N27" s="66"/>
      <c r="O27" s="66"/>
      <c r="P27" s="64">
        <v>1</v>
      </c>
      <c r="Q27" s="66"/>
      <c r="R27" s="66"/>
      <c r="S27" s="66"/>
      <c r="T27" s="66" t="s">
        <v>189</v>
      </c>
      <c r="U27" s="66"/>
      <c r="V27" s="66"/>
      <c r="W27" s="66"/>
      <c r="X27" s="66"/>
      <c r="Y27" s="66"/>
      <c r="Z27" s="66"/>
      <c r="AA27" s="66"/>
      <c r="AB27" s="66"/>
      <c r="AC27" s="21"/>
      <c r="AD27" s="66"/>
      <c r="AE27" s="26">
        <f t="shared" ref="AE27:AE28" si="3">L27-AD27+AC27</f>
        <v>6014</v>
      </c>
      <c r="AF27" s="21">
        <v>6014</v>
      </c>
      <c r="AG27" s="27">
        <v>0</v>
      </c>
      <c r="AH27" s="22">
        <f t="shared" si="2"/>
        <v>6014</v>
      </c>
      <c r="AI27" s="28"/>
      <c r="AJ27" s="34"/>
      <c r="AK27" s="34"/>
      <c r="AL27" s="35"/>
      <c r="AM27" s="36" t="s">
        <v>190</v>
      </c>
      <c r="AN27" s="37" t="s">
        <v>191</v>
      </c>
      <c r="AO27" s="29"/>
      <c r="AP27" s="29"/>
      <c r="AQ27" s="29"/>
      <c r="AR27" s="30"/>
      <c r="AS27" s="68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</row>
    <row r="28" spans="1:56" ht="25.5" x14ac:dyDescent="0.25">
      <c r="A28" s="207">
        <v>8</v>
      </c>
      <c r="B28" s="204" t="s">
        <v>196</v>
      </c>
      <c r="C28" s="66"/>
      <c r="D28" s="66" t="s">
        <v>185</v>
      </c>
      <c r="E28" s="66"/>
      <c r="F28" s="23" t="s">
        <v>197</v>
      </c>
      <c r="G28" s="66"/>
      <c r="H28" s="24"/>
      <c r="I28" s="66" t="s">
        <v>198</v>
      </c>
      <c r="J28" s="66" t="s">
        <v>199</v>
      </c>
      <c r="K28" s="66"/>
      <c r="L28" s="21">
        <v>3233.15</v>
      </c>
      <c r="M28" s="66"/>
      <c r="N28" s="66"/>
      <c r="O28" s="66"/>
      <c r="P28" s="64">
        <v>1</v>
      </c>
      <c r="Q28" s="66"/>
      <c r="R28" s="66"/>
      <c r="S28" s="66"/>
      <c r="T28" s="66" t="s">
        <v>200</v>
      </c>
      <c r="U28" s="66"/>
      <c r="V28" s="66"/>
      <c r="W28" s="66"/>
      <c r="X28" s="66"/>
      <c r="Y28" s="66"/>
      <c r="Z28" s="66"/>
      <c r="AA28" s="66"/>
      <c r="AB28" s="66"/>
      <c r="AC28" s="21"/>
      <c r="AD28" s="66"/>
      <c r="AE28" s="26">
        <f t="shared" si="3"/>
        <v>3233.15</v>
      </c>
      <c r="AF28" s="21">
        <v>3223.15</v>
      </c>
      <c r="AG28" s="27">
        <v>0</v>
      </c>
      <c r="AH28" s="22">
        <f t="shared" si="2"/>
        <v>3223.15</v>
      </c>
      <c r="AI28" s="28"/>
      <c r="AJ28" s="34"/>
      <c r="AK28" s="34"/>
      <c r="AL28" s="35"/>
      <c r="AM28" s="36" t="s">
        <v>190</v>
      </c>
      <c r="AN28" s="37" t="s">
        <v>201</v>
      </c>
      <c r="AO28" s="29"/>
      <c r="AP28" s="29"/>
      <c r="AQ28" s="29"/>
      <c r="AR28" s="30"/>
      <c r="AS28" s="68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</row>
    <row r="29" spans="1:56" ht="25.5" x14ac:dyDescent="0.25">
      <c r="A29" s="211">
        <v>9</v>
      </c>
      <c r="B29" s="205" t="s">
        <v>202</v>
      </c>
      <c r="C29" s="7"/>
      <c r="D29" s="2" t="s">
        <v>185</v>
      </c>
      <c r="E29" s="2"/>
      <c r="F29" s="14" t="s">
        <v>203</v>
      </c>
      <c r="G29" s="38"/>
      <c r="H29" s="24"/>
      <c r="I29" s="2" t="s">
        <v>204</v>
      </c>
      <c r="J29" s="2" t="s">
        <v>205</v>
      </c>
      <c r="K29" s="25">
        <v>42080</v>
      </c>
      <c r="L29" s="61">
        <v>3900</v>
      </c>
      <c r="M29" s="55" t="s">
        <v>206</v>
      </c>
      <c r="N29" s="59">
        <v>42080</v>
      </c>
      <c r="O29" s="59">
        <v>42369</v>
      </c>
      <c r="P29" s="2">
        <v>1</v>
      </c>
      <c r="Q29" s="55"/>
      <c r="R29" s="55"/>
      <c r="S29" s="55"/>
      <c r="T29" s="55" t="s">
        <v>129</v>
      </c>
      <c r="U29" s="55"/>
      <c r="V29" s="55"/>
      <c r="W29" s="55"/>
      <c r="X29" s="55"/>
      <c r="Y29" s="55"/>
      <c r="Z29" s="55"/>
      <c r="AA29" s="55"/>
      <c r="AB29" s="55"/>
      <c r="AC29" s="61"/>
      <c r="AD29" s="55"/>
      <c r="AE29" s="67">
        <f t="shared" ref="AE29" si="4">L29-AD29+AC29</f>
        <v>3900</v>
      </c>
      <c r="AF29" s="61">
        <v>1520</v>
      </c>
      <c r="AG29" s="61">
        <v>0</v>
      </c>
      <c r="AH29" s="39">
        <f t="shared" ref="AH29:AH39" si="5">AF29+AG29</f>
        <v>1520</v>
      </c>
      <c r="AI29" s="8"/>
      <c r="AJ29" s="9"/>
      <c r="AK29" s="40"/>
      <c r="AL29" s="10"/>
      <c r="AM29" s="11" t="s">
        <v>190</v>
      </c>
      <c r="AN29" s="12" t="s">
        <v>207</v>
      </c>
      <c r="AO29" s="13"/>
      <c r="AP29" s="3"/>
      <c r="AQ29" s="3"/>
      <c r="AR29" s="4"/>
      <c r="AS29" s="5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7"/>
    </row>
    <row r="30" spans="1:56" x14ac:dyDescent="0.25">
      <c r="A30" s="211">
        <v>10</v>
      </c>
      <c r="B30" s="205" t="s">
        <v>208</v>
      </c>
      <c r="C30" s="7" t="s">
        <v>209</v>
      </c>
      <c r="D30" s="64" t="s">
        <v>121</v>
      </c>
      <c r="E30" s="64" t="s">
        <v>122</v>
      </c>
      <c r="F30" s="14" t="s">
        <v>210</v>
      </c>
      <c r="G30" s="66" t="s">
        <v>211</v>
      </c>
      <c r="H30" s="24" t="s">
        <v>192</v>
      </c>
      <c r="I30" s="2" t="s">
        <v>212</v>
      </c>
      <c r="J30" s="2" t="s">
        <v>213</v>
      </c>
      <c r="K30" s="25">
        <v>42103</v>
      </c>
      <c r="L30" s="61">
        <v>25060</v>
      </c>
      <c r="M30" s="55" t="s">
        <v>214</v>
      </c>
      <c r="N30" s="59">
        <v>42103</v>
      </c>
      <c r="O30" s="59">
        <v>42369</v>
      </c>
      <c r="P30" s="2">
        <v>1</v>
      </c>
      <c r="Q30" s="55"/>
      <c r="R30" s="55"/>
      <c r="S30" s="55"/>
      <c r="T30" s="55" t="s">
        <v>129</v>
      </c>
      <c r="U30" s="55"/>
      <c r="V30" s="55"/>
      <c r="W30" s="55"/>
      <c r="X30" s="55"/>
      <c r="Y30" s="55"/>
      <c r="Z30" s="55"/>
      <c r="AA30" s="55"/>
      <c r="AB30" s="55"/>
      <c r="AC30" s="61"/>
      <c r="AD30" s="55"/>
      <c r="AE30" s="67">
        <f t="shared" ref="AE30:AE33" si="6">L30-AD30+AC30</f>
        <v>25060</v>
      </c>
      <c r="AF30" s="61">
        <v>42162</v>
      </c>
      <c r="AG30" s="61">
        <v>0</v>
      </c>
      <c r="AH30" s="39">
        <f t="shared" si="5"/>
        <v>42162</v>
      </c>
      <c r="AI30" s="8" t="s">
        <v>215</v>
      </c>
      <c r="AJ30" s="9" t="s">
        <v>216</v>
      </c>
      <c r="AK30" s="1" t="s">
        <v>176</v>
      </c>
      <c r="AL30" s="10" t="s">
        <v>217</v>
      </c>
      <c r="AM30" s="11"/>
      <c r="AN30" s="12"/>
      <c r="AO30" s="13"/>
      <c r="AP30" s="3"/>
      <c r="AQ30" s="3"/>
      <c r="AR30" s="4"/>
      <c r="AS30" s="5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7"/>
    </row>
    <row r="31" spans="1:56" ht="25.5" x14ac:dyDescent="0.25">
      <c r="A31" s="211">
        <v>11</v>
      </c>
      <c r="B31" s="205" t="s">
        <v>218</v>
      </c>
      <c r="C31" s="7" t="s">
        <v>219</v>
      </c>
      <c r="D31" s="64" t="s">
        <v>121</v>
      </c>
      <c r="E31" s="64" t="s">
        <v>122</v>
      </c>
      <c r="F31" s="14" t="s">
        <v>220</v>
      </c>
      <c r="G31" s="66" t="s">
        <v>221</v>
      </c>
      <c r="H31" s="24" t="s">
        <v>222</v>
      </c>
      <c r="I31" s="2" t="s">
        <v>223</v>
      </c>
      <c r="J31" s="2" t="s">
        <v>224</v>
      </c>
      <c r="K31" s="25">
        <v>42139</v>
      </c>
      <c r="L31" s="61">
        <v>10300</v>
      </c>
      <c r="M31" s="55"/>
      <c r="N31" s="59">
        <v>42139</v>
      </c>
      <c r="O31" s="59">
        <v>42139</v>
      </c>
      <c r="P31" s="2">
        <v>1</v>
      </c>
      <c r="Q31" s="55"/>
      <c r="R31" s="55"/>
      <c r="S31" s="55"/>
      <c r="T31" s="55" t="s">
        <v>225</v>
      </c>
      <c r="U31" s="55"/>
      <c r="V31" s="55"/>
      <c r="W31" s="55"/>
      <c r="X31" s="2" t="s">
        <v>156</v>
      </c>
      <c r="Y31" s="55"/>
      <c r="Z31" s="55"/>
      <c r="AA31" s="55"/>
      <c r="AB31" s="55"/>
      <c r="AC31" s="61"/>
      <c r="AD31" s="55"/>
      <c r="AE31" s="67">
        <f t="shared" si="6"/>
        <v>10300</v>
      </c>
      <c r="AF31" s="61">
        <v>10300</v>
      </c>
      <c r="AG31" s="61">
        <v>0</v>
      </c>
      <c r="AH31" s="39">
        <f t="shared" si="5"/>
        <v>10300</v>
      </c>
      <c r="AI31" s="41"/>
      <c r="AJ31" s="9" t="s">
        <v>226</v>
      </c>
      <c r="AK31" s="1" t="s">
        <v>227</v>
      </c>
      <c r="AL31" s="9"/>
      <c r="AM31" s="11"/>
      <c r="AN31" s="12"/>
      <c r="AO31" s="13"/>
      <c r="AP31" s="3"/>
      <c r="AQ31" s="3"/>
      <c r="AR31" s="4"/>
      <c r="AS31" s="5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7"/>
    </row>
    <row r="32" spans="1:56" x14ac:dyDescent="0.25">
      <c r="A32" s="211">
        <v>12</v>
      </c>
      <c r="B32" s="205" t="s">
        <v>228</v>
      </c>
      <c r="C32" s="7" t="s">
        <v>229</v>
      </c>
      <c r="D32" s="64" t="s">
        <v>121</v>
      </c>
      <c r="E32" s="64" t="s">
        <v>122</v>
      </c>
      <c r="F32" s="14" t="s">
        <v>230</v>
      </c>
      <c r="G32" s="66" t="s">
        <v>231</v>
      </c>
      <c r="H32" s="24" t="s">
        <v>232</v>
      </c>
      <c r="I32" s="2" t="s">
        <v>233</v>
      </c>
      <c r="J32" s="2" t="s">
        <v>234</v>
      </c>
      <c r="K32" s="25">
        <v>42132</v>
      </c>
      <c r="L32" s="61">
        <v>7450</v>
      </c>
      <c r="M32" s="55" t="s">
        <v>235</v>
      </c>
      <c r="N32" s="59">
        <v>42130</v>
      </c>
      <c r="O32" s="59">
        <v>42369</v>
      </c>
      <c r="P32" s="2">
        <v>1</v>
      </c>
      <c r="Q32" s="55"/>
      <c r="R32" s="55"/>
      <c r="S32" s="55"/>
      <c r="T32" s="55" t="s">
        <v>189</v>
      </c>
      <c r="U32" s="55"/>
      <c r="V32" s="55"/>
      <c r="W32" s="55"/>
      <c r="X32" s="53"/>
      <c r="Y32" s="55"/>
      <c r="Z32" s="55"/>
      <c r="AA32" s="55">
        <v>25</v>
      </c>
      <c r="AB32" s="55"/>
      <c r="AC32" s="61">
        <v>1862.5</v>
      </c>
      <c r="AD32" s="55"/>
      <c r="AE32" s="67">
        <f t="shared" si="6"/>
        <v>9312.5</v>
      </c>
      <c r="AF32" s="61">
        <v>9312.5</v>
      </c>
      <c r="AG32" s="61">
        <v>0</v>
      </c>
      <c r="AH32" s="39">
        <f t="shared" si="5"/>
        <v>9312.5</v>
      </c>
      <c r="AI32" s="8" t="s">
        <v>236</v>
      </c>
      <c r="AJ32" s="9"/>
      <c r="AK32" s="1" t="s">
        <v>237</v>
      </c>
      <c r="AL32" s="10" t="s">
        <v>238</v>
      </c>
      <c r="AM32" s="11"/>
      <c r="AN32" s="12"/>
      <c r="AO32" s="13"/>
      <c r="AP32" s="3"/>
      <c r="AQ32" s="3"/>
      <c r="AR32" s="4"/>
      <c r="AS32" s="5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7"/>
    </row>
    <row r="33" spans="1:56" ht="25.5" x14ac:dyDescent="0.25">
      <c r="A33" s="211">
        <v>13</v>
      </c>
      <c r="B33" s="205" t="s">
        <v>239</v>
      </c>
      <c r="C33" s="7" t="s">
        <v>240</v>
      </c>
      <c r="D33" s="64" t="s">
        <v>121</v>
      </c>
      <c r="E33" s="64" t="s">
        <v>122</v>
      </c>
      <c r="F33" s="14" t="s">
        <v>241</v>
      </c>
      <c r="G33" s="66" t="s">
        <v>242</v>
      </c>
      <c r="H33" s="24" t="s">
        <v>196</v>
      </c>
      <c r="I33" s="2" t="s">
        <v>243</v>
      </c>
      <c r="J33" s="2" t="s">
        <v>244</v>
      </c>
      <c r="K33" s="25">
        <v>42131</v>
      </c>
      <c r="L33" s="61">
        <v>19380</v>
      </c>
      <c r="M33" s="55" t="s">
        <v>245</v>
      </c>
      <c r="N33" s="59">
        <v>42131</v>
      </c>
      <c r="O33" s="59">
        <v>42369</v>
      </c>
      <c r="P33" s="2">
        <v>1</v>
      </c>
      <c r="Q33" s="55"/>
      <c r="R33" s="55"/>
      <c r="S33" s="55"/>
      <c r="T33" s="55" t="s">
        <v>189</v>
      </c>
      <c r="U33" s="55"/>
      <c r="V33" s="55"/>
      <c r="W33" s="55"/>
      <c r="X33" s="55"/>
      <c r="Y33" s="55"/>
      <c r="Z33" s="55"/>
      <c r="AA33" s="55"/>
      <c r="AB33" s="55"/>
      <c r="AC33" s="61"/>
      <c r="AD33" s="55"/>
      <c r="AE33" s="67">
        <f t="shared" si="6"/>
        <v>19380</v>
      </c>
      <c r="AF33" s="61">
        <v>5897.1</v>
      </c>
      <c r="AG33" s="61">
        <v>0</v>
      </c>
      <c r="AH33" s="39">
        <f t="shared" si="5"/>
        <v>5897.1</v>
      </c>
      <c r="AI33" s="41" t="s">
        <v>246</v>
      </c>
      <c r="AJ33" s="9" t="s">
        <v>247</v>
      </c>
      <c r="AK33" s="1" t="s">
        <v>248</v>
      </c>
      <c r="AL33" s="42" t="s">
        <v>249</v>
      </c>
      <c r="AM33" s="11"/>
      <c r="AN33" s="12"/>
      <c r="AO33" s="13"/>
      <c r="AP33" s="3"/>
      <c r="AQ33" s="3"/>
      <c r="AR33" s="4"/>
      <c r="AS33" s="5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7"/>
    </row>
    <row r="34" spans="1:56" ht="25.5" x14ac:dyDescent="0.25">
      <c r="A34" s="211">
        <v>14</v>
      </c>
      <c r="B34" s="205" t="s">
        <v>250</v>
      </c>
      <c r="C34" s="7" t="s">
        <v>251</v>
      </c>
      <c r="D34" s="64" t="s">
        <v>121</v>
      </c>
      <c r="E34" s="64" t="s">
        <v>122</v>
      </c>
      <c r="F34" s="14" t="s">
        <v>252</v>
      </c>
      <c r="G34" s="66"/>
      <c r="H34" s="24" t="s">
        <v>253</v>
      </c>
      <c r="I34" s="2" t="s">
        <v>254</v>
      </c>
      <c r="J34" s="2" t="s">
        <v>255</v>
      </c>
      <c r="K34" s="25" t="s">
        <v>256</v>
      </c>
      <c r="L34" s="61">
        <v>2133</v>
      </c>
      <c r="M34" s="55" t="s">
        <v>257</v>
      </c>
      <c r="N34" s="59">
        <v>42166</v>
      </c>
      <c r="O34" s="59">
        <v>42369</v>
      </c>
      <c r="P34" s="2">
        <v>1</v>
      </c>
      <c r="Q34" s="55"/>
      <c r="R34" s="55"/>
      <c r="S34" s="55"/>
      <c r="T34" s="55" t="s">
        <v>129</v>
      </c>
      <c r="U34" s="55"/>
      <c r="V34" s="55"/>
      <c r="W34" s="55"/>
      <c r="X34" s="55"/>
      <c r="Y34" s="55"/>
      <c r="Z34" s="55"/>
      <c r="AA34" s="55"/>
      <c r="AB34" s="55"/>
      <c r="AC34" s="61"/>
      <c r="AD34" s="55"/>
      <c r="AE34" s="67">
        <f t="shared" ref="AE34:AE39" si="7">L34-AD34+AC34</f>
        <v>2133</v>
      </c>
      <c r="AF34" s="61">
        <v>2133</v>
      </c>
      <c r="AG34" s="61">
        <v>0</v>
      </c>
      <c r="AH34" s="39">
        <f t="shared" si="5"/>
        <v>2133</v>
      </c>
      <c r="AI34" s="8" t="s">
        <v>258</v>
      </c>
      <c r="AJ34" s="9" t="s">
        <v>259</v>
      </c>
      <c r="AK34" s="1" t="s">
        <v>260</v>
      </c>
      <c r="AL34" s="10"/>
      <c r="AM34" s="11"/>
      <c r="AN34" s="12"/>
      <c r="AO34" s="13"/>
      <c r="AP34" s="3"/>
      <c r="AQ34" s="3"/>
      <c r="AR34" s="4"/>
      <c r="AS34" s="5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7"/>
    </row>
    <row r="35" spans="1:56" x14ac:dyDescent="0.25">
      <c r="A35" s="211">
        <v>15</v>
      </c>
      <c r="B35" s="205" t="s">
        <v>261</v>
      </c>
      <c r="C35" s="7" t="s">
        <v>262</v>
      </c>
      <c r="D35" s="64" t="s">
        <v>121</v>
      </c>
      <c r="E35" s="64" t="s">
        <v>122</v>
      </c>
      <c r="F35" s="14" t="s">
        <v>263</v>
      </c>
      <c r="G35" s="66" t="s">
        <v>264</v>
      </c>
      <c r="H35" s="24" t="s">
        <v>265</v>
      </c>
      <c r="I35" s="2" t="s">
        <v>266</v>
      </c>
      <c r="J35" s="2" t="s">
        <v>267</v>
      </c>
      <c r="K35" s="25">
        <v>42139</v>
      </c>
      <c r="L35" s="61">
        <v>4898.55</v>
      </c>
      <c r="M35" s="55" t="s">
        <v>268</v>
      </c>
      <c r="N35" s="59">
        <v>42139</v>
      </c>
      <c r="O35" s="59">
        <v>42369</v>
      </c>
      <c r="P35" s="2">
        <v>1</v>
      </c>
      <c r="Q35" s="55"/>
      <c r="R35" s="55"/>
      <c r="S35" s="55"/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61"/>
      <c r="AD35" s="55"/>
      <c r="AE35" s="67">
        <f>L35-AD35+AC35</f>
        <v>4898.55</v>
      </c>
      <c r="AF35" s="61">
        <v>4898.55</v>
      </c>
      <c r="AG35" s="61">
        <v>0</v>
      </c>
      <c r="AH35" s="39">
        <f t="shared" si="5"/>
        <v>4898.55</v>
      </c>
      <c r="AI35" s="8"/>
      <c r="AJ35" s="9"/>
      <c r="AK35" s="1"/>
      <c r="AL35" s="10"/>
      <c r="AM35" s="11"/>
      <c r="AN35" s="12"/>
      <c r="AO35" s="13"/>
      <c r="AP35" s="3"/>
      <c r="AQ35" s="3"/>
      <c r="AR35" s="4"/>
      <c r="AS35" s="5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7"/>
    </row>
    <row r="36" spans="1:56" x14ac:dyDescent="0.25">
      <c r="A36" s="211">
        <v>16</v>
      </c>
      <c r="B36" s="205" t="s">
        <v>261</v>
      </c>
      <c r="C36" s="7" t="s">
        <v>262</v>
      </c>
      <c r="D36" s="64" t="s">
        <v>121</v>
      </c>
      <c r="E36" s="64" t="s">
        <v>122</v>
      </c>
      <c r="F36" s="14" t="s">
        <v>263</v>
      </c>
      <c r="G36" s="66" t="s">
        <v>264</v>
      </c>
      <c r="H36" s="24" t="s">
        <v>269</v>
      </c>
      <c r="I36" s="2" t="s">
        <v>270</v>
      </c>
      <c r="J36" s="2" t="s">
        <v>271</v>
      </c>
      <c r="K36" s="25">
        <v>42505</v>
      </c>
      <c r="L36" s="61">
        <v>2833</v>
      </c>
      <c r="M36" s="55" t="s">
        <v>268</v>
      </c>
      <c r="N36" s="59">
        <v>42139</v>
      </c>
      <c r="O36" s="59">
        <v>42369</v>
      </c>
      <c r="P36" s="2">
        <v>1</v>
      </c>
      <c r="Q36" s="55"/>
      <c r="R36" s="55"/>
      <c r="S36" s="55"/>
      <c r="T36" s="55" t="s">
        <v>189</v>
      </c>
      <c r="U36" s="55"/>
      <c r="V36" s="55"/>
      <c r="W36" s="55"/>
      <c r="X36" s="55"/>
      <c r="Y36" s="55"/>
      <c r="Z36" s="55"/>
      <c r="AA36" s="55"/>
      <c r="AB36" s="55"/>
      <c r="AC36" s="61"/>
      <c r="AD36" s="55"/>
      <c r="AE36" s="67">
        <f t="shared" ref="AE36:AE38" si="8">L36-AD36+AC36</f>
        <v>2833</v>
      </c>
      <c r="AF36" s="61">
        <v>2833</v>
      </c>
      <c r="AG36" s="61">
        <v>0</v>
      </c>
      <c r="AH36" s="39">
        <f t="shared" ref="AH36:AH37" si="9">AF36+AG36</f>
        <v>2833</v>
      </c>
      <c r="AI36" s="8"/>
      <c r="AJ36" s="9"/>
      <c r="AK36" s="1"/>
      <c r="AL36" s="10"/>
      <c r="AM36" s="11"/>
      <c r="AN36" s="12"/>
      <c r="AO36" s="13"/>
      <c r="AP36" s="3"/>
      <c r="AQ36" s="3"/>
      <c r="AR36" s="4"/>
      <c r="AS36" s="5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7"/>
    </row>
    <row r="37" spans="1:56" ht="25.5" x14ac:dyDescent="0.25">
      <c r="A37" s="211">
        <v>17</v>
      </c>
      <c r="B37" s="205" t="s">
        <v>272</v>
      </c>
      <c r="C37" s="7" t="s">
        <v>273</v>
      </c>
      <c r="D37" s="64" t="s">
        <v>121</v>
      </c>
      <c r="E37" s="64" t="s">
        <v>122</v>
      </c>
      <c r="F37" s="14" t="s">
        <v>274</v>
      </c>
      <c r="G37" s="66" t="s">
        <v>275</v>
      </c>
      <c r="H37" s="24" t="s">
        <v>276</v>
      </c>
      <c r="I37" s="2" t="s">
        <v>277</v>
      </c>
      <c r="J37" s="2" t="s">
        <v>278</v>
      </c>
      <c r="K37" s="25">
        <v>42139</v>
      </c>
      <c r="L37" s="61">
        <v>24349</v>
      </c>
      <c r="M37" s="55" t="s">
        <v>245</v>
      </c>
      <c r="N37" s="59">
        <v>42139</v>
      </c>
      <c r="O37" s="59">
        <v>42369</v>
      </c>
      <c r="P37" s="2">
        <v>1</v>
      </c>
      <c r="Q37" s="55"/>
      <c r="R37" s="55"/>
      <c r="S37" s="55"/>
      <c r="T37" s="55" t="s">
        <v>189</v>
      </c>
      <c r="U37" s="55"/>
      <c r="V37" s="55"/>
      <c r="W37" s="55"/>
      <c r="X37" s="55"/>
      <c r="Y37" s="55"/>
      <c r="Z37" s="55"/>
      <c r="AA37" s="55"/>
      <c r="AB37" s="55"/>
      <c r="AC37" s="61"/>
      <c r="AD37" s="55"/>
      <c r="AE37" s="67">
        <f t="shared" si="8"/>
        <v>24349</v>
      </c>
      <c r="AF37" s="61">
        <v>5552</v>
      </c>
      <c r="AG37" s="61">
        <v>0</v>
      </c>
      <c r="AH37" s="39">
        <f t="shared" si="9"/>
        <v>5552</v>
      </c>
      <c r="AI37" s="8"/>
      <c r="AJ37" s="9"/>
      <c r="AK37" s="1"/>
      <c r="AL37" s="10"/>
      <c r="AM37" s="11"/>
      <c r="AN37" s="12"/>
      <c r="AO37" s="13"/>
      <c r="AP37" s="3"/>
      <c r="AQ37" s="3"/>
      <c r="AR37" s="4"/>
      <c r="AS37" s="5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7"/>
    </row>
    <row r="38" spans="1:56" x14ac:dyDescent="0.25">
      <c r="A38" s="211">
        <v>18</v>
      </c>
      <c r="B38" s="205" t="s">
        <v>279</v>
      </c>
      <c r="C38" s="7" t="s">
        <v>280</v>
      </c>
      <c r="D38" s="64" t="s">
        <v>121</v>
      </c>
      <c r="E38" s="64" t="s">
        <v>122</v>
      </c>
      <c r="F38" s="14" t="s">
        <v>281</v>
      </c>
      <c r="G38" s="66" t="s">
        <v>282</v>
      </c>
      <c r="H38" s="24" t="s">
        <v>283</v>
      </c>
      <c r="I38" s="2" t="s">
        <v>284</v>
      </c>
      <c r="J38" s="2" t="s">
        <v>285</v>
      </c>
      <c r="K38" s="25">
        <v>42181</v>
      </c>
      <c r="L38" s="61">
        <v>45800</v>
      </c>
      <c r="M38" s="15" t="s">
        <v>286</v>
      </c>
      <c r="N38" s="59">
        <v>42181</v>
      </c>
      <c r="O38" s="59">
        <v>42369</v>
      </c>
      <c r="P38" s="2">
        <v>1</v>
      </c>
      <c r="Q38" s="55"/>
      <c r="R38" s="55"/>
      <c r="S38" s="55"/>
      <c r="T38" s="55" t="s">
        <v>189</v>
      </c>
      <c r="U38" s="55"/>
      <c r="V38" s="55"/>
      <c r="W38" s="55"/>
      <c r="X38" s="55"/>
      <c r="Y38" s="55"/>
      <c r="Z38" s="55"/>
      <c r="AA38" s="55"/>
      <c r="AB38" s="55"/>
      <c r="AC38" s="61"/>
      <c r="AD38" s="55"/>
      <c r="AE38" s="67">
        <f t="shared" si="8"/>
        <v>45800</v>
      </c>
      <c r="AF38" s="61">
        <v>12015.6</v>
      </c>
      <c r="AG38" s="61">
        <v>0</v>
      </c>
      <c r="AH38" s="39">
        <f t="shared" ref="AH38" si="10">AF38+AG38</f>
        <v>12015.6</v>
      </c>
      <c r="AI38" s="8"/>
      <c r="AJ38" s="9"/>
      <c r="AK38" s="1"/>
      <c r="AL38" s="10"/>
      <c r="AM38" s="11"/>
      <c r="AN38" s="12"/>
      <c r="AO38" s="13"/>
      <c r="AP38" s="3"/>
      <c r="AQ38" s="3"/>
      <c r="AR38" s="4"/>
      <c r="AS38" s="5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7"/>
    </row>
    <row r="39" spans="1:56" x14ac:dyDescent="0.25">
      <c r="A39" s="211">
        <v>19</v>
      </c>
      <c r="B39" s="205" t="s">
        <v>287</v>
      </c>
      <c r="C39" s="7" t="s">
        <v>288</v>
      </c>
      <c r="D39" s="64" t="s">
        <v>121</v>
      </c>
      <c r="E39" s="64" t="s">
        <v>122</v>
      </c>
      <c r="F39" s="14" t="s">
        <v>289</v>
      </c>
      <c r="G39" s="66"/>
      <c r="H39" s="24" t="s">
        <v>290</v>
      </c>
      <c r="I39" s="2" t="s">
        <v>291</v>
      </c>
      <c r="J39" s="2" t="s">
        <v>292</v>
      </c>
      <c r="K39" s="25">
        <v>42195</v>
      </c>
      <c r="L39" s="61">
        <v>3650</v>
      </c>
      <c r="M39" s="15" t="s">
        <v>293</v>
      </c>
      <c r="N39" s="59" t="s">
        <v>294</v>
      </c>
      <c r="O39" s="59">
        <v>42369</v>
      </c>
      <c r="P39" s="2">
        <v>1</v>
      </c>
      <c r="Q39" s="55"/>
      <c r="R39" s="55"/>
      <c r="S39" s="55"/>
      <c r="T39" s="55" t="s">
        <v>225</v>
      </c>
      <c r="U39" s="55"/>
      <c r="V39" s="55"/>
      <c r="W39" s="55"/>
      <c r="X39" s="55"/>
      <c r="Y39" s="55"/>
      <c r="Z39" s="55"/>
      <c r="AA39" s="55"/>
      <c r="AB39" s="55"/>
      <c r="AC39" s="61"/>
      <c r="AD39" s="55"/>
      <c r="AE39" s="67">
        <f t="shared" si="7"/>
        <v>3650</v>
      </c>
      <c r="AF39" s="61">
        <v>3650</v>
      </c>
      <c r="AG39" s="61">
        <v>0</v>
      </c>
      <c r="AH39" s="39">
        <f t="shared" si="5"/>
        <v>3650</v>
      </c>
      <c r="AI39" s="8"/>
      <c r="AJ39" s="9"/>
      <c r="AK39" s="1"/>
      <c r="AL39" s="10"/>
      <c r="AM39" s="11"/>
      <c r="AN39" s="12"/>
      <c r="AO39" s="13"/>
      <c r="AP39" s="3"/>
      <c r="AQ39" s="3"/>
      <c r="AR39" s="4"/>
      <c r="AS39" s="5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7"/>
    </row>
    <row r="40" spans="1:56" x14ac:dyDescent="0.25">
      <c r="A40" s="211">
        <v>20</v>
      </c>
      <c r="B40" s="205" t="s">
        <v>295</v>
      </c>
      <c r="C40" s="7" t="s">
        <v>296</v>
      </c>
      <c r="D40" s="64" t="s">
        <v>121</v>
      </c>
      <c r="E40" s="64" t="s">
        <v>122</v>
      </c>
      <c r="F40" s="14" t="s">
        <v>297</v>
      </c>
      <c r="G40" s="66"/>
      <c r="H40" s="24" t="s">
        <v>298</v>
      </c>
      <c r="I40" s="2" t="s">
        <v>299</v>
      </c>
      <c r="J40" s="66" t="s">
        <v>300</v>
      </c>
      <c r="K40" s="25">
        <v>42180</v>
      </c>
      <c r="L40" s="61">
        <v>10142.700000000001</v>
      </c>
      <c r="M40" s="15" t="s">
        <v>286</v>
      </c>
      <c r="N40" s="59">
        <v>42180</v>
      </c>
      <c r="O40" s="59">
        <v>42369</v>
      </c>
      <c r="P40" s="2">
        <v>1</v>
      </c>
      <c r="Q40" s="55"/>
      <c r="R40" s="55"/>
      <c r="S40" s="55"/>
      <c r="T40" s="55" t="s">
        <v>301</v>
      </c>
      <c r="U40" s="55"/>
      <c r="V40" s="55"/>
      <c r="W40" s="55"/>
      <c r="X40" s="55"/>
      <c r="Y40" s="55"/>
      <c r="Z40" s="55"/>
      <c r="AA40" s="55"/>
      <c r="AB40" s="55"/>
      <c r="AC40" s="61"/>
      <c r="AD40" s="55"/>
      <c r="AE40" s="67">
        <f t="shared" ref="AE40:AE41" si="11">L40-AD40+AC40</f>
        <v>10142.700000000001</v>
      </c>
      <c r="AF40" s="61">
        <v>1433</v>
      </c>
      <c r="AG40" s="61">
        <v>0</v>
      </c>
      <c r="AH40" s="39">
        <f t="shared" ref="AH40" si="12">AF40+AG40</f>
        <v>1433</v>
      </c>
      <c r="AI40" s="8"/>
      <c r="AJ40" s="9"/>
      <c r="AK40" s="1"/>
      <c r="AL40" s="10"/>
      <c r="AM40" s="11"/>
      <c r="AN40" s="12"/>
      <c r="AO40" s="13"/>
      <c r="AP40" s="3"/>
      <c r="AQ40" s="3"/>
      <c r="AR40" s="4"/>
      <c r="AS40" s="5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7"/>
    </row>
    <row r="41" spans="1:56" x14ac:dyDescent="0.25">
      <c r="A41" s="211">
        <v>21</v>
      </c>
      <c r="B41" s="205" t="s">
        <v>302</v>
      </c>
      <c r="C41" s="7" t="s">
        <v>296</v>
      </c>
      <c r="D41" s="64" t="s">
        <v>121</v>
      </c>
      <c r="E41" s="64" t="s">
        <v>122</v>
      </c>
      <c r="F41" s="14" t="s">
        <v>297</v>
      </c>
      <c r="G41" s="66"/>
      <c r="H41" s="24" t="s">
        <v>303</v>
      </c>
      <c r="I41" s="2" t="s">
        <v>304</v>
      </c>
      <c r="J41" s="2" t="s">
        <v>305</v>
      </c>
      <c r="K41" s="25">
        <v>42180</v>
      </c>
      <c r="L41" s="61">
        <v>48228.06</v>
      </c>
      <c r="M41" s="15" t="s">
        <v>306</v>
      </c>
      <c r="N41" s="59">
        <v>42180</v>
      </c>
      <c r="O41" s="59">
        <v>42369</v>
      </c>
      <c r="P41" s="2">
        <v>1</v>
      </c>
      <c r="Q41" s="55"/>
      <c r="R41" s="55"/>
      <c r="S41" s="55"/>
      <c r="T41" s="55" t="s">
        <v>301</v>
      </c>
      <c r="U41" s="55"/>
      <c r="V41" s="55"/>
      <c r="W41" s="55"/>
      <c r="X41" s="55"/>
      <c r="Y41" s="55"/>
      <c r="Z41" s="55"/>
      <c r="AA41" s="55"/>
      <c r="AB41" s="55"/>
      <c r="AC41" s="61"/>
      <c r="AD41" s="55"/>
      <c r="AE41" s="67">
        <f t="shared" si="11"/>
        <v>48228.06</v>
      </c>
      <c r="AF41" s="61">
        <v>19107.490000000002</v>
      </c>
      <c r="AG41" s="61">
        <v>4955</v>
      </c>
      <c r="AH41" s="39">
        <f>AF41+AG41</f>
        <v>24062.49</v>
      </c>
      <c r="AI41" s="8"/>
      <c r="AJ41" s="9"/>
      <c r="AK41" s="1"/>
      <c r="AL41" s="10"/>
      <c r="AM41" s="11"/>
      <c r="AN41" s="12"/>
      <c r="AO41" s="13"/>
      <c r="AP41" s="3"/>
      <c r="AQ41" s="3"/>
      <c r="AR41" s="4"/>
      <c r="AS41" s="5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7"/>
    </row>
    <row r="42" spans="1:56" x14ac:dyDescent="0.25">
      <c r="A42" s="211">
        <v>22</v>
      </c>
      <c r="B42" s="205" t="s">
        <v>295</v>
      </c>
      <c r="C42" s="7" t="s">
        <v>296</v>
      </c>
      <c r="D42" s="64" t="s">
        <v>121</v>
      </c>
      <c r="E42" s="64" t="s">
        <v>122</v>
      </c>
      <c r="F42" s="14" t="s">
        <v>297</v>
      </c>
      <c r="G42" s="66"/>
      <c r="H42" s="24" t="s">
        <v>261</v>
      </c>
      <c r="I42" s="2" t="s">
        <v>266</v>
      </c>
      <c r="J42" s="2" t="s">
        <v>267</v>
      </c>
      <c r="K42" s="25">
        <v>42180</v>
      </c>
      <c r="L42" s="61">
        <v>58650.6</v>
      </c>
      <c r="M42" s="15" t="s">
        <v>307</v>
      </c>
      <c r="N42" s="59">
        <v>42180</v>
      </c>
      <c r="O42" s="59">
        <v>42369</v>
      </c>
      <c r="P42" s="2">
        <v>1</v>
      </c>
      <c r="Q42" s="55"/>
      <c r="R42" s="55"/>
      <c r="S42" s="55"/>
      <c r="T42" s="55" t="s">
        <v>301</v>
      </c>
      <c r="U42" s="55"/>
      <c r="V42" s="55"/>
      <c r="W42" s="55"/>
      <c r="X42" s="55"/>
      <c r="Y42" s="55"/>
      <c r="Z42" s="55"/>
      <c r="AA42" s="55"/>
      <c r="AB42" s="55"/>
      <c r="AC42" s="61"/>
      <c r="AD42" s="55"/>
      <c r="AE42" s="67">
        <v>58650.6</v>
      </c>
      <c r="AF42" s="61">
        <v>8677.7000000000007</v>
      </c>
      <c r="AG42" s="61">
        <v>11755.4</v>
      </c>
      <c r="AH42" s="39">
        <f t="shared" ref="AH42:AH43" si="13">AF42+AG42</f>
        <v>20433.099999999999</v>
      </c>
      <c r="AI42" s="8"/>
      <c r="AJ42" s="9"/>
      <c r="AK42" s="1"/>
      <c r="AL42" s="10"/>
      <c r="AM42" s="11"/>
      <c r="AN42" s="12"/>
      <c r="AO42" s="13"/>
      <c r="AP42" s="3"/>
      <c r="AQ42" s="3"/>
      <c r="AR42" s="4"/>
      <c r="AS42" s="5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7"/>
    </row>
    <row r="43" spans="1:56" x14ac:dyDescent="0.25">
      <c r="A43" s="211">
        <v>23</v>
      </c>
      <c r="B43" s="205" t="s">
        <v>279</v>
      </c>
      <c r="C43" s="7" t="s">
        <v>280</v>
      </c>
      <c r="D43" s="64" t="s">
        <v>121</v>
      </c>
      <c r="E43" s="64" t="s">
        <v>122</v>
      </c>
      <c r="F43" s="14" t="s">
        <v>308</v>
      </c>
      <c r="G43" s="66"/>
      <c r="H43" s="24" t="s">
        <v>309</v>
      </c>
      <c r="I43" s="2" t="s">
        <v>266</v>
      </c>
      <c r="J43" s="2" t="s">
        <v>267</v>
      </c>
      <c r="K43" s="25">
        <v>42180</v>
      </c>
      <c r="L43" s="61">
        <v>94230</v>
      </c>
      <c r="M43" s="59" t="s">
        <v>310</v>
      </c>
      <c r="N43" s="59">
        <v>42180</v>
      </c>
      <c r="O43" s="59">
        <v>42369</v>
      </c>
      <c r="P43" s="2">
        <v>1</v>
      </c>
      <c r="Q43" s="55"/>
      <c r="R43" s="55"/>
      <c r="S43" s="55"/>
      <c r="T43" s="55" t="s">
        <v>189</v>
      </c>
      <c r="U43" s="55"/>
      <c r="V43" s="55"/>
      <c r="W43" s="55"/>
      <c r="X43" s="55"/>
      <c r="Y43" s="55"/>
      <c r="Z43" s="55"/>
      <c r="AA43" s="55"/>
      <c r="AB43" s="55"/>
      <c r="AC43" s="61"/>
      <c r="AD43" s="55"/>
      <c r="AE43" s="67">
        <f t="shared" ref="AE43:AE49" si="14">L43-AD43+AC43</f>
        <v>94230</v>
      </c>
      <c r="AF43" s="61">
        <v>15004</v>
      </c>
      <c r="AG43" s="61">
        <v>23007</v>
      </c>
      <c r="AH43" s="39">
        <f t="shared" si="13"/>
        <v>38011</v>
      </c>
      <c r="AI43" s="8"/>
      <c r="AJ43" s="9"/>
      <c r="AK43" s="1"/>
      <c r="AL43" s="10"/>
      <c r="AM43" s="11"/>
      <c r="AN43" s="12"/>
      <c r="AO43" s="13"/>
      <c r="AP43" s="3"/>
      <c r="AQ43" s="3"/>
      <c r="AR43" s="4"/>
      <c r="AS43" s="5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7"/>
    </row>
    <row r="44" spans="1:56" x14ac:dyDescent="0.25">
      <c r="A44" s="211">
        <v>24</v>
      </c>
      <c r="B44" s="205" t="s">
        <v>311</v>
      </c>
      <c r="C44" s="7" t="s">
        <v>312</v>
      </c>
      <c r="D44" s="64" t="s">
        <v>121</v>
      </c>
      <c r="E44" s="64" t="s">
        <v>122</v>
      </c>
      <c r="F44" s="14" t="s">
        <v>313</v>
      </c>
      <c r="G44" s="66"/>
      <c r="H44" s="24" t="s">
        <v>314</v>
      </c>
      <c r="I44" s="2" t="s">
        <v>315</v>
      </c>
      <c r="J44" s="2" t="s">
        <v>316</v>
      </c>
      <c r="K44" s="25">
        <v>42194</v>
      </c>
      <c r="L44" s="61">
        <v>288040</v>
      </c>
      <c r="M44" s="59" t="s">
        <v>310</v>
      </c>
      <c r="N44" s="59">
        <v>42194</v>
      </c>
      <c r="O44" s="59">
        <v>42369</v>
      </c>
      <c r="P44" s="2">
        <v>1</v>
      </c>
      <c r="Q44" s="55"/>
      <c r="R44" s="55"/>
      <c r="S44" s="55"/>
      <c r="T44" s="55" t="s">
        <v>129</v>
      </c>
      <c r="U44" s="55"/>
      <c r="V44" s="55"/>
      <c r="W44" s="55"/>
      <c r="X44" s="55"/>
      <c r="Y44" s="55"/>
      <c r="Z44" s="55"/>
      <c r="AA44" s="55"/>
      <c r="AB44" s="55"/>
      <c r="AC44" s="61"/>
      <c r="AD44" s="55"/>
      <c r="AE44" s="67">
        <f t="shared" si="14"/>
        <v>288040</v>
      </c>
      <c r="AF44" s="61">
        <v>143660</v>
      </c>
      <c r="AG44" s="61">
        <v>0</v>
      </c>
      <c r="AH44" s="39">
        <f>AF44+AG44</f>
        <v>143660</v>
      </c>
      <c r="AI44" s="8"/>
      <c r="AJ44" s="9"/>
      <c r="AK44" s="1"/>
      <c r="AL44" s="10"/>
      <c r="AM44" s="11"/>
      <c r="AN44" s="12"/>
      <c r="AO44" s="13"/>
      <c r="AP44" s="3"/>
      <c r="AQ44" s="3"/>
      <c r="AR44" s="4"/>
      <c r="AS44" s="5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7"/>
    </row>
    <row r="45" spans="1:56" x14ac:dyDescent="0.25">
      <c r="A45" s="211">
        <v>25</v>
      </c>
      <c r="B45" s="205" t="s">
        <v>317</v>
      </c>
      <c r="C45" s="7"/>
      <c r="D45" s="64" t="s">
        <v>185</v>
      </c>
      <c r="E45" s="64" t="s">
        <v>122</v>
      </c>
      <c r="F45" s="14" t="s">
        <v>318</v>
      </c>
      <c r="G45" s="66"/>
      <c r="H45" s="24"/>
      <c r="I45" s="2" t="s">
        <v>319</v>
      </c>
      <c r="J45" s="2" t="s">
        <v>320</v>
      </c>
      <c r="K45" s="25"/>
      <c r="L45" s="61">
        <v>7904</v>
      </c>
      <c r="M45" s="15"/>
      <c r="N45" s="59"/>
      <c r="O45" s="59"/>
      <c r="P45" s="2">
        <v>1</v>
      </c>
      <c r="Q45" s="55"/>
      <c r="R45" s="55"/>
      <c r="S45" s="55"/>
      <c r="T45" s="55" t="s">
        <v>189</v>
      </c>
      <c r="U45" s="55"/>
      <c r="V45" s="55"/>
      <c r="W45" s="55"/>
      <c r="X45" s="55"/>
      <c r="Y45" s="55"/>
      <c r="Z45" s="55"/>
      <c r="AA45" s="55"/>
      <c r="AB45" s="55"/>
      <c r="AC45" s="61"/>
      <c r="AD45" s="55"/>
      <c r="AE45" s="67">
        <f t="shared" si="14"/>
        <v>7904</v>
      </c>
      <c r="AF45" s="61">
        <v>7904</v>
      </c>
      <c r="AG45" s="61">
        <v>0</v>
      </c>
      <c r="AH45" s="39">
        <f t="shared" ref="AH45" si="15">AF45+AG45</f>
        <v>7904</v>
      </c>
      <c r="AI45" s="8"/>
      <c r="AJ45" s="9"/>
      <c r="AK45" s="1"/>
      <c r="AL45" s="10"/>
      <c r="AM45" s="11"/>
      <c r="AN45" s="12"/>
      <c r="AO45" s="13"/>
      <c r="AP45" s="3"/>
      <c r="AQ45" s="3"/>
      <c r="AR45" s="4"/>
      <c r="AS45" s="5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7"/>
    </row>
    <row r="46" spans="1:56" s="135" customFormat="1" x14ac:dyDescent="0.25">
      <c r="A46" s="211">
        <v>26</v>
      </c>
      <c r="B46" s="205" t="s">
        <v>321</v>
      </c>
      <c r="C46" s="7" t="s">
        <v>322</v>
      </c>
      <c r="D46" s="56" t="s">
        <v>121</v>
      </c>
      <c r="E46" s="56" t="s">
        <v>122</v>
      </c>
      <c r="F46" s="14" t="s">
        <v>323</v>
      </c>
      <c r="G46" s="2" t="s">
        <v>324</v>
      </c>
      <c r="H46" s="6" t="s">
        <v>325</v>
      </c>
      <c r="I46" s="2" t="s">
        <v>326</v>
      </c>
      <c r="J46" s="2" t="s">
        <v>327</v>
      </c>
      <c r="K46" s="25">
        <v>42213</v>
      </c>
      <c r="L46" s="61">
        <v>2660</v>
      </c>
      <c r="M46" s="15"/>
      <c r="N46" s="59">
        <v>42213</v>
      </c>
      <c r="O46" s="59">
        <v>42369</v>
      </c>
      <c r="P46" s="2">
        <v>1</v>
      </c>
      <c r="Q46" s="55"/>
      <c r="R46" s="55"/>
      <c r="S46" s="55"/>
      <c r="T46" s="55" t="s">
        <v>129</v>
      </c>
      <c r="U46" s="55"/>
      <c r="V46" s="55"/>
      <c r="W46" s="55"/>
      <c r="X46" s="55"/>
      <c r="Y46" s="55"/>
      <c r="Z46" s="55"/>
      <c r="AA46" s="55"/>
      <c r="AB46" s="55"/>
      <c r="AC46" s="61"/>
      <c r="AD46" s="55"/>
      <c r="AE46" s="67">
        <f t="shared" si="14"/>
        <v>2660</v>
      </c>
      <c r="AF46" s="61">
        <v>864</v>
      </c>
      <c r="AG46" s="61">
        <v>0</v>
      </c>
      <c r="AH46" s="39">
        <f t="shared" ref="AH46" si="16">AF46+AG46</f>
        <v>864</v>
      </c>
      <c r="AI46" s="8"/>
      <c r="AJ46" s="9"/>
      <c r="AK46" s="51"/>
      <c r="AL46" s="10"/>
      <c r="AM46" s="11"/>
      <c r="AN46" s="12"/>
      <c r="AO46" s="13"/>
      <c r="AP46" s="13"/>
      <c r="AQ46" s="13"/>
      <c r="AR46" s="52"/>
      <c r="AS46" s="40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9"/>
    </row>
    <row r="47" spans="1:56" ht="25.5" x14ac:dyDescent="0.25">
      <c r="A47" s="211">
        <v>27</v>
      </c>
      <c r="B47" s="205" t="s">
        <v>328</v>
      </c>
      <c r="C47" s="7" t="s">
        <v>329</v>
      </c>
      <c r="D47" s="64" t="s">
        <v>121</v>
      </c>
      <c r="E47" s="64" t="s">
        <v>122</v>
      </c>
      <c r="F47" s="14" t="s">
        <v>330</v>
      </c>
      <c r="G47" s="66" t="s">
        <v>331</v>
      </c>
      <c r="H47" s="109" t="s">
        <v>332</v>
      </c>
      <c r="I47" s="109" t="s">
        <v>333</v>
      </c>
      <c r="J47" s="2" t="s">
        <v>334</v>
      </c>
      <c r="K47" s="59">
        <v>42320</v>
      </c>
      <c r="L47" s="61">
        <v>196580</v>
      </c>
      <c r="M47" s="15" t="s">
        <v>335</v>
      </c>
      <c r="N47" s="59">
        <v>42320</v>
      </c>
      <c r="O47" s="110" t="s">
        <v>336</v>
      </c>
      <c r="P47" s="2" t="s">
        <v>337</v>
      </c>
      <c r="Q47" s="55"/>
      <c r="R47" s="55"/>
      <c r="S47" s="55"/>
      <c r="T47" s="55" t="s">
        <v>338</v>
      </c>
      <c r="U47" s="55"/>
      <c r="V47" s="55"/>
      <c r="W47" s="55"/>
      <c r="X47" s="55"/>
      <c r="Y47" s="55"/>
      <c r="Z47" s="55"/>
      <c r="AA47" s="55"/>
      <c r="AB47" s="55"/>
      <c r="AC47" s="61"/>
      <c r="AD47" s="55"/>
      <c r="AE47" s="67">
        <f t="shared" si="14"/>
        <v>196580</v>
      </c>
      <c r="AF47" s="61">
        <v>196580</v>
      </c>
      <c r="AG47" s="61">
        <v>0</v>
      </c>
      <c r="AH47" s="39">
        <f>AF47+AG47</f>
        <v>196580</v>
      </c>
      <c r="AI47" s="8"/>
      <c r="AJ47" s="9"/>
      <c r="AK47" s="1"/>
      <c r="AL47" s="10"/>
      <c r="AM47" s="11"/>
      <c r="AN47" s="12"/>
      <c r="AO47" s="13"/>
      <c r="AP47" s="3"/>
      <c r="AQ47" s="3"/>
      <c r="AR47" s="4"/>
      <c r="AS47" s="5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7"/>
    </row>
    <row r="48" spans="1:56" x14ac:dyDescent="0.25">
      <c r="A48" s="211">
        <v>28</v>
      </c>
      <c r="B48" s="205" t="s">
        <v>239</v>
      </c>
      <c r="C48" s="7" t="s">
        <v>240</v>
      </c>
      <c r="D48" s="64" t="s">
        <v>121</v>
      </c>
      <c r="E48" s="64" t="s">
        <v>122</v>
      </c>
      <c r="F48" s="14" t="s">
        <v>241</v>
      </c>
      <c r="G48" s="66" t="s">
        <v>339</v>
      </c>
      <c r="H48" s="109" t="s">
        <v>340</v>
      </c>
      <c r="I48" s="109" t="s">
        <v>243</v>
      </c>
      <c r="J48" s="2" t="s">
        <v>244</v>
      </c>
      <c r="K48" s="59">
        <v>42389</v>
      </c>
      <c r="L48" s="61">
        <v>5735</v>
      </c>
      <c r="M48" s="15" t="s">
        <v>341</v>
      </c>
      <c r="N48" s="59">
        <v>42389</v>
      </c>
      <c r="O48" s="110" t="s">
        <v>342</v>
      </c>
      <c r="P48" s="2">
        <v>1</v>
      </c>
      <c r="Q48" s="55"/>
      <c r="R48" s="55"/>
      <c r="S48" s="55"/>
      <c r="T48" s="55" t="s">
        <v>343</v>
      </c>
      <c r="U48" s="55"/>
      <c r="V48" s="55"/>
      <c r="W48" s="55"/>
      <c r="X48" s="55"/>
      <c r="Y48" s="55"/>
      <c r="Z48" s="55"/>
      <c r="AA48" s="55"/>
      <c r="AB48" s="55"/>
      <c r="AC48" s="61"/>
      <c r="AD48" s="55"/>
      <c r="AE48" s="67">
        <f t="shared" si="14"/>
        <v>5735</v>
      </c>
      <c r="AF48" s="61">
        <v>0</v>
      </c>
      <c r="AG48" s="61">
        <v>5735</v>
      </c>
      <c r="AH48" s="39">
        <f>AF48+AG48</f>
        <v>5735</v>
      </c>
      <c r="AI48" s="8"/>
      <c r="AJ48" s="9"/>
      <c r="AK48" s="1"/>
      <c r="AL48" s="10"/>
      <c r="AM48" s="11"/>
      <c r="AN48" s="12"/>
      <c r="AO48" s="13"/>
      <c r="AP48" s="3"/>
      <c r="AQ48" s="3"/>
      <c r="AR48" s="4"/>
      <c r="AS48" s="5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7"/>
    </row>
    <row r="49" spans="1:56" ht="25.5" x14ac:dyDescent="0.25">
      <c r="A49" s="211">
        <v>29</v>
      </c>
      <c r="B49" s="205" t="s">
        <v>344</v>
      </c>
      <c r="C49" s="7" t="s">
        <v>345</v>
      </c>
      <c r="D49" s="64" t="s">
        <v>121</v>
      </c>
      <c r="E49" s="64" t="s">
        <v>122</v>
      </c>
      <c r="F49" s="14" t="s">
        <v>346</v>
      </c>
      <c r="G49" s="66"/>
      <c r="H49" s="109" t="s">
        <v>347</v>
      </c>
      <c r="I49" s="109" t="s">
        <v>348</v>
      </c>
      <c r="J49" s="2" t="s">
        <v>349</v>
      </c>
      <c r="K49" s="59">
        <v>42373</v>
      </c>
      <c r="L49" s="61">
        <v>344900.4</v>
      </c>
      <c r="M49" s="15" t="s">
        <v>350</v>
      </c>
      <c r="N49" s="59">
        <v>42373</v>
      </c>
      <c r="O49" s="110" t="s">
        <v>351</v>
      </c>
      <c r="P49" s="2">
        <v>1</v>
      </c>
      <c r="Q49" s="55"/>
      <c r="R49" s="55"/>
      <c r="S49" s="55"/>
      <c r="T49" s="55" t="s">
        <v>352</v>
      </c>
      <c r="U49" s="55">
        <v>1</v>
      </c>
      <c r="V49" s="59">
        <v>42404</v>
      </c>
      <c r="W49" s="15">
        <v>11740</v>
      </c>
      <c r="X49" s="56" t="s">
        <v>156</v>
      </c>
      <c r="Y49" s="55"/>
      <c r="Z49" s="55"/>
      <c r="AA49" s="55"/>
      <c r="AB49" s="55"/>
      <c r="AC49" s="61"/>
      <c r="AD49" s="55"/>
      <c r="AE49" s="67">
        <f t="shared" si="14"/>
        <v>344900.4</v>
      </c>
      <c r="AF49" s="61">
        <v>0</v>
      </c>
      <c r="AG49" s="61">
        <f>127981.43+33000.05+33000.05+33000.05+33000.05</f>
        <v>259981.62999999995</v>
      </c>
      <c r="AH49" s="39">
        <f t="shared" ref="AH49:AH63" si="17">AF49+AG49</f>
        <v>259981.62999999995</v>
      </c>
      <c r="AI49" s="8"/>
      <c r="AJ49" s="9"/>
      <c r="AK49" s="1"/>
      <c r="AL49" s="10"/>
      <c r="AM49" s="11"/>
      <c r="AN49" s="12"/>
      <c r="AO49" s="13"/>
      <c r="AP49" s="3"/>
      <c r="AQ49" s="3"/>
      <c r="AR49" s="4"/>
      <c r="AS49" s="5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7"/>
    </row>
    <row r="50" spans="1:56" x14ac:dyDescent="0.25">
      <c r="A50" s="211">
        <v>30</v>
      </c>
      <c r="B50" s="205" t="s">
        <v>353</v>
      </c>
      <c r="C50" s="7" t="s">
        <v>280</v>
      </c>
      <c r="D50" s="64" t="s">
        <v>121</v>
      </c>
      <c r="E50" s="64" t="s">
        <v>122</v>
      </c>
      <c r="F50" s="14" t="s">
        <v>354</v>
      </c>
      <c r="G50" s="66" t="s">
        <v>355</v>
      </c>
      <c r="H50" s="109" t="s">
        <v>353</v>
      </c>
      <c r="I50" s="2" t="s">
        <v>284</v>
      </c>
      <c r="J50" s="2" t="s">
        <v>285</v>
      </c>
      <c r="K50" s="59">
        <v>42390</v>
      </c>
      <c r="L50" s="61">
        <v>8735.2000000000007</v>
      </c>
      <c r="M50" s="15" t="s">
        <v>356</v>
      </c>
      <c r="N50" s="59">
        <v>42390</v>
      </c>
      <c r="O50" s="110" t="s">
        <v>342</v>
      </c>
      <c r="P50" s="2">
        <v>1</v>
      </c>
      <c r="Q50" s="55"/>
      <c r="R50" s="55"/>
      <c r="S50" s="55"/>
      <c r="T50" s="55" t="s">
        <v>343</v>
      </c>
      <c r="U50" s="55"/>
      <c r="V50" s="59"/>
      <c r="W50" s="55"/>
      <c r="X50" s="55"/>
      <c r="Y50" s="55"/>
      <c r="Z50" s="55"/>
      <c r="AA50" s="55"/>
      <c r="AB50" s="55"/>
      <c r="AC50" s="61"/>
      <c r="AD50" s="55"/>
      <c r="AE50" s="67">
        <f t="shared" ref="AE50:AE64" si="18">L50-AD50+AC50</f>
        <v>8735.2000000000007</v>
      </c>
      <c r="AF50" s="61">
        <v>0</v>
      </c>
      <c r="AG50" s="61">
        <v>8735.2000000000007</v>
      </c>
      <c r="AH50" s="39">
        <f t="shared" si="17"/>
        <v>8735.2000000000007</v>
      </c>
      <c r="AI50" s="8"/>
      <c r="AJ50" s="9"/>
      <c r="AK50" s="1"/>
      <c r="AL50" s="10"/>
      <c r="AM50" s="11"/>
      <c r="AN50" s="12"/>
      <c r="AO50" s="13"/>
      <c r="AP50" s="3"/>
      <c r="AQ50" s="3"/>
      <c r="AR50" s="4"/>
      <c r="AS50" s="5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7"/>
    </row>
    <row r="51" spans="1:56" x14ac:dyDescent="0.25">
      <c r="A51" s="211">
        <v>31</v>
      </c>
      <c r="B51" s="205" t="s">
        <v>357</v>
      </c>
      <c r="C51" s="7" t="s">
        <v>358</v>
      </c>
      <c r="D51" s="64" t="s">
        <v>121</v>
      </c>
      <c r="E51" s="64" t="s">
        <v>122</v>
      </c>
      <c r="F51" s="14" t="s">
        <v>297</v>
      </c>
      <c r="G51" s="66" t="s">
        <v>359</v>
      </c>
      <c r="H51" s="109" t="s">
        <v>360</v>
      </c>
      <c r="I51" s="2" t="s">
        <v>266</v>
      </c>
      <c r="J51" s="2" t="s">
        <v>267</v>
      </c>
      <c r="K51" s="59">
        <v>42415</v>
      </c>
      <c r="L51" s="61">
        <v>16370</v>
      </c>
      <c r="M51" s="15" t="s">
        <v>361</v>
      </c>
      <c r="N51" s="59">
        <v>42415</v>
      </c>
      <c r="O51" s="110" t="s">
        <v>342</v>
      </c>
      <c r="P51" s="2">
        <v>1</v>
      </c>
      <c r="Q51" s="55"/>
      <c r="R51" s="55"/>
      <c r="S51" s="55"/>
      <c r="T51" s="55" t="s">
        <v>362</v>
      </c>
      <c r="U51" s="55"/>
      <c r="V51" s="55"/>
      <c r="W51" s="55"/>
      <c r="X51" s="55"/>
      <c r="Y51" s="55"/>
      <c r="Z51" s="55"/>
      <c r="AA51" s="55"/>
      <c r="AB51" s="55"/>
      <c r="AC51" s="61"/>
      <c r="AD51" s="55"/>
      <c r="AE51" s="67">
        <f t="shared" si="18"/>
        <v>16370</v>
      </c>
      <c r="AF51" s="61">
        <v>0</v>
      </c>
      <c r="AG51" s="61">
        <f>4070+10154.4+4835.2</f>
        <v>19059.599999999999</v>
      </c>
      <c r="AH51" s="39">
        <f t="shared" si="17"/>
        <v>19059.599999999999</v>
      </c>
      <c r="AI51" s="8"/>
      <c r="AJ51" s="9"/>
      <c r="AK51" s="1"/>
      <c r="AL51" s="10"/>
      <c r="AM51" s="11"/>
      <c r="AN51" s="12"/>
      <c r="AO51" s="13"/>
      <c r="AP51" s="3"/>
      <c r="AQ51" s="3"/>
      <c r="AR51" s="4"/>
      <c r="AS51" s="5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7"/>
    </row>
    <row r="52" spans="1:56" x14ac:dyDescent="0.25">
      <c r="A52" s="211">
        <v>32</v>
      </c>
      <c r="B52" s="205" t="s">
        <v>363</v>
      </c>
      <c r="C52" s="7" t="s">
        <v>364</v>
      </c>
      <c r="D52" s="64" t="s">
        <v>185</v>
      </c>
      <c r="E52" s="64" t="s">
        <v>122</v>
      </c>
      <c r="F52" s="14" t="s">
        <v>365</v>
      </c>
      <c r="G52" s="66" t="s">
        <v>366</v>
      </c>
      <c r="H52" s="109" t="s">
        <v>367</v>
      </c>
      <c r="I52" s="109" t="s">
        <v>368</v>
      </c>
      <c r="J52" s="2" t="s">
        <v>369</v>
      </c>
      <c r="K52" s="59">
        <v>42479</v>
      </c>
      <c r="L52" s="61">
        <v>4635</v>
      </c>
      <c r="M52" s="15" t="s">
        <v>370</v>
      </c>
      <c r="N52" s="59">
        <v>42479</v>
      </c>
      <c r="O52" s="110" t="s">
        <v>371</v>
      </c>
      <c r="P52" s="2">
        <v>1</v>
      </c>
      <c r="Q52" s="55"/>
      <c r="R52" s="55"/>
      <c r="S52" s="55"/>
      <c r="T52" s="55" t="s">
        <v>338</v>
      </c>
      <c r="U52" s="55"/>
      <c r="V52" s="55"/>
      <c r="W52" s="55"/>
      <c r="X52" s="55"/>
      <c r="Y52" s="55"/>
      <c r="Z52" s="55"/>
      <c r="AA52" s="55"/>
      <c r="AB52" s="55"/>
      <c r="AC52" s="61"/>
      <c r="AD52" s="55"/>
      <c r="AE52" s="67">
        <f t="shared" si="18"/>
        <v>4635</v>
      </c>
      <c r="AF52" s="61">
        <v>0</v>
      </c>
      <c r="AG52" s="61">
        <v>4635</v>
      </c>
      <c r="AH52" s="39">
        <f t="shared" si="17"/>
        <v>4635</v>
      </c>
      <c r="AI52" s="8"/>
      <c r="AJ52" s="9"/>
      <c r="AK52" s="1"/>
      <c r="AL52" s="10"/>
      <c r="AM52" s="11"/>
      <c r="AN52" s="12"/>
      <c r="AO52" s="13"/>
      <c r="AP52" s="3"/>
      <c r="AQ52" s="3"/>
      <c r="AR52" s="4"/>
      <c r="AS52" s="5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7"/>
    </row>
    <row r="53" spans="1:56" ht="25.5" x14ac:dyDescent="0.25">
      <c r="A53" s="211">
        <v>33</v>
      </c>
      <c r="B53" s="205" t="s">
        <v>372</v>
      </c>
      <c r="C53" s="7" t="s">
        <v>373</v>
      </c>
      <c r="D53" s="64" t="s">
        <v>185</v>
      </c>
      <c r="E53" s="64" t="s">
        <v>122</v>
      </c>
      <c r="F53" s="14" t="s">
        <v>374</v>
      </c>
      <c r="G53" s="66" t="s">
        <v>366</v>
      </c>
      <c r="H53" s="109" t="s">
        <v>375</v>
      </c>
      <c r="I53" s="109" t="s">
        <v>198</v>
      </c>
      <c r="J53" s="2" t="s">
        <v>199</v>
      </c>
      <c r="K53" s="59">
        <v>42479</v>
      </c>
      <c r="L53" s="61">
        <v>3160</v>
      </c>
      <c r="M53" s="15" t="s">
        <v>370</v>
      </c>
      <c r="N53" s="59">
        <v>42479</v>
      </c>
      <c r="O53" s="110" t="s">
        <v>371</v>
      </c>
      <c r="P53" s="2">
        <v>1</v>
      </c>
      <c r="Q53" s="55"/>
      <c r="R53" s="55"/>
      <c r="S53" s="55"/>
      <c r="T53" s="55" t="s">
        <v>338</v>
      </c>
      <c r="U53" s="55"/>
      <c r="V53" s="55"/>
      <c r="W53" s="55"/>
      <c r="X53" s="55"/>
      <c r="Y53" s="55"/>
      <c r="Z53" s="55"/>
      <c r="AA53" s="55"/>
      <c r="AB53" s="55"/>
      <c r="AC53" s="61"/>
      <c r="AD53" s="55"/>
      <c r="AE53" s="67">
        <f t="shared" si="18"/>
        <v>3160</v>
      </c>
      <c r="AF53" s="61">
        <v>0</v>
      </c>
      <c r="AG53" s="61">
        <v>3160</v>
      </c>
      <c r="AH53" s="39">
        <f t="shared" si="17"/>
        <v>3160</v>
      </c>
      <c r="AI53" s="8"/>
      <c r="AJ53" s="9"/>
      <c r="AK53" s="1"/>
      <c r="AL53" s="10"/>
      <c r="AM53" s="11"/>
      <c r="AN53" s="12"/>
      <c r="AO53" s="13"/>
      <c r="AP53" s="3"/>
      <c r="AQ53" s="3"/>
      <c r="AR53" s="4"/>
      <c r="AS53" s="5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7"/>
    </row>
    <row r="54" spans="1:56" x14ac:dyDescent="0.25">
      <c r="A54" s="211">
        <v>34</v>
      </c>
      <c r="B54" s="205" t="s">
        <v>375</v>
      </c>
      <c r="C54" s="7" t="s">
        <v>376</v>
      </c>
      <c r="D54" s="64" t="s">
        <v>121</v>
      </c>
      <c r="E54" s="64" t="s">
        <v>122</v>
      </c>
      <c r="F54" s="14" t="s">
        <v>377</v>
      </c>
      <c r="G54" s="66"/>
      <c r="H54" s="109" t="s">
        <v>363</v>
      </c>
      <c r="I54" s="109" t="s">
        <v>326</v>
      </c>
      <c r="J54" s="2" t="s">
        <v>327</v>
      </c>
      <c r="K54" s="59">
        <v>42426</v>
      </c>
      <c r="L54" s="61">
        <v>5570</v>
      </c>
      <c r="M54" s="15" t="s">
        <v>378</v>
      </c>
      <c r="N54" s="59">
        <v>42426</v>
      </c>
      <c r="O54" s="110" t="s">
        <v>342</v>
      </c>
      <c r="P54" s="2">
        <v>1</v>
      </c>
      <c r="Q54" s="55"/>
      <c r="R54" s="55"/>
      <c r="S54" s="55"/>
      <c r="T54" s="55" t="s">
        <v>352</v>
      </c>
      <c r="U54" s="55"/>
      <c r="V54" s="55"/>
      <c r="W54" s="55"/>
      <c r="X54" s="55"/>
      <c r="Y54" s="55"/>
      <c r="Z54" s="55"/>
      <c r="AA54" s="55"/>
      <c r="AB54" s="55"/>
      <c r="AC54" s="61"/>
      <c r="AD54" s="55"/>
      <c r="AE54" s="67">
        <f t="shared" si="18"/>
        <v>5570</v>
      </c>
      <c r="AF54" s="61">
        <v>0</v>
      </c>
      <c r="AG54" s="61">
        <v>5570</v>
      </c>
      <c r="AH54" s="39">
        <f t="shared" si="17"/>
        <v>5570</v>
      </c>
      <c r="AI54" s="8"/>
      <c r="AJ54" s="9"/>
      <c r="AK54" s="1"/>
      <c r="AL54" s="10"/>
      <c r="AM54" s="11"/>
      <c r="AN54" s="12"/>
      <c r="AO54" s="13"/>
      <c r="AP54" s="3"/>
      <c r="AQ54" s="3"/>
      <c r="AR54" s="4"/>
      <c r="AS54" s="5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7"/>
    </row>
    <row r="55" spans="1:56" x14ac:dyDescent="0.25">
      <c r="A55" s="211">
        <v>35</v>
      </c>
      <c r="B55" s="205" t="s">
        <v>379</v>
      </c>
      <c r="C55" s="7" t="s">
        <v>312</v>
      </c>
      <c r="D55" s="64" t="s">
        <v>121</v>
      </c>
      <c r="E55" s="64" t="s">
        <v>122</v>
      </c>
      <c r="F55" s="14" t="s">
        <v>380</v>
      </c>
      <c r="G55" s="66" t="s">
        <v>381</v>
      </c>
      <c r="H55" s="109" t="s">
        <v>379</v>
      </c>
      <c r="I55" s="109" t="s">
        <v>315</v>
      </c>
      <c r="J55" s="2" t="s">
        <v>316</v>
      </c>
      <c r="K55" s="59">
        <v>42405</v>
      </c>
      <c r="L55" s="61">
        <v>48620</v>
      </c>
      <c r="M55" s="15" t="s">
        <v>382</v>
      </c>
      <c r="N55" s="59">
        <v>42405</v>
      </c>
      <c r="O55" s="110" t="s">
        <v>342</v>
      </c>
      <c r="P55" s="2">
        <v>1</v>
      </c>
      <c r="Q55" s="55"/>
      <c r="R55" s="55"/>
      <c r="S55" s="55"/>
      <c r="T55" s="55" t="s">
        <v>352</v>
      </c>
      <c r="U55" s="55"/>
      <c r="V55" s="55"/>
      <c r="W55" s="55"/>
      <c r="X55" s="55"/>
      <c r="Y55" s="55"/>
      <c r="Z55" s="55"/>
      <c r="AA55" s="55"/>
      <c r="AB55" s="55"/>
      <c r="AC55" s="61"/>
      <c r="AD55" s="55"/>
      <c r="AE55" s="67">
        <f t="shared" si="18"/>
        <v>48620</v>
      </c>
      <c r="AF55" s="61">
        <v>0</v>
      </c>
      <c r="AG55" s="61">
        <v>48620</v>
      </c>
      <c r="AH55" s="39">
        <f t="shared" si="17"/>
        <v>48620</v>
      </c>
      <c r="AI55" s="8"/>
      <c r="AJ55" s="9"/>
      <c r="AK55" s="1"/>
      <c r="AL55" s="10"/>
      <c r="AM55" s="11"/>
      <c r="AN55" s="12"/>
      <c r="AO55" s="13"/>
      <c r="AP55" s="3"/>
      <c r="AQ55" s="3"/>
      <c r="AR55" s="4"/>
      <c r="AS55" s="5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7"/>
    </row>
    <row r="56" spans="1:56" x14ac:dyDescent="0.25">
      <c r="A56" s="211">
        <v>36</v>
      </c>
      <c r="B56" s="205" t="s">
        <v>360</v>
      </c>
      <c r="C56" s="7" t="s">
        <v>280</v>
      </c>
      <c r="D56" s="64" t="s">
        <v>121</v>
      </c>
      <c r="E56" s="64" t="s">
        <v>122</v>
      </c>
      <c r="F56" s="14" t="s">
        <v>308</v>
      </c>
      <c r="G56" s="66" t="s">
        <v>282</v>
      </c>
      <c r="H56" s="109" t="s">
        <v>357</v>
      </c>
      <c r="I56" s="109" t="s">
        <v>266</v>
      </c>
      <c r="J56" s="2" t="s">
        <v>267</v>
      </c>
      <c r="K56" s="59">
        <v>42415</v>
      </c>
      <c r="L56" s="61">
        <v>39450</v>
      </c>
      <c r="M56" s="15" t="s">
        <v>361</v>
      </c>
      <c r="N56" s="59">
        <v>42415</v>
      </c>
      <c r="O56" s="110" t="s">
        <v>342</v>
      </c>
      <c r="P56" s="2">
        <v>1</v>
      </c>
      <c r="Q56" s="55"/>
      <c r="R56" s="55"/>
      <c r="S56" s="55"/>
      <c r="T56" s="55" t="s">
        <v>343</v>
      </c>
      <c r="U56" s="55"/>
      <c r="V56" s="55"/>
      <c r="W56" s="55"/>
      <c r="X56" s="55"/>
      <c r="Y56" s="55"/>
      <c r="Z56" s="55"/>
      <c r="AA56" s="55"/>
      <c r="AB56" s="55"/>
      <c r="AC56" s="61"/>
      <c r="AD56" s="55"/>
      <c r="AE56" s="67">
        <f>L56-AD56+AC56</f>
        <v>39450</v>
      </c>
      <c r="AF56" s="61">
        <v>0</v>
      </c>
      <c r="AG56" s="61">
        <f>8598+14321+19834+4489+5164</f>
        <v>52406</v>
      </c>
      <c r="AH56" s="39">
        <f>AF56+AG56</f>
        <v>52406</v>
      </c>
      <c r="AI56" s="8"/>
      <c r="AJ56" s="9"/>
      <c r="AK56" s="1"/>
      <c r="AL56" s="10"/>
      <c r="AM56" s="11"/>
      <c r="AN56" s="12"/>
      <c r="AO56" s="13"/>
      <c r="AP56" s="3"/>
      <c r="AQ56" s="3"/>
      <c r="AR56" s="4"/>
      <c r="AS56" s="5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7"/>
    </row>
    <row r="57" spans="1:56" x14ac:dyDescent="0.25">
      <c r="A57" s="211">
        <v>37</v>
      </c>
      <c r="B57" s="205" t="s">
        <v>383</v>
      </c>
      <c r="C57" s="7" t="s">
        <v>358</v>
      </c>
      <c r="D57" s="64" t="s">
        <v>121</v>
      </c>
      <c r="E57" s="64" t="s">
        <v>122</v>
      </c>
      <c r="F57" s="14" t="s">
        <v>297</v>
      </c>
      <c r="G57" s="66"/>
      <c r="H57" s="109" t="s">
        <v>383</v>
      </c>
      <c r="I57" s="109" t="s">
        <v>384</v>
      </c>
      <c r="J57" s="2" t="s">
        <v>305</v>
      </c>
      <c r="K57" s="59">
        <v>42415</v>
      </c>
      <c r="L57" s="61">
        <v>10887.5</v>
      </c>
      <c r="M57" s="15" t="s">
        <v>361</v>
      </c>
      <c r="N57" s="59">
        <v>42415</v>
      </c>
      <c r="O57" s="110" t="s">
        <v>342</v>
      </c>
      <c r="P57" s="2">
        <v>1</v>
      </c>
      <c r="Q57" s="55"/>
      <c r="R57" s="55"/>
      <c r="S57" s="55"/>
      <c r="T57" s="55" t="s">
        <v>362</v>
      </c>
      <c r="U57" s="55"/>
      <c r="V57" s="55"/>
      <c r="W57" s="55"/>
      <c r="X57" s="55"/>
      <c r="Y57" s="55"/>
      <c r="Z57" s="55"/>
      <c r="AA57" s="55"/>
      <c r="AB57" s="55"/>
      <c r="AC57" s="61"/>
      <c r="AD57" s="55"/>
      <c r="AE57" s="67">
        <f t="shared" si="18"/>
        <v>10887.5</v>
      </c>
      <c r="AF57" s="61">
        <v>0</v>
      </c>
      <c r="AG57" s="61">
        <f>8598+2289.5</f>
        <v>10887.5</v>
      </c>
      <c r="AH57" s="39">
        <f t="shared" si="17"/>
        <v>10887.5</v>
      </c>
      <c r="AI57" s="8"/>
      <c r="AJ57" s="9"/>
      <c r="AK57" s="1"/>
      <c r="AL57" s="10"/>
      <c r="AM57" s="11"/>
      <c r="AN57" s="12"/>
      <c r="AO57" s="13"/>
      <c r="AP57" s="3"/>
      <c r="AQ57" s="3"/>
      <c r="AR57" s="4"/>
      <c r="AS57" s="5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7"/>
    </row>
    <row r="58" spans="1:56" ht="25.5" x14ac:dyDescent="0.25">
      <c r="A58" s="211">
        <v>38</v>
      </c>
      <c r="B58" s="205" t="s">
        <v>385</v>
      </c>
      <c r="C58" s="6" t="s">
        <v>379</v>
      </c>
      <c r="D58" s="64" t="s">
        <v>121</v>
      </c>
      <c r="E58" s="64" t="s">
        <v>122</v>
      </c>
      <c r="F58" s="14" t="s">
        <v>386</v>
      </c>
      <c r="G58" s="66"/>
      <c r="H58" s="109" t="s">
        <v>387</v>
      </c>
      <c r="I58" s="109" t="s">
        <v>388</v>
      </c>
      <c r="J58" s="2" t="s">
        <v>389</v>
      </c>
      <c r="K58" s="59">
        <v>42507</v>
      </c>
      <c r="L58" s="61">
        <v>7088</v>
      </c>
      <c r="M58" s="15" t="s">
        <v>390</v>
      </c>
      <c r="N58" s="59">
        <v>42507</v>
      </c>
      <c r="O58" s="110" t="s">
        <v>391</v>
      </c>
      <c r="P58" s="2">
        <v>1</v>
      </c>
      <c r="Q58" s="55"/>
      <c r="R58" s="55"/>
      <c r="S58" s="55"/>
      <c r="T58" s="55" t="s">
        <v>343</v>
      </c>
      <c r="U58" s="55"/>
      <c r="V58" s="55"/>
      <c r="W58" s="55"/>
      <c r="X58" s="55"/>
      <c r="Y58" s="55"/>
      <c r="Z58" s="55"/>
      <c r="AA58" s="55"/>
      <c r="AB58" s="55"/>
      <c r="AC58" s="61"/>
      <c r="AD58" s="55"/>
      <c r="AE58" s="67">
        <f t="shared" si="18"/>
        <v>7088</v>
      </c>
      <c r="AF58" s="61">
        <v>0</v>
      </c>
      <c r="AG58" s="61">
        <f>7008+520</f>
        <v>7528</v>
      </c>
      <c r="AH58" s="39">
        <f t="shared" si="17"/>
        <v>7528</v>
      </c>
      <c r="AI58" s="8"/>
      <c r="AJ58" s="9"/>
      <c r="AK58" s="1"/>
      <c r="AL58" s="10"/>
      <c r="AM58" s="11"/>
      <c r="AN58" s="12"/>
      <c r="AO58" s="13"/>
      <c r="AP58" s="3"/>
      <c r="AQ58" s="3"/>
      <c r="AR58" s="4"/>
      <c r="AS58" s="5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7"/>
    </row>
    <row r="59" spans="1:56" ht="25.5" x14ac:dyDescent="0.25">
      <c r="A59" s="211">
        <v>39</v>
      </c>
      <c r="B59" s="205" t="s">
        <v>392</v>
      </c>
      <c r="C59" s="6" t="s">
        <v>357</v>
      </c>
      <c r="D59" s="64" t="s">
        <v>185</v>
      </c>
      <c r="E59" s="64" t="s">
        <v>122</v>
      </c>
      <c r="F59" s="14" t="s">
        <v>393</v>
      </c>
      <c r="G59" s="66"/>
      <c r="H59" s="109" t="s">
        <v>392</v>
      </c>
      <c r="I59" s="109" t="s">
        <v>394</v>
      </c>
      <c r="J59" s="2" t="s">
        <v>395</v>
      </c>
      <c r="K59" s="59">
        <v>42508</v>
      </c>
      <c r="L59" s="61">
        <v>1780</v>
      </c>
      <c r="M59" s="15" t="s">
        <v>390</v>
      </c>
      <c r="N59" s="59">
        <v>42508</v>
      </c>
      <c r="O59" s="110" t="s">
        <v>396</v>
      </c>
      <c r="P59" s="2">
        <v>1</v>
      </c>
      <c r="Q59" s="55"/>
      <c r="R59" s="55"/>
      <c r="S59" s="55"/>
      <c r="T59" s="55" t="s">
        <v>352</v>
      </c>
      <c r="U59" s="55"/>
      <c r="V59" s="55"/>
      <c r="W59" s="55"/>
      <c r="X59" s="55"/>
      <c r="Y59" s="55"/>
      <c r="Z59" s="55"/>
      <c r="AA59" s="55"/>
      <c r="AB59" s="55"/>
      <c r="AC59" s="61"/>
      <c r="AD59" s="55"/>
      <c r="AE59" s="67">
        <f t="shared" si="18"/>
        <v>1780</v>
      </c>
      <c r="AF59" s="61">
        <v>0</v>
      </c>
      <c r="AG59" s="61">
        <v>1780</v>
      </c>
      <c r="AH59" s="39">
        <f t="shared" si="17"/>
        <v>1780</v>
      </c>
      <c r="AI59" s="8"/>
      <c r="AJ59" s="9"/>
      <c r="AK59" s="1"/>
      <c r="AL59" s="10"/>
      <c r="AM59" s="11"/>
      <c r="AN59" s="12"/>
      <c r="AO59" s="13"/>
      <c r="AP59" s="3"/>
      <c r="AQ59" s="3"/>
      <c r="AR59" s="4"/>
      <c r="AS59" s="5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7"/>
    </row>
    <row r="60" spans="1:56" x14ac:dyDescent="0.25">
      <c r="A60" s="211">
        <v>40</v>
      </c>
      <c r="B60" s="205" t="s">
        <v>387</v>
      </c>
      <c r="C60" s="6" t="s">
        <v>397</v>
      </c>
      <c r="D60" s="64" t="s">
        <v>121</v>
      </c>
      <c r="E60" s="64" t="s">
        <v>122</v>
      </c>
      <c r="F60" s="14" t="s">
        <v>398</v>
      </c>
      <c r="G60" s="66"/>
      <c r="H60" s="109" t="s">
        <v>399</v>
      </c>
      <c r="I60" s="109" t="s">
        <v>400</v>
      </c>
      <c r="J60" s="2" t="s">
        <v>244</v>
      </c>
      <c r="K60" s="59">
        <v>42509</v>
      </c>
      <c r="L60" s="61">
        <v>47577</v>
      </c>
      <c r="M60" s="15" t="s">
        <v>401</v>
      </c>
      <c r="N60" s="59">
        <v>42509</v>
      </c>
      <c r="O60" s="110" t="s">
        <v>342</v>
      </c>
      <c r="P60" s="2">
        <v>1</v>
      </c>
      <c r="Q60" s="55"/>
      <c r="R60" s="55"/>
      <c r="S60" s="55"/>
      <c r="T60" s="55" t="s">
        <v>343</v>
      </c>
      <c r="U60" s="55"/>
      <c r="V60" s="55"/>
      <c r="W60" s="55"/>
      <c r="X60" s="55"/>
      <c r="Y60" s="55"/>
      <c r="Z60" s="55"/>
      <c r="AA60" s="55"/>
      <c r="AB60" s="55"/>
      <c r="AC60" s="61"/>
      <c r="AD60" s="55"/>
      <c r="AE60" s="67">
        <f t="shared" si="18"/>
        <v>47577</v>
      </c>
      <c r="AF60" s="61">
        <v>0</v>
      </c>
      <c r="AG60" s="61">
        <f>2574.5+2850.52+440+1667.6</f>
        <v>7532.6200000000008</v>
      </c>
      <c r="AH60" s="39">
        <f>AF60+AG60</f>
        <v>7532.6200000000008</v>
      </c>
      <c r="AI60" s="8"/>
      <c r="AJ60" s="9"/>
      <c r="AK60" s="1"/>
      <c r="AL60" s="10"/>
      <c r="AM60" s="11"/>
      <c r="AN60" s="12"/>
      <c r="AO60" s="13"/>
      <c r="AP60" s="3"/>
      <c r="AQ60" s="3"/>
      <c r="AR60" s="4"/>
      <c r="AS60" s="5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7"/>
    </row>
    <row r="61" spans="1:56" x14ac:dyDescent="0.25">
      <c r="A61" s="211">
        <v>41</v>
      </c>
      <c r="B61" s="205" t="s">
        <v>402</v>
      </c>
      <c r="C61" s="6" t="s">
        <v>403</v>
      </c>
      <c r="D61" s="64" t="s">
        <v>121</v>
      </c>
      <c r="E61" s="64" t="s">
        <v>122</v>
      </c>
      <c r="F61" s="14" t="s">
        <v>297</v>
      </c>
      <c r="G61" s="66"/>
      <c r="H61" s="109" t="s">
        <v>404</v>
      </c>
      <c r="I61" s="2" t="s">
        <v>299</v>
      </c>
      <c r="J61" s="66" t="s">
        <v>300</v>
      </c>
      <c r="K61" s="59">
        <v>42537</v>
      </c>
      <c r="L61" s="61">
        <v>16489.400000000001</v>
      </c>
      <c r="M61" s="15" t="s">
        <v>405</v>
      </c>
      <c r="N61" s="59">
        <v>42537</v>
      </c>
      <c r="O61" s="110" t="s">
        <v>342</v>
      </c>
      <c r="P61" s="2">
        <v>1</v>
      </c>
      <c r="Q61" s="55"/>
      <c r="R61" s="55"/>
      <c r="S61" s="55"/>
      <c r="T61" s="55" t="s">
        <v>362</v>
      </c>
      <c r="U61" s="55"/>
      <c r="V61" s="55"/>
      <c r="W61" s="55"/>
      <c r="X61" s="55"/>
      <c r="Y61" s="55"/>
      <c r="Z61" s="55"/>
      <c r="AA61" s="55"/>
      <c r="AB61" s="55"/>
      <c r="AC61" s="61"/>
      <c r="AD61" s="55"/>
      <c r="AE61" s="67">
        <f t="shared" si="18"/>
        <v>16489.400000000001</v>
      </c>
      <c r="AF61" s="61">
        <v>0</v>
      </c>
      <c r="AG61" s="61">
        <v>2752.5</v>
      </c>
      <c r="AH61" s="39">
        <f t="shared" si="17"/>
        <v>2752.5</v>
      </c>
      <c r="AI61" s="8"/>
      <c r="AJ61" s="9"/>
      <c r="AK61" s="1"/>
      <c r="AL61" s="10"/>
      <c r="AM61" s="11"/>
      <c r="AN61" s="12"/>
      <c r="AO61" s="13"/>
      <c r="AP61" s="3"/>
      <c r="AQ61" s="3"/>
      <c r="AR61" s="4"/>
      <c r="AS61" s="5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7"/>
    </row>
    <row r="62" spans="1:56" ht="25.5" x14ac:dyDescent="0.25">
      <c r="A62" s="211">
        <v>42</v>
      </c>
      <c r="B62" s="205" t="s">
        <v>399</v>
      </c>
      <c r="C62" s="6" t="s">
        <v>360</v>
      </c>
      <c r="D62" s="64" t="s">
        <v>185</v>
      </c>
      <c r="E62" s="64" t="s">
        <v>122</v>
      </c>
      <c r="F62" s="14" t="s">
        <v>406</v>
      </c>
      <c r="G62" s="66"/>
      <c r="H62" s="109" t="s">
        <v>385</v>
      </c>
      <c r="I62" s="109" t="s">
        <v>407</v>
      </c>
      <c r="J62" s="2" t="s">
        <v>408</v>
      </c>
      <c r="K62" s="59">
        <v>42523</v>
      </c>
      <c r="L62" s="61">
        <v>2075.7600000000002</v>
      </c>
      <c r="M62" s="15" t="s">
        <v>409</v>
      </c>
      <c r="N62" s="59">
        <v>42523</v>
      </c>
      <c r="O62" s="110" t="s">
        <v>410</v>
      </c>
      <c r="P62" s="2">
        <v>1</v>
      </c>
      <c r="Q62" s="55"/>
      <c r="R62" s="55"/>
      <c r="S62" s="55"/>
      <c r="T62" s="55" t="s">
        <v>343</v>
      </c>
      <c r="U62" s="55"/>
      <c r="V62" s="55"/>
      <c r="W62" s="55"/>
      <c r="X62" s="55"/>
      <c r="Y62" s="55"/>
      <c r="Z62" s="55"/>
      <c r="AA62" s="55"/>
      <c r="AB62" s="55"/>
      <c r="AC62" s="61"/>
      <c r="AD62" s="55"/>
      <c r="AE62" s="67">
        <f t="shared" si="18"/>
        <v>2075.7600000000002</v>
      </c>
      <c r="AF62" s="61">
        <v>0</v>
      </c>
      <c r="AG62" s="61">
        <v>2075.7600000000002</v>
      </c>
      <c r="AH62" s="39">
        <f t="shared" si="17"/>
        <v>2075.7600000000002</v>
      </c>
      <c r="AI62" s="8"/>
      <c r="AJ62" s="9"/>
      <c r="AK62" s="1"/>
      <c r="AL62" s="10"/>
      <c r="AM62" s="11"/>
      <c r="AN62" s="12"/>
      <c r="AO62" s="13"/>
      <c r="AP62" s="3"/>
      <c r="AQ62" s="3"/>
      <c r="AR62" s="4"/>
      <c r="AS62" s="5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</row>
    <row r="63" spans="1:56" x14ac:dyDescent="0.25">
      <c r="A63" s="211">
        <v>43</v>
      </c>
      <c r="B63" s="205" t="s">
        <v>399</v>
      </c>
      <c r="C63" s="6" t="s">
        <v>360</v>
      </c>
      <c r="D63" s="64" t="s">
        <v>185</v>
      </c>
      <c r="E63" s="64" t="s">
        <v>122</v>
      </c>
      <c r="F63" s="14" t="s">
        <v>411</v>
      </c>
      <c r="G63" s="66"/>
      <c r="H63" s="109" t="s">
        <v>412</v>
      </c>
      <c r="I63" s="109" t="s">
        <v>413</v>
      </c>
      <c r="J63" s="2" t="s">
        <v>414</v>
      </c>
      <c r="K63" s="59">
        <v>42523</v>
      </c>
      <c r="L63" s="61">
        <v>1620</v>
      </c>
      <c r="M63" s="15" t="s">
        <v>409</v>
      </c>
      <c r="N63" s="59">
        <v>42523</v>
      </c>
      <c r="O63" s="110" t="s">
        <v>410</v>
      </c>
      <c r="P63" s="2">
        <v>1</v>
      </c>
      <c r="Q63" s="55"/>
      <c r="R63" s="55"/>
      <c r="S63" s="55"/>
      <c r="T63" s="55" t="s">
        <v>343</v>
      </c>
      <c r="U63" s="55"/>
      <c r="V63" s="55"/>
      <c r="W63" s="55"/>
      <c r="X63" s="55"/>
      <c r="Y63" s="55"/>
      <c r="Z63" s="55"/>
      <c r="AA63" s="55"/>
      <c r="AB63" s="55"/>
      <c r="AC63" s="61"/>
      <c r="AD63" s="55"/>
      <c r="AE63" s="67">
        <f t="shared" si="18"/>
        <v>1620</v>
      </c>
      <c r="AF63" s="61">
        <v>0</v>
      </c>
      <c r="AG63" s="61">
        <v>1620</v>
      </c>
      <c r="AH63" s="39">
        <f t="shared" si="17"/>
        <v>1620</v>
      </c>
      <c r="AI63" s="8"/>
      <c r="AJ63" s="9"/>
      <c r="AK63" s="1"/>
      <c r="AL63" s="10"/>
      <c r="AM63" s="11"/>
      <c r="AN63" s="12"/>
      <c r="AO63" s="13"/>
      <c r="AP63" s="3"/>
      <c r="AQ63" s="3"/>
      <c r="AR63" s="4"/>
      <c r="AS63" s="5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7"/>
    </row>
    <row r="64" spans="1:56" x14ac:dyDescent="0.25">
      <c r="A64" s="211">
        <v>44</v>
      </c>
      <c r="B64" s="205" t="s">
        <v>415</v>
      </c>
      <c r="C64" s="6" t="s">
        <v>372</v>
      </c>
      <c r="D64" s="64" t="s">
        <v>185</v>
      </c>
      <c r="E64" s="64" t="s">
        <v>122</v>
      </c>
      <c r="F64" s="14" t="s">
        <v>416</v>
      </c>
      <c r="G64" s="66"/>
      <c r="H64" s="109" t="s">
        <v>417</v>
      </c>
      <c r="I64" s="109" t="s">
        <v>418</v>
      </c>
      <c r="J64" s="2" t="s">
        <v>419</v>
      </c>
      <c r="K64" s="59">
        <v>42517</v>
      </c>
      <c r="L64" s="61">
        <v>7956</v>
      </c>
      <c r="M64" s="15" t="s">
        <v>420</v>
      </c>
      <c r="N64" s="59">
        <v>42517</v>
      </c>
      <c r="O64" s="110" t="s">
        <v>421</v>
      </c>
      <c r="P64" s="2">
        <v>1</v>
      </c>
      <c r="Q64" s="55"/>
      <c r="R64" s="55"/>
      <c r="S64" s="55"/>
      <c r="T64" s="55" t="s">
        <v>422</v>
      </c>
      <c r="U64" s="55"/>
      <c r="V64" s="55"/>
      <c r="W64" s="55"/>
      <c r="X64" s="55"/>
      <c r="Y64" s="55"/>
      <c r="Z64" s="55"/>
      <c r="AA64" s="55"/>
      <c r="AB64" s="55"/>
      <c r="AC64" s="61"/>
      <c r="AD64" s="55"/>
      <c r="AE64" s="67">
        <f t="shared" si="18"/>
        <v>7956</v>
      </c>
      <c r="AF64" s="61">
        <v>0</v>
      </c>
      <c r="AG64" s="61">
        <f>1989+1989+3978</f>
        <v>7956</v>
      </c>
      <c r="AH64" s="39">
        <f t="shared" ref="AH64:AH66" si="19">AF64+AG64</f>
        <v>7956</v>
      </c>
      <c r="AI64" s="8"/>
      <c r="AJ64" s="9"/>
      <c r="AK64" s="1"/>
      <c r="AL64" s="10"/>
      <c r="AM64" s="11"/>
      <c r="AN64" s="12"/>
      <c r="AO64" s="13"/>
      <c r="AP64" s="3"/>
      <c r="AQ64" s="3"/>
      <c r="AR64" s="4"/>
      <c r="AS64" s="5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7"/>
    </row>
    <row r="65" spans="1:56" x14ac:dyDescent="0.25">
      <c r="A65" s="211">
        <v>45</v>
      </c>
      <c r="B65" s="205" t="s">
        <v>383</v>
      </c>
      <c r="C65" s="7" t="s">
        <v>358</v>
      </c>
      <c r="D65" s="64" t="s">
        <v>121</v>
      </c>
      <c r="E65" s="64" t="s">
        <v>122</v>
      </c>
      <c r="F65" s="14" t="s">
        <v>297</v>
      </c>
      <c r="G65" s="66"/>
      <c r="H65" s="109" t="s">
        <v>423</v>
      </c>
      <c r="I65" s="109" t="s">
        <v>384</v>
      </c>
      <c r="J65" s="2" t="s">
        <v>305</v>
      </c>
      <c r="K65" s="59">
        <v>42537</v>
      </c>
      <c r="L65" s="61">
        <v>55436.44</v>
      </c>
      <c r="M65" s="15" t="s">
        <v>405</v>
      </c>
      <c r="N65" s="59">
        <v>42537</v>
      </c>
      <c r="O65" s="110" t="s">
        <v>342</v>
      </c>
      <c r="P65" s="2">
        <v>1</v>
      </c>
      <c r="Q65" s="55"/>
      <c r="R65" s="55"/>
      <c r="S65" s="55"/>
      <c r="T65" s="55" t="s">
        <v>362</v>
      </c>
      <c r="U65" s="55"/>
      <c r="V65" s="55"/>
      <c r="W65" s="55"/>
      <c r="X65" s="55"/>
      <c r="Y65" s="55"/>
      <c r="Z65" s="55"/>
      <c r="AA65" s="55"/>
      <c r="AB65" s="55"/>
      <c r="AC65" s="61"/>
      <c r="AD65" s="55"/>
      <c r="AE65" s="67">
        <f t="shared" ref="AE65:AE66" si="20">L65-AD65+AC65</f>
        <v>55436.44</v>
      </c>
      <c r="AF65" s="61">
        <v>0</v>
      </c>
      <c r="AG65" s="61">
        <f>5159.88+6165.62+5171.6</f>
        <v>16497.099999999999</v>
      </c>
      <c r="AH65" s="39">
        <f t="shared" si="19"/>
        <v>16497.099999999999</v>
      </c>
      <c r="AI65" s="8"/>
      <c r="AJ65" s="9"/>
      <c r="AK65" s="1"/>
      <c r="AL65" s="10"/>
      <c r="AM65" s="11"/>
      <c r="AN65" s="12"/>
      <c r="AO65" s="13"/>
      <c r="AP65" s="3"/>
      <c r="AQ65" s="3"/>
      <c r="AR65" s="4"/>
      <c r="AS65" s="5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7"/>
    </row>
    <row r="66" spans="1:56" x14ac:dyDescent="0.25">
      <c r="A66" s="211">
        <v>46</v>
      </c>
      <c r="B66" s="205" t="s">
        <v>379</v>
      </c>
      <c r="C66" s="6" t="s">
        <v>424</v>
      </c>
      <c r="D66" s="64" t="s">
        <v>121</v>
      </c>
      <c r="E66" s="64" t="s">
        <v>122</v>
      </c>
      <c r="F66" s="14" t="s">
        <v>425</v>
      </c>
      <c r="G66" s="66" t="s">
        <v>381</v>
      </c>
      <c r="H66" s="109" t="s">
        <v>372</v>
      </c>
      <c r="I66" s="109" t="s">
        <v>315</v>
      </c>
      <c r="J66" s="2" t="s">
        <v>316</v>
      </c>
      <c r="K66" s="59">
        <v>42425</v>
      </c>
      <c r="L66" s="61">
        <v>402430</v>
      </c>
      <c r="M66" s="15" t="s">
        <v>426</v>
      </c>
      <c r="N66" s="59">
        <v>42425</v>
      </c>
      <c r="O66" s="110" t="s">
        <v>342</v>
      </c>
      <c r="P66" s="2">
        <v>1</v>
      </c>
      <c r="Q66" s="55"/>
      <c r="R66" s="55"/>
      <c r="S66" s="55"/>
      <c r="T66" s="55" t="s">
        <v>352</v>
      </c>
      <c r="U66" s="55"/>
      <c r="V66" s="55"/>
      <c r="W66" s="55"/>
      <c r="X66" s="55"/>
      <c r="Y66" s="55"/>
      <c r="Z66" s="55"/>
      <c r="AA66" s="55"/>
      <c r="AB66" s="55"/>
      <c r="AC66" s="61"/>
      <c r="AD66" s="55"/>
      <c r="AE66" s="67">
        <f t="shared" si="20"/>
        <v>402430</v>
      </c>
      <c r="AF66" s="61">
        <v>0</v>
      </c>
      <c r="AG66" s="61">
        <f>88910+11480+64660+7000</f>
        <v>172050</v>
      </c>
      <c r="AH66" s="39">
        <f t="shared" si="19"/>
        <v>172050</v>
      </c>
      <c r="AI66" s="8"/>
      <c r="AJ66" s="9"/>
      <c r="AK66" s="1"/>
      <c r="AL66" s="10"/>
      <c r="AM66" s="11"/>
      <c r="AN66" s="12"/>
      <c r="AO66" s="13"/>
      <c r="AP66" s="3"/>
      <c r="AQ66" s="3"/>
      <c r="AR66" s="4"/>
      <c r="AS66" s="5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7"/>
    </row>
    <row r="67" spans="1:56" x14ac:dyDescent="0.25">
      <c r="A67" s="211">
        <v>47</v>
      </c>
      <c r="B67" s="205" t="s">
        <v>427</v>
      </c>
      <c r="C67" s="7" t="s">
        <v>428</v>
      </c>
      <c r="D67" s="64" t="s">
        <v>121</v>
      </c>
      <c r="E67" s="64" t="s">
        <v>122</v>
      </c>
      <c r="F67" s="14" t="s">
        <v>230</v>
      </c>
      <c r="G67" s="66" t="s">
        <v>429</v>
      </c>
      <c r="H67" s="24" t="s">
        <v>397</v>
      </c>
      <c r="I67" s="2" t="s">
        <v>233</v>
      </c>
      <c r="J67" s="2" t="s">
        <v>234</v>
      </c>
      <c r="K67" s="25">
        <v>42499</v>
      </c>
      <c r="L67" s="61">
        <v>5212.5</v>
      </c>
      <c r="M67" s="15"/>
      <c r="N67" s="59">
        <v>42499</v>
      </c>
      <c r="O67" s="59">
        <v>42735</v>
      </c>
      <c r="P67" s="2">
        <v>1</v>
      </c>
      <c r="Q67" s="55"/>
      <c r="R67" s="55"/>
      <c r="S67" s="55"/>
      <c r="T67" s="55" t="s">
        <v>343</v>
      </c>
      <c r="U67" s="55"/>
      <c r="V67" s="55"/>
      <c r="W67" s="55"/>
      <c r="X67" s="53"/>
      <c r="Y67" s="55"/>
      <c r="Z67" s="55"/>
      <c r="AA67" s="55"/>
      <c r="AB67" s="55"/>
      <c r="AC67" s="61"/>
      <c r="AD67" s="55"/>
      <c r="AE67" s="67">
        <f>L67-AD67+AC67</f>
        <v>5212.5</v>
      </c>
      <c r="AF67" s="61">
        <v>0</v>
      </c>
      <c r="AG67" s="61">
        <f>2780+861.8</f>
        <v>3641.8</v>
      </c>
      <c r="AH67" s="39">
        <f t="shared" ref="AH67:AH69" si="21">AF67+AG67</f>
        <v>3641.8</v>
      </c>
      <c r="AI67" s="8" t="s">
        <v>236</v>
      </c>
      <c r="AJ67" s="9"/>
      <c r="AK67" s="1" t="s">
        <v>237</v>
      </c>
      <c r="AL67" s="10" t="s">
        <v>238</v>
      </c>
      <c r="AM67" s="11"/>
      <c r="AN67" s="12"/>
      <c r="AO67" s="13"/>
      <c r="AP67" s="3"/>
      <c r="AQ67" s="3"/>
      <c r="AR67" s="4"/>
      <c r="AS67" s="5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7"/>
    </row>
    <row r="68" spans="1:56" ht="16.5" customHeight="1" x14ac:dyDescent="0.25">
      <c r="A68" s="211">
        <v>48</v>
      </c>
      <c r="B68" s="205" t="s">
        <v>367</v>
      </c>
      <c r="C68" s="6" t="s">
        <v>353</v>
      </c>
      <c r="D68" s="64" t="s">
        <v>185</v>
      </c>
      <c r="E68" s="64" t="s">
        <v>122</v>
      </c>
      <c r="F68" s="14" t="s">
        <v>430</v>
      </c>
      <c r="G68" s="54" t="s">
        <v>431</v>
      </c>
      <c r="H68" s="24" t="s">
        <v>415</v>
      </c>
      <c r="I68" s="2" t="s">
        <v>432</v>
      </c>
      <c r="J68" s="2" t="s">
        <v>433</v>
      </c>
      <c r="K68" s="25">
        <v>42500</v>
      </c>
      <c r="L68" s="61">
        <v>1780</v>
      </c>
      <c r="M68" s="55" t="s">
        <v>434</v>
      </c>
      <c r="N68" s="59">
        <v>42500</v>
      </c>
      <c r="O68" s="59">
        <v>42590</v>
      </c>
      <c r="P68" s="2">
        <v>1</v>
      </c>
      <c r="Q68" s="55"/>
      <c r="R68" s="55"/>
      <c r="S68" s="55"/>
      <c r="T68" s="55" t="s">
        <v>352</v>
      </c>
      <c r="U68" s="55"/>
      <c r="V68" s="55"/>
      <c r="W68" s="55"/>
      <c r="X68" s="53"/>
      <c r="Y68" s="55"/>
      <c r="Z68" s="55"/>
      <c r="AA68" s="55"/>
      <c r="AB68" s="55"/>
      <c r="AC68" s="61"/>
      <c r="AD68" s="55"/>
      <c r="AE68" s="67">
        <f t="shared" ref="AE68:AE69" si="22">L68-AD68+AC68</f>
        <v>1780</v>
      </c>
      <c r="AF68" s="61">
        <v>0</v>
      </c>
      <c r="AG68" s="61">
        <v>1780</v>
      </c>
      <c r="AH68" s="39">
        <f t="shared" si="21"/>
        <v>1780</v>
      </c>
      <c r="AI68" s="8"/>
      <c r="AJ68" s="9"/>
      <c r="AK68" s="1"/>
      <c r="AL68" s="10"/>
      <c r="AM68" s="11"/>
      <c r="AN68" s="12"/>
      <c r="AO68" s="13"/>
      <c r="AP68" s="3"/>
      <c r="AQ68" s="3"/>
      <c r="AR68" s="4"/>
      <c r="AS68" s="5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7"/>
    </row>
    <row r="69" spans="1:56" x14ac:dyDescent="0.25">
      <c r="A69" s="211">
        <v>49</v>
      </c>
      <c r="B69" s="205" t="s">
        <v>435</v>
      </c>
      <c r="C69" s="6" t="s">
        <v>436</v>
      </c>
      <c r="D69" s="64" t="s">
        <v>121</v>
      </c>
      <c r="E69" s="64" t="s">
        <v>122</v>
      </c>
      <c r="F69" s="14" t="s">
        <v>437</v>
      </c>
      <c r="G69" s="66" t="s">
        <v>438</v>
      </c>
      <c r="H69" s="24" t="s">
        <v>402</v>
      </c>
      <c r="I69" s="2" t="s">
        <v>439</v>
      </c>
      <c r="J69" s="2" t="s">
        <v>440</v>
      </c>
      <c r="K69" s="25">
        <v>42535</v>
      </c>
      <c r="L69" s="61">
        <v>12000</v>
      </c>
      <c r="M69" s="55" t="s">
        <v>441</v>
      </c>
      <c r="N69" s="59">
        <v>42535</v>
      </c>
      <c r="O69" s="59">
        <v>42735</v>
      </c>
      <c r="P69" s="2">
        <v>1</v>
      </c>
      <c r="Q69" s="55"/>
      <c r="R69" s="55"/>
      <c r="S69" s="55"/>
      <c r="T69" s="55" t="s">
        <v>343</v>
      </c>
      <c r="U69" s="55"/>
      <c r="V69" s="55"/>
      <c r="W69" s="55"/>
      <c r="X69" s="53"/>
      <c r="Y69" s="55"/>
      <c r="Z69" s="55"/>
      <c r="AA69" s="55"/>
      <c r="AB69" s="55"/>
      <c r="AC69" s="61"/>
      <c r="AD69" s="55"/>
      <c r="AE69" s="67">
        <f t="shared" si="22"/>
        <v>12000</v>
      </c>
      <c r="AF69" s="61">
        <v>0</v>
      </c>
      <c r="AG69" s="61">
        <v>4872</v>
      </c>
      <c r="AH69" s="39">
        <f t="shared" si="21"/>
        <v>4872</v>
      </c>
      <c r="AI69" s="8"/>
      <c r="AJ69" s="9"/>
      <c r="AK69" s="1"/>
      <c r="AL69" s="10"/>
      <c r="AM69" s="11"/>
      <c r="AN69" s="12"/>
      <c r="AO69" s="13"/>
      <c r="AP69" s="3"/>
      <c r="AQ69" s="3"/>
      <c r="AR69" s="4"/>
      <c r="AS69" s="5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7"/>
    </row>
    <row r="70" spans="1:56" x14ac:dyDescent="0.25">
      <c r="A70" s="211">
        <v>50</v>
      </c>
      <c r="B70" s="205" t="s">
        <v>435</v>
      </c>
      <c r="C70" s="6" t="s">
        <v>442</v>
      </c>
      <c r="D70" s="64" t="s">
        <v>121</v>
      </c>
      <c r="E70" s="64" t="s">
        <v>122</v>
      </c>
      <c r="F70" s="14" t="s">
        <v>443</v>
      </c>
      <c r="G70" s="66" t="s">
        <v>444</v>
      </c>
      <c r="H70" s="24" t="s">
        <v>445</v>
      </c>
      <c r="I70" s="2" t="s">
        <v>446</v>
      </c>
      <c r="J70" s="2" t="s">
        <v>447</v>
      </c>
      <c r="K70" s="25">
        <v>42718</v>
      </c>
      <c r="L70" s="61">
        <v>29400</v>
      </c>
      <c r="M70" s="55" t="s">
        <v>441</v>
      </c>
      <c r="N70" s="59">
        <v>42535</v>
      </c>
      <c r="O70" s="59">
        <v>42735</v>
      </c>
      <c r="P70" s="2">
        <v>1</v>
      </c>
      <c r="Q70" s="55"/>
      <c r="R70" s="55"/>
      <c r="S70" s="55"/>
      <c r="T70" s="55" t="s">
        <v>343</v>
      </c>
      <c r="U70" s="55"/>
      <c r="V70" s="55"/>
      <c r="W70" s="55"/>
      <c r="X70" s="53"/>
      <c r="Y70" s="55"/>
      <c r="Z70" s="55"/>
      <c r="AA70" s="55"/>
      <c r="AB70" s="55"/>
      <c r="AC70" s="61"/>
      <c r="AD70" s="55"/>
      <c r="AE70" s="67">
        <f t="shared" ref="AE70:AE74" si="23">L70-AD70+AC70</f>
        <v>29400</v>
      </c>
      <c r="AF70" s="61">
        <v>0</v>
      </c>
      <c r="AG70" s="61">
        <v>1997.78</v>
      </c>
      <c r="AH70" s="39">
        <f t="shared" ref="AH70:AH74" si="24">AF70+AG70</f>
        <v>1997.78</v>
      </c>
      <c r="AI70" s="8"/>
      <c r="AJ70" s="9"/>
      <c r="AK70" s="1"/>
      <c r="AL70" s="10"/>
      <c r="AM70" s="11"/>
      <c r="AN70" s="12"/>
      <c r="AO70" s="13"/>
      <c r="AP70" s="3"/>
      <c r="AQ70" s="3"/>
      <c r="AR70" s="4"/>
      <c r="AS70" s="5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7"/>
    </row>
    <row r="71" spans="1:56" x14ac:dyDescent="0.25">
      <c r="A71" s="211">
        <v>51</v>
      </c>
      <c r="B71" s="205" t="s">
        <v>423</v>
      </c>
      <c r="C71" s="6" t="s">
        <v>448</v>
      </c>
      <c r="D71" s="64" t="s">
        <v>121</v>
      </c>
      <c r="E71" s="64" t="s">
        <v>122</v>
      </c>
      <c r="F71" s="14" t="s">
        <v>380</v>
      </c>
      <c r="G71" s="66" t="s">
        <v>449</v>
      </c>
      <c r="H71" s="24" t="s">
        <v>450</v>
      </c>
      <c r="I71" s="2" t="s">
        <v>451</v>
      </c>
      <c r="J71" s="2" t="s">
        <v>452</v>
      </c>
      <c r="K71" s="25">
        <v>42566</v>
      </c>
      <c r="L71" s="61">
        <v>11480</v>
      </c>
      <c r="M71" s="55" t="s">
        <v>453</v>
      </c>
      <c r="N71" s="59">
        <v>42566</v>
      </c>
      <c r="O71" s="59">
        <v>42735</v>
      </c>
      <c r="P71" s="2">
        <v>1</v>
      </c>
      <c r="Q71" s="55"/>
      <c r="R71" s="55"/>
      <c r="S71" s="55"/>
      <c r="T71" s="55" t="s">
        <v>352</v>
      </c>
      <c r="U71" s="55"/>
      <c r="V71" s="55"/>
      <c r="W71" s="55"/>
      <c r="X71" s="53"/>
      <c r="Y71" s="55"/>
      <c r="Z71" s="55"/>
      <c r="AA71" s="55"/>
      <c r="AB71" s="55"/>
      <c r="AC71" s="61"/>
      <c r="AD71" s="55"/>
      <c r="AE71" s="67">
        <f t="shared" si="23"/>
        <v>11480</v>
      </c>
      <c r="AF71" s="61">
        <v>0</v>
      </c>
      <c r="AG71" s="61">
        <v>11480</v>
      </c>
      <c r="AH71" s="39">
        <f t="shared" si="24"/>
        <v>11480</v>
      </c>
      <c r="AI71" s="8"/>
      <c r="AJ71" s="9"/>
      <c r="AK71" s="1"/>
      <c r="AL71" s="10"/>
      <c r="AM71" s="11"/>
      <c r="AN71" s="12"/>
      <c r="AO71" s="13"/>
      <c r="AP71" s="3"/>
      <c r="AQ71" s="3"/>
      <c r="AR71" s="4"/>
      <c r="AS71" s="5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7"/>
    </row>
    <row r="72" spans="1:56" x14ac:dyDescent="0.25">
      <c r="A72" s="211">
        <v>52</v>
      </c>
      <c r="B72" s="205" t="s">
        <v>423</v>
      </c>
      <c r="C72" s="6" t="s">
        <v>448</v>
      </c>
      <c r="D72" s="64" t="s">
        <v>121</v>
      </c>
      <c r="E72" s="64" t="s">
        <v>122</v>
      </c>
      <c r="F72" s="14" t="s">
        <v>380</v>
      </c>
      <c r="G72" s="66" t="s">
        <v>449</v>
      </c>
      <c r="H72" s="24" t="s">
        <v>454</v>
      </c>
      <c r="I72" s="2" t="s">
        <v>451</v>
      </c>
      <c r="J72" s="2" t="s">
        <v>452</v>
      </c>
      <c r="K72" s="25">
        <v>42585</v>
      </c>
      <c r="L72" s="61">
        <v>10080</v>
      </c>
      <c r="M72" s="55" t="s">
        <v>455</v>
      </c>
      <c r="N72" s="59">
        <v>42585</v>
      </c>
      <c r="O72" s="59">
        <v>42735</v>
      </c>
      <c r="P72" s="2">
        <v>1</v>
      </c>
      <c r="Q72" s="55"/>
      <c r="R72" s="55"/>
      <c r="S72" s="55"/>
      <c r="T72" s="55" t="s">
        <v>352</v>
      </c>
      <c r="U72" s="55"/>
      <c r="V72" s="55"/>
      <c r="W72" s="55"/>
      <c r="X72" s="53"/>
      <c r="Y72" s="55"/>
      <c r="Z72" s="55"/>
      <c r="AA72" s="55"/>
      <c r="AB72" s="55"/>
      <c r="AC72" s="61"/>
      <c r="AD72" s="55"/>
      <c r="AE72" s="67">
        <f t="shared" si="23"/>
        <v>10080</v>
      </c>
      <c r="AF72" s="61">
        <v>0</v>
      </c>
      <c r="AG72" s="61">
        <v>10080</v>
      </c>
      <c r="AH72" s="39">
        <f t="shared" si="24"/>
        <v>10080</v>
      </c>
      <c r="AI72" s="8"/>
      <c r="AJ72" s="9"/>
      <c r="AK72" s="1"/>
      <c r="AL72" s="10"/>
      <c r="AM72" s="11"/>
      <c r="AN72" s="12"/>
      <c r="AO72" s="13"/>
      <c r="AP72" s="3"/>
      <c r="AQ72" s="3"/>
      <c r="AR72" s="4"/>
      <c r="AS72" s="5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7"/>
    </row>
    <row r="73" spans="1:56" x14ac:dyDescent="0.25">
      <c r="A73" s="211">
        <v>53</v>
      </c>
      <c r="B73" s="205" t="s">
        <v>423</v>
      </c>
      <c r="C73" s="6" t="s">
        <v>448</v>
      </c>
      <c r="D73" s="64" t="s">
        <v>121</v>
      </c>
      <c r="E73" s="64" t="s">
        <v>122</v>
      </c>
      <c r="F73" s="14" t="s">
        <v>380</v>
      </c>
      <c r="G73" s="66" t="s">
        <v>449</v>
      </c>
      <c r="H73" s="24" t="s">
        <v>456</v>
      </c>
      <c r="I73" s="2" t="s">
        <v>451</v>
      </c>
      <c r="J73" s="2" t="s">
        <v>452</v>
      </c>
      <c r="K73" s="25">
        <v>42586</v>
      </c>
      <c r="L73" s="61">
        <v>69100</v>
      </c>
      <c r="M73" s="55" t="s">
        <v>457</v>
      </c>
      <c r="N73" s="59">
        <v>42586</v>
      </c>
      <c r="O73" s="59">
        <v>42735</v>
      </c>
      <c r="P73" s="2">
        <v>1</v>
      </c>
      <c r="Q73" s="55"/>
      <c r="R73" s="55"/>
      <c r="S73" s="55"/>
      <c r="T73" s="55" t="s">
        <v>352</v>
      </c>
      <c r="U73" s="55"/>
      <c r="V73" s="55"/>
      <c r="W73" s="55"/>
      <c r="X73" s="53"/>
      <c r="Y73" s="55"/>
      <c r="Z73" s="55"/>
      <c r="AA73" s="55"/>
      <c r="AB73" s="55"/>
      <c r="AC73" s="61"/>
      <c r="AD73" s="55"/>
      <c r="AE73" s="67">
        <f t="shared" ref="AE73" si="25">L73-AD73+AC73</f>
        <v>69100</v>
      </c>
      <c r="AF73" s="61">
        <v>0</v>
      </c>
      <c r="AG73" s="61">
        <v>58990</v>
      </c>
      <c r="AH73" s="39">
        <f t="shared" ref="AH73" si="26">AF73+AG73</f>
        <v>58990</v>
      </c>
      <c r="AI73" s="8"/>
      <c r="AJ73" s="9"/>
      <c r="AK73" s="1"/>
      <c r="AL73" s="10"/>
      <c r="AM73" s="11"/>
      <c r="AN73" s="12"/>
      <c r="AO73" s="13"/>
      <c r="AP73" s="3"/>
      <c r="AQ73" s="3"/>
      <c r="AR73" s="4"/>
      <c r="AS73" s="5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7"/>
    </row>
    <row r="74" spans="1:56" ht="13.5" thickBot="1" x14ac:dyDescent="0.3">
      <c r="A74" s="212">
        <v>54</v>
      </c>
      <c r="B74" s="213" t="s">
        <v>423</v>
      </c>
      <c r="C74" s="57" t="s">
        <v>448</v>
      </c>
      <c r="D74" s="43" t="s">
        <v>121</v>
      </c>
      <c r="E74" s="43" t="s">
        <v>122</v>
      </c>
      <c r="F74" s="58" t="s">
        <v>380</v>
      </c>
      <c r="G74" s="63" t="s">
        <v>449</v>
      </c>
      <c r="H74" s="44" t="s">
        <v>458</v>
      </c>
      <c r="I74" s="55" t="s">
        <v>451</v>
      </c>
      <c r="J74" s="55" t="s">
        <v>452</v>
      </c>
      <c r="K74" s="59">
        <v>42619</v>
      </c>
      <c r="L74" s="61">
        <v>14500</v>
      </c>
      <c r="M74" s="55"/>
      <c r="N74" s="59">
        <v>42619</v>
      </c>
      <c r="O74" s="59">
        <v>42735</v>
      </c>
      <c r="P74" s="55">
        <v>1</v>
      </c>
      <c r="Q74" s="55"/>
      <c r="R74" s="55"/>
      <c r="S74" s="55"/>
      <c r="T74" s="55" t="s">
        <v>352</v>
      </c>
      <c r="U74" s="55"/>
      <c r="V74" s="55"/>
      <c r="W74" s="55"/>
      <c r="X74" s="214"/>
      <c r="Y74" s="55"/>
      <c r="Z74" s="55"/>
      <c r="AA74" s="55"/>
      <c r="AB74" s="55"/>
      <c r="AC74" s="61"/>
      <c r="AD74" s="55"/>
      <c r="AE74" s="67">
        <f t="shared" si="23"/>
        <v>14500</v>
      </c>
      <c r="AF74" s="61">
        <v>0</v>
      </c>
      <c r="AG74" s="61">
        <v>14500</v>
      </c>
      <c r="AH74" s="67">
        <f t="shared" si="24"/>
        <v>14500</v>
      </c>
      <c r="AI74" s="8"/>
      <c r="AJ74" s="9"/>
      <c r="AK74" s="215"/>
      <c r="AL74" s="10"/>
      <c r="AM74" s="11"/>
      <c r="AN74" s="216"/>
      <c r="AO74" s="13"/>
      <c r="AP74" s="3"/>
      <c r="AQ74" s="3"/>
      <c r="AR74" s="4"/>
      <c r="AS74" s="5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7"/>
    </row>
    <row r="75" spans="1:56" ht="15.75" thickBot="1" x14ac:dyDescent="0.3">
      <c r="A75" s="217" t="s">
        <v>459</v>
      </c>
      <c r="B75" s="218"/>
      <c r="C75" s="218"/>
      <c r="D75" s="218"/>
      <c r="E75" s="218"/>
      <c r="F75" s="218"/>
      <c r="G75" s="218"/>
      <c r="H75" s="218"/>
      <c r="I75" s="218"/>
      <c r="J75" s="218"/>
      <c r="K75" s="219"/>
      <c r="L75" s="220">
        <f>SUM(L18:L74)</f>
        <v>2419915.6699999995</v>
      </c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0">
        <f t="shared" ref="AC75:AH75" si="27">SUM(AC18:AC74)</f>
        <v>161114.29</v>
      </c>
      <c r="AD75" s="222">
        <f t="shared" si="27"/>
        <v>0</v>
      </c>
      <c r="AE75" s="220">
        <f t="shared" si="27"/>
        <v>2485262.8099999996</v>
      </c>
      <c r="AF75" s="220">
        <f t="shared" si="27"/>
        <v>1424070.75</v>
      </c>
      <c r="AG75" s="220">
        <f t="shared" si="27"/>
        <v>897897.99</v>
      </c>
      <c r="AH75" s="223">
        <f t="shared" si="27"/>
        <v>2321968.7400000002</v>
      </c>
      <c r="AI75" s="224"/>
      <c r="AJ75" s="222"/>
      <c r="AK75" s="222"/>
      <c r="AL75" s="225"/>
      <c r="AM75" s="224"/>
      <c r="AN75" s="226"/>
      <c r="AO75" s="226"/>
      <c r="AP75" s="226"/>
      <c r="AQ75" s="226"/>
      <c r="AR75" s="227"/>
      <c r="AS75" s="228"/>
      <c r="AT75" s="229"/>
      <c r="AU75" s="229"/>
      <c r="AV75" s="229"/>
      <c r="AW75" s="229"/>
      <c r="AX75" s="229"/>
      <c r="AY75" s="229"/>
      <c r="AZ75" s="229"/>
      <c r="BA75" s="229"/>
      <c r="BB75" s="229"/>
      <c r="BC75" s="229"/>
      <c r="BD75" s="230"/>
    </row>
    <row r="76" spans="1:56" x14ac:dyDescent="0.25">
      <c r="AG76" s="140"/>
    </row>
    <row r="77" spans="1:56" s="150" customFormat="1" ht="15" x14ac:dyDescent="0.25">
      <c r="A77" s="148" t="s">
        <v>464</v>
      </c>
      <c r="B77" s="148"/>
      <c r="C77" s="148"/>
      <c r="D77" s="148"/>
      <c r="E77" s="148"/>
      <c r="F77" s="148"/>
      <c r="H77" s="151"/>
      <c r="AG77" s="231"/>
    </row>
    <row r="78" spans="1:56" s="150" customFormat="1" ht="15" x14ac:dyDescent="0.25">
      <c r="A78" s="148" t="s">
        <v>465</v>
      </c>
      <c r="B78" s="148"/>
      <c r="C78" s="148"/>
      <c r="D78" s="148"/>
      <c r="E78" s="148"/>
      <c r="F78" s="148"/>
      <c r="H78" s="151"/>
    </row>
    <row r="79" spans="1:56" x14ac:dyDescent="0.25">
      <c r="M79" s="16"/>
      <c r="AF79" s="141"/>
    </row>
    <row r="81" spans="1:33" x14ac:dyDescent="0.25">
      <c r="A81" s="111"/>
      <c r="B81" s="112"/>
      <c r="C81" s="112"/>
      <c r="D81" s="112"/>
      <c r="E81" s="112"/>
      <c r="F81" s="112"/>
      <c r="G81" s="112"/>
    </row>
    <row r="82" spans="1:33" x14ac:dyDescent="0.25">
      <c r="A82" s="111"/>
      <c r="B82" s="112"/>
      <c r="C82" s="112"/>
      <c r="D82" s="112"/>
      <c r="E82" s="112"/>
      <c r="F82" s="112"/>
      <c r="G82" s="112"/>
      <c r="AF82" s="142"/>
    </row>
    <row r="83" spans="1:33" x14ac:dyDescent="0.25">
      <c r="A83" s="111"/>
      <c r="B83" s="112"/>
      <c r="C83" s="112"/>
      <c r="D83" s="112"/>
      <c r="E83" s="112"/>
      <c r="F83" s="112"/>
      <c r="G83" s="112"/>
      <c r="AG83" s="143"/>
    </row>
    <row r="84" spans="1:33" x14ac:dyDescent="0.25">
      <c r="A84" s="113"/>
      <c r="B84" s="112"/>
      <c r="C84" s="112"/>
      <c r="D84" s="112"/>
      <c r="E84" s="112"/>
      <c r="F84" s="112"/>
      <c r="G84" s="112"/>
      <c r="Y84" s="140"/>
    </row>
    <row r="85" spans="1:33" x14ac:dyDescent="0.25">
      <c r="B85" s="112"/>
      <c r="C85" s="112"/>
      <c r="D85" s="112"/>
      <c r="E85" s="112"/>
      <c r="F85" s="112"/>
      <c r="G85" s="112"/>
      <c r="Y85" s="140"/>
      <c r="AG85" s="140"/>
    </row>
    <row r="86" spans="1:33" x14ac:dyDescent="0.25">
      <c r="A86" s="113"/>
      <c r="B86" s="112"/>
      <c r="C86" s="112"/>
      <c r="D86" s="112"/>
      <c r="E86" s="112"/>
      <c r="F86" s="112"/>
      <c r="G86" s="112"/>
      <c r="Y86" s="140"/>
    </row>
    <row r="87" spans="1:33" x14ac:dyDescent="0.25">
      <c r="B87" s="113"/>
      <c r="C87" s="111"/>
      <c r="D87" s="111"/>
      <c r="E87" s="111"/>
      <c r="F87" s="111"/>
      <c r="G87" s="111"/>
      <c r="Y87" s="140"/>
    </row>
    <row r="88" spans="1:33" x14ac:dyDescent="0.25">
      <c r="B88" s="113"/>
      <c r="C88" s="114"/>
      <c r="D88" s="114"/>
      <c r="E88" s="114"/>
      <c r="F88" s="114"/>
      <c r="G88" s="114"/>
    </row>
    <row r="89" spans="1:33" x14ac:dyDescent="0.25">
      <c r="B89" s="113"/>
      <c r="C89" s="114"/>
      <c r="D89" s="114"/>
      <c r="E89" s="114"/>
      <c r="F89" s="114"/>
      <c r="G89" s="114"/>
    </row>
    <row r="90" spans="1:33" x14ac:dyDescent="0.25">
      <c r="B90" s="113"/>
      <c r="C90" s="114"/>
      <c r="D90" s="114"/>
      <c r="E90" s="114"/>
      <c r="F90" s="114"/>
      <c r="G90" s="114"/>
    </row>
    <row r="91" spans="1:33" x14ac:dyDescent="0.25">
      <c r="B91" s="113"/>
      <c r="C91" s="112"/>
      <c r="D91" s="112"/>
      <c r="E91" s="112"/>
      <c r="F91" s="112"/>
      <c r="G91" s="112"/>
    </row>
    <row r="92" spans="1:33" x14ac:dyDescent="0.25">
      <c r="B92" s="113"/>
      <c r="C92" s="112"/>
      <c r="D92" s="112"/>
      <c r="E92" s="112"/>
      <c r="F92" s="112"/>
      <c r="G92" s="112"/>
    </row>
    <row r="93" spans="1:33" x14ac:dyDescent="0.25">
      <c r="B93" s="111"/>
      <c r="C93" s="112"/>
      <c r="D93" s="112"/>
      <c r="E93" s="112"/>
      <c r="F93" s="112"/>
      <c r="G93" s="112"/>
    </row>
    <row r="94" spans="1:33" x14ac:dyDescent="0.25">
      <c r="B94" s="111"/>
      <c r="C94" s="112"/>
      <c r="D94" s="112"/>
      <c r="E94" s="112"/>
      <c r="F94" s="112"/>
      <c r="G94" s="112"/>
    </row>
    <row r="95" spans="1:33" x14ac:dyDescent="0.25">
      <c r="B95" s="113"/>
      <c r="C95" s="112"/>
      <c r="D95" s="112"/>
      <c r="E95" s="112"/>
      <c r="F95" s="112"/>
      <c r="G95" s="112"/>
    </row>
    <row r="96" spans="1:33" x14ac:dyDescent="0.25">
      <c r="B96" s="113"/>
      <c r="C96" s="114"/>
      <c r="D96" s="114"/>
      <c r="E96" s="114"/>
      <c r="F96" s="114"/>
      <c r="G96" s="114"/>
    </row>
    <row r="97" spans="2:7" x14ac:dyDescent="0.25">
      <c r="B97" s="113"/>
      <c r="C97" s="112"/>
      <c r="D97" s="112"/>
      <c r="E97" s="112"/>
      <c r="F97" s="112"/>
      <c r="G97" s="112"/>
    </row>
    <row r="98" spans="2:7" x14ac:dyDescent="0.25">
      <c r="B98" s="113"/>
      <c r="C98" s="114"/>
      <c r="D98" s="114"/>
      <c r="E98" s="114"/>
      <c r="F98" s="114"/>
      <c r="G98" s="114"/>
    </row>
    <row r="99" spans="2:7" x14ac:dyDescent="0.25">
      <c r="B99" s="144"/>
      <c r="C99" s="114"/>
      <c r="D99" s="114"/>
      <c r="E99" s="114"/>
      <c r="F99" s="114"/>
      <c r="G99" s="114"/>
    </row>
    <row r="100" spans="2:7" x14ac:dyDescent="0.25">
      <c r="B100" s="113"/>
      <c r="C100" s="112"/>
      <c r="D100" s="112"/>
      <c r="E100" s="112"/>
      <c r="F100" s="112"/>
      <c r="G100" s="112"/>
    </row>
    <row r="101" spans="2:7" x14ac:dyDescent="0.25">
      <c r="B101" s="113"/>
      <c r="C101" s="114"/>
      <c r="D101" s="114"/>
      <c r="E101" s="114"/>
      <c r="F101" s="114"/>
      <c r="G101" s="114"/>
    </row>
    <row r="102" spans="2:7" x14ac:dyDescent="0.25">
      <c r="B102" s="113"/>
      <c r="C102" s="114"/>
      <c r="D102" s="114"/>
      <c r="E102" s="114"/>
      <c r="F102" s="114"/>
      <c r="G102" s="114"/>
    </row>
    <row r="103" spans="2:7" x14ac:dyDescent="0.25">
      <c r="B103" s="113"/>
      <c r="C103" s="114"/>
      <c r="D103" s="114"/>
      <c r="E103" s="114"/>
      <c r="F103" s="114"/>
      <c r="G103" s="114"/>
    </row>
    <row r="104" spans="2:7" x14ac:dyDescent="0.25">
      <c r="B104" s="111"/>
      <c r="C104" s="112"/>
      <c r="D104" s="112"/>
      <c r="E104" s="112"/>
      <c r="F104" s="112"/>
      <c r="G104" s="112"/>
    </row>
    <row r="105" spans="2:7" ht="9.75" customHeight="1" x14ac:dyDescent="0.25">
      <c r="B105" s="111"/>
      <c r="C105" s="112"/>
      <c r="D105" s="112"/>
      <c r="E105" s="112"/>
      <c r="F105" s="112"/>
      <c r="G105" s="112"/>
    </row>
    <row r="106" spans="2:7" ht="20.25" customHeight="1" x14ac:dyDescent="0.25">
      <c r="B106" s="113"/>
      <c r="C106" s="112"/>
      <c r="D106" s="112"/>
      <c r="E106" s="112"/>
      <c r="F106" s="112"/>
      <c r="G106" s="112"/>
    </row>
    <row r="107" spans="2:7" x14ac:dyDescent="0.25">
      <c r="B107" s="113"/>
      <c r="C107" s="112"/>
      <c r="D107" s="112"/>
      <c r="E107" s="112"/>
      <c r="F107" s="112"/>
      <c r="G107" s="112"/>
    </row>
    <row r="108" spans="2:7" x14ac:dyDescent="0.25">
      <c r="B108" s="113"/>
      <c r="G108" s="115">
        <f>SUM(C108:F108)</f>
        <v>0</v>
      </c>
    </row>
    <row r="109" spans="2:7" x14ac:dyDescent="0.25">
      <c r="B109" s="113"/>
      <c r="C109" s="114"/>
      <c r="D109" s="114"/>
      <c r="E109" s="114"/>
      <c r="F109" s="114"/>
      <c r="G109" s="114"/>
    </row>
    <row r="110" spans="2:7" x14ac:dyDescent="0.25">
      <c r="B110" s="113"/>
      <c r="C110" s="114"/>
      <c r="D110" s="114"/>
      <c r="E110" s="114"/>
      <c r="F110" s="114"/>
      <c r="G110" s="114"/>
    </row>
    <row r="111" spans="2:7" x14ac:dyDescent="0.25">
      <c r="B111" s="113"/>
      <c r="C111" s="114"/>
      <c r="D111" s="114"/>
      <c r="E111" s="114"/>
      <c r="F111" s="114"/>
      <c r="G111" s="114"/>
    </row>
    <row r="112" spans="2:7" x14ac:dyDescent="0.25">
      <c r="B112" s="113"/>
      <c r="C112" s="114"/>
      <c r="D112" s="114"/>
      <c r="E112" s="114"/>
      <c r="F112" s="114"/>
      <c r="G112" s="114"/>
    </row>
    <row r="113" spans="2:26" x14ac:dyDescent="0.25">
      <c r="B113" s="113"/>
      <c r="C113" s="114"/>
      <c r="D113" s="114"/>
      <c r="E113" s="114"/>
      <c r="F113" s="114"/>
      <c r="G113" s="114"/>
    </row>
    <row r="114" spans="2:26" x14ac:dyDescent="0.25">
      <c r="B114" s="113"/>
      <c r="C114" s="114"/>
      <c r="D114" s="114"/>
      <c r="E114" s="114"/>
      <c r="F114" s="114"/>
      <c r="G114" s="114"/>
    </row>
    <row r="115" spans="2:26" x14ac:dyDescent="0.25">
      <c r="B115" s="113"/>
      <c r="C115" s="114"/>
      <c r="D115" s="114"/>
      <c r="E115" s="114"/>
      <c r="F115" s="114"/>
      <c r="G115" s="114"/>
    </row>
    <row r="116" spans="2:26" x14ac:dyDescent="0.25">
      <c r="B116" s="113"/>
      <c r="C116" s="114"/>
      <c r="D116" s="114"/>
      <c r="E116" s="114"/>
      <c r="F116" s="114"/>
      <c r="G116" s="114"/>
    </row>
    <row r="117" spans="2:26" x14ac:dyDescent="0.25">
      <c r="B117" s="113"/>
      <c r="C117" s="114"/>
      <c r="D117" s="114"/>
      <c r="E117" s="114"/>
      <c r="F117" s="114"/>
      <c r="G117" s="114"/>
    </row>
    <row r="118" spans="2:26" x14ac:dyDescent="0.25">
      <c r="B118" s="111"/>
      <c r="C118" s="112"/>
      <c r="D118" s="112"/>
      <c r="E118" s="112"/>
      <c r="F118" s="112"/>
      <c r="G118" s="112"/>
    </row>
    <row r="119" spans="2:26" x14ac:dyDescent="0.25">
      <c r="B119" s="111"/>
      <c r="C119" s="112"/>
      <c r="D119" s="112"/>
      <c r="E119" s="112"/>
      <c r="F119" s="112"/>
      <c r="G119" s="112"/>
    </row>
    <row r="120" spans="2:26" x14ac:dyDescent="0.25">
      <c r="B120" s="113"/>
      <c r="C120" s="114"/>
      <c r="D120" s="114"/>
      <c r="E120" s="114"/>
      <c r="F120" s="114"/>
      <c r="G120" s="114"/>
      <c r="Z120" s="50"/>
    </row>
    <row r="121" spans="2:26" x14ac:dyDescent="0.25">
      <c r="B121" s="113"/>
      <c r="C121" s="114"/>
      <c r="D121" s="114"/>
      <c r="E121" s="114"/>
      <c r="F121" s="114"/>
      <c r="G121" s="114"/>
    </row>
    <row r="122" spans="2:26" x14ac:dyDescent="0.25">
      <c r="B122" s="145"/>
      <c r="C122" s="146"/>
      <c r="D122" s="146"/>
      <c r="E122" s="146"/>
      <c r="F122" s="146"/>
      <c r="G122" s="146"/>
      <c r="Z122" s="140"/>
    </row>
    <row r="123" spans="2:26" x14ac:dyDescent="0.25">
      <c r="B123" s="113"/>
      <c r="C123" s="114"/>
      <c r="D123" s="114"/>
      <c r="E123" s="114"/>
      <c r="F123" s="114"/>
      <c r="G123" s="114"/>
    </row>
    <row r="124" spans="2:26" x14ac:dyDescent="0.25">
      <c r="B124" s="113"/>
      <c r="C124" s="114"/>
      <c r="D124" s="114"/>
      <c r="E124" s="114"/>
      <c r="F124" s="114"/>
      <c r="G124" s="114"/>
    </row>
    <row r="125" spans="2:26" x14ac:dyDescent="0.25">
      <c r="B125" s="113"/>
      <c r="C125" s="114"/>
      <c r="D125" s="114"/>
      <c r="E125" s="114"/>
      <c r="F125" s="114"/>
      <c r="G125" s="114"/>
    </row>
    <row r="126" spans="2:26" x14ac:dyDescent="0.25">
      <c r="B126" s="113"/>
      <c r="C126" s="114"/>
      <c r="D126" s="114"/>
      <c r="E126" s="114"/>
      <c r="F126" s="114"/>
      <c r="G126" s="114"/>
    </row>
    <row r="127" spans="2:26" x14ac:dyDescent="0.25">
      <c r="B127" s="145"/>
      <c r="C127" s="146"/>
      <c r="D127" s="146"/>
      <c r="E127" s="146"/>
      <c r="F127" s="146"/>
      <c r="G127" s="146"/>
    </row>
    <row r="128" spans="2:26" x14ac:dyDescent="0.25">
      <c r="B128" s="113"/>
      <c r="C128" s="114"/>
      <c r="D128" s="114"/>
      <c r="E128" s="114"/>
      <c r="F128" s="114"/>
      <c r="G128" s="114"/>
    </row>
    <row r="129" spans="2:7" x14ac:dyDescent="0.25">
      <c r="B129" s="113"/>
      <c r="C129" s="114"/>
      <c r="D129" s="114"/>
      <c r="E129" s="114"/>
      <c r="F129" s="114"/>
      <c r="G129" s="114"/>
    </row>
    <row r="130" spans="2:7" x14ac:dyDescent="0.25">
      <c r="B130" s="113"/>
      <c r="C130" s="114"/>
      <c r="D130" s="114"/>
      <c r="E130" s="114"/>
      <c r="F130" s="114"/>
      <c r="G130" s="114"/>
    </row>
    <row r="131" spans="2:7" x14ac:dyDescent="0.25">
      <c r="B131" s="113"/>
      <c r="C131" s="114"/>
      <c r="D131" s="114"/>
      <c r="E131" s="114"/>
      <c r="F131" s="114"/>
      <c r="G131" s="114"/>
    </row>
    <row r="132" spans="2:7" x14ac:dyDescent="0.25">
      <c r="B132" s="113"/>
      <c r="C132" s="114"/>
      <c r="D132" s="114"/>
      <c r="E132" s="114"/>
      <c r="F132" s="114"/>
      <c r="G132" s="114"/>
    </row>
    <row r="133" spans="2:7" x14ac:dyDescent="0.25">
      <c r="B133" s="113"/>
      <c r="C133" s="114"/>
      <c r="D133" s="114"/>
      <c r="E133" s="114"/>
      <c r="F133" s="114"/>
      <c r="G133" s="114"/>
    </row>
    <row r="134" spans="2:7" x14ac:dyDescent="0.25">
      <c r="B134" s="145"/>
      <c r="C134" s="146"/>
      <c r="D134" s="146"/>
      <c r="E134" s="146"/>
      <c r="F134" s="146"/>
      <c r="G134" s="146"/>
    </row>
    <row r="135" spans="2:7" x14ac:dyDescent="0.25">
      <c r="B135" s="111"/>
      <c r="C135" s="147"/>
      <c r="D135" s="147"/>
      <c r="E135" s="147"/>
      <c r="F135" s="147"/>
      <c r="G135" s="147"/>
    </row>
    <row r="136" spans="2:7" x14ac:dyDescent="0.25">
      <c r="B136" s="111"/>
      <c r="C136" s="147"/>
      <c r="D136" s="147"/>
      <c r="E136" s="147"/>
      <c r="F136" s="147"/>
      <c r="G136" s="147"/>
    </row>
    <row r="137" spans="2:7" x14ac:dyDescent="0.25">
      <c r="B137" s="113"/>
      <c r="C137" s="114"/>
      <c r="D137" s="114"/>
      <c r="E137" s="114"/>
      <c r="F137" s="114"/>
      <c r="G137" s="114"/>
    </row>
    <row r="138" spans="2:7" x14ac:dyDescent="0.25">
      <c r="B138" s="113"/>
      <c r="C138" s="114"/>
      <c r="D138" s="114"/>
      <c r="E138" s="114"/>
      <c r="F138" s="114"/>
      <c r="G138" s="114"/>
    </row>
    <row r="139" spans="2:7" x14ac:dyDescent="0.25">
      <c r="B139" s="113"/>
      <c r="C139" s="114"/>
      <c r="D139" s="114"/>
      <c r="E139" s="114"/>
      <c r="F139" s="114"/>
      <c r="G139" s="114"/>
    </row>
    <row r="140" spans="2:7" x14ac:dyDescent="0.25">
      <c r="B140" s="113"/>
      <c r="C140" s="114"/>
      <c r="D140" s="114"/>
      <c r="E140" s="114"/>
      <c r="F140" s="114"/>
      <c r="G140" s="114"/>
    </row>
    <row r="141" spans="2:7" x14ac:dyDescent="0.25">
      <c r="B141" s="113"/>
      <c r="C141" s="114"/>
      <c r="D141" s="114"/>
      <c r="E141" s="114"/>
      <c r="F141" s="114"/>
      <c r="G141" s="114"/>
    </row>
    <row r="142" spans="2:7" x14ac:dyDescent="0.25">
      <c r="B142" s="113"/>
      <c r="C142" s="114"/>
      <c r="D142" s="114"/>
      <c r="E142" s="114"/>
      <c r="F142" s="114"/>
      <c r="G142" s="114"/>
    </row>
    <row r="143" spans="2:7" x14ac:dyDescent="0.25">
      <c r="B143" s="113"/>
      <c r="C143" s="114"/>
      <c r="D143" s="114"/>
      <c r="E143" s="114"/>
      <c r="F143" s="114"/>
      <c r="G143" s="114"/>
    </row>
    <row r="144" spans="2:7" x14ac:dyDescent="0.25">
      <c r="B144" s="113"/>
    </row>
    <row r="145" spans="2:7" x14ac:dyDescent="0.25">
      <c r="B145" s="144"/>
      <c r="C145" s="112"/>
      <c r="D145" s="112"/>
      <c r="E145" s="112"/>
      <c r="F145" s="112"/>
      <c r="G145" s="112"/>
    </row>
    <row r="146" spans="2:7" x14ac:dyDescent="0.25">
      <c r="B146" s="113"/>
      <c r="C146" s="114"/>
      <c r="D146" s="114"/>
      <c r="E146" s="114"/>
      <c r="F146" s="114"/>
      <c r="G146" s="114"/>
    </row>
  </sheetData>
  <mergeCells count="126">
    <mergeCell ref="C145:G145"/>
    <mergeCell ref="C146:G146"/>
    <mergeCell ref="A21:A23"/>
    <mergeCell ref="B21:B23"/>
    <mergeCell ref="C21:C23"/>
    <mergeCell ref="D21:D23"/>
    <mergeCell ref="E21:E23"/>
    <mergeCell ref="F21:F23"/>
    <mergeCell ref="G21:G23"/>
    <mergeCell ref="C138:G138"/>
    <mergeCell ref="C139:G139"/>
    <mergeCell ref="C140:G140"/>
    <mergeCell ref="C141:G141"/>
    <mergeCell ref="C142:G142"/>
    <mergeCell ref="C143:G143"/>
    <mergeCell ref="C132:G132"/>
    <mergeCell ref="C133:G133"/>
    <mergeCell ref="C134:G134"/>
    <mergeCell ref="B135:B136"/>
    <mergeCell ref="C135:G136"/>
    <mergeCell ref="C137:G137"/>
    <mergeCell ref="C126:G126"/>
    <mergeCell ref="C127:G127"/>
    <mergeCell ref="C128:G128"/>
    <mergeCell ref="C129:G129"/>
    <mergeCell ref="C130:G130"/>
    <mergeCell ref="C131:G131"/>
    <mergeCell ref="C120:G120"/>
    <mergeCell ref="C121:G121"/>
    <mergeCell ref="C122:G122"/>
    <mergeCell ref="C123:G123"/>
    <mergeCell ref="C124:G124"/>
    <mergeCell ref="C125:G125"/>
    <mergeCell ref="C114:G114"/>
    <mergeCell ref="C115:G115"/>
    <mergeCell ref="C116:G116"/>
    <mergeCell ref="C117:G117"/>
    <mergeCell ref="B118:B119"/>
    <mergeCell ref="C118:G119"/>
    <mergeCell ref="C107:G107"/>
    <mergeCell ref="C109:G109"/>
    <mergeCell ref="C110:G110"/>
    <mergeCell ref="C111:G111"/>
    <mergeCell ref="C112:G112"/>
    <mergeCell ref="C113:G113"/>
    <mergeCell ref="BB16:BD16"/>
    <mergeCell ref="C101:G101"/>
    <mergeCell ref="C102:G102"/>
    <mergeCell ref="C103:G103"/>
    <mergeCell ref="B104:B105"/>
    <mergeCell ref="C104:G105"/>
    <mergeCell ref="C106:G106"/>
    <mergeCell ref="C97:G97"/>
    <mergeCell ref="C98:G98"/>
    <mergeCell ref="C99:G99"/>
    <mergeCell ref="C100:G100"/>
    <mergeCell ref="C95:G95"/>
    <mergeCell ref="C96:G96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87:G87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93:B94"/>
    <mergeCell ref="C93:G94"/>
    <mergeCell ref="A75:K75"/>
    <mergeCell ref="A81:A83"/>
    <mergeCell ref="B81:G83"/>
    <mergeCell ref="B84:G85"/>
    <mergeCell ref="B86:G86"/>
    <mergeCell ref="R21:R23"/>
    <mergeCell ref="AE21:AE23"/>
    <mergeCell ref="C88:G88"/>
    <mergeCell ref="C89:G89"/>
    <mergeCell ref="C90:G90"/>
    <mergeCell ref="C91:G92"/>
    <mergeCell ref="Q21:Q23"/>
    <mergeCell ref="S21:S23"/>
    <mergeCell ref="A77:F77"/>
    <mergeCell ref="A78:F78"/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SET 2016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2016-10-06T15:59:11Z</dcterms:modified>
  <cp:category/>
  <cp:contentStatus/>
</cp:coreProperties>
</file>