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06"/>
  </bookViews>
  <sheets>
    <sheet name="SEFIN LICITAÇÕES JAN 202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2" i="1" l="1"/>
  <c r="AD62" i="1"/>
  <c r="AE62" i="1"/>
  <c r="AI62" i="1"/>
  <c r="AJ62" i="1"/>
  <c r="AK62" i="1"/>
  <c r="AL62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20" i="1"/>
  <c r="AI21" i="1"/>
  <c r="AI22" i="1"/>
  <c r="AI23" i="1"/>
  <c r="AI25" i="1"/>
  <c r="AI26" i="1"/>
  <c r="AI27" i="1"/>
  <c r="AI28" i="1"/>
  <c r="AI29" i="1"/>
  <c r="AI30" i="1"/>
  <c r="AI31" i="1"/>
  <c r="AI32" i="1"/>
  <c r="AI34" i="1"/>
  <c r="AI35" i="1"/>
  <c r="AI36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20" i="1"/>
  <c r="AJ55" i="1" l="1"/>
  <c r="AJ53" i="1"/>
  <c r="AJ50" i="1"/>
  <c r="AJ48" i="1"/>
  <c r="AJ47" i="1"/>
  <c r="AJ46" i="1"/>
  <c r="AJ45" i="1"/>
  <c r="AJ38" i="1"/>
  <c r="AJ37" i="1"/>
  <c r="AJ33" i="1"/>
  <c r="AJ32" i="1"/>
  <c r="AJ31" i="1"/>
  <c r="AJ26" i="1"/>
  <c r="AD47" i="1"/>
  <c r="AH33" i="1" l="1"/>
  <c r="AI33" i="1" s="1"/>
  <c r="AE37" i="1" l="1"/>
  <c r="AI37" i="1" s="1"/>
  <c r="AE24" i="1" l="1"/>
  <c r="AI24" i="1" s="1"/>
</calcChain>
</file>

<file path=xl/sharedStrings.xml><?xml version="1.0" encoding="utf-8"?>
<sst xmlns="http://schemas.openxmlformats.org/spreadsheetml/2006/main" count="548" uniqueCount="388">
  <si>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</si>
  <si>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</si>
  <si>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</si>
  <si>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</si>
  <si>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</si>
  <si>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</si>
  <si>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</si>
  <si>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</si>
  <si>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</si>
  <si>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</si>
  <si>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</si>
  <si>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</si>
  <si>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</si>
  <si>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</si>
  <si>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</si>
  <si>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</si>
  <si>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</si>
  <si>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</si>
  <si>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</si>
  <si>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</si>
  <si>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</si>
  <si>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</si>
  <si>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</si>
  <si>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</si>
  <si>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</si>
  <si>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</si>
  <si>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</si>
  <si>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</si>
  <si>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</si>
  <si>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</si>
  <si>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</si>
  <si>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</si>
  <si>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</si>
  <si>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</si>
  <si>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</si>
  <si>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</si>
  <si>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</si>
  <si>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</si>
  <si>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</si>
  <si>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</si>
  <si>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</si>
  <si>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</si>
  <si>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</si>
  <si>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</si>
  <si>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</si>
  <si>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</si>
  <si>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</si>
  <si>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</si>
  <si>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</si>
  <si>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</si>
  <si>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</si>
  <si>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</si>
  <si>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</si>
  <si>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</si>
  <si>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</si>
  <si>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</si>
  <si>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</si>
  <si>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</si>
  <si>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</si>
  <si>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</si>
  <si>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</si>
  <si>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</si>
  <si>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</si>
  <si>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</si>
  <si>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</si>
  <si>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</si>
  <si>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</si>
  <si>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</si>
  <si>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</si>
  <si>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</si>
  <si>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</si>
  <si>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</si>
  <si>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</si>
  <si>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</si>
  <si>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</si>
  <si>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</si>
  <si>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</si>
  <si>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</si>
  <si>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</si>
  <si>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</si>
  <si>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</si>
  <si>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</si>
  <si>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</si>
  <si>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</si>
  <si>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</si>
  <si>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</si>
  <si>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</si>
  <si>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</si>
  <si>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</si>
  <si>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</si>
  <si>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</si>
  <si>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</si>
  <si>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</si>
  <si>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</si>
  <si>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</si>
  <si>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</si>
  <si>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</si>
  <si>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</si>
  <si>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</si>
  <si>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</si>
  <si>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</si>
  <si>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</si>
  <si>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</si>
  <si>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</si>
  <si>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</si>
  <si>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</si>
  <si>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</si>
  <si>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</si>
  <si>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</si>
  <si>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</si>
  <si>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</si>
  <si>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</si>
  <si>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</si>
  <si>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</si>
  <si>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</si>
  <si>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</si>
  <si>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</si>
  <si>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Obs.: PREENCHER COM "NADA CONSTA", QUANDO FOR O CASO</t>
  </si>
  <si>
    <t>Nº Contrato formato TCE</t>
  </si>
  <si>
    <t>% de execução</t>
  </si>
  <si>
    <t>Concluída em 2021</t>
  </si>
  <si>
    <t>Data de Início</t>
  </si>
  <si>
    <t>Data de Reinício</t>
  </si>
  <si>
    <t>Medição</t>
  </si>
  <si>
    <t>Data da última medição</t>
  </si>
  <si>
    <t>Data do pagamento da última médição</t>
  </si>
  <si>
    <t>Não concluída em 2021</t>
  </si>
  <si>
    <t>Nome do responsável pela elaboração: Gleicineide Gonçalves de Souza Torres e Werton D'Avila de Farias</t>
  </si>
  <si>
    <t>Nome do titular do Órgão/Entidade/Fundo (no exercício do cargo): Antônio Cid Rodrigues Ferreira</t>
  </si>
  <si>
    <t>004/2016</t>
  </si>
  <si>
    <t>ítem</t>
  </si>
  <si>
    <t>Pregão Presencial</t>
  </si>
  <si>
    <t>028/2016</t>
  </si>
  <si>
    <t>112/2016</t>
  </si>
  <si>
    <t>29.04.2016</t>
  </si>
  <si>
    <t>03.082.817/0001-44</t>
  </si>
  <si>
    <t>KRONOS PROJETOS E SERVIÇOS LTDA</t>
  </si>
  <si>
    <t>29.04.2017</t>
  </si>
  <si>
    <t>33.90.39.00</t>
  </si>
  <si>
    <t>Valor Contratado</t>
  </si>
  <si>
    <t>I</t>
  </si>
  <si>
    <t>II</t>
  </si>
  <si>
    <t>III</t>
  </si>
  <si>
    <t>IV</t>
  </si>
  <si>
    <t>V</t>
  </si>
  <si>
    <t>18.05.2020</t>
  </si>
  <si>
    <t xml:space="preserve">28.04.2020 </t>
  </si>
  <si>
    <t>27.04.2018</t>
  </si>
  <si>
    <t>28.04.2017</t>
  </si>
  <si>
    <t>SUPRESSÃO DE 25%</t>
  </si>
  <si>
    <t xml:space="preserve">29.04.2017 </t>
  </si>
  <si>
    <t xml:space="preserve"> 29.04.2018  </t>
  </si>
  <si>
    <t>30.04.2019</t>
  </si>
  <si>
    <t xml:space="preserve"> 18.05.2020</t>
  </si>
  <si>
    <t>29.04.2018</t>
  </si>
  <si>
    <t>29.04.2019</t>
  </si>
  <si>
    <t>29.04.2021</t>
  </si>
  <si>
    <t>29.04.2020</t>
  </si>
  <si>
    <t xml:space="preserve"> 30.04.2020</t>
  </si>
  <si>
    <t>VI</t>
  </si>
  <si>
    <t>29.08.2021</t>
  </si>
  <si>
    <t xml:space="preserve">  </t>
  </si>
  <si>
    <t>28.08.2021</t>
  </si>
  <si>
    <t>VII</t>
  </si>
  <si>
    <t>26.08.2021</t>
  </si>
  <si>
    <t>28.02.2022</t>
  </si>
  <si>
    <t>28.04.2021</t>
  </si>
  <si>
    <t>Contratação de serviço de apoio técnico e operacional</t>
  </si>
  <si>
    <t>835/2017</t>
  </si>
  <si>
    <t>135/2016</t>
  </si>
  <si>
    <t>Adesão a Ata de Registro de Preços</t>
  </si>
  <si>
    <t>Prestação de Serviços Terceirizados-Apoio Técnico Adminitrativo e Operacional (Atividade Meio) de Natureza Contínua</t>
  </si>
  <si>
    <t>002/2017</t>
  </si>
  <si>
    <t>JWC MULTISERVIÇOS LTDA</t>
  </si>
  <si>
    <t>04.090.759/0001-63</t>
  </si>
  <si>
    <t>10.02.2018</t>
  </si>
  <si>
    <t>10.02.2017</t>
  </si>
  <si>
    <t>10.01.2017</t>
  </si>
  <si>
    <t>09.02.2018</t>
  </si>
  <si>
    <t>31.01.2019</t>
  </si>
  <si>
    <t>13.02.2019</t>
  </si>
  <si>
    <t>07.02.2020</t>
  </si>
  <si>
    <t>PRAZO</t>
  </si>
  <si>
    <t>PRAZO E VALOR</t>
  </si>
  <si>
    <t xml:space="preserve"> PRAZO E VALOR ITEM 2</t>
  </si>
  <si>
    <t>VALOR</t>
  </si>
  <si>
    <t>10.02.2019</t>
  </si>
  <si>
    <t>11.02.2020</t>
  </si>
  <si>
    <t>10.02.2020</t>
  </si>
  <si>
    <t>10.02.2021</t>
  </si>
  <si>
    <t>251/2016</t>
  </si>
  <si>
    <t>Secretaria de Estado de Saúde</t>
  </si>
  <si>
    <t>03.03.2017</t>
  </si>
  <si>
    <t>07.355.957/0001-08</t>
  </si>
  <si>
    <t>7 LAN COMÉRCIO E SERVIÇOS EIRELLI</t>
  </si>
  <si>
    <t>005/2017</t>
  </si>
  <si>
    <t>Manutenção e Suporte Técnico da Rede Metropolitana "Prefeitura Digital"</t>
  </si>
  <si>
    <t>Pregão Eletrônico</t>
  </si>
  <si>
    <t>332/2016</t>
  </si>
  <si>
    <t>03.03.2018</t>
  </si>
  <si>
    <t>33.90.39.00     33.30.30.00</t>
  </si>
  <si>
    <t>02.03.2018</t>
  </si>
  <si>
    <t>01.03.2019</t>
  </si>
  <si>
    <t>02.03.2020</t>
  </si>
  <si>
    <t>03.08.2020</t>
  </si>
  <si>
    <t>SUPRESSÃO DE 12%</t>
  </si>
  <si>
    <t xml:space="preserve"> 04.03.2019  </t>
  </si>
  <si>
    <t>03.03.2020</t>
  </si>
  <si>
    <t>03.03.2019</t>
  </si>
  <si>
    <t>03.03.2021</t>
  </si>
  <si>
    <t>09.427.503/0001-12</t>
  </si>
  <si>
    <t>Prestação de Serviços de Tecnologia da Informação e Comunicação</t>
  </si>
  <si>
    <t>Inexigibilidade de Licitação</t>
  </si>
  <si>
    <t>31.12.2020</t>
  </si>
  <si>
    <t>07.08.2018</t>
  </si>
  <si>
    <t>07.08.2017</t>
  </si>
  <si>
    <t>10889815/0001-27</t>
  </si>
  <si>
    <t>ACRE FRIO AR CONDICIONADO LTDA</t>
  </si>
  <si>
    <t>009/2017</t>
  </si>
  <si>
    <t>Prestação de Serviços de Manutenção Preventiva e Corretiva em aparelhos de ar-condicionados, bebedouros, geladeiras e frigobar, incluindo a substituição de peças</t>
  </si>
  <si>
    <t>Ítem</t>
  </si>
  <si>
    <t>030/2017</t>
  </si>
  <si>
    <t>2429/2017</t>
  </si>
  <si>
    <t>26.07.2019</t>
  </si>
  <si>
    <t>04.08.2020</t>
  </si>
  <si>
    <t>07.08.2019</t>
  </si>
  <si>
    <t>07.08.2020</t>
  </si>
  <si>
    <t>07.08.2021</t>
  </si>
  <si>
    <t>Secretaria  Municipal da Cidade</t>
  </si>
  <si>
    <t>12.09.2018</t>
  </si>
  <si>
    <t>12.09.2017</t>
  </si>
  <si>
    <t>09.468.769/0001-03</t>
  </si>
  <si>
    <t>RONDOMAZA AUTO PEÇAS LTDA</t>
  </si>
  <si>
    <t>010/2017</t>
  </si>
  <si>
    <t>Serviços de Manutenção Preventiva e corretiva de Veículos</t>
  </si>
  <si>
    <t>Lote</t>
  </si>
  <si>
    <t>596/2016</t>
  </si>
  <si>
    <t>2854/2017</t>
  </si>
  <si>
    <t>33.90.30.00    33.90.39.00</t>
  </si>
  <si>
    <t>11.09.2020</t>
  </si>
  <si>
    <t>11.09.2018</t>
  </si>
  <si>
    <t>12.09.2019</t>
  </si>
  <si>
    <t>12.09.2020</t>
  </si>
  <si>
    <t>12.09.2021</t>
  </si>
  <si>
    <t>Controladoria Geral do Estado</t>
  </si>
  <si>
    <t>04.793.242/0001-30</t>
  </si>
  <si>
    <t>SIT GEO TECNOLOGIA DA INFORMAÇÃO EIRELLI-ME</t>
  </si>
  <si>
    <t>003/2019</t>
  </si>
  <si>
    <t>Serviços especializados na gestão das Informações Territoriais</t>
  </si>
  <si>
    <t>001/2019</t>
  </si>
  <si>
    <t>11902/2019</t>
  </si>
  <si>
    <t>27.03.2020</t>
  </si>
  <si>
    <t>ART.25 DA 8666</t>
  </si>
  <si>
    <t>02.05.2019</t>
  </si>
  <si>
    <t>16.07.2021</t>
  </si>
  <si>
    <t>17.07.2020</t>
  </si>
  <si>
    <t>34.028.316/7709-95</t>
  </si>
  <si>
    <t>EMPRESA BRASILEIRA DE CORREIOS E TELÉGRAFOS</t>
  </si>
  <si>
    <t>9912494/7782020</t>
  </si>
  <si>
    <t>Serviços de Postagens</t>
  </si>
  <si>
    <t>12541/2020</t>
  </si>
  <si>
    <t>01.09.2020</t>
  </si>
  <si>
    <t>08.859.610/0001-57</t>
  </si>
  <si>
    <t>OMEGACAR EIRELLI</t>
  </si>
  <si>
    <t>004/2020</t>
  </si>
  <si>
    <t>Locação de Veículos com condutor (motocicleta)</t>
  </si>
  <si>
    <t>15745/2020</t>
  </si>
  <si>
    <t>002/202</t>
  </si>
  <si>
    <t>Secretaria Municipal de Assistência Social e Direitos Humanos</t>
  </si>
  <si>
    <t>44.90.52.00</t>
  </si>
  <si>
    <t>31.12.2021</t>
  </si>
  <si>
    <t>05.02.2021</t>
  </si>
  <si>
    <t>Aquisição de Material Permanente (Notebook)</t>
  </si>
  <si>
    <t>Item</t>
  </si>
  <si>
    <t>001/2021</t>
  </si>
  <si>
    <t>Dispensa de Licitação</t>
  </si>
  <si>
    <t>Lei 8.666/1993, 24, inciso II</t>
  </si>
  <si>
    <t>7009/2021</t>
  </si>
  <si>
    <t xml:space="preserve"> 1080004/2021</t>
  </si>
  <si>
    <t>CONSÓRCIO DE INFORMÁTICA DE GESTÃO PÚBLICA MUNICIPAL – CIGA (SIMPLES NACIONAL)</t>
  </si>
  <si>
    <t>04.05.2021</t>
  </si>
  <si>
    <t>04.05.2022</t>
  </si>
  <si>
    <t>Lei 8.666/1993, 25, inciso I e II</t>
  </si>
  <si>
    <t>002/2021</t>
  </si>
  <si>
    <t>005/2020</t>
  </si>
  <si>
    <t>18245/2021</t>
  </si>
  <si>
    <t>Prestação de serviços técnicos especializados e singulares de consultoria, para implementação do programa Cidades Excelentes na Prefeitura de Rio Branco</t>
  </si>
  <si>
    <t>1080007/2021</t>
  </si>
  <si>
    <t>INSTITUTO AQUILA DE GESTÃO</t>
  </si>
  <si>
    <t>14.377.211/0001-52</t>
  </si>
  <si>
    <t>05.08.2021</t>
  </si>
  <si>
    <t>05.02.2023</t>
  </si>
  <si>
    <t>Lei 8.666/1993, art. 25, inciso II, cumulado com o art. 13</t>
  </si>
  <si>
    <t>22.07.2021</t>
  </si>
  <si>
    <t>26266/2021</t>
  </si>
  <si>
    <t>Prestação de serviços bancários, incluindo o pagamento da folha de pagamentos dos servidores</t>
  </si>
  <si>
    <t>1080009/2021</t>
  </si>
  <si>
    <t>BANCO DO BRASIL S.A.</t>
  </si>
  <si>
    <t>00.000.000/0001-91</t>
  </si>
  <si>
    <t>10.09.2021</t>
  </si>
  <si>
    <t>10.09.2022</t>
  </si>
  <si>
    <t>Lei 8.666/1993, 24, inciso VIII</t>
  </si>
  <si>
    <t>20.08.2021</t>
  </si>
  <si>
    <t>150/2020</t>
  </si>
  <si>
    <t>044/2020</t>
  </si>
  <si>
    <t>Serviços de confecção de placa de inauguração em material acrílico e foto corrosão</t>
  </si>
  <si>
    <t>1080010/2021</t>
  </si>
  <si>
    <t>O. MILANIN NETO EIRELI.</t>
  </si>
  <si>
    <t>33.590.012/0001-72</t>
  </si>
  <si>
    <t>16.09.2021</t>
  </si>
  <si>
    <t>16.09.2022</t>
  </si>
  <si>
    <t>Secretaria Municipal da Casa Civil</t>
  </si>
  <si>
    <t>110/2021</t>
  </si>
  <si>
    <t>1080012/2021</t>
  </si>
  <si>
    <t xml:space="preserve"> I9 SOLUÇÕES DO BRASIL LTDA.</t>
  </si>
  <si>
    <t>01.019.491/001-31</t>
  </si>
  <si>
    <t>23.09.2021</t>
  </si>
  <si>
    <t>Aquisição de Material Permanente (Workstation)</t>
  </si>
  <si>
    <t>1080013/2021</t>
  </si>
  <si>
    <t>RICHARD S. MIRANDA.</t>
  </si>
  <si>
    <t>07.650.136/0001-96</t>
  </si>
  <si>
    <t>23716/2021</t>
  </si>
  <si>
    <t>003/2021</t>
  </si>
  <si>
    <t>Produtos e serviços por meio de Pacote de Serviços dos CORREIOS</t>
  </si>
  <si>
    <t>1080014/2021</t>
  </si>
  <si>
    <t>34.028.316/7709- 95</t>
  </si>
  <si>
    <t>03.09.2021</t>
  </si>
  <si>
    <t>0761.01352.00018/2020-47</t>
  </si>
  <si>
    <t>258/2020</t>
  </si>
  <si>
    <t>outsourcing de impressão sustentável através com equipamentos reprográficos/impressão/digitalização</t>
  </si>
  <si>
    <t>1080016/2021</t>
  </si>
  <si>
    <t>AMAZONAS COPIADORA LTDA</t>
  </si>
  <si>
    <t>01.657.353/0001-21</t>
  </si>
  <si>
    <t>14.10.2021</t>
  </si>
  <si>
    <t>14.10.2022</t>
  </si>
  <si>
    <t>Secretaria de Estado de Indústria, Ciência e Tecnologia - SEICT</t>
  </si>
  <si>
    <t>145/2021</t>
  </si>
  <si>
    <t>037/2021</t>
  </si>
  <si>
    <t>Serviço de emissão de certificados digitais</t>
  </si>
  <si>
    <t>1080017/2021</t>
  </si>
  <si>
    <t xml:space="preserve"> RIO MADEIRA CERTIFICADORA DIGITAL EIRELI.</t>
  </si>
  <si>
    <t>23.035.197/0001-08</t>
  </si>
  <si>
    <t>22.10.2021</t>
  </si>
  <si>
    <t>22.10.2022</t>
  </si>
  <si>
    <t>12018/2021</t>
  </si>
  <si>
    <t>004/2021</t>
  </si>
  <si>
    <t>Prestação de serviços de consultoria especializada na área fiscalização tributária das Instituições Financeira</t>
  </si>
  <si>
    <t>1080018/2021.</t>
  </si>
  <si>
    <t>14.744.004/0001-99</t>
  </si>
  <si>
    <t>03.11.2021</t>
  </si>
  <si>
    <t>03.05.2022</t>
  </si>
  <si>
    <t>21.10.2021</t>
  </si>
  <si>
    <t xml:space="preserve">26.04.2019 </t>
  </si>
  <si>
    <t>VALOR DE 25% EM CADA ITEM DO LOTE I</t>
  </si>
  <si>
    <t>02.02.2021</t>
  </si>
  <si>
    <t>11.02.2021</t>
  </si>
  <si>
    <t>10.08.2021</t>
  </si>
  <si>
    <t>11.08.2021</t>
  </si>
  <si>
    <t xml:space="preserve">03.03.2021 </t>
  </si>
  <si>
    <t>10.02.2022</t>
  </si>
  <si>
    <t>ÍTEM</t>
  </si>
  <si>
    <t>02.03.2022</t>
  </si>
  <si>
    <t>LOTE</t>
  </si>
  <si>
    <t>08.08.2021</t>
  </si>
  <si>
    <t>07.08.2022</t>
  </si>
  <si>
    <t>30.07.2021</t>
  </si>
  <si>
    <t>09.09.2019</t>
  </si>
  <si>
    <t>11.09.2021</t>
  </si>
  <si>
    <t>12.09.2022</t>
  </si>
  <si>
    <t>30.04.2020</t>
  </si>
  <si>
    <t>30.04.2021</t>
  </si>
  <si>
    <t>29.04.2022</t>
  </si>
  <si>
    <t>001/2020</t>
  </si>
  <si>
    <t>23.12.2020</t>
  </si>
  <si>
    <t>01.01.2021</t>
  </si>
  <si>
    <t>MANGIERI, MELO &amp; CIA CURSOS E EDITORA LTDA - ME</t>
  </si>
  <si>
    <t>PRESTAÇÃO DE CONTAS - EXERCÍCIO 2022</t>
  </si>
  <si>
    <t>Executado até 2021</t>
  </si>
  <si>
    <t xml:space="preserve"> Executado no Exercício 2022</t>
  </si>
  <si>
    <t>01.01.2022</t>
  </si>
  <si>
    <t>31.12.2022</t>
  </si>
  <si>
    <t>Data da emissão: 10/03/2022</t>
  </si>
  <si>
    <t>PODER EXECUTIVO MUNICIPAL</t>
  </si>
  <si>
    <t>Manual de Referência - 8ª Edição</t>
  </si>
  <si>
    <r>
      <t xml:space="preserve">IDENTIFICAÇÃO DO ÓRGÃO/ENTIDADE/FUNDO: </t>
    </r>
    <r>
      <rPr>
        <b/>
        <sz val="12"/>
        <color theme="1"/>
        <rFont val="Calibri"/>
        <family val="2"/>
        <scheme val="minor"/>
      </rPr>
      <t>SECRETARIA MUNICIPAL DE FINANÇAS - SEFIN</t>
    </r>
  </si>
  <si>
    <r>
      <t xml:space="preserve">REALIZADO ATÉ O MÊS/ANO (ACUMULADO): </t>
    </r>
    <r>
      <rPr>
        <b/>
        <sz val="12"/>
        <color theme="1"/>
        <rFont val="Calibri"/>
        <family val="2"/>
        <scheme val="minor"/>
      </rPr>
      <t>JANEIRO/2022</t>
    </r>
  </si>
  <si>
    <t>TOTAL</t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</si>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</sst>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" fontId="0" fillId="0" borderId="1" xfId="0" applyNumberFormat="1" applyFont="1" applyFill="1" applyBorder="1" applyAlignment="1">
      <alignment horizontal="left" vertical="center" wrapText="1"/>
    </xf>
    <xf numFmtId="44" fontId="0" fillId="0" borderId="1" xfId="1" applyFont="1" applyFill="1" applyBorder="1" applyAlignment="1">
      <alignment horizontal="left" vertical="center" wrapText="1"/>
    </xf>
    <xf numFmtId="17" fontId="0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 wrapText="1"/>
    </xf>
    <xf numFmtId="14" fontId="0" fillId="0" borderId="4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4" fontId="0" fillId="0" borderId="8" xfId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44" fontId="1" fillId="0" borderId="1" xfId="1" applyFont="1" applyFill="1" applyBorder="1" applyAlignment="1">
      <alignment horizontal="left" vertical="center" wrapText="1"/>
    </xf>
    <xf numFmtId="44" fontId="1" fillId="0" borderId="1" xfId="1" applyFont="1" applyFill="1" applyBorder="1" applyAlignment="1">
      <alignment horizontal="left" vertical="center" wrapText="1"/>
    </xf>
    <xf numFmtId="44" fontId="1" fillId="0" borderId="8" xfId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4" fontId="4" fillId="0" borderId="0" xfId="1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2" fillId="0" borderId="1" xfId="1" applyFont="1" applyFill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 wrapText="1"/>
    </xf>
    <xf numFmtId="44" fontId="1" fillId="0" borderId="4" xfId="1" applyFont="1" applyFill="1" applyBorder="1" applyAlignment="1">
      <alignment horizontal="left" vertical="center" wrapText="1"/>
    </xf>
    <xf numFmtId="44" fontId="2" fillId="0" borderId="15" xfId="1" applyFont="1" applyFill="1" applyBorder="1" applyAlignment="1">
      <alignment horizontal="left" vertical="center" wrapText="1"/>
    </xf>
    <xf numFmtId="44" fontId="2" fillId="0" borderId="0" xfId="1" applyFont="1" applyFill="1" applyBorder="1" applyAlignment="1">
      <alignment horizontal="left" vertical="center" wrapText="1"/>
    </xf>
    <xf numFmtId="44" fontId="0" fillId="0" borderId="0" xfId="1" applyFont="1" applyFill="1" applyAlignment="1">
      <alignment horizontal="left" vertical="center"/>
    </xf>
    <xf numFmtId="44" fontId="0" fillId="0" borderId="4" xfId="1" applyFont="1" applyFill="1" applyBorder="1" applyAlignment="1">
      <alignment horizontal="left" vertical="center" wrapText="1"/>
    </xf>
    <xf numFmtId="44" fontId="0" fillId="0" borderId="0" xfId="1" applyFont="1" applyAlignment="1">
      <alignment horizontal="left" vertical="center"/>
    </xf>
    <xf numFmtId="44" fontId="1" fillId="0" borderId="4" xfId="1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6" fillId="0" borderId="9" xfId="1" applyFont="1" applyFill="1" applyBorder="1" applyAlignment="1">
      <alignment horizontal="center" vertical="center" wrapText="1"/>
    </xf>
    <xf numFmtId="44" fontId="0" fillId="0" borderId="4" xfId="1" applyFont="1" applyFill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138112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102394</xdr:colOff>
      <xdr:row>0</xdr:row>
      <xdr:rowOff>71437</xdr:rowOff>
    </xdr:from>
    <xdr:to>
      <xdr:col>1</xdr:col>
      <xdr:colOff>702469</xdr:colOff>
      <xdr:row>2</xdr:row>
      <xdr:rowOff>200024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832" y="71437"/>
          <a:ext cx="6000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7"/>
  <sheetViews>
    <sheetView tabSelected="1" zoomScale="80" zoomScaleNormal="80" workbookViewId="0">
      <selection activeCell="W62" sqref="W62"/>
    </sheetView>
  </sheetViews>
  <sheetFormatPr defaultRowHeight="15" x14ac:dyDescent="0.25"/>
  <cols>
    <col min="1" max="1" width="6.85546875" style="18" customWidth="1"/>
    <col min="2" max="2" width="13.5703125" style="18" customWidth="1"/>
    <col min="3" max="3" width="11.5703125" style="18" customWidth="1"/>
    <col min="4" max="4" width="31.7109375" style="18" customWidth="1"/>
    <col min="5" max="5" width="10.28515625" style="18" customWidth="1"/>
    <col min="6" max="6" width="56.7109375" style="18" customWidth="1"/>
    <col min="7" max="7" width="13.28515625" style="19" customWidth="1"/>
    <col min="8" max="8" width="17.28515625" style="88" bestFit="1" customWidth="1"/>
    <col min="9" max="9" width="50.140625" style="88" customWidth="1"/>
    <col min="10" max="10" width="19.85546875" style="18" bestFit="1" customWidth="1"/>
    <col min="11" max="11" width="10.85546875" style="18" bestFit="1" customWidth="1"/>
    <col min="12" max="12" width="16.7109375" style="97" bestFit="1" customWidth="1"/>
    <col min="13" max="13" width="13.28515625" style="19" customWidth="1"/>
    <col min="14" max="14" width="10.85546875" style="18" bestFit="1" customWidth="1"/>
    <col min="15" max="15" width="11.85546875" style="19" customWidth="1"/>
    <col min="16" max="16" width="12" style="18" customWidth="1"/>
    <col min="17" max="17" width="12.140625" style="18" customWidth="1"/>
    <col min="18" max="18" width="11.42578125" style="99" bestFit="1" customWidth="1"/>
    <col min="19" max="19" width="13.140625" style="99" bestFit="1" customWidth="1"/>
    <col min="20" max="20" width="13" style="18" customWidth="1"/>
    <col min="21" max="21" width="8.5703125" style="19" customWidth="1"/>
    <col min="22" max="22" width="10.5703125" style="18" customWidth="1"/>
    <col min="23" max="23" width="11.5703125" style="18" bestFit="1" customWidth="1"/>
    <col min="24" max="24" width="14.5703125" style="18" customWidth="1"/>
    <col min="25" max="25" width="42.42578125" style="18" customWidth="1"/>
    <col min="26" max="26" width="16.5703125" style="18" bestFit="1" customWidth="1"/>
    <col min="27" max="27" width="11.28515625" style="18" bestFit="1" customWidth="1"/>
    <col min="28" max="28" width="10.140625" style="18" bestFit="1" customWidth="1"/>
    <col min="29" max="29" width="10" style="18" bestFit="1" customWidth="1"/>
    <col min="30" max="31" width="15" style="99" bestFit="1" customWidth="1"/>
    <col min="32" max="32" width="14.140625" style="18" customWidth="1"/>
    <col min="33" max="33" width="10.5703125" style="18" customWidth="1"/>
    <col min="34" max="34" width="17" style="99" bestFit="1" customWidth="1"/>
    <col min="35" max="35" width="25.28515625" style="99" customWidth="1"/>
    <col min="36" max="36" width="19.42578125" style="97" bestFit="1" customWidth="1"/>
    <col min="37" max="37" width="15" style="97" bestFit="1" customWidth="1"/>
    <col min="38" max="38" width="16.7109375" style="97" bestFit="1" customWidth="1"/>
    <col min="39" max="39" width="11.5703125" style="18" customWidth="1"/>
    <col min="40" max="40" width="13.85546875" style="18" customWidth="1"/>
    <col min="41" max="41" width="33.28515625" style="18" customWidth="1"/>
    <col min="42" max="42" width="13.140625" style="18" customWidth="1"/>
    <col min="43" max="43" width="15.28515625" style="18" bestFit="1" customWidth="1"/>
    <col min="44" max="44" width="31.7109375" style="18" bestFit="1" customWidth="1"/>
    <col min="45" max="45" width="13.85546875" style="18" customWidth="1"/>
    <col min="46" max="46" width="12.7109375" style="18" bestFit="1" customWidth="1"/>
    <col min="47" max="47" width="13.42578125" style="18" customWidth="1"/>
    <col min="48" max="48" width="12.7109375" style="18" bestFit="1" customWidth="1"/>
    <col min="49" max="49" width="5.28515625" style="18" bestFit="1" customWidth="1"/>
    <col min="50" max="50" width="11.140625" style="18" customWidth="1"/>
    <col min="51" max="51" width="5.85546875" style="18" bestFit="1" customWidth="1"/>
    <col min="52" max="52" width="8.5703125" style="18" bestFit="1" customWidth="1"/>
    <col min="53" max="53" width="10.140625" style="18" customWidth="1"/>
    <col min="54" max="54" width="9.140625" style="18"/>
    <col min="55" max="55" width="11.140625" style="18" bestFit="1" customWidth="1"/>
    <col min="56" max="56" width="12.140625" style="18" customWidth="1"/>
    <col min="57" max="57" width="10.140625" style="18" customWidth="1"/>
    <col min="58" max="59" width="9.140625" style="18"/>
    <col min="60" max="60" width="7.42578125" style="18" bestFit="1" customWidth="1"/>
    <col min="61" max="16384" width="9.140625" style="18"/>
  </cols>
  <sheetData>
    <row r="1" spans="1:60" s="29" customFormat="1" ht="15.75" x14ac:dyDescent="0.25">
      <c r="H1" s="31"/>
      <c r="I1" s="31"/>
      <c r="L1" s="89"/>
      <c r="R1" s="89"/>
      <c r="S1" s="89"/>
      <c r="AD1" s="89"/>
      <c r="AE1" s="89"/>
      <c r="AH1" s="89"/>
      <c r="AI1" s="89"/>
      <c r="AJ1" s="89"/>
      <c r="AK1" s="89"/>
      <c r="AL1" s="89"/>
    </row>
    <row r="2" spans="1:60" s="29" customFormat="1" ht="15.75" x14ac:dyDescent="0.25">
      <c r="H2" s="31"/>
      <c r="I2" s="31"/>
      <c r="L2" s="89"/>
      <c r="R2" s="89"/>
      <c r="S2" s="89"/>
      <c r="AD2" s="89"/>
      <c r="AE2" s="89"/>
      <c r="AH2" s="89"/>
      <c r="AI2" s="89"/>
      <c r="AJ2" s="89"/>
      <c r="AK2" s="89"/>
      <c r="AL2" s="89"/>
    </row>
    <row r="3" spans="1:60" s="29" customFormat="1" ht="15.75" x14ac:dyDescent="0.25">
      <c r="H3" s="31"/>
      <c r="I3" s="31"/>
      <c r="L3" s="89"/>
      <c r="R3" s="89"/>
      <c r="S3" s="89"/>
      <c r="AD3" s="89"/>
      <c r="AE3" s="89"/>
      <c r="AH3" s="89"/>
      <c r="AI3" s="89"/>
      <c r="AJ3" s="89"/>
      <c r="AK3" s="89"/>
      <c r="AL3" s="89"/>
    </row>
    <row r="4" spans="1:60" s="29" customFormat="1" ht="15.75" x14ac:dyDescent="0.25">
      <c r="A4" s="31" t="s">
        <v>382</v>
      </c>
      <c r="G4" s="30"/>
      <c r="H4" s="31"/>
      <c r="I4" s="31"/>
      <c r="L4" s="90"/>
      <c r="M4" s="30"/>
      <c r="O4" s="30"/>
      <c r="R4" s="89"/>
      <c r="S4" s="89"/>
      <c r="U4" s="30"/>
      <c r="AD4" s="89"/>
      <c r="AE4" s="89"/>
      <c r="AH4" s="89"/>
      <c r="AI4" s="89"/>
      <c r="AJ4" s="90"/>
      <c r="AK4" s="90"/>
      <c r="AL4" s="90"/>
    </row>
    <row r="5" spans="1:60" s="29" customFormat="1" ht="15.75" x14ac:dyDescent="0.25">
      <c r="G5" s="30"/>
      <c r="H5" s="31"/>
      <c r="I5" s="31"/>
      <c r="L5" s="90"/>
      <c r="M5" s="30"/>
      <c r="O5" s="30"/>
      <c r="R5" s="89"/>
      <c r="S5" s="89"/>
      <c r="U5" s="30"/>
      <c r="AD5" s="89"/>
      <c r="AE5" s="89"/>
      <c r="AH5" s="89"/>
      <c r="AI5" s="89"/>
      <c r="AJ5" s="90"/>
      <c r="AK5" s="90"/>
      <c r="AL5" s="90"/>
    </row>
    <row r="6" spans="1:60" s="29" customFormat="1" ht="15.75" x14ac:dyDescent="0.25">
      <c r="A6" s="31" t="s">
        <v>376</v>
      </c>
      <c r="H6" s="31"/>
      <c r="I6" s="31"/>
      <c r="L6" s="89"/>
      <c r="R6" s="89"/>
      <c r="S6" s="89"/>
      <c r="AD6" s="89"/>
      <c r="AE6" s="89"/>
      <c r="AH6" s="89"/>
      <c r="AI6" s="89"/>
      <c r="AJ6" s="89"/>
      <c r="AK6" s="89"/>
      <c r="AL6" s="89"/>
    </row>
    <row r="7" spans="1:60" s="29" customFormat="1" ht="15.75" x14ac:dyDescent="0.25">
      <c r="A7" s="29" t="s">
        <v>92</v>
      </c>
      <c r="H7" s="31"/>
      <c r="I7" s="31"/>
      <c r="L7" s="90"/>
      <c r="M7" s="30"/>
      <c r="O7" s="30"/>
      <c r="R7" s="89"/>
      <c r="S7" s="89"/>
      <c r="U7" s="30"/>
      <c r="AD7" s="89"/>
      <c r="AE7" s="89"/>
      <c r="AH7" s="89"/>
      <c r="AI7" s="89"/>
      <c r="AJ7" s="90"/>
      <c r="AK7" s="90"/>
      <c r="AL7" s="90"/>
    </row>
    <row r="8" spans="1:60" s="29" customFormat="1" ht="15.75" x14ac:dyDescent="0.25">
      <c r="A8" s="29" t="s">
        <v>383</v>
      </c>
      <c r="G8" s="30"/>
      <c r="H8" s="31"/>
      <c r="I8" s="31"/>
      <c r="L8" s="90"/>
      <c r="M8" s="30"/>
      <c r="O8" s="30"/>
      <c r="R8" s="89"/>
      <c r="S8" s="89"/>
      <c r="U8" s="30"/>
      <c r="AD8" s="89"/>
      <c r="AE8" s="89"/>
      <c r="AH8" s="89"/>
      <c r="AI8" s="89"/>
      <c r="AJ8" s="90"/>
      <c r="AK8" s="90"/>
      <c r="AL8" s="90"/>
    </row>
    <row r="9" spans="1:60" s="29" customFormat="1" ht="15.75" x14ac:dyDescent="0.25">
      <c r="G9" s="30"/>
      <c r="H9" s="31"/>
      <c r="I9" s="31"/>
      <c r="L9" s="90"/>
      <c r="M9" s="30"/>
      <c r="O9" s="30"/>
      <c r="R9" s="89"/>
      <c r="S9" s="89"/>
      <c r="U9" s="30"/>
      <c r="AD9" s="89"/>
      <c r="AE9" s="89"/>
      <c r="AH9" s="89"/>
      <c r="AI9" s="89"/>
      <c r="AJ9" s="90"/>
      <c r="AK9" s="90"/>
      <c r="AL9" s="90"/>
    </row>
    <row r="10" spans="1:60" s="29" customFormat="1" ht="15.75" x14ac:dyDescent="0.25">
      <c r="A10" s="29" t="s">
        <v>384</v>
      </c>
      <c r="H10" s="31"/>
      <c r="I10" s="31"/>
      <c r="L10" s="89"/>
      <c r="R10" s="89"/>
      <c r="S10" s="89"/>
      <c r="AD10" s="89"/>
      <c r="AE10" s="89"/>
      <c r="AH10" s="89"/>
      <c r="AI10" s="89"/>
      <c r="AJ10" s="89"/>
      <c r="AK10" s="89"/>
      <c r="AL10" s="89"/>
    </row>
    <row r="11" spans="1:60" s="29" customFormat="1" ht="15.75" x14ac:dyDescent="0.25">
      <c r="A11" s="29" t="s">
        <v>385</v>
      </c>
      <c r="H11" s="31"/>
      <c r="I11" s="31"/>
      <c r="L11" s="89"/>
      <c r="R11" s="89"/>
      <c r="S11" s="89"/>
      <c r="AD11" s="89"/>
      <c r="AE11" s="89"/>
      <c r="AH11" s="89"/>
      <c r="AI11" s="89"/>
      <c r="AJ11" s="89"/>
      <c r="AK11" s="89"/>
      <c r="AL11" s="89"/>
    </row>
    <row r="12" spans="1:60" s="29" customFormat="1" ht="15.75" x14ac:dyDescent="0.25">
      <c r="G12" s="30"/>
      <c r="H12" s="31"/>
      <c r="I12" s="31"/>
      <c r="L12" s="90"/>
      <c r="M12" s="30"/>
      <c r="O12" s="30"/>
      <c r="R12" s="89"/>
      <c r="S12" s="89"/>
      <c r="U12" s="30"/>
      <c r="AD12" s="89"/>
      <c r="AE12" s="89"/>
      <c r="AH12" s="89"/>
      <c r="AI12" s="89"/>
      <c r="AJ12" s="90"/>
      <c r="AK12" s="90"/>
      <c r="AL12" s="90"/>
    </row>
    <row r="13" spans="1:60" s="29" customFormat="1" ht="15.75" x14ac:dyDescent="0.25">
      <c r="G13" s="30"/>
      <c r="H13" s="31"/>
      <c r="I13" s="31"/>
      <c r="L13" s="90"/>
      <c r="M13" s="30"/>
      <c r="O13" s="30"/>
      <c r="R13" s="89"/>
      <c r="S13" s="89"/>
      <c r="U13" s="30"/>
      <c r="AD13" s="89"/>
      <c r="AE13" s="89"/>
      <c r="AH13" s="89"/>
      <c r="AI13" s="89"/>
      <c r="AJ13" s="90"/>
      <c r="AK13" s="90"/>
      <c r="AL13" s="90"/>
    </row>
    <row r="14" spans="1:60" s="29" customFormat="1" ht="15.75" customHeight="1" thickBot="1" x14ac:dyDescent="0.3">
      <c r="A14" s="32" t="s">
        <v>69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91"/>
      <c r="M14" s="32"/>
      <c r="N14" s="32"/>
      <c r="O14" s="32"/>
      <c r="P14" s="32"/>
      <c r="Q14" s="32"/>
      <c r="R14" s="91"/>
      <c r="S14" s="91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91"/>
      <c r="AE14" s="91"/>
      <c r="AF14" s="32"/>
      <c r="AG14" s="32"/>
      <c r="AH14" s="91"/>
      <c r="AI14" s="91"/>
      <c r="AJ14" s="91"/>
      <c r="AK14" s="91"/>
      <c r="AL14" s="91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</row>
    <row r="15" spans="1:60" ht="15.75" customHeight="1" x14ac:dyDescent="0.25">
      <c r="A15" s="52" t="s">
        <v>50</v>
      </c>
      <c r="B15" s="53" t="s">
        <v>20</v>
      </c>
      <c r="C15" s="53"/>
      <c r="D15" s="53"/>
      <c r="E15" s="53"/>
      <c r="F15" s="53"/>
      <c r="G15" s="53"/>
      <c r="H15" s="53" t="s">
        <v>70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 t="s">
        <v>74</v>
      </c>
      <c r="AN15" s="53"/>
      <c r="AO15" s="53"/>
      <c r="AP15" s="53"/>
      <c r="AQ15" s="53" t="s">
        <v>91</v>
      </c>
      <c r="AR15" s="53"/>
      <c r="AS15" s="53"/>
      <c r="AT15" s="53"/>
      <c r="AU15" s="53"/>
      <c r="AV15" s="53"/>
      <c r="AW15" s="54" t="s">
        <v>71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</row>
    <row r="16" spans="1:60" ht="15.75" customHeight="1" x14ac:dyDescent="0.25">
      <c r="A16" s="56"/>
      <c r="B16" s="1"/>
      <c r="C16" s="1"/>
      <c r="D16" s="1"/>
      <c r="E16" s="1"/>
      <c r="F16" s="1"/>
      <c r="G16" s="1"/>
      <c r="H16" s="1" t="s">
        <v>48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102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 t="s">
        <v>94</v>
      </c>
      <c r="AG16" s="1"/>
      <c r="AH16" s="1"/>
      <c r="AI16" s="102" t="s">
        <v>49</v>
      </c>
      <c r="AJ16" s="102"/>
      <c r="AK16" s="102"/>
      <c r="AL16" s="102"/>
      <c r="AM16" s="1" t="s">
        <v>76</v>
      </c>
      <c r="AN16" s="1" t="s">
        <v>77</v>
      </c>
      <c r="AO16" s="1" t="s">
        <v>75</v>
      </c>
      <c r="AP16" s="1" t="s">
        <v>111</v>
      </c>
      <c r="AQ16" s="1" t="s">
        <v>81</v>
      </c>
      <c r="AR16" s="1" t="s">
        <v>82</v>
      </c>
      <c r="AS16" s="1" t="s">
        <v>83</v>
      </c>
      <c r="AT16" s="1" t="s">
        <v>85</v>
      </c>
      <c r="AU16" s="1" t="s">
        <v>84</v>
      </c>
      <c r="AV16" s="1" t="s">
        <v>85</v>
      </c>
      <c r="AW16" s="1" t="s">
        <v>1</v>
      </c>
      <c r="AX16" s="43" t="s">
        <v>55</v>
      </c>
      <c r="AY16" s="42" t="s">
        <v>58</v>
      </c>
      <c r="AZ16" s="42"/>
      <c r="BA16" s="42"/>
      <c r="BB16" s="42" t="s">
        <v>123</v>
      </c>
      <c r="BC16" s="42"/>
      <c r="BD16" s="43" t="s">
        <v>120</v>
      </c>
      <c r="BE16" s="1" t="s">
        <v>126</v>
      </c>
      <c r="BF16" s="42" t="s">
        <v>60</v>
      </c>
      <c r="BG16" s="42"/>
      <c r="BH16" s="57"/>
    </row>
    <row r="17" spans="1:60" ht="33" customHeight="1" x14ac:dyDescent="0.25">
      <c r="A17" s="5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 t="s">
        <v>93</v>
      </c>
      <c r="AA17" s="1"/>
      <c r="AB17" s="1" t="s">
        <v>96</v>
      </c>
      <c r="AC17" s="1"/>
      <c r="AD17" s="1"/>
      <c r="AE17" s="1"/>
      <c r="AF17" s="1" t="s">
        <v>95</v>
      </c>
      <c r="AG17" s="1"/>
      <c r="AH17" s="1"/>
      <c r="AI17" s="92"/>
      <c r="AJ17" s="102" t="s">
        <v>103</v>
      </c>
      <c r="AK17" s="102"/>
      <c r="AL17" s="10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43"/>
      <c r="AY17" s="42"/>
      <c r="AZ17" s="42"/>
      <c r="BA17" s="42"/>
      <c r="BB17" s="42"/>
      <c r="BC17" s="42"/>
      <c r="BD17" s="43"/>
      <c r="BE17" s="1"/>
      <c r="BF17" s="43" t="s">
        <v>121</v>
      </c>
      <c r="BG17" s="43" t="s">
        <v>122</v>
      </c>
      <c r="BH17" s="57" t="s">
        <v>59</v>
      </c>
    </row>
    <row r="18" spans="1:60" ht="60" x14ac:dyDescent="0.25">
      <c r="A18" s="56"/>
      <c r="B18" s="44" t="s">
        <v>6</v>
      </c>
      <c r="C18" s="44" t="s">
        <v>7</v>
      </c>
      <c r="D18" s="44" t="s">
        <v>0</v>
      </c>
      <c r="E18" s="44" t="s">
        <v>1</v>
      </c>
      <c r="F18" s="44" t="s">
        <v>2</v>
      </c>
      <c r="G18" s="44" t="s">
        <v>8</v>
      </c>
      <c r="H18" s="45" t="s">
        <v>118</v>
      </c>
      <c r="I18" s="44" t="s">
        <v>3</v>
      </c>
      <c r="J18" s="44" t="s">
        <v>18</v>
      </c>
      <c r="K18" s="44" t="s">
        <v>9</v>
      </c>
      <c r="L18" s="92" t="s">
        <v>139</v>
      </c>
      <c r="M18" s="44" t="s">
        <v>13</v>
      </c>
      <c r="N18" s="44" t="s">
        <v>12</v>
      </c>
      <c r="O18" s="44" t="s">
        <v>11</v>
      </c>
      <c r="P18" s="44" t="s">
        <v>4</v>
      </c>
      <c r="Q18" s="44" t="s">
        <v>387</v>
      </c>
      <c r="R18" s="92" t="s">
        <v>51</v>
      </c>
      <c r="S18" s="92" t="s">
        <v>52</v>
      </c>
      <c r="T18" s="44" t="s">
        <v>5</v>
      </c>
      <c r="U18" s="44" t="s">
        <v>1</v>
      </c>
      <c r="V18" s="44" t="s">
        <v>106</v>
      </c>
      <c r="W18" s="44" t="s">
        <v>9</v>
      </c>
      <c r="X18" s="44" t="s">
        <v>13</v>
      </c>
      <c r="Y18" s="44" t="s">
        <v>10</v>
      </c>
      <c r="Z18" s="44" t="s">
        <v>12</v>
      </c>
      <c r="AA18" s="44" t="s">
        <v>11</v>
      </c>
      <c r="AB18" s="44" t="s">
        <v>14</v>
      </c>
      <c r="AC18" s="44" t="s">
        <v>15</v>
      </c>
      <c r="AD18" s="92" t="s">
        <v>16</v>
      </c>
      <c r="AE18" s="92" t="s">
        <v>17</v>
      </c>
      <c r="AF18" s="44" t="s">
        <v>101</v>
      </c>
      <c r="AG18" s="44" t="s">
        <v>100</v>
      </c>
      <c r="AH18" s="92" t="s">
        <v>99</v>
      </c>
      <c r="AI18" s="92" t="s">
        <v>21</v>
      </c>
      <c r="AJ18" s="92" t="s">
        <v>377</v>
      </c>
      <c r="AK18" s="92" t="s">
        <v>378</v>
      </c>
      <c r="AL18" s="92" t="s">
        <v>19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43"/>
      <c r="AY18" s="46" t="s">
        <v>56</v>
      </c>
      <c r="AZ18" s="46" t="s">
        <v>57</v>
      </c>
      <c r="BA18" s="47" t="s">
        <v>119</v>
      </c>
      <c r="BB18" s="47" t="s">
        <v>124</v>
      </c>
      <c r="BC18" s="47" t="s">
        <v>125</v>
      </c>
      <c r="BD18" s="43"/>
      <c r="BE18" s="1"/>
      <c r="BF18" s="43"/>
      <c r="BG18" s="43"/>
      <c r="BH18" s="57"/>
    </row>
    <row r="19" spans="1:60" ht="30.75" thickBot="1" x14ac:dyDescent="0.3">
      <c r="A19" s="58"/>
      <c r="B19" s="59" t="s">
        <v>22</v>
      </c>
      <c r="C19" s="59" t="s">
        <v>23</v>
      </c>
      <c r="D19" s="60" t="s">
        <v>46</v>
      </c>
      <c r="E19" s="59" t="s">
        <v>24</v>
      </c>
      <c r="F19" s="59" t="s">
        <v>25</v>
      </c>
      <c r="G19" s="59" t="s">
        <v>26</v>
      </c>
      <c r="H19" s="60" t="s">
        <v>27</v>
      </c>
      <c r="I19" s="59" t="s">
        <v>28</v>
      </c>
      <c r="J19" s="59" t="s">
        <v>29</v>
      </c>
      <c r="K19" s="59" t="s">
        <v>30</v>
      </c>
      <c r="L19" s="93" t="s">
        <v>31</v>
      </c>
      <c r="M19" s="59" t="s">
        <v>32</v>
      </c>
      <c r="N19" s="59" t="s">
        <v>33</v>
      </c>
      <c r="O19" s="59" t="s">
        <v>34</v>
      </c>
      <c r="P19" s="59" t="s">
        <v>35</v>
      </c>
      <c r="Q19" s="59" t="s">
        <v>36</v>
      </c>
      <c r="R19" s="93" t="s">
        <v>37</v>
      </c>
      <c r="S19" s="93" t="s">
        <v>47</v>
      </c>
      <c r="T19" s="59" t="s">
        <v>38</v>
      </c>
      <c r="U19" s="59" t="s">
        <v>105</v>
      </c>
      <c r="V19" s="59" t="s">
        <v>39</v>
      </c>
      <c r="W19" s="59" t="s">
        <v>40</v>
      </c>
      <c r="X19" s="59" t="s">
        <v>41</v>
      </c>
      <c r="Y19" s="59" t="s">
        <v>42</v>
      </c>
      <c r="Z19" s="59" t="s">
        <v>43</v>
      </c>
      <c r="AA19" s="59" t="s">
        <v>44</v>
      </c>
      <c r="AB19" s="59" t="s">
        <v>53</v>
      </c>
      <c r="AC19" s="59" t="s">
        <v>45</v>
      </c>
      <c r="AD19" s="93" t="s">
        <v>72</v>
      </c>
      <c r="AE19" s="93" t="s">
        <v>97</v>
      </c>
      <c r="AF19" s="59" t="s">
        <v>54</v>
      </c>
      <c r="AG19" s="59" t="s">
        <v>98</v>
      </c>
      <c r="AH19" s="93" t="s">
        <v>107</v>
      </c>
      <c r="AI19" s="103" t="s">
        <v>108</v>
      </c>
      <c r="AJ19" s="103" t="s">
        <v>61</v>
      </c>
      <c r="AK19" s="103" t="s">
        <v>109</v>
      </c>
      <c r="AL19" s="103" t="s">
        <v>110</v>
      </c>
      <c r="AM19" s="61" t="s">
        <v>62</v>
      </c>
      <c r="AN19" s="61" t="s">
        <v>63</v>
      </c>
      <c r="AO19" s="61" t="s">
        <v>64</v>
      </c>
      <c r="AP19" s="62" t="s">
        <v>65</v>
      </c>
      <c r="AQ19" s="62" t="s">
        <v>66</v>
      </c>
      <c r="AR19" s="62" t="s">
        <v>67</v>
      </c>
      <c r="AS19" s="62" t="s">
        <v>68</v>
      </c>
      <c r="AT19" s="62" t="s">
        <v>73</v>
      </c>
      <c r="AU19" s="62" t="s">
        <v>78</v>
      </c>
      <c r="AV19" s="62" t="s">
        <v>79</v>
      </c>
      <c r="AW19" s="62" t="s">
        <v>112</v>
      </c>
      <c r="AX19" s="62" t="s">
        <v>80</v>
      </c>
      <c r="AY19" s="62" t="s">
        <v>86</v>
      </c>
      <c r="AZ19" s="62" t="s">
        <v>87</v>
      </c>
      <c r="BA19" s="62" t="s">
        <v>88</v>
      </c>
      <c r="BB19" s="62" t="s">
        <v>89</v>
      </c>
      <c r="BC19" s="62" t="s">
        <v>90</v>
      </c>
      <c r="BD19" s="62" t="s">
        <v>104</v>
      </c>
      <c r="BE19" s="62" t="s">
        <v>113</v>
      </c>
      <c r="BF19" s="62" t="s">
        <v>114</v>
      </c>
      <c r="BG19" s="62" t="s">
        <v>115</v>
      </c>
      <c r="BH19" s="63" t="s">
        <v>116</v>
      </c>
    </row>
    <row r="20" spans="1:60" s="19" customFormat="1" x14ac:dyDescent="0.25">
      <c r="A20" s="65">
        <v>1</v>
      </c>
      <c r="B20" s="5" t="s">
        <v>133</v>
      </c>
      <c r="C20" s="5" t="s">
        <v>132</v>
      </c>
      <c r="D20" s="48" t="s">
        <v>131</v>
      </c>
      <c r="E20" s="5" t="s">
        <v>130</v>
      </c>
      <c r="F20" s="5" t="s">
        <v>167</v>
      </c>
      <c r="G20" s="5">
        <v>11760</v>
      </c>
      <c r="H20" s="84" t="s">
        <v>129</v>
      </c>
      <c r="I20" s="84" t="s">
        <v>136</v>
      </c>
      <c r="J20" s="5" t="s">
        <v>135</v>
      </c>
      <c r="K20" s="49" t="s">
        <v>134</v>
      </c>
      <c r="L20" s="94">
        <v>614249.17000000004</v>
      </c>
      <c r="M20" s="50">
        <v>11795</v>
      </c>
      <c r="N20" s="5" t="s">
        <v>134</v>
      </c>
      <c r="O20" s="5" t="s">
        <v>137</v>
      </c>
      <c r="P20" s="5">
        <v>101</v>
      </c>
      <c r="Q20" s="5"/>
      <c r="R20" s="98"/>
      <c r="S20" s="98"/>
      <c r="T20" s="5" t="s">
        <v>138</v>
      </c>
      <c r="U20" s="5" t="s">
        <v>360</v>
      </c>
      <c r="V20" s="15" t="s">
        <v>140</v>
      </c>
      <c r="W20" s="51" t="s">
        <v>148</v>
      </c>
      <c r="X20" s="16">
        <v>12053</v>
      </c>
      <c r="Y20" s="15" t="s">
        <v>182</v>
      </c>
      <c r="Z20" s="15" t="s">
        <v>150</v>
      </c>
      <c r="AA20" s="15" t="s">
        <v>154</v>
      </c>
      <c r="AB20" s="15"/>
      <c r="AC20" s="15"/>
      <c r="AD20" s="100"/>
      <c r="AE20" s="100"/>
      <c r="AF20" s="15"/>
      <c r="AG20" s="15"/>
      <c r="AH20" s="104"/>
      <c r="AI20" s="100">
        <f>L20-AE20+AD20+AH20</f>
        <v>614249.17000000004</v>
      </c>
      <c r="AJ20" s="100">
        <v>0</v>
      </c>
      <c r="AK20" s="100">
        <v>0</v>
      </c>
      <c r="AL20" s="100">
        <f>AJ20+AK20</f>
        <v>0</v>
      </c>
      <c r="AM20" s="15"/>
      <c r="AN20" s="15"/>
      <c r="AO20" s="15"/>
      <c r="AP20" s="15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s="19" customFormat="1" x14ac:dyDescent="0.25">
      <c r="A21" s="66"/>
      <c r="B21" s="2"/>
      <c r="C21" s="2"/>
      <c r="D21" s="13"/>
      <c r="E21" s="2"/>
      <c r="F21" s="2"/>
      <c r="G21" s="2"/>
      <c r="H21" s="3"/>
      <c r="I21" s="3"/>
      <c r="J21" s="2"/>
      <c r="K21" s="12"/>
      <c r="L21" s="81"/>
      <c r="M21" s="34"/>
      <c r="N21" s="2"/>
      <c r="O21" s="2"/>
      <c r="P21" s="2"/>
      <c r="Q21" s="2"/>
      <c r="R21" s="14"/>
      <c r="S21" s="14"/>
      <c r="T21" s="2"/>
      <c r="U21" s="2"/>
      <c r="V21" s="4" t="s">
        <v>141</v>
      </c>
      <c r="W21" s="7" t="s">
        <v>147</v>
      </c>
      <c r="X21" s="8">
        <v>12298</v>
      </c>
      <c r="Y21" s="4" t="s">
        <v>183</v>
      </c>
      <c r="Z21" s="4" t="s">
        <v>151</v>
      </c>
      <c r="AA21" s="4" t="s">
        <v>155</v>
      </c>
      <c r="AB21" s="9">
        <v>5.3699999999999998E-2</v>
      </c>
      <c r="AC21" s="4"/>
      <c r="AD21" s="82">
        <v>32985.18</v>
      </c>
      <c r="AE21" s="82"/>
      <c r="AF21" s="4"/>
      <c r="AG21" s="4"/>
      <c r="AH21" s="38"/>
      <c r="AI21" s="100">
        <f t="shared" ref="AI21:AI61" si="0">L21-AE21+AD21+AH21</f>
        <v>32985.18</v>
      </c>
      <c r="AJ21" s="82">
        <v>0</v>
      </c>
      <c r="AK21" s="82">
        <v>0</v>
      </c>
      <c r="AL21" s="100">
        <f t="shared" ref="AL21:AL61" si="1">AJ21+AK21</f>
        <v>0</v>
      </c>
      <c r="AM21" s="4"/>
      <c r="AN21" s="4"/>
      <c r="AO21" s="4"/>
      <c r="AP21" s="4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s="19" customFormat="1" x14ac:dyDescent="0.25">
      <c r="A22" s="66"/>
      <c r="B22" s="2"/>
      <c r="C22" s="2"/>
      <c r="D22" s="13"/>
      <c r="E22" s="2"/>
      <c r="F22" s="2"/>
      <c r="G22" s="2"/>
      <c r="H22" s="3"/>
      <c r="I22" s="3"/>
      <c r="J22" s="2"/>
      <c r="K22" s="12"/>
      <c r="L22" s="81"/>
      <c r="M22" s="34"/>
      <c r="N22" s="2"/>
      <c r="O22" s="2"/>
      <c r="P22" s="2"/>
      <c r="Q22" s="2"/>
      <c r="R22" s="14"/>
      <c r="S22" s="14"/>
      <c r="T22" s="2"/>
      <c r="U22" s="2"/>
      <c r="V22" s="4" t="s">
        <v>142</v>
      </c>
      <c r="W22" s="10" t="s">
        <v>352</v>
      </c>
      <c r="X22" s="10">
        <v>12546</v>
      </c>
      <c r="Y22" s="10" t="s">
        <v>184</v>
      </c>
      <c r="Z22" s="4" t="s">
        <v>152</v>
      </c>
      <c r="AA22" s="8" t="s">
        <v>157</v>
      </c>
      <c r="AB22" s="11">
        <v>0.25</v>
      </c>
      <c r="AC22" s="4"/>
      <c r="AD22" s="82">
        <v>73780.850000000006</v>
      </c>
      <c r="AE22" s="82"/>
      <c r="AF22" s="4"/>
      <c r="AG22" s="11"/>
      <c r="AH22" s="38"/>
      <c r="AI22" s="100">
        <f t="shared" si="0"/>
        <v>73780.850000000006</v>
      </c>
      <c r="AJ22" s="82">
        <v>0</v>
      </c>
      <c r="AK22" s="82">
        <v>0</v>
      </c>
      <c r="AL22" s="100">
        <f t="shared" si="1"/>
        <v>0</v>
      </c>
      <c r="AM22" s="4"/>
      <c r="AN22" s="4"/>
      <c r="AO22" s="4"/>
      <c r="AP22" s="4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s="19" customFormat="1" x14ac:dyDescent="0.25">
      <c r="A23" s="66"/>
      <c r="B23" s="2"/>
      <c r="C23" s="2"/>
      <c r="D23" s="13"/>
      <c r="E23" s="2"/>
      <c r="F23" s="2"/>
      <c r="G23" s="2"/>
      <c r="H23" s="3"/>
      <c r="I23" s="3"/>
      <c r="J23" s="2"/>
      <c r="K23" s="12"/>
      <c r="L23" s="81"/>
      <c r="M23" s="34"/>
      <c r="N23" s="2"/>
      <c r="O23" s="2"/>
      <c r="P23" s="2"/>
      <c r="Q23" s="2"/>
      <c r="R23" s="14"/>
      <c r="S23" s="14"/>
      <c r="T23" s="2"/>
      <c r="U23" s="2"/>
      <c r="V23" s="4" t="s">
        <v>143</v>
      </c>
      <c r="W23" s="4" t="s">
        <v>146</v>
      </c>
      <c r="X23" s="4">
        <v>12793</v>
      </c>
      <c r="Y23" s="4" t="s">
        <v>182</v>
      </c>
      <c r="Z23" s="4" t="s">
        <v>158</v>
      </c>
      <c r="AA23" s="4" t="s">
        <v>156</v>
      </c>
      <c r="AB23" s="4"/>
      <c r="AC23" s="11"/>
      <c r="AD23" s="82"/>
      <c r="AE23" s="82"/>
      <c r="AF23" s="4"/>
      <c r="AG23" s="4"/>
      <c r="AH23" s="38"/>
      <c r="AI23" s="100">
        <f t="shared" si="0"/>
        <v>0</v>
      </c>
      <c r="AJ23" s="82">
        <v>0</v>
      </c>
      <c r="AK23" s="82">
        <v>0</v>
      </c>
      <c r="AL23" s="100">
        <f t="shared" si="1"/>
        <v>0</v>
      </c>
      <c r="AM23" s="4"/>
      <c r="AN23" s="4"/>
      <c r="AO23" s="4"/>
      <c r="AP23" s="4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s="19" customFormat="1" x14ac:dyDescent="0.25">
      <c r="A24" s="66"/>
      <c r="B24" s="2"/>
      <c r="C24" s="2"/>
      <c r="D24" s="13"/>
      <c r="E24" s="2"/>
      <c r="F24" s="2"/>
      <c r="G24" s="2"/>
      <c r="H24" s="3"/>
      <c r="I24" s="3"/>
      <c r="J24" s="2"/>
      <c r="K24" s="12"/>
      <c r="L24" s="81"/>
      <c r="M24" s="34"/>
      <c r="N24" s="2"/>
      <c r="O24" s="2"/>
      <c r="P24" s="2"/>
      <c r="Q24" s="2"/>
      <c r="R24" s="14"/>
      <c r="S24" s="14"/>
      <c r="T24" s="2"/>
      <c r="U24" s="2"/>
      <c r="V24" s="4" t="s">
        <v>144</v>
      </c>
      <c r="W24" s="4" t="s">
        <v>145</v>
      </c>
      <c r="X24" s="4">
        <v>12814</v>
      </c>
      <c r="Y24" s="4" t="s">
        <v>149</v>
      </c>
      <c r="Z24" s="4" t="s">
        <v>153</v>
      </c>
      <c r="AA24" s="4" t="s">
        <v>156</v>
      </c>
      <c r="AB24" s="4"/>
      <c r="AC24" s="11">
        <v>0.25</v>
      </c>
      <c r="AD24" s="82"/>
      <c r="AE24" s="82">
        <f>AI23*AC24</f>
        <v>0</v>
      </c>
      <c r="AF24" s="4"/>
      <c r="AG24" s="4"/>
      <c r="AH24" s="38"/>
      <c r="AI24" s="100">
        <f t="shared" si="0"/>
        <v>0</v>
      </c>
      <c r="AJ24" s="82">
        <v>157532.48000000001</v>
      </c>
      <c r="AK24" s="82">
        <v>0</v>
      </c>
      <c r="AL24" s="100">
        <f t="shared" si="1"/>
        <v>157532.48000000001</v>
      </c>
      <c r="AM24" s="4"/>
      <c r="AN24" s="4"/>
      <c r="AO24" s="4"/>
      <c r="AP24" s="4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s="19" customFormat="1" x14ac:dyDescent="0.25">
      <c r="A25" s="66"/>
      <c r="B25" s="2"/>
      <c r="C25" s="2"/>
      <c r="D25" s="13"/>
      <c r="E25" s="2"/>
      <c r="F25" s="2"/>
      <c r="G25" s="2"/>
      <c r="H25" s="3"/>
      <c r="I25" s="3"/>
      <c r="J25" s="2"/>
      <c r="K25" s="12"/>
      <c r="L25" s="81"/>
      <c r="M25" s="34"/>
      <c r="N25" s="2"/>
      <c r="O25" s="2"/>
      <c r="P25" s="2"/>
      <c r="Q25" s="2"/>
      <c r="R25" s="14"/>
      <c r="S25" s="14"/>
      <c r="T25" s="2"/>
      <c r="U25" s="2"/>
      <c r="V25" s="4" t="s">
        <v>159</v>
      </c>
      <c r="W25" s="4" t="s">
        <v>166</v>
      </c>
      <c r="X25" s="4">
        <v>13035</v>
      </c>
      <c r="Y25" s="4" t="s">
        <v>182</v>
      </c>
      <c r="Z25" s="4" t="s">
        <v>156</v>
      </c>
      <c r="AA25" s="4" t="s">
        <v>162</v>
      </c>
      <c r="AB25" s="4" t="s">
        <v>161</v>
      </c>
      <c r="AC25" s="4"/>
      <c r="AD25" s="82"/>
      <c r="AE25" s="82"/>
      <c r="AF25" s="4"/>
      <c r="AG25" s="4"/>
      <c r="AH25" s="38"/>
      <c r="AI25" s="100">
        <f t="shared" si="0"/>
        <v>0</v>
      </c>
      <c r="AJ25" s="82">
        <v>118149.36</v>
      </c>
      <c r="AK25" s="82">
        <v>0</v>
      </c>
      <c r="AL25" s="100">
        <f t="shared" si="1"/>
        <v>118149.36</v>
      </c>
      <c r="AM25" s="4"/>
      <c r="AN25" s="4"/>
      <c r="AO25" s="4"/>
      <c r="AP25" s="4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s="19" customFormat="1" x14ac:dyDescent="0.25">
      <c r="A26" s="66"/>
      <c r="B26" s="2"/>
      <c r="C26" s="2"/>
      <c r="D26" s="13"/>
      <c r="E26" s="2"/>
      <c r="F26" s="2"/>
      <c r="G26" s="2"/>
      <c r="H26" s="3"/>
      <c r="I26" s="3"/>
      <c r="J26" s="2"/>
      <c r="K26" s="12"/>
      <c r="L26" s="81"/>
      <c r="M26" s="34"/>
      <c r="N26" s="2"/>
      <c r="O26" s="2"/>
      <c r="P26" s="2"/>
      <c r="Q26" s="2"/>
      <c r="R26" s="14"/>
      <c r="S26" s="14"/>
      <c r="T26" s="2"/>
      <c r="U26" s="2"/>
      <c r="V26" s="4" t="s">
        <v>163</v>
      </c>
      <c r="W26" s="4" t="s">
        <v>164</v>
      </c>
      <c r="X26" s="4">
        <v>13118</v>
      </c>
      <c r="Y26" s="4" t="s">
        <v>182</v>
      </c>
      <c r="Z26" s="4" t="s">
        <v>160</v>
      </c>
      <c r="AA26" s="4" t="s">
        <v>165</v>
      </c>
      <c r="AB26" s="4"/>
      <c r="AC26" s="4"/>
      <c r="AD26" s="82"/>
      <c r="AE26" s="82"/>
      <c r="AF26" s="4"/>
      <c r="AG26" s="4"/>
      <c r="AH26" s="38"/>
      <c r="AI26" s="100">
        <f t="shared" si="0"/>
        <v>0</v>
      </c>
      <c r="AJ26" s="82">
        <f>157532.48+33217.8</f>
        <v>190750.28000000003</v>
      </c>
      <c r="AK26" s="82">
        <v>33217.800000000003</v>
      </c>
      <c r="AL26" s="100">
        <f t="shared" si="1"/>
        <v>223968.08000000002</v>
      </c>
      <c r="AM26" s="4"/>
      <c r="AN26" s="4"/>
      <c r="AO26" s="4"/>
      <c r="AP26" s="4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s="19" customFormat="1" x14ac:dyDescent="0.25">
      <c r="A27" s="66">
        <v>2</v>
      </c>
      <c r="B27" s="2" t="s">
        <v>168</v>
      </c>
      <c r="C27" s="2" t="s">
        <v>169</v>
      </c>
      <c r="D27" s="2" t="s">
        <v>170</v>
      </c>
      <c r="E27" s="2" t="s">
        <v>130</v>
      </c>
      <c r="F27" s="2" t="s">
        <v>171</v>
      </c>
      <c r="G27" s="12">
        <v>11816</v>
      </c>
      <c r="H27" s="85" t="s">
        <v>172</v>
      </c>
      <c r="I27" s="3" t="s">
        <v>173</v>
      </c>
      <c r="J27" s="2" t="s">
        <v>174</v>
      </c>
      <c r="K27" s="2" t="s">
        <v>177</v>
      </c>
      <c r="L27" s="81">
        <v>1670130</v>
      </c>
      <c r="M27" s="12">
        <v>11998</v>
      </c>
      <c r="N27" s="2" t="s">
        <v>176</v>
      </c>
      <c r="O27" s="2" t="s">
        <v>175</v>
      </c>
      <c r="P27" s="2">
        <v>101</v>
      </c>
      <c r="Q27" s="2"/>
      <c r="R27" s="14"/>
      <c r="S27" s="14"/>
      <c r="T27" s="2" t="s">
        <v>138</v>
      </c>
      <c r="U27" s="2" t="s">
        <v>360</v>
      </c>
      <c r="V27" s="4" t="s">
        <v>140</v>
      </c>
      <c r="W27" s="4" t="s">
        <v>178</v>
      </c>
      <c r="X27" s="4">
        <v>12256</v>
      </c>
      <c r="Y27" s="4" t="s">
        <v>182</v>
      </c>
      <c r="Z27" s="4" t="s">
        <v>178</v>
      </c>
      <c r="AA27" s="4" t="s">
        <v>186</v>
      </c>
      <c r="AB27" s="4"/>
      <c r="AC27" s="4"/>
      <c r="AD27" s="82"/>
      <c r="AE27" s="82"/>
      <c r="AF27" s="4"/>
      <c r="AG27" s="4"/>
      <c r="AH27" s="38"/>
      <c r="AI27" s="100">
        <f t="shared" si="0"/>
        <v>1670130</v>
      </c>
      <c r="AJ27" s="82">
        <v>0</v>
      </c>
      <c r="AK27" s="82">
        <v>0</v>
      </c>
      <c r="AL27" s="100">
        <f t="shared" si="1"/>
        <v>0</v>
      </c>
      <c r="AM27" s="4" t="s">
        <v>190</v>
      </c>
      <c r="AN27" s="8">
        <v>11816</v>
      </c>
      <c r="AO27" s="4" t="s">
        <v>191</v>
      </c>
      <c r="AP27" s="8">
        <v>11816</v>
      </c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s="19" customFormat="1" x14ac:dyDescent="0.25">
      <c r="A28" s="66"/>
      <c r="B28" s="2"/>
      <c r="C28" s="2"/>
      <c r="D28" s="2"/>
      <c r="E28" s="2"/>
      <c r="F28" s="2"/>
      <c r="G28" s="12"/>
      <c r="H28" s="85"/>
      <c r="I28" s="3"/>
      <c r="J28" s="2"/>
      <c r="K28" s="2"/>
      <c r="L28" s="81"/>
      <c r="M28" s="12"/>
      <c r="N28" s="2"/>
      <c r="O28" s="2"/>
      <c r="P28" s="2"/>
      <c r="Q28" s="2"/>
      <c r="R28" s="14"/>
      <c r="S28" s="14"/>
      <c r="T28" s="2"/>
      <c r="U28" s="2"/>
      <c r="V28" s="4" t="s">
        <v>141</v>
      </c>
      <c r="W28" s="4" t="s">
        <v>179</v>
      </c>
      <c r="X28" s="4">
        <v>12492</v>
      </c>
      <c r="Y28" s="4" t="s">
        <v>182</v>
      </c>
      <c r="Z28" s="4" t="s">
        <v>186</v>
      </c>
      <c r="AA28" s="4" t="s">
        <v>188</v>
      </c>
      <c r="AB28" s="4"/>
      <c r="AC28" s="4"/>
      <c r="AD28" s="82"/>
      <c r="AE28" s="82"/>
      <c r="AF28" s="4"/>
      <c r="AG28" s="4"/>
      <c r="AH28" s="38"/>
      <c r="AI28" s="100">
        <f t="shared" si="0"/>
        <v>0</v>
      </c>
      <c r="AJ28" s="82">
        <v>0</v>
      </c>
      <c r="AK28" s="82">
        <v>0</v>
      </c>
      <c r="AL28" s="100">
        <f t="shared" si="1"/>
        <v>0</v>
      </c>
      <c r="AM28" s="4"/>
      <c r="AN28" s="4"/>
      <c r="AO28" s="4"/>
      <c r="AP28" s="4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</row>
    <row r="29" spans="1:60" s="19" customFormat="1" x14ac:dyDescent="0.25">
      <c r="A29" s="66"/>
      <c r="B29" s="2"/>
      <c r="C29" s="2"/>
      <c r="D29" s="2"/>
      <c r="E29" s="2"/>
      <c r="F29" s="2"/>
      <c r="G29" s="12"/>
      <c r="H29" s="85"/>
      <c r="I29" s="3"/>
      <c r="J29" s="2"/>
      <c r="K29" s="2"/>
      <c r="L29" s="81"/>
      <c r="M29" s="12"/>
      <c r="N29" s="2"/>
      <c r="O29" s="2"/>
      <c r="P29" s="2"/>
      <c r="Q29" s="2"/>
      <c r="R29" s="14"/>
      <c r="S29" s="14"/>
      <c r="T29" s="2"/>
      <c r="U29" s="2"/>
      <c r="V29" s="4" t="s">
        <v>142</v>
      </c>
      <c r="W29" s="4" t="s">
        <v>180</v>
      </c>
      <c r="X29" s="4">
        <v>12499</v>
      </c>
      <c r="Y29" s="4" t="s">
        <v>353</v>
      </c>
      <c r="Z29" s="4" t="s">
        <v>180</v>
      </c>
      <c r="AA29" s="4" t="s">
        <v>188</v>
      </c>
      <c r="AB29" s="11">
        <v>0.25</v>
      </c>
      <c r="AC29" s="4"/>
      <c r="AD29" s="82">
        <v>334026</v>
      </c>
      <c r="AE29" s="82"/>
      <c r="AF29" s="4"/>
      <c r="AG29" s="4"/>
      <c r="AH29" s="38"/>
      <c r="AI29" s="100">
        <f t="shared" si="0"/>
        <v>334026</v>
      </c>
      <c r="AJ29" s="82">
        <v>0</v>
      </c>
      <c r="AK29" s="82">
        <v>0</v>
      </c>
      <c r="AL29" s="100">
        <f t="shared" si="1"/>
        <v>0</v>
      </c>
      <c r="AM29" s="4"/>
      <c r="AN29" s="4"/>
      <c r="AO29" s="4"/>
      <c r="AP29" s="4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s="19" customFormat="1" x14ac:dyDescent="0.25">
      <c r="A30" s="66"/>
      <c r="B30" s="2"/>
      <c r="C30" s="2"/>
      <c r="D30" s="2"/>
      <c r="E30" s="2"/>
      <c r="F30" s="2"/>
      <c r="G30" s="12"/>
      <c r="H30" s="85"/>
      <c r="I30" s="3"/>
      <c r="J30" s="2"/>
      <c r="K30" s="2"/>
      <c r="L30" s="81"/>
      <c r="M30" s="12"/>
      <c r="N30" s="2"/>
      <c r="O30" s="2"/>
      <c r="P30" s="2"/>
      <c r="Q30" s="2"/>
      <c r="R30" s="14"/>
      <c r="S30" s="14"/>
      <c r="T30" s="2"/>
      <c r="U30" s="2"/>
      <c r="V30" s="4" t="s">
        <v>143</v>
      </c>
      <c r="W30" s="4" t="s">
        <v>181</v>
      </c>
      <c r="X30" s="4">
        <v>12745</v>
      </c>
      <c r="Y30" s="4" t="s">
        <v>182</v>
      </c>
      <c r="Z30" s="4" t="s">
        <v>187</v>
      </c>
      <c r="AA30" s="4" t="s">
        <v>189</v>
      </c>
      <c r="AB30" s="4"/>
      <c r="AC30" s="4"/>
      <c r="AD30" s="82"/>
      <c r="AE30" s="82"/>
      <c r="AF30" s="4"/>
      <c r="AG30" s="4"/>
      <c r="AH30" s="38"/>
      <c r="AI30" s="100">
        <f t="shared" si="0"/>
        <v>0</v>
      </c>
      <c r="AJ30" s="82">
        <v>0</v>
      </c>
      <c r="AK30" s="82">
        <v>0</v>
      </c>
      <c r="AL30" s="100">
        <f t="shared" si="1"/>
        <v>0</v>
      </c>
      <c r="AM30" s="4"/>
      <c r="AN30" s="4"/>
      <c r="AO30" s="4"/>
      <c r="AP30" s="4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s="19" customFormat="1" x14ac:dyDescent="0.25">
      <c r="A31" s="66"/>
      <c r="B31" s="2"/>
      <c r="C31" s="2"/>
      <c r="D31" s="2"/>
      <c r="E31" s="2"/>
      <c r="F31" s="2"/>
      <c r="G31" s="12"/>
      <c r="H31" s="85"/>
      <c r="I31" s="3"/>
      <c r="J31" s="2"/>
      <c r="K31" s="2"/>
      <c r="L31" s="81"/>
      <c r="M31" s="12"/>
      <c r="N31" s="2"/>
      <c r="O31" s="2"/>
      <c r="P31" s="2"/>
      <c r="Q31" s="2"/>
      <c r="R31" s="14"/>
      <c r="S31" s="14"/>
      <c r="T31" s="2"/>
      <c r="U31" s="2"/>
      <c r="V31" s="4" t="s">
        <v>144</v>
      </c>
      <c r="W31" s="4" t="s">
        <v>145</v>
      </c>
      <c r="X31" s="4">
        <v>12814</v>
      </c>
      <c r="Y31" s="4" t="s">
        <v>185</v>
      </c>
      <c r="Z31" s="4" t="s">
        <v>145</v>
      </c>
      <c r="AA31" s="4" t="s">
        <v>189</v>
      </c>
      <c r="AB31" s="11"/>
      <c r="AC31" s="11">
        <v>0.25</v>
      </c>
      <c r="AD31" s="82"/>
      <c r="AE31" s="82">
        <v>501039</v>
      </c>
      <c r="AF31" s="4"/>
      <c r="AG31" s="4"/>
      <c r="AH31" s="38"/>
      <c r="AI31" s="100">
        <f t="shared" si="0"/>
        <v>-501039</v>
      </c>
      <c r="AJ31" s="82">
        <f>122781.9+130220.72</f>
        <v>253002.62</v>
      </c>
      <c r="AK31" s="82">
        <v>0</v>
      </c>
      <c r="AL31" s="100">
        <f t="shared" si="1"/>
        <v>253002.62</v>
      </c>
      <c r="AM31" s="4"/>
      <c r="AN31" s="4"/>
      <c r="AO31" s="4"/>
      <c r="AP31" s="4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s="19" customFormat="1" x14ac:dyDescent="0.25">
      <c r="A32" s="66"/>
      <c r="B32" s="2"/>
      <c r="C32" s="2"/>
      <c r="D32" s="2"/>
      <c r="E32" s="2"/>
      <c r="F32" s="2"/>
      <c r="G32" s="12"/>
      <c r="H32" s="85"/>
      <c r="I32" s="3"/>
      <c r="J32" s="2"/>
      <c r="K32" s="2"/>
      <c r="L32" s="81"/>
      <c r="M32" s="12"/>
      <c r="N32" s="2"/>
      <c r="O32" s="2"/>
      <c r="P32" s="2"/>
      <c r="Q32" s="2"/>
      <c r="R32" s="14"/>
      <c r="S32" s="14"/>
      <c r="T32" s="2"/>
      <c r="U32" s="2"/>
      <c r="V32" s="4" t="s">
        <v>159</v>
      </c>
      <c r="W32" s="20" t="s">
        <v>354</v>
      </c>
      <c r="X32" s="20">
        <v>12989</v>
      </c>
      <c r="Y32" s="4" t="s">
        <v>182</v>
      </c>
      <c r="Z32" s="20" t="s">
        <v>355</v>
      </c>
      <c r="AA32" s="20" t="s">
        <v>356</v>
      </c>
      <c r="AB32" s="4"/>
      <c r="AC32" s="11"/>
      <c r="AD32" s="82"/>
      <c r="AE32" s="82"/>
      <c r="AF32" s="4"/>
      <c r="AG32" s="4"/>
      <c r="AH32" s="38"/>
      <c r="AI32" s="100">
        <f t="shared" si="0"/>
        <v>0</v>
      </c>
      <c r="AJ32" s="82">
        <f>1524405.87-947331.32</f>
        <v>577074.55000000016</v>
      </c>
      <c r="AK32" s="82">
        <v>0</v>
      </c>
      <c r="AL32" s="100">
        <f t="shared" si="1"/>
        <v>577074.55000000016</v>
      </c>
      <c r="AM32" s="4"/>
      <c r="AN32" s="4"/>
      <c r="AO32" s="4"/>
      <c r="AP32" s="4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s="19" customFormat="1" x14ac:dyDescent="0.25">
      <c r="A33" s="66"/>
      <c r="B33" s="2"/>
      <c r="C33" s="2"/>
      <c r="D33" s="2"/>
      <c r="E33" s="2"/>
      <c r="F33" s="2"/>
      <c r="G33" s="12"/>
      <c r="H33" s="85"/>
      <c r="I33" s="3"/>
      <c r="J33" s="2"/>
      <c r="K33" s="2"/>
      <c r="L33" s="81"/>
      <c r="M33" s="12"/>
      <c r="N33" s="2"/>
      <c r="O33" s="2"/>
      <c r="P33" s="2"/>
      <c r="Q33" s="2"/>
      <c r="R33" s="14"/>
      <c r="S33" s="14"/>
      <c r="T33" s="2"/>
      <c r="U33" s="2"/>
      <c r="V33" s="4" t="s">
        <v>163</v>
      </c>
      <c r="W33" s="4" t="s">
        <v>271</v>
      </c>
      <c r="X33" s="4">
        <v>13104</v>
      </c>
      <c r="Y33" s="4" t="s">
        <v>183</v>
      </c>
      <c r="Z33" s="4" t="s">
        <v>357</v>
      </c>
      <c r="AA33" s="4" t="s">
        <v>359</v>
      </c>
      <c r="AB33" s="10"/>
      <c r="AC33" s="10"/>
      <c r="AD33" s="101"/>
      <c r="AE33" s="101"/>
      <c r="AF33" s="10"/>
      <c r="AG33" s="35">
        <v>0.22939999999999999</v>
      </c>
      <c r="AH33" s="101">
        <f>AI30*AG33</f>
        <v>0</v>
      </c>
      <c r="AI33" s="100">
        <f t="shared" si="0"/>
        <v>0</v>
      </c>
      <c r="AJ33" s="82">
        <f>186618.44+164755.74+166208.38+176746.14+334658.37</f>
        <v>1028987.07</v>
      </c>
      <c r="AK33" s="82">
        <v>0</v>
      </c>
      <c r="AL33" s="100">
        <f t="shared" si="1"/>
        <v>1028987.07</v>
      </c>
      <c r="AM33" s="4"/>
      <c r="AN33" s="4"/>
      <c r="AO33" s="4"/>
      <c r="AP33" s="4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s="19" customFormat="1" x14ac:dyDescent="0.25">
      <c r="A34" s="66">
        <v>3</v>
      </c>
      <c r="B34" s="2" t="s">
        <v>198</v>
      </c>
      <c r="C34" s="2" t="s">
        <v>172</v>
      </c>
      <c r="D34" s="2" t="s">
        <v>197</v>
      </c>
      <c r="E34" s="2" t="s">
        <v>130</v>
      </c>
      <c r="F34" s="2" t="s">
        <v>196</v>
      </c>
      <c r="G34" s="12">
        <v>11963</v>
      </c>
      <c r="H34" s="85" t="s">
        <v>195</v>
      </c>
      <c r="I34" s="3" t="s">
        <v>194</v>
      </c>
      <c r="J34" s="36" t="s">
        <v>193</v>
      </c>
      <c r="K34" s="2" t="s">
        <v>192</v>
      </c>
      <c r="L34" s="81">
        <v>1877400</v>
      </c>
      <c r="M34" s="12">
        <v>12032</v>
      </c>
      <c r="N34" s="2" t="s">
        <v>192</v>
      </c>
      <c r="O34" s="2" t="s">
        <v>199</v>
      </c>
      <c r="P34" s="2">
        <v>101</v>
      </c>
      <c r="Q34" s="2"/>
      <c r="R34" s="14"/>
      <c r="S34" s="14"/>
      <c r="T34" s="2" t="s">
        <v>200</v>
      </c>
      <c r="U34" s="2" t="s">
        <v>360</v>
      </c>
      <c r="V34" s="4" t="s">
        <v>140</v>
      </c>
      <c r="W34" s="4" t="s">
        <v>201</v>
      </c>
      <c r="X34" s="4">
        <v>12259</v>
      </c>
      <c r="Y34" s="4" t="s">
        <v>182</v>
      </c>
      <c r="Z34" s="4" t="s">
        <v>201</v>
      </c>
      <c r="AA34" s="4" t="s">
        <v>208</v>
      </c>
      <c r="AB34" s="4"/>
      <c r="AC34" s="4"/>
      <c r="AD34" s="82"/>
      <c r="AE34" s="82"/>
      <c r="AF34" s="4"/>
      <c r="AG34" s="4"/>
      <c r="AH34" s="38"/>
      <c r="AI34" s="100">
        <f t="shared" si="0"/>
        <v>1877400</v>
      </c>
      <c r="AJ34" s="82">
        <v>0</v>
      </c>
      <c r="AK34" s="82"/>
      <c r="AL34" s="100">
        <f t="shared" si="1"/>
        <v>0</v>
      </c>
      <c r="AM34" s="4"/>
      <c r="AN34" s="4"/>
      <c r="AO34" s="4"/>
      <c r="AP34" s="4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s="19" customFormat="1" x14ac:dyDescent="0.25">
      <c r="A35" s="66"/>
      <c r="B35" s="2"/>
      <c r="C35" s="2"/>
      <c r="D35" s="2"/>
      <c r="E35" s="2"/>
      <c r="F35" s="2"/>
      <c r="G35" s="12"/>
      <c r="H35" s="85"/>
      <c r="I35" s="3"/>
      <c r="J35" s="36"/>
      <c r="K35" s="2"/>
      <c r="L35" s="81"/>
      <c r="M35" s="12"/>
      <c r="N35" s="2"/>
      <c r="O35" s="2"/>
      <c r="P35" s="2"/>
      <c r="Q35" s="2"/>
      <c r="R35" s="14"/>
      <c r="S35" s="14"/>
      <c r="T35" s="2"/>
      <c r="U35" s="2"/>
      <c r="V35" s="4" t="s">
        <v>141</v>
      </c>
      <c r="W35" s="4" t="s">
        <v>202</v>
      </c>
      <c r="X35" s="8">
        <v>12512</v>
      </c>
      <c r="Y35" s="4" t="s">
        <v>182</v>
      </c>
      <c r="Z35" s="4" t="s">
        <v>206</v>
      </c>
      <c r="AA35" s="4" t="s">
        <v>207</v>
      </c>
      <c r="AB35" s="4"/>
      <c r="AC35" s="4"/>
      <c r="AD35" s="82"/>
      <c r="AE35" s="82"/>
      <c r="AF35" s="4"/>
      <c r="AG35" s="4"/>
      <c r="AH35" s="38"/>
      <c r="AI35" s="100">
        <f t="shared" si="0"/>
        <v>0</v>
      </c>
      <c r="AJ35" s="82">
        <v>0</v>
      </c>
      <c r="AK35" s="82"/>
      <c r="AL35" s="100">
        <f t="shared" si="1"/>
        <v>0</v>
      </c>
      <c r="AM35" s="4"/>
      <c r="AN35" s="4"/>
      <c r="AO35" s="4"/>
      <c r="AP35" s="4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</row>
    <row r="36" spans="1:60" s="19" customFormat="1" x14ac:dyDescent="0.25">
      <c r="A36" s="66"/>
      <c r="B36" s="2"/>
      <c r="C36" s="2"/>
      <c r="D36" s="2"/>
      <c r="E36" s="2"/>
      <c r="F36" s="2"/>
      <c r="G36" s="12"/>
      <c r="H36" s="85"/>
      <c r="I36" s="3"/>
      <c r="J36" s="36"/>
      <c r="K36" s="2"/>
      <c r="L36" s="81"/>
      <c r="M36" s="12"/>
      <c r="N36" s="2"/>
      <c r="O36" s="2"/>
      <c r="P36" s="2"/>
      <c r="Q36" s="2"/>
      <c r="R36" s="14"/>
      <c r="S36" s="14"/>
      <c r="T36" s="2"/>
      <c r="U36" s="2"/>
      <c r="V36" s="4" t="s">
        <v>142</v>
      </c>
      <c r="W36" s="4" t="s">
        <v>203</v>
      </c>
      <c r="X36" s="4">
        <v>12756</v>
      </c>
      <c r="Y36" s="4" t="s">
        <v>182</v>
      </c>
      <c r="Z36" s="4" t="s">
        <v>207</v>
      </c>
      <c r="AA36" s="4" t="s">
        <v>358</v>
      </c>
      <c r="AB36" s="4"/>
      <c r="AC36" s="11"/>
      <c r="AD36" s="82"/>
      <c r="AE36" s="82"/>
      <c r="AF36" s="4"/>
      <c r="AG36" s="4"/>
      <c r="AH36" s="38"/>
      <c r="AI36" s="100">
        <f t="shared" si="0"/>
        <v>0</v>
      </c>
      <c r="AJ36" s="82">
        <v>0</v>
      </c>
      <c r="AK36" s="82"/>
      <c r="AL36" s="100">
        <f t="shared" si="1"/>
        <v>0</v>
      </c>
      <c r="AM36" s="4"/>
      <c r="AN36" s="4"/>
      <c r="AO36" s="4"/>
      <c r="AP36" s="4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  <row r="37" spans="1:60" s="19" customFormat="1" x14ac:dyDescent="0.25">
      <c r="A37" s="66"/>
      <c r="B37" s="2"/>
      <c r="C37" s="2"/>
      <c r="D37" s="2"/>
      <c r="E37" s="2"/>
      <c r="F37" s="2"/>
      <c r="G37" s="12"/>
      <c r="H37" s="85"/>
      <c r="I37" s="3"/>
      <c r="J37" s="36"/>
      <c r="K37" s="2"/>
      <c r="L37" s="81"/>
      <c r="M37" s="12"/>
      <c r="N37" s="2"/>
      <c r="O37" s="2"/>
      <c r="P37" s="2"/>
      <c r="Q37" s="2"/>
      <c r="R37" s="14"/>
      <c r="S37" s="14"/>
      <c r="T37" s="2"/>
      <c r="U37" s="2"/>
      <c r="V37" s="4" t="s">
        <v>143</v>
      </c>
      <c r="W37" s="4" t="s">
        <v>204</v>
      </c>
      <c r="X37" s="4">
        <v>12864</v>
      </c>
      <c r="Y37" s="4" t="s">
        <v>205</v>
      </c>
      <c r="Z37" s="4" t="s">
        <v>207</v>
      </c>
      <c r="AA37" s="4" t="s">
        <v>209</v>
      </c>
      <c r="AB37" s="4"/>
      <c r="AC37" s="11">
        <v>0.12</v>
      </c>
      <c r="AD37" s="82"/>
      <c r="AE37" s="82">
        <f>AI34*AC37</f>
        <v>225288</v>
      </c>
      <c r="AF37" s="4"/>
      <c r="AG37" s="4"/>
      <c r="AH37" s="38"/>
      <c r="AI37" s="100">
        <f t="shared" si="0"/>
        <v>-225288</v>
      </c>
      <c r="AJ37" s="82">
        <f>2*54366.37</f>
        <v>108732.74</v>
      </c>
      <c r="AK37" s="82"/>
      <c r="AL37" s="100">
        <f t="shared" si="1"/>
        <v>108732.74</v>
      </c>
      <c r="AM37" s="4"/>
      <c r="AN37" s="4"/>
      <c r="AO37" s="4"/>
      <c r="AP37" s="4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  <row r="38" spans="1:60" s="19" customFormat="1" x14ac:dyDescent="0.25">
      <c r="A38" s="66"/>
      <c r="B38" s="2"/>
      <c r="C38" s="2"/>
      <c r="D38" s="2"/>
      <c r="E38" s="2"/>
      <c r="F38" s="2"/>
      <c r="G38" s="12"/>
      <c r="H38" s="85"/>
      <c r="I38" s="3"/>
      <c r="J38" s="36"/>
      <c r="K38" s="2"/>
      <c r="L38" s="81"/>
      <c r="M38" s="12"/>
      <c r="N38" s="2"/>
      <c r="O38" s="2"/>
      <c r="P38" s="2"/>
      <c r="Q38" s="2"/>
      <c r="R38" s="14"/>
      <c r="S38" s="14"/>
      <c r="T38" s="2"/>
      <c r="U38" s="2"/>
      <c r="V38" s="4" t="s">
        <v>144</v>
      </c>
      <c r="W38" s="4" t="s">
        <v>209</v>
      </c>
      <c r="X38" s="4">
        <v>13009</v>
      </c>
      <c r="Y38" s="4" t="s">
        <v>182</v>
      </c>
      <c r="Z38" s="4" t="s">
        <v>209</v>
      </c>
      <c r="AA38" s="4" t="s">
        <v>361</v>
      </c>
      <c r="AB38" s="4"/>
      <c r="AC38" s="4"/>
      <c r="AD38" s="82"/>
      <c r="AE38" s="82"/>
      <c r="AF38" s="4"/>
      <c r="AG38" s="4"/>
      <c r="AH38" s="38"/>
      <c r="AI38" s="100">
        <f t="shared" si="0"/>
        <v>0</v>
      </c>
      <c r="AJ38" s="82">
        <f>(8*54366.37)+108732.74</f>
        <v>543663.70000000007</v>
      </c>
      <c r="AK38" s="82"/>
      <c r="AL38" s="100">
        <f t="shared" si="1"/>
        <v>543663.70000000007</v>
      </c>
      <c r="AM38" s="4"/>
      <c r="AN38" s="4"/>
      <c r="AO38" s="4"/>
      <c r="AP38" s="4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s="19" customFormat="1" x14ac:dyDescent="0.25">
      <c r="A39" s="66">
        <v>5</v>
      </c>
      <c r="B39" s="2" t="s">
        <v>222</v>
      </c>
      <c r="C39" s="2" t="s">
        <v>221</v>
      </c>
      <c r="D39" s="2" t="s">
        <v>170</v>
      </c>
      <c r="E39" s="2" t="s">
        <v>220</v>
      </c>
      <c r="F39" s="2" t="s">
        <v>219</v>
      </c>
      <c r="G39" s="12">
        <v>11990</v>
      </c>
      <c r="H39" s="85" t="s">
        <v>218</v>
      </c>
      <c r="I39" s="3" t="s">
        <v>217</v>
      </c>
      <c r="J39" s="36" t="s">
        <v>216</v>
      </c>
      <c r="K39" s="2" t="s">
        <v>215</v>
      </c>
      <c r="L39" s="81">
        <v>86226</v>
      </c>
      <c r="M39" s="12">
        <v>12116</v>
      </c>
      <c r="N39" s="2" t="s">
        <v>215</v>
      </c>
      <c r="O39" s="2" t="s">
        <v>214</v>
      </c>
      <c r="P39" s="2">
        <v>101</v>
      </c>
      <c r="Q39" s="2"/>
      <c r="R39" s="14"/>
      <c r="S39" s="14"/>
      <c r="T39" s="2" t="s">
        <v>200</v>
      </c>
      <c r="U39" s="2" t="s">
        <v>360</v>
      </c>
      <c r="V39" s="4" t="s">
        <v>140</v>
      </c>
      <c r="W39" s="4" t="s">
        <v>214</v>
      </c>
      <c r="X39" s="4">
        <v>12364</v>
      </c>
      <c r="Y39" s="4" t="s">
        <v>182</v>
      </c>
      <c r="Z39" s="8" t="s">
        <v>214</v>
      </c>
      <c r="AA39" s="4" t="s">
        <v>225</v>
      </c>
      <c r="AB39" s="4"/>
      <c r="AC39" s="4"/>
      <c r="AD39" s="82"/>
      <c r="AE39" s="82"/>
      <c r="AF39" s="4"/>
      <c r="AG39" s="20"/>
      <c r="AH39" s="38"/>
      <c r="AI39" s="100">
        <f t="shared" si="0"/>
        <v>86226</v>
      </c>
      <c r="AJ39" s="82">
        <v>0</v>
      </c>
      <c r="AK39" s="82">
        <v>0</v>
      </c>
      <c r="AL39" s="100">
        <f t="shared" si="1"/>
        <v>0</v>
      </c>
      <c r="AM39" s="4"/>
      <c r="AN39" s="4"/>
      <c r="AO39" s="2" t="s">
        <v>228</v>
      </c>
      <c r="AP39" s="2">
        <v>12013</v>
      </c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</row>
    <row r="40" spans="1:60" s="19" customFormat="1" x14ac:dyDescent="0.25">
      <c r="A40" s="66"/>
      <c r="B40" s="2"/>
      <c r="C40" s="2"/>
      <c r="D40" s="2"/>
      <c r="E40" s="2"/>
      <c r="F40" s="2"/>
      <c r="G40" s="12"/>
      <c r="H40" s="85"/>
      <c r="I40" s="3"/>
      <c r="J40" s="36"/>
      <c r="K40" s="2"/>
      <c r="L40" s="81"/>
      <c r="M40" s="12"/>
      <c r="N40" s="2"/>
      <c r="O40" s="2"/>
      <c r="P40" s="2"/>
      <c r="Q40" s="2"/>
      <c r="R40" s="14"/>
      <c r="S40" s="14"/>
      <c r="T40" s="2"/>
      <c r="U40" s="2"/>
      <c r="V40" s="4" t="s">
        <v>141</v>
      </c>
      <c r="W40" s="4" t="s">
        <v>223</v>
      </c>
      <c r="X40" s="4">
        <v>12607</v>
      </c>
      <c r="Y40" s="4" t="s">
        <v>182</v>
      </c>
      <c r="Z40" s="4" t="s">
        <v>225</v>
      </c>
      <c r="AA40" s="4" t="s">
        <v>226</v>
      </c>
      <c r="AB40" s="4"/>
      <c r="AC40" s="4"/>
      <c r="AD40" s="82"/>
      <c r="AE40" s="82"/>
      <c r="AF40" s="4"/>
      <c r="AG40" s="20"/>
      <c r="AH40" s="38"/>
      <c r="AI40" s="100">
        <f t="shared" si="0"/>
        <v>0</v>
      </c>
      <c r="AJ40" s="82">
        <v>0</v>
      </c>
      <c r="AK40" s="82">
        <v>0</v>
      </c>
      <c r="AL40" s="100">
        <f t="shared" si="1"/>
        <v>0</v>
      </c>
      <c r="AM40" s="4"/>
      <c r="AN40" s="4"/>
      <c r="AO40" s="2"/>
      <c r="AP40" s="2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</row>
    <row r="41" spans="1:60" s="19" customFormat="1" x14ac:dyDescent="0.25">
      <c r="A41" s="66"/>
      <c r="B41" s="2"/>
      <c r="C41" s="2"/>
      <c r="D41" s="2"/>
      <c r="E41" s="2"/>
      <c r="F41" s="2"/>
      <c r="G41" s="12"/>
      <c r="H41" s="85"/>
      <c r="I41" s="3"/>
      <c r="J41" s="36"/>
      <c r="K41" s="2"/>
      <c r="L41" s="81"/>
      <c r="M41" s="12"/>
      <c r="N41" s="2"/>
      <c r="O41" s="2"/>
      <c r="P41" s="2"/>
      <c r="Q41" s="2"/>
      <c r="R41" s="14"/>
      <c r="S41" s="14"/>
      <c r="T41" s="2"/>
      <c r="U41" s="2"/>
      <c r="V41" s="4" t="s">
        <v>142</v>
      </c>
      <c r="W41" s="4" t="s">
        <v>224</v>
      </c>
      <c r="X41" s="4">
        <v>12854</v>
      </c>
      <c r="Y41" s="4" t="s">
        <v>182</v>
      </c>
      <c r="Z41" s="4" t="s">
        <v>226</v>
      </c>
      <c r="AA41" s="4" t="s">
        <v>227</v>
      </c>
      <c r="AB41" s="4"/>
      <c r="AC41" s="4"/>
      <c r="AD41" s="82"/>
      <c r="AE41" s="82"/>
      <c r="AF41" s="4"/>
      <c r="AG41" s="20"/>
      <c r="AH41" s="38"/>
      <c r="AI41" s="100">
        <f t="shared" si="0"/>
        <v>0</v>
      </c>
      <c r="AJ41" s="82">
        <v>24568.400000000001</v>
      </c>
      <c r="AK41" s="82">
        <v>0</v>
      </c>
      <c r="AL41" s="100">
        <f t="shared" si="1"/>
        <v>24568.400000000001</v>
      </c>
      <c r="AM41" s="4"/>
      <c r="AN41" s="4"/>
      <c r="AO41" s="2"/>
      <c r="AP41" s="2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</row>
    <row r="42" spans="1:60" s="19" customFormat="1" x14ac:dyDescent="0.25">
      <c r="A42" s="66"/>
      <c r="B42" s="2"/>
      <c r="C42" s="2"/>
      <c r="D42" s="2"/>
      <c r="E42" s="2"/>
      <c r="F42" s="2"/>
      <c r="G42" s="12"/>
      <c r="H42" s="85"/>
      <c r="I42" s="3"/>
      <c r="J42" s="36"/>
      <c r="K42" s="2"/>
      <c r="L42" s="81"/>
      <c r="M42" s="12"/>
      <c r="N42" s="2"/>
      <c r="O42" s="2"/>
      <c r="P42" s="2"/>
      <c r="Q42" s="2"/>
      <c r="R42" s="14"/>
      <c r="S42" s="14"/>
      <c r="T42" s="2"/>
      <c r="U42" s="2"/>
      <c r="V42" s="4" t="s">
        <v>143</v>
      </c>
      <c r="W42" s="4" t="s">
        <v>365</v>
      </c>
      <c r="X42" s="4">
        <v>13102</v>
      </c>
      <c r="Y42" s="4" t="s">
        <v>182</v>
      </c>
      <c r="Z42" s="4" t="s">
        <v>363</v>
      </c>
      <c r="AA42" s="4" t="s">
        <v>364</v>
      </c>
      <c r="AB42" s="4"/>
      <c r="AC42" s="4"/>
      <c r="AD42" s="82"/>
      <c r="AE42" s="82"/>
      <c r="AF42" s="4"/>
      <c r="AG42" s="20"/>
      <c r="AH42" s="38"/>
      <c r="AI42" s="100">
        <f t="shared" si="0"/>
        <v>0</v>
      </c>
      <c r="AJ42" s="82">
        <v>10876</v>
      </c>
      <c r="AK42" s="82">
        <v>0</v>
      </c>
      <c r="AL42" s="100">
        <f t="shared" si="1"/>
        <v>10876</v>
      </c>
      <c r="AM42" s="4"/>
      <c r="AN42" s="4"/>
      <c r="AO42" s="2"/>
      <c r="AP42" s="2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</row>
    <row r="43" spans="1:60" s="19" customFormat="1" x14ac:dyDescent="0.25">
      <c r="A43" s="66">
        <v>6</v>
      </c>
      <c r="B43" s="2" t="s">
        <v>237</v>
      </c>
      <c r="C43" s="2" t="s">
        <v>236</v>
      </c>
      <c r="D43" s="2" t="s">
        <v>170</v>
      </c>
      <c r="E43" s="2" t="s">
        <v>235</v>
      </c>
      <c r="F43" s="2" t="s">
        <v>234</v>
      </c>
      <c r="G43" s="12">
        <v>11930</v>
      </c>
      <c r="H43" s="85" t="s">
        <v>233</v>
      </c>
      <c r="I43" s="3" t="s">
        <v>232</v>
      </c>
      <c r="J43" s="36" t="s">
        <v>231</v>
      </c>
      <c r="K43" s="2" t="s">
        <v>230</v>
      </c>
      <c r="L43" s="81">
        <v>91492.479999999996</v>
      </c>
      <c r="M43" s="12">
        <v>12143</v>
      </c>
      <c r="N43" s="2" t="s">
        <v>230</v>
      </c>
      <c r="O43" s="2" t="s">
        <v>229</v>
      </c>
      <c r="P43" s="2">
        <v>101</v>
      </c>
      <c r="Q43" s="4"/>
      <c r="R43" s="14"/>
      <c r="S43" s="14"/>
      <c r="T43" s="2" t="s">
        <v>238</v>
      </c>
      <c r="U43" s="2" t="s">
        <v>362</v>
      </c>
      <c r="V43" s="4" t="s">
        <v>140</v>
      </c>
      <c r="W43" s="4" t="s">
        <v>240</v>
      </c>
      <c r="X43" s="4">
        <v>12390</v>
      </c>
      <c r="Y43" s="4" t="s">
        <v>182</v>
      </c>
      <c r="Z43" s="4" t="s">
        <v>229</v>
      </c>
      <c r="AA43" s="4" t="s">
        <v>241</v>
      </c>
      <c r="AB43" s="4"/>
      <c r="AC43" s="4"/>
      <c r="AD43" s="82"/>
      <c r="AE43" s="82"/>
      <c r="AF43" s="4"/>
      <c r="AG43" s="4"/>
      <c r="AH43" s="38"/>
      <c r="AI43" s="100">
        <f t="shared" si="0"/>
        <v>91492.479999999996</v>
      </c>
      <c r="AJ43" s="82">
        <v>0</v>
      </c>
      <c r="AK43" s="82">
        <v>0</v>
      </c>
      <c r="AL43" s="100">
        <f t="shared" si="1"/>
        <v>0</v>
      </c>
      <c r="AM43" s="4"/>
      <c r="AN43" s="4"/>
      <c r="AO43" s="2" t="s">
        <v>244</v>
      </c>
      <c r="AP43" s="12">
        <v>11949</v>
      </c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</row>
    <row r="44" spans="1:60" s="19" customFormat="1" x14ac:dyDescent="0.25">
      <c r="A44" s="66"/>
      <c r="B44" s="2"/>
      <c r="C44" s="2"/>
      <c r="D44" s="2"/>
      <c r="E44" s="2"/>
      <c r="F44" s="2"/>
      <c r="G44" s="12"/>
      <c r="H44" s="85"/>
      <c r="I44" s="3"/>
      <c r="J44" s="36"/>
      <c r="K44" s="2"/>
      <c r="L44" s="81"/>
      <c r="M44" s="12"/>
      <c r="N44" s="2"/>
      <c r="O44" s="2"/>
      <c r="P44" s="2"/>
      <c r="Q44" s="4"/>
      <c r="R44" s="14"/>
      <c r="S44" s="14"/>
      <c r="T44" s="2"/>
      <c r="U44" s="2"/>
      <c r="V44" s="4" t="s">
        <v>141</v>
      </c>
      <c r="W44" s="4" t="s">
        <v>366</v>
      </c>
      <c r="X44" s="4">
        <v>12633</v>
      </c>
      <c r="Y44" s="4" t="s">
        <v>182</v>
      </c>
      <c r="Z44" s="4" t="s">
        <v>241</v>
      </c>
      <c r="AA44" s="4" t="s">
        <v>242</v>
      </c>
      <c r="AB44" s="4"/>
      <c r="AC44" s="4"/>
      <c r="AD44" s="82"/>
      <c r="AE44" s="82"/>
      <c r="AF44" s="4"/>
      <c r="AG44" s="4"/>
      <c r="AH44" s="38"/>
      <c r="AI44" s="100">
        <f t="shared" si="0"/>
        <v>0</v>
      </c>
      <c r="AJ44" s="82">
        <v>0</v>
      </c>
      <c r="AK44" s="82">
        <v>0</v>
      </c>
      <c r="AL44" s="100">
        <f t="shared" si="1"/>
        <v>0</v>
      </c>
      <c r="AM44" s="4"/>
      <c r="AN44" s="4"/>
      <c r="AO44" s="2"/>
      <c r="AP44" s="12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</row>
    <row r="45" spans="1:60" s="19" customFormat="1" x14ac:dyDescent="0.25">
      <c r="A45" s="66"/>
      <c r="B45" s="2"/>
      <c r="C45" s="2"/>
      <c r="D45" s="2"/>
      <c r="E45" s="2"/>
      <c r="F45" s="2"/>
      <c r="G45" s="12"/>
      <c r="H45" s="85"/>
      <c r="I45" s="3"/>
      <c r="J45" s="36"/>
      <c r="K45" s="2"/>
      <c r="L45" s="81"/>
      <c r="M45" s="12"/>
      <c r="N45" s="2"/>
      <c r="O45" s="2"/>
      <c r="P45" s="2"/>
      <c r="Q45" s="4"/>
      <c r="R45" s="14"/>
      <c r="S45" s="14"/>
      <c r="T45" s="2"/>
      <c r="U45" s="2"/>
      <c r="V45" s="4" t="s">
        <v>142</v>
      </c>
      <c r="W45" s="4" t="s">
        <v>239</v>
      </c>
      <c r="X45" s="4">
        <v>12883</v>
      </c>
      <c r="Y45" s="4" t="s">
        <v>182</v>
      </c>
      <c r="Z45" s="4" t="s">
        <v>242</v>
      </c>
      <c r="AA45" s="4" t="s">
        <v>243</v>
      </c>
      <c r="AB45" s="4"/>
      <c r="AC45" s="4"/>
      <c r="AD45" s="82"/>
      <c r="AE45" s="82"/>
      <c r="AF45" s="4"/>
      <c r="AG45" s="4"/>
      <c r="AH45" s="38"/>
      <c r="AI45" s="100">
        <f t="shared" si="0"/>
        <v>0</v>
      </c>
      <c r="AJ45" s="82">
        <f>6272.35</f>
        <v>6272.35</v>
      </c>
      <c r="AK45" s="82">
        <v>0</v>
      </c>
      <c r="AL45" s="100">
        <f t="shared" si="1"/>
        <v>6272.35</v>
      </c>
      <c r="AM45" s="4"/>
      <c r="AN45" s="4"/>
      <c r="AO45" s="2"/>
      <c r="AP45" s="12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</row>
    <row r="46" spans="1:60" s="19" customFormat="1" x14ac:dyDescent="0.25">
      <c r="A46" s="66"/>
      <c r="B46" s="2"/>
      <c r="C46" s="2"/>
      <c r="D46" s="2"/>
      <c r="E46" s="2"/>
      <c r="F46" s="2"/>
      <c r="G46" s="12"/>
      <c r="H46" s="85"/>
      <c r="I46" s="3"/>
      <c r="J46" s="36"/>
      <c r="K46" s="2"/>
      <c r="L46" s="81"/>
      <c r="M46" s="12"/>
      <c r="N46" s="2"/>
      <c r="O46" s="2"/>
      <c r="P46" s="2"/>
      <c r="Q46" s="4"/>
      <c r="R46" s="14"/>
      <c r="S46" s="14"/>
      <c r="T46" s="2"/>
      <c r="U46" s="2"/>
      <c r="V46" s="4" t="s">
        <v>143</v>
      </c>
      <c r="W46" s="4" t="s">
        <v>299</v>
      </c>
      <c r="X46" s="4">
        <v>13127</v>
      </c>
      <c r="Y46" s="4" t="s">
        <v>182</v>
      </c>
      <c r="Z46" s="4" t="s">
        <v>367</v>
      </c>
      <c r="AA46" s="4" t="s">
        <v>368</v>
      </c>
      <c r="AB46" s="4"/>
      <c r="AC46" s="4"/>
      <c r="AD46" s="82"/>
      <c r="AE46" s="82"/>
      <c r="AF46" s="4"/>
      <c r="AG46" s="4"/>
      <c r="AH46" s="38"/>
      <c r="AI46" s="100">
        <f t="shared" si="0"/>
        <v>0</v>
      </c>
      <c r="AJ46" s="82">
        <f>15684+2961.12</f>
        <v>18645.12</v>
      </c>
      <c r="AK46" s="82">
        <v>0</v>
      </c>
      <c r="AL46" s="100">
        <f t="shared" si="1"/>
        <v>18645.12</v>
      </c>
      <c r="AM46" s="4"/>
      <c r="AN46" s="4"/>
      <c r="AO46" s="2"/>
      <c r="AP46" s="12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</row>
    <row r="47" spans="1:60" s="19" customFormat="1" x14ac:dyDescent="0.25">
      <c r="A47" s="66">
        <v>9</v>
      </c>
      <c r="B47" s="2" t="s">
        <v>250</v>
      </c>
      <c r="C47" s="37" t="s">
        <v>249</v>
      </c>
      <c r="D47" s="2" t="s">
        <v>212</v>
      </c>
      <c r="E47" s="2" t="s">
        <v>130</v>
      </c>
      <c r="F47" s="2" t="s">
        <v>248</v>
      </c>
      <c r="G47" s="12"/>
      <c r="H47" s="85" t="s">
        <v>247</v>
      </c>
      <c r="I47" s="3" t="s">
        <v>246</v>
      </c>
      <c r="J47" s="36" t="s">
        <v>245</v>
      </c>
      <c r="K47" s="2" t="s">
        <v>155</v>
      </c>
      <c r="L47" s="81">
        <v>144000</v>
      </c>
      <c r="M47" s="12">
        <v>12551</v>
      </c>
      <c r="N47" s="2" t="s">
        <v>155</v>
      </c>
      <c r="O47" s="2" t="s">
        <v>157</v>
      </c>
      <c r="P47" s="2">
        <v>101</v>
      </c>
      <c r="Q47" s="2"/>
      <c r="R47" s="14"/>
      <c r="S47" s="14"/>
      <c r="T47" s="2" t="s">
        <v>138</v>
      </c>
      <c r="U47" s="2" t="s">
        <v>360</v>
      </c>
      <c r="V47" s="4" t="s">
        <v>140</v>
      </c>
      <c r="W47" s="4" t="s">
        <v>251</v>
      </c>
      <c r="X47" s="4">
        <v>12774</v>
      </c>
      <c r="Y47" s="4" t="s">
        <v>183</v>
      </c>
      <c r="Z47" s="4" t="s">
        <v>369</v>
      </c>
      <c r="AA47" s="4" t="s">
        <v>156</v>
      </c>
      <c r="AB47" s="9">
        <v>6.8400000000000002E-2</v>
      </c>
      <c r="AC47" s="4"/>
      <c r="AD47" s="82">
        <f>L47*AB47</f>
        <v>9849.6</v>
      </c>
      <c r="AE47" s="82"/>
      <c r="AF47" s="4"/>
      <c r="AG47" s="4"/>
      <c r="AH47" s="38"/>
      <c r="AI47" s="100">
        <f t="shared" si="0"/>
        <v>153849.60000000001</v>
      </c>
      <c r="AJ47" s="82">
        <f>12820*4</f>
        <v>51280</v>
      </c>
      <c r="AK47" s="82">
        <v>0</v>
      </c>
      <c r="AL47" s="100">
        <f t="shared" si="1"/>
        <v>51280</v>
      </c>
      <c r="AM47" s="4"/>
      <c r="AN47" s="4"/>
      <c r="AO47" s="4"/>
      <c r="AP47" s="4"/>
      <c r="AQ47" s="20"/>
      <c r="AR47" s="33" t="s">
        <v>252</v>
      </c>
      <c r="AS47" s="12">
        <v>12542</v>
      </c>
      <c r="AT47" s="2" t="s">
        <v>253</v>
      </c>
      <c r="AU47" s="12">
        <v>12542</v>
      </c>
      <c r="AV47" s="2" t="s">
        <v>253</v>
      </c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</row>
    <row r="48" spans="1:60" s="19" customFormat="1" x14ac:dyDescent="0.25">
      <c r="A48" s="66"/>
      <c r="B48" s="2"/>
      <c r="C48" s="37"/>
      <c r="D48" s="2"/>
      <c r="E48" s="2"/>
      <c r="F48" s="2"/>
      <c r="G48" s="12"/>
      <c r="H48" s="85"/>
      <c r="I48" s="3"/>
      <c r="J48" s="36"/>
      <c r="K48" s="2"/>
      <c r="L48" s="81"/>
      <c r="M48" s="12"/>
      <c r="N48" s="2"/>
      <c r="O48" s="2"/>
      <c r="P48" s="2"/>
      <c r="Q48" s="2"/>
      <c r="R48" s="14"/>
      <c r="S48" s="14"/>
      <c r="T48" s="2"/>
      <c r="U48" s="2"/>
      <c r="V48" s="4" t="s">
        <v>141</v>
      </c>
      <c r="W48" s="8">
        <v>28042021</v>
      </c>
      <c r="X48" s="4">
        <v>13038</v>
      </c>
      <c r="Y48" s="4" t="s">
        <v>182</v>
      </c>
      <c r="Z48" s="4" t="s">
        <v>370</v>
      </c>
      <c r="AA48" s="4" t="s">
        <v>371</v>
      </c>
      <c r="AB48" s="9"/>
      <c r="AC48" s="4"/>
      <c r="AD48" s="82"/>
      <c r="AE48" s="82"/>
      <c r="AF48" s="4"/>
      <c r="AG48" s="4"/>
      <c r="AH48" s="38"/>
      <c r="AI48" s="100">
        <f t="shared" si="0"/>
        <v>0</v>
      </c>
      <c r="AJ48" s="82">
        <f>(12820*7)+25640</f>
        <v>115380</v>
      </c>
      <c r="AK48" s="82">
        <v>0</v>
      </c>
      <c r="AL48" s="100">
        <f t="shared" si="1"/>
        <v>115380</v>
      </c>
      <c r="AM48" s="4"/>
      <c r="AN48" s="4"/>
      <c r="AO48" s="4"/>
      <c r="AP48" s="4"/>
      <c r="AQ48" s="20"/>
      <c r="AR48" s="33"/>
      <c r="AS48" s="12"/>
      <c r="AT48" s="2"/>
      <c r="AU48" s="12"/>
      <c r="AV48" s="2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</row>
    <row r="49" spans="1:60" s="19" customFormat="1" x14ac:dyDescent="0.25">
      <c r="A49" s="67">
        <v>10</v>
      </c>
      <c r="B49" s="4" t="s">
        <v>260</v>
      </c>
      <c r="C49" s="4" t="s">
        <v>372</v>
      </c>
      <c r="D49" s="4" t="s">
        <v>212</v>
      </c>
      <c r="E49" s="8" t="s">
        <v>220</v>
      </c>
      <c r="F49" s="4" t="s">
        <v>259</v>
      </c>
      <c r="G49" s="8"/>
      <c r="H49" s="40" t="s">
        <v>258</v>
      </c>
      <c r="I49" s="40" t="s">
        <v>257</v>
      </c>
      <c r="J49" s="4" t="s">
        <v>256</v>
      </c>
      <c r="K49" s="8" t="s">
        <v>255</v>
      </c>
      <c r="L49" s="82">
        <v>300000</v>
      </c>
      <c r="M49" s="8">
        <v>12842</v>
      </c>
      <c r="N49" s="4" t="s">
        <v>255</v>
      </c>
      <c r="O49" s="4" t="s">
        <v>254</v>
      </c>
      <c r="P49" s="4">
        <v>101</v>
      </c>
      <c r="Q49" s="4"/>
      <c r="R49" s="38"/>
      <c r="S49" s="38"/>
      <c r="T49" s="4" t="s">
        <v>138</v>
      </c>
      <c r="U49" s="4" t="s">
        <v>360</v>
      </c>
      <c r="V49" s="4"/>
      <c r="W49" s="4"/>
      <c r="X49" s="4"/>
      <c r="Y49" s="4"/>
      <c r="Z49" s="4"/>
      <c r="AA49" s="4"/>
      <c r="AB49" s="4"/>
      <c r="AC49" s="4"/>
      <c r="AD49" s="82"/>
      <c r="AE49" s="82"/>
      <c r="AF49" s="4"/>
      <c r="AG49" s="4"/>
      <c r="AH49" s="38"/>
      <c r="AI49" s="100">
        <f t="shared" si="0"/>
        <v>300000</v>
      </c>
      <c r="AJ49" s="82">
        <v>130066.2</v>
      </c>
      <c r="AK49" s="82">
        <v>0</v>
      </c>
      <c r="AL49" s="100">
        <f t="shared" si="1"/>
        <v>130066.2</v>
      </c>
      <c r="AM49" s="4"/>
      <c r="AN49" s="4"/>
      <c r="AO49" s="4"/>
      <c r="AP49" s="4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</row>
    <row r="50" spans="1:60" s="19" customFormat="1" x14ac:dyDescent="0.25">
      <c r="A50" s="66">
        <v>11</v>
      </c>
      <c r="B50" s="2" t="s">
        <v>266</v>
      </c>
      <c r="C50" s="37"/>
      <c r="D50" s="2" t="s">
        <v>170</v>
      </c>
      <c r="E50" s="2" t="s">
        <v>130</v>
      </c>
      <c r="F50" s="2" t="s">
        <v>265</v>
      </c>
      <c r="G50" s="12"/>
      <c r="H50" s="85" t="s">
        <v>264</v>
      </c>
      <c r="I50" s="3" t="s">
        <v>263</v>
      </c>
      <c r="J50" s="36" t="s">
        <v>262</v>
      </c>
      <c r="K50" s="2" t="s">
        <v>261</v>
      </c>
      <c r="L50" s="81">
        <v>15600</v>
      </c>
      <c r="M50" s="12">
        <v>12874</v>
      </c>
      <c r="N50" s="2" t="s">
        <v>261</v>
      </c>
      <c r="O50" s="2" t="s">
        <v>213</v>
      </c>
      <c r="P50" s="2">
        <v>101</v>
      </c>
      <c r="Q50" s="2"/>
      <c r="R50" s="14"/>
      <c r="S50" s="14"/>
      <c r="T50" s="2" t="s">
        <v>138</v>
      </c>
      <c r="U50" s="2" t="s">
        <v>360</v>
      </c>
      <c r="V50" s="4" t="s">
        <v>140</v>
      </c>
      <c r="W50" s="4" t="s">
        <v>373</v>
      </c>
      <c r="X50" s="4">
        <v>12949</v>
      </c>
      <c r="Y50" s="4" t="s">
        <v>182</v>
      </c>
      <c r="Z50" s="4" t="s">
        <v>374</v>
      </c>
      <c r="AA50" s="4" t="s">
        <v>270</v>
      </c>
      <c r="AB50" s="4"/>
      <c r="AC50" s="4"/>
      <c r="AD50" s="82"/>
      <c r="AE50" s="82"/>
      <c r="AF50" s="4"/>
      <c r="AG50" s="4"/>
      <c r="AH50" s="38"/>
      <c r="AI50" s="100">
        <f t="shared" si="0"/>
        <v>15600</v>
      </c>
      <c r="AJ50" s="82">
        <f>14300+1300</f>
        <v>15600</v>
      </c>
      <c r="AK50" s="82">
        <v>0</v>
      </c>
      <c r="AL50" s="100">
        <f t="shared" si="1"/>
        <v>15600</v>
      </c>
      <c r="AM50" s="2" t="s">
        <v>267</v>
      </c>
      <c r="AN50" s="2">
        <v>12750</v>
      </c>
      <c r="AO50" s="2" t="s">
        <v>268</v>
      </c>
      <c r="AP50" s="2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</row>
    <row r="51" spans="1:60" s="19" customFormat="1" x14ac:dyDescent="0.25">
      <c r="A51" s="66"/>
      <c r="B51" s="2"/>
      <c r="C51" s="37"/>
      <c r="D51" s="2"/>
      <c r="E51" s="2"/>
      <c r="F51" s="2"/>
      <c r="G51" s="12"/>
      <c r="H51" s="85"/>
      <c r="I51" s="3"/>
      <c r="J51" s="36"/>
      <c r="K51" s="2"/>
      <c r="L51" s="81"/>
      <c r="M51" s="12"/>
      <c r="N51" s="2"/>
      <c r="O51" s="2"/>
      <c r="P51" s="2"/>
      <c r="Q51" s="2"/>
      <c r="R51" s="14"/>
      <c r="S51" s="14"/>
      <c r="T51" s="2"/>
      <c r="U51" s="2"/>
      <c r="V51" s="4" t="s">
        <v>141</v>
      </c>
      <c r="W51" s="7">
        <v>44545</v>
      </c>
      <c r="X51" s="8">
        <v>13189</v>
      </c>
      <c r="Y51" s="4" t="s">
        <v>182</v>
      </c>
      <c r="Z51" s="4" t="s">
        <v>379</v>
      </c>
      <c r="AA51" s="4" t="s">
        <v>380</v>
      </c>
      <c r="AB51" s="4"/>
      <c r="AC51" s="4"/>
      <c r="AD51" s="82"/>
      <c r="AE51" s="82"/>
      <c r="AF51" s="4"/>
      <c r="AG51" s="4"/>
      <c r="AH51" s="38"/>
      <c r="AI51" s="100">
        <f t="shared" si="0"/>
        <v>0</v>
      </c>
      <c r="AJ51" s="82"/>
      <c r="AK51" s="82">
        <v>1300</v>
      </c>
      <c r="AL51" s="100">
        <f t="shared" si="1"/>
        <v>1300</v>
      </c>
      <c r="AM51" s="2"/>
      <c r="AN51" s="2"/>
      <c r="AO51" s="2"/>
      <c r="AP51" s="2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</row>
    <row r="52" spans="1:60" s="19" customFormat="1" ht="30" x14ac:dyDescent="0.25">
      <c r="A52" s="67">
        <v>17</v>
      </c>
      <c r="B52" s="4" t="s">
        <v>277</v>
      </c>
      <c r="C52" s="39" t="s">
        <v>274</v>
      </c>
      <c r="D52" s="4" t="s">
        <v>212</v>
      </c>
      <c r="E52" s="4" t="s">
        <v>273</v>
      </c>
      <c r="F52" s="4" t="s">
        <v>211</v>
      </c>
      <c r="G52" s="8"/>
      <c r="H52" s="40" t="s">
        <v>278</v>
      </c>
      <c r="I52" s="41" t="s">
        <v>279</v>
      </c>
      <c r="J52" s="10" t="s">
        <v>210</v>
      </c>
      <c r="K52" s="4" t="s">
        <v>280</v>
      </c>
      <c r="L52" s="82">
        <v>23115</v>
      </c>
      <c r="M52" s="8">
        <v>13039</v>
      </c>
      <c r="N52" s="4" t="s">
        <v>280</v>
      </c>
      <c r="O52" s="4" t="s">
        <v>281</v>
      </c>
      <c r="P52" s="4">
        <v>101</v>
      </c>
      <c r="Q52" s="4"/>
      <c r="R52" s="38"/>
      <c r="S52" s="38"/>
      <c r="T52" s="4" t="s">
        <v>138</v>
      </c>
      <c r="U52" s="4"/>
      <c r="V52" s="4"/>
      <c r="W52" s="4"/>
      <c r="X52" s="4"/>
      <c r="Y52" s="4"/>
      <c r="Z52" s="4"/>
      <c r="AA52" s="4"/>
      <c r="AB52" s="4"/>
      <c r="AC52" s="4"/>
      <c r="AD52" s="82"/>
      <c r="AE52" s="82"/>
      <c r="AF52" s="4"/>
      <c r="AG52" s="4"/>
      <c r="AH52" s="38"/>
      <c r="AI52" s="100">
        <f t="shared" si="0"/>
        <v>23115</v>
      </c>
      <c r="AJ52" s="82">
        <v>11557.5</v>
      </c>
      <c r="AK52" s="82">
        <v>1926.25</v>
      </c>
      <c r="AL52" s="100">
        <f t="shared" si="1"/>
        <v>13483.75</v>
      </c>
      <c r="AM52" s="4"/>
      <c r="AN52" s="4"/>
      <c r="AO52" s="4"/>
      <c r="AP52" s="4"/>
      <c r="AQ52" s="20"/>
      <c r="AR52" s="4" t="s">
        <v>282</v>
      </c>
      <c r="AS52" s="8">
        <v>13035</v>
      </c>
      <c r="AT52" s="4" t="s">
        <v>280</v>
      </c>
      <c r="AU52" s="8">
        <v>13035</v>
      </c>
      <c r="AV52" s="4" t="s">
        <v>280</v>
      </c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</row>
    <row r="53" spans="1:60" s="19" customFormat="1" ht="45" x14ac:dyDescent="0.25">
      <c r="A53" s="67">
        <v>20</v>
      </c>
      <c r="B53" s="4" t="s">
        <v>285</v>
      </c>
      <c r="C53" s="39" t="s">
        <v>283</v>
      </c>
      <c r="D53" s="4" t="s">
        <v>212</v>
      </c>
      <c r="E53" s="4" t="s">
        <v>273</v>
      </c>
      <c r="F53" s="4" t="s">
        <v>286</v>
      </c>
      <c r="G53" s="8"/>
      <c r="H53" s="40" t="s">
        <v>287</v>
      </c>
      <c r="I53" s="40" t="s">
        <v>288</v>
      </c>
      <c r="J53" s="10" t="s">
        <v>289</v>
      </c>
      <c r="K53" s="4" t="s">
        <v>290</v>
      </c>
      <c r="L53" s="82">
        <v>3180800</v>
      </c>
      <c r="M53" s="8">
        <v>13105</v>
      </c>
      <c r="N53" s="4" t="s">
        <v>290</v>
      </c>
      <c r="O53" s="4" t="s">
        <v>291</v>
      </c>
      <c r="P53" s="4">
        <v>101</v>
      </c>
      <c r="Q53" s="4"/>
      <c r="R53" s="38"/>
      <c r="S53" s="38"/>
      <c r="T53" s="4" t="s">
        <v>138</v>
      </c>
      <c r="U53" s="4"/>
      <c r="V53" s="4"/>
      <c r="W53" s="4"/>
      <c r="X53" s="4"/>
      <c r="Y53" s="4"/>
      <c r="Z53" s="4"/>
      <c r="AA53" s="4"/>
      <c r="AB53" s="4"/>
      <c r="AC53" s="4"/>
      <c r="AD53" s="82"/>
      <c r="AE53" s="82"/>
      <c r="AF53" s="4"/>
      <c r="AG53" s="4"/>
      <c r="AH53" s="38"/>
      <c r="AI53" s="100">
        <f t="shared" si="0"/>
        <v>3180800</v>
      </c>
      <c r="AJ53" s="82">
        <f>596400+198800</f>
        <v>795200</v>
      </c>
      <c r="AK53" s="82">
        <v>198800</v>
      </c>
      <c r="AL53" s="100">
        <f t="shared" si="1"/>
        <v>994000</v>
      </c>
      <c r="AM53" s="4"/>
      <c r="AN53" s="4"/>
      <c r="AO53" s="4"/>
      <c r="AP53" s="4"/>
      <c r="AQ53" s="20"/>
      <c r="AR53" s="4" t="s">
        <v>292</v>
      </c>
      <c r="AS53" s="8">
        <v>13090</v>
      </c>
      <c r="AT53" s="4" t="s">
        <v>293</v>
      </c>
      <c r="AU53" s="8">
        <v>13090</v>
      </c>
      <c r="AV53" s="4" t="s">
        <v>293</v>
      </c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</row>
    <row r="54" spans="1:60" s="19" customFormat="1" ht="30" x14ac:dyDescent="0.25">
      <c r="A54" s="67">
        <v>22</v>
      </c>
      <c r="B54" s="4" t="s">
        <v>294</v>
      </c>
      <c r="C54" s="4">
        <v>26266</v>
      </c>
      <c r="D54" s="4" t="s">
        <v>275</v>
      </c>
      <c r="E54" s="4" t="s">
        <v>273</v>
      </c>
      <c r="F54" s="4" t="s">
        <v>295</v>
      </c>
      <c r="G54" s="8"/>
      <c r="H54" s="64" t="s">
        <v>296</v>
      </c>
      <c r="I54" s="40" t="s">
        <v>297</v>
      </c>
      <c r="J54" s="10" t="s">
        <v>298</v>
      </c>
      <c r="K54" s="4" t="s">
        <v>299</v>
      </c>
      <c r="L54" s="82">
        <v>0</v>
      </c>
      <c r="M54" s="8">
        <v>13125</v>
      </c>
      <c r="N54" s="4" t="s">
        <v>299</v>
      </c>
      <c r="O54" s="4" t="s">
        <v>300</v>
      </c>
      <c r="P54" s="4">
        <v>101</v>
      </c>
      <c r="Q54" s="4"/>
      <c r="R54" s="38"/>
      <c r="S54" s="38"/>
      <c r="T54" s="4" t="s">
        <v>138</v>
      </c>
      <c r="U54" s="4"/>
      <c r="V54" s="4"/>
      <c r="W54" s="4"/>
      <c r="X54" s="4"/>
      <c r="Y54" s="4"/>
      <c r="Z54" s="4"/>
      <c r="AA54" s="4"/>
      <c r="AB54" s="4"/>
      <c r="AC54" s="4"/>
      <c r="AD54" s="82"/>
      <c r="AE54" s="82"/>
      <c r="AF54" s="4"/>
      <c r="AG54" s="4"/>
      <c r="AH54" s="38"/>
      <c r="AI54" s="100">
        <f t="shared" si="0"/>
        <v>0</v>
      </c>
      <c r="AJ54" s="82">
        <v>0</v>
      </c>
      <c r="AK54" s="82">
        <v>0</v>
      </c>
      <c r="AL54" s="100">
        <f t="shared" si="1"/>
        <v>0</v>
      </c>
      <c r="AM54" s="4"/>
      <c r="AN54" s="4"/>
      <c r="AO54" s="4"/>
      <c r="AP54" s="4"/>
      <c r="AQ54" s="20"/>
      <c r="AR54" s="4" t="s">
        <v>301</v>
      </c>
      <c r="AS54" s="8">
        <v>13111</v>
      </c>
      <c r="AT54" s="4" t="s">
        <v>302</v>
      </c>
      <c r="AU54" s="8">
        <v>13111</v>
      </c>
      <c r="AV54" s="4" t="s">
        <v>302</v>
      </c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</row>
    <row r="55" spans="1:60" s="19" customFormat="1" ht="30" x14ac:dyDescent="0.25">
      <c r="A55" s="67">
        <v>23</v>
      </c>
      <c r="B55" s="4" t="s">
        <v>303</v>
      </c>
      <c r="C55" s="39" t="s">
        <v>304</v>
      </c>
      <c r="D55" s="4" t="s">
        <v>170</v>
      </c>
      <c r="E55" s="4" t="s">
        <v>273</v>
      </c>
      <c r="F55" s="4" t="s">
        <v>305</v>
      </c>
      <c r="G55" s="8">
        <v>12862</v>
      </c>
      <c r="H55" s="64" t="s">
        <v>306</v>
      </c>
      <c r="I55" s="64" t="s">
        <v>307</v>
      </c>
      <c r="J55" s="10" t="s">
        <v>308</v>
      </c>
      <c r="K55" s="4" t="s">
        <v>309</v>
      </c>
      <c r="L55" s="82">
        <v>61102.5</v>
      </c>
      <c r="M55" s="8">
        <v>13130</v>
      </c>
      <c r="N55" s="4" t="s">
        <v>309</v>
      </c>
      <c r="O55" s="4" t="s">
        <v>310</v>
      </c>
      <c r="P55" s="4">
        <v>101</v>
      </c>
      <c r="Q55" s="4"/>
      <c r="R55" s="38"/>
      <c r="S55" s="38"/>
      <c r="T55" s="4" t="s">
        <v>138</v>
      </c>
      <c r="U55" s="4"/>
      <c r="V55" s="4"/>
      <c r="W55" s="4"/>
      <c r="X55" s="4"/>
      <c r="Y55" s="4"/>
      <c r="Z55" s="4"/>
      <c r="AA55" s="4"/>
      <c r="AB55" s="4"/>
      <c r="AC55" s="4"/>
      <c r="AD55" s="82"/>
      <c r="AE55" s="82"/>
      <c r="AF55" s="4"/>
      <c r="AG55" s="4"/>
      <c r="AH55" s="38"/>
      <c r="AI55" s="100">
        <f t="shared" si="0"/>
        <v>61102.5</v>
      </c>
      <c r="AJ55" s="82">
        <f>19967.69+4915.96</f>
        <v>24883.649999999998</v>
      </c>
      <c r="AK55" s="82">
        <v>0</v>
      </c>
      <c r="AL55" s="100">
        <f t="shared" si="1"/>
        <v>24883.649999999998</v>
      </c>
      <c r="AM55" s="4" t="s">
        <v>284</v>
      </c>
      <c r="AN55" s="8">
        <v>12887</v>
      </c>
      <c r="AO55" s="4" t="s">
        <v>311</v>
      </c>
      <c r="AP55" s="8">
        <v>12887</v>
      </c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</row>
    <row r="56" spans="1:60" s="19" customFormat="1" x14ac:dyDescent="0.25">
      <c r="A56" s="67">
        <v>24</v>
      </c>
      <c r="B56" s="4" t="s">
        <v>312</v>
      </c>
      <c r="C56" s="39" t="s">
        <v>283</v>
      </c>
      <c r="D56" s="4" t="s">
        <v>197</v>
      </c>
      <c r="E56" s="4" t="s">
        <v>273</v>
      </c>
      <c r="F56" s="4" t="s">
        <v>272</v>
      </c>
      <c r="G56" s="8">
        <v>13108</v>
      </c>
      <c r="H56" s="64" t="s">
        <v>313</v>
      </c>
      <c r="I56" s="40" t="s">
        <v>314</v>
      </c>
      <c r="J56" s="10" t="s">
        <v>315</v>
      </c>
      <c r="K56" s="4" t="s">
        <v>316</v>
      </c>
      <c r="L56" s="82">
        <v>51000</v>
      </c>
      <c r="M56" s="8">
        <v>13136</v>
      </c>
      <c r="N56" s="4" t="s">
        <v>316</v>
      </c>
      <c r="O56" s="7">
        <v>44561</v>
      </c>
      <c r="P56" s="4">
        <v>101</v>
      </c>
      <c r="Q56" s="4"/>
      <c r="R56" s="38"/>
      <c r="S56" s="38"/>
      <c r="T56" s="4" t="s">
        <v>269</v>
      </c>
      <c r="U56" s="4"/>
      <c r="V56" s="4"/>
      <c r="W56" s="4"/>
      <c r="X56" s="4"/>
      <c r="Y56" s="4"/>
      <c r="Z56" s="4"/>
      <c r="AA56" s="4"/>
      <c r="AB56" s="4"/>
      <c r="AC56" s="4"/>
      <c r="AD56" s="82"/>
      <c r="AE56" s="82"/>
      <c r="AF56" s="4"/>
      <c r="AG56" s="4"/>
      <c r="AH56" s="38"/>
      <c r="AI56" s="100">
        <f t="shared" si="0"/>
        <v>51000</v>
      </c>
      <c r="AJ56" s="82">
        <v>0</v>
      </c>
      <c r="AK56" s="82">
        <v>0</v>
      </c>
      <c r="AL56" s="100">
        <f t="shared" si="1"/>
        <v>0</v>
      </c>
      <c r="AM56" s="4"/>
      <c r="AN56" s="4"/>
      <c r="AO56" s="4"/>
      <c r="AP56" s="4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</row>
    <row r="57" spans="1:60" s="19" customFormat="1" x14ac:dyDescent="0.25">
      <c r="A57" s="67">
        <v>25</v>
      </c>
      <c r="B57" s="4" t="s">
        <v>312</v>
      </c>
      <c r="C57" s="39" t="s">
        <v>283</v>
      </c>
      <c r="D57" s="4" t="s">
        <v>197</v>
      </c>
      <c r="E57" s="4" t="s">
        <v>273</v>
      </c>
      <c r="F57" s="4" t="s">
        <v>317</v>
      </c>
      <c r="G57" s="8">
        <v>13108</v>
      </c>
      <c r="H57" s="64" t="s">
        <v>318</v>
      </c>
      <c r="I57" s="64" t="s">
        <v>319</v>
      </c>
      <c r="J57" s="10" t="s">
        <v>320</v>
      </c>
      <c r="K57" s="4" t="s">
        <v>316</v>
      </c>
      <c r="L57" s="82">
        <v>140000</v>
      </c>
      <c r="M57" s="8">
        <v>13136</v>
      </c>
      <c r="N57" s="4" t="s">
        <v>316</v>
      </c>
      <c r="O57" s="7">
        <v>44561</v>
      </c>
      <c r="P57" s="4">
        <v>101</v>
      </c>
      <c r="Q57" s="4"/>
      <c r="R57" s="38"/>
      <c r="S57" s="38"/>
      <c r="T57" s="4" t="s">
        <v>269</v>
      </c>
      <c r="U57" s="4"/>
      <c r="V57" s="4"/>
      <c r="W57" s="4"/>
      <c r="X57" s="4"/>
      <c r="Y57" s="4"/>
      <c r="Z57" s="4"/>
      <c r="AA57" s="4"/>
      <c r="AB57" s="4"/>
      <c r="AC57" s="4"/>
      <c r="AD57" s="82"/>
      <c r="AE57" s="82"/>
      <c r="AF57" s="4"/>
      <c r="AG57" s="4"/>
      <c r="AH57" s="38"/>
      <c r="AI57" s="100">
        <f t="shared" si="0"/>
        <v>140000</v>
      </c>
      <c r="AJ57" s="82">
        <v>0</v>
      </c>
      <c r="AK57" s="82">
        <v>0</v>
      </c>
      <c r="AL57" s="100">
        <f t="shared" si="1"/>
        <v>0</v>
      </c>
      <c r="AM57" s="4"/>
      <c r="AN57" s="4"/>
      <c r="AO57" s="4"/>
      <c r="AP57" s="4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</row>
    <row r="58" spans="1:60" s="19" customFormat="1" ht="45" x14ac:dyDescent="0.25">
      <c r="A58" s="67">
        <v>26</v>
      </c>
      <c r="B58" s="4" t="s">
        <v>321</v>
      </c>
      <c r="C58" s="39" t="s">
        <v>322</v>
      </c>
      <c r="D58" s="4" t="s">
        <v>212</v>
      </c>
      <c r="E58" s="4" t="s">
        <v>273</v>
      </c>
      <c r="F58" s="4" t="s">
        <v>323</v>
      </c>
      <c r="G58" s="8"/>
      <c r="H58" s="64" t="s">
        <v>324</v>
      </c>
      <c r="I58" s="40" t="s">
        <v>257</v>
      </c>
      <c r="J58" s="4" t="s">
        <v>325</v>
      </c>
      <c r="K58" s="4" t="s">
        <v>326</v>
      </c>
      <c r="L58" s="82">
        <v>350000</v>
      </c>
      <c r="M58" s="8">
        <v>13144</v>
      </c>
      <c r="N58" s="4" t="s">
        <v>326</v>
      </c>
      <c r="O58" s="7">
        <v>44807</v>
      </c>
      <c r="P58" s="4">
        <v>101</v>
      </c>
      <c r="Q58" s="4"/>
      <c r="R58" s="38"/>
      <c r="S58" s="38"/>
      <c r="T58" s="4" t="s">
        <v>138</v>
      </c>
      <c r="U58" s="4"/>
      <c r="V58" s="4"/>
      <c r="W58" s="4"/>
      <c r="X58" s="4"/>
      <c r="Y58" s="4"/>
      <c r="Z58" s="4"/>
      <c r="AA58" s="4"/>
      <c r="AB58" s="4"/>
      <c r="AC58" s="4"/>
      <c r="AD58" s="82"/>
      <c r="AE58" s="82"/>
      <c r="AF58" s="4"/>
      <c r="AG58" s="4"/>
      <c r="AH58" s="38"/>
      <c r="AI58" s="100">
        <f t="shared" si="0"/>
        <v>350000</v>
      </c>
      <c r="AJ58" s="82">
        <v>55.42</v>
      </c>
      <c r="AK58" s="82">
        <v>0</v>
      </c>
      <c r="AL58" s="100">
        <f t="shared" si="1"/>
        <v>55.42</v>
      </c>
      <c r="AM58" s="4"/>
      <c r="AN58" s="4"/>
      <c r="AO58" s="4"/>
      <c r="AP58" s="4"/>
      <c r="AQ58" s="20"/>
      <c r="AR58" s="4" t="s">
        <v>292</v>
      </c>
      <c r="AS58" s="8">
        <v>13124</v>
      </c>
      <c r="AT58" s="4" t="s">
        <v>299</v>
      </c>
      <c r="AU58" s="8">
        <v>13124</v>
      </c>
      <c r="AV58" s="4" t="s">
        <v>299</v>
      </c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</row>
    <row r="59" spans="1:60" s="19" customFormat="1" ht="30" x14ac:dyDescent="0.25">
      <c r="A59" s="67">
        <v>27</v>
      </c>
      <c r="B59" s="4" t="s">
        <v>327</v>
      </c>
      <c r="C59" s="39" t="s">
        <v>328</v>
      </c>
      <c r="D59" s="4" t="s">
        <v>170</v>
      </c>
      <c r="E59" s="4" t="s">
        <v>273</v>
      </c>
      <c r="F59" s="4" t="s">
        <v>329</v>
      </c>
      <c r="G59" s="8">
        <v>12937</v>
      </c>
      <c r="H59" s="40" t="s">
        <v>330</v>
      </c>
      <c r="I59" s="40" t="s">
        <v>331</v>
      </c>
      <c r="J59" s="10" t="s">
        <v>332</v>
      </c>
      <c r="K59" s="4" t="s">
        <v>333</v>
      </c>
      <c r="L59" s="82">
        <v>255000</v>
      </c>
      <c r="M59" s="8">
        <v>13149</v>
      </c>
      <c r="N59" s="4" t="s">
        <v>333</v>
      </c>
      <c r="O59" s="4" t="s">
        <v>334</v>
      </c>
      <c r="P59" s="4">
        <v>101</v>
      </c>
      <c r="Q59" s="4"/>
      <c r="R59" s="38"/>
      <c r="S59" s="38"/>
      <c r="T59" s="4" t="s">
        <v>138</v>
      </c>
      <c r="U59" s="4"/>
      <c r="V59" s="4"/>
      <c r="W59" s="4"/>
      <c r="X59" s="4"/>
      <c r="Y59" s="4"/>
      <c r="Z59" s="4"/>
      <c r="AA59" s="4"/>
      <c r="AB59" s="4"/>
      <c r="AC59" s="4"/>
      <c r="AD59" s="82"/>
      <c r="AE59" s="82"/>
      <c r="AF59" s="4"/>
      <c r="AG59" s="4"/>
      <c r="AH59" s="38"/>
      <c r="AI59" s="100">
        <f t="shared" si="0"/>
        <v>255000</v>
      </c>
      <c r="AJ59" s="82">
        <v>21900</v>
      </c>
      <c r="AK59" s="82">
        <v>0</v>
      </c>
      <c r="AL59" s="100">
        <f t="shared" si="1"/>
        <v>21900</v>
      </c>
      <c r="AM59" s="4" t="s">
        <v>274</v>
      </c>
      <c r="AN59" s="8">
        <v>12988</v>
      </c>
      <c r="AO59" s="4" t="s">
        <v>335</v>
      </c>
      <c r="AP59" s="8">
        <v>12988</v>
      </c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1:60" s="19" customFormat="1" x14ac:dyDescent="0.25">
      <c r="A60" s="67">
        <v>28</v>
      </c>
      <c r="B60" s="4" t="s">
        <v>336</v>
      </c>
      <c r="C60" s="39" t="s">
        <v>337</v>
      </c>
      <c r="D60" s="4" t="s">
        <v>197</v>
      </c>
      <c r="E60" s="4" t="s">
        <v>273</v>
      </c>
      <c r="F60" s="4" t="s">
        <v>338</v>
      </c>
      <c r="G60" s="8">
        <v>13136</v>
      </c>
      <c r="H60" s="64" t="s">
        <v>339</v>
      </c>
      <c r="I60" s="40" t="s">
        <v>340</v>
      </c>
      <c r="J60" s="10" t="s">
        <v>341</v>
      </c>
      <c r="K60" s="4" t="s">
        <v>342</v>
      </c>
      <c r="L60" s="82">
        <v>7990</v>
      </c>
      <c r="M60" s="8">
        <v>13155</v>
      </c>
      <c r="N60" s="4" t="s">
        <v>342</v>
      </c>
      <c r="O60" s="4" t="s">
        <v>343</v>
      </c>
      <c r="P60" s="4">
        <v>101</v>
      </c>
      <c r="Q60" s="4"/>
      <c r="R60" s="38"/>
      <c r="S60" s="38"/>
      <c r="T60" s="4" t="s">
        <v>138</v>
      </c>
      <c r="U60" s="4"/>
      <c r="V60" s="4"/>
      <c r="W60" s="4"/>
      <c r="X60" s="4"/>
      <c r="Y60" s="4"/>
      <c r="Z60" s="4"/>
      <c r="AA60" s="4"/>
      <c r="AB60" s="4"/>
      <c r="AC60" s="4"/>
      <c r="AD60" s="82"/>
      <c r="AE60" s="82"/>
      <c r="AF60" s="4"/>
      <c r="AG60" s="4"/>
      <c r="AH60" s="38"/>
      <c r="AI60" s="100">
        <f t="shared" si="0"/>
        <v>7990</v>
      </c>
      <c r="AJ60" s="82">
        <v>0</v>
      </c>
      <c r="AK60" s="82">
        <v>0</v>
      </c>
      <c r="AL60" s="100">
        <f t="shared" si="1"/>
        <v>0</v>
      </c>
      <c r="AM60" s="4"/>
      <c r="AN60" s="4"/>
      <c r="AO60" s="4"/>
      <c r="AP60" s="4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</row>
    <row r="61" spans="1:60" s="19" customFormat="1" ht="30.75" thickBot="1" x14ac:dyDescent="0.3">
      <c r="A61" s="68">
        <v>29</v>
      </c>
      <c r="B61" s="6" t="s">
        <v>344</v>
      </c>
      <c r="C61" s="69" t="s">
        <v>345</v>
      </c>
      <c r="D61" s="6" t="s">
        <v>275</v>
      </c>
      <c r="E61" s="6" t="s">
        <v>273</v>
      </c>
      <c r="F61" s="6" t="s">
        <v>346</v>
      </c>
      <c r="G61" s="70"/>
      <c r="H61" s="86" t="s">
        <v>347</v>
      </c>
      <c r="I61" s="87" t="s">
        <v>375</v>
      </c>
      <c r="J61" s="71" t="s">
        <v>348</v>
      </c>
      <c r="K61" s="6" t="s">
        <v>349</v>
      </c>
      <c r="L61" s="83">
        <v>16000</v>
      </c>
      <c r="M61" s="70">
        <v>13161</v>
      </c>
      <c r="N61" s="6" t="s">
        <v>349</v>
      </c>
      <c r="O61" s="6" t="s">
        <v>350</v>
      </c>
      <c r="P61" s="6">
        <v>101</v>
      </c>
      <c r="Q61" s="6"/>
      <c r="R61" s="72"/>
      <c r="S61" s="72"/>
      <c r="T61" s="6" t="s">
        <v>138</v>
      </c>
      <c r="U61" s="6"/>
      <c r="V61" s="6"/>
      <c r="W61" s="6"/>
      <c r="X61" s="6"/>
      <c r="Y61" s="6"/>
      <c r="Z61" s="6"/>
      <c r="AA61" s="6"/>
      <c r="AB61" s="6"/>
      <c r="AC61" s="6"/>
      <c r="AD61" s="83"/>
      <c r="AE61" s="83"/>
      <c r="AF61" s="6"/>
      <c r="AG61" s="6"/>
      <c r="AH61" s="72"/>
      <c r="AI61" s="100">
        <f t="shared" si="0"/>
        <v>16000</v>
      </c>
      <c r="AJ61" s="83">
        <v>2666.67</v>
      </c>
      <c r="AK61" s="83">
        <v>2666.67</v>
      </c>
      <c r="AL61" s="100">
        <f t="shared" si="1"/>
        <v>5333.34</v>
      </c>
      <c r="AM61" s="6"/>
      <c r="AN61" s="6"/>
      <c r="AO61" s="6"/>
      <c r="AP61" s="6"/>
      <c r="AQ61" s="22"/>
      <c r="AR61" s="6" t="s">
        <v>276</v>
      </c>
      <c r="AS61" s="70">
        <v>13151</v>
      </c>
      <c r="AT61" s="6" t="s">
        <v>351</v>
      </c>
      <c r="AU61" s="70">
        <v>13151</v>
      </c>
      <c r="AV61" s="6" t="s">
        <v>351</v>
      </c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</row>
    <row r="62" spans="1:60" ht="15" customHeight="1" thickBot="1" x14ac:dyDescent="0.3">
      <c r="A62" s="73" t="s">
        <v>386</v>
      </c>
      <c r="B62" s="74"/>
      <c r="C62" s="74"/>
      <c r="D62" s="74"/>
      <c r="E62" s="74"/>
      <c r="F62" s="74"/>
      <c r="G62" s="74"/>
      <c r="H62" s="74"/>
      <c r="I62" s="74"/>
      <c r="J62" s="74"/>
      <c r="K62" s="75"/>
      <c r="L62" s="95">
        <f>SUM(L20:L61)</f>
        <v>8884105.1500000004</v>
      </c>
      <c r="M62" s="76"/>
      <c r="N62" s="76"/>
      <c r="O62" s="76"/>
      <c r="P62" s="76"/>
      <c r="Q62" s="76"/>
      <c r="R62" s="95"/>
      <c r="S62" s="95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95">
        <f>SUM(AD20:AD61)</f>
        <v>450641.63</v>
      </c>
      <c r="AE62" s="95">
        <f>SUM(AE20:AE61)</f>
        <v>726327</v>
      </c>
      <c r="AF62" s="77"/>
      <c r="AG62" s="77"/>
      <c r="AH62" s="95"/>
      <c r="AI62" s="95">
        <f>SUM(AI20:AI61)</f>
        <v>8608419.7800000012</v>
      </c>
      <c r="AJ62" s="95">
        <f>SUM(AJ20:AJ61)</f>
        <v>4206844.1100000003</v>
      </c>
      <c r="AK62" s="95">
        <f>SUM(AK20:AK61)</f>
        <v>237910.72</v>
      </c>
      <c r="AL62" s="95">
        <f>SUM(AL20:AL61)</f>
        <v>4444754.830000001</v>
      </c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8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80"/>
    </row>
    <row r="63" spans="1:60" x14ac:dyDescent="0.25">
      <c r="A63" s="23" t="s">
        <v>117</v>
      </c>
      <c r="B63" s="23"/>
      <c r="C63" s="23"/>
      <c r="D63" s="23"/>
      <c r="E63" s="23"/>
      <c r="F63" s="24"/>
      <c r="G63" s="25"/>
      <c r="H63" s="24"/>
      <c r="I63" s="24"/>
      <c r="J63" s="24"/>
      <c r="K63" s="24"/>
      <c r="L63" s="96"/>
      <c r="M63" s="25"/>
      <c r="N63" s="25"/>
      <c r="O63" s="25"/>
      <c r="P63" s="25"/>
      <c r="Q63" s="25"/>
      <c r="R63" s="96"/>
      <c r="S63" s="96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96"/>
      <c r="AE63" s="96"/>
      <c r="AF63" s="26"/>
      <c r="AG63" s="26"/>
      <c r="AH63" s="96"/>
      <c r="AI63" s="96"/>
      <c r="AJ63" s="96"/>
      <c r="AK63" s="96"/>
      <c r="AL63" s="9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7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</row>
    <row r="64" spans="1:60" x14ac:dyDescent="0.25">
      <c r="A64" s="24"/>
      <c r="B64" s="24"/>
      <c r="C64" s="24"/>
      <c r="D64" s="24"/>
      <c r="E64" s="24"/>
      <c r="F64" s="24"/>
      <c r="G64" s="25"/>
      <c r="H64" s="24"/>
      <c r="I64" s="24"/>
      <c r="J64" s="24"/>
      <c r="K64" s="24"/>
      <c r="L64" s="96"/>
      <c r="M64" s="25"/>
      <c r="N64" s="25"/>
      <c r="O64" s="25"/>
      <c r="P64" s="25"/>
      <c r="Q64" s="25"/>
      <c r="R64" s="96"/>
      <c r="S64" s="96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96"/>
      <c r="AE64" s="96"/>
      <c r="AF64" s="26"/>
      <c r="AG64" s="26"/>
      <c r="AH64" s="96"/>
      <c r="AI64" s="96"/>
      <c r="AJ64" s="96"/>
      <c r="AK64" s="96"/>
      <c r="AL64" s="9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7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</row>
    <row r="65" spans="1:49" x14ac:dyDescent="0.25">
      <c r="A65" s="17" t="s">
        <v>381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</row>
    <row r="66" spans="1:49" x14ac:dyDescent="0.25">
      <c r="A66" s="18" t="s">
        <v>127</v>
      </c>
    </row>
    <row r="67" spans="1:49" x14ac:dyDescent="0.25">
      <c r="A67" s="17" t="s">
        <v>128</v>
      </c>
      <c r="B67" s="17"/>
      <c r="C67" s="17"/>
      <c r="D67" s="17"/>
      <c r="E67" s="17"/>
      <c r="F67" s="17"/>
      <c r="G67" s="17"/>
    </row>
  </sheetData>
  <mergeCells count="234">
    <mergeCell ref="AU47:AU48"/>
    <mergeCell ref="AV47:AV48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AQ39:AQ42"/>
    <mergeCell ref="AR39:AR42"/>
    <mergeCell ref="AS39:AS42"/>
    <mergeCell ref="AT39:AT42"/>
    <mergeCell ref="T47:T48"/>
    <mergeCell ref="U47:U48"/>
    <mergeCell ref="AO43:AO46"/>
    <mergeCell ref="AP43:AP46"/>
    <mergeCell ref="S43:S46"/>
    <mergeCell ref="T43:T46"/>
    <mergeCell ref="U43:U46"/>
    <mergeCell ref="AR47:AR48"/>
    <mergeCell ref="AS47:AS48"/>
    <mergeCell ref="AT47:AT48"/>
    <mergeCell ref="AO39:AO42"/>
    <mergeCell ref="AP39:AP42"/>
    <mergeCell ref="A43:A46"/>
    <mergeCell ref="B43:B46"/>
    <mergeCell ref="C43:C46"/>
    <mergeCell ref="D43:D46"/>
    <mergeCell ref="E43:E46"/>
    <mergeCell ref="F43:F46"/>
    <mergeCell ref="G43:G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R43:R46"/>
    <mergeCell ref="BF39:BF42"/>
    <mergeCell ref="BG39:BG42"/>
    <mergeCell ref="BH39:BH42"/>
    <mergeCell ref="A39:A42"/>
    <mergeCell ref="B39:B42"/>
    <mergeCell ref="C39:C42"/>
    <mergeCell ref="D39:D42"/>
    <mergeCell ref="E39:E42"/>
    <mergeCell ref="F39:F42"/>
    <mergeCell ref="G39:G42"/>
    <mergeCell ref="H39:H42"/>
    <mergeCell ref="I39:I42"/>
    <mergeCell ref="AW39:AW42"/>
    <mergeCell ref="AX39:AX42"/>
    <mergeCell ref="AY39:AY42"/>
    <mergeCell ref="AZ39:AZ42"/>
    <mergeCell ref="BA39:BA42"/>
    <mergeCell ref="BB39:BB42"/>
    <mergeCell ref="BC39:BC42"/>
    <mergeCell ref="BD39:BD42"/>
    <mergeCell ref="S39:S42"/>
    <mergeCell ref="T39:T42"/>
    <mergeCell ref="BE39:BE42"/>
    <mergeCell ref="U39:U42"/>
    <mergeCell ref="T34:T38"/>
    <mergeCell ref="J39:J42"/>
    <mergeCell ref="K39:K42"/>
    <mergeCell ref="L39:L42"/>
    <mergeCell ref="M39:M42"/>
    <mergeCell ref="N39:N42"/>
    <mergeCell ref="O39:O42"/>
    <mergeCell ref="P39:P42"/>
    <mergeCell ref="Q39:Q42"/>
    <mergeCell ref="R39:R42"/>
    <mergeCell ref="N34:N38"/>
    <mergeCell ref="O34:O38"/>
    <mergeCell ref="A67:G67"/>
    <mergeCell ref="A62:K62"/>
    <mergeCell ref="AS16:AS18"/>
    <mergeCell ref="AT16:AT18"/>
    <mergeCell ref="AU16:AU18"/>
    <mergeCell ref="AV16:AV18"/>
    <mergeCell ref="AQ16:AQ18"/>
    <mergeCell ref="AM15:AP15"/>
    <mergeCell ref="Z17:AA17"/>
    <mergeCell ref="AB17:AE17"/>
    <mergeCell ref="AF16:AH16"/>
    <mergeCell ref="AF17:AH17"/>
    <mergeCell ref="AP16:AP18"/>
    <mergeCell ref="G20:G26"/>
    <mergeCell ref="H20:H26"/>
    <mergeCell ref="I20:I26"/>
    <mergeCell ref="J20:J26"/>
    <mergeCell ref="K20:K26"/>
    <mergeCell ref="O27:O33"/>
    <mergeCell ref="P27:P33"/>
    <mergeCell ref="L20:L26"/>
    <mergeCell ref="BE16:BE18"/>
    <mergeCell ref="BF16:BH16"/>
    <mergeCell ref="AW15:BH15"/>
    <mergeCell ref="AW16:AW18"/>
    <mergeCell ref="AX16:AX18"/>
    <mergeCell ref="A15:A19"/>
    <mergeCell ref="AY16:BA17"/>
    <mergeCell ref="BB16:BC17"/>
    <mergeCell ref="H15:AL15"/>
    <mergeCell ref="AQ15:AV15"/>
    <mergeCell ref="AR16:AR18"/>
    <mergeCell ref="BF17:BF18"/>
    <mergeCell ref="BG17:BG18"/>
    <mergeCell ref="BH17:BH18"/>
    <mergeCell ref="AO16:AO18"/>
    <mergeCell ref="BD16:BD18"/>
    <mergeCell ref="AI16:AL16"/>
    <mergeCell ref="U16:AE16"/>
    <mergeCell ref="AJ17:AL17"/>
    <mergeCell ref="B15:G17"/>
    <mergeCell ref="H16:T17"/>
    <mergeCell ref="U17:Y17"/>
    <mergeCell ref="AM16:AM18"/>
    <mergeCell ref="AN16:AN18"/>
    <mergeCell ref="A20:A26"/>
    <mergeCell ref="B20:B26"/>
    <mergeCell ref="M20:M26"/>
    <mergeCell ref="N20:N26"/>
    <mergeCell ref="O20:O26"/>
    <mergeCell ref="P20:P26"/>
    <mergeCell ref="U20:U26"/>
    <mergeCell ref="C20:C26"/>
    <mergeCell ref="D20:D26"/>
    <mergeCell ref="F20:F26"/>
    <mergeCell ref="E20:E26"/>
    <mergeCell ref="S27:S33"/>
    <mergeCell ref="T27:T33"/>
    <mergeCell ref="Q20:Q26"/>
    <mergeCell ref="R20:R26"/>
    <mergeCell ref="S20:S26"/>
    <mergeCell ref="T20:T26"/>
    <mergeCell ref="A65:AW65"/>
    <mergeCell ref="A63:E63"/>
    <mergeCell ref="J27:J33"/>
    <mergeCell ref="K27:K33"/>
    <mergeCell ref="L27:L33"/>
    <mergeCell ref="M27:M33"/>
    <mergeCell ref="N27:N33"/>
    <mergeCell ref="E27:E33"/>
    <mergeCell ref="F27:F33"/>
    <mergeCell ref="G27:G33"/>
    <mergeCell ref="P34:P38"/>
    <mergeCell ref="Q34:Q38"/>
    <mergeCell ref="R34:R38"/>
    <mergeCell ref="S34:S38"/>
    <mergeCell ref="U34:U38"/>
    <mergeCell ref="U27:U33"/>
    <mergeCell ref="AU39:AU42"/>
    <mergeCell ref="AV39:AV42"/>
    <mergeCell ref="B27:B33"/>
    <mergeCell ref="A27:A33"/>
    <mergeCell ref="A34:A38"/>
    <mergeCell ref="E34:E38"/>
    <mergeCell ref="D34:D38"/>
    <mergeCell ref="C34:C38"/>
    <mergeCell ref="B34:B38"/>
    <mergeCell ref="F34:F38"/>
    <mergeCell ref="R27:R33"/>
    <mergeCell ref="J34:J38"/>
    <mergeCell ref="K34:K38"/>
    <mergeCell ref="L34:L38"/>
    <mergeCell ref="M34:M38"/>
    <mergeCell ref="I34:I38"/>
    <mergeCell ref="I27:I33"/>
    <mergeCell ref="Q27:Q33"/>
    <mergeCell ref="D27:D33"/>
    <mergeCell ref="C27:C33"/>
    <mergeCell ref="H34:H38"/>
    <mergeCell ref="G34:G38"/>
    <mergeCell ref="H27:H33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AM50:AM51"/>
    <mergeCell ref="AN50:AN51"/>
    <mergeCell ref="AO50:AO51"/>
    <mergeCell ref="AP50:AP51"/>
    <mergeCell ref="AQ50:AQ51"/>
    <mergeCell ref="AR50:AR51"/>
    <mergeCell ref="BB50:BB51"/>
    <mergeCell ref="BC50:BC51"/>
    <mergeCell ref="BD50:BD51"/>
    <mergeCell ref="BE50:BE51"/>
    <mergeCell ref="BF50:BF51"/>
    <mergeCell ref="BH50:BH51"/>
    <mergeCell ref="BG50:BG51"/>
    <mergeCell ref="AS50:AS51"/>
    <mergeCell ref="AT50:AT51"/>
    <mergeCell ref="AU50:AU51"/>
    <mergeCell ref="AV50:AV51"/>
    <mergeCell ref="AW50:AW51"/>
    <mergeCell ref="AX50:AX51"/>
    <mergeCell ref="AY50:AY51"/>
    <mergeCell ref="AZ50:AZ51"/>
    <mergeCell ref="BA50:BA51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LICITAÇÕES JAN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2022-04-01T22:29:03Z</dcterms:modified>
</cp:coreProperties>
</file>