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9435"/>
  </bookViews>
  <sheets>
    <sheet name="SEDIHPA ABR 2017" sheetId="1" r:id="rId1"/>
  </sheets>
  <calcPr calcId="145621"/>
</workbook>
</file>

<file path=xl/calcChain.xml><?xml version="1.0" encoding="utf-8"?>
<calcChain xmlns="http://schemas.openxmlformats.org/spreadsheetml/2006/main">
  <c r="AJ20" i="1" l="1"/>
  <c r="AJ23" i="1"/>
  <c r="AJ24" i="1"/>
  <c r="AJ25" i="1"/>
  <c r="AJ28" i="1"/>
  <c r="AJ30" i="1"/>
  <c r="AK30" i="1" l="1"/>
  <c r="AK28" i="1"/>
  <c r="AK27" i="1"/>
  <c r="AK24" i="1"/>
  <c r="AK23" i="1"/>
  <c r="AK22" i="1"/>
  <c r="AK19" i="1"/>
  <c r="AG31" i="1" l="1"/>
  <c r="AI29" i="1" l="1"/>
  <c r="AK29" i="1" s="1"/>
  <c r="AI26" i="1" l="1"/>
  <c r="AI21" i="1"/>
  <c r="AE27" i="1" l="1"/>
  <c r="L27" i="1"/>
  <c r="L31" i="1" s="1"/>
  <c r="AI31" i="1" l="1"/>
  <c r="AH26" i="1" l="1"/>
  <c r="AK26" i="1" s="1"/>
  <c r="AH25" i="1" l="1"/>
  <c r="AK25" i="1" s="1"/>
  <c r="AH21" i="1" l="1"/>
  <c r="AK21" i="1" s="1"/>
  <c r="AH31" i="1" l="1"/>
  <c r="AE19" i="1"/>
  <c r="AE20" i="1"/>
  <c r="AF20" i="1"/>
  <c r="AF31" i="1" l="1"/>
  <c r="AK20" i="1"/>
  <c r="AE31" i="1"/>
  <c r="AK31" i="1"/>
  <c r="AC31" i="1"/>
  <c r="AD31" i="1"/>
</calcChain>
</file>

<file path=xl/sharedStrings.xml><?xml version="1.0" encoding="utf-8"?>
<sst xmlns="http://schemas.openxmlformats.org/spreadsheetml/2006/main" count="390" uniqueCount="242">
  <si>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</si>
  <si>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</si>
  <si>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</si>
  <si>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</si>
  <si>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</si>
  <si>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</si>
  <si>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</si>
  <si>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</si>
  <si>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</si>
  <si>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</si>
  <si>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</si>
  <si>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</si>
  <si>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</si>
  <si>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</si>
  <si>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</si>
  <si>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</si>
  <si>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</si>
  <si>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</si>
  <si>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</si>
  <si>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</si>
  <si>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</si>
  <si>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</si>
  <si>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</si>
  <si>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</si>
  <si>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</si>
  <si>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</si>
  <si>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</si>
  <si>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</si>
  <si>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</si>
  <si>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</si>
  <si>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</si>
  <si>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</si>
  <si>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</si>
  <si>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</si>
  <si>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</si>
  <si>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</si>
  <si>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</si>
  <si>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</si>
  <si>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</si>
  <si>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</si>
  <si>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</si>
  <si>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</si>
  <si>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</si>
  <si>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</si>
  <si>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</si>
  <si>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</si>
  <si>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</si>
  <si>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</si>
  <si>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</si>
  <si>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</si>
  <si>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</si>
  <si>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</si>
  <si>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</si>
  <si>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</si>
  <si>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</si>
  <si>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</si>
  <si>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</si>
  <si>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</si>
  <si>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</si>
  <si>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</si>
  <si>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</si>
  <si>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</si>
  <si>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</si>
  <si>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</si>
  <si>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</si>
  <si>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</si>
  <si>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</si>
  <si>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</si>
  <si>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</si>
  <si>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</si>
  <si>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</si>
  <si>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</si>
  <si>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</si>
  <si>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</si>
  <si>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</si>
  <si>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</si>
  <si>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</si>
  <si>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</si>
  <si>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</si>
  <si>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</si>
  <si>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</si>
  <si>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</si>
  <si>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</si>
  <si>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</si>
  <si>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</si>
  <si>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</si>
  <si>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</si>
  <si>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</si>
  <si>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</si>
  <si>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</si>
  <si>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</si>
  <si>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</si>
  <si>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</si>
  <si>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</si>
  <si>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</si>
  <si>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</si>
  <si>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</si>
  <si>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</si>
  <si>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</si>
  <si>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</si>
  <si>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</si>
  <si>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</si>
  <si>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</si>
  <si>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</si>
  <si>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</si>
  <si>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</si>
  <si>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</si>
  <si>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</si>
  <si>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</si>
  <si>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</si>
  <si>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</si>
  <si>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</si>
  <si>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</si>
  <si>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</si>
  <si>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</si>
  <si>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</si>
  <si>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</si>
  <si>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</si>
  <si>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</si>
  <si>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</si>
  <si>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LOCAÇÃO DE EQUIPAMENTOS DE INFORMÁTICA (IMPRESSORAS)</t>
  </si>
  <si>
    <t>ADESÃO A TA SRP</t>
  </si>
  <si>
    <t>TRÉC/PREÇO</t>
  </si>
  <si>
    <t>001/2013</t>
  </si>
  <si>
    <t>ROBERTO BEZERRA - ME</t>
  </si>
  <si>
    <t>09.286.947/0001-85</t>
  </si>
  <si>
    <t>-</t>
  </si>
  <si>
    <t>3.3.90.39.00</t>
  </si>
  <si>
    <t>PRORROGAÇÃO POR MAIS 12 MESES</t>
  </si>
  <si>
    <t>018/2012</t>
  </si>
  <si>
    <t>10.908</t>
  </si>
  <si>
    <t>SECRETARIA MUNICIPAL DE EDUCAÇÃO - SEME</t>
  </si>
  <si>
    <t>4111/2013</t>
  </si>
  <si>
    <t>005/2013</t>
  </si>
  <si>
    <t>M. N. SILVA BRAGA</t>
  </si>
  <si>
    <t xml:space="preserve">PRESTAÇÃO DE SERVIÇOS DE TRANSPORTE DE PESSOAS EM VEÍCULOS DE PASSEIO </t>
  </si>
  <si>
    <t>84.303.684/0001-90</t>
  </si>
  <si>
    <t>11.375</t>
  </si>
  <si>
    <t>017/2012</t>
  </si>
  <si>
    <t>10.935</t>
  </si>
  <si>
    <t>SECRETARIA DE ESTADO DE DESENVOLVIMENTO SOCIAL - SEDS</t>
  </si>
  <si>
    <t>MENOR PREÇO</t>
  </si>
  <si>
    <t>131140055/2013</t>
  </si>
  <si>
    <t>001/2014</t>
  </si>
  <si>
    <t>RP</t>
  </si>
  <si>
    <t>144/2014</t>
  </si>
  <si>
    <t>CHAMAMENTO PÚBLICO</t>
  </si>
  <si>
    <t>041/2014</t>
  </si>
  <si>
    <t>CENTRO INTEGRADO DE EMPRESA ESCOLA - CIEE</t>
  </si>
  <si>
    <t>61.600.839/0001-55</t>
  </si>
  <si>
    <t>RECRUTAMENTO E SELEÇÃO DE ESTUDANTES E ACOMPANHOAMENTO P/ PROGRAMA DE ESTÁGIO DA PREFEITURA DE RIO BRANCO</t>
  </si>
  <si>
    <t>INSTITUTO EUVALDO LODI</t>
  </si>
  <si>
    <t>02.373.341/0001-38</t>
  </si>
  <si>
    <t>042/2014</t>
  </si>
  <si>
    <t>ADESÃO SRP</t>
  </si>
  <si>
    <t>07.941.947/0001-46</t>
  </si>
  <si>
    <t>PREGÃO PRESENCIAL</t>
  </si>
  <si>
    <t>060/2012</t>
  </si>
  <si>
    <t>728/2012</t>
  </si>
  <si>
    <t>31309/2014</t>
  </si>
  <si>
    <t>124/2013</t>
  </si>
  <si>
    <t>SERVIÇOS DE LOCAÇÃO DE EQUIPAMENTOS DE INFORMÁTICA (ESTAÇÃO DE TRABALHO TIPO ALL IN ONE COM NOBREAK)</t>
  </si>
  <si>
    <t>043/2014</t>
  </si>
  <si>
    <t>R. S.FREITAS JUCÁ - ME</t>
  </si>
  <si>
    <t>07.190.927/0001-80</t>
  </si>
  <si>
    <t>SECRETARIA MUNICIPAL DE EDUCAÇÃO</t>
  </si>
  <si>
    <t>J. A. DA SILVA WLATER</t>
  </si>
  <si>
    <t>LOCAÇÃO DE VEÍCULOS UTILITÁRIOS/PASSEIO P/ ATENDER A SEMAM</t>
  </si>
  <si>
    <t>13.286.271/0001-51</t>
  </si>
  <si>
    <t>002/2015</t>
  </si>
  <si>
    <t>856/2014</t>
  </si>
  <si>
    <t>001 GMG/2014</t>
  </si>
  <si>
    <t>GABINETE MILITAR DO GOVERNADOR</t>
  </si>
  <si>
    <t>8750/2015</t>
  </si>
  <si>
    <t>D. S . MAIA LIMA</t>
  </si>
  <si>
    <t>11.600</t>
  </si>
  <si>
    <t>32238/2015</t>
  </si>
  <si>
    <t>015/2015</t>
  </si>
  <si>
    <t>CONTRATAÇÃO DE SERVIÇOS GRÁFICOS E PUBLICITÁRIOS</t>
  </si>
  <si>
    <t>07/07/2016.</t>
  </si>
  <si>
    <t>11.593</t>
  </si>
  <si>
    <t>MINISTÉRIO PÚBLICO DO ESTADO DO ACRE</t>
  </si>
  <si>
    <t>30679/2015</t>
  </si>
  <si>
    <t>62/2014</t>
  </si>
  <si>
    <t>PRESTAÇÃO DE SERVIÇOS DE MONITORAMENTO ELETRÔNICO P/ FINS DE SEGURANÇA APTRIMONIAL</t>
  </si>
  <si>
    <t>ESTAÇÃO VIP SEGURANÇA PRIVADA</t>
  </si>
  <si>
    <t>09.228.233/0001-10</t>
  </si>
  <si>
    <t>007/2015</t>
  </si>
  <si>
    <t>98/2014</t>
  </si>
  <si>
    <t>TRIBUNAL REGIONAL ELEITORAL - ACRE</t>
  </si>
  <si>
    <t>PREGÃO ELETRONICO - TRE.</t>
  </si>
  <si>
    <t>11.509</t>
  </si>
  <si>
    <t>11..248</t>
  </si>
  <si>
    <t>OFMS-DIVERSAS</t>
  </si>
  <si>
    <t>DE-TRE-AC.</t>
  </si>
  <si>
    <t>11.485</t>
  </si>
  <si>
    <t xml:space="preserve"> Executado no Exercício 2015</t>
  </si>
  <si>
    <t>TECSERV - TERCEIRIZAÇÃO COMÉRCIO E SERVIÇOS</t>
  </si>
  <si>
    <t>6468/2016</t>
  </si>
  <si>
    <t>084/2015</t>
  </si>
  <si>
    <t>PRESTAÇÃO DE SERVIÇOS DE APOIO ADMINISTRATIVO</t>
  </si>
  <si>
    <t>PREGÃO 084/2016</t>
  </si>
  <si>
    <t>019/2016</t>
  </si>
  <si>
    <t>14.840.259/0001-55</t>
  </si>
  <si>
    <t>11/2015</t>
  </si>
  <si>
    <t>SEC.MUN.DE ESPORTES E LAZER</t>
  </si>
  <si>
    <t>28784/2015</t>
  </si>
  <si>
    <t>DISPENSA DE LICITAÇÃO                  (inciso X, Art. 24. Lei 8666/93)</t>
  </si>
  <si>
    <t>LOCAÇÃO DE IMÓVEL DESTINADO ÀS INSTALAÇÕES DO 1º E 2º CONSELHOS TUTEALRES - Av. Getúlio Vargas, nº 1050 - Bosque</t>
  </si>
  <si>
    <t>DISPENSA DE LICITAÇÃO</t>
  </si>
  <si>
    <t>013/2015</t>
  </si>
  <si>
    <t>JOSE CLEONILSON BRAGA LEITE - MCM MENDONÇA</t>
  </si>
  <si>
    <t>07.626.075/0001-21</t>
  </si>
  <si>
    <t xml:space="preserve"> </t>
  </si>
  <si>
    <t>ARRAS ADMINISTRAÇÃO IMOBILIÁRIA</t>
  </si>
  <si>
    <t>COOPERVEL-COOP. DE PROPR. DE VEÍCULOS...</t>
  </si>
  <si>
    <t>13.052.004/0001-65</t>
  </si>
  <si>
    <t>31/06/2017</t>
  </si>
  <si>
    <t>12906/2016</t>
  </si>
  <si>
    <t>0074/2015</t>
  </si>
  <si>
    <t xml:space="preserve">SERVFIÇOS DE TRANSPORTES C/ CONDUTOR </t>
  </si>
  <si>
    <t>020/2016</t>
  </si>
  <si>
    <t>45949/2016</t>
  </si>
  <si>
    <t>DISPENSA</t>
  </si>
  <si>
    <t>LOCAÇÃO DE IMÓVEL DESTINADO ÀS INSTALAÇÕES DO 3º CONSELHO TUTEALR</t>
  </si>
  <si>
    <t>028/2016</t>
  </si>
  <si>
    <t>63.600.449/0001-00</t>
  </si>
  <si>
    <t>11.843</t>
  </si>
  <si>
    <t>11.612</t>
  </si>
  <si>
    <t>074/2015</t>
  </si>
  <si>
    <t>SEC. MUN. DE SAÚDE</t>
  </si>
  <si>
    <t>11.701</t>
  </si>
  <si>
    <t>11.802</t>
  </si>
  <si>
    <t>31/078/2017</t>
  </si>
  <si>
    <t>PRESTAÇÃO DE CONTAS MENSAL - EXERCÍCIO 2017</t>
  </si>
  <si>
    <r>
      <t xml:space="preserve">DATA DA ÚLTIMA ATUALIZAÇÃO: </t>
    </r>
    <r>
      <rPr>
        <b/>
        <sz val="11"/>
        <rFont val="Calibri"/>
        <family val="2"/>
        <scheme val="minor"/>
      </rPr>
      <t>05/05/2017</t>
    </r>
  </si>
  <si>
    <t>ORGÃO: 018 - SECRETARIA MUNICIPAL DE DIREITOS HUMANOS E POLÍTICAS AFIRMATIVAS - SEDIHPA</t>
  </si>
  <si>
    <r>
      <t xml:space="preserve">MÊS/ANO: </t>
    </r>
    <r>
      <rPr>
        <b/>
        <sz val="11"/>
        <rFont val="Calibri"/>
        <family val="2"/>
        <scheme val="minor"/>
      </rPr>
      <t>JANEIRO</t>
    </r>
    <r>
      <rPr>
        <sz val="11"/>
        <rFont val="Calibri"/>
        <family val="2"/>
        <scheme val="minor"/>
      </rPr>
      <t xml:space="preserve"> A </t>
    </r>
    <r>
      <rPr>
        <b/>
        <sz val="11"/>
        <rFont val="Calibri"/>
        <family val="2"/>
        <scheme val="minor"/>
      </rPr>
      <t>ABRIL/2017</t>
    </r>
  </si>
  <si>
    <t xml:space="preserve"> Executado no Exercício 2016</t>
  </si>
  <si>
    <t xml:space="preserve"> Executado no Exercício 2017</t>
  </si>
  <si>
    <r>
      <t xml:space="preserve">Nome do responsável pela elaboração: </t>
    </r>
    <r>
      <rPr>
        <b/>
        <sz val="11"/>
        <rFont val="Calibri"/>
        <family val="2"/>
        <scheme val="minor"/>
      </rPr>
      <t>JOSÉ HERIVELTO DE HOLANDA TRINDADE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</si>
  <si>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JOSÉ HERIVELTO DE HOLANDA TRINDADE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</si>
</sst>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1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right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3" fontId="5" fillId="0" borderId="40" xfId="1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2" fontId="5" fillId="0" borderId="40" xfId="0" applyNumberFormat="1" applyFont="1" applyFill="1" applyBorder="1" applyAlignment="1">
      <alignment vertical="center" wrapText="1"/>
    </xf>
    <xf numFmtId="43" fontId="5" fillId="0" borderId="40" xfId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1</xdr:col>
      <xdr:colOff>571500</xdr:colOff>
      <xdr:row>2</xdr:row>
      <xdr:rowOff>171450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952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tabSelected="1" workbookViewId="0">
      <selection activeCell="D13" sqref="D13"/>
    </sheetView>
  </sheetViews>
  <sheetFormatPr defaultRowHeight="12.75" x14ac:dyDescent="0.25"/>
  <cols>
    <col min="1" max="1" width="6.85546875" style="16" customWidth="1"/>
    <col min="2" max="2" width="15" style="16" customWidth="1"/>
    <col min="3" max="3" width="11.5703125" style="16" customWidth="1"/>
    <col min="4" max="4" width="32.5703125" style="16" customWidth="1"/>
    <col min="5" max="5" width="13.7109375" style="16" customWidth="1"/>
    <col min="6" max="6" width="55.7109375" style="16" customWidth="1"/>
    <col min="7" max="7" width="18.140625" style="16" customWidth="1"/>
    <col min="8" max="8" width="12.7109375" style="16" customWidth="1"/>
    <col min="9" max="9" width="50.140625" style="16" customWidth="1"/>
    <col min="10" max="10" width="21.5703125" style="16" customWidth="1"/>
    <col min="11" max="11" width="10.5703125" style="16" customWidth="1"/>
    <col min="12" max="12" width="12.7109375" style="16" bestFit="1" customWidth="1"/>
    <col min="13" max="13" width="10.5703125" style="16" customWidth="1"/>
    <col min="14" max="14" width="11.5703125" style="16" customWidth="1"/>
    <col min="15" max="16" width="10.5703125" style="16" customWidth="1"/>
    <col min="17" max="17" width="12" style="16" customWidth="1"/>
    <col min="18" max="18" width="10.5703125" style="16" customWidth="1"/>
    <col min="19" max="19" width="10" style="16" bestFit="1" customWidth="1"/>
    <col min="20" max="20" width="13" style="16" customWidth="1"/>
    <col min="21" max="22" width="10.5703125" style="16" customWidth="1"/>
    <col min="23" max="23" width="14.7109375" style="16" customWidth="1"/>
    <col min="24" max="24" width="42.42578125" style="16" customWidth="1"/>
    <col min="25" max="25" width="13.7109375" style="16" customWidth="1"/>
    <col min="26" max="30" width="10.5703125" style="16" customWidth="1"/>
    <col min="31" max="31" width="21" style="16" customWidth="1"/>
    <col min="32" max="32" width="18.7109375" style="16" customWidth="1"/>
    <col min="33" max="36" width="16.140625" style="16" customWidth="1"/>
    <col min="37" max="37" width="20.85546875" style="16" customWidth="1"/>
    <col min="38" max="38" width="11.5703125" style="16" customWidth="1"/>
    <col min="39" max="39" width="13.85546875" style="16" customWidth="1"/>
    <col min="40" max="40" width="33.140625" style="16" customWidth="1"/>
    <col min="41" max="41" width="13.140625" style="16" customWidth="1"/>
    <col min="42" max="42" width="14.5703125" style="16" customWidth="1"/>
    <col min="43" max="43" width="14.42578125" style="16" customWidth="1"/>
    <col min="44" max="44" width="13.85546875" style="16" customWidth="1"/>
    <col min="45" max="45" width="13.7109375" style="16" customWidth="1"/>
    <col min="46" max="46" width="13.28515625" style="16" customWidth="1"/>
    <col min="47" max="47" width="12.28515625" style="16" customWidth="1"/>
    <col min="48" max="55" width="9.140625" style="16"/>
    <col min="56" max="56" width="10.140625" style="16" customWidth="1"/>
    <col min="57" max="58" width="9.140625" style="16"/>
    <col min="59" max="59" width="55.28515625" style="16" customWidth="1"/>
    <col min="60" max="16384" width="9.140625" style="16"/>
  </cols>
  <sheetData>
    <row r="1" spans="1:59" s="24" customFormat="1" ht="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1:59" s="24" customFormat="1" ht="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59" s="24" customFormat="1" ht="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59" s="27" customFormat="1" ht="15" x14ac:dyDescent="0.25">
      <c r="A4" s="27" t="s">
        <v>54</v>
      </c>
    </row>
    <row r="5" spans="1:59" s="24" customFormat="1" ht="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59" s="24" customFormat="1" ht="15" x14ac:dyDescent="0.25">
      <c r="A6" s="26" t="s">
        <v>234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59" s="24" customFormat="1" ht="15" x14ac:dyDescent="0.25">
      <c r="A7" s="22" t="s">
        <v>119</v>
      </c>
      <c r="B7" s="22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59" s="24" customFormat="1" ht="15" x14ac:dyDescent="0.25">
      <c r="A8" s="22" t="s">
        <v>96</v>
      </c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59" s="24" customFormat="1" ht="1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59" s="24" customFormat="1" ht="15" x14ac:dyDescent="0.25">
      <c r="A10" s="27" t="s">
        <v>236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59" s="24" customFormat="1" ht="15" x14ac:dyDescent="0.25">
      <c r="A11" s="22" t="s">
        <v>237</v>
      </c>
      <c r="B11" s="22"/>
      <c r="C11" s="22"/>
      <c r="D11" s="22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59" s="24" customFormat="1" ht="15" x14ac:dyDescent="0.25">
      <c r="A12" s="24" t="s">
        <v>235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59" s="24" customFormat="1" ht="15" x14ac:dyDescent="0.25"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59" s="29" customFormat="1" ht="15.75" customHeight="1" thickBot="1" x14ac:dyDescent="0.3">
      <c r="A14" s="28" t="s">
        <v>88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</row>
    <row r="15" spans="1:59" ht="15.75" customHeight="1" x14ac:dyDescent="0.25">
      <c r="A15" s="30" t="s">
        <v>58</v>
      </c>
      <c r="B15" s="31" t="s">
        <v>25</v>
      </c>
      <c r="C15" s="31"/>
      <c r="D15" s="31"/>
      <c r="E15" s="31"/>
      <c r="F15" s="31"/>
      <c r="G15" s="32"/>
      <c r="H15" s="33" t="s">
        <v>89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 t="s">
        <v>98</v>
      </c>
      <c r="AM15" s="36"/>
      <c r="AN15" s="36"/>
      <c r="AO15" s="37"/>
      <c r="AP15" s="33" t="s">
        <v>118</v>
      </c>
      <c r="AQ15" s="34"/>
      <c r="AR15" s="34"/>
      <c r="AS15" s="34"/>
      <c r="AT15" s="34"/>
      <c r="AU15" s="38"/>
      <c r="AV15" s="39" t="s">
        <v>90</v>
      </c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7"/>
    </row>
    <row r="16" spans="1:59" ht="15.75" customHeight="1" x14ac:dyDescent="0.25">
      <c r="A16" s="40"/>
      <c r="B16" s="41"/>
      <c r="C16" s="41"/>
      <c r="D16" s="41"/>
      <c r="E16" s="41"/>
      <c r="F16" s="41"/>
      <c r="G16" s="42"/>
      <c r="H16" s="43" t="s">
        <v>55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46" t="s">
        <v>56</v>
      </c>
      <c r="V16" s="44"/>
      <c r="W16" s="44"/>
      <c r="X16" s="44"/>
      <c r="Y16" s="44"/>
      <c r="Z16" s="44"/>
      <c r="AA16" s="44"/>
      <c r="AB16" s="44"/>
      <c r="AC16" s="44"/>
      <c r="AD16" s="45"/>
      <c r="AE16" s="46" t="s">
        <v>57</v>
      </c>
      <c r="AF16" s="44"/>
      <c r="AG16" s="44"/>
      <c r="AH16" s="44"/>
      <c r="AI16" s="44"/>
      <c r="AJ16" s="44"/>
      <c r="AK16" s="44"/>
      <c r="AL16" s="47" t="s">
        <v>100</v>
      </c>
      <c r="AM16" s="48" t="s">
        <v>101</v>
      </c>
      <c r="AN16" s="48" t="s">
        <v>99</v>
      </c>
      <c r="AO16" s="49" t="s">
        <v>102</v>
      </c>
      <c r="AP16" s="50" t="s">
        <v>107</v>
      </c>
      <c r="AQ16" s="51" t="s">
        <v>108</v>
      </c>
      <c r="AR16" s="51" t="s">
        <v>109</v>
      </c>
      <c r="AS16" s="51" t="s">
        <v>111</v>
      </c>
      <c r="AT16" s="51" t="s">
        <v>110</v>
      </c>
      <c r="AU16" s="52" t="s">
        <v>111</v>
      </c>
      <c r="AV16" s="45" t="s">
        <v>1</v>
      </c>
      <c r="AW16" s="48" t="s">
        <v>64</v>
      </c>
      <c r="AX16" s="53" t="s">
        <v>68</v>
      </c>
      <c r="AY16" s="53"/>
      <c r="AZ16" s="53"/>
      <c r="BA16" s="53" t="s">
        <v>71</v>
      </c>
      <c r="BB16" s="53"/>
      <c r="BC16" s="48" t="s">
        <v>72</v>
      </c>
      <c r="BD16" s="48" t="s">
        <v>87</v>
      </c>
      <c r="BE16" s="53" t="s">
        <v>75</v>
      </c>
      <c r="BF16" s="53"/>
      <c r="BG16" s="54"/>
    </row>
    <row r="17" spans="1:59" ht="45" x14ac:dyDescent="0.25">
      <c r="A17" s="40"/>
      <c r="B17" s="91" t="s">
        <v>7</v>
      </c>
      <c r="C17" s="55" t="s">
        <v>8</v>
      </c>
      <c r="D17" s="55" t="s">
        <v>0</v>
      </c>
      <c r="E17" s="55" t="s">
        <v>1</v>
      </c>
      <c r="F17" s="55" t="s">
        <v>2</v>
      </c>
      <c r="G17" s="56" t="s">
        <v>9</v>
      </c>
      <c r="H17" s="57" t="s">
        <v>10</v>
      </c>
      <c r="I17" s="55" t="s">
        <v>3</v>
      </c>
      <c r="J17" s="55" t="s">
        <v>22</v>
      </c>
      <c r="K17" s="55" t="s">
        <v>11</v>
      </c>
      <c r="L17" s="55" t="s">
        <v>52</v>
      </c>
      <c r="M17" s="55" t="s">
        <v>16</v>
      </c>
      <c r="N17" s="55" t="s">
        <v>15</v>
      </c>
      <c r="O17" s="55" t="s">
        <v>14</v>
      </c>
      <c r="P17" s="55" t="s">
        <v>4</v>
      </c>
      <c r="Q17" s="55" t="s">
        <v>97</v>
      </c>
      <c r="R17" s="55" t="s">
        <v>59</v>
      </c>
      <c r="S17" s="55" t="s">
        <v>60</v>
      </c>
      <c r="T17" s="55" t="s">
        <v>5</v>
      </c>
      <c r="U17" s="55" t="s">
        <v>12</v>
      </c>
      <c r="V17" s="55" t="s">
        <v>11</v>
      </c>
      <c r="W17" s="55" t="s">
        <v>16</v>
      </c>
      <c r="X17" s="55" t="s">
        <v>13</v>
      </c>
      <c r="Y17" s="55" t="s">
        <v>15</v>
      </c>
      <c r="Z17" s="55" t="s">
        <v>14</v>
      </c>
      <c r="AA17" s="55" t="s">
        <v>17</v>
      </c>
      <c r="AB17" s="55" t="s">
        <v>18</v>
      </c>
      <c r="AC17" s="55" t="s">
        <v>19</v>
      </c>
      <c r="AD17" s="55" t="s">
        <v>20</v>
      </c>
      <c r="AE17" s="55" t="s">
        <v>26</v>
      </c>
      <c r="AF17" s="55" t="s">
        <v>23</v>
      </c>
      <c r="AG17" s="55" t="s">
        <v>21</v>
      </c>
      <c r="AH17" s="55" t="s">
        <v>196</v>
      </c>
      <c r="AI17" s="55" t="s">
        <v>238</v>
      </c>
      <c r="AJ17" s="55" t="s">
        <v>239</v>
      </c>
      <c r="AK17" s="58" t="s">
        <v>24</v>
      </c>
      <c r="AL17" s="47"/>
      <c r="AM17" s="48"/>
      <c r="AN17" s="48"/>
      <c r="AO17" s="49"/>
      <c r="AP17" s="59"/>
      <c r="AQ17" s="60"/>
      <c r="AR17" s="60"/>
      <c r="AS17" s="60"/>
      <c r="AT17" s="60"/>
      <c r="AU17" s="61"/>
      <c r="AV17" s="45"/>
      <c r="AW17" s="48"/>
      <c r="AX17" s="62" t="s">
        <v>65</v>
      </c>
      <c r="AY17" s="62" t="s">
        <v>66</v>
      </c>
      <c r="AZ17" s="62" t="s">
        <v>67</v>
      </c>
      <c r="BA17" s="62" t="s">
        <v>69</v>
      </c>
      <c r="BB17" s="55" t="s">
        <v>70</v>
      </c>
      <c r="BC17" s="48"/>
      <c r="BD17" s="48"/>
      <c r="BE17" s="62" t="s">
        <v>65</v>
      </c>
      <c r="BF17" s="62" t="s">
        <v>74</v>
      </c>
      <c r="BG17" s="63" t="s">
        <v>73</v>
      </c>
    </row>
    <row r="18" spans="1:59" ht="15.75" thickBot="1" x14ac:dyDescent="0.3">
      <c r="A18" s="76"/>
      <c r="B18" s="85" t="s">
        <v>27</v>
      </c>
      <c r="C18" s="78" t="s">
        <v>28</v>
      </c>
      <c r="D18" s="79" t="s">
        <v>51</v>
      </c>
      <c r="E18" s="78" t="s">
        <v>29</v>
      </c>
      <c r="F18" s="78" t="s">
        <v>30</v>
      </c>
      <c r="G18" s="80" t="s">
        <v>31</v>
      </c>
      <c r="H18" s="81" t="s">
        <v>32</v>
      </c>
      <c r="I18" s="78" t="s">
        <v>33</v>
      </c>
      <c r="J18" s="78" t="s">
        <v>34</v>
      </c>
      <c r="K18" s="78" t="s">
        <v>35</v>
      </c>
      <c r="L18" s="82" t="s">
        <v>36</v>
      </c>
      <c r="M18" s="78" t="s">
        <v>37</v>
      </c>
      <c r="N18" s="78" t="s">
        <v>38</v>
      </c>
      <c r="O18" s="78" t="s">
        <v>39</v>
      </c>
      <c r="P18" s="78" t="s">
        <v>40</v>
      </c>
      <c r="Q18" s="78" t="s">
        <v>41</v>
      </c>
      <c r="R18" s="78" t="s">
        <v>42</v>
      </c>
      <c r="S18" s="78" t="s">
        <v>53</v>
      </c>
      <c r="T18" s="78" t="s">
        <v>43</v>
      </c>
      <c r="U18" s="78" t="s">
        <v>61</v>
      </c>
      <c r="V18" s="78" t="s">
        <v>44</v>
      </c>
      <c r="W18" s="78" t="s">
        <v>45</v>
      </c>
      <c r="X18" s="78" t="s">
        <v>46</v>
      </c>
      <c r="Y18" s="78" t="s">
        <v>47</v>
      </c>
      <c r="Z18" s="78" t="s">
        <v>48</v>
      </c>
      <c r="AA18" s="78" t="s">
        <v>49</v>
      </c>
      <c r="AB18" s="78" t="s">
        <v>62</v>
      </c>
      <c r="AC18" s="78" t="s">
        <v>50</v>
      </c>
      <c r="AD18" s="78" t="s">
        <v>91</v>
      </c>
      <c r="AE18" s="78" t="s">
        <v>94</v>
      </c>
      <c r="AF18" s="78" t="s">
        <v>63</v>
      </c>
      <c r="AG18" s="83" t="s">
        <v>92</v>
      </c>
      <c r="AH18" s="78"/>
      <c r="AI18" s="84"/>
      <c r="AJ18" s="84"/>
      <c r="AK18" s="84" t="s">
        <v>95</v>
      </c>
      <c r="AL18" s="77" t="s">
        <v>76</v>
      </c>
      <c r="AM18" s="85" t="s">
        <v>77</v>
      </c>
      <c r="AN18" s="85" t="s">
        <v>78</v>
      </c>
      <c r="AO18" s="86" t="s">
        <v>79</v>
      </c>
      <c r="AP18" s="87" t="s">
        <v>80</v>
      </c>
      <c r="AQ18" s="88" t="s">
        <v>81</v>
      </c>
      <c r="AR18" s="88" t="s">
        <v>82</v>
      </c>
      <c r="AS18" s="88" t="s">
        <v>83</v>
      </c>
      <c r="AT18" s="88" t="s">
        <v>84</v>
      </c>
      <c r="AU18" s="89" t="s">
        <v>85</v>
      </c>
      <c r="AV18" s="90" t="s">
        <v>86</v>
      </c>
      <c r="AW18" s="88" t="s">
        <v>93</v>
      </c>
      <c r="AX18" s="88" t="s">
        <v>103</v>
      </c>
      <c r="AY18" s="88" t="s">
        <v>104</v>
      </c>
      <c r="AZ18" s="89" t="s">
        <v>105</v>
      </c>
      <c r="BA18" s="89" t="s">
        <v>112</v>
      </c>
      <c r="BB18" s="89" t="s">
        <v>106</v>
      </c>
      <c r="BC18" s="88" t="s">
        <v>113</v>
      </c>
      <c r="BD18" s="88" t="s">
        <v>114</v>
      </c>
      <c r="BE18" s="88" t="s">
        <v>115</v>
      </c>
      <c r="BF18" s="89" t="s">
        <v>116</v>
      </c>
      <c r="BG18" s="89" t="s">
        <v>117</v>
      </c>
    </row>
    <row r="19" spans="1:59" ht="25.5" x14ac:dyDescent="0.25">
      <c r="A19" s="94">
        <v>1</v>
      </c>
      <c r="B19" s="92" t="s">
        <v>142</v>
      </c>
      <c r="C19" s="65" t="s">
        <v>157</v>
      </c>
      <c r="D19" s="65" t="s">
        <v>121</v>
      </c>
      <c r="E19" s="65" t="s">
        <v>122</v>
      </c>
      <c r="F19" s="65" t="s">
        <v>120</v>
      </c>
      <c r="G19" s="66">
        <v>10888</v>
      </c>
      <c r="H19" s="67" t="s">
        <v>123</v>
      </c>
      <c r="I19" s="65" t="s">
        <v>124</v>
      </c>
      <c r="J19" s="65" t="s">
        <v>125</v>
      </c>
      <c r="K19" s="68">
        <v>41412</v>
      </c>
      <c r="L19" s="69">
        <v>10080</v>
      </c>
      <c r="M19" s="66">
        <v>11062</v>
      </c>
      <c r="N19" s="68">
        <v>41426</v>
      </c>
      <c r="O19" s="68">
        <v>41791</v>
      </c>
      <c r="P19" s="65" t="s">
        <v>144</v>
      </c>
      <c r="Q19" s="65" t="s">
        <v>126</v>
      </c>
      <c r="R19" s="65" t="s">
        <v>126</v>
      </c>
      <c r="S19" s="65" t="s">
        <v>126</v>
      </c>
      <c r="T19" s="65" t="s">
        <v>127</v>
      </c>
      <c r="U19" s="65">
        <v>3</v>
      </c>
      <c r="V19" s="68">
        <v>42520</v>
      </c>
      <c r="W19" s="67" t="s">
        <v>175</v>
      </c>
      <c r="X19" s="65" t="s">
        <v>128</v>
      </c>
      <c r="Y19" s="68">
        <v>42522</v>
      </c>
      <c r="Z19" s="68">
        <v>42887</v>
      </c>
      <c r="AA19" s="65">
        <v>0</v>
      </c>
      <c r="AB19" s="65">
        <v>0</v>
      </c>
      <c r="AC19" s="65">
        <v>0</v>
      </c>
      <c r="AD19" s="65">
        <v>0</v>
      </c>
      <c r="AE19" s="70">
        <f>L19-AD19+AC19</f>
        <v>10080</v>
      </c>
      <c r="AF19" s="71">
        <v>1764</v>
      </c>
      <c r="AG19" s="71">
        <v>6048</v>
      </c>
      <c r="AH19" s="71">
        <v>5024</v>
      </c>
      <c r="AI19" s="71">
        <v>10080</v>
      </c>
      <c r="AJ19" s="71"/>
      <c r="AK19" s="72">
        <f>SUM(AF19:AJ19)</f>
        <v>22916</v>
      </c>
      <c r="AL19" s="73" t="s">
        <v>129</v>
      </c>
      <c r="AM19" s="67" t="s">
        <v>130</v>
      </c>
      <c r="AN19" s="74" t="s">
        <v>131</v>
      </c>
      <c r="AO19" s="67" t="s">
        <v>130</v>
      </c>
      <c r="AP19" s="75"/>
      <c r="AQ19" s="75"/>
      <c r="AR19" s="75"/>
      <c r="AS19" s="75"/>
      <c r="AT19" s="75"/>
      <c r="AU19" s="75"/>
      <c r="AV19" s="65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</row>
    <row r="20" spans="1:59" ht="25.5" x14ac:dyDescent="0.25">
      <c r="A20" s="95">
        <v>2</v>
      </c>
      <c r="B20" s="93" t="s">
        <v>132</v>
      </c>
      <c r="C20" s="1" t="s">
        <v>158</v>
      </c>
      <c r="D20" s="1" t="s">
        <v>121</v>
      </c>
      <c r="E20" s="1" t="s">
        <v>122</v>
      </c>
      <c r="F20" s="1" t="s">
        <v>135</v>
      </c>
      <c r="G20" s="2">
        <v>10935</v>
      </c>
      <c r="H20" s="3" t="s">
        <v>133</v>
      </c>
      <c r="I20" s="1" t="s">
        <v>134</v>
      </c>
      <c r="J20" s="1" t="s">
        <v>136</v>
      </c>
      <c r="K20" s="4">
        <v>41486</v>
      </c>
      <c r="L20" s="5">
        <v>69624.72</v>
      </c>
      <c r="M20" s="2">
        <v>11110</v>
      </c>
      <c r="N20" s="4">
        <v>41487</v>
      </c>
      <c r="O20" s="4">
        <v>41852</v>
      </c>
      <c r="P20" s="1" t="s">
        <v>144</v>
      </c>
      <c r="Q20" s="1" t="s">
        <v>126</v>
      </c>
      <c r="R20" s="1" t="s">
        <v>126</v>
      </c>
      <c r="S20" s="1" t="s">
        <v>126</v>
      </c>
      <c r="T20" s="1" t="s">
        <v>127</v>
      </c>
      <c r="U20" s="1">
        <v>3</v>
      </c>
      <c r="V20" s="4">
        <v>42583</v>
      </c>
      <c r="W20" s="3" t="s">
        <v>137</v>
      </c>
      <c r="X20" s="1" t="s">
        <v>128</v>
      </c>
      <c r="Y20" s="4">
        <v>42583</v>
      </c>
      <c r="Z20" s="4">
        <v>42948</v>
      </c>
      <c r="AA20" s="1">
        <v>0</v>
      </c>
      <c r="AB20" s="1">
        <v>0</v>
      </c>
      <c r="AC20" s="1">
        <v>0</v>
      </c>
      <c r="AD20" s="1">
        <v>0</v>
      </c>
      <c r="AE20" s="6">
        <f>L20-AD20+AC20</f>
        <v>69624.72</v>
      </c>
      <c r="AF20" s="7">
        <f>18373.2+7839.22</f>
        <v>26212.420000000002</v>
      </c>
      <c r="AG20" s="7">
        <v>59954.62</v>
      </c>
      <c r="AH20" s="7">
        <v>63822.66</v>
      </c>
      <c r="AI20" s="7">
        <v>75428.78</v>
      </c>
      <c r="AJ20" s="7">
        <f>11604.12+1934.02+1934.02+1934.02+1934.02+1934.02</f>
        <v>21274.22</v>
      </c>
      <c r="AK20" s="8">
        <f t="shared" ref="AK20:AK30" si="0">SUM(AF20:AJ20)</f>
        <v>246692.7</v>
      </c>
      <c r="AL20" s="9" t="s">
        <v>138</v>
      </c>
      <c r="AM20" s="3" t="s">
        <v>139</v>
      </c>
      <c r="AN20" s="10" t="s">
        <v>140</v>
      </c>
      <c r="AO20" s="3" t="s">
        <v>139</v>
      </c>
      <c r="AP20" s="11"/>
      <c r="AQ20" s="11"/>
      <c r="AR20" s="11"/>
      <c r="AS20" s="11"/>
      <c r="AT20" s="11"/>
      <c r="AU20" s="11"/>
      <c r="AV20" s="1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25.5" x14ac:dyDescent="0.25">
      <c r="A21" s="95">
        <v>3</v>
      </c>
      <c r="B21" s="93" t="s">
        <v>145</v>
      </c>
      <c r="C21" s="1" t="s">
        <v>143</v>
      </c>
      <c r="D21" s="1" t="s">
        <v>146</v>
      </c>
      <c r="E21" s="1" t="s">
        <v>141</v>
      </c>
      <c r="F21" s="1" t="s">
        <v>150</v>
      </c>
      <c r="G21" s="2">
        <v>11284</v>
      </c>
      <c r="H21" s="3" t="s">
        <v>147</v>
      </c>
      <c r="I21" s="1" t="s">
        <v>148</v>
      </c>
      <c r="J21" s="1" t="s">
        <v>149</v>
      </c>
      <c r="K21" s="4">
        <v>41821</v>
      </c>
      <c r="L21" s="5">
        <v>19200</v>
      </c>
      <c r="M21" s="2">
        <v>11359</v>
      </c>
      <c r="N21" s="4">
        <v>41821</v>
      </c>
      <c r="O21" s="4">
        <v>42186</v>
      </c>
      <c r="P21" s="1" t="s">
        <v>144</v>
      </c>
      <c r="Q21" s="1" t="s">
        <v>126</v>
      </c>
      <c r="R21" s="1" t="s">
        <v>126</v>
      </c>
      <c r="S21" s="1" t="s">
        <v>126</v>
      </c>
      <c r="T21" s="1" t="s">
        <v>127</v>
      </c>
      <c r="U21" s="1">
        <v>2</v>
      </c>
      <c r="V21" s="4">
        <v>42552</v>
      </c>
      <c r="W21" s="4">
        <v>42916</v>
      </c>
      <c r="X21" s="1" t="s">
        <v>128</v>
      </c>
      <c r="Y21" s="4" t="s">
        <v>126</v>
      </c>
      <c r="Z21" s="4" t="s">
        <v>126</v>
      </c>
      <c r="AA21" s="1">
        <v>0</v>
      </c>
      <c r="AB21" s="1">
        <v>0</v>
      </c>
      <c r="AC21" s="1">
        <v>0</v>
      </c>
      <c r="AD21" s="1">
        <v>0</v>
      </c>
      <c r="AE21" s="6">
        <v>19200</v>
      </c>
      <c r="AF21" s="7">
        <v>0</v>
      </c>
      <c r="AG21" s="7">
        <v>6000</v>
      </c>
      <c r="AH21" s="7">
        <f>7640+1500+1620+1660</f>
        <v>12420</v>
      </c>
      <c r="AI21" s="7">
        <f>23220+8540</f>
        <v>31760</v>
      </c>
      <c r="AJ21" s="7"/>
      <c r="AK21" s="8">
        <f t="shared" si="0"/>
        <v>50180</v>
      </c>
      <c r="AL21" s="3" t="s">
        <v>126</v>
      </c>
      <c r="AM21" s="3" t="s">
        <v>126</v>
      </c>
      <c r="AN21" s="3" t="s">
        <v>126</v>
      </c>
      <c r="AO21" s="3" t="s">
        <v>126</v>
      </c>
      <c r="AP21" s="11"/>
      <c r="AQ21" s="11"/>
      <c r="AR21" s="11"/>
      <c r="AS21" s="11"/>
      <c r="AT21" s="11"/>
      <c r="AU21" s="11"/>
      <c r="AV21" s="1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25.5" x14ac:dyDescent="0.25">
      <c r="A22" s="95">
        <v>4</v>
      </c>
      <c r="B22" s="93" t="s">
        <v>145</v>
      </c>
      <c r="C22" s="1" t="s">
        <v>143</v>
      </c>
      <c r="D22" s="1" t="s">
        <v>146</v>
      </c>
      <c r="E22" s="1" t="s">
        <v>141</v>
      </c>
      <c r="F22" s="1" t="s">
        <v>150</v>
      </c>
      <c r="G22" s="2">
        <v>11284</v>
      </c>
      <c r="H22" s="3" t="s">
        <v>153</v>
      </c>
      <c r="I22" s="1" t="s">
        <v>151</v>
      </c>
      <c r="J22" s="1" t="s">
        <v>152</v>
      </c>
      <c r="K22" s="4">
        <v>41821</v>
      </c>
      <c r="L22" s="5">
        <v>19200</v>
      </c>
      <c r="M22" s="2">
        <v>11359</v>
      </c>
      <c r="N22" s="4">
        <v>41821</v>
      </c>
      <c r="O22" s="4">
        <v>42186</v>
      </c>
      <c r="P22" s="1" t="s">
        <v>144</v>
      </c>
      <c r="Q22" s="1" t="s">
        <v>126</v>
      </c>
      <c r="R22" s="1" t="s">
        <v>126</v>
      </c>
      <c r="S22" s="1" t="s">
        <v>126</v>
      </c>
      <c r="T22" s="1" t="s">
        <v>127</v>
      </c>
      <c r="U22" s="1">
        <v>2</v>
      </c>
      <c r="V22" s="4">
        <v>42552</v>
      </c>
      <c r="W22" s="4">
        <v>42916</v>
      </c>
      <c r="X22" s="1" t="s">
        <v>128</v>
      </c>
      <c r="Y22" s="4" t="s">
        <v>126</v>
      </c>
      <c r="Z22" s="4" t="s">
        <v>126</v>
      </c>
      <c r="AA22" s="1">
        <v>0</v>
      </c>
      <c r="AB22" s="1">
        <v>0</v>
      </c>
      <c r="AC22" s="1">
        <v>0</v>
      </c>
      <c r="AD22" s="1">
        <v>0</v>
      </c>
      <c r="AE22" s="6">
        <v>19200</v>
      </c>
      <c r="AF22" s="7">
        <v>0</v>
      </c>
      <c r="AG22" s="7">
        <v>5600</v>
      </c>
      <c r="AH22" s="7">
        <v>15400</v>
      </c>
      <c r="AI22" s="7">
        <v>36800</v>
      </c>
      <c r="AJ22" s="7"/>
      <c r="AK22" s="8">
        <f t="shared" si="0"/>
        <v>57800</v>
      </c>
      <c r="AL22" s="3" t="s">
        <v>126</v>
      </c>
      <c r="AM22" s="3" t="s">
        <v>126</v>
      </c>
      <c r="AN22" s="3" t="s">
        <v>126</v>
      </c>
      <c r="AO22" s="3" t="s">
        <v>126</v>
      </c>
      <c r="AP22" s="11"/>
      <c r="AQ22" s="11"/>
      <c r="AR22" s="11"/>
      <c r="AS22" s="11"/>
      <c r="AT22" s="11"/>
      <c r="AU22" s="11"/>
      <c r="AV22" s="1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25.5" x14ac:dyDescent="0.25">
      <c r="A23" s="95">
        <v>5</v>
      </c>
      <c r="B23" s="93" t="s">
        <v>159</v>
      </c>
      <c r="C23" s="1" t="s">
        <v>160</v>
      </c>
      <c r="D23" s="1" t="s">
        <v>154</v>
      </c>
      <c r="E23" s="1" t="s">
        <v>141</v>
      </c>
      <c r="F23" s="1" t="s">
        <v>161</v>
      </c>
      <c r="G23" s="2">
        <v>11188</v>
      </c>
      <c r="H23" s="3" t="s">
        <v>162</v>
      </c>
      <c r="I23" s="1" t="s">
        <v>163</v>
      </c>
      <c r="J23" s="1" t="s">
        <v>164</v>
      </c>
      <c r="K23" s="4">
        <v>41852</v>
      </c>
      <c r="L23" s="5">
        <v>26120</v>
      </c>
      <c r="M23" s="2">
        <v>11386</v>
      </c>
      <c r="N23" s="4">
        <v>41852</v>
      </c>
      <c r="O23" s="4">
        <v>42216</v>
      </c>
      <c r="P23" s="1" t="s">
        <v>144</v>
      </c>
      <c r="Q23" s="1" t="s">
        <v>126</v>
      </c>
      <c r="R23" s="1" t="s">
        <v>126</v>
      </c>
      <c r="S23" s="1" t="s">
        <v>126</v>
      </c>
      <c r="T23" s="1" t="s">
        <v>127</v>
      </c>
      <c r="U23" s="1">
        <v>2</v>
      </c>
      <c r="V23" s="4">
        <v>42583</v>
      </c>
      <c r="W23" s="4" t="s">
        <v>233</v>
      </c>
      <c r="X23" s="1" t="s">
        <v>128</v>
      </c>
      <c r="Y23" s="4" t="s">
        <v>126</v>
      </c>
      <c r="Z23" s="4" t="s">
        <v>126</v>
      </c>
      <c r="AA23" s="1">
        <v>0</v>
      </c>
      <c r="AB23" s="1">
        <v>0</v>
      </c>
      <c r="AC23" s="1">
        <v>0</v>
      </c>
      <c r="AD23" s="1">
        <v>0</v>
      </c>
      <c r="AE23" s="8">
        <v>32700</v>
      </c>
      <c r="AF23" s="7">
        <v>0</v>
      </c>
      <c r="AG23" s="7">
        <v>15151</v>
      </c>
      <c r="AH23" s="8">
        <v>16786</v>
      </c>
      <c r="AI23" s="8">
        <v>16459</v>
      </c>
      <c r="AJ23" s="8">
        <f>10137+2725+1744+0+4380+1309</f>
        <v>20295</v>
      </c>
      <c r="AK23" s="8">
        <f t="shared" si="0"/>
        <v>68691</v>
      </c>
      <c r="AL23" s="9" t="s">
        <v>143</v>
      </c>
      <c r="AM23" s="3" t="s">
        <v>192</v>
      </c>
      <c r="AN23" s="10" t="s">
        <v>165</v>
      </c>
      <c r="AO23" s="3" t="s">
        <v>192</v>
      </c>
      <c r="AP23" s="11"/>
      <c r="AQ23" s="11"/>
      <c r="AR23" s="11"/>
      <c r="AS23" s="11"/>
      <c r="AT23" s="11"/>
      <c r="AU23" s="1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25.5" x14ac:dyDescent="0.25">
      <c r="A24" s="95">
        <v>6</v>
      </c>
      <c r="B24" s="93" t="s">
        <v>173</v>
      </c>
      <c r="C24" s="1" t="s">
        <v>170</v>
      </c>
      <c r="D24" s="1" t="s">
        <v>156</v>
      </c>
      <c r="E24" s="1" t="s">
        <v>141</v>
      </c>
      <c r="F24" s="1" t="s">
        <v>167</v>
      </c>
      <c r="G24" s="3" t="s">
        <v>195</v>
      </c>
      <c r="H24" s="3" t="s">
        <v>169</v>
      </c>
      <c r="I24" s="1" t="s">
        <v>174</v>
      </c>
      <c r="J24" s="1" t="s">
        <v>168</v>
      </c>
      <c r="K24" s="4">
        <v>42110</v>
      </c>
      <c r="L24" s="5">
        <v>55188</v>
      </c>
      <c r="M24" s="2">
        <v>11557</v>
      </c>
      <c r="N24" s="4">
        <v>42110</v>
      </c>
      <c r="O24" s="4">
        <v>42476</v>
      </c>
      <c r="P24" s="1" t="s">
        <v>144</v>
      </c>
      <c r="Q24" s="1" t="s">
        <v>126</v>
      </c>
      <c r="R24" s="1" t="s">
        <v>126</v>
      </c>
      <c r="S24" s="1" t="s">
        <v>126</v>
      </c>
      <c r="T24" s="1" t="s">
        <v>127</v>
      </c>
      <c r="U24" s="1">
        <v>1</v>
      </c>
      <c r="V24" s="4">
        <v>42476</v>
      </c>
      <c r="W24" s="4">
        <v>42840</v>
      </c>
      <c r="X24" s="1" t="s">
        <v>128</v>
      </c>
      <c r="Y24" s="4" t="s">
        <v>213</v>
      </c>
      <c r="Z24" s="4" t="s">
        <v>126</v>
      </c>
      <c r="AA24" s="1">
        <v>0</v>
      </c>
      <c r="AB24" s="1">
        <v>0</v>
      </c>
      <c r="AC24" s="1">
        <v>0</v>
      </c>
      <c r="AD24" s="1">
        <v>0</v>
      </c>
      <c r="AE24" s="6">
        <v>55188</v>
      </c>
      <c r="AF24" s="7">
        <v>0</v>
      </c>
      <c r="AG24" s="7">
        <v>0</v>
      </c>
      <c r="AH24" s="7">
        <v>36792</v>
      </c>
      <c r="AI24" s="6">
        <v>55188</v>
      </c>
      <c r="AJ24" s="6">
        <f>13797+4599+4599</f>
        <v>22995</v>
      </c>
      <c r="AK24" s="8">
        <f t="shared" si="0"/>
        <v>114975</v>
      </c>
      <c r="AL24" s="3" t="s">
        <v>171</v>
      </c>
      <c r="AM24" s="3" t="s">
        <v>191</v>
      </c>
      <c r="AN24" s="10" t="s">
        <v>172</v>
      </c>
      <c r="AO24" s="3" t="s">
        <v>191</v>
      </c>
      <c r="AP24" s="11"/>
      <c r="AQ24" s="11"/>
      <c r="AR24" s="11"/>
      <c r="AS24" s="11"/>
      <c r="AT24" s="11"/>
      <c r="AU24" s="11"/>
      <c r="AV24" s="1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27.75" customHeight="1" x14ac:dyDescent="0.25">
      <c r="A25" s="95">
        <v>8</v>
      </c>
      <c r="B25" s="93" t="s">
        <v>176</v>
      </c>
      <c r="C25" s="1" t="s">
        <v>177</v>
      </c>
      <c r="D25" s="1" t="s">
        <v>154</v>
      </c>
      <c r="E25" s="1" t="s">
        <v>141</v>
      </c>
      <c r="F25" s="1" t="s">
        <v>178</v>
      </c>
      <c r="G25" s="2">
        <v>11565</v>
      </c>
      <c r="H25" s="3" t="s">
        <v>193</v>
      </c>
      <c r="I25" s="1" t="s">
        <v>166</v>
      </c>
      <c r="J25" s="1" t="s">
        <v>155</v>
      </c>
      <c r="K25" s="4">
        <v>42262</v>
      </c>
      <c r="L25" s="5">
        <v>54375</v>
      </c>
      <c r="M25" s="2">
        <v>11649</v>
      </c>
      <c r="N25" s="4">
        <v>42272</v>
      </c>
      <c r="O25" s="4" t="s">
        <v>179</v>
      </c>
      <c r="P25" s="1" t="s">
        <v>144</v>
      </c>
      <c r="Q25" s="1" t="s">
        <v>126</v>
      </c>
      <c r="R25" s="1" t="s">
        <v>126</v>
      </c>
      <c r="S25" s="1" t="s">
        <v>126</v>
      </c>
      <c r="T25" s="1" t="s">
        <v>127</v>
      </c>
      <c r="U25" s="1" t="s">
        <v>126</v>
      </c>
      <c r="V25" s="4" t="s">
        <v>126</v>
      </c>
      <c r="W25" s="3" t="s">
        <v>126</v>
      </c>
      <c r="X25" s="1" t="s">
        <v>126</v>
      </c>
      <c r="Y25" s="4" t="s">
        <v>126</v>
      </c>
      <c r="Z25" s="4" t="s">
        <v>126</v>
      </c>
      <c r="AA25" s="1">
        <v>0</v>
      </c>
      <c r="AB25" s="1">
        <v>0</v>
      </c>
      <c r="AC25" s="1">
        <v>0</v>
      </c>
      <c r="AD25" s="1">
        <v>0</v>
      </c>
      <c r="AE25" s="7">
        <v>54375</v>
      </c>
      <c r="AF25" s="7">
        <v>0</v>
      </c>
      <c r="AG25" s="7">
        <v>0</v>
      </c>
      <c r="AH25" s="7">
        <f>9540</f>
        <v>9540</v>
      </c>
      <c r="AI25" s="7">
        <v>34710</v>
      </c>
      <c r="AJ25" s="7">
        <f>5220+13350+3770</f>
        <v>22340</v>
      </c>
      <c r="AK25" s="8">
        <f t="shared" si="0"/>
        <v>66590</v>
      </c>
      <c r="AL25" s="9" t="s">
        <v>177</v>
      </c>
      <c r="AM25" s="3" t="s">
        <v>180</v>
      </c>
      <c r="AN25" s="10" t="s">
        <v>181</v>
      </c>
      <c r="AO25" s="3" t="s">
        <v>180</v>
      </c>
      <c r="AP25" s="11"/>
      <c r="AQ25" s="11"/>
      <c r="AR25" s="11"/>
      <c r="AS25" s="11"/>
      <c r="AT25" s="11"/>
      <c r="AU25" s="11"/>
      <c r="AV25" s="1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8"/>
    </row>
    <row r="26" spans="1:59" ht="25.5" x14ac:dyDescent="0.25">
      <c r="A26" s="95">
        <v>9</v>
      </c>
      <c r="B26" s="93" t="s">
        <v>182</v>
      </c>
      <c r="C26" s="1" t="s">
        <v>183</v>
      </c>
      <c r="D26" s="1" t="s">
        <v>154</v>
      </c>
      <c r="E26" s="1" t="s">
        <v>141</v>
      </c>
      <c r="F26" s="1" t="s">
        <v>184</v>
      </c>
      <c r="G26" s="2" t="s">
        <v>190</v>
      </c>
      <c r="H26" s="12" t="s">
        <v>187</v>
      </c>
      <c r="I26" s="12" t="s">
        <v>185</v>
      </c>
      <c r="J26" s="12" t="s">
        <v>186</v>
      </c>
      <c r="K26" s="13">
        <v>42217</v>
      </c>
      <c r="L26" s="5">
        <v>21600</v>
      </c>
      <c r="M26" s="14">
        <v>11638</v>
      </c>
      <c r="N26" s="13">
        <v>42217</v>
      </c>
      <c r="O26" s="13">
        <v>42572</v>
      </c>
      <c r="P26" s="12" t="s">
        <v>144</v>
      </c>
      <c r="Q26" s="1" t="s">
        <v>126</v>
      </c>
      <c r="R26" s="1" t="s">
        <v>126</v>
      </c>
      <c r="S26" s="1" t="s">
        <v>126</v>
      </c>
      <c r="T26" s="1" t="s">
        <v>127</v>
      </c>
      <c r="U26" s="1" t="s">
        <v>126</v>
      </c>
      <c r="V26" s="4" t="s">
        <v>126</v>
      </c>
      <c r="W26" s="3" t="s">
        <v>126</v>
      </c>
      <c r="X26" s="1" t="s">
        <v>126</v>
      </c>
      <c r="Y26" s="4" t="s">
        <v>126</v>
      </c>
      <c r="Z26" s="4" t="s">
        <v>126</v>
      </c>
      <c r="AA26" s="1">
        <v>0</v>
      </c>
      <c r="AB26" s="1">
        <v>0</v>
      </c>
      <c r="AC26" s="1">
        <v>0</v>
      </c>
      <c r="AD26" s="1">
        <v>0</v>
      </c>
      <c r="AE26" s="6">
        <v>21600</v>
      </c>
      <c r="AF26" s="7">
        <v>0</v>
      </c>
      <c r="AG26" s="7">
        <v>0</v>
      </c>
      <c r="AH26" s="7">
        <f>1800*3</f>
        <v>5400</v>
      </c>
      <c r="AI26" s="7">
        <f>25200</f>
        <v>25200</v>
      </c>
      <c r="AJ26" s="7"/>
      <c r="AK26" s="8">
        <f t="shared" si="0"/>
        <v>30600</v>
      </c>
      <c r="AL26" s="3" t="s">
        <v>188</v>
      </c>
      <c r="AM26" s="3" t="s">
        <v>194</v>
      </c>
      <c r="AN26" s="10" t="s">
        <v>189</v>
      </c>
      <c r="AO26" s="3" t="s">
        <v>194</v>
      </c>
      <c r="AP26" s="15"/>
      <c r="AQ26" s="15"/>
      <c r="AR26" s="15"/>
      <c r="AS26" s="15"/>
      <c r="AT26" s="15"/>
      <c r="AU26" s="15"/>
      <c r="AV26" s="15"/>
      <c r="AW26" s="15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25.5" x14ac:dyDescent="0.25">
      <c r="A27" s="95">
        <v>10</v>
      </c>
      <c r="B27" s="93" t="s">
        <v>206</v>
      </c>
      <c r="C27" s="1" t="s">
        <v>126</v>
      </c>
      <c r="D27" s="1" t="s">
        <v>207</v>
      </c>
      <c r="E27" s="1" t="s">
        <v>141</v>
      </c>
      <c r="F27" s="1" t="s">
        <v>208</v>
      </c>
      <c r="G27" s="2" t="s">
        <v>209</v>
      </c>
      <c r="H27" s="12" t="s">
        <v>210</v>
      </c>
      <c r="I27" s="12" t="s">
        <v>211</v>
      </c>
      <c r="J27" s="12" t="s">
        <v>212</v>
      </c>
      <c r="K27" s="13">
        <v>42335</v>
      </c>
      <c r="L27" s="5">
        <f>3200*12</f>
        <v>38400</v>
      </c>
      <c r="M27" s="14">
        <v>11694</v>
      </c>
      <c r="N27" s="13">
        <v>42358</v>
      </c>
      <c r="O27" s="13">
        <v>42724</v>
      </c>
      <c r="P27" s="12" t="s">
        <v>144</v>
      </c>
      <c r="Q27" s="1" t="s">
        <v>126</v>
      </c>
      <c r="R27" s="1" t="s">
        <v>126</v>
      </c>
      <c r="S27" s="1" t="s">
        <v>126</v>
      </c>
      <c r="T27" s="1" t="s">
        <v>127</v>
      </c>
      <c r="U27" s="1" t="s">
        <v>126</v>
      </c>
      <c r="V27" s="4" t="s">
        <v>126</v>
      </c>
      <c r="W27" s="3" t="s">
        <v>126</v>
      </c>
      <c r="X27" s="1"/>
      <c r="Y27" s="4" t="s">
        <v>126</v>
      </c>
      <c r="Z27" s="4" t="s">
        <v>126</v>
      </c>
      <c r="AA27" s="1">
        <v>0</v>
      </c>
      <c r="AB27" s="1">
        <v>0</v>
      </c>
      <c r="AC27" s="1">
        <v>0</v>
      </c>
      <c r="AD27" s="1">
        <v>0</v>
      </c>
      <c r="AE27" s="6">
        <f>3200*12</f>
        <v>38400</v>
      </c>
      <c r="AF27" s="7">
        <v>0</v>
      </c>
      <c r="AG27" s="7">
        <v>0</v>
      </c>
      <c r="AH27" s="7">
        <v>0</v>
      </c>
      <c r="AI27" s="7">
        <v>35200</v>
      </c>
      <c r="AJ27" s="7"/>
      <c r="AK27" s="8">
        <f t="shared" si="0"/>
        <v>35200</v>
      </c>
      <c r="AL27" s="3"/>
      <c r="AM27" s="3"/>
      <c r="AN27" s="10"/>
      <c r="AO27" s="3"/>
      <c r="AP27" s="15"/>
      <c r="AQ27" s="15"/>
      <c r="AR27" s="15"/>
      <c r="AS27" s="15"/>
      <c r="AT27" s="15"/>
      <c r="AU27" s="15"/>
      <c r="AV27" s="15"/>
      <c r="AW27" s="15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x14ac:dyDescent="0.25">
      <c r="A28" s="95">
        <v>11</v>
      </c>
      <c r="B28" s="93" t="s">
        <v>198</v>
      </c>
      <c r="C28" s="1" t="s">
        <v>199</v>
      </c>
      <c r="D28" s="1" t="s">
        <v>154</v>
      </c>
      <c r="E28" s="1" t="s">
        <v>141</v>
      </c>
      <c r="F28" s="1" t="s">
        <v>200</v>
      </c>
      <c r="G28" s="2" t="s">
        <v>201</v>
      </c>
      <c r="H28" s="12" t="s">
        <v>202</v>
      </c>
      <c r="I28" s="12" t="s">
        <v>197</v>
      </c>
      <c r="J28" s="1" t="s">
        <v>203</v>
      </c>
      <c r="K28" s="13">
        <v>42371</v>
      </c>
      <c r="L28" s="5">
        <v>571127.28</v>
      </c>
      <c r="M28" s="14">
        <v>11805</v>
      </c>
      <c r="N28" s="13">
        <v>42492</v>
      </c>
      <c r="O28" s="13">
        <v>42857</v>
      </c>
      <c r="P28" s="12" t="s">
        <v>144</v>
      </c>
      <c r="Q28" s="1" t="s">
        <v>126</v>
      </c>
      <c r="R28" s="1" t="s">
        <v>126</v>
      </c>
      <c r="S28" s="1" t="s">
        <v>126</v>
      </c>
      <c r="T28" s="1" t="s">
        <v>127</v>
      </c>
      <c r="U28" s="1" t="s">
        <v>126</v>
      </c>
      <c r="V28" s="4" t="s">
        <v>126</v>
      </c>
      <c r="W28" s="3" t="s">
        <v>126</v>
      </c>
      <c r="X28" s="1" t="s">
        <v>126</v>
      </c>
      <c r="Y28" s="4" t="s">
        <v>126</v>
      </c>
      <c r="Z28" s="4"/>
      <c r="AA28" s="1">
        <v>0</v>
      </c>
      <c r="AB28" s="1">
        <v>0</v>
      </c>
      <c r="AC28" s="1">
        <v>0</v>
      </c>
      <c r="AD28" s="1">
        <v>0</v>
      </c>
      <c r="AE28" s="6">
        <v>571127.28</v>
      </c>
      <c r="AF28" s="7">
        <v>0</v>
      </c>
      <c r="AG28" s="7">
        <v>0</v>
      </c>
      <c r="AH28" s="7">
        <v>0</v>
      </c>
      <c r="AI28" s="7">
        <v>299666.68</v>
      </c>
      <c r="AJ28" s="7">
        <f>74917.12+37458.56+37458.56</f>
        <v>149834.23999999999</v>
      </c>
      <c r="AK28" s="8">
        <f t="shared" si="0"/>
        <v>449500.92</v>
      </c>
      <c r="AL28" s="3" t="s">
        <v>204</v>
      </c>
      <c r="AM28" s="3" t="s">
        <v>232</v>
      </c>
      <c r="AN28" s="10" t="s">
        <v>205</v>
      </c>
      <c r="AO28" s="3" t="s">
        <v>231</v>
      </c>
      <c r="AP28" s="15"/>
      <c r="AQ28" s="15"/>
      <c r="AR28" s="15"/>
      <c r="AS28" s="15"/>
      <c r="AT28" s="15"/>
      <c r="AU28" s="15"/>
      <c r="AV28" s="15"/>
      <c r="AW28" s="15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ht="25.5" x14ac:dyDescent="0.25">
      <c r="A29" s="95">
        <v>12</v>
      </c>
      <c r="B29" s="93" t="s">
        <v>222</v>
      </c>
      <c r="C29" s="1" t="s">
        <v>223</v>
      </c>
      <c r="D29" s="1" t="s">
        <v>207</v>
      </c>
      <c r="E29" s="1" t="s">
        <v>141</v>
      </c>
      <c r="F29" s="1" t="s">
        <v>224</v>
      </c>
      <c r="G29" s="2">
        <v>11922</v>
      </c>
      <c r="H29" s="3" t="s">
        <v>225</v>
      </c>
      <c r="I29" s="12" t="s">
        <v>214</v>
      </c>
      <c r="J29" s="12" t="s">
        <v>226</v>
      </c>
      <c r="K29" s="13">
        <v>42671</v>
      </c>
      <c r="L29" s="5">
        <v>21600</v>
      </c>
      <c r="M29" s="14">
        <v>11933</v>
      </c>
      <c r="N29" s="13">
        <v>42675</v>
      </c>
      <c r="O29" s="13">
        <v>43039</v>
      </c>
      <c r="P29" s="12" t="s">
        <v>144</v>
      </c>
      <c r="Q29" s="1" t="s">
        <v>126</v>
      </c>
      <c r="R29" s="1" t="s">
        <v>126</v>
      </c>
      <c r="S29" s="1" t="s">
        <v>126</v>
      </c>
      <c r="T29" s="1" t="s">
        <v>127</v>
      </c>
      <c r="U29" s="1" t="s">
        <v>126</v>
      </c>
      <c r="V29" s="4" t="s">
        <v>126</v>
      </c>
      <c r="W29" s="3" t="s">
        <v>126</v>
      </c>
      <c r="X29" s="1"/>
      <c r="Y29" s="4" t="s">
        <v>126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6">
        <v>21600</v>
      </c>
      <c r="AF29" s="7">
        <v>0</v>
      </c>
      <c r="AG29" s="7">
        <v>0</v>
      </c>
      <c r="AH29" s="7">
        <v>0</v>
      </c>
      <c r="AI29" s="7">
        <f>18000+3600</f>
        <v>21600</v>
      </c>
      <c r="AJ29" s="7"/>
      <c r="AK29" s="8">
        <f t="shared" si="0"/>
        <v>21600</v>
      </c>
      <c r="AL29" s="3"/>
      <c r="AM29" s="3"/>
      <c r="AN29" s="10"/>
      <c r="AO29" s="3"/>
      <c r="AP29" s="15"/>
      <c r="AQ29" s="15"/>
      <c r="AR29" s="15"/>
      <c r="AS29" s="15"/>
      <c r="AT29" s="15"/>
      <c r="AU29" s="15"/>
      <c r="AV29" s="15"/>
      <c r="AW29" s="15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ht="24.75" customHeight="1" thickBot="1" x14ac:dyDescent="0.3">
      <c r="A30" s="96">
        <v>13</v>
      </c>
      <c r="B30" s="20" t="s">
        <v>218</v>
      </c>
      <c r="C30" s="17" t="s">
        <v>219</v>
      </c>
      <c r="D30" s="17" t="s">
        <v>154</v>
      </c>
      <c r="E30" s="17" t="s">
        <v>141</v>
      </c>
      <c r="F30" s="17" t="s">
        <v>220</v>
      </c>
      <c r="G30" s="97">
        <v>11844</v>
      </c>
      <c r="H30" s="18" t="s">
        <v>221</v>
      </c>
      <c r="I30" s="21" t="s">
        <v>215</v>
      </c>
      <c r="J30" s="21" t="s">
        <v>216</v>
      </c>
      <c r="K30" s="98">
        <v>42551</v>
      </c>
      <c r="L30" s="19">
        <v>49200</v>
      </c>
      <c r="M30" s="99">
        <v>11844</v>
      </c>
      <c r="N30" s="98">
        <v>42552</v>
      </c>
      <c r="O30" s="98" t="s">
        <v>217</v>
      </c>
      <c r="P30" s="21" t="s">
        <v>144</v>
      </c>
      <c r="Q30" s="17" t="s">
        <v>126</v>
      </c>
      <c r="R30" s="17" t="s">
        <v>126</v>
      </c>
      <c r="S30" s="17" t="s">
        <v>126</v>
      </c>
      <c r="T30" s="17" t="s">
        <v>127</v>
      </c>
      <c r="U30" s="17" t="s">
        <v>126</v>
      </c>
      <c r="V30" s="100" t="s">
        <v>126</v>
      </c>
      <c r="W30" s="18" t="s">
        <v>126</v>
      </c>
      <c r="X30" s="17"/>
      <c r="Y30" s="100" t="s">
        <v>126</v>
      </c>
      <c r="Z30" s="100" t="s">
        <v>126</v>
      </c>
      <c r="AA30" s="17">
        <v>0</v>
      </c>
      <c r="AB30" s="17">
        <v>0</v>
      </c>
      <c r="AC30" s="17">
        <v>0</v>
      </c>
      <c r="AD30" s="17">
        <v>0</v>
      </c>
      <c r="AE30" s="101">
        <v>49100</v>
      </c>
      <c r="AF30" s="102"/>
      <c r="AG30" s="102"/>
      <c r="AH30" s="102"/>
      <c r="AI30" s="102">
        <v>24600</v>
      </c>
      <c r="AJ30" s="102">
        <f>8400+4100+4100</f>
        <v>16600</v>
      </c>
      <c r="AK30" s="103">
        <f t="shared" si="0"/>
        <v>41200</v>
      </c>
      <c r="AL30" s="18" t="s">
        <v>229</v>
      </c>
      <c r="AM30" s="18" t="s">
        <v>227</v>
      </c>
      <c r="AN30" s="104" t="s">
        <v>230</v>
      </c>
      <c r="AO30" s="18" t="s">
        <v>228</v>
      </c>
      <c r="AP30" s="105"/>
      <c r="AQ30" s="105"/>
      <c r="AR30" s="105"/>
      <c r="AS30" s="105"/>
      <c r="AT30" s="105"/>
      <c r="AU30" s="105"/>
      <c r="AV30" s="105"/>
      <c r="AW30" s="105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ht="15.75" thickBot="1" x14ac:dyDescent="0.3">
      <c r="A31" s="106" t="s">
        <v>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>
        <f>SUM(L19:L30)</f>
        <v>955715</v>
      </c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>
        <f>SUM(AC18:AC23)</f>
        <v>0</v>
      </c>
      <c r="AD31" s="110">
        <f>SUM(AD18:AD23)</f>
        <v>0</v>
      </c>
      <c r="AE31" s="108">
        <f>SUM(AE19:AE30)</f>
        <v>962195</v>
      </c>
      <c r="AF31" s="108">
        <f>SUM(AF19:AF30)</f>
        <v>27976.420000000002</v>
      </c>
      <c r="AG31" s="108">
        <f>SUM(AG19:AG30)</f>
        <v>92753.62</v>
      </c>
      <c r="AH31" s="108">
        <f>SUM(AH19:AH30)</f>
        <v>165184.66</v>
      </c>
      <c r="AI31" s="108">
        <f>SUM(AI19:AI30)</f>
        <v>666692.46</v>
      </c>
      <c r="AJ31" s="108"/>
      <c r="AK31" s="108">
        <f>SUM(AK19:AK30)</f>
        <v>1205945.6199999999</v>
      </c>
      <c r="AL31" s="111" t="s">
        <v>126</v>
      </c>
      <c r="AM31" s="111" t="s">
        <v>126</v>
      </c>
      <c r="AN31" s="111" t="s">
        <v>126</v>
      </c>
      <c r="AO31" s="111" t="s">
        <v>126</v>
      </c>
      <c r="AP31" s="110"/>
      <c r="AQ31" s="110"/>
      <c r="AR31" s="110"/>
      <c r="AS31" s="110"/>
      <c r="AT31" s="110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3"/>
    </row>
    <row r="33" spans="1:6" s="24" customFormat="1" ht="15" x14ac:dyDescent="0.25">
      <c r="A33" s="22" t="s">
        <v>240</v>
      </c>
      <c r="B33" s="22"/>
      <c r="C33" s="22"/>
      <c r="D33" s="22"/>
      <c r="E33" s="22"/>
      <c r="F33" s="22"/>
    </row>
    <row r="34" spans="1:6" s="24" customFormat="1" ht="15" x14ac:dyDescent="0.25">
      <c r="A34" s="22" t="s">
        <v>241</v>
      </c>
      <c r="B34" s="22"/>
      <c r="C34" s="22"/>
      <c r="D34" s="22"/>
      <c r="E34" s="22"/>
      <c r="F34" s="22"/>
    </row>
  </sheetData>
  <mergeCells count="35">
    <mergeCell ref="A33:F33"/>
    <mergeCell ref="A34:F34"/>
    <mergeCell ref="A7:F7"/>
    <mergeCell ref="A1:AK3"/>
    <mergeCell ref="BA16:BB16"/>
    <mergeCell ref="BC16:BC17"/>
    <mergeCell ref="A14:BG14"/>
    <mergeCell ref="BD16:BD17"/>
    <mergeCell ref="BE16:BG16"/>
    <mergeCell ref="AV15:BG15"/>
    <mergeCell ref="AV16:AV17"/>
    <mergeCell ref="AW16:AW17"/>
    <mergeCell ref="AX16:AZ16"/>
    <mergeCell ref="AO16:AO17"/>
    <mergeCell ref="AP16:AP17"/>
    <mergeCell ref="AP15:AU15"/>
    <mergeCell ref="A15:A18"/>
    <mergeCell ref="B15:G16"/>
    <mergeCell ref="H15:AK15"/>
    <mergeCell ref="A6:AF6"/>
    <mergeCell ref="A8:E8"/>
    <mergeCell ref="AS16:AS17"/>
    <mergeCell ref="AT16:AT17"/>
    <mergeCell ref="A11:D11"/>
    <mergeCell ref="AU16:AU17"/>
    <mergeCell ref="AL15:AO15"/>
    <mergeCell ref="AQ16:AQ17"/>
    <mergeCell ref="A31:K31"/>
    <mergeCell ref="AL16:AL17"/>
    <mergeCell ref="AM16:AM17"/>
    <mergeCell ref="AN16:AN17"/>
    <mergeCell ref="H16:T16"/>
    <mergeCell ref="U16:AD16"/>
    <mergeCell ref="AE16:AK16"/>
    <mergeCell ref="AR16:AR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SEDIHPA ABR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2016-02-10T13:24:56Z</cp:lastPrinted>
  <dcterms:created xsi:type="dcterms:W3CDTF">2013-10-11T22:10:57Z</dcterms:created>
  <dcterms:modified xsi:type="dcterms:W3CDTF">2017-05-16T15:45:26Z</dcterms:modified>
</cp:coreProperties>
</file>