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 tabRatio="766"/>
  </bookViews>
  <sheets>
    <sheet name="SEDIHPA LICITAÇÕES MAR 2018" sheetId="1" r:id="rId1"/>
  </sheets>
  <calcPr calcId="145621"/>
</workbook>
</file>

<file path=xl/calcChain.xml><?xml version="1.0" encoding="utf-8"?>
<calcChain xmlns="http://schemas.openxmlformats.org/spreadsheetml/2006/main">
  <c r="AL33" i="1" l="1"/>
  <c r="AI33" i="1"/>
  <c r="AJ33" i="1"/>
  <c r="AH33" i="1"/>
  <c r="AE33" i="1"/>
  <c r="AD33" i="1"/>
  <c r="AC33" i="1"/>
  <c r="L33" i="1"/>
  <c r="AJ25" i="1" l="1"/>
  <c r="AI25" i="1"/>
  <c r="AL25" i="1" s="1"/>
  <c r="AE25" i="1"/>
  <c r="AL31" i="1" l="1"/>
  <c r="AL30" i="1"/>
  <c r="AJ26" i="1" l="1"/>
  <c r="AI24" i="1" l="1"/>
  <c r="AL32" i="1" l="1"/>
  <c r="AL28" i="1" l="1"/>
  <c r="AL27" i="1"/>
  <c r="AL26" i="1" l="1"/>
  <c r="L26" i="1"/>
  <c r="L24" i="1" l="1"/>
  <c r="AE23" i="1"/>
  <c r="AL29" i="1"/>
  <c r="AL24" i="1" l="1"/>
  <c r="AL23" i="1"/>
  <c r="AL21" i="1"/>
  <c r="AL20" i="1"/>
  <c r="AG33" i="1" l="1"/>
  <c r="AI22" i="1" l="1"/>
  <c r="AI19" i="1"/>
  <c r="L23" i="1" l="1"/>
  <c r="AH22" i="1" l="1"/>
  <c r="AL22" i="1" s="1"/>
  <c r="AH19" i="1" l="1"/>
  <c r="AL19" i="1" s="1"/>
  <c r="AF33" i="1" l="1"/>
</calcChain>
</file>

<file path=xl/sharedStrings.xml><?xml version="1.0" encoding="utf-8"?>
<sst xmlns="http://schemas.openxmlformats.org/spreadsheetml/2006/main" count="392" uniqueCount="234">
  <si>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</si>
  <si>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</si>
  <si>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</si>
  <si>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</si>
  <si>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</si>
  <si>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</si>
  <si>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</si>
  <si>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</si>
  <si>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</si>
  <si>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</si>
  <si>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</si>
  <si>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</si>
  <si>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</si>
  <si>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</si>
  <si>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</si>
  <si>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</si>
  <si>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</si>
  <si>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</si>
  <si>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</si>
  <si>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</si>
  <si>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</si>
  <si>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</si>
  <si>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</si>
  <si>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</si>
  <si>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</si>
  <si>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</si>
  <si>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</si>
  <si>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</si>
  <si>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</si>
  <si>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</si>
  <si>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</si>
  <si>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</si>
  <si>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</si>
  <si>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</si>
  <si>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</si>
  <si>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</si>
  <si>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</si>
  <si>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</si>
  <si>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</si>
  <si>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</si>
  <si>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</si>
  <si>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</si>
  <si>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</si>
  <si>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</si>
  <si>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</si>
  <si>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</si>
  <si>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</si>
  <si>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</si>
  <si>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</si>
  <si>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</si>
  <si>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</si>
  <si>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</si>
  <si>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</si>
  <si>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</si>
  <si>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</si>
  <si>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</si>
  <si>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</si>
  <si>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</si>
  <si>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</si>
  <si>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</si>
  <si>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</si>
  <si>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</si>
  <si>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</si>
  <si>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</si>
  <si>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</si>
  <si>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</si>
  <si>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</si>
  <si>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</si>
  <si>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</si>
  <si>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</si>
  <si>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</si>
  <si>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</si>
  <si>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</si>
  <si>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</si>
  <si>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</si>
  <si>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</si>
  <si>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</si>
  <si>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</si>
  <si>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</si>
  <si>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</si>
  <si>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</si>
  <si>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</si>
  <si>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</si>
  <si>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</si>
  <si>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</si>
  <si>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</si>
  <si>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</si>
  <si>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</si>
  <si>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</si>
  <si>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</si>
  <si>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</si>
  <si>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</si>
  <si>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</si>
  <si>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</si>
  <si>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</si>
  <si>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</si>
  <si>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</si>
  <si>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</si>
  <si>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</si>
  <si>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</si>
  <si>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</si>
  <si>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</si>
  <si>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</si>
  <si>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</si>
  <si>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</si>
  <si>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</si>
  <si>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</si>
  <si>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</si>
  <si>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</si>
  <si>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</si>
  <si>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</si>
  <si>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</si>
  <si>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</si>
  <si>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</si>
  <si>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</si>
  <si>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</si>
  <si>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</si>
  <si>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</si>
  <si>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-</t>
  </si>
  <si>
    <t>3.3.90.39.00</t>
  </si>
  <si>
    <t>PRORROGAÇÃO POR MAIS 12 MESES</t>
  </si>
  <si>
    <t>MENOR PREÇO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</si>
  <si>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</si>
  <si>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</si>
  <si>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</si>
  <si>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</si>
  <si>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</si>
  <si>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</si>
  <si>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</si>
  <si>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</si>
  <si>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</si>
  <si>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</si>
  <si>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</si>
  <si>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ADESÃO SRP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</si>
  <si>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</si>
  <si>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</si>
  <si>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</si>
  <si>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</si>
  <si>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</si>
  <si>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</si>
  <si>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</si>
  <si>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</si>
  <si>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</si>
  <si>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</si>
  <si>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</si>
  <si>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</si>
  <si>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</si>
  <si>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</si>
  <si>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</si>
  <si>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PREGÃO ELETRONICO - TRE.</t>
  </si>
  <si>
    <t>11..248</t>
  </si>
  <si>
    <t>DE-TRE-AC.</t>
  </si>
  <si>
    <t xml:space="preserve"> Executado no Exercício 2015</t>
  </si>
  <si>
    <t>TECSERV - TERCEIRIZAÇÃO COMÉRCIO E SERVIÇOS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</si>
  <si>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</si>
  <si>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</si>
  <si>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</si>
  <si>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</si>
  <si>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</si>
  <si>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</si>
  <si>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</si>
  <si>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SEC.MUN.DE ESPORTES E LAZER</t>
  </si>
  <si>
    <t>28784/2015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</si>
  <si>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</si>
  <si>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</si>
  <si>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</si>
  <si>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</si>
  <si>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</si>
  <si>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>ARRAS ADMINISTRAÇÃO IMOBILIÁRIA</t>
  </si>
  <si>
    <t xml:space="preserve">SERVFIÇOS DE TRANSPORTES C/ CONDUTOR </t>
  </si>
  <si>
    <t>45949/2016</t>
  </si>
  <si>
    <t>DISPENSA</t>
  </si>
  <si>
    <t>LOCAÇÃO DE IMÓVEL DESTINADO ÀS INSTALAÇÕES DO 3º CONSELHO TUTEALR</t>
  </si>
  <si>
    <t>028/2016</t>
  </si>
  <si>
    <t>63.600.449/0001-00</t>
  </si>
  <si>
    <t>11.701</t>
  </si>
  <si>
    <t>11.802</t>
  </si>
  <si>
    <t>11628/2017</t>
  </si>
  <si>
    <t>482/216</t>
  </si>
  <si>
    <t>ADESÃO SRP Nº 014/2017 DETRAN</t>
  </si>
  <si>
    <t xml:space="preserve">A. M. DE SOUZA FELIX - ME, </t>
  </si>
  <si>
    <t>22.702.776/0001-96</t>
  </si>
  <si>
    <t>014/2016</t>
  </si>
  <si>
    <t>DENTRAL - AC</t>
  </si>
  <si>
    <t>001/2017</t>
  </si>
  <si>
    <t>004/2017</t>
  </si>
  <si>
    <t>005/2017</t>
  </si>
  <si>
    <t>W. O PEREIRA - ME</t>
  </si>
  <si>
    <t>18.765.432/0001-59</t>
  </si>
  <si>
    <t>11.946</t>
  </si>
  <si>
    <t>12.047</t>
  </si>
  <si>
    <t>26220/2017</t>
  </si>
  <si>
    <t>062/2017</t>
  </si>
  <si>
    <t>ADESÃO SRP 062/2017 FGB</t>
  </si>
  <si>
    <t xml:space="preserve">SERVIÇOS DE SONORIZAÇÃO E LUMINAÇÃO </t>
  </si>
  <si>
    <t>LEGALMART LTDA</t>
  </si>
  <si>
    <t>07.204.141/0001-75</t>
  </si>
  <si>
    <t>PRESTAÇÃO DE CONTAS MENSAL - EXERCÍCIO 2018</t>
  </si>
  <si>
    <t>227/2017</t>
  </si>
  <si>
    <t>TOMADA DE PREÇO</t>
  </si>
  <si>
    <t>TP 23/2017</t>
  </si>
  <si>
    <t>MENOR PREÇO E TÉCNICA</t>
  </si>
  <si>
    <t>PESQUISA DE MAPEAMENTO DE GRUPOS DE JOVENS  PARA CONSTRUÇÃO PLANO MUNICIPAL DE ENFRENTAMENTO E PREVENÇÃO À VIOLÊNCIA CONTRA JUVENTUDE NEGRA DE RIO BRANCO</t>
  </si>
  <si>
    <t>001/2018</t>
  </si>
  <si>
    <t xml:space="preserve">SCALLA ASSESSORIA E CONSULTORIA </t>
  </si>
  <si>
    <t>23.110.895/0001-12</t>
  </si>
  <si>
    <t>228/2017</t>
  </si>
  <si>
    <t>TP 22/2017</t>
  </si>
  <si>
    <t>REALIZAÇÃO DE OFICINAS DE FORMAÇÃO DE 300 JOVENS NEGROS URBANOS E RURAIS P/ ELABORA DE ESTRATÉGIAS E DIRETRIZES PARA CONSTRUÇÃO PLANO MUNICIPAL DE ENFRENTAMENTO E PREVENÇÃO À VIOLÊNCIA CONTRA JUVENTUDE NEGRA DE RIO BRANCO</t>
  </si>
  <si>
    <t>002/2018</t>
  </si>
  <si>
    <t xml:space="preserve">COOPERATIVA TROPICAL PARQUET </t>
  </si>
  <si>
    <t>12.922.132/0001-50</t>
  </si>
  <si>
    <t xml:space="preserve"> Executado no Exercício 2016</t>
  </si>
  <si>
    <t xml:space="preserve"> Executado no Exercício 2017</t>
  </si>
  <si>
    <t>21648/2017</t>
  </si>
  <si>
    <t>026/2017</t>
  </si>
  <si>
    <t>SERVIÇOS DE LOCAÇÃO DE IMPRESSORAS COM SISTEMA BULK INK</t>
  </si>
  <si>
    <t>009/2017</t>
  </si>
  <si>
    <t>12.164</t>
  </si>
  <si>
    <t>SEMCAS</t>
  </si>
  <si>
    <t>12.031</t>
  </si>
  <si>
    <t>12.060</t>
  </si>
  <si>
    <t xml:space="preserve"> CORREÇÃO NO VALOR DO ALUGUEL</t>
  </si>
  <si>
    <t>003/2018</t>
  </si>
  <si>
    <t>01//04/2018</t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</si>
  <si>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23/04/2018</t>
    </r>
  </si>
  <si>
    <t>DEMONSTRATIVO DE LICITAÇÕES, CONTRATOS  E OBRAS CONTRATADAS</t>
  </si>
  <si>
    <r>
      <t xml:space="preserve">ORGÃO: 018 - </t>
    </r>
    <r>
      <rPr>
        <b/>
        <sz val="11"/>
        <color theme="1"/>
        <rFont val="Calibri"/>
        <family val="2"/>
        <scheme val="minor"/>
      </rPr>
      <t>SECRETARIA MUNICIPAL DE DIREITOS HUMANOS E POLÍTICAS AFIRMATIVAS - SEDIHPA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</si>
  <si>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MARÇO/2018</t>
    </r>
  </si>
  <si>
    <t xml:space="preserve"> Executado no Exercício 2018</t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</si>
  <si>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</si>
  <si>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JOSÉ HERIVELTO DE HOLANDA TRINDADE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</si>
  <si>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MARCUS ANTONIUS DE BASTOS</t>
    </r>
  </si>
  <si>
    <t>DISPENSA DE LICITAÇÃO (inciso X, Art. 24. Lei 8666/93)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</si>
</sst>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right" vertical="center" wrapText="1"/>
    </xf>
    <xf numFmtId="43" fontId="5" fillId="2" borderId="1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vertical="center"/>
    </xf>
    <xf numFmtId="49" fontId="5" fillId="0" borderId="1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5" fillId="0" borderId="7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right" vertical="center" wrapText="1"/>
    </xf>
    <xf numFmtId="43" fontId="5" fillId="0" borderId="7" xfId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vertical="center"/>
    </xf>
    <xf numFmtId="4" fontId="5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vertical="center"/>
    </xf>
    <xf numFmtId="14" fontId="5" fillId="0" borderId="11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right" vertical="center" wrapText="1"/>
    </xf>
    <xf numFmtId="43" fontId="5" fillId="0" borderId="11" xfId="1" applyFont="1" applyFill="1" applyBorder="1" applyAlignment="1">
      <alignment horizontal="center" vertical="center" wrapText="1"/>
    </xf>
    <xf numFmtId="4" fontId="3" fillId="0" borderId="11" xfId="0" applyNumberFormat="1" applyFont="1" applyBorder="1" applyAlignment="1">
      <alignment vertical="center"/>
    </xf>
    <xf numFmtId="43" fontId="5" fillId="0" borderId="11" xfId="1" applyFont="1" applyFill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3" fontId="5" fillId="0" borderId="19" xfId="1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2" fontId="5" fillId="0" borderId="19" xfId="0" applyNumberFormat="1" applyFont="1" applyFill="1" applyBorder="1" applyAlignment="1">
      <alignment vertical="center" wrapText="1"/>
    </xf>
    <xf numFmtId="43" fontId="5" fillId="0" borderId="19" xfId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85725</xdr:rowOff>
    </xdr:from>
    <xdr:to>
      <xdr:col>1</xdr:col>
      <xdr:colOff>600075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857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7"/>
  <sheetViews>
    <sheetView tabSelected="1" workbookViewId="0">
      <selection activeCell="A8" sqref="A8:E8"/>
    </sheetView>
  </sheetViews>
  <sheetFormatPr defaultRowHeight="12.75" x14ac:dyDescent="0.25"/>
  <cols>
    <col min="1" max="1" width="6.85546875" style="27" customWidth="1"/>
    <col min="2" max="2" width="15" style="27" customWidth="1"/>
    <col min="3" max="3" width="11.5703125" style="27" customWidth="1"/>
    <col min="4" max="4" width="32.5703125" style="27" customWidth="1"/>
    <col min="5" max="5" width="13.7109375" style="27" customWidth="1"/>
    <col min="6" max="6" width="55.7109375" style="27" customWidth="1"/>
    <col min="7" max="7" width="18.140625" style="27" customWidth="1"/>
    <col min="8" max="8" width="12.7109375" style="27" customWidth="1"/>
    <col min="9" max="9" width="50.140625" style="27" customWidth="1"/>
    <col min="10" max="10" width="21.5703125" style="27" customWidth="1"/>
    <col min="11" max="11" width="10.5703125" style="27" customWidth="1"/>
    <col min="12" max="12" width="12.7109375" style="27" bestFit="1" customWidth="1"/>
    <col min="13" max="13" width="10.5703125" style="27" customWidth="1"/>
    <col min="14" max="14" width="11.5703125" style="27" customWidth="1"/>
    <col min="15" max="16" width="10.5703125" style="27" customWidth="1"/>
    <col min="17" max="17" width="12" style="27" customWidth="1"/>
    <col min="18" max="18" width="10.5703125" style="27" customWidth="1"/>
    <col min="19" max="19" width="10" style="27" bestFit="1" customWidth="1"/>
    <col min="20" max="20" width="13" style="27" customWidth="1"/>
    <col min="21" max="22" width="10.5703125" style="27" customWidth="1"/>
    <col min="23" max="23" width="14.7109375" style="27" customWidth="1"/>
    <col min="24" max="24" width="42.42578125" style="27" customWidth="1"/>
    <col min="25" max="25" width="13.7109375" style="27" customWidth="1"/>
    <col min="26" max="30" width="10.5703125" style="27" customWidth="1"/>
    <col min="31" max="31" width="21" style="27" customWidth="1"/>
    <col min="32" max="32" width="16" style="27" customWidth="1"/>
    <col min="33" max="37" width="16.140625" style="27" customWidth="1"/>
    <col min="38" max="38" width="20.85546875" style="27" customWidth="1"/>
    <col min="39" max="39" width="11.5703125" style="27" customWidth="1"/>
    <col min="40" max="40" width="13.85546875" style="27" customWidth="1"/>
    <col min="41" max="41" width="33.140625" style="27" customWidth="1"/>
    <col min="42" max="42" width="13.140625" style="27" customWidth="1"/>
    <col min="43" max="43" width="14.5703125" style="27" customWidth="1"/>
    <col min="44" max="44" width="14.42578125" style="27" customWidth="1"/>
    <col min="45" max="45" width="13.85546875" style="27" customWidth="1"/>
    <col min="46" max="46" width="13.7109375" style="27" customWidth="1"/>
    <col min="47" max="47" width="13.28515625" style="27" customWidth="1"/>
    <col min="48" max="48" width="12.28515625" style="27" customWidth="1"/>
    <col min="49" max="56" width="9.140625" style="27"/>
    <col min="57" max="57" width="10.140625" style="27" customWidth="1"/>
    <col min="58" max="59" width="9.140625" style="27"/>
    <col min="60" max="60" width="55.28515625" style="27" customWidth="1"/>
    <col min="61" max="16384" width="9.140625" style="27"/>
  </cols>
  <sheetData>
    <row r="1" spans="1:60" s="35" customFormat="1" ht="1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</row>
    <row r="2" spans="1:60" s="35" customFormat="1" ht="15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</row>
    <row r="3" spans="1:60" s="35" customFormat="1" ht="1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</row>
    <row r="4" spans="1:60" s="35" customFormat="1" ht="15" x14ac:dyDescent="0.25">
      <c r="A4" s="38" t="s">
        <v>53</v>
      </c>
      <c r="F4" s="36"/>
      <c r="I4" s="36"/>
    </row>
    <row r="5" spans="1:60" s="35" customFormat="1" ht="15" x14ac:dyDescent="0.25">
      <c r="F5" s="36"/>
      <c r="I5" s="36"/>
    </row>
    <row r="6" spans="1:60" s="35" customFormat="1" ht="15" x14ac:dyDescent="0.25">
      <c r="A6" s="37" t="s">
        <v>197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1:60" s="35" customFormat="1" ht="15" x14ac:dyDescent="0.25">
      <c r="A7" s="34" t="s">
        <v>117</v>
      </c>
      <c r="B7" s="34"/>
      <c r="C7" s="34"/>
      <c r="D7" s="34"/>
      <c r="E7" s="34"/>
      <c r="F7" s="36"/>
      <c r="I7" s="36"/>
    </row>
    <row r="8" spans="1:60" s="35" customFormat="1" ht="15" x14ac:dyDescent="0.25">
      <c r="A8" s="34" t="s">
        <v>94</v>
      </c>
      <c r="B8" s="34"/>
      <c r="C8" s="34"/>
      <c r="D8" s="34"/>
      <c r="E8" s="34"/>
      <c r="F8" s="36"/>
      <c r="I8" s="36"/>
    </row>
    <row r="9" spans="1:60" s="36" customFormat="1" ht="15" x14ac:dyDescent="0.25"/>
    <row r="10" spans="1:60" s="35" customFormat="1" ht="15" x14ac:dyDescent="0.25">
      <c r="A10" s="35" t="s">
        <v>227</v>
      </c>
      <c r="F10" s="36"/>
      <c r="I10" s="36"/>
    </row>
    <row r="11" spans="1:60" s="35" customFormat="1" ht="15" x14ac:dyDescent="0.25">
      <c r="A11" s="35" t="s">
        <v>228</v>
      </c>
      <c r="F11" s="36"/>
      <c r="I11" s="36"/>
    </row>
    <row r="12" spans="1:60" s="35" customFormat="1" ht="15" x14ac:dyDescent="0.25">
      <c r="A12" s="35" t="s">
        <v>225</v>
      </c>
      <c r="F12" s="36"/>
      <c r="I12" s="36"/>
    </row>
    <row r="13" spans="1:60" s="36" customFormat="1" ht="15" x14ac:dyDescent="0.25"/>
    <row r="14" spans="1:60" s="35" customFormat="1" ht="15.75" thickBot="1" x14ac:dyDescent="0.3">
      <c r="A14" s="39" t="s">
        <v>226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</row>
    <row r="15" spans="1:60" x14ac:dyDescent="0.25">
      <c r="A15" s="62" t="s">
        <v>57</v>
      </c>
      <c r="B15" s="28" t="s">
        <v>24</v>
      </c>
      <c r="C15" s="28"/>
      <c r="D15" s="28"/>
      <c r="E15" s="28"/>
      <c r="F15" s="28"/>
      <c r="G15" s="28"/>
      <c r="H15" s="28" t="s">
        <v>87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 t="s">
        <v>96</v>
      </c>
      <c r="AN15" s="28"/>
      <c r="AO15" s="28"/>
      <c r="AP15" s="28"/>
      <c r="AQ15" s="28" t="s">
        <v>116</v>
      </c>
      <c r="AR15" s="28"/>
      <c r="AS15" s="28"/>
      <c r="AT15" s="28"/>
      <c r="AU15" s="28"/>
      <c r="AV15" s="28"/>
      <c r="AW15" s="29" t="s">
        <v>88</v>
      </c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30"/>
    </row>
    <row r="16" spans="1:60" x14ac:dyDescent="0.25">
      <c r="A16" s="63"/>
      <c r="B16" s="40"/>
      <c r="C16" s="40"/>
      <c r="D16" s="40"/>
      <c r="E16" s="40"/>
      <c r="F16" s="40"/>
      <c r="G16" s="40"/>
      <c r="H16" s="40" t="s">
        <v>54</v>
      </c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 t="s">
        <v>55</v>
      </c>
      <c r="V16" s="40"/>
      <c r="W16" s="40"/>
      <c r="X16" s="40"/>
      <c r="Y16" s="40"/>
      <c r="Z16" s="40"/>
      <c r="AA16" s="40"/>
      <c r="AB16" s="40"/>
      <c r="AC16" s="40"/>
      <c r="AD16" s="40"/>
      <c r="AE16" s="40" t="s">
        <v>56</v>
      </c>
      <c r="AF16" s="40"/>
      <c r="AG16" s="40"/>
      <c r="AH16" s="40"/>
      <c r="AI16" s="40"/>
      <c r="AJ16" s="40"/>
      <c r="AK16" s="40"/>
      <c r="AL16" s="40"/>
      <c r="AM16" s="40" t="s">
        <v>98</v>
      </c>
      <c r="AN16" s="40" t="s">
        <v>99</v>
      </c>
      <c r="AO16" s="40" t="s">
        <v>97</v>
      </c>
      <c r="AP16" s="40" t="s">
        <v>100</v>
      </c>
      <c r="AQ16" s="40" t="s">
        <v>105</v>
      </c>
      <c r="AR16" s="40" t="s">
        <v>106</v>
      </c>
      <c r="AS16" s="40" t="s">
        <v>107</v>
      </c>
      <c r="AT16" s="40" t="s">
        <v>109</v>
      </c>
      <c r="AU16" s="40" t="s">
        <v>108</v>
      </c>
      <c r="AV16" s="40" t="s">
        <v>109</v>
      </c>
      <c r="AW16" s="40" t="s">
        <v>1</v>
      </c>
      <c r="AX16" s="41" t="s">
        <v>63</v>
      </c>
      <c r="AY16" s="47" t="s">
        <v>67</v>
      </c>
      <c r="AZ16" s="47"/>
      <c r="BA16" s="47"/>
      <c r="BB16" s="47" t="s">
        <v>70</v>
      </c>
      <c r="BC16" s="47"/>
      <c r="BD16" s="41" t="s">
        <v>71</v>
      </c>
      <c r="BE16" s="40" t="s">
        <v>86</v>
      </c>
      <c r="BF16" s="47" t="s">
        <v>74</v>
      </c>
      <c r="BG16" s="47"/>
      <c r="BH16" s="64"/>
    </row>
    <row r="17" spans="1:60" ht="38.25" x14ac:dyDescent="0.25">
      <c r="A17" s="63"/>
      <c r="B17" s="48" t="s">
        <v>6</v>
      </c>
      <c r="C17" s="48" t="s">
        <v>7</v>
      </c>
      <c r="D17" s="48" t="s">
        <v>0</v>
      </c>
      <c r="E17" s="48" t="s">
        <v>1</v>
      </c>
      <c r="F17" s="48" t="s">
        <v>2</v>
      </c>
      <c r="G17" s="48" t="s">
        <v>8</v>
      </c>
      <c r="H17" s="49" t="s">
        <v>9</v>
      </c>
      <c r="I17" s="48" t="s">
        <v>3</v>
      </c>
      <c r="J17" s="48" t="s">
        <v>21</v>
      </c>
      <c r="K17" s="48" t="s">
        <v>10</v>
      </c>
      <c r="L17" s="48" t="s">
        <v>51</v>
      </c>
      <c r="M17" s="48" t="s">
        <v>15</v>
      </c>
      <c r="N17" s="48" t="s">
        <v>14</v>
      </c>
      <c r="O17" s="48" t="s">
        <v>13</v>
      </c>
      <c r="P17" s="48" t="s">
        <v>4</v>
      </c>
      <c r="Q17" s="48" t="s">
        <v>95</v>
      </c>
      <c r="R17" s="48" t="s">
        <v>58</v>
      </c>
      <c r="S17" s="48" t="s">
        <v>59</v>
      </c>
      <c r="T17" s="48" t="s">
        <v>5</v>
      </c>
      <c r="U17" s="48" t="s">
        <v>11</v>
      </c>
      <c r="V17" s="48" t="s">
        <v>10</v>
      </c>
      <c r="W17" s="48" t="s">
        <v>15</v>
      </c>
      <c r="X17" s="48" t="s">
        <v>12</v>
      </c>
      <c r="Y17" s="48" t="s">
        <v>14</v>
      </c>
      <c r="Z17" s="48" t="s">
        <v>13</v>
      </c>
      <c r="AA17" s="48" t="s">
        <v>16</v>
      </c>
      <c r="AB17" s="48" t="s">
        <v>17</v>
      </c>
      <c r="AC17" s="48" t="s">
        <v>18</v>
      </c>
      <c r="AD17" s="48" t="s">
        <v>19</v>
      </c>
      <c r="AE17" s="48" t="s">
        <v>25</v>
      </c>
      <c r="AF17" s="48" t="s">
        <v>22</v>
      </c>
      <c r="AG17" s="48" t="s">
        <v>20</v>
      </c>
      <c r="AH17" s="48" t="s">
        <v>152</v>
      </c>
      <c r="AI17" s="48" t="s">
        <v>212</v>
      </c>
      <c r="AJ17" s="48" t="s">
        <v>213</v>
      </c>
      <c r="AK17" s="48" t="s">
        <v>229</v>
      </c>
      <c r="AL17" s="48" t="s">
        <v>23</v>
      </c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1"/>
      <c r="AY17" s="50" t="s">
        <v>64</v>
      </c>
      <c r="AZ17" s="50" t="s">
        <v>65</v>
      </c>
      <c r="BA17" s="50" t="s">
        <v>66</v>
      </c>
      <c r="BB17" s="50" t="s">
        <v>68</v>
      </c>
      <c r="BC17" s="51" t="s">
        <v>69</v>
      </c>
      <c r="BD17" s="41"/>
      <c r="BE17" s="40"/>
      <c r="BF17" s="50" t="s">
        <v>64</v>
      </c>
      <c r="BG17" s="50" t="s">
        <v>73</v>
      </c>
      <c r="BH17" s="65" t="s">
        <v>72</v>
      </c>
    </row>
    <row r="18" spans="1:60" ht="13.5" thickBot="1" x14ac:dyDescent="0.3">
      <c r="A18" s="66"/>
      <c r="B18" s="67" t="s">
        <v>26</v>
      </c>
      <c r="C18" s="67" t="s">
        <v>27</v>
      </c>
      <c r="D18" s="68" t="s">
        <v>50</v>
      </c>
      <c r="E18" s="67" t="s">
        <v>28</v>
      </c>
      <c r="F18" s="67" t="s">
        <v>29</v>
      </c>
      <c r="G18" s="67" t="s">
        <v>30</v>
      </c>
      <c r="H18" s="68" t="s">
        <v>31</v>
      </c>
      <c r="I18" s="67" t="s">
        <v>32</v>
      </c>
      <c r="J18" s="67" t="s">
        <v>33</v>
      </c>
      <c r="K18" s="67" t="s">
        <v>34</v>
      </c>
      <c r="L18" s="69" t="s">
        <v>35</v>
      </c>
      <c r="M18" s="67" t="s">
        <v>36</v>
      </c>
      <c r="N18" s="67" t="s">
        <v>37</v>
      </c>
      <c r="O18" s="67" t="s">
        <v>38</v>
      </c>
      <c r="P18" s="67" t="s">
        <v>39</v>
      </c>
      <c r="Q18" s="67" t="s">
        <v>40</v>
      </c>
      <c r="R18" s="67" t="s">
        <v>41</v>
      </c>
      <c r="S18" s="67" t="s">
        <v>52</v>
      </c>
      <c r="T18" s="67" t="s">
        <v>42</v>
      </c>
      <c r="U18" s="67" t="s">
        <v>60</v>
      </c>
      <c r="V18" s="67" t="s">
        <v>43</v>
      </c>
      <c r="W18" s="67" t="s">
        <v>44</v>
      </c>
      <c r="X18" s="67" t="s">
        <v>45</v>
      </c>
      <c r="Y18" s="67" t="s">
        <v>46</v>
      </c>
      <c r="Z18" s="67" t="s">
        <v>47</v>
      </c>
      <c r="AA18" s="67" t="s">
        <v>48</v>
      </c>
      <c r="AB18" s="67" t="s">
        <v>61</v>
      </c>
      <c r="AC18" s="67" t="s">
        <v>49</v>
      </c>
      <c r="AD18" s="67" t="s">
        <v>89</v>
      </c>
      <c r="AE18" s="67" t="s">
        <v>92</v>
      </c>
      <c r="AF18" s="67" t="s">
        <v>62</v>
      </c>
      <c r="AG18" s="67" t="s">
        <v>90</v>
      </c>
      <c r="AH18" s="67"/>
      <c r="AI18" s="67"/>
      <c r="AJ18" s="67"/>
      <c r="AK18" s="67"/>
      <c r="AL18" s="67" t="s">
        <v>93</v>
      </c>
      <c r="AM18" s="67" t="s">
        <v>75</v>
      </c>
      <c r="AN18" s="67" t="s">
        <v>76</v>
      </c>
      <c r="AO18" s="67" t="s">
        <v>77</v>
      </c>
      <c r="AP18" s="67" t="s">
        <v>78</v>
      </c>
      <c r="AQ18" s="70" t="s">
        <v>79</v>
      </c>
      <c r="AR18" s="70" t="s">
        <v>80</v>
      </c>
      <c r="AS18" s="70" t="s">
        <v>81</v>
      </c>
      <c r="AT18" s="70" t="s">
        <v>82</v>
      </c>
      <c r="AU18" s="70" t="s">
        <v>83</v>
      </c>
      <c r="AV18" s="70" t="s">
        <v>84</v>
      </c>
      <c r="AW18" s="70" t="s">
        <v>85</v>
      </c>
      <c r="AX18" s="70" t="s">
        <v>91</v>
      </c>
      <c r="AY18" s="70" t="s">
        <v>101</v>
      </c>
      <c r="AZ18" s="70" t="s">
        <v>102</v>
      </c>
      <c r="BA18" s="70" t="s">
        <v>103</v>
      </c>
      <c r="BB18" s="70" t="s">
        <v>110</v>
      </c>
      <c r="BC18" s="70" t="s">
        <v>104</v>
      </c>
      <c r="BD18" s="70" t="s">
        <v>111</v>
      </c>
      <c r="BE18" s="70" t="s">
        <v>112</v>
      </c>
      <c r="BF18" s="70" t="s">
        <v>113</v>
      </c>
      <c r="BG18" s="70" t="s">
        <v>114</v>
      </c>
      <c r="BH18" s="71" t="s">
        <v>115</v>
      </c>
    </row>
    <row r="19" spans="1:60" ht="25.5" x14ac:dyDescent="0.25">
      <c r="A19" s="75">
        <v>1</v>
      </c>
      <c r="B19" s="72" t="s">
        <v>124</v>
      </c>
      <c r="C19" s="53" t="s">
        <v>122</v>
      </c>
      <c r="D19" s="105" t="s">
        <v>125</v>
      </c>
      <c r="E19" s="53" t="s">
        <v>121</v>
      </c>
      <c r="F19" s="33" t="s">
        <v>129</v>
      </c>
      <c r="G19" s="54">
        <v>11284</v>
      </c>
      <c r="H19" s="55" t="s">
        <v>126</v>
      </c>
      <c r="I19" s="33" t="s">
        <v>127</v>
      </c>
      <c r="J19" s="53" t="s">
        <v>128</v>
      </c>
      <c r="K19" s="56">
        <v>41821</v>
      </c>
      <c r="L19" s="57">
        <v>19200</v>
      </c>
      <c r="M19" s="54">
        <v>11359</v>
      </c>
      <c r="N19" s="56">
        <v>41821</v>
      </c>
      <c r="O19" s="56">
        <v>42186</v>
      </c>
      <c r="P19" s="53" t="s">
        <v>123</v>
      </c>
      <c r="Q19" s="53" t="s">
        <v>118</v>
      </c>
      <c r="R19" s="53" t="s">
        <v>118</v>
      </c>
      <c r="S19" s="53" t="s">
        <v>118</v>
      </c>
      <c r="T19" s="53" t="s">
        <v>119</v>
      </c>
      <c r="U19" s="53">
        <v>3</v>
      </c>
      <c r="V19" s="56">
        <v>42915</v>
      </c>
      <c r="W19" s="58">
        <v>12089</v>
      </c>
      <c r="X19" s="53" t="s">
        <v>120</v>
      </c>
      <c r="Y19" s="56" t="s">
        <v>118</v>
      </c>
      <c r="Z19" s="56" t="s">
        <v>118</v>
      </c>
      <c r="AA19" s="53">
        <v>0</v>
      </c>
      <c r="AB19" s="53">
        <v>0</v>
      </c>
      <c r="AC19" s="53">
        <v>0</v>
      </c>
      <c r="AD19" s="53">
        <v>0</v>
      </c>
      <c r="AE19" s="59">
        <v>19200</v>
      </c>
      <c r="AF19" s="23">
        <v>0</v>
      </c>
      <c r="AG19" s="23">
        <v>6000</v>
      </c>
      <c r="AH19" s="23">
        <f>7640+1500+1620+1660</f>
        <v>12420</v>
      </c>
      <c r="AI19" s="23">
        <f>23220+8540</f>
        <v>31760</v>
      </c>
      <c r="AJ19" s="23">
        <v>16860</v>
      </c>
      <c r="AK19" s="23"/>
      <c r="AL19" s="60">
        <f t="shared" ref="AL19:AL29" si="0">SUM(AF19:AJ19)</f>
        <v>67040</v>
      </c>
      <c r="AM19" s="55" t="s">
        <v>118</v>
      </c>
      <c r="AN19" s="55" t="s">
        <v>118</v>
      </c>
      <c r="AO19" s="55" t="s">
        <v>118</v>
      </c>
      <c r="AP19" s="55" t="s">
        <v>118</v>
      </c>
      <c r="AQ19" s="61"/>
      <c r="AR19" s="61"/>
      <c r="AS19" s="61"/>
      <c r="AT19" s="61"/>
      <c r="AU19" s="61"/>
      <c r="AV19" s="61"/>
      <c r="AW19" s="53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</row>
    <row r="20" spans="1:60" ht="25.5" x14ac:dyDescent="0.25">
      <c r="A20" s="76">
        <v>2</v>
      </c>
      <c r="B20" s="73" t="s">
        <v>124</v>
      </c>
      <c r="C20" s="1" t="s">
        <v>122</v>
      </c>
      <c r="D20" s="106" t="s">
        <v>125</v>
      </c>
      <c r="E20" s="1" t="s">
        <v>121</v>
      </c>
      <c r="F20" s="46" t="s">
        <v>129</v>
      </c>
      <c r="G20" s="2">
        <v>11284</v>
      </c>
      <c r="H20" s="3" t="s">
        <v>132</v>
      </c>
      <c r="I20" s="46" t="s">
        <v>130</v>
      </c>
      <c r="J20" s="1" t="s">
        <v>131</v>
      </c>
      <c r="K20" s="4">
        <v>41821</v>
      </c>
      <c r="L20" s="5">
        <v>19200</v>
      </c>
      <c r="M20" s="2">
        <v>11359</v>
      </c>
      <c r="N20" s="4">
        <v>41821</v>
      </c>
      <c r="O20" s="4">
        <v>42186</v>
      </c>
      <c r="P20" s="1" t="s">
        <v>123</v>
      </c>
      <c r="Q20" s="1" t="s">
        <v>118</v>
      </c>
      <c r="R20" s="1" t="s">
        <v>118</v>
      </c>
      <c r="S20" s="1" t="s">
        <v>118</v>
      </c>
      <c r="T20" s="1" t="s">
        <v>119</v>
      </c>
      <c r="U20" s="1">
        <v>3</v>
      </c>
      <c r="V20" s="4">
        <v>42915</v>
      </c>
      <c r="W20" s="6">
        <v>12091</v>
      </c>
      <c r="X20" s="1" t="s">
        <v>120</v>
      </c>
      <c r="Y20" s="4" t="s">
        <v>118</v>
      </c>
      <c r="Z20" s="4" t="s">
        <v>118</v>
      </c>
      <c r="AA20" s="1">
        <v>0</v>
      </c>
      <c r="AB20" s="1">
        <v>0</v>
      </c>
      <c r="AC20" s="1">
        <v>0</v>
      </c>
      <c r="AD20" s="1">
        <v>0</v>
      </c>
      <c r="AE20" s="7">
        <v>19200</v>
      </c>
      <c r="AF20" s="8">
        <v>0</v>
      </c>
      <c r="AG20" s="8">
        <v>5600</v>
      </c>
      <c r="AH20" s="8">
        <v>15400</v>
      </c>
      <c r="AI20" s="8">
        <v>36800</v>
      </c>
      <c r="AJ20" s="8">
        <v>18140</v>
      </c>
      <c r="AK20" s="8"/>
      <c r="AL20" s="9">
        <f t="shared" si="0"/>
        <v>75940</v>
      </c>
      <c r="AM20" s="3" t="s">
        <v>118</v>
      </c>
      <c r="AN20" s="3" t="s">
        <v>118</v>
      </c>
      <c r="AO20" s="3" t="s">
        <v>118</v>
      </c>
      <c r="AP20" s="3" t="s">
        <v>118</v>
      </c>
      <c r="AQ20" s="10"/>
      <c r="AR20" s="10"/>
      <c r="AS20" s="10"/>
      <c r="AT20" s="10"/>
      <c r="AU20" s="10"/>
      <c r="AV20" s="10"/>
      <c r="AW20" s="1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</row>
    <row r="21" spans="1:60" ht="25.5" x14ac:dyDescent="0.25">
      <c r="A21" s="76">
        <v>3</v>
      </c>
      <c r="B21" s="73" t="s">
        <v>134</v>
      </c>
      <c r="C21" s="1" t="s">
        <v>135</v>
      </c>
      <c r="D21" s="106" t="s">
        <v>133</v>
      </c>
      <c r="E21" s="1" t="s">
        <v>121</v>
      </c>
      <c r="F21" s="46" t="s">
        <v>136</v>
      </c>
      <c r="G21" s="2">
        <v>11188</v>
      </c>
      <c r="H21" s="3" t="s">
        <v>137</v>
      </c>
      <c r="I21" s="102" t="s">
        <v>138</v>
      </c>
      <c r="J21" s="11" t="s">
        <v>139</v>
      </c>
      <c r="K21" s="12">
        <v>41852</v>
      </c>
      <c r="L21" s="13">
        <v>26120</v>
      </c>
      <c r="M21" s="14">
        <v>11386</v>
      </c>
      <c r="N21" s="12">
        <v>41852</v>
      </c>
      <c r="O21" s="12">
        <v>42216</v>
      </c>
      <c r="P21" s="11" t="s">
        <v>123</v>
      </c>
      <c r="Q21" s="1" t="s">
        <v>118</v>
      </c>
      <c r="R21" s="1" t="s">
        <v>118</v>
      </c>
      <c r="S21" s="1" t="s">
        <v>118</v>
      </c>
      <c r="T21" s="11" t="s">
        <v>119</v>
      </c>
      <c r="U21" s="1">
        <v>3</v>
      </c>
      <c r="V21" s="12">
        <v>42946</v>
      </c>
      <c r="W21" s="6">
        <v>12186</v>
      </c>
      <c r="X21" s="1" t="s">
        <v>120</v>
      </c>
      <c r="Y21" s="12" t="s">
        <v>118</v>
      </c>
      <c r="Z21" s="12" t="s">
        <v>118</v>
      </c>
      <c r="AA21" s="11">
        <v>0</v>
      </c>
      <c r="AB21" s="11">
        <v>0</v>
      </c>
      <c r="AC21" s="11">
        <v>0</v>
      </c>
      <c r="AD21" s="11">
        <v>0</v>
      </c>
      <c r="AE21" s="15">
        <v>32700</v>
      </c>
      <c r="AF21" s="16">
        <v>0</v>
      </c>
      <c r="AG21" s="16">
        <v>15151</v>
      </c>
      <c r="AH21" s="15">
        <v>32087</v>
      </c>
      <c r="AI21" s="15">
        <v>16459</v>
      </c>
      <c r="AJ21" s="15">
        <v>18312</v>
      </c>
      <c r="AK21" s="15"/>
      <c r="AL21" s="9">
        <f t="shared" si="0"/>
        <v>82009</v>
      </c>
      <c r="AM21" s="17" t="s">
        <v>122</v>
      </c>
      <c r="AN21" s="3" t="s">
        <v>150</v>
      </c>
      <c r="AO21" s="18" t="s">
        <v>140</v>
      </c>
      <c r="AP21" s="3" t="s">
        <v>150</v>
      </c>
      <c r="AQ21" s="10"/>
      <c r="AR21" s="10"/>
      <c r="AS21" s="10"/>
      <c r="AT21" s="10"/>
      <c r="AU21" s="10"/>
      <c r="AV21" s="1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</row>
    <row r="22" spans="1:60" ht="25.5" x14ac:dyDescent="0.25">
      <c r="A22" s="76">
        <v>4</v>
      </c>
      <c r="B22" s="73" t="s">
        <v>141</v>
      </c>
      <c r="C22" s="1" t="s">
        <v>142</v>
      </c>
      <c r="D22" s="106" t="s">
        <v>133</v>
      </c>
      <c r="E22" s="1" t="s">
        <v>121</v>
      </c>
      <c r="F22" s="46" t="s">
        <v>143</v>
      </c>
      <c r="G22" s="2" t="s">
        <v>149</v>
      </c>
      <c r="H22" s="19" t="s">
        <v>146</v>
      </c>
      <c r="I22" s="32" t="s">
        <v>144</v>
      </c>
      <c r="J22" s="19" t="s">
        <v>145</v>
      </c>
      <c r="K22" s="20">
        <v>42217</v>
      </c>
      <c r="L22" s="5">
        <v>21600</v>
      </c>
      <c r="M22" s="6">
        <v>11638</v>
      </c>
      <c r="N22" s="20">
        <v>42217</v>
      </c>
      <c r="O22" s="20">
        <v>42572</v>
      </c>
      <c r="P22" s="19" t="s">
        <v>123</v>
      </c>
      <c r="Q22" s="1" t="s">
        <v>118</v>
      </c>
      <c r="R22" s="1" t="s">
        <v>118</v>
      </c>
      <c r="S22" s="1" t="s">
        <v>118</v>
      </c>
      <c r="T22" s="1" t="s">
        <v>119</v>
      </c>
      <c r="U22" s="1">
        <v>2</v>
      </c>
      <c r="V22" s="12">
        <v>42925</v>
      </c>
      <c r="W22" s="6">
        <v>12185</v>
      </c>
      <c r="X22" s="1" t="s">
        <v>120</v>
      </c>
      <c r="Y22" s="4" t="s">
        <v>118</v>
      </c>
      <c r="Z22" s="4" t="s">
        <v>118</v>
      </c>
      <c r="AA22" s="1">
        <v>0</v>
      </c>
      <c r="AB22" s="1">
        <v>0</v>
      </c>
      <c r="AC22" s="1">
        <v>0</v>
      </c>
      <c r="AD22" s="1">
        <v>0</v>
      </c>
      <c r="AE22" s="7">
        <v>21600</v>
      </c>
      <c r="AF22" s="8">
        <v>0</v>
      </c>
      <c r="AG22" s="8">
        <v>0</v>
      </c>
      <c r="AH22" s="8">
        <f>1800*3</f>
        <v>5400</v>
      </c>
      <c r="AI22" s="8">
        <f>25200</f>
        <v>25200</v>
      </c>
      <c r="AJ22" s="8">
        <v>12600</v>
      </c>
      <c r="AK22" s="8"/>
      <c r="AL22" s="9">
        <f t="shared" si="0"/>
        <v>43200</v>
      </c>
      <c r="AM22" s="3" t="s">
        <v>147</v>
      </c>
      <c r="AN22" s="3" t="s">
        <v>151</v>
      </c>
      <c r="AO22" s="18" t="s">
        <v>148</v>
      </c>
      <c r="AP22" s="3" t="s">
        <v>151</v>
      </c>
      <c r="AQ22" s="32"/>
      <c r="AR22" s="32"/>
      <c r="AS22" s="32"/>
      <c r="AT22" s="32"/>
      <c r="AU22" s="32"/>
      <c r="AV22" s="32"/>
      <c r="AW22" s="32"/>
      <c r="AX22" s="32"/>
      <c r="AY22" s="19"/>
      <c r="AZ22" s="19"/>
      <c r="BA22" s="19"/>
      <c r="BB22" s="19"/>
      <c r="BC22" s="19"/>
      <c r="BD22" s="19"/>
      <c r="BE22" s="19"/>
      <c r="BF22" s="19"/>
      <c r="BG22" s="19"/>
      <c r="BH22" s="19"/>
    </row>
    <row r="23" spans="1:60" ht="25.5" x14ac:dyDescent="0.25">
      <c r="A23" s="76">
        <v>5</v>
      </c>
      <c r="B23" s="73" t="s">
        <v>162</v>
      </c>
      <c r="C23" s="1" t="s">
        <v>118</v>
      </c>
      <c r="D23" s="106" t="s">
        <v>233</v>
      </c>
      <c r="E23" s="1" t="s">
        <v>121</v>
      </c>
      <c r="F23" s="46" t="s">
        <v>163</v>
      </c>
      <c r="G23" s="2" t="s">
        <v>164</v>
      </c>
      <c r="H23" s="19" t="s">
        <v>165</v>
      </c>
      <c r="I23" s="32" t="s">
        <v>166</v>
      </c>
      <c r="J23" s="19" t="s">
        <v>167</v>
      </c>
      <c r="K23" s="20">
        <v>42335</v>
      </c>
      <c r="L23" s="5">
        <f>3200*12</f>
        <v>38400</v>
      </c>
      <c r="M23" s="6">
        <v>11694</v>
      </c>
      <c r="N23" s="20">
        <v>42358</v>
      </c>
      <c r="O23" s="20">
        <v>42724</v>
      </c>
      <c r="P23" s="19" t="s">
        <v>123</v>
      </c>
      <c r="Q23" s="1" t="s">
        <v>118</v>
      </c>
      <c r="R23" s="1" t="s">
        <v>118</v>
      </c>
      <c r="S23" s="1" t="s">
        <v>118</v>
      </c>
      <c r="T23" s="1" t="s">
        <v>119</v>
      </c>
      <c r="U23" s="1">
        <v>2</v>
      </c>
      <c r="V23" s="4">
        <v>42872</v>
      </c>
      <c r="W23" s="3" t="s">
        <v>221</v>
      </c>
      <c r="X23" s="1" t="s">
        <v>222</v>
      </c>
      <c r="Y23" s="4" t="s">
        <v>118</v>
      </c>
      <c r="Z23" s="4" t="s">
        <v>118</v>
      </c>
      <c r="AA23" s="1">
        <v>0</v>
      </c>
      <c r="AB23" s="1">
        <v>0</v>
      </c>
      <c r="AC23" s="1">
        <v>0</v>
      </c>
      <c r="AD23" s="1">
        <v>0</v>
      </c>
      <c r="AE23" s="8">
        <f>27428.28+12800</f>
        <v>40228.28</v>
      </c>
      <c r="AF23" s="8">
        <v>0</v>
      </c>
      <c r="AG23" s="8">
        <v>0</v>
      </c>
      <c r="AH23" s="8">
        <v>0</v>
      </c>
      <c r="AI23" s="8">
        <v>38400</v>
      </c>
      <c r="AJ23" s="8">
        <v>18000</v>
      </c>
      <c r="AK23" s="8"/>
      <c r="AL23" s="9">
        <f t="shared" si="0"/>
        <v>56400</v>
      </c>
      <c r="AM23" s="3"/>
      <c r="AN23" s="3"/>
      <c r="AO23" s="18"/>
      <c r="AP23" s="3"/>
      <c r="AQ23" s="32"/>
      <c r="AR23" s="32"/>
      <c r="AS23" s="32"/>
      <c r="AT23" s="32"/>
      <c r="AU23" s="32"/>
      <c r="AV23" s="32"/>
      <c r="AW23" s="32"/>
      <c r="AX23" s="32"/>
      <c r="AY23" s="19"/>
      <c r="AZ23" s="19"/>
      <c r="BA23" s="19"/>
      <c r="BB23" s="19"/>
      <c r="BC23" s="19"/>
      <c r="BD23" s="19"/>
      <c r="BE23" s="19"/>
      <c r="BF23" s="19"/>
      <c r="BG23" s="19"/>
      <c r="BH23" s="19"/>
    </row>
    <row r="24" spans="1:60" x14ac:dyDescent="0.25">
      <c r="A24" s="76">
        <v>6</v>
      </c>
      <c r="B24" s="73" t="s">
        <v>154</v>
      </c>
      <c r="C24" s="1" t="s">
        <v>155</v>
      </c>
      <c r="D24" s="106" t="s">
        <v>133</v>
      </c>
      <c r="E24" s="1" t="s">
        <v>121</v>
      </c>
      <c r="F24" s="46" t="s">
        <v>156</v>
      </c>
      <c r="G24" s="2" t="s">
        <v>157</v>
      </c>
      <c r="H24" s="19" t="s">
        <v>158</v>
      </c>
      <c r="I24" s="32" t="s">
        <v>153</v>
      </c>
      <c r="J24" s="1" t="s">
        <v>159</v>
      </c>
      <c r="K24" s="20">
        <v>42371</v>
      </c>
      <c r="L24" s="5">
        <f>37458.56*12</f>
        <v>449502.71999999997</v>
      </c>
      <c r="M24" s="6">
        <v>11805</v>
      </c>
      <c r="N24" s="20">
        <v>42492</v>
      </c>
      <c r="O24" s="20">
        <v>42857</v>
      </c>
      <c r="P24" s="19" t="s">
        <v>123</v>
      </c>
      <c r="Q24" s="1" t="s">
        <v>118</v>
      </c>
      <c r="R24" s="1" t="s">
        <v>118</v>
      </c>
      <c r="S24" s="1" t="s">
        <v>118</v>
      </c>
      <c r="T24" s="1" t="s">
        <v>119</v>
      </c>
      <c r="U24" s="1"/>
      <c r="V24" s="20"/>
      <c r="W24" s="20"/>
      <c r="X24" s="1"/>
      <c r="Y24" s="4" t="s">
        <v>118</v>
      </c>
      <c r="Z24" s="4"/>
      <c r="AA24" s="1">
        <v>0</v>
      </c>
      <c r="AB24" s="1">
        <v>0</v>
      </c>
      <c r="AC24" s="1">
        <v>0</v>
      </c>
      <c r="AD24" s="1">
        <v>0</v>
      </c>
      <c r="AE24" s="8">
        <v>471977.86</v>
      </c>
      <c r="AF24" s="8">
        <v>0</v>
      </c>
      <c r="AG24" s="8">
        <v>0</v>
      </c>
      <c r="AH24" s="8">
        <v>0</v>
      </c>
      <c r="AI24" s="8">
        <f>299666.68+39331.49</f>
        <v>338998.17</v>
      </c>
      <c r="AJ24" s="8">
        <v>425154.67</v>
      </c>
      <c r="AK24" s="8"/>
      <c r="AL24" s="9">
        <f t="shared" si="0"/>
        <v>764152.84</v>
      </c>
      <c r="AM24" s="3" t="s">
        <v>160</v>
      </c>
      <c r="AN24" s="3" t="s">
        <v>176</v>
      </c>
      <c r="AO24" s="18" t="s">
        <v>161</v>
      </c>
      <c r="AP24" s="3" t="s">
        <v>175</v>
      </c>
      <c r="AQ24" s="32"/>
      <c r="AR24" s="32"/>
      <c r="AS24" s="32"/>
      <c r="AT24" s="32"/>
      <c r="AU24" s="32"/>
      <c r="AV24" s="32"/>
      <c r="AW24" s="32"/>
      <c r="AX24" s="32"/>
      <c r="AY24" s="19"/>
      <c r="AZ24" s="19"/>
      <c r="BA24" s="19"/>
      <c r="BB24" s="19"/>
      <c r="BC24" s="19"/>
      <c r="BD24" s="19"/>
      <c r="BE24" s="19"/>
      <c r="BF24" s="19"/>
      <c r="BG24" s="19"/>
      <c r="BH24" s="19"/>
    </row>
    <row r="25" spans="1:60" ht="25.5" x14ac:dyDescent="0.25">
      <c r="A25" s="76">
        <v>7</v>
      </c>
      <c r="B25" s="73" t="s">
        <v>170</v>
      </c>
      <c r="C25" s="1" t="s">
        <v>171</v>
      </c>
      <c r="D25" s="106" t="s">
        <v>233</v>
      </c>
      <c r="E25" s="1" t="s">
        <v>121</v>
      </c>
      <c r="F25" s="46" t="s">
        <v>172</v>
      </c>
      <c r="G25" s="2">
        <v>11922</v>
      </c>
      <c r="H25" s="3" t="s">
        <v>173</v>
      </c>
      <c r="I25" s="32" t="s">
        <v>168</v>
      </c>
      <c r="J25" s="19" t="s">
        <v>174</v>
      </c>
      <c r="K25" s="20">
        <v>42671</v>
      </c>
      <c r="L25" s="5">
        <v>21600</v>
      </c>
      <c r="M25" s="6">
        <v>11933</v>
      </c>
      <c r="N25" s="20">
        <v>42675</v>
      </c>
      <c r="O25" s="20">
        <v>43039</v>
      </c>
      <c r="P25" s="19" t="s">
        <v>123</v>
      </c>
      <c r="Q25" s="1" t="s">
        <v>118</v>
      </c>
      <c r="R25" s="1" t="s">
        <v>118</v>
      </c>
      <c r="S25" s="1" t="s">
        <v>118</v>
      </c>
      <c r="T25" s="1" t="s">
        <v>119</v>
      </c>
      <c r="U25" s="1">
        <v>1</v>
      </c>
      <c r="V25" s="20">
        <v>43036</v>
      </c>
      <c r="W25" s="6">
        <v>12185</v>
      </c>
      <c r="X25" s="1" t="s">
        <v>120</v>
      </c>
      <c r="Y25" s="4" t="s">
        <v>118</v>
      </c>
      <c r="Z25" s="4" t="s">
        <v>118</v>
      </c>
      <c r="AA25" s="1">
        <v>0</v>
      </c>
      <c r="AB25" s="1">
        <v>0</v>
      </c>
      <c r="AC25" s="1">
        <v>0</v>
      </c>
      <c r="AD25" s="1">
        <v>0</v>
      </c>
      <c r="AE25" s="7">
        <f>1800*12</f>
        <v>21600</v>
      </c>
      <c r="AF25" s="8">
        <v>0</v>
      </c>
      <c r="AG25" s="8">
        <v>0</v>
      </c>
      <c r="AH25" s="8">
        <v>0</v>
      </c>
      <c r="AI25" s="8">
        <f>3600</f>
        <v>3600</v>
      </c>
      <c r="AJ25" s="8">
        <f>18000+3600</f>
        <v>21600</v>
      </c>
      <c r="AK25" s="8">
        <v>0</v>
      </c>
      <c r="AL25" s="9">
        <f t="shared" si="0"/>
        <v>25200</v>
      </c>
      <c r="AM25" s="3"/>
      <c r="AN25" s="3"/>
      <c r="AO25" s="18"/>
      <c r="AP25" s="3"/>
      <c r="AQ25" s="32"/>
      <c r="AR25" s="32"/>
      <c r="AS25" s="32"/>
      <c r="AT25" s="32"/>
      <c r="AU25" s="32"/>
      <c r="AV25" s="32"/>
      <c r="AW25" s="32"/>
      <c r="AX25" s="32"/>
      <c r="AY25" s="19"/>
      <c r="AZ25" s="19"/>
      <c r="BA25" s="19"/>
      <c r="BB25" s="19"/>
      <c r="BC25" s="19"/>
      <c r="BD25" s="19"/>
      <c r="BE25" s="19"/>
      <c r="BF25" s="19"/>
      <c r="BG25" s="19"/>
      <c r="BH25" s="19"/>
    </row>
    <row r="26" spans="1:60" x14ac:dyDescent="0.25">
      <c r="A26" s="77">
        <v>8</v>
      </c>
      <c r="B26" s="74" t="s">
        <v>177</v>
      </c>
      <c r="C26" s="42" t="s">
        <v>178</v>
      </c>
      <c r="D26" s="107" t="s">
        <v>179</v>
      </c>
      <c r="E26" s="42" t="s">
        <v>121</v>
      </c>
      <c r="F26" s="101" t="s">
        <v>169</v>
      </c>
      <c r="G26" s="43">
        <v>11946</v>
      </c>
      <c r="H26" s="3" t="s">
        <v>184</v>
      </c>
      <c r="I26" s="103" t="s">
        <v>180</v>
      </c>
      <c r="J26" s="22" t="s">
        <v>181</v>
      </c>
      <c r="K26" s="20">
        <v>42845</v>
      </c>
      <c r="L26" s="5">
        <f>(1940*12)*2</f>
        <v>46560</v>
      </c>
      <c r="M26" s="6">
        <v>12043</v>
      </c>
      <c r="N26" s="20">
        <v>42845</v>
      </c>
      <c r="O26" s="20">
        <v>43209</v>
      </c>
      <c r="P26" s="19" t="s">
        <v>123</v>
      </c>
      <c r="Q26" s="1" t="s">
        <v>118</v>
      </c>
      <c r="R26" s="1" t="s">
        <v>118</v>
      </c>
      <c r="S26" s="1" t="s">
        <v>118</v>
      </c>
      <c r="T26" s="1" t="s">
        <v>119</v>
      </c>
      <c r="U26" s="1" t="s">
        <v>118</v>
      </c>
      <c r="V26" s="4" t="s">
        <v>118</v>
      </c>
      <c r="W26" s="3"/>
      <c r="X26" s="1"/>
      <c r="Y26" s="4" t="s">
        <v>118</v>
      </c>
      <c r="Z26" s="4" t="s">
        <v>118</v>
      </c>
      <c r="AA26" s="1">
        <v>0</v>
      </c>
      <c r="AB26" s="1">
        <v>0</v>
      </c>
      <c r="AC26" s="1">
        <v>0</v>
      </c>
      <c r="AD26" s="1">
        <v>0</v>
      </c>
      <c r="AE26" s="7">
        <v>46560</v>
      </c>
      <c r="AF26" s="8">
        <v>0</v>
      </c>
      <c r="AG26" s="8">
        <v>0</v>
      </c>
      <c r="AH26" s="8">
        <v>0</v>
      </c>
      <c r="AI26" s="8">
        <v>0</v>
      </c>
      <c r="AJ26" s="8">
        <f>19400+11640</f>
        <v>31040</v>
      </c>
      <c r="AK26" s="8"/>
      <c r="AL26" s="9">
        <f t="shared" si="0"/>
        <v>31040</v>
      </c>
      <c r="AM26" s="44" t="s">
        <v>182</v>
      </c>
      <c r="AN26" s="44" t="s">
        <v>189</v>
      </c>
      <c r="AO26" s="45" t="s">
        <v>183</v>
      </c>
      <c r="AP26" s="44" t="s">
        <v>190</v>
      </c>
      <c r="AQ26" s="32"/>
      <c r="AR26" s="32"/>
      <c r="AS26" s="32"/>
      <c r="AT26" s="32"/>
      <c r="AU26" s="32"/>
      <c r="AV26" s="32"/>
      <c r="AW26" s="32"/>
      <c r="AX26" s="32"/>
      <c r="AY26" s="19"/>
      <c r="AZ26" s="19"/>
      <c r="BA26" s="19"/>
      <c r="BB26" s="19"/>
      <c r="BC26" s="19"/>
      <c r="BD26" s="19"/>
      <c r="BE26" s="19"/>
      <c r="BF26" s="19"/>
      <c r="BG26" s="19"/>
      <c r="BH26" s="19"/>
    </row>
    <row r="27" spans="1:60" x14ac:dyDescent="0.25">
      <c r="A27" s="77"/>
      <c r="B27" s="74"/>
      <c r="C27" s="42"/>
      <c r="D27" s="107"/>
      <c r="E27" s="42"/>
      <c r="F27" s="101"/>
      <c r="G27" s="43"/>
      <c r="H27" s="3" t="s">
        <v>185</v>
      </c>
      <c r="I27" s="103"/>
      <c r="J27" s="22"/>
      <c r="K27" s="20">
        <v>42884</v>
      </c>
      <c r="L27" s="5">
        <v>46560</v>
      </c>
      <c r="M27" s="6">
        <v>12061</v>
      </c>
      <c r="N27" s="20">
        <v>42887</v>
      </c>
      <c r="O27" s="20">
        <v>43251</v>
      </c>
      <c r="P27" s="19" t="s">
        <v>123</v>
      </c>
      <c r="Q27" s="1" t="s">
        <v>118</v>
      </c>
      <c r="R27" s="1" t="s">
        <v>118</v>
      </c>
      <c r="S27" s="1" t="s">
        <v>118</v>
      </c>
      <c r="T27" s="1" t="s">
        <v>119</v>
      </c>
      <c r="U27" s="1" t="s">
        <v>118</v>
      </c>
      <c r="V27" s="4" t="s">
        <v>118</v>
      </c>
      <c r="W27" s="3" t="s">
        <v>118</v>
      </c>
      <c r="X27" s="1"/>
      <c r="Y27" s="4" t="s">
        <v>118</v>
      </c>
      <c r="Z27" s="4" t="s">
        <v>118</v>
      </c>
      <c r="AA27" s="1">
        <v>0</v>
      </c>
      <c r="AB27" s="1">
        <v>0</v>
      </c>
      <c r="AC27" s="1">
        <v>0</v>
      </c>
      <c r="AD27" s="1">
        <v>0</v>
      </c>
      <c r="AE27" s="7">
        <v>46560</v>
      </c>
      <c r="AF27" s="8">
        <v>0</v>
      </c>
      <c r="AG27" s="8">
        <v>0</v>
      </c>
      <c r="AH27" s="8">
        <v>0</v>
      </c>
      <c r="AI27" s="8">
        <v>0</v>
      </c>
      <c r="AJ27" s="8">
        <v>31040</v>
      </c>
      <c r="AK27" s="8"/>
      <c r="AL27" s="9">
        <f t="shared" si="0"/>
        <v>31040</v>
      </c>
      <c r="AM27" s="44"/>
      <c r="AN27" s="44"/>
      <c r="AO27" s="45"/>
      <c r="AP27" s="44"/>
      <c r="AQ27" s="32"/>
      <c r="AR27" s="32"/>
      <c r="AS27" s="32"/>
      <c r="AT27" s="32"/>
      <c r="AU27" s="32"/>
      <c r="AV27" s="32"/>
      <c r="AW27" s="32"/>
      <c r="AX27" s="32"/>
      <c r="AY27" s="19"/>
      <c r="AZ27" s="19"/>
      <c r="BA27" s="19"/>
      <c r="BB27" s="19"/>
      <c r="BC27" s="19"/>
      <c r="BD27" s="19"/>
      <c r="BE27" s="19"/>
      <c r="BF27" s="19"/>
      <c r="BG27" s="19"/>
      <c r="BH27" s="19"/>
    </row>
    <row r="28" spans="1:60" x14ac:dyDescent="0.25">
      <c r="A28" s="77"/>
      <c r="B28" s="74"/>
      <c r="C28" s="42"/>
      <c r="D28" s="107"/>
      <c r="E28" s="42"/>
      <c r="F28" s="101"/>
      <c r="G28" s="43"/>
      <c r="H28" s="3" t="s">
        <v>186</v>
      </c>
      <c r="I28" s="32" t="s">
        <v>187</v>
      </c>
      <c r="J28" s="24" t="s">
        <v>188</v>
      </c>
      <c r="K28" s="26">
        <v>42915</v>
      </c>
      <c r="L28" s="5">
        <v>71328</v>
      </c>
      <c r="M28" s="25">
        <v>12103</v>
      </c>
      <c r="N28" s="20">
        <v>42917</v>
      </c>
      <c r="O28" s="20">
        <v>43281</v>
      </c>
      <c r="P28" s="19" t="s">
        <v>123</v>
      </c>
      <c r="Q28" s="1" t="s">
        <v>118</v>
      </c>
      <c r="R28" s="1" t="s">
        <v>118</v>
      </c>
      <c r="S28" s="1" t="s">
        <v>118</v>
      </c>
      <c r="T28" s="1" t="s">
        <v>119</v>
      </c>
      <c r="U28" s="1" t="s">
        <v>118</v>
      </c>
      <c r="V28" s="4" t="s">
        <v>118</v>
      </c>
      <c r="W28" s="3" t="s">
        <v>118</v>
      </c>
      <c r="X28" s="1"/>
      <c r="Y28" s="4" t="s">
        <v>118</v>
      </c>
      <c r="Z28" s="4" t="s">
        <v>118</v>
      </c>
      <c r="AA28" s="1">
        <v>0</v>
      </c>
      <c r="AB28" s="1">
        <v>0</v>
      </c>
      <c r="AC28" s="1">
        <v>0</v>
      </c>
      <c r="AD28" s="1">
        <v>0</v>
      </c>
      <c r="AE28" s="7">
        <v>46560</v>
      </c>
      <c r="AF28" s="8">
        <v>0</v>
      </c>
      <c r="AG28" s="8">
        <v>0</v>
      </c>
      <c r="AH28" s="8">
        <v>0</v>
      </c>
      <c r="AI28" s="8">
        <v>0</v>
      </c>
      <c r="AJ28" s="8">
        <v>35664</v>
      </c>
      <c r="AK28" s="8"/>
      <c r="AL28" s="9">
        <f t="shared" si="0"/>
        <v>35664</v>
      </c>
      <c r="AM28" s="44"/>
      <c r="AN28" s="44"/>
      <c r="AO28" s="45"/>
      <c r="AP28" s="44"/>
      <c r="AQ28" s="32"/>
      <c r="AR28" s="32"/>
      <c r="AS28" s="32"/>
      <c r="AT28" s="32"/>
      <c r="AU28" s="32"/>
      <c r="AV28" s="32"/>
      <c r="AW28" s="32"/>
      <c r="AX28" s="32"/>
      <c r="AY28" s="19"/>
      <c r="AZ28" s="19"/>
      <c r="BA28" s="19"/>
      <c r="BB28" s="19"/>
      <c r="BC28" s="19"/>
      <c r="BD28" s="19"/>
      <c r="BE28" s="19"/>
      <c r="BF28" s="19"/>
      <c r="BG28" s="19"/>
      <c r="BH28" s="19"/>
    </row>
    <row r="29" spans="1:60" x14ac:dyDescent="0.25">
      <c r="A29" s="76">
        <v>9</v>
      </c>
      <c r="B29" s="73" t="s">
        <v>214</v>
      </c>
      <c r="C29" s="1" t="s">
        <v>215</v>
      </c>
      <c r="D29" s="106" t="s">
        <v>133</v>
      </c>
      <c r="E29" s="1" t="s">
        <v>121</v>
      </c>
      <c r="F29" s="46" t="s">
        <v>216</v>
      </c>
      <c r="G29" s="2">
        <v>12031</v>
      </c>
      <c r="H29" s="3" t="s">
        <v>217</v>
      </c>
      <c r="I29" s="102" t="s">
        <v>138</v>
      </c>
      <c r="J29" s="11" t="s">
        <v>139</v>
      </c>
      <c r="K29" s="12">
        <v>43024</v>
      </c>
      <c r="L29" s="13">
        <v>39000</v>
      </c>
      <c r="M29" s="14">
        <v>12173</v>
      </c>
      <c r="N29" s="12">
        <v>43040</v>
      </c>
      <c r="O29" s="12">
        <v>43404</v>
      </c>
      <c r="P29" s="11" t="s">
        <v>123</v>
      </c>
      <c r="Q29" s="1"/>
      <c r="R29" s="1"/>
      <c r="S29" s="1"/>
      <c r="T29" s="1" t="s">
        <v>119</v>
      </c>
      <c r="U29" s="1" t="s">
        <v>118</v>
      </c>
      <c r="V29" s="4" t="s">
        <v>118</v>
      </c>
      <c r="W29" s="4" t="s">
        <v>118</v>
      </c>
      <c r="X29" s="4" t="s">
        <v>118</v>
      </c>
      <c r="Y29" s="4" t="s">
        <v>118</v>
      </c>
      <c r="Z29" s="4" t="s">
        <v>118</v>
      </c>
      <c r="AA29" s="1">
        <v>0</v>
      </c>
      <c r="AB29" s="1">
        <v>0</v>
      </c>
      <c r="AC29" s="1">
        <v>0</v>
      </c>
      <c r="AD29" s="1">
        <v>0</v>
      </c>
      <c r="AE29" s="7">
        <v>39000</v>
      </c>
      <c r="AF29" s="8">
        <v>0</v>
      </c>
      <c r="AG29" s="8">
        <v>0</v>
      </c>
      <c r="AH29" s="8">
        <v>0</v>
      </c>
      <c r="AI29" s="8">
        <v>0</v>
      </c>
      <c r="AJ29" s="8">
        <v>6500</v>
      </c>
      <c r="AK29" s="8"/>
      <c r="AL29" s="9">
        <f t="shared" si="0"/>
        <v>6500</v>
      </c>
      <c r="AM29" s="3" t="s">
        <v>184</v>
      </c>
      <c r="AN29" s="3" t="s">
        <v>218</v>
      </c>
      <c r="AO29" s="18" t="s">
        <v>219</v>
      </c>
      <c r="AP29" s="3" t="s">
        <v>220</v>
      </c>
      <c r="AQ29" s="32"/>
      <c r="AR29" s="32"/>
      <c r="AS29" s="32"/>
      <c r="AT29" s="32"/>
      <c r="AU29" s="32"/>
      <c r="AV29" s="32"/>
      <c r="AW29" s="32"/>
      <c r="AX29" s="32"/>
      <c r="AY29" s="19"/>
      <c r="AZ29" s="19"/>
      <c r="BA29" s="19"/>
      <c r="BB29" s="19"/>
      <c r="BC29" s="19"/>
      <c r="BD29" s="19"/>
      <c r="BE29" s="19"/>
      <c r="BF29" s="19"/>
      <c r="BG29" s="19"/>
      <c r="BH29" s="19"/>
    </row>
    <row r="30" spans="1:60" ht="38.25" x14ac:dyDescent="0.25">
      <c r="A30" s="78">
        <v>10</v>
      </c>
      <c r="B30" s="73" t="s">
        <v>198</v>
      </c>
      <c r="C30" s="1" t="s">
        <v>200</v>
      </c>
      <c r="D30" s="106" t="s">
        <v>199</v>
      </c>
      <c r="E30" s="1" t="s">
        <v>201</v>
      </c>
      <c r="F30" s="46" t="s">
        <v>202</v>
      </c>
      <c r="G30" s="2">
        <v>12148</v>
      </c>
      <c r="H30" s="3" t="s">
        <v>203</v>
      </c>
      <c r="I30" s="32" t="s">
        <v>204</v>
      </c>
      <c r="J30" s="19" t="s">
        <v>205</v>
      </c>
      <c r="K30" s="20">
        <v>43186</v>
      </c>
      <c r="L30" s="5">
        <v>70390.39</v>
      </c>
      <c r="M30" s="6">
        <v>12280</v>
      </c>
      <c r="N30" s="20">
        <v>43192</v>
      </c>
      <c r="O30" s="20">
        <v>43313</v>
      </c>
      <c r="P30" s="19" t="s">
        <v>123</v>
      </c>
      <c r="Q30" s="1" t="s">
        <v>118</v>
      </c>
      <c r="R30" s="1" t="s">
        <v>118</v>
      </c>
      <c r="S30" s="1" t="s">
        <v>118</v>
      </c>
      <c r="T30" s="1" t="s">
        <v>119</v>
      </c>
      <c r="U30" s="1" t="s">
        <v>118</v>
      </c>
      <c r="V30" s="4" t="s">
        <v>118</v>
      </c>
      <c r="W30" s="3" t="s">
        <v>118</v>
      </c>
      <c r="X30" s="1"/>
      <c r="Y30" s="4" t="s">
        <v>118</v>
      </c>
      <c r="Z30" s="4" t="s">
        <v>118</v>
      </c>
      <c r="AA30" s="1">
        <v>0</v>
      </c>
      <c r="AB30" s="1">
        <v>0</v>
      </c>
      <c r="AC30" s="1">
        <v>0</v>
      </c>
      <c r="AD30" s="1">
        <v>0</v>
      </c>
      <c r="AE30" s="7">
        <v>70390.39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9">
        <f t="shared" ref="AL30" si="1">SUM(AF30:AJ30)</f>
        <v>0</v>
      </c>
      <c r="AM30" s="3"/>
      <c r="AN30" s="3"/>
      <c r="AO30" s="18"/>
      <c r="AP30" s="3"/>
      <c r="AQ30" s="32"/>
      <c r="AR30" s="32"/>
      <c r="AS30" s="32"/>
      <c r="AT30" s="32"/>
      <c r="AU30" s="32"/>
      <c r="AV30" s="32"/>
      <c r="AW30" s="32"/>
      <c r="AX30" s="32"/>
      <c r="AY30" s="19"/>
      <c r="AZ30" s="19"/>
      <c r="BA30" s="19"/>
      <c r="BB30" s="19"/>
      <c r="BC30" s="19"/>
      <c r="BD30" s="19"/>
      <c r="BE30" s="19"/>
      <c r="BF30" s="19"/>
      <c r="BG30" s="19"/>
      <c r="BH30" s="19"/>
    </row>
    <row r="31" spans="1:60" ht="51" x14ac:dyDescent="0.25">
      <c r="A31" s="78">
        <v>11</v>
      </c>
      <c r="B31" s="73" t="s">
        <v>206</v>
      </c>
      <c r="C31" s="1" t="s">
        <v>207</v>
      </c>
      <c r="D31" s="106" t="s">
        <v>199</v>
      </c>
      <c r="E31" s="1" t="s">
        <v>201</v>
      </c>
      <c r="F31" s="46" t="s">
        <v>208</v>
      </c>
      <c r="G31" s="2">
        <v>12148</v>
      </c>
      <c r="H31" s="3" t="s">
        <v>209</v>
      </c>
      <c r="I31" s="32" t="s">
        <v>210</v>
      </c>
      <c r="J31" s="19" t="s">
        <v>211</v>
      </c>
      <c r="K31" s="20">
        <v>43186</v>
      </c>
      <c r="L31" s="5">
        <v>46000</v>
      </c>
      <c r="M31" s="6">
        <v>12280</v>
      </c>
      <c r="N31" s="20">
        <v>43192</v>
      </c>
      <c r="O31" s="20">
        <v>43313</v>
      </c>
      <c r="P31" s="19" t="s">
        <v>123</v>
      </c>
      <c r="Q31" s="1" t="s">
        <v>118</v>
      </c>
      <c r="R31" s="1" t="s">
        <v>118</v>
      </c>
      <c r="S31" s="1" t="s">
        <v>118</v>
      </c>
      <c r="T31" s="1" t="s">
        <v>119</v>
      </c>
      <c r="U31" s="1" t="s">
        <v>118</v>
      </c>
      <c r="V31" s="4" t="s">
        <v>118</v>
      </c>
      <c r="W31" s="3" t="s">
        <v>118</v>
      </c>
      <c r="X31" s="1"/>
      <c r="Y31" s="4" t="s">
        <v>118</v>
      </c>
      <c r="Z31" s="4" t="s">
        <v>118</v>
      </c>
      <c r="AA31" s="1">
        <v>0</v>
      </c>
      <c r="AB31" s="1">
        <v>0</v>
      </c>
      <c r="AC31" s="1">
        <v>0</v>
      </c>
      <c r="AD31" s="1">
        <v>0</v>
      </c>
      <c r="AE31" s="7">
        <v>46000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9">
        <f t="shared" ref="AL31" si="2">SUM(AF31:AJ31)</f>
        <v>0</v>
      </c>
      <c r="AM31" s="3"/>
      <c r="AN31" s="3"/>
      <c r="AO31" s="18"/>
      <c r="AP31" s="3"/>
      <c r="AQ31" s="32"/>
      <c r="AR31" s="32"/>
      <c r="AS31" s="32"/>
      <c r="AT31" s="32"/>
      <c r="AU31" s="32"/>
      <c r="AV31" s="32"/>
      <c r="AW31" s="32"/>
      <c r="AX31" s="32"/>
      <c r="AY31" s="19"/>
      <c r="AZ31" s="19"/>
      <c r="BA31" s="19"/>
      <c r="BB31" s="19"/>
      <c r="BC31" s="19"/>
      <c r="BD31" s="19"/>
      <c r="BE31" s="19"/>
      <c r="BF31" s="19"/>
      <c r="BG31" s="19"/>
      <c r="BH31" s="19"/>
    </row>
    <row r="32" spans="1:60" ht="13.5" thickBot="1" x14ac:dyDescent="0.3">
      <c r="A32" s="79">
        <v>12</v>
      </c>
      <c r="B32" s="80" t="s">
        <v>191</v>
      </c>
      <c r="C32" s="81" t="s">
        <v>192</v>
      </c>
      <c r="D32" s="108" t="s">
        <v>193</v>
      </c>
      <c r="E32" s="82" t="s">
        <v>121</v>
      </c>
      <c r="F32" s="81" t="s">
        <v>194</v>
      </c>
      <c r="G32" s="83">
        <v>12005</v>
      </c>
      <c r="H32" s="31" t="s">
        <v>223</v>
      </c>
      <c r="I32" s="104" t="s">
        <v>195</v>
      </c>
      <c r="J32" s="31" t="s">
        <v>196</v>
      </c>
      <c r="K32" s="85">
        <v>43186</v>
      </c>
      <c r="L32" s="86">
        <v>65000</v>
      </c>
      <c r="M32" s="83">
        <v>12227</v>
      </c>
      <c r="N32" s="87" t="s">
        <v>224</v>
      </c>
      <c r="O32" s="87">
        <v>43465</v>
      </c>
      <c r="P32" s="84" t="s">
        <v>123</v>
      </c>
      <c r="Q32" s="81"/>
      <c r="R32" s="81"/>
      <c r="S32" s="81"/>
      <c r="T32" s="82" t="s">
        <v>119</v>
      </c>
      <c r="U32" s="82" t="s">
        <v>118</v>
      </c>
      <c r="V32" s="88" t="s">
        <v>118</v>
      </c>
      <c r="W32" s="21" t="s">
        <v>118</v>
      </c>
      <c r="X32" s="82"/>
      <c r="Y32" s="88" t="s">
        <v>118</v>
      </c>
      <c r="Z32" s="88" t="s">
        <v>118</v>
      </c>
      <c r="AA32" s="82">
        <v>0</v>
      </c>
      <c r="AB32" s="82">
        <v>0</v>
      </c>
      <c r="AC32" s="82">
        <v>0</v>
      </c>
      <c r="AD32" s="82">
        <v>0</v>
      </c>
      <c r="AE32" s="89">
        <v>65000</v>
      </c>
      <c r="AF32" s="90">
        <v>0</v>
      </c>
      <c r="AG32" s="90">
        <v>0</v>
      </c>
      <c r="AH32" s="90">
        <v>0</v>
      </c>
      <c r="AI32" s="90">
        <v>0</v>
      </c>
      <c r="AJ32" s="91">
        <v>65000</v>
      </c>
      <c r="AK32" s="91"/>
      <c r="AL32" s="92">
        <f t="shared" ref="AL32" si="3">SUM(AF32:AJ32)</f>
        <v>65000</v>
      </c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</row>
    <row r="33" spans="1:60" ht="13.5" thickBot="1" x14ac:dyDescent="0.3">
      <c r="A33" s="93" t="s">
        <v>230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5">
        <f>SUM(L19:L32)</f>
        <v>980461.11</v>
      </c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5">
        <f>SUM(AC19:AC32)</f>
        <v>0</v>
      </c>
      <c r="AD33" s="95">
        <f>SUM(AD19:AD32)</f>
        <v>0</v>
      </c>
      <c r="AE33" s="95">
        <f>SUM(AE19:AE32)</f>
        <v>986576.53</v>
      </c>
      <c r="AF33" s="95">
        <f>SUM(AF19:AF25)</f>
        <v>0</v>
      </c>
      <c r="AG33" s="95">
        <f>SUM(AG19:AG25)</f>
        <v>26751</v>
      </c>
      <c r="AH33" s="95">
        <f>SUM(AH19:AH32)</f>
        <v>65307</v>
      </c>
      <c r="AI33" s="95">
        <f>SUM(AI19:AI32)</f>
        <v>491217.17</v>
      </c>
      <c r="AJ33" s="95">
        <f>SUM(AJ19:AJ32)</f>
        <v>699910.66999999993</v>
      </c>
      <c r="AK33" s="95"/>
      <c r="AL33" s="95">
        <f>SUM(AL19:AL32)</f>
        <v>1283185.8399999999</v>
      </c>
      <c r="AM33" s="98" t="s">
        <v>118</v>
      </c>
      <c r="AN33" s="98" t="s">
        <v>118</v>
      </c>
      <c r="AO33" s="98" t="s">
        <v>118</v>
      </c>
      <c r="AP33" s="98" t="s">
        <v>118</v>
      </c>
      <c r="AQ33" s="97"/>
      <c r="AR33" s="97"/>
      <c r="AS33" s="97"/>
      <c r="AT33" s="97"/>
      <c r="AU33" s="97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100"/>
    </row>
    <row r="35" spans="1:60" s="36" customFormat="1" ht="15" x14ac:dyDescent="0.25">
      <c r="A35" s="35" t="s">
        <v>231</v>
      </c>
      <c r="B35" s="35"/>
      <c r="C35" s="35"/>
    </row>
    <row r="36" spans="1:60" s="36" customFormat="1" ht="15" x14ac:dyDescent="0.25">
      <c r="A36" s="35"/>
      <c r="B36" s="35"/>
      <c r="C36" s="35"/>
    </row>
    <row r="37" spans="1:60" s="36" customFormat="1" ht="15" x14ac:dyDescent="0.25">
      <c r="A37" s="36" t="s">
        <v>232</v>
      </c>
    </row>
  </sheetData>
  <mergeCells count="45">
    <mergeCell ref="AM26:AM28"/>
    <mergeCell ref="AN26:AN28"/>
    <mergeCell ref="AO26:AO28"/>
    <mergeCell ref="AP26:AP28"/>
    <mergeCell ref="F26:F28"/>
    <mergeCell ref="G26:G28"/>
    <mergeCell ref="I26:I27"/>
    <mergeCell ref="J26:J27"/>
    <mergeCell ref="AV16:AV17"/>
    <mergeCell ref="AM15:AP15"/>
    <mergeCell ref="AR16:AR17"/>
    <mergeCell ref="A33:K33"/>
    <mergeCell ref="AM16:AM17"/>
    <mergeCell ref="AN16:AN17"/>
    <mergeCell ref="AO16:AO17"/>
    <mergeCell ref="H16:T16"/>
    <mergeCell ref="U16:AD16"/>
    <mergeCell ref="AE16:AL16"/>
    <mergeCell ref="AS16:AS17"/>
    <mergeCell ref="A26:A28"/>
    <mergeCell ref="B26:B28"/>
    <mergeCell ref="C26:C28"/>
    <mergeCell ref="D26:D28"/>
    <mergeCell ref="E26:E28"/>
    <mergeCell ref="A6:AF6"/>
    <mergeCell ref="A7:E7"/>
    <mergeCell ref="A8:E8"/>
    <mergeCell ref="AT16:AT17"/>
    <mergeCell ref="AU16:AU17"/>
    <mergeCell ref="A1:AL3"/>
    <mergeCell ref="BB16:BC16"/>
    <mergeCell ref="BD16:BD17"/>
    <mergeCell ref="A14:BH14"/>
    <mergeCell ref="BE16:BE17"/>
    <mergeCell ref="BF16:BH16"/>
    <mergeCell ref="AW15:BH15"/>
    <mergeCell ref="AW16:AW17"/>
    <mergeCell ref="AX16:AX17"/>
    <mergeCell ref="AY16:BA16"/>
    <mergeCell ref="AP16:AP17"/>
    <mergeCell ref="AQ16:AQ17"/>
    <mergeCell ref="AQ15:AV15"/>
    <mergeCell ref="A15:A18"/>
    <mergeCell ref="B15:G16"/>
    <mergeCell ref="H15:AL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 LICITAÇÕES MAR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2018-04-23T20:19:01Z</dcterms:modified>
</cp:coreProperties>
</file>