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06"/>
  </bookViews>
  <sheets>
    <sheet name="SEAGRO LICITAÇÕES MAR 2023" sheetId="1" r:id="rId1"/>
  </sheets>
  <calcPr calcId="145621"/>
</workbook>
</file>

<file path=xl/calcChain.xml><?xml version="1.0" encoding="utf-8"?>
<calcChain xmlns="http://schemas.openxmlformats.org/spreadsheetml/2006/main">
  <c r="AL19" i="1" l="1"/>
  <c r="AI47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19" i="1"/>
  <c r="L47" i="1"/>
  <c r="AL47" i="1"/>
  <c r="AK47" i="1"/>
  <c r="AJ47" i="1"/>
  <c r="AH47" i="1"/>
  <c r="AE47" i="1"/>
  <c r="AD47" i="1"/>
  <c r="R47" i="1"/>
  <c r="S47" i="1"/>
  <c r="AL45" i="1" l="1"/>
  <c r="AK45" i="1"/>
  <c r="AL46" i="1"/>
  <c r="AL44" i="1"/>
  <c r="AK44" i="1"/>
  <c r="AK43" i="1" l="1"/>
  <c r="AL43" i="1" s="1"/>
  <c r="AK42" i="1"/>
  <c r="AJ42" i="1"/>
  <c r="AL42" i="1" s="1"/>
  <c r="AK41" i="1"/>
  <c r="AJ41" i="1"/>
  <c r="AL41" i="1" l="1"/>
  <c r="AJ40" i="1"/>
  <c r="AL40" i="1" s="1"/>
  <c r="AL39" i="1"/>
  <c r="AJ39" i="1"/>
  <c r="AJ38" i="1"/>
  <c r="AL38" i="1" s="1"/>
  <c r="AL37" i="1"/>
  <c r="AJ36" i="1"/>
  <c r="AL36" i="1" s="1"/>
  <c r="AL35" i="1"/>
  <c r="AL34" i="1"/>
  <c r="AJ34" i="1"/>
  <c r="AL33" i="1"/>
  <c r="AL32" i="1"/>
  <c r="AL31" i="1"/>
  <c r="AL30" i="1"/>
  <c r="AL29" i="1"/>
  <c r="AK28" i="1"/>
  <c r="AJ28" i="1"/>
  <c r="AL27" i="1"/>
  <c r="AL26" i="1"/>
  <c r="AL25" i="1"/>
  <c r="AK24" i="1"/>
  <c r="AL24" i="1" s="1"/>
  <c r="AL28" i="1" l="1"/>
  <c r="AK23" i="1"/>
  <c r="AL23" i="1" s="1"/>
  <c r="AK22" i="1"/>
  <c r="AL22" i="1" s="1"/>
  <c r="AK21" i="1"/>
  <c r="AL21" i="1" s="1"/>
  <c r="AL20" i="1"/>
  <c r="AK20" i="1"/>
  <c r="AK19" i="1" l="1"/>
</calcChain>
</file>

<file path=xl/sharedStrings.xml><?xml version="1.0" encoding="utf-8"?>
<sst xmlns="http://schemas.openxmlformats.org/spreadsheetml/2006/main" count="1228" uniqueCount="333">
  <si>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</si>
  <si>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</si>
  <si>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</si>
  <si>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</si>
  <si>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</si>
  <si>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</si>
  <si>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</si>
  <si>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</si>
  <si>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</si>
  <si>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</si>
  <si>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</si>
  <si>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</si>
  <si>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</si>
  <si>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</si>
  <si>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</si>
  <si>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</si>
  <si>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</si>
  <si>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</si>
  <si>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</si>
  <si>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</si>
  <si>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</si>
  <si>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</si>
  <si>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</si>
  <si>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</si>
  <si>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</si>
  <si>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</si>
  <si>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</si>
  <si>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</si>
  <si>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</si>
  <si>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</si>
  <si>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</si>
  <si>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</si>
  <si>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</si>
  <si>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</si>
  <si>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</si>
  <si>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</si>
  <si>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</si>
  <si>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</si>
  <si>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</si>
  <si>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</si>
  <si>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</si>
  <si>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</si>
  <si>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</si>
  <si>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</si>
  <si>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</si>
  <si>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</si>
  <si>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</si>
  <si>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</si>
  <si>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</si>
  <si>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</si>
  <si>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</si>
  <si>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</si>
  <si>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</si>
  <si>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</si>
  <si>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</si>
  <si>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</si>
  <si>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</si>
  <si>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</si>
  <si>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</si>
  <si>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Prazo de execução</t>
  </si>
  <si>
    <t>Motivo</t>
  </si>
  <si>
    <t>Paralisações</t>
  </si>
  <si>
    <t>(aj)</t>
  </si>
  <si>
    <t>(am)</t>
  </si>
  <si>
    <t>(an)</t>
  </si>
  <si>
    <t>(ao)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</si>
  <si>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</si>
  <si>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</si>
  <si>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</si>
  <si>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</si>
  <si>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</si>
  <si>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</si>
  <si>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</si>
  <si>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 xml:space="preserve">(ad) </t>
  </si>
  <si>
    <t>(at)</t>
  </si>
  <si>
    <t>Adesão a Registro de Preços</t>
  </si>
  <si>
    <t>Órgão Gerenciador</t>
  </si>
  <si>
    <t>Nº da Ata</t>
  </si>
  <si>
    <t>Nº do DOE de publicação da Ata</t>
  </si>
  <si>
    <t>(au)</t>
  </si>
  <si>
    <t>(av)</t>
  </si>
  <si>
    <t>(ax)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</si>
  <si>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</si>
  <si>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</si>
  <si>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</si>
  <si>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</si>
  <si>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</si>
  <si>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</si>
  <si>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</si>
  <si>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</si>
  <si>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</si>
  <si>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</si>
  <si>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</si>
  <si>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</si>
  <si>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</si>
  <si>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</si>
  <si>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</si>
  <si>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</si>
  <si>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</si>
  <si>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</si>
  <si>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</si>
  <si>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</si>
  <si>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</si>
  <si>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</si>
  <si>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</si>
  <si>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</si>
  <si>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</si>
  <si>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</si>
  <si>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(ah)</t>
  </si>
  <si>
    <t>(ai) = (k) - (ae) + (ad) + (ah)</t>
  </si>
  <si>
    <t xml:space="preserve">(ak) </t>
  </si>
  <si>
    <t>(al) = (aj) + (ak)</t>
  </si>
  <si>
    <t>Nº do DOE de publicação da adesão à Ata</t>
  </si>
  <si>
    <t>(aw)</t>
  </si>
  <si>
    <t>(bg)</t>
  </si>
  <si>
    <t>(bh)</t>
  </si>
  <si>
    <t>(bi)</t>
  </si>
  <si>
    <t>(bj)</t>
  </si>
  <si>
    <t>Nº Contrato formato TCE</t>
  </si>
  <si>
    <t>% de execução</t>
  </si>
  <si>
    <t>Data de Início</t>
  </si>
  <si>
    <t>Data de Reinício</t>
  </si>
  <si>
    <t>Medição</t>
  </si>
  <si>
    <t>Data da última medição</t>
  </si>
  <si>
    <t>Data do pagamento da última médição</t>
  </si>
  <si>
    <t>PROCESSO ADMINISTRATIVO N°. 3685/2021</t>
  </si>
  <si>
    <t>016/2020</t>
  </si>
  <si>
    <t xml:space="preserve">Pregão Presencial </t>
  </si>
  <si>
    <t>Menor preço por item</t>
  </si>
  <si>
    <t>Prestação de Serviços Terceirizados em Apoio Operacional, de Forma Indireta e Contínua</t>
  </si>
  <si>
    <t>DOE nº 13.021 de 13/05/2021</t>
  </si>
  <si>
    <t>000/2021</t>
  </si>
  <si>
    <t>KRONOS PROJETOS E SERVIÇOS - LTDA</t>
  </si>
  <si>
    <t>03.082.817/0001-44</t>
  </si>
  <si>
    <t>-</t>
  </si>
  <si>
    <t>33.90.39.00</t>
  </si>
  <si>
    <t>DOE nº 13.021 de 13/04/2021</t>
  </si>
  <si>
    <t>Executado até 2022</t>
  </si>
  <si>
    <t xml:space="preserve"> Executado no Exercício 2023</t>
  </si>
  <si>
    <t>005/2020</t>
  </si>
  <si>
    <t>SASDH</t>
  </si>
  <si>
    <t>0019920-3/2016</t>
  </si>
  <si>
    <t>703/2016</t>
  </si>
  <si>
    <t>Contratação de Empresa para a prestação de serviços de limpeza de prédio, mobiliários e equipamentos públicos municipais (Mercados e CEASA)</t>
  </si>
  <si>
    <t>080/2018</t>
  </si>
  <si>
    <t xml:space="preserve">TEC NEWS EIRELI - EPP </t>
  </si>
  <si>
    <t>05.608.779/0001-46</t>
  </si>
  <si>
    <t>1º</t>
  </si>
  <si>
    <t>DOE nº 12.827 de 29/06/2020</t>
  </si>
  <si>
    <t xml:space="preserve">Prorrogação do prazo de vigência </t>
  </si>
  <si>
    <t>SECRETARIA DE ESTADO DA EDUCAÇÃO, CULTURA E ESPORTES (SEE)</t>
  </si>
  <si>
    <t>015/2016</t>
  </si>
  <si>
    <t>013/2016</t>
  </si>
  <si>
    <t>Contratação de empresa especializada para prestação de serviços de apoio técnico operacional (atividade meio), de natureza contínua: servente e / ou aux. De limpeza 13, auxiliar de serviços gerais 13, agente de portaria diurno 4, agente de portaria noturno 4, office boy 2, encarregado 10 e supervisor 8.</t>
  </si>
  <si>
    <t xml:space="preserve">009/2016 </t>
  </si>
  <si>
    <t>ISAO CONSULTORIA ORGANIZACIONAL LTDA - EPP.</t>
  </si>
  <si>
    <t>17.189.998/0001-17</t>
  </si>
  <si>
    <t>Aditivo</t>
  </si>
  <si>
    <t>4º</t>
  </si>
  <si>
    <t>DOE nº 12.772 de 02/04/2020</t>
  </si>
  <si>
    <t>199/2019</t>
  </si>
  <si>
    <t>115/2019</t>
  </si>
  <si>
    <t>Contratação de pessoa juridíca para prestação de serviços Terceirizados, de Apoio Técnico, Administrativo e Operacional.</t>
  </si>
  <si>
    <t>034/2020</t>
  </si>
  <si>
    <t>MAIA &amp; PIMENTEL SERVIÇOS E CONSULTORIA  LTDA - EPP</t>
  </si>
  <si>
    <t>11.661.499/0001-02</t>
  </si>
  <si>
    <t>DOE nº 12.944 de 15/12/2020</t>
  </si>
  <si>
    <t>002/2020</t>
  </si>
  <si>
    <t>SEMEIA</t>
  </si>
  <si>
    <t>158/2018</t>
  </si>
  <si>
    <t>364/2018</t>
  </si>
  <si>
    <t>Contratação de pessoa jurídica para prestação de serviços de  Apoio Técnico Administrativo e Operacional (Auxiliar de Serviços Diversos, Telefonista, Moto Boy, Recepcionista, Auxiliar de Escritório, Supervisor, Digitador, Agente de Portaria Diurno e Agente de Portaria Noturno), com dedicação exclusiva de mão de obra</t>
  </si>
  <si>
    <t>013/2019</t>
  </si>
  <si>
    <t>DOE nº 12.828 de 30/06/2020</t>
  </si>
  <si>
    <t>025/2018</t>
  </si>
  <si>
    <t xml:space="preserve">Instituto de Administração Penitenciária do Acre - IAPEN/AC </t>
  </si>
  <si>
    <t>PROCESSO ADMINISTRATIVO N°. 11/2022</t>
  </si>
  <si>
    <t>2518/2022</t>
  </si>
  <si>
    <t>PREGÃO ELETRÔNICO</t>
  </si>
  <si>
    <t>Contratação de empresa para prestação de serviços terceirizados de apoio administrativo, técnico e operacional( Agente de Portaria Noturno), para dar continuidade nos serviços de segurança da Secretaria Municipal de Agropecuária - SEAGRO</t>
  </si>
  <si>
    <t>DOE nº 13.240 de 10/03/2022</t>
  </si>
  <si>
    <t>01130011/2022</t>
  </si>
  <si>
    <t>SUATS SEGURANÇA - EIRELI</t>
  </si>
  <si>
    <t>02.197.190/0001-04</t>
  </si>
  <si>
    <t>33.90.30.00</t>
  </si>
  <si>
    <t>072/2021</t>
  </si>
  <si>
    <t>SEE</t>
  </si>
  <si>
    <t>0016315-7/2016</t>
  </si>
  <si>
    <t xml:space="preserve"> 064/2016</t>
  </si>
  <si>
    <t>Contratação de empresa para prestação de serviços terceirizados de vigilância eletrônica, sistema digital de câmeras de monitoramento, destinada a atender as necessidades desta Secretaria</t>
  </si>
  <si>
    <t>030/2017</t>
  </si>
  <si>
    <t xml:space="preserve">RIO BRANCO SEGURANÇA E SERVIÇOS LTDA – ME </t>
  </si>
  <si>
    <t>16.803.988/0001-67</t>
  </si>
  <si>
    <t>DOE nº 12.823 de 23/06/2020</t>
  </si>
  <si>
    <t>18/2017</t>
  </si>
  <si>
    <t>FUNDHACRE</t>
  </si>
  <si>
    <t>003/2022</t>
  </si>
  <si>
    <t>030/2021</t>
  </si>
  <si>
    <t>Contratação de Empresa Especializada para fornecimento de águal potável</t>
  </si>
  <si>
    <t>DOE nº 13.219 de 07/02/2022</t>
  </si>
  <si>
    <t>01130007/2022</t>
  </si>
  <si>
    <t>EDIMAR PASQUIM - EPP</t>
  </si>
  <si>
    <t>08.223.466/0001-68</t>
  </si>
  <si>
    <t>007/2021</t>
  </si>
  <si>
    <t>SEME</t>
  </si>
  <si>
    <t>PROCESSO ADMINISTRATIVO N°. 001/2022</t>
  </si>
  <si>
    <t>001/2022</t>
  </si>
  <si>
    <t>DISPENSA DE LICITAÇÃO</t>
  </si>
  <si>
    <t>Lotação de Imovél, em alvenaria, todo coberto e fechado, medindo aproximadamente 1.00m², para atender as demandas das Divisões de Patrimônio e Zeladoria, desta Secretaria Municipal de Agropecuária - SEAGRO.</t>
  </si>
  <si>
    <t>DOE nº 13.198 de 06/01/2022</t>
  </si>
  <si>
    <t>01130016/2022</t>
  </si>
  <si>
    <t>IF LOCAÇÕES DE IMOVRIS EIRELI</t>
  </si>
  <si>
    <t>34.625.024/0001-58</t>
  </si>
  <si>
    <t>PROCESSO ADMINISTRATIVO N°. 041/2022</t>
  </si>
  <si>
    <t>067/2021</t>
  </si>
  <si>
    <t>Contratação de Pessoa Jurídica para locação de veiculos tipo Caminhão caçamba tipo toco; basculante 2 eixos com condutor, destinados a atender as necessidades da Secretaria Municipal de Agropecuária - SEAGRO</t>
  </si>
  <si>
    <t>DOE nº 13.101 de 05/08/2022</t>
  </si>
  <si>
    <t>01130027/2022</t>
  </si>
  <si>
    <t>CETM - CONSTRUÇÃO TERRAPLANAGEM E LOCAÇÃO DE MÁQUINAS LTDA</t>
  </si>
  <si>
    <t>28.279.895/0001-64</t>
  </si>
  <si>
    <t>039/2021</t>
  </si>
  <si>
    <t>PROCESSO ADMINISTRATIVO N°. 024/2022</t>
  </si>
  <si>
    <t>058/2022</t>
  </si>
  <si>
    <t>Locação e Prestação de Serviços de Equipamentos, Caminhões e/ou Máquinas Pesadas, Com Condutor.</t>
  </si>
  <si>
    <t>DOE nº 13.350 de 16/08/2022</t>
  </si>
  <si>
    <t>01130039/2022</t>
  </si>
  <si>
    <t>TRANSCOM TRANSPORTE COM. CONST. E SERV. LTDA</t>
  </si>
  <si>
    <t>20.299.697/0001-50</t>
  </si>
  <si>
    <t>33.91.39.00</t>
  </si>
  <si>
    <t>024/2022</t>
  </si>
  <si>
    <t>01130032/2022</t>
  </si>
  <si>
    <t>PINTO &amp; CIA LTDA</t>
  </si>
  <si>
    <t>07.909.967/0001-30</t>
  </si>
  <si>
    <t>01130038/2022</t>
  </si>
  <si>
    <t>KEROLEN MARIA DEMARCHI</t>
  </si>
  <si>
    <t>757.454.701-78</t>
  </si>
  <si>
    <t>01130036/2022</t>
  </si>
  <si>
    <t>F A M CHAVES EPP</t>
  </si>
  <si>
    <t>20.876.834/0001-72</t>
  </si>
  <si>
    <t>01130037/2022</t>
  </si>
  <si>
    <t>WILLIANE REGO DA SILVA</t>
  </si>
  <si>
    <t>516.582.752-68</t>
  </si>
  <si>
    <t>01130042/2022</t>
  </si>
  <si>
    <t>ANA LIMA DA SILVA</t>
  </si>
  <si>
    <t>046.130.292-60</t>
  </si>
  <si>
    <t>DOE nº 13.350 de 16/09/2022</t>
  </si>
  <si>
    <t>01130033/2022</t>
  </si>
  <si>
    <t>COOPERATIVA DOS PROPRIETÁRIOS DE VEICULOS MÁQUINAS PESADAS DO ESTADO DO ACRE - TRANSTERRA</t>
  </si>
  <si>
    <t>06.100.426/0001-01</t>
  </si>
  <si>
    <t>11/05/20223</t>
  </si>
  <si>
    <t>J L CONSTRUÇÕES LTDA</t>
  </si>
  <si>
    <t>31.031.592/0001-32</t>
  </si>
  <si>
    <t>PROCESSO ADMINISTRATIVO N°. 0324/2022</t>
  </si>
  <si>
    <t>01130034/2022</t>
  </si>
  <si>
    <t xml:space="preserve"> ECAM EMPREENDIMENTOS EIRELI</t>
  </si>
  <si>
    <t>30.096.817/0001-76</t>
  </si>
  <si>
    <t>01130032022</t>
  </si>
  <si>
    <t>ABA CONSTRUÇÕES E TERRAPLANAGEM LTDA</t>
  </si>
  <si>
    <t>14.554.275/0001-81</t>
  </si>
  <si>
    <t>PROCESSO ADMINISTRATIVO N°. 038/2022</t>
  </si>
  <si>
    <t>067/2022</t>
  </si>
  <si>
    <t>Contratação de pessoa juridíca para Locação de Veiculos tipo Caminhão caçamba tipo toco; basculante 2 eixos com condutor, destinados a atender as necessidades da Secretaria Municipal de Agropecuária - SEAGRO.</t>
  </si>
  <si>
    <t>DOE nº 13.350 de 15/07/2022</t>
  </si>
  <si>
    <t>01130028/2022</t>
  </si>
  <si>
    <t>014/2022</t>
  </si>
  <si>
    <t>DEPASA</t>
  </si>
  <si>
    <t>PROCESSO ADMINISTRATIVO N°. 060/2022</t>
  </si>
  <si>
    <t>016/2022</t>
  </si>
  <si>
    <t>Contratação de Pessoa Jurídica para prestação de serviço de veiculo (caminhonete pick up ) com condutor, destinados a atender as necessidades da Secretaria Municipal de Agropecuária - SEAGRO.</t>
  </si>
  <si>
    <t>DOE nº 13.393 de 19/10/2022</t>
  </si>
  <si>
    <t>01130053/2022</t>
  </si>
  <si>
    <t>W. L. OLIVEIRA EIRELI - ME</t>
  </si>
  <si>
    <t>17.337.136/0001-94</t>
  </si>
  <si>
    <t>002/2021</t>
  </si>
  <si>
    <t>PROCESSO ADMINISTRATIVO N°. 02/2022</t>
  </si>
  <si>
    <t>075/2021</t>
  </si>
  <si>
    <t>Contratação de empresa especializada no fornecimento de material de consumo (água mineral, garrafão retornável e gás 13kg), para atender a Secretaria Municipal de Agropecuaria - SEAGRO</t>
  </si>
  <si>
    <t>DOE nº 13.217 de 03/02/2022</t>
  </si>
  <si>
    <t>01130008/2022</t>
  </si>
  <si>
    <t>AUGUSTO S. DE ARAUJO - EIRELI</t>
  </si>
  <si>
    <t>05.511.061/0001-37</t>
  </si>
  <si>
    <t>013/2021</t>
  </si>
  <si>
    <t>PROCESSO ADMINISTRATIVO N°. 014/2022</t>
  </si>
  <si>
    <t>033/2022</t>
  </si>
  <si>
    <t>Prestação de serviço de Manutenção Preventiva e Corretiva, com fornecimento de peças e acessórios para os veiculo de passeio, veiculo utilitários e caminhões com reposição de peças, para atender a frota de carros pertencentes á Secretaria Municipal de Agropecuária - SEAGRO.</t>
  </si>
  <si>
    <t>01130040/2022</t>
  </si>
  <si>
    <t>R ALBUQUERQUE DE OLIVEIRA - ME</t>
  </si>
  <si>
    <t>12.515.614/0001-95</t>
  </si>
  <si>
    <t>33.90.30.00 E 33.90.39.00</t>
  </si>
  <si>
    <t>006/2022</t>
  </si>
  <si>
    <t>56/2021</t>
  </si>
  <si>
    <t xml:space="preserve"> 004/2020</t>
  </si>
  <si>
    <t>Prestação dos serviços de implantação e operacionalização de sistema informatizado de abastecimento e administração de despesas com combustiveis em postos credenciados, mediante uso de cartão eletrônico ou magnético, e etiqueta com tecnologia RFID (ou similiar), com fornecimento contínuo e ininterrupto de combustiveis para veiculos máquinas e equipamentos pertencentes a administração direta do Município de Rio Branco.</t>
  </si>
  <si>
    <t>DOE nº 13.200 de 10/01/2022</t>
  </si>
  <si>
    <t>01130039/2021</t>
  </si>
  <si>
    <t>PRIME CONSULTORIA E ASSESSORIA EMPRESARIAL LTDA</t>
  </si>
  <si>
    <t>05.340.639/0001-30</t>
  </si>
  <si>
    <t>016/2021</t>
  </si>
  <si>
    <t>PROCESSO ADMINISTRATIVO N°. 017/2022</t>
  </si>
  <si>
    <t>041/2022</t>
  </si>
  <si>
    <t>Prestação de serviços contínuos de manutenção preventiva e corretiva de aparelhos de ar-condicionado com fornecimento de mão de obra, peças, componentes e acessórios diversos, visando atender as necessidades da Secretaria Municipal de Agropecuária - SEAGRO e suas unidades administrativas.</t>
  </si>
  <si>
    <t>DOE nº 13.316 de 30/06/2022</t>
  </si>
  <si>
    <t>01130021/2022</t>
  </si>
  <si>
    <t>ACRE FRIO AR CONDICIONADO LTDA</t>
  </si>
  <si>
    <t>10.889.815/0001-27</t>
  </si>
  <si>
    <t>Contratação de pessoa juridica para locação de equipamentos de informática (Computadores e Nobreak), visando atender as necessidade da secretatia Municipal de Agropecuária - SEAGRO.</t>
  </si>
  <si>
    <t>DOE nº 13.320 de 06/06/2022</t>
  </si>
  <si>
    <t>000/2022</t>
  </si>
  <si>
    <t>19 SOLUÇÕES DO BRASIL LTDA</t>
  </si>
  <si>
    <t>04.361.899/0001-29</t>
  </si>
  <si>
    <t>PROCESSO ADMINISTRATIVO N°. 002/2023</t>
  </si>
  <si>
    <t>001/2023</t>
  </si>
  <si>
    <t>Contratação de Empresa que visa aquisição de Material Permanente (moveis, mesa, estante em aço, cadeira executiva e armário), incluso a montagem</t>
  </si>
  <si>
    <t>DOE nº 13.487 de 07/03/2023</t>
  </si>
  <si>
    <t>01130008/2023</t>
  </si>
  <si>
    <t>MOVESC COMERCIO DE MOVEIS LTDA</t>
  </si>
  <si>
    <t>28.278.483/0001-00</t>
  </si>
  <si>
    <t>44.90.52.00</t>
  </si>
  <si>
    <t>PROCESSO ADMINISTRATIVO N°. 015/2022</t>
  </si>
  <si>
    <t>018/2022</t>
  </si>
  <si>
    <t>831/2022</t>
  </si>
  <si>
    <t>Data da emissão: 31/03/2023</t>
  </si>
  <si>
    <t>Nome do responsável pela elaboração: Fábio de Oliveira França/ Nathan Almeida Costa</t>
  </si>
  <si>
    <t>Nome do titular do Órgão/Entidade/Fundo (no exercício do cargo): Eracides Caetano de Souza</t>
  </si>
  <si>
    <t>PODER EXECUTIVO MUNICIPAL</t>
  </si>
  <si>
    <t>PRESTAÇÃO DE CONTAS - EXERCÍCIO 2023</t>
  </si>
  <si>
    <t>Manual de Referência - 9ª Edição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</si>
  <si>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AGROPECURIA - SEAGRO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</si>
  <si>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MARÇO/2023</t>
    </r>
  </si>
  <si>
    <t>TOTAL</t>
  </si>
  <si>
    <t>Nº do Convênio/ Contrato</t>
  </si>
  <si>
    <t>Não concluída em 2023</t>
  </si>
  <si>
    <t>Concluída em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</si>
</sst>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2" fontId="5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2" fontId="5" fillId="0" borderId="14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44" fontId="1" fillId="0" borderId="0" xfId="1" applyFont="1" applyFill="1" applyAlignment="1">
      <alignment vertical="center"/>
    </xf>
    <xf numFmtId="44" fontId="1" fillId="0" borderId="0" xfId="1" applyFont="1" applyFill="1" applyAlignment="1">
      <alignment horizontal="center" vertical="center"/>
    </xf>
    <xf numFmtId="44" fontId="1" fillId="0" borderId="0" xfId="1" applyFont="1" applyFill="1" applyAlignment="1">
      <alignment horizontal="left" vertical="center"/>
    </xf>
    <xf numFmtId="44" fontId="6" fillId="0" borderId="0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4" xfId="1" applyFont="1" applyFill="1" applyBorder="1" applyAlignment="1">
      <alignment horizontal="center" vertical="center" wrapText="1"/>
    </xf>
    <xf numFmtId="44" fontId="4" fillId="0" borderId="6" xfId="1" applyFont="1" applyFill="1" applyBorder="1" applyAlignment="1">
      <alignment horizontal="right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right" vertical="center" wrapText="1"/>
    </xf>
    <xf numFmtId="44" fontId="5" fillId="0" borderId="14" xfId="1" applyFont="1" applyFill="1" applyBorder="1" applyAlignment="1">
      <alignment vertical="center" wrapText="1"/>
    </xf>
    <xf numFmtId="44" fontId="5" fillId="0" borderId="0" xfId="1" applyFont="1" applyFill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4" fontId="4" fillId="0" borderId="0" xfId="1" applyFont="1" applyFill="1" applyAlignment="1">
      <alignment vertical="center"/>
    </xf>
    <xf numFmtId="44" fontId="4" fillId="0" borderId="6" xfId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0</xdr:row>
      <xdr:rowOff>85725</xdr:rowOff>
    </xdr:from>
    <xdr:to>
      <xdr:col>1</xdr:col>
      <xdr:colOff>619125</xdr:colOff>
      <xdr:row>2</xdr:row>
      <xdr:rowOff>161925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85725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zoomScaleNormal="100" workbookViewId="0">
      <selection activeCell="B4" sqref="B4"/>
    </sheetView>
  </sheetViews>
  <sheetFormatPr defaultRowHeight="12.75" x14ac:dyDescent="0.25"/>
  <cols>
    <col min="1" max="1" width="5.85546875" style="2" customWidth="1"/>
    <col min="2" max="2" width="17" style="2" customWidth="1"/>
    <col min="3" max="3" width="9.7109375" style="2" bestFit="1" customWidth="1"/>
    <col min="4" max="4" width="19.5703125" style="2" bestFit="1" customWidth="1"/>
    <col min="5" max="5" width="11" style="2" bestFit="1" customWidth="1"/>
    <col min="6" max="6" width="56" style="2" customWidth="1"/>
    <col min="7" max="7" width="14.140625" style="2" customWidth="1"/>
    <col min="8" max="8" width="13.85546875" style="39" bestFit="1" customWidth="1"/>
    <col min="9" max="9" width="49.42578125" style="40" bestFit="1" customWidth="1"/>
    <col min="10" max="10" width="17.42578125" style="2" bestFit="1" customWidth="1"/>
    <col min="11" max="11" width="10.42578125" style="2" bestFit="1" customWidth="1"/>
    <col min="12" max="12" width="15.7109375" style="71" bestFit="1" customWidth="1"/>
    <col min="13" max="13" width="10.5703125" style="2" customWidth="1"/>
    <col min="14" max="15" width="10.42578125" style="2" bestFit="1" customWidth="1"/>
    <col min="16" max="16" width="8" style="2" bestFit="1" customWidth="1"/>
    <col min="17" max="17" width="9.140625" style="2" bestFit="1" customWidth="1"/>
    <col min="18" max="18" width="10.5703125" style="71" customWidth="1"/>
    <col min="19" max="19" width="11.5703125" style="71" customWidth="1"/>
    <col min="20" max="20" width="11.5703125" style="2" bestFit="1" customWidth="1"/>
    <col min="21" max="21" width="6.5703125" style="2" bestFit="1" customWidth="1"/>
    <col min="22" max="22" width="6.140625" style="2" bestFit="1" customWidth="1"/>
    <col min="23" max="23" width="10.42578125" style="2" bestFit="1" customWidth="1"/>
    <col min="24" max="24" width="12.7109375" style="2" bestFit="1" customWidth="1"/>
    <col min="25" max="25" width="28" style="2" bestFit="1" customWidth="1"/>
    <col min="26" max="27" width="10.42578125" style="2" bestFit="1" customWidth="1"/>
    <col min="28" max="29" width="8.7109375" style="2" bestFit="1" customWidth="1"/>
    <col min="30" max="31" width="8.7109375" style="71" bestFit="1" customWidth="1"/>
    <col min="32" max="33" width="10.5703125" style="2" customWidth="1"/>
    <col min="34" max="34" width="8" style="71" bestFit="1" customWidth="1"/>
    <col min="35" max="35" width="23.140625" style="71" customWidth="1"/>
    <col min="36" max="37" width="14.7109375" style="71" bestFit="1" customWidth="1"/>
    <col min="38" max="38" width="15.7109375" style="71" bestFit="1" customWidth="1"/>
    <col min="39" max="39" width="8.7109375" style="2" bestFit="1" customWidth="1"/>
    <col min="40" max="40" width="11.5703125" style="2" customWidth="1"/>
    <col min="41" max="41" width="33" style="2" customWidth="1"/>
    <col min="42" max="42" width="13.140625" style="2" customWidth="1"/>
    <col min="43" max="43" width="13.7109375" style="2" bestFit="1" customWidth="1"/>
    <col min="44" max="44" width="14.140625" style="2" customWidth="1"/>
    <col min="45" max="45" width="11.42578125" style="2" customWidth="1"/>
    <col min="46" max="46" width="10.7109375" style="2" bestFit="1" customWidth="1"/>
    <col min="47" max="47" width="13.42578125" style="2" customWidth="1"/>
    <col min="48" max="48" width="10.7109375" style="2" bestFit="1" customWidth="1"/>
    <col min="49" max="54" width="9.140625" style="2"/>
    <col min="55" max="55" width="11.140625" style="2" bestFit="1" customWidth="1"/>
    <col min="56" max="56" width="12.140625" style="2" customWidth="1"/>
    <col min="57" max="57" width="10.140625" style="2" customWidth="1"/>
    <col min="58" max="58" width="9.140625" style="2"/>
    <col min="59" max="59" width="10.42578125" style="2" customWidth="1"/>
    <col min="60" max="60" width="6.5703125" style="2" bestFit="1" customWidth="1"/>
    <col min="61" max="16384" width="9.140625" style="2"/>
  </cols>
  <sheetData>
    <row r="1" spans="1:60" s="14" customFormat="1" ht="15" x14ac:dyDescent="0.25">
      <c r="H1" s="38"/>
      <c r="I1" s="55"/>
      <c r="L1" s="59"/>
      <c r="R1" s="59"/>
      <c r="S1" s="59"/>
      <c r="AD1" s="59"/>
      <c r="AE1" s="59"/>
      <c r="AH1" s="59"/>
      <c r="AI1" s="59"/>
      <c r="AJ1" s="59"/>
      <c r="AK1" s="59"/>
      <c r="AL1" s="59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60" s="14" customFormat="1" ht="15" x14ac:dyDescent="0.25">
      <c r="H2" s="38"/>
      <c r="I2" s="55"/>
      <c r="L2" s="59"/>
      <c r="R2" s="59"/>
      <c r="S2" s="59"/>
      <c r="AD2" s="59"/>
      <c r="AE2" s="59"/>
      <c r="AH2" s="59"/>
      <c r="AI2" s="59"/>
      <c r="AJ2" s="59"/>
      <c r="AK2" s="59"/>
      <c r="AL2" s="59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60" s="14" customFormat="1" ht="15" x14ac:dyDescent="0.25">
      <c r="H3" s="38"/>
      <c r="I3" s="55"/>
      <c r="L3" s="59"/>
      <c r="R3" s="59"/>
      <c r="S3" s="59"/>
      <c r="AD3" s="59"/>
      <c r="AE3" s="59"/>
      <c r="AH3" s="59"/>
      <c r="AI3" s="59"/>
      <c r="AJ3" s="59"/>
      <c r="AK3" s="59"/>
      <c r="AL3" s="59"/>
      <c r="AM3" s="15"/>
      <c r="AN3" s="15"/>
      <c r="AO3" s="15"/>
      <c r="AP3" s="15"/>
      <c r="AQ3" s="15"/>
      <c r="AR3" s="15"/>
      <c r="AS3" s="15"/>
      <c r="AT3" s="15"/>
      <c r="AU3" s="15"/>
      <c r="AV3" s="15"/>
    </row>
    <row r="4" spans="1:60" s="14" customFormat="1" ht="15" x14ac:dyDescent="0.25">
      <c r="A4" s="38" t="s">
        <v>324</v>
      </c>
      <c r="H4" s="38"/>
      <c r="I4" s="55"/>
      <c r="L4" s="59"/>
      <c r="R4" s="59"/>
      <c r="S4" s="59"/>
      <c r="AD4" s="59"/>
      <c r="AE4" s="59"/>
      <c r="AH4" s="59"/>
      <c r="AI4" s="59"/>
      <c r="AJ4" s="59"/>
      <c r="AK4" s="59"/>
      <c r="AL4" s="59"/>
    </row>
    <row r="5" spans="1:60" s="14" customFormat="1" ht="15" x14ac:dyDescent="0.25">
      <c r="B5" s="16"/>
      <c r="C5" s="16"/>
      <c r="D5" s="16"/>
      <c r="E5" s="16"/>
      <c r="F5" s="16"/>
      <c r="G5" s="16"/>
      <c r="H5" s="56"/>
      <c r="I5" s="55"/>
      <c r="J5" s="16"/>
      <c r="K5" s="16"/>
      <c r="L5" s="60"/>
      <c r="M5" s="16"/>
      <c r="N5" s="16"/>
      <c r="O5" s="16"/>
      <c r="P5" s="16"/>
      <c r="Q5" s="16"/>
      <c r="R5" s="60"/>
      <c r="S5" s="60"/>
      <c r="T5" s="16"/>
      <c r="U5" s="16"/>
      <c r="V5" s="16"/>
      <c r="W5" s="16"/>
      <c r="X5" s="16"/>
      <c r="Y5" s="16"/>
      <c r="Z5" s="16"/>
      <c r="AA5" s="16"/>
      <c r="AB5" s="16"/>
      <c r="AC5" s="16"/>
      <c r="AD5" s="60"/>
      <c r="AE5" s="60"/>
      <c r="AF5" s="16"/>
      <c r="AG5" s="16"/>
      <c r="AH5" s="60"/>
      <c r="AI5" s="60"/>
      <c r="AJ5" s="60"/>
      <c r="AK5" s="60"/>
      <c r="AL5" s="60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60" s="14" customFormat="1" ht="15" x14ac:dyDescent="0.25">
      <c r="A6" s="38" t="s">
        <v>325</v>
      </c>
      <c r="H6" s="38"/>
      <c r="I6" s="55"/>
      <c r="L6" s="59"/>
      <c r="R6" s="59"/>
      <c r="S6" s="59"/>
      <c r="AD6" s="59"/>
      <c r="AE6" s="59"/>
      <c r="AH6" s="59"/>
      <c r="AI6" s="59"/>
      <c r="AJ6" s="59"/>
      <c r="AK6" s="59"/>
      <c r="AL6" s="59"/>
    </row>
    <row r="7" spans="1:60" s="14" customFormat="1" ht="15" x14ac:dyDescent="0.25">
      <c r="A7" s="14" t="s">
        <v>93</v>
      </c>
      <c r="H7" s="38"/>
      <c r="I7" s="55"/>
      <c r="K7" s="15"/>
      <c r="L7" s="61"/>
      <c r="M7" s="15"/>
      <c r="N7" s="15"/>
      <c r="O7" s="15"/>
      <c r="P7" s="15"/>
      <c r="Q7" s="15"/>
      <c r="R7" s="61"/>
      <c r="S7" s="61"/>
      <c r="T7" s="15"/>
      <c r="U7" s="15"/>
      <c r="V7" s="15"/>
      <c r="W7" s="15"/>
      <c r="X7" s="15"/>
      <c r="Y7" s="15"/>
      <c r="Z7" s="15"/>
      <c r="AA7" s="15"/>
      <c r="AB7" s="15"/>
      <c r="AC7" s="15"/>
      <c r="AD7" s="61"/>
      <c r="AE7" s="61"/>
      <c r="AF7" s="15"/>
      <c r="AG7" s="15"/>
      <c r="AH7" s="61"/>
      <c r="AI7" s="61"/>
      <c r="AJ7" s="61"/>
      <c r="AK7" s="61"/>
      <c r="AL7" s="61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</row>
    <row r="8" spans="1:60" s="14" customFormat="1" ht="15" x14ac:dyDescent="0.25">
      <c r="A8" s="14" t="s">
        <v>326</v>
      </c>
      <c r="F8" s="15"/>
      <c r="G8" s="15"/>
      <c r="H8" s="55"/>
      <c r="I8" s="55"/>
      <c r="J8" s="15"/>
      <c r="K8" s="15"/>
      <c r="L8" s="61"/>
      <c r="M8" s="15"/>
      <c r="N8" s="15"/>
      <c r="O8" s="15"/>
      <c r="P8" s="15"/>
      <c r="Q8" s="15"/>
      <c r="R8" s="61"/>
      <c r="S8" s="61"/>
      <c r="T8" s="15"/>
      <c r="U8" s="15"/>
      <c r="V8" s="15"/>
      <c r="W8" s="15"/>
      <c r="X8" s="15"/>
      <c r="Y8" s="15"/>
      <c r="Z8" s="15"/>
      <c r="AA8" s="15"/>
      <c r="AB8" s="15"/>
      <c r="AC8" s="15"/>
      <c r="AD8" s="61"/>
      <c r="AE8" s="61"/>
      <c r="AF8" s="15"/>
      <c r="AG8" s="15"/>
      <c r="AH8" s="61"/>
      <c r="AI8" s="61"/>
      <c r="AJ8" s="61"/>
      <c r="AK8" s="61"/>
      <c r="AL8" s="61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</row>
    <row r="9" spans="1:60" s="14" customFormat="1" ht="15" x14ac:dyDescent="0.25">
      <c r="B9" s="16"/>
      <c r="C9" s="16"/>
      <c r="D9" s="16"/>
      <c r="E9" s="16"/>
      <c r="F9" s="16"/>
      <c r="G9" s="16"/>
      <c r="H9" s="56"/>
      <c r="I9" s="55"/>
      <c r="J9" s="16"/>
      <c r="K9" s="16"/>
      <c r="L9" s="60"/>
      <c r="M9" s="16"/>
      <c r="N9" s="16"/>
      <c r="O9" s="16"/>
      <c r="P9" s="16"/>
      <c r="Q9" s="16"/>
      <c r="R9" s="60"/>
      <c r="S9" s="60"/>
      <c r="T9" s="16"/>
      <c r="U9" s="16"/>
      <c r="V9" s="16"/>
      <c r="W9" s="16"/>
      <c r="X9" s="16"/>
      <c r="Y9" s="16"/>
      <c r="Z9" s="16"/>
      <c r="AA9" s="16"/>
      <c r="AB9" s="16"/>
      <c r="AC9" s="16"/>
      <c r="AD9" s="60"/>
      <c r="AE9" s="60"/>
      <c r="AF9" s="16"/>
      <c r="AG9" s="16"/>
      <c r="AH9" s="60"/>
      <c r="AI9" s="60"/>
      <c r="AJ9" s="60"/>
      <c r="AK9" s="60"/>
      <c r="AL9" s="60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</row>
    <row r="10" spans="1:60" s="14" customFormat="1" ht="15" x14ac:dyDescent="0.25">
      <c r="A10" s="14" t="s">
        <v>327</v>
      </c>
      <c r="H10" s="38"/>
      <c r="I10" s="55"/>
      <c r="L10" s="59"/>
      <c r="R10" s="59"/>
      <c r="S10" s="59"/>
      <c r="AD10" s="59"/>
      <c r="AE10" s="59"/>
      <c r="AH10" s="59"/>
      <c r="AI10" s="59"/>
      <c r="AJ10" s="59"/>
      <c r="AK10" s="59"/>
      <c r="AL10" s="59"/>
    </row>
    <row r="11" spans="1:60" s="14" customFormat="1" ht="15" x14ac:dyDescent="0.25">
      <c r="A11" s="14" t="s">
        <v>328</v>
      </c>
      <c r="H11" s="38"/>
      <c r="I11" s="55"/>
      <c r="L11" s="59"/>
      <c r="R11" s="59"/>
      <c r="S11" s="59"/>
      <c r="AD11" s="59"/>
      <c r="AE11" s="59"/>
      <c r="AH11" s="59"/>
      <c r="AI11" s="59"/>
      <c r="AJ11" s="59"/>
      <c r="AK11" s="59"/>
      <c r="AL11" s="59"/>
    </row>
    <row r="12" spans="1:60" s="14" customFormat="1" ht="15" x14ac:dyDescent="0.25">
      <c r="H12" s="38"/>
      <c r="I12" s="55"/>
      <c r="L12" s="59"/>
      <c r="R12" s="59"/>
      <c r="S12" s="59"/>
      <c r="AD12" s="59"/>
      <c r="AE12" s="59"/>
      <c r="AH12" s="59"/>
      <c r="AI12" s="59"/>
      <c r="AJ12" s="59"/>
      <c r="AK12" s="59"/>
      <c r="AL12" s="59"/>
    </row>
    <row r="13" spans="1:60" s="14" customFormat="1" ht="15.75" thickBot="1" x14ac:dyDescent="0.3">
      <c r="A13" s="17" t="s">
        <v>70</v>
      </c>
      <c r="B13" s="17"/>
      <c r="C13" s="17"/>
      <c r="D13" s="17"/>
      <c r="E13" s="17"/>
      <c r="F13" s="17"/>
      <c r="G13" s="17"/>
      <c r="H13" s="17"/>
      <c r="I13" s="52"/>
      <c r="J13" s="17"/>
      <c r="K13" s="17"/>
      <c r="L13" s="62"/>
      <c r="M13" s="17"/>
      <c r="N13" s="17"/>
      <c r="O13" s="17"/>
      <c r="P13" s="17"/>
      <c r="Q13" s="17"/>
      <c r="R13" s="62"/>
      <c r="S13" s="62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62"/>
      <c r="AE13" s="62"/>
      <c r="AF13" s="17"/>
      <c r="AG13" s="17"/>
      <c r="AH13" s="62"/>
      <c r="AI13" s="62"/>
      <c r="AJ13" s="62"/>
      <c r="AK13" s="62"/>
      <c r="AL13" s="62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0" x14ac:dyDescent="0.25">
      <c r="A14" s="30" t="s">
        <v>51</v>
      </c>
      <c r="B14" s="3" t="s">
        <v>20</v>
      </c>
      <c r="C14" s="3"/>
      <c r="D14" s="3"/>
      <c r="E14" s="3"/>
      <c r="F14" s="3"/>
      <c r="G14" s="3"/>
      <c r="H14" s="3" t="s">
        <v>71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 t="s">
        <v>75</v>
      </c>
      <c r="AN14" s="3"/>
      <c r="AO14" s="3"/>
      <c r="AP14" s="3"/>
      <c r="AQ14" s="3" t="s">
        <v>92</v>
      </c>
      <c r="AR14" s="3"/>
      <c r="AS14" s="3"/>
      <c r="AT14" s="3"/>
      <c r="AU14" s="3"/>
      <c r="AV14" s="3"/>
      <c r="AW14" s="3" t="s">
        <v>72</v>
      </c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</row>
    <row r="15" spans="1:60" x14ac:dyDescent="0.25">
      <c r="A15" s="31"/>
      <c r="B15" s="5"/>
      <c r="C15" s="5"/>
      <c r="D15" s="5"/>
      <c r="E15" s="5"/>
      <c r="F15" s="5"/>
      <c r="G15" s="5"/>
      <c r="H15" s="5" t="s">
        <v>49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 t="s">
        <v>103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 t="s">
        <v>95</v>
      </c>
      <c r="AG15" s="5"/>
      <c r="AH15" s="5"/>
      <c r="AI15" s="73" t="s">
        <v>50</v>
      </c>
      <c r="AJ15" s="73"/>
      <c r="AK15" s="73"/>
      <c r="AL15" s="73"/>
      <c r="AM15" s="5" t="s">
        <v>77</v>
      </c>
      <c r="AN15" s="5" t="s">
        <v>78</v>
      </c>
      <c r="AO15" s="5" t="s">
        <v>76</v>
      </c>
      <c r="AP15" s="5" t="s">
        <v>112</v>
      </c>
      <c r="AQ15" s="5" t="s">
        <v>82</v>
      </c>
      <c r="AR15" s="5" t="s">
        <v>83</v>
      </c>
      <c r="AS15" s="5" t="s">
        <v>84</v>
      </c>
      <c r="AT15" s="5" t="s">
        <v>86</v>
      </c>
      <c r="AU15" s="5" t="s">
        <v>85</v>
      </c>
      <c r="AV15" s="5" t="s">
        <v>86</v>
      </c>
      <c r="AW15" s="5" t="s">
        <v>1</v>
      </c>
      <c r="AX15" s="5" t="s">
        <v>56</v>
      </c>
      <c r="AY15" s="19" t="s">
        <v>59</v>
      </c>
      <c r="AZ15" s="19"/>
      <c r="BA15" s="19"/>
      <c r="BB15" s="19" t="s">
        <v>122</v>
      </c>
      <c r="BC15" s="19"/>
      <c r="BD15" s="5" t="s">
        <v>332</v>
      </c>
      <c r="BE15" s="5" t="s">
        <v>331</v>
      </c>
      <c r="BF15" s="19" t="s">
        <v>61</v>
      </c>
      <c r="BG15" s="19"/>
      <c r="BH15" s="32"/>
    </row>
    <row r="16" spans="1:60" x14ac:dyDescent="0.25">
      <c r="A16" s="3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94</v>
      </c>
      <c r="AA16" s="5"/>
      <c r="AB16" s="5" t="s">
        <v>97</v>
      </c>
      <c r="AC16" s="5"/>
      <c r="AD16" s="5"/>
      <c r="AE16" s="5"/>
      <c r="AF16" s="5" t="s">
        <v>96</v>
      </c>
      <c r="AG16" s="5"/>
      <c r="AH16" s="5"/>
      <c r="AI16" s="63"/>
      <c r="AJ16" s="73" t="s">
        <v>104</v>
      </c>
      <c r="AK16" s="73"/>
      <c r="AL16" s="73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19"/>
      <c r="AZ16" s="19"/>
      <c r="BA16" s="19"/>
      <c r="BB16" s="19"/>
      <c r="BC16" s="19"/>
      <c r="BD16" s="5"/>
      <c r="BE16" s="5"/>
      <c r="BF16" s="5" t="s">
        <v>120</v>
      </c>
      <c r="BG16" s="5" t="s">
        <v>121</v>
      </c>
      <c r="BH16" s="32" t="s">
        <v>60</v>
      </c>
    </row>
    <row r="17" spans="1:60" ht="51" x14ac:dyDescent="0.25">
      <c r="A17" s="31"/>
      <c r="B17" s="18" t="s">
        <v>6</v>
      </c>
      <c r="C17" s="18" t="s">
        <v>7</v>
      </c>
      <c r="D17" s="18" t="s">
        <v>0</v>
      </c>
      <c r="E17" s="18" t="s">
        <v>1</v>
      </c>
      <c r="F17" s="18" t="s">
        <v>2</v>
      </c>
      <c r="G17" s="18" t="s">
        <v>8</v>
      </c>
      <c r="H17" s="20" t="s">
        <v>118</v>
      </c>
      <c r="I17" s="18" t="s">
        <v>3</v>
      </c>
      <c r="J17" s="18" t="s">
        <v>18</v>
      </c>
      <c r="K17" s="18" t="s">
        <v>9</v>
      </c>
      <c r="L17" s="63" t="s">
        <v>47</v>
      </c>
      <c r="M17" s="18" t="s">
        <v>13</v>
      </c>
      <c r="N17" s="18" t="s">
        <v>12</v>
      </c>
      <c r="O17" s="18" t="s">
        <v>11</v>
      </c>
      <c r="P17" s="18" t="s">
        <v>4</v>
      </c>
      <c r="Q17" s="18" t="s">
        <v>330</v>
      </c>
      <c r="R17" s="63" t="s">
        <v>52</v>
      </c>
      <c r="S17" s="63" t="s">
        <v>53</v>
      </c>
      <c r="T17" s="18" t="s">
        <v>5</v>
      </c>
      <c r="U17" s="18" t="s">
        <v>1</v>
      </c>
      <c r="V17" s="18" t="s">
        <v>107</v>
      </c>
      <c r="W17" s="18" t="s">
        <v>9</v>
      </c>
      <c r="X17" s="18" t="s">
        <v>13</v>
      </c>
      <c r="Y17" s="18" t="s">
        <v>10</v>
      </c>
      <c r="Z17" s="18" t="s">
        <v>12</v>
      </c>
      <c r="AA17" s="18" t="s">
        <v>11</v>
      </c>
      <c r="AB17" s="18" t="s">
        <v>14</v>
      </c>
      <c r="AC17" s="18" t="s">
        <v>15</v>
      </c>
      <c r="AD17" s="63" t="s">
        <v>16</v>
      </c>
      <c r="AE17" s="63" t="s">
        <v>17</v>
      </c>
      <c r="AF17" s="18" t="s">
        <v>102</v>
      </c>
      <c r="AG17" s="18" t="s">
        <v>101</v>
      </c>
      <c r="AH17" s="63" t="s">
        <v>100</v>
      </c>
      <c r="AI17" s="63" t="s">
        <v>21</v>
      </c>
      <c r="AJ17" s="63" t="s">
        <v>137</v>
      </c>
      <c r="AK17" s="63" t="s">
        <v>138</v>
      </c>
      <c r="AL17" s="63" t="s">
        <v>19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21" t="s">
        <v>57</v>
      </c>
      <c r="AZ17" s="21" t="s">
        <v>58</v>
      </c>
      <c r="BA17" s="18" t="s">
        <v>119</v>
      </c>
      <c r="BB17" s="18" t="s">
        <v>123</v>
      </c>
      <c r="BC17" s="18" t="s">
        <v>124</v>
      </c>
      <c r="BD17" s="5"/>
      <c r="BE17" s="5"/>
      <c r="BF17" s="5"/>
      <c r="BG17" s="5"/>
      <c r="BH17" s="32"/>
    </row>
    <row r="18" spans="1:60" ht="26.25" thickBot="1" x14ac:dyDescent="0.3">
      <c r="A18" s="33"/>
      <c r="B18" s="34" t="s">
        <v>22</v>
      </c>
      <c r="C18" s="34" t="s">
        <v>23</v>
      </c>
      <c r="D18" s="35" t="s">
        <v>46</v>
      </c>
      <c r="E18" s="34" t="s">
        <v>24</v>
      </c>
      <c r="F18" s="34" t="s">
        <v>25</v>
      </c>
      <c r="G18" s="34" t="s">
        <v>26</v>
      </c>
      <c r="H18" s="35" t="s">
        <v>27</v>
      </c>
      <c r="I18" s="34" t="s">
        <v>28</v>
      </c>
      <c r="J18" s="34" t="s">
        <v>29</v>
      </c>
      <c r="K18" s="34" t="s">
        <v>30</v>
      </c>
      <c r="L18" s="64" t="s">
        <v>31</v>
      </c>
      <c r="M18" s="34" t="s">
        <v>32</v>
      </c>
      <c r="N18" s="34" t="s">
        <v>33</v>
      </c>
      <c r="O18" s="34" t="s">
        <v>34</v>
      </c>
      <c r="P18" s="34" t="s">
        <v>35</v>
      </c>
      <c r="Q18" s="34" t="s">
        <v>36</v>
      </c>
      <c r="R18" s="64" t="s">
        <v>37</v>
      </c>
      <c r="S18" s="64" t="s">
        <v>48</v>
      </c>
      <c r="T18" s="34" t="s">
        <v>38</v>
      </c>
      <c r="U18" s="34" t="s">
        <v>106</v>
      </c>
      <c r="V18" s="34" t="s">
        <v>39</v>
      </c>
      <c r="W18" s="34" t="s">
        <v>40</v>
      </c>
      <c r="X18" s="34" t="s">
        <v>41</v>
      </c>
      <c r="Y18" s="34" t="s">
        <v>42</v>
      </c>
      <c r="Z18" s="34" t="s">
        <v>43</v>
      </c>
      <c r="AA18" s="34" t="s">
        <v>44</v>
      </c>
      <c r="AB18" s="34" t="s">
        <v>54</v>
      </c>
      <c r="AC18" s="34" t="s">
        <v>45</v>
      </c>
      <c r="AD18" s="64" t="s">
        <v>73</v>
      </c>
      <c r="AE18" s="64" t="s">
        <v>98</v>
      </c>
      <c r="AF18" s="34" t="s">
        <v>55</v>
      </c>
      <c r="AG18" s="34" t="s">
        <v>99</v>
      </c>
      <c r="AH18" s="64" t="s">
        <v>108</v>
      </c>
      <c r="AI18" s="64" t="s">
        <v>109</v>
      </c>
      <c r="AJ18" s="64" t="s">
        <v>62</v>
      </c>
      <c r="AK18" s="64" t="s">
        <v>110</v>
      </c>
      <c r="AL18" s="64" t="s">
        <v>111</v>
      </c>
      <c r="AM18" s="34" t="s">
        <v>63</v>
      </c>
      <c r="AN18" s="34" t="s">
        <v>64</v>
      </c>
      <c r="AO18" s="34" t="s">
        <v>65</v>
      </c>
      <c r="AP18" s="36" t="s">
        <v>66</v>
      </c>
      <c r="AQ18" s="36" t="s">
        <v>67</v>
      </c>
      <c r="AR18" s="36" t="s">
        <v>68</v>
      </c>
      <c r="AS18" s="36" t="s">
        <v>69</v>
      </c>
      <c r="AT18" s="36" t="s">
        <v>74</v>
      </c>
      <c r="AU18" s="36" t="s">
        <v>79</v>
      </c>
      <c r="AV18" s="36" t="s">
        <v>80</v>
      </c>
      <c r="AW18" s="36" t="s">
        <v>113</v>
      </c>
      <c r="AX18" s="36" t="s">
        <v>81</v>
      </c>
      <c r="AY18" s="36" t="s">
        <v>87</v>
      </c>
      <c r="AZ18" s="36" t="s">
        <v>88</v>
      </c>
      <c r="BA18" s="36" t="s">
        <v>89</v>
      </c>
      <c r="BB18" s="36" t="s">
        <v>90</v>
      </c>
      <c r="BC18" s="36" t="s">
        <v>91</v>
      </c>
      <c r="BD18" s="36" t="s">
        <v>105</v>
      </c>
      <c r="BE18" s="36" t="s">
        <v>114</v>
      </c>
      <c r="BF18" s="36" t="s">
        <v>115</v>
      </c>
      <c r="BG18" s="36" t="s">
        <v>116</v>
      </c>
      <c r="BH18" s="37" t="s">
        <v>117</v>
      </c>
    </row>
    <row r="19" spans="1:60" ht="38.25" x14ac:dyDescent="0.25">
      <c r="A19" s="22">
        <v>1</v>
      </c>
      <c r="B19" s="23" t="s">
        <v>125</v>
      </c>
      <c r="C19" s="23" t="s">
        <v>126</v>
      </c>
      <c r="D19" s="24" t="s">
        <v>127</v>
      </c>
      <c r="E19" s="23" t="s">
        <v>128</v>
      </c>
      <c r="F19" s="25" t="s">
        <v>129</v>
      </c>
      <c r="G19" s="23" t="s">
        <v>130</v>
      </c>
      <c r="H19" s="57" t="s">
        <v>131</v>
      </c>
      <c r="I19" s="58" t="s">
        <v>132</v>
      </c>
      <c r="J19" s="23" t="s">
        <v>133</v>
      </c>
      <c r="K19" s="26">
        <v>44293</v>
      </c>
      <c r="L19" s="65">
        <v>405815.03999999998</v>
      </c>
      <c r="M19" s="27">
        <v>13021</v>
      </c>
      <c r="N19" s="26">
        <v>44293</v>
      </c>
      <c r="O19" s="26">
        <v>44658</v>
      </c>
      <c r="P19" s="23">
        <v>1</v>
      </c>
      <c r="Q19" s="23" t="s">
        <v>134</v>
      </c>
      <c r="R19" s="72" t="s">
        <v>134</v>
      </c>
      <c r="S19" s="72" t="s">
        <v>134</v>
      </c>
      <c r="T19" s="23" t="s">
        <v>135</v>
      </c>
      <c r="U19" s="23" t="s">
        <v>134</v>
      </c>
      <c r="V19" s="23" t="s">
        <v>134</v>
      </c>
      <c r="W19" s="26">
        <v>44293</v>
      </c>
      <c r="X19" s="23" t="s">
        <v>136</v>
      </c>
      <c r="Y19" s="23" t="s">
        <v>134</v>
      </c>
      <c r="Z19" s="23" t="s">
        <v>134</v>
      </c>
      <c r="AA19" s="23" t="s">
        <v>134</v>
      </c>
      <c r="AB19" s="28">
        <v>0</v>
      </c>
      <c r="AC19" s="28">
        <v>0</v>
      </c>
      <c r="AD19" s="72"/>
      <c r="AE19" s="72"/>
      <c r="AF19" s="23" t="s">
        <v>134</v>
      </c>
      <c r="AG19" s="23" t="s">
        <v>134</v>
      </c>
      <c r="AH19" s="72"/>
      <c r="AI19" s="65">
        <f>L19-AE19+AD19+AH19</f>
        <v>405815.03999999998</v>
      </c>
      <c r="AJ19" s="65">
        <v>48214.35</v>
      </c>
      <c r="AK19" s="72">
        <f>48214.35+47785.76</f>
        <v>96000.11</v>
      </c>
      <c r="AL19" s="72">
        <f>SUM(AJ19:AK19)</f>
        <v>144214.46</v>
      </c>
      <c r="AM19" s="23" t="s">
        <v>139</v>
      </c>
      <c r="AN19" s="27">
        <v>13021</v>
      </c>
      <c r="AO19" s="23" t="s">
        <v>140</v>
      </c>
      <c r="AP19" s="27">
        <v>13021</v>
      </c>
      <c r="AQ19" s="23" t="s">
        <v>134</v>
      </c>
      <c r="AR19" s="23" t="s">
        <v>134</v>
      </c>
      <c r="AS19" s="23" t="s">
        <v>134</v>
      </c>
      <c r="AT19" s="23" t="s">
        <v>134</v>
      </c>
      <c r="AU19" s="23" t="s">
        <v>134</v>
      </c>
      <c r="AV19" s="23" t="s">
        <v>134</v>
      </c>
      <c r="AW19" s="23" t="s">
        <v>134</v>
      </c>
      <c r="AX19" s="23" t="s">
        <v>134</v>
      </c>
      <c r="AY19" s="23" t="s">
        <v>134</v>
      </c>
      <c r="AZ19" s="23" t="s">
        <v>134</v>
      </c>
      <c r="BA19" s="29">
        <v>0</v>
      </c>
      <c r="BB19" s="22" t="s">
        <v>134</v>
      </c>
      <c r="BC19" s="22" t="s">
        <v>134</v>
      </c>
      <c r="BD19" s="22" t="s">
        <v>134</v>
      </c>
      <c r="BE19" s="22" t="s">
        <v>134</v>
      </c>
      <c r="BF19" s="22" t="s">
        <v>134</v>
      </c>
      <c r="BG19" s="22" t="s">
        <v>134</v>
      </c>
      <c r="BH19" s="22" t="s">
        <v>134</v>
      </c>
    </row>
    <row r="20" spans="1:60" ht="38.25" x14ac:dyDescent="0.25">
      <c r="A20" s="7">
        <v>2</v>
      </c>
      <c r="B20" s="6" t="s">
        <v>141</v>
      </c>
      <c r="C20" s="6" t="s">
        <v>142</v>
      </c>
      <c r="D20" s="8" t="s">
        <v>127</v>
      </c>
      <c r="E20" s="6" t="s">
        <v>128</v>
      </c>
      <c r="F20" s="9" t="s">
        <v>143</v>
      </c>
      <c r="G20" s="11">
        <v>12113</v>
      </c>
      <c r="H20" s="20" t="s">
        <v>144</v>
      </c>
      <c r="I20" s="53" t="s">
        <v>145</v>
      </c>
      <c r="J20" s="6" t="s">
        <v>146</v>
      </c>
      <c r="K20" s="10">
        <v>43643</v>
      </c>
      <c r="L20" s="66">
        <v>871240.8</v>
      </c>
      <c r="M20" s="11">
        <v>12583</v>
      </c>
      <c r="N20" s="10">
        <v>43643</v>
      </c>
      <c r="O20" s="10">
        <v>44009</v>
      </c>
      <c r="P20" s="6">
        <v>1</v>
      </c>
      <c r="Q20" s="6" t="s">
        <v>134</v>
      </c>
      <c r="R20" s="66" t="s">
        <v>134</v>
      </c>
      <c r="S20" s="66" t="s">
        <v>134</v>
      </c>
      <c r="T20" s="6" t="s">
        <v>135</v>
      </c>
      <c r="U20" s="6" t="s">
        <v>134</v>
      </c>
      <c r="V20" s="6" t="s">
        <v>147</v>
      </c>
      <c r="W20" s="10">
        <v>44008</v>
      </c>
      <c r="X20" s="6" t="s">
        <v>148</v>
      </c>
      <c r="Y20" s="6" t="s">
        <v>149</v>
      </c>
      <c r="Z20" s="10">
        <v>44373</v>
      </c>
      <c r="AA20" s="10">
        <v>44738</v>
      </c>
      <c r="AB20" s="12">
        <v>0</v>
      </c>
      <c r="AC20" s="12">
        <v>0</v>
      </c>
      <c r="AD20" s="66"/>
      <c r="AE20" s="66"/>
      <c r="AF20" s="6" t="s">
        <v>134</v>
      </c>
      <c r="AG20" s="12">
        <v>0</v>
      </c>
      <c r="AH20" s="66"/>
      <c r="AI20" s="65">
        <f t="shared" ref="AI20:AI46" si="0">L20-AE20+AD20+AH20</f>
        <v>871240.8</v>
      </c>
      <c r="AJ20" s="67">
        <v>405860.19</v>
      </c>
      <c r="AK20" s="66">
        <f>114601.08+114601.08</f>
        <v>229202.16</v>
      </c>
      <c r="AL20" s="66">
        <f t="shared" ref="AL19:AL44" si="1">SUM(AJ20:AK20)</f>
        <v>635062.35</v>
      </c>
      <c r="AM20" s="6" t="s">
        <v>144</v>
      </c>
      <c r="AN20" s="11">
        <v>12412</v>
      </c>
      <c r="AO20" s="6" t="s">
        <v>150</v>
      </c>
      <c r="AP20" s="11">
        <v>12412</v>
      </c>
      <c r="AQ20" s="7" t="s">
        <v>134</v>
      </c>
      <c r="AR20" s="7" t="s">
        <v>134</v>
      </c>
      <c r="AS20" s="7" t="s">
        <v>134</v>
      </c>
      <c r="AT20" s="7" t="s">
        <v>134</v>
      </c>
      <c r="AU20" s="7" t="s">
        <v>134</v>
      </c>
      <c r="AV20" s="7" t="s">
        <v>134</v>
      </c>
      <c r="AW20" s="7" t="s">
        <v>134</v>
      </c>
      <c r="AX20" s="7" t="s">
        <v>134</v>
      </c>
      <c r="AY20" s="7" t="s">
        <v>134</v>
      </c>
      <c r="AZ20" s="7" t="s">
        <v>134</v>
      </c>
      <c r="BA20" s="13">
        <v>0</v>
      </c>
      <c r="BB20" s="7" t="s">
        <v>134</v>
      </c>
      <c r="BC20" s="7" t="s">
        <v>134</v>
      </c>
      <c r="BD20" s="7" t="s">
        <v>134</v>
      </c>
      <c r="BE20" s="7" t="s">
        <v>134</v>
      </c>
      <c r="BF20" s="7" t="s">
        <v>134</v>
      </c>
      <c r="BG20" s="7" t="s">
        <v>134</v>
      </c>
      <c r="BH20" s="7" t="s">
        <v>134</v>
      </c>
    </row>
    <row r="21" spans="1:60" ht="63.75" x14ac:dyDescent="0.25">
      <c r="A21" s="7">
        <v>3</v>
      </c>
      <c r="B21" s="6" t="s">
        <v>151</v>
      </c>
      <c r="C21" s="6" t="s">
        <v>152</v>
      </c>
      <c r="D21" s="8" t="s">
        <v>127</v>
      </c>
      <c r="E21" s="6" t="s">
        <v>128</v>
      </c>
      <c r="F21" s="9" t="s">
        <v>153</v>
      </c>
      <c r="G21" s="11">
        <v>11735</v>
      </c>
      <c r="H21" s="20" t="s">
        <v>154</v>
      </c>
      <c r="I21" s="53" t="s">
        <v>155</v>
      </c>
      <c r="J21" s="6" t="s">
        <v>156</v>
      </c>
      <c r="K21" s="10">
        <v>42452</v>
      </c>
      <c r="L21" s="67">
        <v>1919905.92</v>
      </c>
      <c r="M21" s="11">
        <v>11772</v>
      </c>
      <c r="N21" s="10">
        <v>42452</v>
      </c>
      <c r="O21" s="10">
        <v>42817</v>
      </c>
      <c r="P21" s="6">
        <v>1</v>
      </c>
      <c r="Q21" s="6" t="s">
        <v>134</v>
      </c>
      <c r="R21" s="66" t="s">
        <v>134</v>
      </c>
      <c r="S21" s="66" t="s">
        <v>134</v>
      </c>
      <c r="T21" s="6" t="s">
        <v>135</v>
      </c>
      <c r="U21" s="6" t="s">
        <v>157</v>
      </c>
      <c r="V21" s="6" t="s">
        <v>158</v>
      </c>
      <c r="W21" s="10">
        <v>43917</v>
      </c>
      <c r="X21" s="6" t="s">
        <v>159</v>
      </c>
      <c r="Y21" s="6" t="s">
        <v>149</v>
      </c>
      <c r="Z21" s="10">
        <v>44653</v>
      </c>
      <c r="AA21" s="10">
        <v>45017</v>
      </c>
      <c r="AB21" s="12">
        <v>0</v>
      </c>
      <c r="AC21" s="12">
        <v>0</v>
      </c>
      <c r="AD21" s="66"/>
      <c r="AE21" s="66"/>
      <c r="AF21" s="6" t="s">
        <v>134</v>
      </c>
      <c r="AG21" s="12">
        <v>0</v>
      </c>
      <c r="AH21" s="66"/>
      <c r="AI21" s="65">
        <f t="shared" si="0"/>
        <v>1919905.92</v>
      </c>
      <c r="AJ21" s="66">
        <v>5735935.3099999996</v>
      </c>
      <c r="AK21" s="66">
        <f>53996.55+53996.55</f>
        <v>107993.1</v>
      </c>
      <c r="AL21" s="66">
        <f t="shared" si="1"/>
        <v>5843928.4099999992</v>
      </c>
      <c r="AM21" s="6" t="s">
        <v>134</v>
      </c>
      <c r="AN21" s="6" t="s">
        <v>134</v>
      </c>
      <c r="AO21" s="6" t="s">
        <v>134</v>
      </c>
      <c r="AP21" s="6" t="s">
        <v>134</v>
      </c>
      <c r="AQ21" s="6" t="s">
        <v>134</v>
      </c>
      <c r="AR21" s="6" t="s">
        <v>134</v>
      </c>
      <c r="AS21" s="6" t="s">
        <v>134</v>
      </c>
      <c r="AT21" s="6" t="s">
        <v>134</v>
      </c>
      <c r="AU21" s="6" t="s">
        <v>134</v>
      </c>
      <c r="AV21" s="6" t="s">
        <v>134</v>
      </c>
      <c r="AW21" s="6" t="s">
        <v>134</v>
      </c>
      <c r="AX21" s="6" t="s">
        <v>134</v>
      </c>
      <c r="AY21" s="6" t="s">
        <v>134</v>
      </c>
      <c r="AZ21" s="6" t="s">
        <v>134</v>
      </c>
      <c r="BA21" s="6" t="s">
        <v>134</v>
      </c>
      <c r="BB21" s="6" t="s">
        <v>134</v>
      </c>
      <c r="BC21" s="6" t="s">
        <v>134</v>
      </c>
      <c r="BD21" s="6" t="s">
        <v>134</v>
      </c>
      <c r="BE21" s="6" t="s">
        <v>134</v>
      </c>
      <c r="BF21" s="6" t="s">
        <v>134</v>
      </c>
      <c r="BG21" s="6" t="s">
        <v>134</v>
      </c>
      <c r="BH21" s="6" t="s">
        <v>134</v>
      </c>
    </row>
    <row r="22" spans="1:60" ht="25.5" x14ac:dyDescent="0.25">
      <c r="A22" s="7">
        <v>4</v>
      </c>
      <c r="B22" s="6" t="s">
        <v>160</v>
      </c>
      <c r="C22" s="6" t="s">
        <v>161</v>
      </c>
      <c r="D22" s="8" t="s">
        <v>127</v>
      </c>
      <c r="E22" s="6" t="s">
        <v>128</v>
      </c>
      <c r="F22" s="9" t="s">
        <v>162</v>
      </c>
      <c r="G22" s="11">
        <v>12944</v>
      </c>
      <c r="H22" s="20" t="s">
        <v>163</v>
      </c>
      <c r="I22" s="53" t="s">
        <v>164</v>
      </c>
      <c r="J22" s="6" t="s">
        <v>165</v>
      </c>
      <c r="K22" s="10">
        <v>44180</v>
      </c>
      <c r="L22" s="67">
        <v>1820575.61</v>
      </c>
      <c r="M22" s="11">
        <v>12944</v>
      </c>
      <c r="N22" s="10">
        <v>44910</v>
      </c>
      <c r="O22" s="10">
        <v>45275</v>
      </c>
      <c r="P22" s="6">
        <v>1</v>
      </c>
      <c r="Q22" s="6" t="s">
        <v>134</v>
      </c>
      <c r="R22" s="66" t="s">
        <v>134</v>
      </c>
      <c r="S22" s="66" t="s">
        <v>134</v>
      </c>
      <c r="T22" s="6" t="s">
        <v>135</v>
      </c>
      <c r="U22" s="6" t="s">
        <v>134</v>
      </c>
      <c r="V22" s="6" t="s">
        <v>134</v>
      </c>
      <c r="W22" s="10">
        <v>44180</v>
      </c>
      <c r="X22" s="6" t="s">
        <v>166</v>
      </c>
      <c r="Y22" s="6" t="s">
        <v>149</v>
      </c>
      <c r="Z22" s="10">
        <v>44910</v>
      </c>
      <c r="AA22" s="10">
        <v>45275</v>
      </c>
      <c r="AB22" s="12">
        <v>0</v>
      </c>
      <c r="AC22" s="12">
        <v>0</v>
      </c>
      <c r="AD22" s="66"/>
      <c r="AE22" s="66"/>
      <c r="AF22" s="6" t="s">
        <v>134</v>
      </c>
      <c r="AG22" s="12">
        <v>0</v>
      </c>
      <c r="AH22" s="66"/>
      <c r="AI22" s="65">
        <f t="shared" si="0"/>
        <v>1820575.61</v>
      </c>
      <c r="AJ22" s="67">
        <v>16539.3</v>
      </c>
      <c r="AK22" s="66">
        <f>147978.5+148395.32</f>
        <v>296373.82</v>
      </c>
      <c r="AL22" s="66">
        <f t="shared" si="1"/>
        <v>312913.12</v>
      </c>
      <c r="AM22" s="6" t="s">
        <v>167</v>
      </c>
      <c r="AN22" s="11">
        <v>12994</v>
      </c>
      <c r="AO22" s="6" t="s">
        <v>168</v>
      </c>
      <c r="AP22" s="11">
        <v>12944</v>
      </c>
      <c r="AQ22" s="6" t="s">
        <v>134</v>
      </c>
      <c r="AR22" s="6" t="s">
        <v>134</v>
      </c>
      <c r="AS22" s="6" t="s">
        <v>134</v>
      </c>
      <c r="AT22" s="6" t="s">
        <v>134</v>
      </c>
      <c r="AU22" s="6" t="s">
        <v>134</v>
      </c>
      <c r="AV22" s="6" t="s">
        <v>134</v>
      </c>
      <c r="AW22" s="6" t="s">
        <v>134</v>
      </c>
      <c r="AX22" s="6" t="s">
        <v>134</v>
      </c>
      <c r="AY22" s="6" t="s">
        <v>134</v>
      </c>
      <c r="AZ22" s="6" t="s">
        <v>134</v>
      </c>
      <c r="BA22" s="13">
        <v>0</v>
      </c>
      <c r="BB22" s="7" t="s">
        <v>134</v>
      </c>
      <c r="BC22" s="7" t="s">
        <v>134</v>
      </c>
      <c r="BD22" s="7" t="s">
        <v>134</v>
      </c>
      <c r="BE22" s="7" t="s">
        <v>134</v>
      </c>
      <c r="BF22" s="7" t="s">
        <v>134</v>
      </c>
      <c r="BG22" s="7" t="s">
        <v>134</v>
      </c>
      <c r="BH22" s="7" t="s">
        <v>134</v>
      </c>
    </row>
    <row r="23" spans="1:60" ht="63.75" x14ac:dyDescent="0.25">
      <c r="A23" s="7">
        <v>5</v>
      </c>
      <c r="B23" s="6" t="s">
        <v>169</v>
      </c>
      <c r="C23" s="6" t="s">
        <v>170</v>
      </c>
      <c r="D23" s="8" t="s">
        <v>127</v>
      </c>
      <c r="E23" s="6" t="s">
        <v>128</v>
      </c>
      <c r="F23" s="9" t="s">
        <v>171</v>
      </c>
      <c r="G23" s="11">
        <v>12427</v>
      </c>
      <c r="H23" s="20" t="s">
        <v>172</v>
      </c>
      <c r="I23" s="53" t="s">
        <v>164</v>
      </c>
      <c r="J23" s="6" t="s">
        <v>165</v>
      </c>
      <c r="K23" s="10">
        <v>43644</v>
      </c>
      <c r="L23" s="66">
        <v>2562713.04</v>
      </c>
      <c r="M23" s="11">
        <v>12583</v>
      </c>
      <c r="N23" s="10">
        <v>44740</v>
      </c>
      <c r="O23" s="10">
        <v>45105</v>
      </c>
      <c r="P23" s="6">
        <v>1</v>
      </c>
      <c r="Q23" s="6" t="s">
        <v>134</v>
      </c>
      <c r="R23" s="66" t="s">
        <v>134</v>
      </c>
      <c r="S23" s="66" t="s">
        <v>134</v>
      </c>
      <c r="T23" s="6" t="s">
        <v>135</v>
      </c>
      <c r="U23" s="6" t="s">
        <v>134</v>
      </c>
      <c r="V23" s="6" t="s">
        <v>134</v>
      </c>
      <c r="W23" s="10">
        <v>44008</v>
      </c>
      <c r="X23" s="6" t="s">
        <v>173</v>
      </c>
      <c r="Y23" s="6" t="s">
        <v>149</v>
      </c>
      <c r="Z23" s="10">
        <v>44738</v>
      </c>
      <c r="AA23" s="10">
        <v>45102</v>
      </c>
      <c r="AB23" s="12">
        <v>0</v>
      </c>
      <c r="AC23" s="12">
        <v>0</v>
      </c>
      <c r="AD23" s="66"/>
      <c r="AE23" s="66"/>
      <c r="AF23" s="6" t="s">
        <v>134</v>
      </c>
      <c r="AG23" s="12">
        <v>0</v>
      </c>
      <c r="AH23" s="66"/>
      <c r="AI23" s="65">
        <f t="shared" si="0"/>
        <v>2562713.04</v>
      </c>
      <c r="AJ23" s="66">
        <v>615899.71</v>
      </c>
      <c r="AK23" s="66">
        <f>225626.12+227547.72</f>
        <v>453173.83999999997</v>
      </c>
      <c r="AL23" s="66">
        <f t="shared" si="1"/>
        <v>1069073.5499999998</v>
      </c>
      <c r="AM23" s="6" t="s">
        <v>174</v>
      </c>
      <c r="AN23" s="11">
        <v>12456</v>
      </c>
      <c r="AO23" s="6" t="s">
        <v>175</v>
      </c>
      <c r="AP23" s="11">
        <v>12456</v>
      </c>
      <c r="AQ23" s="6" t="s">
        <v>134</v>
      </c>
      <c r="AR23" s="6" t="s">
        <v>134</v>
      </c>
      <c r="AS23" s="6" t="s">
        <v>134</v>
      </c>
      <c r="AT23" s="6" t="s">
        <v>134</v>
      </c>
      <c r="AU23" s="6" t="s">
        <v>134</v>
      </c>
      <c r="AV23" s="6" t="s">
        <v>134</v>
      </c>
      <c r="AW23" s="6" t="s">
        <v>134</v>
      </c>
      <c r="AX23" s="6" t="s">
        <v>134</v>
      </c>
      <c r="AY23" s="6" t="s">
        <v>134</v>
      </c>
      <c r="AZ23" s="6" t="s">
        <v>134</v>
      </c>
      <c r="BA23" s="13">
        <v>0</v>
      </c>
      <c r="BB23" s="7" t="s">
        <v>134</v>
      </c>
      <c r="BC23" s="7" t="s">
        <v>134</v>
      </c>
      <c r="BD23" s="7" t="s">
        <v>134</v>
      </c>
      <c r="BE23" s="7" t="s">
        <v>134</v>
      </c>
      <c r="BF23" s="7" t="s">
        <v>134</v>
      </c>
      <c r="BG23" s="7" t="s">
        <v>134</v>
      </c>
      <c r="BH23" s="7" t="s">
        <v>134</v>
      </c>
    </row>
    <row r="24" spans="1:60" ht="51" x14ac:dyDescent="0.25">
      <c r="A24" s="7">
        <v>6</v>
      </c>
      <c r="B24" s="6" t="s">
        <v>176</v>
      </c>
      <c r="C24" s="6" t="s">
        <v>177</v>
      </c>
      <c r="D24" s="8" t="s">
        <v>178</v>
      </c>
      <c r="E24" s="6" t="s">
        <v>128</v>
      </c>
      <c r="F24" s="9" t="s">
        <v>179</v>
      </c>
      <c r="G24" s="6" t="s">
        <v>180</v>
      </c>
      <c r="H24" s="20" t="s">
        <v>181</v>
      </c>
      <c r="I24" s="53" t="s">
        <v>182</v>
      </c>
      <c r="J24" s="6" t="s">
        <v>183</v>
      </c>
      <c r="K24" s="10">
        <v>44627</v>
      </c>
      <c r="L24" s="67">
        <v>738720</v>
      </c>
      <c r="M24" s="11">
        <v>13240</v>
      </c>
      <c r="N24" s="10">
        <v>44627</v>
      </c>
      <c r="O24" s="10">
        <v>44992</v>
      </c>
      <c r="P24" s="6">
        <v>1</v>
      </c>
      <c r="Q24" s="6" t="s">
        <v>134</v>
      </c>
      <c r="R24" s="66" t="s">
        <v>134</v>
      </c>
      <c r="S24" s="66" t="s">
        <v>134</v>
      </c>
      <c r="T24" s="6" t="s">
        <v>184</v>
      </c>
      <c r="U24" s="6" t="s">
        <v>134</v>
      </c>
      <c r="V24" s="6" t="s">
        <v>134</v>
      </c>
      <c r="W24" s="10">
        <v>44627</v>
      </c>
      <c r="X24" s="11">
        <v>13240</v>
      </c>
      <c r="Y24" s="6" t="s">
        <v>134</v>
      </c>
      <c r="Z24" s="6" t="s">
        <v>134</v>
      </c>
      <c r="AA24" s="6" t="s">
        <v>134</v>
      </c>
      <c r="AB24" s="12">
        <v>0</v>
      </c>
      <c r="AC24" s="12">
        <v>0</v>
      </c>
      <c r="AD24" s="66"/>
      <c r="AE24" s="66"/>
      <c r="AF24" s="6" t="s">
        <v>134</v>
      </c>
      <c r="AG24" s="12">
        <v>0</v>
      </c>
      <c r="AH24" s="66"/>
      <c r="AI24" s="65">
        <f t="shared" si="0"/>
        <v>738720</v>
      </c>
      <c r="AJ24" s="66">
        <v>38524.629999999997</v>
      </c>
      <c r="AK24" s="66">
        <f>68594.8+67709.7</f>
        <v>136304.5</v>
      </c>
      <c r="AL24" s="66">
        <f t="shared" si="1"/>
        <v>174829.13</v>
      </c>
      <c r="AM24" s="6" t="s">
        <v>185</v>
      </c>
      <c r="AN24" s="11">
        <v>13240</v>
      </c>
      <c r="AO24" s="6" t="s">
        <v>186</v>
      </c>
      <c r="AP24" s="11">
        <v>13240</v>
      </c>
      <c r="AQ24" s="6" t="s">
        <v>134</v>
      </c>
      <c r="AR24" s="6" t="s">
        <v>134</v>
      </c>
      <c r="AS24" s="6" t="s">
        <v>134</v>
      </c>
      <c r="AT24" s="6" t="s">
        <v>134</v>
      </c>
      <c r="AU24" s="6" t="s">
        <v>134</v>
      </c>
      <c r="AV24" s="6" t="s">
        <v>134</v>
      </c>
      <c r="AW24" s="6" t="s">
        <v>134</v>
      </c>
      <c r="AX24" s="6" t="s">
        <v>134</v>
      </c>
      <c r="AY24" s="6" t="s">
        <v>134</v>
      </c>
      <c r="AZ24" s="6" t="s">
        <v>134</v>
      </c>
      <c r="BA24" s="13">
        <v>0</v>
      </c>
      <c r="BB24" s="7" t="s">
        <v>134</v>
      </c>
      <c r="BC24" s="7" t="s">
        <v>134</v>
      </c>
      <c r="BD24" s="7" t="s">
        <v>134</v>
      </c>
      <c r="BE24" s="7" t="s">
        <v>134</v>
      </c>
      <c r="BF24" s="7" t="s">
        <v>134</v>
      </c>
      <c r="BG24" s="7" t="s">
        <v>134</v>
      </c>
      <c r="BH24" s="7" t="s">
        <v>134</v>
      </c>
    </row>
    <row r="25" spans="1:60" ht="51" x14ac:dyDescent="0.25">
      <c r="A25" s="7">
        <v>7</v>
      </c>
      <c r="B25" s="6" t="s">
        <v>187</v>
      </c>
      <c r="C25" s="6" t="s">
        <v>188</v>
      </c>
      <c r="D25" s="8" t="s">
        <v>127</v>
      </c>
      <c r="E25" s="6" t="s">
        <v>128</v>
      </c>
      <c r="F25" s="9" t="s">
        <v>189</v>
      </c>
      <c r="G25" s="11">
        <v>11981</v>
      </c>
      <c r="H25" s="20" t="s">
        <v>190</v>
      </c>
      <c r="I25" s="53" t="s">
        <v>191</v>
      </c>
      <c r="J25" s="6" t="s">
        <v>192</v>
      </c>
      <c r="K25" s="10">
        <v>42907</v>
      </c>
      <c r="L25" s="66">
        <v>69600</v>
      </c>
      <c r="M25" s="11">
        <v>12079</v>
      </c>
      <c r="N25" s="10">
        <v>42907</v>
      </c>
      <c r="O25" s="10">
        <v>43272</v>
      </c>
      <c r="P25" s="6">
        <v>1</v>
      </c>
      <c r="Q25" s="6" t="s">
        <v>134</v>
      </c>
      <c r="R25" s="66" t="s">
        <v>134</v>
      </c>
      <c r="S25" s="66" t="s">
        <v>134</v>
      </c>
      <c r="T25" s="6" t="s">
        <v>135</v>
      </c>
      <c r="U25" s="6" t="s">
        <v>134</v>
      </c>
      <c r="V25" s="6" t="s">
        <v>134</v>
      </c>
      <c r="W25" s="10">
        <v>44001</v>
      </c>
      <c r="X25" s="6" t="s">
        <v>193</v>
      </c>
      <c r="Y25" s="6" t="s">
        <v>149</v>
      </c>
      <c r="Z25" s="10">
        <v>44731</v>
      </c>
      <c r="AA25" s="10">
        <v>45096</v>
      </c>
      <c r="AB25" s="12">
        <v>0</v>
      </c>
      <c r="AC25" s="12">
        <v>0</v>
      </c>
      <c r="AD25" s="66"/>
      <c r="AE25" s="66"/>
      <c r="AF25" s="6" t="s">
        <v>134</v>
      </c>
      <c r="AG25" s="6" t="s">
        <v>134</v>
      </c>
      <c r="AH25" s="66"/>
      <c r="AI25" s="65">
        <f t="shared" si="0"/>
        <v>69600</v>
      </c>
      <c r="AJ25" s="66">
        <v>5000</v>
      </c>
      <c r="AK25" s="66">
        <v>5000</v>
      </c>
      <c r="AL25" s="66">
        <f t="shared" si="1"/>
        <v>10000</v>
      </c>
      <c r="AM25" s="6" t="s">
        <v>194</v>
      </c>
      <c r="AN25" s="11">
        <v>12079</v>
      </c>
      <c r="AO25" s="6" t="s">
        <v>195</v>
      </c>
      <c r="AP25" s="11">
        <v>12079</v>
      </c>
      <c r="AQ25" s="6" t="s">
        <v>134</v>
      </c>
      <c r="AR25" s="6" t="s">
        <v>134</v>
      </c>
      <c r="AS25" s="6" t="s">
        <v>134</v>
      </c>
      <c r="AT25" s="6" t="s">
        <v>134</v>
      </c>
      <c r="AU25" s="6" t="s">
        <v>134</v>
      </c>
      <c r="AV25" s="6" t="s">
        <v>134</v>
      </c>
      <c r="AW25" s="6" t="s">
        <v>134</v>
      </c>
      <c r="AX25" s="6" t="s">
        <v>134</v>
      </c>
      <c r="AY25" s="6" t="s">
        <v>134</v>
      </c>
      <c r="AZ25" s="6" t="s">
        <v>134</v>
      </c>
      <c r="BA25" s="13">
        <v>0</v>
      </c>
      <c r="BB25" s="7" t="s">
        <v>134</v>
      </c>
      <c r="BC25" s="7" t="s">
        <v>134</v>
      </c>
      <c r="BD25" s="7" t="s">
        <v>134</v>
      </c>
      <c r="BE25" s="7" t="s">
        <v>134</v>
      </c>
      <c r="BF25" s="7" t="s">
        <v>134</v>
      </c>
      <c r="BG25" s="7" t="s">
        <v>134</v>
      </c>
      <c r="BH25" s="7" t="s">
        <v>134</v>
      </c>
    </row>
    <row r="26" spans="1:60" ht="25.5" x14ac:dyDescent="0.25">
      <c r="A26" s="7">
        <v>8</v>
      </c>
      <c r="B26" s="6" t="s">
        <v>196</v>
      </c>
      <c r="C26" s="6" t="s">
        <v>197</v>
      </c>
      <c r="D26" s="8" t="s">
        <v>127</v>
      </c>
      <c r="E26" s="6" t="s">
        <v>128</v>
      </c>
      <c r="F26" s="9" t="s">
        <v>198</v>
      </c>
      <c r="G26" s="6" t="s">
        <v>199</v>
      </c>
      <c r="H26" s="20" t="s">
        <v>200</v>
      </c>
      <c r="I26" s="53" t="s">
        <v>201</v>
      </c>
      <c r="J26" s="6" t="s">
        <v>202</v>
      </c>
      <c r="K26" s="10">
        <v>44589</v>
      </c>
      <c r="L26" s="67">
        <v>147200</v>
      </c>
      <c r="M26" s="11">
        <v>13219</v>
      </c>
      <c r="N26" s="10">
        <v>44923</v>
      </c>
      <c r="O26" s="10">
        <v>45288</v>
      </c>
      <c r="P26" s="6">
        <v>1</v>
      </c>
      <c r="Q26" s="6" t="s">
        <v>134</v>
      </c>
      <c r="R26" s="66" t="s">
        <v>134</v>
      </c>
      <c r="S26" s="66" t="s">
        <v>134</v>
      </c>
      <c r="T26" s="6" t="s">
        <v>135</v>
      </c>
      <c r="U26" s="6" t="s">
        <v>134</v>
      </c>
      <c r="V26" s="6" t="s">
        <v>134</v>
      </c>
      <c r="W26" s="6" t="s">
        <v>134</v>
      </c>
      <c r="X26" s="6" t="s">
        <v>134</v>
      </c>
      <c r="Y26" s="6" t="s">
        <v>134</v>
      </c>
      <c r="Z26" s="6" t="s">
        <v>134</v>
      </c>
      <c r="AA26" s="6" t="s">
        <v>134</v>
      </c>
      <c r="AB26" s="12">
        <v>0</v>
      </c>
      <c r="AC26" s="12">
        <v>0</v>
      </c>
      <c r="AD26" s="66"/>
      <c r="AE26" s="66"/>
      <c r="AF26" s="6" t="s">
        <v>134</v>
      </c>
      <c r="AG26" s="6" t="s">
        <v>134</v>
      </c>
      <c r="AH26" s="66"/>
      <c r="AI26" s="65">
        <f t="shared" si="0"/>
        <v>147200</v>
      </c>
      <c r="AJ26" s="66">
        <v>4158.3999999999996</v>
      </c>
      <c r="AK26" s="66">
        <v>4747.2</v>
      </c>
      <c r="AL26" s="66">
        <f t="shared" si="1"/>
        <v>8905.5999999999985</v>
      </c>
      <c r="AM26" s="6" t="s">
        <v>203</v>
      </c>
      <c r="AN26" s="11">
        <v>13219</v>
      </c>
      <c r="AO26" s="6" t="s">
        <v>204</v>
      </c>
      <c r="AP26" s="11">
        <v>13219</v>
      </c>
      <c r="AQ26" s="6" t="s">
        <v>134</v>
      </c>
      <c r="AR26" s="6" t="s">
        <v>134</v>
      </c>
      <c r="AS26" s="6" t="s">
        <v>134</v>
      </c>
      <c r="AT26" s="6" t="s">
        <v>134</v>
      </c>
      <c r="AU26" s="6" t="s">
        <v>134</v>
      </c>
      <c r="AV26" s="6" t="s">
        <v>134</v>
      </c>
      <c r="AW26" s="6" t="s">
        <v>134</v>
      </c>
      <c r="AX26" s="6" t="s">
        <v>134</v>
      </c>
      <c r="AY26" s="6" t="s">
        <v>134</v>
      </c>
      <c r="AZ26" s="6" t="s">
        <v>134</v>
      </c>
      <c r="BA26" s="13">
        <v>0</v>
      </c>
      <c r="BB26" s="7" t="s">
        <v>134</v>
      </c>
      <c r="BC26" s="7" t="s">
        <v>134</v>
      </c>
      <c r="BD26" s="7" t="s">
        <v>134</v>
      </c>
      <c r="BE26" s="7" t="s">
        <v>134</v>
      </c>
      <c r="BF26" s="7" t="s">
        <v>134</v>
      </c>
      <c r="BG26" s="7" t="s">
        <v>134</v>
      </c>
      <c r="BH26" s="7" t="s">
        <v>134</v>
      </c>
    </row>
    <row r="27" spans="1:60" ht="51" x14ac:dyDescent="0.25">
      <c r="A27" s="7">
        <v>9</v>
      </c>
      <c r="B27" s="6" t="s">
        <v>205</v>
      </c>
      <c r="C27" s="6" t="s">
        <v>206</v>
      </c>
      <c r="D27" s="8" t="s">
        <v>207</v>
      </c>
      <c r="E27" s="8" t="s">
        <v>207</v>
      </c>
      <c r="F27" s="9" t="s">
        <v>208</v>
      </c>
      <c r="G27" s="6" t="s">
        <v>209</v>
      </c>
      <c r="H27" s="20" t="s">
        <v>210</v>
      </c>
      <c r="I27" s="53" t="s">
        <v>211</v>
      </c>
      <c r="J27" s="6" t="s">
        <v>212</v>
      </c>
      <c r="K27" s="10">
        <v>44711</v>
      </c>
      <c r="L27" s="67">
        <v>96000</v>
      </c>
      <c r="M27" s="11">
        <v>13299</v>
      </c>
      <c r="N27" s="10">
        <v>44715</v>
      </c>
      <c r="O27" s="10">
        <v>45080</v>
      </c>
      <c r="P27" s="6">
        <v>1</v>
      </c>
      <c r="Q27" s="6" t="s">
        <v>134</v>
      </c>
      <c r="R27" s="66" t="s">
        <v>134</v>
      </c>
      <c r="S27" s="66" t="s">
        <v>134</v>
      </c>
      <c r="T27" s="6" t="s">
        <v>135</v>
      </c>
      <c r="U27" s="6" t="s">
        <v>134</v>
      </c>
      <c r="V27" s="6" t="s">
        <v>134</v>
      </c>
      <c r="W27" s="10">
        <v>44711</v>
      </c>
      <c r="X27" s="11">
        <v>13299</v>
      </c>
      <c r="Y27" s="6" t="s">
        <v>134</v>
      </c>
      <c r="Z27" s="6" t="s">
        <v>134</v>
      </c>
      <c r="AA27" s="6" t="s">
        <v>134</v>
      </c>
      <c r="AB27" s="12">
        <v>0</v>
      </c>
      <c r="AC27" s="12">
        <v>0</v>
      </c>
      <c r="AD27" s="66"/>
      <c r="AE27" s="66"/>
      <c r="AF27" s="6" t="s">
        <v>134</v>
      </c>
      <c r="AG27" s="6" t="s">
        <v>134</v>
      </c>
      <c r="AH27" s="66"/>
      <c r="AI27" s="65">
        <f t="shared" si="0"/>
        <v>96000</v>
      </c>
      <c r="AJ27" s="66">
        <v>8000</v>
      </c>
      <c r="AK27" s="66">
        <v>8000</v>
      </c>
      <c r="AL27" s="66">
        <f t="shared" si="1"/>
        <v>16000</v>
      </c>
      <c r="AM27" s="6" t="s">
        <v>206</v>
      </c>
      <c r="AN27" s="11">
        <v>13299</v>
      </c>
      <c r="AO27" s="6" t="s">
        <v>134</v>
      </c>
      <c r="AP27" s="11">
        <v>13299</v>
      </c>
      <c r="AQ27" s="6" t="s">
        <v>134</v>
      </c>
      <c r="AR27" s="6" t="s">
        <v>134</v>
      </c>
      <c r="AS27" s="6" t="s">
        <v>134</v>
      </c>
      <c r="AT27" s="6" t="s">
        <v>134</v>
      </c>
      <c r="AU27" s="6" t="s">
        <v>134</v>
      </c>
      <c r="AV27" s="6" t="s">
        <v>134</v>
      </c>
      <c r="AW27" s="6" t="s">
        <v>134</v>
      </c>
      <c r="AX27" s="6" t="s">
        <v>134</v>
      </c>
      <c r="AY27" s="6" t="s">
        <v>134</v>
      </c>
      <c r="AZ27" s="6" t="s">
        <v>134</v>
      </c>
      <c r="BA27" s="13">
        <v>0</v>
      </c>
      <c r="BB27" s="7" t="s">
        <v>134</v>
      </c>
      <c r="BC27" s="7" t="s">
        <v>134</v>
      </c>
      <c r="BD27" s="7" t="s">
        <v>134</v>
      </c>
      <c r="BE27" s="7" t="s">
        <v>134</v>
      </c>
      <c r="BF27" s="7" t="s">
        <v>134</v>
      </c>
      <c r="BG27" s="7" t="s">
        <v>134</v>
      </c>
      <c r="BH27" s="7" t="s">
        <v>134</v>
      </c>
    </row>
    <row r="28" spans="1:60" ht="51" x14ac:dyDescent="0.25">
      <c r="A28" s="7">
        <v>10</v>
      </c>
      <c r="B28" s="6" t="s">
        <v>213</v>
      </c>
      <c r="C28" s="6" t="s">
        <v>214</v>
      </c>
      <c r="D28" s="8" t="s">
        <v>127</v>
      </c>
      <c r="E28" s="6" t="s">
        <v>128</v>
      </c>
      <c r="F28" s="9" t="s">
        <v>215</v>
      </c>
      <c r="G28" s="6" t="s">
        <v>216</v>
      </c>
      <c r="H28" s="20" t="s">
        <v>217</v>
      </c>
      <c r="I28" s="53" t="s">
        <v>218</v>
      </c>
      <c r="J28" s="6" t="s">
        <v>219</v>
      </c>
      <c r="K28" s="10">
        <v>44754</v>
      </c>
      <c r="L28" s="67">
        <v>236700</v>
      </c>
      <c r="M28" s="11">
        <v>13327</v>
      </c>
      <c r="N28" s="10">
        <v>44757</v>
      </c>
      <c r="O28" s="10">
        <v>45122</v>
      </c>
      <c r="P28" s="6">
        <v>1</v>
      </c>
      <c r="Q28" s="6" t="s">
        <v>134</v>
      </c>
      <c r="R28" s="66" t="s">
        <v>134</v>
      </c>
      <c r="S28" s="66" t="s">
        <v>134</v>
      </c>
      <c r="T28" s="6" t="s">
        <v>135</v>
      </c>
      <c r="U28" s="6" t="s">
        <v>134</v>
      </c>
      <c r="V28" s="6" t="s">
        <v>134</v>
      </c>
      <c r="W28" s="10">
        <v>44754</v>
      </c>
      <c r="X28" s="11">
        <v>13327</v>
      </c>
      <c r="Y28" s="6" t="s">
        <v>134</v>
      </c>
      <c r="Z28" s="6" t="s">
        <v>134</v>
      </c>
      <c r="AA28" s="6" t="s">
        <v>134</v>
      </c>
      <c r="AB28" s="12">
        <v>0</v>
      </c>
      <c r="AC28" s="12">
        <v>0</v>
      </c>
      <c r="AD28" s="66"/>
      <c r="AE28" s="66"/>
      <c r="AF28" s="6" t="s">
        <v>134</v>
      </c>
      <c r="AG28" s="6" t="s">
        <v>134</v>
      </c>
      <c r="AH28" s="66"/>
      <c r="AI28" s="65">
        <f t="shared" si="0"/>
        <v>236700</v>
      </c>
      <c r="AJ28" s="66">
        <f>29759.98+19725</f>
        <v>49484.979999999996</v>
      </c>
      <c r="AK28" s="66">
        <f>29759.96+19725</f>
        <v>49484.959999999999</v>
      </c>
      <c r="AL28" s="66">
        <f t="shared" si="1"/>
        <v>98969.94</v>
      </c>
      <c r="AM28" s="6" t="s">
        <v>220</v>
      </c>
      <c r="AN28" s="11">
        <v>13327</v>
      </c>
      <c r="AO28" s="6" t="s">
        <v>134</v>
      </c>
      <c r="AP28" s="11">
        <v>13327</v>
      </c>
      <c r="AQ28" s="6" t="s">
        <v>134</v>
      </c>
      <c r="AR28" s="6" t="s">
        <v>134</v>
      </c>
      <c r="AS28" s="6" t="s">
        <v>134</v>
      </c>
      <c r="AT28" s="6" t="s">
        <v>134</v>
      </c>
      <c r="AU28" s="6" t="s">
        <v>134</v>
      </c>
      <c r="AV28" s="6" t="s">
        <v>134</v>
      </c>
      <c r="AW28" s="6" t="s">
        <v>134</v>
      </c>
      <c r="AX28" s="6" t="s">
        <v>134</v>
      </c>
      <c r="AY28" s="6" t="s">
        <v>134</v>
      </c>
      <c r="AZ28" s="6" t="s">
        <v>134</v>
      </c>
      <c r="BA28" s="13">
        <v>0</v>
      </c>
      <c r="BB28" s="7" t="s">
        <v>134</v>
      </c>
      <c r="BC28" s="7" t="s">
        <v>134</v>
      </c>
      <c r="BD28" s="7" t="s">
        <v>134</v>
      </c>
      <c r="BE28" s="7" t="s">
        <v>134</v>
      </c>
      <c r="BF28" s="7" t="s">
        <v>134</v>
      </c>
      <c r="BG28" s="7" t="s">
        <v>134</v>
      </c>
      <c r="BH28" s="7" t="s">
        <v>134</v>
      </c>
    </row>
    <row r="29" spans="1:60" ht="38.25" x14ac:dyDescent="0.25">
      <c r="A29" s="7">
        <v>11</v>
      </c>
      <c r="B29" s="6" t="s">
        <v>221</v>
      </c>
      <c r="C29" s="6" t="s">
        <v>222</v>
      </c>
      <c r="D29" s="8" t="s">
        <v>178</v>
      </c>
      <c r="E29" s="6" t="s">
        <v>128</v>
      </c>
      <c r="F29" s="9" t="s">
        <v>223</v>
      </c>
      <c r="G29" s="6" t="s">
        <v>224</v>
      </c>
      <c r="H29" s="20" t="s">
        <v>225</v>
      </c>
      <c r="I29" s="53" t="s">
        <v>226</v>
      </c>
      <c r="J29" s="6" t="s">
        <v>227</v>
      </c>
      <c r="K29" s="10">
        <v>44784</v>
      </c>
      <c r="L29" s="67">
        <v>100000</v>
      </c>
      <c r="M29" s="11">
        <v>13350</v>
      </c>
      <c r="N29" s="10">
        <v>44784</v>
      </c>
      <c r="O29" s="10">
        <v>45027</v>
      </c>
      <c r="P29" s="6">
        <v>1</v>
      </c>
      <c r="Q29" s="6" t="s">
        <v>134</v>
      </c>
      <c r="R29" s="66" t="s">
        <v>134</v>
      </c>
      <c r="S29" s="66" t="s">
        <v>134</v>
      </c>
      <c r="T29" s="6" t="s">
        <v>228</v>
      </c>
      <c r="U29" s="6" t="s">
        <v>134</v>
      </c>
      <c r="V29" s="6" t="s">
        <v>134</v>
      </c>
      <c r="W29" s="10">
        <v>44784</v>
      </c>
      <c r="X29" s="11">
        <v>13350</v>
      </c>
      <c r="Y29" s="6" t="s">
        <v>134</v>
      </c>
      <c r="Z29" s="6" t="s">
        <v>134</v>
      </c>
      <c r="AA29" s="6" t="s">
        <v>134</v>
      </c>
      <c r="AB29" s="12">
        <v>0</v>
      </c>
      <c r="AC29" s="12">
        <v>0</v>
      </c>
      <c r="AD29" s="66"/>
      <c r="AE29" s="66"/>
      <c r="AF29" s="6" t="s">
        <v>134</v>
      </c>
      <c r="AG29" s="6" t="s">
        <v>134</v>
      </c>
      <c r="AH29" s="66"/>
      <c r="AI29" s="65">
        <f t="shared" si="0"/>
        <v>100000</v>
      </c>
      <c r="AJ29" s="66">
        <v>12500</v>
      </c>
      <c r="AK29" s="66">
        <v>12500</v>
      </c>
      <c r="AL29" s="66">
        <f t="shared" si="1"/>
        <v>25000</v>
      </c>
      <c r="AM29" s="6" t="s">
        <v>229</v>
      </c>
      <c r="AN29" s="11">
        <v>13350</v>
      </c>
      <c r="AO29" s="6" t="s">
        <v>134</v>
      </c>
      <c r="AP29" s="11">
        <v>13350</v>
      </c>
      <c r="AQ29" s="6" t="s">
        <v>134</v>
      </c>
      <c r="AR29" s="6" t="s">
        <v>134</v>
      </c>
      <c r="AS29" s="6" t="s">
        <v>134</v>
      </c>
      <c r="AT29" s="6" t="s">
        <v>134</v>
      </c>
      <c r="AU29" s="6" t="s">
        <v>134</v>
      </c>
      <c r="AV29" s="6" t="s">
        <v>134</v>
      </c>
      <c r="AW29" s="6" t="s">
        <v>134</v>
      </c>
      <c r="AX29" s="6" t="s">
        <v>134</v>
      </c>
      <c r="AY29" s="6" t="s">
        <v>134</v>
      </c>
      <c r="AZ29" s="6" t="s">
        <v>134</v>
      </c>
      <c r="BA29" s="13">
        <v>0</v>
      </c>
      <c r="BB29" s="7" t="s">
        <v>134</v>
      </c>
      <c r="BC29" s="7" t="s">
        <v>134</v>
      </c>
      <c r="BD29" s="7" t="s">
        <v>134</v>
      </c>
      <c r="BE29" s="7" t="s">
        <v>134</v>
      </c>
      <c r="BF29" s="7" t="s">
        <v>134</v>
      </c>
      <c r="BG29" s="7" t="s">
        <v>134</v>
      </c>
      <c r="BH29" s="7" t="s">
        <v>134</v>
      </c>
    </row>
    <row r="30" spans="1:60" ht="38.25" x14ac:dyDescent="0.25">
      <c r="A30" s="7">
        <v>12</v>
      </c>
      <c r="B30" s="6" t="s">
        <v>221</v>
      </c>
      <c r="C30" s="6" t="s">
        <v>222</v>
      </c>
      <c r="D30" s="8" t="s">
        <v>178</v>
      </c>
      <c r="E30" s="6" t="s">
        <v>128</v>
      </c>
      <c r="F30" s="9" t="s">
        <v>223</v>
      </c>
      <c r="G30" s="6" t="s">
        <v>224</v>
      </c>
      <c r="H30" s="20" t="s">
        <v>230</v>
      </c>
      <c r="I30" s="53" t="s">
        <v>231</v>
      </c>
      <c r="J30" s="6" t="s">
        <v>232</v>
      </c>
      <c r="K30" s="10">
        <v>44784</v>
      </c>
      <c r="L30" s="67">
        <v>2058478.96</v>
      </c>
      <c r="M30" s="11">
        <v>13350</v>
      </c>
      <c r="N30" s="10">
        <v>44784</v>
      </c>
      <c r="O30" s="10">
        <v>45027</v>
      </c>
      <c r="P30" s="6">
        <v>1</v>
      </c>
      <c r="Q30" s="6" t="s">
        <v>134</v>
      </c>
      <c r="R30" s="66" t="s">
        <v>134</v>
      </c>
      <c r="S30" s="66" t="s">
        <v>134</v>
      </c>
      <c r="T30" s="6" t="s">
        <v>228</v>
      </c>
      <c r="U30" s="6" t="s">
        <v>134</v>
      </c>
      <c r="V30" s="6" t="s">
        <v>134</v>
      </c>
      <c r="W30" s="10">
        <v>44784</v>
      </c>
      <c r="X30" s="11">
        <v>13350</v>
      </c>
      <c r="Y30" s="6" t="s">
        <v>134</v>
      </c>
      <c r="Z30" s="6" t="s">
        <v>134</v>
      </c>
      <c r="AA30" s="6" t="s">
        <v>134</v>
      </c>
      <c r="AB30" s="12">
        <v>0</v>
      </c>
      <c r="AC30" s="12">
        <v>0</v>
      </c>
      <c r="AD30" s="66"/>
      <c r="AE30" s="66"/>
      <c r="AF30" s="6" t="s">
        <v>134</v>
      </c>
      <c r="AG30" s="6" t="s">
        <v>134</v>
      </c>
      <c r="AH30" s="66"/>
      <c r="AI30" s="65">
        <f t="shared" si="0"/>
        <v>2058478.96</v>
      </c>
      <c r="AJ30" s="66">
        <v>223261.83</v>
      </c>
      <c r="AK30" s="66">
        <v>237310</v>
      </c>
      <c r="AL30" s="66">
        <f t="shared" si="1"/>
        <v>460571.82999999996</v>
      </c>
      <c r="AM30" s="6" t="s">
        <v>229</v>
      </c>
      <c r="AN30" s="11">
        <v>13350</v>
      </c>
      <c r="AO30" s="6" t="s">
        <v>134</v>
      </c>
      <c r="AP30" s="11">
        <v>13350</v>
      </c>
      <c r="AQ30" s="6" t="s">
        <v>134</v>
      </c>
      <c r="AR30" s="6" t="s">
        <v>134</v>
      </c>
      <c r="AS30" s="6" t="s">
        <v>134</v>
      </c>
      <c r="AT30" s="6" t="s">
        <v>134</v>
      </c>
      <c r="AU30" s="6" t="s">
        <v>134</v>
      </c>
      <c r="AV30" s="6" t="s">
        <v>134</v>
      </c>
      <c r="AW30" s="6" t="s">
        <v>134</v>
      </c>
      <c r="AX30" s="6" t="s">
        <v>134</v>
      </c>
      <c r="AY30" s="6" t="s">
        <v>134</v>
      </c>
      <c r="AZ30" s="6" t="s">
        <v>134</v>
      </c>
      <c r="BA30" s="13">
        <v>0</v>
      </c>
      <c r="BB30" s="7" t="s">
        <v>134</v>
      </c>
      <c r="BC30" s="7" t="s">
        <v>134</v>
      </c>
      <c r="BD30" s="7" t="s">
        <v>134</v>
      </c>
      <c r="BE30" s="7" t="s">
        <v>134</v>
      </c>
      <c r="BF30" s="7" t="s">
        <v>134</v>
      </c>
      <c r="BG30" s="7" t="s">
        <v>134</v>
      </c>
      <c r="BH30" s="7" t="s">
        <v>134</v>
      </c>
    </row>
    <row r="31" spans="1:60" ht="38.25" x14ac:dyDescent="0.25">
      <c r="A31" s="7">
        <v>13</v>
      </c>
      <c r="B31" s="6" t="s">
        <v>221</v>
      </c>
      <c r="C31" s="6" t="s">
        <v>222</v>
      </c>
      <c r="D31" s="8" t="s">
        <v>178</v>
      </c>
      <c r="E31" s="6" t="s">
        <v>128</v>
      </c>
      <c r="F31" s="9" t="s">
        <v>223</v>
      </c>
      <c r="G31" s="6" t="s">
        <v>224</v>
      </c>
      <c r="H31" s="20" t="s">
        <v>233</v>
      </c>
      <c r="I31" s="53" t="s">
        <v>234</v>
      </c>
      <c r="J31" s="6" t="s">
        <v>235</v>
      </c>
      <c r="K31" s="10">
        <v>44784</v>
      </c>
      <c r="L31" s="67">
        <v>168000</v>
      </c>
      <c r="M31" s="11">
        <v>13350</v>
      </c>
      <c r="N31" s="10">
        <v>44784</v>
      </c>
      <c r="O31" s="10">
        <v>45027</v>
      </c>
      <c r="P31" s="6">
        <v>1</v>
      </c>
      <c r="Q31" s="6" t="s">
        <v>134</v>
      </c>
      <c r="R31" s="66" t="s">
        <v>134</v>
      </c>
      <c r="S31" s="66" t="s">
        <v>134</v>
      </c>
      <c r="T31" s="6" t="s">
        <v>228</v>
      </c>
      <c r="U31" s="6" t="s">
        <v>134</v>
      </c>
      <c r="V31" s="6" t="s">
        <v>134</v>
      </c>
      <c r="W31" s="10">
        <v>44784</v>
      </c>
      <c r="X31" s="11">
        <v>13350</v>
      </c>
      <c r="Y31" s="6" t="s">
        <v>134</v>
      </c>
      <c r="Z31" s="6" t="s">
        <v>134</v>
      </c>
      <c r="AA31" s="6" t="s">
        <v>134</v>
      </c>
      <c r="AB31" s="12">
        <v>0</v>
      </c>
      <c r="AC31" s="12">
        <v>0</v>
      </c>
      <c r="AD31" s="66"/>
      <c r="AE31" s="66"/>
      <c r="AF31" s="6" t="s">
        <v>134</v>
      </c>
      <c r="AG31" s="6" t="s">
        <v>134</v>
      </c>
      <c r="AH31" s="66"/>
      <c r="AI31" s="65">
        <f t="shared" si="0"/>
        <v>168000</v>
      </c>
      <c r="AJ31" s="66">
        <v>21000</v>
      </c>
      <c r="AK31" s="66">
        <v>21000</v>
      </c>
      <c r="AL31" s="66">
        <f t="shared" si="1"/>
        <v>42000</v>
      </c>
      <c r="AM31" s="6" t="s">
        <v>229</v>
      </c>
      <c r="AN31" s="11">
        <v>13350</v>
      </c>
      <c r="AO31" s="6" t="s">
        <v>134</v>
      </c>
      <c r="AP31" s="11">
        <v>13350</v>
      </c>
      <c r="AQ31" s="6" t="s">
        <v>134</v>
      </c>
      <c r="AR31" s="6" t="s">
        <v>134</v>
      </c>
      <c r="AS31" s="6" t="s">
        <v>134</v>
      </c>
      <c r="AT31" s="6" t="s">
        <v>134</v>
      </c>
      <c r="AU31" s="6" t="s">
        <v>134</v>
      </c>
      <c r="AV31" s="6" t="s">
        <v>134</v>
      </c>
      <c r="AW31" s="6" t="s">
        <v>134</v>
      </c>
      <c r="AX31" s="6" t="s">
        <v>134</v>
      </c>
      <c r="AY31" s="6" t="s">
        <v>134</v>
      </c>
      <c r="AZ31" s="6" t="s">
        <v>134</v>
      </c>
      <c r="BA31" s="13">
        <v>0</v>
      </c>
      <c r="BB31" s="7" t="s">
        <v>134</v>
      </c>
      <c r="BC31" s="7" t="s">
        <v>134</v>
      </c>
      <c r="BD31" s="7" t="s">
        <v>134</v>
      </c>
      <c r="BE31" s="7" t="s">
        <v>134</v>
      </c>
      <c r="BF31" s="7" t="s">
        <v>134</v>
      </c>
      <c r="BG31" s="7" t="s">
        <v>134</v>
      </c>
      <c r="BH31" s="7" t="s">
        <v>134</v>
      </c>
    </row>
    <row r="32" spans="1:60" ht="38.25" x14ac:dyDescent="0.25">
      <c r="A32" s="7">
        <v>14</v>
      </c>
      <c r="B32" s="6" t="s">
        <v>221</v>
      </c>
      <c r="C32" s="6" t="s">
        <v>222</v>
      </c>
      <c r="D32" s="8" t="s">
        <v>178</v>
      </c>
      <c r="E32" s="6" t="s">
        <v>128</v>
      </c>
      <c r="F32" s="9" t="s">
        <v>223</v>
      </c>
      <c r="G32" s="6" t="s">
        <v>224</v>
      </c>
      <c r="H32" s="20" t="s">
        <v>236</v>
      </c>
      <c r="I32" s="53" t="s">
        <v>237</v>
      </c>
      <c r="J32" s="6" t="s">
        <v>238</v>
      </c>
      <c r="K32" s="10">
        <v>44784</v>
      </c>
      <c r="L32" s="67">
        <v>135200</v>
      </c>
      <c r="M32" s="11">
        <v>13350</v>
      </c>
      <c r="N32" s="10">
        <v>44784</v>
      </c>
      <c r="O32" s="10">
        <v>45027</v>
      </c>
      <c r="P32" s="6">
        <v>1</v>
      </c>
      <c r="Q32" s="6" t="s">
        <v>134</v>
      </c>
      <c r="R32" s="66" t="s">
        <v>134</v>
      </c>
      <c r="S32" s="66" t="s">
        <v>134</v>
      </c>
      <c r="T32" s="6" t="s">
        <v>228</v>
      </c>
      <c r="U32" s="6" t="s">
        <v>134</v>
      </c>
      <c r="V32" s="6" t="s">
        <v>134</v>
      </c>
      <c r="W32" s="10">
        <v>44784</v>
      </c>
      <c r="X32" s="11">
        <v>13350</v>
      </c>
      <c r="Y32" s="6" t="s">
        <v>134</v>
      </c>
      <c r="Z32" s="6" t="s">
        <v>134</v>
      </c>
      <c r="AA32" s="6" t="s">
        <v>134</v>
      </c>
      <c r="AB32" s="12">
        <v>0</v>
      </c>
      <c r="AC32" s="12">
        <v>0</v>
      </c>
      <c r="AD32" s="66"/>
      <c r="AE32" s="66"/>
      <c r="AF32" s="6" t="s">
        <v>134</v>
      </c>
      <c r="AG32" s="6" t="s">
        <v>134</v>
      </c>
      <c r="AH32" s="66"/>
      <c r="AI32" s="65">
        <f t="shared" si="0"/>
        <v>135200</v>
      </c>
      <c r="AJ32" s="66">
        <v>16900</v>
      </c>
      <c r="AK32" s="66">
        <v>16900</v>
      </c>
      <c r="AL32" s="66">
        <f t="shared" si="1"/>
        <v>33800</v>
      </c>
      <c r="AM32" s="6" t="s">
        <v>229</v>
      </c>
      <c r="AN32" s="11">
        <v>13350</v>
      </c>
      <c r="AO32" s="6" t="s">
        <v>134</v>
      </c>
      <c r="AP32" s="11">
        <v>13350</v>
      </c>
      <c r="AQ32" s="6" t="s">
        <v>134</v>
      </c>
      <c r="AR32" s="6" t="s">
        <v>134</v>
      </c>
      <c r="AS32" s="6" t="s">
        <v>134</v>
      </c>
      <c r="AT32" s="6" t="s">
        <v>134</v>
      </c>
      <c r="AU32" s="6" t="s">
        <v>134</v>
      </c>
      <c r="AV32" s="6" t="s">
        <v>134</v>
      </c>
      <c r="AW32" s="6" t="s">
        <v>134</v>
      </c>
      <c r="AX32" s="6" t="s">
        <v>134</v>
      </c>
      <c r="AY32" s="6" t="s">
        <v>134</v>
      </c>
      <c r="AZ32" s="6" t="s">
        <v>134</v>
      </c>
      <c r="BA32" s="13">
        <v>0</v>
      </c>
      <c r="BB32" s="7" t="s">
        <v>134</v>
      </c>
      <c r="BC32" s="7" t="s">
        <v>134</v>
      </c>
      <c r="BD32" s="7" t="s">
        <v>134</v>
      </c>
      <c r="BE32" s="7" t="s">
        <v>134</v>
      </c>
      <c r="BF32" s="7" t="s">
        <v>134</v>
      </c>
      <c r="BG32" s="7" t="s">
        <v>134</v>
      </c>
      <c r="BH32" s="7" t="s">
        <v>134</v>
      </c>
    </row>
    <row r="33" spans="1:60" ht="38.25" x14ac:dyDescent="0.25">
      <c r="A33" s="7">
        <v>15</v>
      </c>
      <c r="B33" s="6" t="s">
        <v>221</v>
      </c>
      <c r="C33" s="6" t="s">
        <v>222</v>
      </c>
      <c r="D33" s="8" t="s">
        <v>178</v>
      </c>
      <c r="E33" s="6" t="s">
        <v>128</v>
      </c>
      <c r="F33" s="9" t="s">
        <v>223</v>
      </c>
      <c r="G33" s="6" t="s">
        <v>224</v>
      </c>
      <c r="H33" s="20" t="s">
        <v>239</v>
      </c>
      <c r="I33" s="53" t="s">
        <v>240</v>
      </c>
      <c r="J33" s="6" t="s">
        <v>241</v>
      </c>
      <c r="K33" s="10">
        <v>44784</v>
      </c>
      <c r="L33" s="67">
        <v>253984</v>
      </c>
      <c r="M33" s="11">
        <v>13350</v>
      </c>
      <c r="N33" s="10">
        <v>44784</v>
      </c>
      <c r="O33" s="10">
        <v>45027</v>
      </c>
      <c r="P33" s="6">
        <v>1</v>
      </c>
      <c r="Q33" s="6" t="s">
        <v>134</v>
      </c>
      <c r="R33" s="66" t="s">
        <v>134</v>
      </c>
      <c r="S33" s="66" t="s">
        <v>134</v>
      </c>
      <c r="T33" s="6" t="s">
        <v>228</v>
      </c>
      <c r="U33" s="6" t="s">
        <v>134</v>
      </c>
      <c r="V33" s="6" t="s">
        <v>134</v>
      </c>
      <c r="W33" s="10">
        <v>44784</v>
      </c>
      <c r="X33" s="11">
        <v>13350</v>
      </c>
      <c r="Y33" s="6" t="s">
        <v>134</v>
      </c>
      <c r="Z33" s="6" t="s">
        <v>134</v>
      </c>
      <c r="AA33" s="6" t="s">
        <v>134</v>
      </c>
      <c r="AB33" s="12">
        <v>0</v>
      </c>
      <c r="AC33" s="12">
        <v>0</v>
      </c>
      <c r="AD33" s="66"/>
      <c r="AE33" s="66"/>
      <c r="AF33" s="6" t="s">
        <v>134</v>
      </c>
      <c r="AG33" s="6" t="s">
        <v>134</v>
      </c>
      <c r="AH33" s="66"/>
      <c r="AI33" s="65">
        <f t="shared" si="0"/>
        <v>253984</v>
      </c>
      <c r="AJ33" s="66">
        <v>31748</v>
      </c>
      <c r="AK33" s="66">
        <v>31748</v>
      </c>
      <c r="AL33" s="66">
        <f t="shared" si="1"/>
        <v>63496</v>
      </c>
      <c r="AM33" s="6" t="s">
        <v>229</v>
      </c>
      <c r="AN33" s="11">
        <v>13350</v>
      </c>
      <c r="AO33" s="6" t="s">
        <v>134</v>
      </c>
      <c r="AP33" s="11">
        <v>13350</v>
      </c>
      <c r="AQ33" s="6" t="s">
        <v>134</v>
      </c>
      <c r="AR33" s="6" t="s">
        <v>134</v>
      </c>
      <c r="AS33" s="6" t="s">
        <v>134</v>
      </c>
      <c r="AT33" s="6" t="s">
        <v>134</v>
      </c>
      <c r="AU33" s="6" t="s">
        <v>134</v>
      </c>
      <c r="AV33" s="6" t="s">
        <v>134</v>
      </c>
      <c r="AW33" s="6" t="s">
        <v>134</v>
      </c>
      <c r="AX33" s="6" t="s">
        <v>134</v>
      </c>
      <c r="AY33" s="6" t="s">
        <v>134</v>
      </c>
      <c r="AZ33" s="6" t="s">
        <v>134</v>
      </c>
      <c r="BA33" s="13">
        <v>0</v>
      </c>
      <c r="BB33" s="7" t="s">
        <v>134</v>
      </c>
      <c r="BC33" s="7" t="s">
        <v>134</v>
      </c>
      <c r="BD33" s="7" t="s">
        <v>134</v>
      </c>
      <c r="BE33" s="7" t="s">
        <v>134</v>
      </c>
      <c r="BF33" s="7" t="s">
        <v>134</v>
      </c>
      <c r="BG33" s="7" t="s">
        <v>134</v>
      </c>
      <c r="BH33" s="7" t="s">
        <v>134</v>
      </c>
    </row>
    <row r="34" spans="1:60" ht="38.25" x14ac:dyDescent="0.25">
      <c r="A34" s="7">
        <v>16</v>
      </c>
      <c r="B34" s="6" t="s">
        <v>221</v>
      </c>
      <c r="C34" s="6" t="s">
        <v>222</v>
      </c>
      <c r="D34" s="8" t="s">
        <v>178</v>
      </c>
      <c r="E34" s="6" t="s">
        <v>128</v>
      </c>
      <c r="F34" s="9" t="s">
        <v>223</v>
      </c>
      <c r="G34" s="6" t="s">
        <v>224</v>
      </c>
      <c r="H34" s="20" t="s">
        <v>242</v>
      </c>
      <c r="I34" s="53" t="s">
        <v>243</v>
      </c>
      <c r="J34" s="6" t="s">
        <v>244</v>
      </c>
      <c r="K34" s="10">
        <v>44784</v>
      </c>
      <c r="L34" s="67">
        <v>35500</v>
      </c>
      <c r="M34" s="11">
        <v>13350</v>
      </c>
      <c r="N34" s="10">
        <v>44784</v>
      </c>
      <c r="O34" s="10">
        <v>45027</v>
      </c>
      <c r="P34" s="6">
        <v>1</v>
      </c>
      <c r="Q34" s="6" t="s">
        <v>134</v>
      </c>
      <c r="R34" s="66" t="s">
        <v>134</v>
      </c>
      <c r="S34" s="66" t="s">
        <v>134</v>
      </c>
      <c r="T34" s="6" t="s">
        <v>228</v>
      </c>
      <c r="U34" s="6" t="s">
        <v>134</v>
      </c>
      <c r="V34" s="6" t="s">
        <v>134</v>
      </c>
      <c r="W34" s="10">
        <v>44784</v>
      </c>
      <c r="X34" s="11">
        <v>13350</v>
      </c>
      <c r="Y34" s="6" t="s">
        <v>134</v>
      </c>
      <c r="Z34" s="6" t="s">
        <v>134</v>
      </c>
      <c r="AA34" s="6" t="s">
        <v>134</v>
      </c>
      <c r="AB34" s="12">
        <v>0</v>
      </c>
      <c r="AC34" s="12">
        <v>0</v>
      </c>
      <c r="AD34" s="66"/>
      <c r="AE34" s="66"/>
      <c r="AF34" s="6" t="s">
        <v>134</v>
      </c>
      <c r="AG34" s="6" t="s">
        <v>134</v>
      </c>
      <c r="AH34" s="66"/>
      <c r="AI34" s="65">
        <f t="shared" si="0"/>
        <v>35500</v>
      </c>
      <c r="AJ34" s="66">
        <f>2366.67+4437.5</f>
        <v>6804.17</v>
      </c>
      <c r="AK34" s="66">
        <v>4437.5</v>
      </c>
      <c r="AL34" s="66">
        <f t="shared" si="1"/>
        <v>11241.67</v>
      </c>
      <c r="AM34" s="6" t="s">
        <v>229</v>
      </c>
      <c r="AN34" s="11">
        <v>13350</v>
      </c>
      <c r="AO34" s="6" t="s">
        <v>134</v>
      </c>
      <c r="AP34" s="11">
        <v>13350</v>
      </c>
      <c r="AQ34" s="6" t="s">
        <v>134</v>
      </c>
      <c r="AR34" s="6" t="s">
        <v>134</v>
      </c>
      <c r="AS34" s="6" t="s">
        <v>134</v>
      </c>
      <c r="AT34" s="6" t="s">
        <v>134</v>
      </c>
      <c r="AU34" s="6" t="s">
        <v>134</v>
      </c>
      <c r="AV34" s="6" t="s">
        <v>134</v>
      </c>
      <c r="AW34" s="6" t="s">
        <v>134</v>
      </c>
      <c r="AX34" s="6" t="s">
        <v>134</v>
      </c>
      <c r="AY34" s="6" t="s">
        <v>134</v>
      </c>
      <c r="AZ34" s="6" t="s">
        <v>134</v>
      </c>
      <c r="BA34" s="13">
        <v>0</v>
      </c>
      <c r="BB34" s="7" t="s">
        <v>134</v>
      </c>
      <c r="BC34" s="7" t="s">
        <v>134</v>
      </c>
      <c r="BD34" s="7" t="s">
        <v>134</v>
      </c>
      <c r="BE34" s="7" t="s">
        <v>134</v>
      </c>
      <c r="BF34" s="7" t="s">
        <v>134</v>
      </c>
      <c r="BG34" s="7" t="s">
        <v>134</v>
      </c>
      <c r="BH34" s="7" t="s">
        <v>134</v>
      </c>
    </row>
    <row r="35" spans="1:60" ht="38.25" x14ac:dyDescent="0.25">
      <c r="A35" s="7">
        <v>17</v>
      </c>
      <c r="B35" s="6" t="s">
        <v>221</v>
      </c>
      <c r="C35" s="6" t="s">
        <v>222</v>
      </c>
      <c r="D35" s="8" t="s">
        <v>178</v>
      </c>
      <c r="E35" s="6" t="s">
        <v>128</v>
      </c>
      <c r="F35" s="9" t="s">
        <v>223</v>
      </c>
      <c r="G35" s="6" t="s">
        <v>245</v>
      </c>
      <c r="H35" s="20" t="s">
        <v>246</v>
      </c>
      <c r="I35" s="53" t="s">
        <v>247</v>
      </c>
      <c r="J35" s="6" t="s">
        <v>248</v>
      </c>
      <c r="K35" s="10">
        <v>44815</v>
      </c>
      <c r="L35" s="67">
        <v>135000</v>
      </c>
      <c r="M35" s="11">
        <v>13350</v>
      </c>
      <c r="N35" s="10">
        <v>44815</v>
      </c>
      <c r="O35" s="6" t="s">
        <v>249</v>
      </c>
      <c r="P35" s="6">
        <v>1</v>
      </c>
      <c r="Q35" s="6" t="s">
        <v>134</v>
      </c>
      <c r="R35" s="66" t="s">
        <v>134</v>
      </c>
      <c r="S35" s="66" t="s">
        <v>134</v>
      </c>
      <c r="T35" s="6" t="s">
        <v>228</v>
      </c>
      <c r="U35" s="6" t="s">
        <v>134</v>
      </c>
      <c r="V35" s="6" t="s">
        <v>134</v>
      </c>
      <c r="W35" s="10">
        <v>44815</v>
      </c>
      <c r="X35" s="11">
        <v>13350</v>
      </c>
      <c r="Y35" s="6" t="s">
        <v>134</v>
      </c>
      <c r="Z35" s="6" t="s">
        <v>134</v>
      </c>
      <c r="AA35" s="6" t="s">
        <v>134</v>
      </c>
      <c r="AB35" s="12">
        <v>0</v>
      </c>
      <c r="AC35" s="12">
        <v>0</v>
      </c>
      <c r="AD35" s="66"/>
      <c r="AE35" s="66"/>
      <c r="AF35" s="6" t="s">
        <v>134</v>
      </c>
      <c r="AG35" s="6" t="s">
        <v>134</v>
      </c>
      <c r="AH35" s="66"/>
      <c r="AI35" s="65">
        <f t="shared" si="0"/>
        <v>135000</v>
      </c>
      <c r="AJ35" s="66">
        <v>16875</v>
      </c>
      <c r="AK35" s="66">
        <v>16875</v>
      </c>
      <c r="AL35" s="66">
        <f t="shared" si="1"/>
        <v>33750</v>
      </c>
      <c r="AM35" s="6" t="s">
        <v>229</v>
      </c>
      <c r="AN35" s="11">
        <v>13350</v>
      </c>
      <c r="AO35" s="6" t="s">
        <v>134</v>
      </c>
      <c r="AP35" s="11">
        <v>13350</v>
      </c>
      <c r="AQ35" s="6" t="s">
        <v>134</v>
      </c>
      <c r="AR35" s="6" t="s">
        <v>134</v>
      </c>
      <c r="AS35" s="6" t="s">
        <v>134</v>
      </c>
      <c r="AT35" s="6" t="s">
        <v>134</v>
      </c>
      <c r="AU35" s="6" t="s">
        <v>134</v>
      </c>
      <c r="AV35" s="6" t="s">
        <v>134</v>
      </c>
      <c r="AW35" s="6" t="s">
        <v>134</v>
      </c>
      <c r="AX35" s="6" t="s">
        <v>134</v>
      </c>
      <c r="AY35" s="6" t="s">
        <v>134</v>
      </c>
      <c r="AZ35" s="6" t="s">
        <v>134</v>
      </c>
      <c r="BA35" s="13">
        <v>0</v>
      </c>
      <c r="BB35" s="7" t="s">
        <v>134</v>
      </c>
      <c r="BC35" s="7" t="s">
        <v>134</v>
      </c>
      <c r="BD35" s="7" t="s">
        <v>134</v>
      </c>
      <c r="BE35" s="7" t="s">
        <v>134</v>
      </c>
      <c r="BF35" s="7" t="s">
        <v>134</v>
      </c>
      <c r="BG35" s="7" t="s">
        <v>134</v>
      </c>
      <c r="BH35" s="7" t="s">
        <v>134</v>
      </c>
    </row>
    <row r="36" spans="1:60" ht="38.25" x14ac:dyDescent="0.25">
      <c r="A36" s="7">
        <v>18</v>
      </c>
      <c r="B36" s="6" t="s">
        <v>221</v>
      </c>
      <c r="C36" s="6" t="s">
        <v>222</v>
      </c>
      <c r="D36" s="8" t="s">
        <v>178</v>
      </c>
      <c r="E36" s="6" t="s">
        <v>128</v>
      </c>
      <c r="F36" s="9" t="s">
        <v>223</v>
      </c>
      <c r="G36" s="6" t="s">
        <v>245</v>
      </c>
      <c r="H36" s="20" t="s">
        <v>242</v>
      </c>
      <c r="I36" s="53" t="s">
        <v>250</v>
      </c>
      <c r="J36" s="6" t="s">
        <v>251</v>
      </c>
      <c r="K36" s="10">
        <v>44815</v>
      </c>
      <c r="L36" s="67">
        <v>477300</v>
      </c>
      <c r="M36" s="11">
        <v>13350</v>
      </c>
      <c r="N36" s="10">
        <v>44815</v>
      </c>
      <c r="O36" s="10">
        <v>45057</v>
      </c>
      <c r="P36" s="6">
        <v>1</v>
      </c>
      <c r="Q36" s="6" t="s">
        <v>134</v>
      </c>
      <c r="R36" s="66" t="s">
        <v>134</v>
      </c>
      <c r="S36" s="66" t="s">
        <v>134</v>
      </c>
      <c r="T36" s="6" t="s">
        <v>228</v>
      </c>
      <c r="U36" s="6" t="s">
        <v>134</v>
      </c>
      <c r="V36" s="6" t="s">
        <v>134</v>
      </c>
      <c r="W36" s="10">
        <v>44815</v>
      </c>
      <c r="X36" s="11">
        <v>13350</v>
      </c>
      <c r="Y36" s="6" t="s">
        <v>134</v>
      </c>
      <c r="Z36" s="6" t="s">
        <v>134</v>
      </c>
      <c r="AA36" s="6" t="s">
        <v>134</v>
      </c>
      <c r="AB36" s="12">
        <v>0</v>
      </c>
      <c r="AC36" s="12">
        <v>0</v>
      </c>
      <c r="AD36" s="66"/>
      <c r="AE36" s="66"/>
      <c r="AF36" s="6" t="s">
        <v>134</v>
      </c>
      <c r="AG36" s="6" t="s">
        <v>134</v>
      </c>
      <c r="AH36" s="66"/>
      <c r="AI36" s="65">
        <f t="shared" si="0"/>
        <v>477300</v>
      </c>
      <c r="AJ36" s="66">
        <f>30612.5+23958.25</f>
        <v>54570.75</v>
      </c>
      <c r="AK36" s="66">
        <v>59362.5</v>
      </c>
      <c r="AL36" s="66">
        <f t="shared" si="1"/>
        <v>113933.25</v>
      </c>
      <c r="AM36" s="6" t="s">
        <v>229</v>
      </c>
      <c r="AN36" s="11">
        <v>13350</v>
      </c>
      <c r="AO36" s="6" t="s">
        <v>134</v>
      </c>
      <c r="AP36" s="11">
        <v>13350</v>
      </c>
      <c r="AQ36" s="6" t="s">
        <v>134</v>
      </c>
      <c r="AR36" s="6" t="s">
        <v>134</v>
      </c>
      <c r="AS36" s="6" t="s">
        <v>134</v>
      </c>
      <c r="AT36" s="6" t="s">
        <v>134</v>
      </c>
      <c r="AU36" s="6" t="s">
        <v>134</v>
      </c>
      <c r="AV36" s="6" t="s">
        <v>134</v>
      </c>
      <c r="AW36" s="6" t="s">
        <v>134</v>
      </c>
      <c r="AX36" s="6" t="s">
        <v>134</v>
      </c>
      <c r="AY36" s="6" t="s">
        <v>134</v>
      </c>
      <c r="AZ36" s="6" t="s">
        <v>134</v>
      </c>
      <c r="BA36" s="13">
        <v>0</v>
      </c>
      <c r="BB36" s="7" t="s">
        <v>134</v>
      </c>
      <c r="BC36" s="7" t="s">
        <v>134</v>
      </c>
      <c r="BD36" s="7" t="s">
        <v>134</v>
      </c>
      <c r="BE36" s="7" t="s">
        <v>134</v>
      </c>
      <c r="BF36" s="7" t="s">
        <v>134</v>
      </c>
      <c r="BG36" s="7" t="s">
        <v>134</v>
      </c>
      <c r="BH36" s="7" t="s">
        <v>134</v>
      </c>
    </row>
    <row r="37" spans="1:60" ht="38.25" x14ac:dyDescent="0.25">
      <c r="A37" s="7">
        <v>19</v>
      </c>
      <c r="B37" s="6" t="s">
        <v>252</v>
      </c>
      <c r="C37" s="6" t="s">
        <v>222</v>
      </c>
      <c r="D37" s="8" t="s">
        <v>178</v>
      </c>
      <c r="E37" s="6" t="s">
        <v>128</v>
      </c>
      <c r="F37" s="9" t="s">
        <v>223</v>
      </c>
      <c r="G37" s="6" t="s">
        <v>245</v>
      </c>
      <c r="H37" s="20" t="s">
        <v>253</v>
      </c>
      <c r="I37" s="53" t="s">
        <v>254</v>
      </c>
      <c r="J37" s="6" t="s">
        <v>255</v>
      </c>
      <c r="K37" s="10">
        <v>44815</v>
      </c>
      <c r="L37" s="67">
        <v>717992</v>
      </c>
      <c r="M37" s="11">
        <v>13350</v>
      </c>
      <c r="N37" s="10">
        <v>44815</v>
      </c>
      <c r="O37" s="10">
        <v>45057</v>
      </c>
      <c r="P37" s="6">
        <v>1</v>
      </c>
      <c r="Q37" s="6" t="s">
        <v>134</v>
      </c>
      <c r="R37" s="66" t="s">
        <v>134</v>
      </c>
      <c r="S37" s="66" t="s">
        <v>134</v>
      </c>
      <c r="T37" s="6" t="s">
        <v>228</v>
      </c>
      <c r="U37" s="6" t="s">
        <v>134</v>
      </c>
      <c r="V37" s="6" t="s">
        <v>134</v>
      </c>
      <c r="W37" s="10">
        <v>44815</v>
      </c>
      <c r="X37" s="11">
        <v>13350</v>
      </c>
      <c r="Y37" s="6" t="s">
        <v>134</v>
      </c>
      <c r="Z37" s="6" t="s">
        <v>134</v>
      </c>
      <c r="AA37" s="6" t="s">
        <v>134</v>
      </c>
      <c r="AB37" s="12">
        <v>0</v>
      </c>
      <c r="AC37" s="12">
        <v>0</v>
      </c>
      <c r="AD37" s="66"/>
      <c r="AE37" s="66"/>
      <c r="AF37" s="6" t="s">
        <v>134</v>
      </c>
      <c r="AG37" s="6" t="s">
        <v>134</v>
      </c>
      <c r="AH37" s="66"/>
      <c r="AI37" s="65">
        <f t="shared" si="0"/>
        <v>717992</v>
      </c>
      <c r="AJ37" s="66">
        <v>89749</v>
      </c>
      <c r="AK37" s="66">
        <v>89749</v>
      </c>
      <c r="AL37" s="66">
        <f t="shared" si="1"/>
        <v>179498</v>
      </c>
      <c r="AM37" s="6" t="s">
        <v>229</v>
      </c>
      <c r="AN37" s="11">
        <v>13350</v>
      </c>
      <c r="AO37" s="6" t="s">
        <v>134</v>
      </c>
      <c r="AP37" s="11">
        <v>13350</v>
      </c>
      <c r="AQ37" s="6" t="s">
        <v>134</v>
      </c>
      <c r="AR37" s="6" t="s">
        <v>134</v>
      </c>
      <c r="AS37" s="6" t="s">
        <v>134</v>
      </c>
      <c r="AT37" s="6" t="s">
        <v>134</v>
      </c>
      <c r="AU37" s="6" t="s">
        <v>134</v>
      </c>
      <c r="AV37" s="6" t="s">
        <v>134</v>
      </c>
      <c r="AW37" s="6" t="s">
        <v>134</v>
      </c>
      <c r="AX37" s="6" t="s">
        <v>134</v>
      </c>
      <c r="AY37" s="6" t="s">
        <v>134</v>
      </c>
      <c r="AZ37" s="6" t="s">
        <v>134</v>
      </c>
      <c r="BA37" s="13">
        <v>0</v>
      </c>
      <c r="BB37" s="7" t="s">
        <v>134</v>
      </c>
      <c r="BC37" s="7" t="s">
        <v>134</v>
      </c>
      <c r="BD37" s="7" t="s">
        <v>134</v>
      </c>
      <c r="BE37" s="7" t="s">
        <v>134</v>
      </c>
      <c r="BF37" s="7" t="s">
        <v>134</v>
      </c>
      <c r="BG37" s="7" t="s">
        <v>134</v>
      </c>
      <c r="BH37" s="7" t="s">
        <v>134</v>
      </c>
    </row>
    <row r="38" spans="1:60" ht="38.25" x14ac:dyDescent="0.25">
      <c r="A38" s="7">
        <v>20</v>
      </c>
      <c r="B38" s="6" t="s">
        <v>221</v>
      </c>
      <c r="C38" s="6" t="s">
        <v>222</v>
      </c>
      <c r="D38" s="8" t="s">
        <v>178</v>
      </c>
      <c r="E38" s="6" t="s">
        <v>128</v>
      </c>
      <c r="F38" s="9" t="s">
        <v>223</v>
      </c>
      <c r="G38" s="6" t="s">
        <v>245</v>
      </c>
      <c r="H38" s="20" t="s">
        <v>256</v>
      </c>
      <c r="I38" s="53" t="s">
        <v>257</v>
      </c>
      <c r="J38" s="6" t="s">
        <v>258</v>
      </c>
      <c r="K38" s="10">
        <v>44815</v>
      </c>
      <c r="L38" s="66">
        <v>2053600</v>
      </c>
      <c r="M38" s="11">
        <v>13350</v>
      </c>
      <c r="N38" s="10">
        <v>44815</v>
      </c>
      <c r="O38" s="10">
        <v>45057</v>
      </c>
      <c r="P38" s="6">
        <v>1</v>
      </c>
      <c r="Q38" s="6" t="s">
        <v>134</v>
      </c>
      <c r="R38" s="66" t="s">
        <v>134</v>
      </c>
      <c r="S38" s="66" t="s">
        <v>134</v>
      </c>
      <c r="T38" s="6" t="s">
        <v>228</v>
      </c>
      <c r="U38" s="6" t="s">
        <v>134</v>
      </c>
      <c r="V38" s="6" t="s">
        <v>134</v>
      </c>
      <c r="W38" s="10">
        <v>44815</v>
      </c>
      <c r="X38" s="11">
        <v>13350</v>
      </c>
      <c r="Y38" s="6" t="s">
        <v>134</v>
      </c>
      <c r="Z38" s="6" t="s">
        <v>134</v>
      </c>
      <c r="AA38" s="6" t="s">
        <v>134</v>
      </c>
      <c r="AB38" s="12">
        <v>0</v>
      </c>
      <c r="AC38" s="12">
        <v>0</v>
      </c>
      <c r="AD38" s="66"/>
      <c r="AE38" s="66"/>
      <c r="AF38" s="6" t="s">
        <v>134</v>
      </c>
      <c r="AG38" s="6" t="s">
        <v>134</v>
      </c>
      <c r="AH38" s="66"/>
      <c r="AI38" s="65">
        <f t="shared" si="0"/>
        <v>2053600</v>
      </c>
      <c r="AJ38" s="66">
        <f>12009.04+140825</f>
        <v>152834.04</v>
      </c>
      <c r="AK38" s="66">
        <v>170651.19</v>
      </c>
      <c r="AL38" s="66">
        <f t="shared" si="1"/>
        <v>323485.23</v>
      </c>
      <c r="AM38" s="6" t="s">
        <v>229</v>
      </c>
      <c r="AN38" s="11">
        <v>13350</v>
      </c>
      <c r="AO38" s="6" t="s">
        <v>134</v>
      </c>
      <c r="AP38" s="11">
        <v>13350</v>
      </c>
      <c r="AQ38" s="6" t="s">
        <v>134</v>
      </c>
      <c r="AR38" s="6" t="s">
        <v>134</v>
      </c>
      <c r="AS38" s="6" t="s">
        <v>134</v>
      </c>
      <c r="AT38" s="6" t="s">
        <v>134</v>
      </c>
      <c r="AU38" s="6" t="s">
        <v>134</v>
      </c>
      <c r="AV38" s="6" t="s">
        <v>134</v>
      </c>
      <c r="AW38" s="6" t="s">
        <v>134</v>
      </c>
      <c r="AX38" s="6" t="s">
        <v>134</v>
      </c>
      <c r="AY38" s="6" t="s">
        <v>134</v>
      </c>
      <c r="AZ38" s="6" t="s">
        <v>134</v>
      </c>
      <c r="BA38" s="13">
        <v>0</v>
      </c>
      <c r="BB38" s="7" t="s">
        <v>134</v>
      </c>
      <c r="BC38" s="7" t="s">
        <v>134</v>
      </c>
      <c r="BD38" s="7" t="s">
        <v>134</v>
      </c>
      <c r="BE38" s="7" t="s">
        <v>134</v>
      </c>
      <c r="BF38" s="7" t="s">
        <v>134</v>
      </c>
      <c r="BG38" s="7" t="s">
        <v>134</v>
      </c>
      <c r="BH38" s="7" t="s">
        <v>134</v>
      </c>
    </row>
    <row r="39" spans="1:60" ht="51" x14ac:dyDescent="0.25">
      <c r="A39" s="7">
        <v>21</v>
      </c>
      <c r="B39" s="6" t="s">
        <v>259</v>
      </c>
      <c r="C39" s="6" t="s">
        <v>260</v>
      </c>
      <c r="D39" s="8" t="s">
        <v>178</v>
      </c>
      <c r="E39" s="6" t="s">
        <v>128</v>
      </c>
      <c r="F39" s="9" t="s">
        <v>261</v>
      </c>
      <c r="G39" s="6" t="s">
        <v>262</v>
      </c>
      <c r="H39" s="20" t="s">
        <v>263</v>
      </c>
      <c r="I39" s="53" t="s">
        <v>257</v>
      </c>
      <c r="J39" s="6" t="s">
        <v>258</v>
      </c>
      <c r="K39" s="10">
        <v>44754</v>
      </c>
      <c r="L39" s="67">
        <v>316200</v>
      </c>
      <c r="M39" s="11">
        <v>13327</v>
      </c>
      <c r="N39" s="10">
        <v>44754</v>
      </c>
      <c r="O39" s="10">
        <v>45119</v>
      </c>
      <c r="P39" s="6">
        <v>1</v>
      </c>
      <c r="Q39" s="6" t="s">
        <v>134</v>
      </c>
      <c r="R39" s="66" t="s">
        <v>134</v>
      </c>
      <c r="S39" s="66" t="s">
        <v>134</v>
      </c>
      <c r="T39" s="6" t="s">
        <v>228</v>
      </c>
      <c r="U39" s="6" t="s">
        <v>134</v>
      </c>
      <c r="V39" s="6" t="s">
        <v>134</v>
      </c>
      <c r="W39" s="10">
        <v>44754</v>
      </c>
      <c r="X39" s="11">
        <v>13327</v>
      </c>
      <c r="Y39" s="6" t="s">
        <v>134</v>
      </c>
      <c r="Z39" s="6" t="s">
        <v>134</v>
      </c>
      <c r="AA39" s="6" t="s">
        <v>134</v>
      </c>
      <c r="AB39" s="12">
        <v>0</v>
      </c>
      <c r="AC39" s="12">
        <v>0</v>
      </c>
      <c r="AD39" s="66"/>
      <c r="AE39" s="66"/>
      <c r="AF39" s="6" t="s">
        <v>134</v>
      </c>
      <c r="AG39" s="6" t="s">
        <v>134</v>
      </c>
      <c r="AH39" s="66"/>
      <c r="AI39" s="65">
        <f t="shared" si="0"/>
        <v>316200</v>
      </c>
      <c r="AJ39" s="66">
        <f>1600+13175</f>
        <v>14775</v>
      </c>
      <c r="AK39" s="66">
        <v>26350</v>
      </c>
      <c r="AL39" s="66">
        <f t="shared" si="1"/>
        <v>41125</v>
      </c>
      <c r="AM39" s="6" t="s">
        <v>264</v>
      </c>
      <c r="AN39" s="11">
        <v>13327</v>
      </c>
      <c r="AO39" s="6" t="s">
        <v>265</v>
      </c>
      <c r="AP39" s="11">
        <v>13327</v>
      </c>
      <c r="AQ39" s="6" t="s">
        <v>134</v>
      </c>
      <c r="AR39" s="6" t="s">
        <v>134</v>
      </c>
      <c r="AS39" s="6" t="s">
        <v>134</v>
      </c>
      <c r="AT39" s="6" t="s">
        <v>134</v>
      </c>
      <c r="AU39" s="6" t="s">
        <v>134</v>
      </c>
      <c r="AV39" s="6" t="s">
        <v>134</v>
      </c>
      <c r="AW39" s="6" t="s">
        <v>134</v>
      </c>
      <c r="AX39" s="6" t="s">
        <v>134</v>
      </c>
      <c r="AY39" s="6" t="s">
        <v>134</v>
      </c>
      <c r="AZ39" s="6" t="s">
        <v>134</v>
      </c>
      <c r="BA39" s="13">
        <v>0</v>
      </c>
      <c r="BB39" s="7" t="s">
        <v>134</v>
      </c>
      <c r="BC39" s="7" t="s">
        <v>134</v>
      </c>
      <c r="BD39" s="7" t="s">
        <v>134</v>
      </c>
      <c r="BE39" s="7" t="s">
        <v>134</v>
      </c>
      <c r="BF39" s="7" t="s">
        <v>134</v>
      </c>
      <c r="BG39" s="7" t="s">
        <v>134</v>
      </c>
      <c r="BH39" s="7" t="s">
        <v>134</v>
      </c>
    </row>
    <row r="40" spans="1:60" ht="51" x14ac:dyDescent="0.25">
      <c r="A40" s="7">
        <v>22</v>
      </c>
      <c r="B40" s="6" t="s">
        <v>266</v>
      </c>
      <c r="C40" s="6" t="s">
        <v>267</v>
      </c>
      <c r="D40" s="8" t="s">
        <v>178</v>
      </c>
      <c r="E40" s="6" t="s">
        <v>128</v>
      </c>
      <c r="F40" s="9" t="s">
        <v>268</v>
      </c>
      <c r="G40" s="6" t="s">
        <v>269</v>
      </c>
      <c r="H40" s="20" t="s">
        <v>270</v>
      </c>
      <c r="I40" s="53" t="s">
        <v>271</v>
      </c>
      <c r="J40" s="6" t="s">
        <v>272</v>
      </c>
      <c r="K40" s="10">
        <v>44852</v>
      </c>
      <c r="L40" s="67">
        <v>273240</v>
      </c>
      <c r="M40" s="11">
        <v>13394</v>
      </c>
      <c r="N40" s="10">
        <v>44852</v>
      </c>
      <c r="O40" s="10">
        <v>45217</v>
      </c>
      <c r="P40" s="6">
        <v>1</v>
      </c>
      <c r="Q40" s="6" t="s">
        <v>134</v>
      </c>
      <c r="R40" s="66" t="s">
        <v>134</v>
      </c>
      <c r="S40" s="66" t="s">
        <v>134</v>
      </c>
      <c r="T40" s="6" t="s">
        <v>228</v>
      </c>
      <c r="U40" s="6" t="s">
        <v>134</v>
      </c>
      <c r="V40" s="6" t="s">
        <v>134</v>
      </c>
      <c r="W40" s="10">
        <v>44854</v>
      </c>
      <c r="X40" s="11">
        <v>13394</v>
      </c>
      <c r="Y40" s="6" t="s">
        <v>134</v>
      </c>
      <c r="Z40" s="6" t="s">
        <v>134</v>
      </c>
      <c r="AA40" s="6" t="s">
        <v>134</v>
      </c>
      <c r="AB40" s="12">
        <v>0</v>
      </c>
      <c r="AC40" s="12">
        <v>0</v>
      </c>
      <c r="AD40" s="66"/>
      <c r="AE40" s="66"/>
      <c r="AF40" s="6" t="s">
        <v>134</v>
      </c>
      <c r="AG40" s="6" t="s">
        <v>134</v>
      </c>
      <c r="AH40" s="66"/>
      <c r="AI40" s="65">
        <f t="shared" si="0"/>
        <v>273240</v>
      </c>
      <c r="AJ40" s="66">
        <f>22770+22770</f>
        <v>45540</v>
      </c>
      <c r="AK40" s="66">
        <v>22770</v>
      </c>
      <c r="AL40" s="66">
        <f t="shared" si="1"/>
        <v>68310</v>
      </c>
      <c r="AM40" s="6" t="s">
        <v>273</v>
      </c>
      <c r="AN40" s="11">
        <v>13394</v>
      </c>
      <c r="AO40" s="6" t="s">
        <v>168</v>
      </c>
      <c r="AP40" s="11">
        <v>13394</v>
      </c>
      <c r="AQ40" s="6" t="s">
        <v>134</v>
      </c>
      <c r="AR40" s="6" t="s">
        <v>134</v>
      </c>
      <c r="AS40" s="6" t="s">
        <v>134</v>
      </c>
      <c r="AT40" s="6" t="s">
        <v>134</v>
      </c>
      <c r="AU40" s="6" t="s">
        <v>134</v>
      </c>
      <c r="AV40" s="6" t="s">
        <v>134</v>
      </c>
      <c r="AW40" s="6" t="s">
        <v>134</v>
      </c>
      <c r="AX40" s="6" t="s">
        <v>134</v>
      </c>
      <c r="AY40" s="6" t="s">
        <v>134</v>
      </c>
      <c r="AZ40" s="6" t="s">
        <v>134</v>
      </c>
      <c r="BA40" s="13">
        <v>0</v>
      </c>
      <c r="BB40" s="7" t="s">
        <v>134</v>
      </c>
      <c r="BC40" s="7" t="s">
        <v>134</v>
      </c>
      <c r="BD40" s="7" t="s">
        <v>134</v>
      </c>
      <c r="BE40" s="7" t="s">
        <v>134</v>
      </c>
      <c r="BF40" s="7" t="s">
        <v>134</v>
      </c>
      <c r="BG40" s="7" t="s">
        <v>134</v>
      </c>
      <c r="BH40" s="7" t="s">
        <v>134</v>
      </c>
    </row>
    <row r="41" spans="1:60" ht="38.25" x14ac:dyDescent="0.25">
      <c r="A41" s="7">
        <v>23</v>
      </c>
      <c r="B41" s="6" t="s">
        <v>274</v>
      </c>
      <c r="C41" s="6" t="s">
        <v>275</v>
      </c>
      <c r="D41" s="8" t="s">
        <v>127</v>
      </c>
      <c r="E41" s="6" t="s">
        <v>128</v>
      </c>
      <c r="F41" s="9" t="s">
        <v>276</v>
      </c>
      <c r="G41" s="6" t="s">
        <v>277</v>
      </c>
      <c r="H41" s="20" t="s">
        <v>278</v>
      </c>
      <c r="I41" s="53" t="s">
        <v>279</v>
      </c>
      <c r="J41" s="6" t="s">
        <v>280</v>
      </c>
      <c r="K41" s="10">
        <v>44593</v>
      </c>
      <c r="L41" s="67">
        <v>17811.080000000002</v>
      </c>
      <c r="M41" s="11">
        <v>13217</v>
      </c>
      <c r="N41" s="10">
        <v>44593</v>
      </c>
      <c r="O41" s="10">
        <v>44896</v>
      </c>
      <c r="P41" s="6">
        <v>1</v>
      </c>
      <c r="Q41" s="6" t="s">
        <v>134</v>
      </c>
      <c r="R41" s="66" t="s">
        <v>134</v>
      </c>
      <c r="S41" s="66" t="s">
        <v>134</v>
      </c>
      <c r="T41" s="6" t="s">
        <v>135</v>
      </c>
      <c r="U41" s="6" t="s">
        <v>134</v>
      </c>
      <c r="V41" s="6" t="s">
        <v>134</v>
      </c>
      <c r="W41" s="10">
        <v>44593</v>
      </c>
      <c r="X41" s="11">
        <v>13217</v>
      </c>
      <c r="Y41" s="6" t="s">
        <v>134</v>
      </c>
      <c r="Z41" s="6" t="s">
        <v>134</v>
      </c>
      <c r="AA41" s="6" t="s">
        <v>134</v>
      </c>
      <c r="AB41" s="12">
        <v>0</v>
      </c>
      <c r="AC41" s="12">
        <v>0</v>
      </c>
      <c r="AD41" s="66"/>
      <c r="AE41" s="66"/>
      <c r="AF41" s="6" t="s">
        <v>134</v>
      </c>
      <c r="AG41" s="6" t="s">
        <v>134</v>
      </c>
      <c r="AH41" s="66"/>
      <c r="AI41" s="65">
        <f t="shared" si="0"/>
        <v>17811.080000000002</v>
      </c>
      <c r="AJ41" s="66">
        <f>906.3+697.3</f>
        <v>1603.6</v>
      </c>
      <c r="AK41" s="66">
        <f>1302+688.75</f>
        <v>1990.75</v>
      </c>
      <c r="AL41" s="66">
        <f t="shared" si="1"/>
        <v>3594.35</v>
      </c>
      <c r="AM41" s="6" t="s">
        <v>281</v>
      </c>
      <c r="AN41" s="11">
        <v>13217</v>
      </c>
      <c r="AO41" s="6" t="s">
        <v>134</v>
      </c>
      <c r="AP41" s="11">
        <v>13217</v>
      </c>
      <c r="AQ41" s="6" t="s">
        <v>134</v>
      </c>
      <c r="AR41" s="6" t="s">
        <v>134</v>
      </c>
      <c r="AS41" s="6" t="s">
        <v>134</v>
      </c>
      <c r="AT41" s="6" t="s">
        <v>134</v>
      </c>
      <c r="AU41" s="6" t="s">
        <v>134</v>
      </c>
      <c r="AV41" s="6" t="s">
        <v>134</v>
      </c>
      <c r="AW41" s="6" t="s">
        <v>134</v>
      </c>
      <c r="AX41" s="6" t="s">
        <v>134</v>
      </c>
      <c r="AY41" s="6" t="s">
        <v>134</v>
      </c>
      <c r="AZ41" s="6" t="s">
        <v>134</v>
      </c>
      <c r="BA41" s="13">
        <v>0</v>
      </c>
      <c r="BB41" s="7" t="s">
        <v>134</v>
      </c>
      <c r="BC41" s="7" t="s">
        <v>134</v>
      </c>
      <c r="BD41" s="7" t="s">
        <v>134</v>
      </c>
      <c r="BE41" s="7" t="s">
        <v>134</v>
      </c>
      <c r="BF41" s="7" t="s">
        <v>134</v>
      </c>
      <c r="BG41" s="7" t="s">
        <v>134</v>
      </c>
      <c r="BH41" s="7" t="s">
        <v>134</v>
      </c>
    </row>
    <row r="42" spans="1:60" ht="63.75" x14ac:dyDescent="0.25">
      <c r="A42" s="7">
        <v>24</v>
      </c>
      <c r="B42" s="6" t="s">
        <v>282</v>
      </c>
      <c r="C42" s="6" t="s">
        <v>283</v>
      </c>
      <c r="D42" s="8" t="s">
        <v>178</v>
      </c>
      <c r="E42" s="6" t="s">
        <v>128</v>
      </c>
      <c r="F42" s="9" t="s">
        <v>284</v>
      </c>
      <c r="G42" s="6" t="s">
        <v>245</v>
      </c>
      <c r="H42" s="20" t="s">
        <v>285</v>
      </c>
      <c r="I42" s="53" t="s">
        <v>286</v>
      </c>
      <c r="J42" s="6" t="s">
        <v>287</v>
      </c>
      <c r="K42" s="10">
        <v>44815</v>
      </c>
      <c r="L42" s="67">
        <v>148450</v>
      </c>
      <c r="M42" s="11">
        <v>13350</v>
      </c>
      <c r="N42" s="10">
        <v>44815</v>
      </c>
      <c r="O42" s="10">
        <v>45180</v>
      </c>
      <c r="P42" s="6">
        <v>1</v>
      </c>
      <c r="Q42" s="6" t="s">
        <v>134</v>
      </c>
      <c r="R42" s="66" t="s">
        <v>134</v>
      </c>
      <c r="S42" s="66" t="s">
        <v>134</v>
      </c>
      <c r="T42" s="6" t="s">
        <v>288</v>
      </c>
      <c r="U42" s="6" t="s">
        <v>134</v>
      </c>
      <c r="V42" s="6" t="s">
        <v>134</v>
      </c>
      <c r="W42" s="10">
        <v>44815</v>
      </c>
      <c r="X42" s="11">
        <v>13350</v>
      </c>
      <c r="Y42" s="6" t="s">
        <v>134</v>
      </c>
      <c r="Z42" s="6" t="s">
        <v>134</v>
      </c>
      <c r="AA42" s="6" t="s">
        <v>134</v>
      </c>
      <c r="AB42" s="12">
        <v>0</v>
      </c>
      <c r="AC42" s="12">
        <v>0</v>
      </c>
      <c r="AD42" s="66"/>
      <c r="AE42" s="66"/>
      <c r="AF42" s="6" t="s">
        <v>134</v>
      </c>
      <c r="AG42" s="6" t="s">
        <v>134</v>
      </c>
      <c r="AH42" s="66"/>
      <c r="AI42" s="65">
        <f t="shared" si="0"/>
        <v>148450</v>
      </c>
      <c r="AJ42" s="66">
        <f>49211.73+1219.68</f>
        <v>50431.41</v>
      </c>
      <c r="AK42" s="66">
        <f>13367.54+151.2</f>
        <v>13518.740000000002</v>
      </c>
      <c r="AL42" s="66">
        <f t="shared" si="1"/>
        <v>63950.150000000009</v>
      </c>
      <c r="AM42" s="6" t="s">
        <v>289</v>
      </c>
      <c r="AN42" s="11">
        <v>13352</v>
      </c>
      <c r="AO42" s="6" t="s">
        <v>134</v>
      </c>
      <c r="AP42" s="11">
        <v>13352</v>
      </c>
      <c r="AQ42" s="6" t="s">
        <v>134</v>
      </c>
      <c r="AR42" s="6" t="s">
        <v>134</v>
      </c>
      <c r="AS42" s="6" t="s">
        <v>134</v>
      </c>
      <c r="AT42" s="6" t="s">
        <v>134</v>
      </c>
      <c r="AU42" s="6" t="s">
        <v>134</v>
      </c>
      <c r="AV42" s="6" t="s">
        <v>134</v>
      </c>
      <c r="AW42" s="6" t="s">
        <v>134</v>
      </c>
      <c r="AX42" s="6" t="s">
        <v>134</v>
      </c>
      <c r="AY42" s="6" t="s">
        <v>134</v>
      </c>
      <c r="AZ42" s="6" t="s">
        <v>134</v>
      </c>
      <c r="BA42" s="13">
        <v>0</v>
      </c>
      <c r="BB42" s="7" t="s">
        <v>134</v>
      </c>
      <c r="BC42" s="7" t="s">
        <v>134</v>
      </c>
      <c r="BD42" s="7" t="s">
        <v>134</v>
      </c>
      <c r="BE42" s="7" t="s">
        <v>134</v>
      </c>
      <c r="BF42" s="7" t="s">
        <v>134</v>
      </c>
      <c r="BG42" s="7" t="s">
        <v>134</v>
      </c>
      <c r="BH42" s="7" t="s">
        <v>134</v>
      </c>
    </row>
    <row r="43" spans="1:60" ht="89.25" x14ac:dyDescent="0.25">
      <c r="A43" s="7">
        <v>25</v>
      </c>
      <c r="B43" s="6" t="s">
        <v>290</v>
      </c>
      <c r="C43" s="6" t="s">
        <v>291</v>
      </c>
      <c r="D43" s="8" t="s">
        <v>127</v>
      </c>
      <c r="E43" s="6" t="s">
        <v>128</v>
      </c>
      <c r="F43" s="9" t="s">
        <v>292</v>
      </c>
      <c r="G43" s="6" t="s">
        <v>293</v>
      </c>
      <c r="H43" s="20" t="s">
        <v>294</v>
      </c>
      <c r="I43" s="53" t="s">
        <v>295</v>
      </c>
      <c r="J43" s="6" t="s">
        <v>296</v>
      </c>
      <c r="K43" s="10">
        <v>44557</v>
      </c>
      <c r="L43" s="67">
        <v>1046359.89</v>
      </c>
      <c r="M43" s="11">
        <v>13200</v>
      </c>
      <c r="N43" s="10">
        <v>44557</v>
      </c>
      <c r="O43" s="10">
        <v>44739</v>
      </c>
      <c r="P43" s="6">
        <v>1</v>
      </c>
      <c r="Q43" s="6" t="s">
        <v>134</v>
      </c>
      <c r="R43" s="66" t="s">
        <v>134</v>
      </c>
      <c r="S43" s="66" t="s">
        <v>134</v>
      </c>
      <c r="T43" s="6" t="s">
        <v>135</v>
      </c>
      <c r="U43" s="6" t="s">
        <v>134</v>
      </c>
      <c r="V43" s="6" t="s">
        <v>134</v>
      </c>
      <c r="W43" s="10">
        <v>44557</v>
      </c>
      <c r="X43" s="11">
        <v>13200</v>
      </c>
      <c r="Y43" s="6" t="s">
        <v>134</v>
      </c>
      <c r="Z43" s="6" t="s">
        <v>134</v>
      </c>
      <c r="AA43" s="6" t="s">
        <v>134</v>
      </c>
      <c r="AB43" s="12">
        <v>0</v>
      </c>
      <c r="AC43" s="12">
        <v>0</v>
      </c>
      <c r="AD43" s="66"/>
      <c r="AE43" s="66"/>
      <c r="AF43" s="6" t="s">
        <v>134</v>
      </c>
      <c r="AG43" s="6" t="s">
        <v>134</v>
      </c>
      <c r="AH43" s="66"/>
      <c r="AI43" s="65">
        <f t="shared" si="0"/>
        <v>1046359.89</v>
      </c>
      <c r="AJ43" s="66">
        <v>134109.62</v>
      </c>
      <c r="AK43" s="66">
        <f>206605.29+375762.68</f>
        <v>582367.97</v>
      </c>
      <c r="AL43" s="66">
        <f t="shared" si="1"/>
        <v>716477.59</v>
      </c>
      <c r="AM43" s="6" t="s">
        <v>297</v>
      </c>
      <c r="AN43" s="11">
        <v>13200</v>
      </c>
      <c r="AO43" s="6" t="s">
        <v>134</v>
      </c>
      <c r="AP43" s="11">
        <v>13200</v>
      </c>
      <c r="AQ43" s="6" t="s">
        <v>134</v>
      </c>
      <c r="AR43" s="6" t="s">
        <v>134</v>
      </c>
      <c r="AS43" s="6" t="s">
        <v>134</v>
      </c>
      <c r="AT43" s="6" t="s">
        <v>134</v>
      </c>
      <c r="AU43" s="6" t="s">
        <v>134</v>
      </c>
      <c r="AV43" s="6" t="s">
        <v>134</v>
      </c>
      <c r="AW43" s="6" t="s">
        <v>134</v>
      </c>
      <c r="AX43" s="6" t="s">
        <v>134</v>
      </c>
      <c r="AY43" s="6" t="s">
        <v>134</v>
      </c>
      <c r="AZ43" s="6" t="s">
        <v>134</v>
      </c>
      <c r="BA43" s="13">
        <v>0</v>
      </c>
      <c r="BB43" s="7" t="s">
        <v>134</v>
      </c>
      <c r="BC43" s="7" t="s">
        <v>134</v>
      </c>
      <c r="BD43" s="7" t="s">
        <v>134</v>
      </c>
      <c r="BE43" s="7" t="s">
        <v>134</v>
      </c>
      <c r="BF43" s="7" t="s">
        <v>134</v>
      </c>
      <c r="BG43" s="7" t="s">
        <v>134</v>
      </c>
      <c r="BH43" s="7" t="s">
        <v>134</v>
      </c>
    </row>
    <row r="44" spans="1:60" ht="63.75" x14ac:dyDescent="0.25">
      <c r="A44" s="7">
        <v>26</v>
      </c>
      <c r="B44" s="6" t="s">
        <v>298</v>
      </c>
      <c r="C44" s="6" t="s">
        <v>299</v>
      </c>
      <c r="D44" s="8" t="s">
        <v>178</v>
      </c>
      <c r="E44" s="6" t="s">
        <v>128</v>
      </c>
      <c r="F44" s="9" t="s">
        <v>300</v>
      </c>
      <c r="G44" s="6" t="s">
        <v>301</v>
      </c>
      <c r="H44" s="20" t="s">
        <v>302</v>
      </c>
      <c r="I44" s="53" t="s">
        <v>303</v>
      </c>
      <c r="J44" s="6" t="s">
        <v>304</v>
      </c>
      <c r="K44" s="10">
        <v>44732</v>
      </c>
      <c r="L44" s="67">
        <v>145000</v>
      </c>
      <c r="M44" s="11">
        <v>13316</v>
      </c>
      <c r="N44" s="10">
        <v>44732</v>
      </c>
      <c r="O44" s="10">
        <v>45097</v>
      </c>
      <c r="P44" s="6">
        <v>1</v>
      </c>
      <c r="Q44" s="6" t="s">
        <v>134</v>
      </c>
      <c r="R44" s="66" t="s">
        <v>134</v>
      </c>
      <c r="S44" s="66" t="s">
        <v>134</v>
      </c>
      <c r="T44" s="6" t="s">
        <v>184</v>
      </c>
      <c r="U44" s="6" t="s">
        <v>134</v>
      </c>
      <c r="V44" s="6" t="s">
        <v>134</v>
      </c>
      <c r="W44" s="10">
        <v>44732</v>
      </c>
      <c r="X44" s="11">
        <v>13316</v>
      </c>
      <c r="Y44" s="6" t="s">
        <v>134</v>
      </c>
      <c r="Z44" s="6" t="s">
        <v>134</v>
      </c>
      <c r="AA44" s="6" t="s">
        <v>134</v>
      </c>
      <c r="AB44" s="12">
        <v>0</v>
      </c>
      <c r="AC44" s="12">
        <v>0</v>
      </c>
      <c r="AD44" s="66"/>
      <c r="AE44" s="66"/>
      <c r="AF44" s="6" t="s">
        <v>134</v>
      </c>
      <c r="AG44" s="6" t="s">
        <v>134</v>
      </c>
      <c r="AH44" s="66"/>
      <c r="AI44" s="65">
        <f t="shared" si="0"/>
        <v>145000</v>
      </c>
      <c r="AJ44" s="66">
        <v>2928.2</v>
      </c>
      <c r="AK44" s="66">
        <f>6568.8+5281</f>
        <v>11849.8</v>
      </c>
      <c r="AL44" s="66">
        <f t="shared" si="1"/>
        <v>14778</v>
      </c>
      <c r="AM44" s="6" t="s">
        <v>196</v>
      </c>
      <c r="AN44" s="11">
        <v>13316</v>
      </c>
      <c r="AO44" s="6" t="s">
        <v>134</v>
      </c>
      <c r="AP44" s="11">
        <v>13316</v>
      </c>
      <c r="AQ44" s="6" t="s">
        <v>134</v>
      </c>
      <c r="AR44" s="6" t="s">
        <v>134</v>
      </c>
      <c r="AS44" s="6" t="s">
        <v>134</v>
      </c>
      <c r="AT44" s="6" t="s">
        <v>134</v>
      </c>
      <c r="AU44" s="6" t="s">
        <v>134</v>
      </c>
      <c r="AV44" s="6" t="s">
        <v>134</v>
      </c>
      <c r="AW44" s="6" t="s">
        <v>134</v>
      </c>
      <c r="AX44" s="6" t="s">
        <v>134</v>
      </c>
      <c r="AY44" s="6" t="s">
        <v>134</v>
      </c>
      <c r="AZ44" s="6" t="s">
        <v>134</v>
      </c>
      <c r="BA44" s="13">
        <v>0</v>
      </c>
      <c r="BB44" s="7" t="s">
        <v>134</v>
      </c>
      <c r="BC44" s="7" t="s">
        <v>134</v>
      </c>
      <c r="BD44" s="7" t="s">
        <v>134</v>
      </c>
      <c r="BE44" s="7" t="s">
        <v>134</v>
      </c>
      <c r="BF44" s="7" t="s">
        <v>134</v>
      </c>
      <c r="BG44" s="7" t="s">
        <v>134</v>
      </c>
      <c r="BH44" s="7" t="s">
        <v>134</v>
      </c>
    </row>
    <row r="45" spans="1:60" ht="38.25" x14ac:dyDescent="0.25">
      <c r="A45" s="7">
        <v>27</v>
      </c>
      <c r="B45" s="6" t="s">
        <v>318</v>
      </c>
      <c r="C45" s="6" t="s">
        <v>319</v>
      </c>
      <c r="D45" s="8" t="s">
        <v>178</v>
      </c>
      <c r="E45" s="6" t="s">
        <v>128</v>
      </c>
      <c r="F45" s="9" t="s">
        <v>305</v>
      </c>
      <c r="G45" s="6" t="s">
        <v>306</v>
      </c>
      <c r="H45" s="20" t="s">
        <v>307</v>
      </c>
      <c r="I45" s="53" t="s">
        <v>308</v>
      </c>
      <c r="J45" s="6" t="s">
        <v>309</v>
      </c>
      <c r="K45" s="10">
        <v>44915</v>
      </c>
      <c r="L45" s="67">
        <v>203340</v>
      </c>
      <c r="M45" s="11">
        <v>13438</v>
      </c>
      <c r="N45" s="10">
        <v>44925</v>
      </c>
      <c r="O45" s="10">
        <v>45290</v>
      </c>
      <c r="P45" s="6">
        <v>1</v>
      </c>
      <c r="Q45" s="6" t="s">
        <v>134</v>
      </c>
      <c r="R45" s="66" t="s">
        <v>134</v>
      </c>
      <c r="S45" s="66" t="s">
        <v>134</v>
      </c>
      <c r="T45" s="6" t="s">
        <v>184</v>
      </c>
      <c r="U45" s="6" t="s">
        <v>134</v>
      </c>
      <c r="V45" s="6" t="s">
        <v>134</v>
      </c>
      <c r="W45" s="10">
        <v>44915</v>
      </c>
      <c r="X45" s="11">
        <v>13438</v>
      </c>
      <c r="Y45" s="6" t="s">
        <v>134</v>
      </c>
      <c r="Z45" s="6"/>
      <c r="AA45" s="6"/>
      <c r="AB45" s="12">
        <v>0</v>
      </c>
      <c r="AC45" s="12">
        <v>0</v>
      </c>
      <c r="AD45" s="66"/>
      <c r="AE45" s="66"/>
      <c r="AF45" s="6"/>
      <c r="AG45" s="6"/>
      <c r="AH45" s="66"/>
      <c r="AI45" s="65">
        <f t="shared" si="0"/>
        <v>203340</v>
      </c>
      <c r="AJ45" s="66" t="s">
        <v>134</v>
      </c>
      <c r="AK45" s="66">
        <f>10167+10167</f>
        <v>20334</v>
      </c>
      <c r="AL45" s="66">
        <f>SUM(AK45)</f>
        <v>20334</v>
      </c>
      <c r="AM45" s="6" t="s">
        <v>320</v>
      </c>
      <c r="AN45" s="11">
        <v>13438</v>
      </c>
      <c r="AO45" s="6" t="s">
        <v>134</v>
      </c>
      <c r="AP45" s="6"/>
      <c r="AQ45" s="6" t="s">
        <v>134</v>
      </c>
      <c r="AR45" s="6" t="s">
        <v>134</v>
      </c>
      <c r="AS45" s="6" t="s">
        <v>134</v>
      </c>
      <c r="AT45" s="6" t="s">
        <v>134</v>
      </c>
      <c r="AU45" s="6" t="s">
        <v>134</v>
      </c>
      <c r="AV45" s="6" t="s">
        <v>134</v>
      </c>
      <c r="AW45" s="6" t="s">
        <v>134</v>
      </c>
      <c r="AX45" s="6" t="s">
        <v>134</v>
      </c>
      <c r="AY45" s="6" t="s">
        <v>134</v>
      </c>
      <c r="AZ45" s="6" t="s">
        <v>134</v>
      </c>
      <c r="BA45" s="13">
        <v>0</v>
      </c>
      <c r="BB45" s="7" t="s">
        <v>134</v>
      </c>
      <c r="BC45" s="7" t="s">
        <v>134</v>
      </c>
      <c r="BD45" s="7" t="s">
        <v>134</v>
      </c>
      <c r="BE45" s="7" t="s">
        <v>134</v>
      </c>
      <c r="BF45" s="7" t="s">
        <v>134</v>
      </c>
      <c r="BG45" s="7" t="s">
        <v>134</v>
      </c>
      <c r="BH45" s="7" t="s">
        <v>134</v>
      </c>
    </row>
    <row r="46" spans="1:60" ht="39" thickBot="1" x14ac:dyDescent="0.3">
      <c r="A46" s="7">
        <v>28</v>
      </c>
      <c r="B46" s="6" t="s">
        <v>310</v>
      </c>
      <c r="C46" s="6" t="s">
        <v>311</v>
      </c>
      <c r="D46" s="8" t="s">
        <v>207</v>
      </c>
      <c r="E46" s="6" t="s">
        <v>128</v>
      </c>
      <c r="F46" s="9" t="s">
        <v>312</v>
      </c>
      <c r="G46" s="6" t="s">
        <v>313</v>
      </c>
      <c r="H46" s="20" t="s">
        <v>314</v>
      </c>
      <c r="I46" s="53" t="s">
        <v>315</v>
      </c>
      <c r="J46" s="6" t="s">
        <v>316</v>
      </c>
      <c r="K46" s="10">
        <v>44988</v>
      </c>
      <c r="L46" s="66">
        <v>15090</v>
      </c>
      <c r="M46" s="11">
        <v>13487</v>
      </c>
      <c r="N46" s="10">
        <v>44988</v>
      </c>
      <c r="O46" s="10">
        <v>45016</v>
      </c>
      <c r="P46" s="6">
        <v>1</v>
      </c>
      <c r="Q46" s="6" t="s">
        <v>134</v>
      </c>
      <c r="R46" s="66" t="s">
        <v>134</v>
      </c>
      <c r="S46" s="66" t="s">
        <v>134</v>
      </c>
      <c r="T46" s="6" t="s">
        <v>317</v>
      </c>
      <c r="U46" s="6" t="s">
        <v>134</v>
      </c>
      <c r="V46" s="6" t="s">
        <v>134</v>
      </c>
      <c r="W46" s="10">
        <v>44988</v>
      </c>
      <c r="X46" s="11">
        <v>13487</v>
      </c>
      <c r="Y46" s="6" t="s">
        <v>134</v>
      </c>
      <c r="Z46" s="6" t="s">
        <v>134</v>
      </c>
      <c r="AA46" s="6" t="s">
        <v>134</v>
      </c>
      <c r="AB46" s="12">
        <v>0</v>
      </c>
      <c r="AC46" s="12">
        <v>0</v>
      </c>
      <c r="AD46" s="66"/>
      <c r="AE46" s="66"/>
      <c r="AF46" s="6" t="s">
        <v>134</v>
      </c>
      <c r="AG46" s="6" t="s">
        <v>134</v>
      </c>
      <c r="AH46" s="66"/>
      <c r="AI46" s="65">
        <f t="shared" si="0"/>
        <v>15090</v>
      </c>
      <c r="AJ46" s="66" t="s">
        <v>134</v>
      </c>
      <c r="AK46" s="66">
        <v>15090</v>
      </c>
      <c r="AL46" s="66">
        <f>SUM(AK46)</f>
        <v>15090</v>
      </c>
      <c r="AM46" s="6" t="s">
        <v>311</v>
      </c>
      <c r="AN46" s="11">
        <v>13487</v>
      </c>
      <c r="AO46" s="6" t="s">
        <v>134</v>
      </c>
      <c r="AP46" s="11">
        <v>13487</v>
      </c>
      <c r="AQ46" s="6" t="s">
        <v>134</v>
      </c>
      <c r="AR46" s="6" t="s">
        <v>134</v>
      </c>
      <c r="AS46" s="6" t="s">
        <v>134</v>
      </c>
      <c r="AT46" s="6" t="s">
        <v>134</v>
      </c>
      <c r="AU46" s="6" t="s">
        <v>134</v>
      </c>
      <c r="AV46" s="6" t="s">
        <v>134</v>
      </c>
      <c r="AW46" s="6" t="s">
        <v>134</v>
      </c>
      <c r="AX46" s="6" t="s">
        <v>134</v>
      </c>
      <c r="AY46" s="6" t="s">
        <v>134</v>
      </c>
      <c r="AZ46" s="6" t="s">
        <v>134</v>
      </c>
      <c r="BA46" s="13">
        <v>0</v>
      </c>
      <c r="BB46" s="7" t="s">
        <v>134</v>
      </c>
      <c r="BC46" s="7" t="s">
        <v>134</v>
      </c>
      <c r="BD46" s="7" t="s">
        <v>134</v>
      </c>
      <c r="BE46" s="7" t="s">
        <v>134</v>
      </c>
      <c r="BF46" s="7" t="s">
        <v>134</v>
      </c>
      <c r="BG46" s="7" t="s">
        <v>134</v>
      </c>
      <c r="BH46" s="7" t="s">
        <v>134</v>
      </c>
    </row>
    <row r="47" spans="1:60" ht="13.5" thickBot="1" x14ac:dyDescent="0.3">
      <c r="A47" s="43" t="s">
        <v>329</v>
      </c>
      <c r="B47" s="44"/>
      <c r="C47" s="44"/>
      <c r="D47" s="44"/>
      <c r="E47" s="44"/>
      <c r="F47" s="45"/>
      <c r="G47" s="46"/>
      <c r="H47" s="46"/>
      <c r="I47" s="54"/>
      <c r="J47" s="46"/>
      <c r="K47" s="46"/>
      <c r="L47" s="68">
        <f>SUM(L19:L46)</f>
        <v>17169016.34</v>
      </c>
      <c r="M47" s="47"/>
      <c r="N47" s="47"/>
      <c r="O47" s="47"/>
      <c r="P47" s="47"/>
      <c r="Q47" s="47"/>
      <c r="R47" s="68">
        <f>SUM(R19:R46)</f>
        <v>0</v>
      </c>
      <c r="S47" s="68">
        <f>SUM(S19:S46)</f>
        <v>0</v>
      </c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68">
        <f>SUM(AD19:AD46)</f>
        <v>0</v>
      </c>
      <c r="AE47" s="68">
        <f>SUM(AE19:AE46)</f>
        <v>0</v>
      </c>
      <c r="AF47" s="48"/>
      <c r="AG47" s="48"/>
      <c r="AH47" s="68">
        <f>SUM(AH19:AH46)</f>
        <v>0</v>
      </c>
      <c r="AI47" s="68">
        <f>SUM(AI19:AI46)</f>
        <v>17169016.34</v>
      </c>
      <c r="AJ47" s="68">
        <f>SUM(AJ19:AJ46)</f>
        <v>7803247.4900000002</v>
      </c>
      <c r="AK47" s="68">
        <f>SUM(AK19:AK46)</f>
        <v>2741084.1399999997</v>
      </c>
      <c r="AL47" s="68">
        <f>SUM(AL19:AL46)</f>
        <v>10544331.629999999</v>
      </c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9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1"/>
    </row>
    <row r="48" spans="1:60" s="1" customFormat="1" x14ac:dyDescent="0.25">
      <c r="A48" s="42"/>
      <c r="B48" s="42"/>
      <c r="C48" s="42"/>
      <c r="D48" s="42"/>
      <c r="E48" s="42"/>
      <c r="F48" s="40"/>
      <c r="G48" s="40"/>
      <c r="H48" s="40"/>
      <c r="I48" s="40"/>
      <c r="J48" s="40"/>
      <c r="K48" s="40"/>
      <c r="L48" s="69"/>
      <c r="M48" s="40"/>
      <c r="N48" s="40"/>
      <c r="O48" s="40"/>
      <c r="P48" s="40"/>
      <c r="Q48" s="40"/>
      <c r="R48" s="69"/>
      <c r="S48" s="69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69"/>
      <c r="AE48" s="69"/>
      <c r="AF48" s="41"/>
      <c r="AG48" s="41"/>
      <c r="AH48" s="69"/>
      <c r="AI48" s="69"/>
      <c r="AJ48" s="69"/>
      <c r="AK48" s="69"/>
      <c r="AL48" s="69"/>
      <c r="AM48" s="41"/>
      <c r="AN48" s="41"/>
      <c r="AO48" s="41"/>
      <c r="AP48" s="41"/>
      <c r="AQ48" s="41"/>
      <c r="AR48" s="41"/>
      <c r="AS48" s="41"/>
      <c r="AT48" s="41"/>
      <c r="AU48" s="41"/>
      <c r="AV48" s="41"/>
    </row>
    <row r="49" spans="1:48" s="1" customFormat="1" x14ac:dyDescent="0.25">
      <c r="A49" s="42"/>
      <c r="B49" s="42"/>
      <c r="C49" s="42"/>
      <c r="D49" s="42"/>
      <c r="E49" s="42"/>
      <c r="F49" s="40"/>
      <c r="G49" s="40"/>
      <c r="H49" s="40"/>
      <c r="I49" s="40"/>
      <c r="J49" s="40"/>
      <c r="K49" s="40"/>
      <c r="L49" s="69"/>
      <c r="M49" s="40"/>
      <c r="N49" s="40"/>
      <c r="O49" s="40"/>
      <c r="P49" s="40"/>
      <c r="Q49" s="40"/>
      <c r="R49" s="69"/>
      <c r="S49" s="69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69"/>
      <c r="AE49" s="69"/>
      <c r="AF49" s="41"/>
      <c r="AG49" s="41"/>
      <c r="AH49" s="69"/>
      <c r="AI49" s="69"/>
      <c r="AJ49" s="69"/>
      <c r="AK49" s="69"/>
      <c r="AL49" s="69"/>
      <c r="AM49" s="41"/>
      <c r="AN49" s="41"/>
      <c r="AO49" s="41"/>
      <c r="AP49" s="41"/>
      <c r="AQ49" s="41"/>
      <c r="AR49" s="41"/>
      <c r="AS49" s="41"/>
      <c r="AT49" s="41"/>
      <c r="AU49" s="41"/>
      <c r="AV49" s="41"/>
    </row>
    <row r="50" spans="1:48" s="1" customForma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69"/>
      <c r="M50" s="40"/>
      <c r="N50" s="40"/>
      <c r="O50" s="40"/>
      <c r="P50" s="40"/>
      <c r="Q50" s="40"/>
      <c r="R50" s="69"/>
      <c r="S50" s="69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69"/>
      <c r="AE50" s="69"/>
      <c r="AF50" s="41"/>
      <c r="AG50" s="41"/>
      <c r="AH50" s="69"/>
      <c r="AI50" s="69"/>
      <c r="AJ50" s="69"/>
      <c r="AK50" s="69"/>
      <c r="AL50" s="69"/>
      <c r="AM50" s="41"/>
      <c r="AN50" s="41"/>
      <c r="AO50" s="41"/>
      <c r="AP50" s="41"/>
      <c r="AQ50" s="41"/>
      <c r="AR50" s="41"/>
      <c r="AS50" s="41"/>
      <c r="AT50" s="41"/>
      <c r="AU50" s="41"/>
      <c r="AV50" s="41"/>
    </row>
    <row r="51" spans="1:48" s="1" customFormat="1" x14ac:dyDescent="0.25">
      <c r="A51" s="40" t="s">
        <v>321</v>
      </c>
      <c r="H51" s="40"/>
      <c r="I51" s="40"/>
      <c r="L51" s="70"/>
      <c r="R51" s="70"/>
      <c r="S51" s="70"/>
      <c r="AD51" s="70"/>
      <c r="AE51" s="70"/>
      <c r="AH51" s="70"/>
      <c r="AI51" s="70"/>
      <c r="AJ51" s="70"/>
      <c r="AK51" s="70"/>
      <c r="AL51" s="70"/>
    </row>
    <row r="52" spans="1:48" s="1" customFormat="1" x14ac:dyDescent="0.25">
      <c r="A52" s="40" t="s">
        <v>322</v>
      </c>
      <c r="H52" s="40"/>
      <c r="I52" s="40"/>
      <c r="L52" s="70"/>
      <c r="R52" s="70"/>
      <c r="S52" s="70"/>
      <c r="AD52" s="70"/>
      <c r="AE52" s="70"/>
      <c r="AH52" s="70"/>
      <c r="AI52" s="70"/>
      <c r="AJ52" s="70"/>
      <c r="AK52" s="70"/>
      <c r="AL52" s="70"/>
    </row>
    <row r="53" spans="1:48" s="1" customFormat="1" x14ac:dyDescent="0.25">
      <c r="A53" s="40" t="s">
        <v>323</v>
      </c>
      <c r="H53" s="40"/>
      <c r="I53" s="40"/>
      <c r="L53" s="70"/>
      <c r="R53" s="70"/>
      <c r="S53" s="70"/>
      <c r="AD53" s="70"/>
      <c r="AE53" s="70"/>
      <c r="AH53" s="70"/>
      <c r="AI53" s="70"/>
      <c r="AJ53" s="70"/>
      <c r="AK53" s="70"/>
      <c r="AL53" s="70"/>
    </row>
    <row r="54" spans="1:48" s="1" customFormat="1" x14ac:dyDescent="0.25">
      <c r="H54" s="40"/>
      <c r="I54" s="40"/>
      <c r="L54" s="70"/>
      <c r="R54" s="70"/>
      <c r="S54" s="70"/>
      <c r="AD54" s="70"/>
      <c r="AE54" s="70"/>
      <c r="AH54" s="70"/>
      <c r="AI54" s="70"/>
      <c r="AJ54" s="70"/>
      <c r="AK54" s="70"/>
      <c r="AL54" s="70"/>
    </row>
    <row r="55" spans="1:48" s="1" customFormat="1" x14ac:dyDescent="0.25">
      <c r="H55" s="40"/>
      <c r="I55" s="40"/>
      <c r="L55" s="70"/>
      <c r="R55" s="70"/>
      <c r="S55" s="70"/>
      <c r="AD55" s="70"/>
      <c r="AE55" s="70"/>
      <c r="AH55" s="70"/>
      <c r="AI55" s="70"/>
      <c r="AJ55" s="70"/>
      <c r="AK55" s="70"/>
      <c r="AL55" s="70"/>
    </row>
    <row r="56" spans="1:48" s="1" customFormat="1" x14ac:dyDescent="0.25">
      <c r="H56" s="40"/>
      <c r="I56" s="40"/>
      <c r="L56" s="70"/>
      <c r="R56" s="70"/>
      <c r="S56" s="70"/>
      <c r="AD56" s="70"/>
      <c r="AE56" s="70"/>
      <c r="AH56" s="70"/>
      <c r="AI56" s="70"/>
      <c r="AJ56" s="70"/>
      <c r="AK56" s="70"/>
      <c r="AL56" s="70"/>
    </row>
    <row r="57" spans="1:48" s="1" customFormat="1" x14ac:dyDescent="0.25">
      <c r="H57" s="40"/>
      <c r="I57" s="40"/>
      <c r="L57" s="70"/>
      <c r="R57" s="70"/>
      <c r="S57" s="70"/>
      <c r="AD57" s="70"/>
      <c r="AE57" s="70"/>
      <c r="AH57" s="70"/>
      <c r="AI57" s="70"/>
      <c r="AJ57" s="70"/>
      <c r="AK57" s="70"/>
      <c r="AL57" s="70"/>
    </row>
    <row r="58" spans="1:48" s="1" customFormat="1" x14ac:dyDescent="0.25">
      <c r="H58" s="40"/>
      <c r="I58" s="40"/>
      <c r="L58" s="70"/>
      <c r="R58" s="70"/>
      <c r="S58" s="70"/>
      <c r="AD58" s="70"/>
      <c r="AE58" s="70"/>
      <c r="AH58" s="70"/>
      <c r="AI58" s="70"/>
      <c r="AJ58" s="70"/>
      <c r="AK58" s="70"/>
      <c r="AL58" s="70"/>
    </row>
  </sheetData>
  <mergeCells count="36">
    <mergeCell ref="AS15:AS17"/>
    <mergeCell ref="AT15:AT17"/>
    <mergeCell ref="AU15:AU17"/>
    <mergeCell ref="AV15:AV17"/>
    <mergeCell ref="AQ15:AQ17"/>
    <mergeCell ref="AM14:AP14"/>
    <mergeCell ref="Z16:AA16"/>
    <mergeCell ref="AB16:AE16"/>
    <mergeCell ref="AF15:AH15"/>
    <mergeCell ref="AF16:AH16"/>
    <mergeCell ref="AP15:AP17"/>
    <mergeCell ref="BE15:BE17"/>
    <mergeCell ref="BF15:BH15"/>
    <mergeCell ref="AW14:BH14"/>
    <mergeCell ref="AW15:AW17"/>
    <mergeCell ref="AX15:AX17"/>
    <mergeCell ref="A14:A18"/>
    <mergeCell ref="AY15:BA16"/>
    <mergeCell ref="BB15:BC16"/>
    <mergeCell ref="H14:AL14"/>
    <mergeCell ref="AQ14:AV14"/>
    <mergeCell ref="AR15:AR17"/>
    <mergeCell ref="BF16:BF17"/>
    <mergeCell ref="BG16:BG17"/>
    <mergeCell ref="BH16:BH17"/>
    <mergeCell ref="AO15:AO17"/>
    <mergeCell ref="BD15:BD17"/>
    <mergeCell ref="AI15:AL15"/>
    <mergeCell ref="U15:AE15"/>
    <mergeCell ref="AJ16:AL16"/>
    <mergeCell ref="B14:G16"/>
    <mergeCell ref="H15:T16"/>
    <mergeCell ref="U16:Y16"/>
    <mergeCell ref="AM15:AM17"/>
    <mergeCell ref="AN15:AN17"/>
    <mergeCell ref="A47:F47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SEAGRO LICITAÇÕES MAR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2017-12-11T21:41:57Z</cp:lastPrinted>
  <dcterms:created xsi:type="dcterms:W3CDTF">2013-10-11T22:10:57Z</dcterms:created>
  <dcterms:modified xsi:type="dcterms:W3CDTF">2023-04-04T22:10:43Z</dcterms:modified>
</cp:coreProperties>
</file>