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799"/>
  </bookViews>
  <sheets>
    <sheet name="SEAGRO LICITAÇÕES FEV 2023" sheetId="1" r:id="rId1"/>
  </sheets>
  <calcPr calcId="145621"/>
</workbook>
</file>

<file path=xl/calcChain.xml><?xml version="1.0" encoding="utf-8"?>
<calcChain xmlns="http://schemas.openxmlformats.org/spreadsheetml/2006/main">
  <c r="AL20" i="1" l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19" i="1"/>
  <c r="AL37" i="1"/>
  <c r="AK37" i="1"/>
  <c r="AJ37" i="1"/>
  <c r="AI37" i="1"/>
  <c r="AH37" i="1"/>
  <c r="AE37" i="1"/>
  <c r="AD37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19" i="1"/>
  <c r="L37" i="1"/>
  <c r="AJ36" i="1" l="1"/>
  <c r="AJ35" i="1"/>
  <c r="AJ34" i="1"/>
  <c r="AJ33" i="1"/>
  <c r="AJ32" i="1"/>
  <c r="AJ31" i="1"/>
  <c r="AJ30" i="1"/>
  <c r="AJ29" i="1"/>
  <c r="AJ28" i="1"/>
  <c r="AJ27" i="1"/>
  <c r="AJ26" i="1"/>
  <c r="AK25" i="1"/>
  <c r="AJ25" i="1"/>
  <c r="AJ24" i="1"/>
  <c r="AJ23" i="1"/>
  <c r="AJ20" i="1"/>
</calcChain>
</file>

<file path=xl/sharedStrings.xml><?xml version="1.0" encoding="utf-8"?>
<sst xmlns="http://schemas.openxmlformats.org/spreadsheetml/2006/main" count="814" uniqueCount="251">
  <si>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</si>
  <si>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</si>
  <si>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</si>
  <si>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</si>
  <si>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</si>
  <si>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</si>
  <si>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</si>
  <si>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</si>
  <si>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</si>
  <si>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</si>
  <si>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</si>
  <si>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</si>
  <si>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</si>
  <si>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</si>
  <si>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</si>
  <si>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</si>
  <si>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</si>
  <si>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</si>
  <si>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</si>
  <si>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</si>
  <si>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</si>
  <si>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</si>
  <si>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</si>
  <si>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</si>
  <si>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</si>
  <si>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</si>
  <si>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</si>
  <si>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</si>
  <si>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</si>
  <si>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</si>
  <si>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</si>
  <si>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</si>
  <si>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</si>
  <si>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</si>
  <si>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</si>
  <si>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</si>
  <si>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</si>
  <si>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</si>
  <si>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</si>
  <si>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</si>
  <si>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</si>
  <si>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</si>
  <si>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</si>
  <si>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</si>
  <si>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</si>
  <si>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</si>
  <si>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</si>
  <si>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</si>
  <si>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</si>
  <si>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</si>
  <si>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</si>
  <si>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</si>
  <si>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</si>
  <si>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</si>
  <si>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</si>
  <si>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</si>
  <si>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</si>
  <si>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</si>
  <si>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</si>
  <si>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</si>
  <si>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</si>
  <si>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</si>
  <si>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</si>
  <si>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</si>
  <si>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</si>
  <si>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</si>
  <si>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</si>
  <si>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</si>
  <si>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</si>
  <si>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</si>
  <si>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</si>
  <si>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</si>
  <si>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</si>
  <si>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</si>
  <si>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</si>
  <si>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</si>
  <si>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</si>
  <si>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</si>
  <si>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</si>
  <si>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</si>
  <si>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</si>
  <si>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</si>
  <si>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</si>
  <si>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</si>
  <si>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</si>
  <si>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</si>
  <si>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</si>
  <si>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</si>
  <si>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</si>
  <si>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</si>
  <si>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</si>
  <si>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</si>
  <si>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</si>
  <si>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</si>
  <si>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</si>
  <si>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</si>
  <si>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</si>
  <si>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</si>
  <si>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</si>
  <si>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</si>
  <si>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</si>
  <si>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</si>
  <si>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</si>
  <si>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</si>
  <si>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</si>
  <si>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</si>
  <si>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</si>
  <si>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</si>
  <si>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</si>
  <si>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</si>
  <si>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</si>
  <si>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</si>
  <si>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</si>
  <si>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</si>
  <si>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</si>
  <si>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</si>
  <si>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</si>
  <si>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</si>
  <si>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</si>
  <si>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</si>
  <si>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</si>
  <si>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</si>
  <si>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</si>
  <si>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</si>
  <si>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</si>
  <si>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>PROCESSO ADMINISTRATIVO N°. 3685/2021</t>
  </si>
  <si>
    <t>016/2020</t>
  </si>
  <si>
    <t xml:space="preserve">Pregão Presencial </t>
  </si>
  <si>
    <t>Menor preço por item</t>
  </si>
  <si>
    <t>Prestação de Serviços Terceirizados em Apoio Operacional, de Forma Indireta e Contínua</t>
  </si>
  <si>
    <t>DOE nº 13.021 de 13/05/2021</t>
  </si>
  <si>
    <t>000/2021</t>
  </si>
  <si>
    <t>KRONOS PROJETOS E SERVIÇOS - LTDA</t>
  </si>
  <si>
    <t>03.082.817/0001-44</t>
  </si>
  <si>
    <t>-</t>
  </si>
  <si>
    <t>33.90.39.00</t>
  </si>
  <si>
    <t>DOE nº 13.021 de 13/04/2021</t>
  </si>
  <si>
    <t>Executado até 2022</t>
  </si>
  <si>
    <t xml:space="preserve"> Executado no Exercício 2023</t>
  </si>
  <si>
    <t>005/2020</t>
  </si>
  <si>
    <t>SASDH</t>
  </si>
  <si>
    <t>0016315-7/2016</t>
  </si>
  <si>
    <t xml:space="preserve"> 064/2016</t>
  </si>
  <si>
    <t>Contratação de empresa para prestação de serviços terceirizados de vigilância eletrônica, sistema digital de câmeras de monitoramento, destinada a atender as necessidades desta Secretaria</t>
  </si>
  <si>
    <t>030/2017</t>
  </si>
  <si>
    <t xml:space="preserve">RIO BRANCO SEGURANÇA E SERVIÇOS LTDA – ME </t>
  </si>
  <si>
    <t>16.803.988/0001-67</t>
  </si>
  <si>
    <t>DOE nº 12.823 de 23/06/2020</t>
  </si>
  <si>
    <t xml:space="preserve">Prorrogação do prazo de vigência </t>
  </si>
  <si>
    <t>Aditivo</t>
  </si>
  <si>
    <t>18/2017</t>
  </si>
  <si>
    <t>FUNDHACRE</t>
  </si>
  <si>
    <t>104/2021</t>
  </si>
  <si>
    <t>055/2021</t>
  </si>
  <si>
    <t>PREGÃO ELETRÔNICO</t>
  </si>
  <si>
    <t>Prestação de Serviços de Locação de Impressoras, de forma continuada, compreendendo: a cessão de direito de uso equipamentos novos e de primeiro uso, bem como, softwares de configuração dos equipamentos, e a prestação de serviços de manutenção preventiva e corretiva.</t>
  </si>
  <si>
    <t>01130009/2022</t>
  </si>
  <si>
    <t>A. K. DE OLIVEIRA BATISTA</t>
  </si>
  <si>
    <t>34.245.877/0001-64</t>
  </si>
  <si>
    <t>003/2022</t>
  </si>
  <si>
    <t>030/2021</t>
  </si>
  <si>
    <t>Contratação de Empresa Especializada para fornecimento de águal potável</t>
  </si>
  <si>
    <t>DOE nº 13.219 de 07/02/2022</t>
  </si>
  <si>
    <t>01130007/2022</t>
  </si>
  <si>
    <t>EDIMAR PASQUIM - EPP</t>
  </si>
  <si>
    <t>08.223.466/0001-68</t>
  </si>
  <si>
    <t>007/2021</t>
  </si>
  <si>
    <t>SEME</t>
  </si>
  <si>
    <t>PROCESSO ADMINISTRATIVO N°. 024/2022</t>
  </si>
  <si>
    <t>058/2022</t>
  </si>
  <si>
    <t>Locação e Prestação de Serviços de Equipamentos, Caminhões e/ou Máquinas Pesadas, Com Condutor.</t>
  </si>
  <si>
    <t>DOE nº 13.350 de 16/08/2022</t>
  </si>
  <si>
    <t>01130037/2022</t>
  </si>
  <si>
    <t>WILLIANE REGO DA SILVA</t>
  </si>
  <si>
    <t>516.582.752-68</t>
  </si>
  <si>
    <t>33.91.39.00</t>
  </si>
  <si>
    <t>024/2022</t>
  </si>
  <si>
    <t>01130039/2022</t>
  </si>
  <si>
    <t>TRANSCOM TRANSPORTE COM. CONST. E SERV. LTDA</t>
  </si>
  <si>
    <t>20.299.697/0001-50</t>
  </si>
  <si>
    <t>PROCESSO ADMINISTRATIVO N°. 041/2022</t>
  </si>
  <si>
    <t>067/2021</t>
  </si>
  <si>
    <t>Contratação de Pessoa Jurídica para locação de veiculos tipo Caminhão caçamba tipo toco; basculante 2 eixos com condutor, destinados a atender as necessidades da Secretaria Municipal de Agropecuária - SEAGRO</t>
  </si>
  <si>
    <t>DOE nº 13.101 de 05/08/2022</t>
  </si>
  <si>
    <t>01130027/2022</t>
  </si>
  <si>
    <t>CETM - CONSTRUÇÃO TERRAPLANAGEM E LOCAÇÃO DE MÁQUINAS LTDA</t>
  </si>
  <si>
    <t>28.279.895/0001-64</t>
  </si>
  <si>
    <t>039/2021</t>
  </si>
  <si>
    <t>01130042/2022</t>
  </si>
  <si>
    <t>ANA LIMA DA SILVA</t>
  </si>
  <si>
    <t>046.130.292-60</t>
  </si>
  <si>
    <t>DOE nº 13.350 de 16/09/2022</t>
  </si>
  <si>
    <t>01130033/2022</t>
  </si>
  <si>
    <t>COOPERATIVA DOS PROPRIETÁRIOS DE VEICULOS MÁQUINAS PESADAS DO ESTADO DO ACRE - TRANSTERRA</t>
  </si>
  <si>
    <t>06.100.426/0001-01</t>
  </si>
  <si>
    <t>11/05/20223</t>
  </si>
  <si>
    <t>01130036/2022</t>
  </si>
  <si>
    <t>F A M CHAVES EPP</t>
  </si>
  <si>
    <t>20.876.834/0001-72</t>
  </si>
  <si>
    <t>01130038/2022</t>
  </si>
  <si>
    <t>KEROLEN MARIA DEMARCHI</t>
  </si>
  <si>
    <t>757.454.701-78</t>
  </si>
  <si>
    <t>J L CONSTRUÇÕES LTDA</t>
  </si>
  <si>
    <t>31.031.592/0001-32</t>
  </si>
  <si>
    <t>024/2021</t>
  </si>
  <si>
    <t>01130032/2022</t>
  </si>
  <si>
    <t>PINTO &amp; CIA LTDA</t>
  </si>
  <si>
    <t>07.909.967/0001-30</t>
  </si>
  <si>
    <t>PROCESSO ADMINISTRATIVO N°. 0324/2022</t>
  </si>
  <si>
    <t>01130034/2022</t>
  </si>
  <si>
    <t xml:space="preserve"> ECAM EMPREENDIMENTOS EIRELI</t>
  </si>
  <si>
    <t>30.096.817/0001-76</t>
  </si>
  <si>
    <t>ABA CONSTRUÇÕES E TERRAPLANAGEM LTDA</t>
  </si>
  <si>
    <t>14.554.275/0001-81</t>
  </si>
  <si>
    <t>PROCESSO ADMINISTRATIVO N°. 038/2022</t>
  </si>
  <si>
    <t>067/2022</t>
  </si>
  <si>
    <t>Contratação de pessoa juridíca para Locação de Veiculos tipo Caminhão caçamba tipo toco; basculante 2 eixos com condutor, destinados a atender as necessidades da Secretaria Municipal de Agropecuária - SEAGRO.</t>
  </si>
  <si>
    <t>DOE nº 13.350 de 15/07/2022</t>
  </si>
  <si>
    <t>01130028/2022</t>
  </si>
  <si>
    <t>014/2022</t>
  </si>
  <si>
    <t>DEPASA</t>
  </si>
  <si>
    <t>PROCESSO ADMINISTRATIVO N°. 001/2022</t>
  </si>
  <si>
    <t>001/2022</t>
  </si>
  <si>
    <t>DISPENSA DE LICITAÇÃO</t>
  </si>
  <si>
    <t>Lotação de Imovél, em alvenaria, todo coberto e fechado, medindo aproximadamente 1.00m², para atender as demandas das Divisões de Patrimônio e Zeladoria, desta Secretaria Municipal de Agropecuária - SEAGRO.</t>
  </si>
  <si>
    <t>DOE nº 13.198 de 06/01/2022</t>
  </si>
  <si>
    <t>01130016/2022</t>
  </si>
  <si>
    <t>IF LOCAÇÕES DE IMOVRIS EIRELI</t>
  </si>
  <si>
    <t>34.625.024/0001-58</t>
  </si>
  <si>
    <t>PROCESSO ADMINISTRATIVO N°. 060/2022</t>
  </si>
  <si>
    <t>016/2022</t>
  </si>
  <si>
    <t>Contratação de Pessoa Jurídica para prestação de serviço de veiculo (caminhonete pick up ) com condutor, destinados a atender as necessidades da Secretaria Municipal de Agropecuária - SEAGRO.</t>
  </si>
  <si>
    <t>DOE nº 13.393 de 19/10/2022</t>
  </si>
  <si>
    <t>01130053/2022</t>
  </si>
  <si>
    <t>W. L. OLIVEIRA EIRELI - ME</t>
  </si>
  <si>
    <t>17.337.136/0001-94</t>
  </si>
  <si>
    <t>002/2021</t>
  </si>
  <si>
    <t>SEMEIA</t>
  </si>
  <si>
    <t>Data da emissão: 28/02/2023</t>
  </si>
  <si>
    <t>Nome do responsável pela elaboração: Fábio de Oliveira França/ Nathan Almeida Costa</t>
  </si>
  <si>
    <t>PODER EXECUTIVO MUNICIPAL</t>
  </si>
  <si>
    <t>PRESTAÇÃO DE CONTAS - EXERCÍCIO 2022</t>
  </si>
  <si>
    <t>Manual de Referência - 9ª Edição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</si>
  <si>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DE AGROPECURIA - SEAGRO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</si>
  <si>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FEVEREIRO/2023</t>
    </r>
  </si>
  <si>
    <t>TOTAL</t>
  </si>
  <si>
    <t>0113003/2022</t>
  </si>
  <si>
    <t>Nome do responsável pelo Órgão: Eracides Caetano de Souza</t>
  </si>
  <si>
    <t>Nº do Convênio/ Contrato</t>
  </si>
  <si>
    <t>Concluída em 2023</t>
  </si>
  <si>
    <t>Não concluída em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</si>
</sst>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9" fontId="4" fillId="0" borderId="7" xfId="0" applyNumberFormat="1" applyFont="1" applyFill="1" applyBorder="1" applyAlignment="1">
      <alignment horizontal="center" vertical="center" wrapText="1"/>
    </xf>
    <xf numFmtId="9" fontId="4" fillId="0" borderId="7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13" xfId="0" applyFont="1" applyFill="1" applyBorder="1" applyAlignment="1">
      <alignment vertical="center" wrapText="1"/>
    </xf>
    <xf numFmtId="2" fontId="5" fillId="0" borderId="13" xfId="0" applyNumberFormat="1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2" fontId="5" fillId="0" borderId="0" xfId="0" applyNumberFormat="1" applyFont="1" applyFill="1" applyAlignment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44" fontId="1" fillId="0" borderId="0" xfId="1" applyFont="1" applyFill="1" applyAlignment="1">
      <alignment vertical="center"/>
    </xf>
    <xf numFmtId="44" fontId="1" fillId="0" borderId="0" xfId="1" applyFont="1" applyFill="1" applyAlignment="1">
      <alignment horizontal="center" vertical="center"/>
    </xf>
    <xf numFmtId="44" fontId="1" fillId="0" borderId="0" xfId="1" applyFont="1" applyFill="1" applyAlignment="1">
      <alignment horizontal="left" vertical="center"/>
    </xf>
    <xf numFmtId="44" fontId="6" fillId="0" borderId="0" xfId="1" applyFont="1" applyFill="1" applyBorder="1" applyAlignment="1">
      <alignment vertical="center"/>
    </xf>
    <xf numFmtId="44" fontId="5" fillId="0" borderId="1" xfId="1" applyFont="1" applyFill="1" applyBorder="1" applyAlignment="1">
      <alignment horizontal="center" vertical="center" wrapText="1"/>
    </xf>
    <xf numFmtId="44" fontId="5" fillId="0" borderId="5" xfId="1" applyFont="1" applyFill="1" applyBorder="1" applyAlignment="1">
      <alignment horizontal="center" vertical="center" wrapText="1"/>
    </xf>
    <xf numFmtId="44" fontId="4" fillId="0" borderId="7" xfId="1" applyFont="1" applyFill="1" applyBorder="1" applyAlignment="1">
      <alignment horizontal="right" vertical="center" wrapText="1"/>
    </xf>
    <xf numFmtId="44" fontId="4" fillId="0" borderId="1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right" vertical="center" wrapText="1"/>
    </xf>
    <xf numFmtId="44" fontId="5" fillId="0" borderId="13" xfId="1" applyFont="1" applyFill="1" applyBorder="1" applyAlignment="1">
      <alignment vertical="center" wrapText="1"/>
    </xf>
    <xf numFmtId="44" fontId="5" fillId="0" borderId="0" xfId="1" applyFont="1" applyFill="1" applyAlignment="1">
      <alignment vertical="center"/>
    </xf>
    <xf numFmtId="44" fontId="4" fillId="0" borderId="0" xfId="1" applyFont="1" applyFill="1" applyAlignment="1">
      <alignment vertical="center"/>
    </xf>
    <xf numFmtId="44" fontId="4" fillId="0" borderId="7" xfId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0</xdr:row>
      <xdr:rowOff>66675</xdr:rowOff>
    </xdr:from>
    <xdr:to>
      <xdr:col>1</xdr:col>
      <xdr:colOff>628650</xdr:colOff>
      <xdr:row>2</xdr:row>
      <xdr:rowOff>180975</xdr:rowOff>
    </xdr:to>
    <xdr:pic>
      <xdr:nvPicPr>
        <xdr:cNvPr id="3" name="Imagem 2" descr="pmrb_evandr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66675"/>
          <a:ext cx="4857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1"/>
  <sheetViews>
    <sheetView tabSelected="1" zoomScaleNormal="100" workbookViewId="0">
      <selection activeCell="BE19" sqref="BE19"/>
    </sheetView>
  </sheetViews>
  <sheetFormatPr defaultRowHeight="12.75" x14ac:dyDescent="0.25"/>
  <cols>
    <col min="1" max="1" width="5.85546875" style="1" customWidth="1"/>
    <col min="2" max="2" width="14.5703125" style="1" bestFit="1" customWidth="1"/>
    <col min="3" max="3" width="9.140625" style="1" bestFit="1" customWidth="1"/>
    <col min="4" max="4" width="19.5703125" style="1" bestFit="1" customWidth="1"/>
    <col min="5" max="5" width="11" style="1" bestFit="1" customWidth="1"/>
    <col min="6" max="6" width="55.85546875" style="1" customWidth="1"/>
    <col min="7" max="7" width="12.7109375" style="1" bestFit="1" customWidth="1"/>
    <col min="8" max="8" width="14.42578125" style="34" customWidth="1"/>
    <col min="9" max="9" width="44.28515625" style="38" customWidth="1"/>
    <col min="10" max="10" width="21.5703125" style="1" customWidth="1"/>
    <col min="11" max="11" width="10.5703125" style="1" customWidth="1"/>
    <col min="12" max="12" width="14.7109375" style="68" bestFit="1" customWidth="1"/>
    <col min="13" max="13" width="10.5703125" style="1" customWidth="1"/>
    <col min="14" max="15" width="10.42578125" style="1" bestFit="1" customWidth="1"/>
    <col min="16" max="16" width="8" style="1" bestFit="1" customWidth="1"/>
    <col min="17" max="17" width="9.140625" style="1" bestFit="1" customWidth="1"/>
    <col min="18" max="18" width="10.5703125" style="68" customWidth="1"/>
    <col min="19" max="19" width="11.7109375" style="68" customWidth="1"/>
    <col min="20" max="20" width="13" style="1" customWidth="1"/>
    <col min="21" max="21" width="6.5703125" style="1" bestFit="1" customWidth="1"/>
    <col min="22" max="22" width="6.140625" style="1" bestFit="1" customWidth="1"/>
    <col min="23" max="23" width="10.5703125" style="1" customWidth="1"/>
    <col min="24" max="24" width="14.5703125" style="1" customWidth="1"/>
    <col min="25" max="25" width="28" style="1" bestFit="1" customWidth="1"/>
    <col min="26" max="27" width="10.42578125" style="1" bestFit="1" customWidth="1"/>
    <col min="28" max="29" width="8.7109375" style="1" bestFit="1" customWidth="1"/>
    <col min="30" max="31" width="8.7109375" style="68" bestFit="1" customWidth="1"/>
    <col min="32" max="33" width="10.5703125" style="1" customWidth="1"/>
    <col min="34" max="34" width="10.28515625" style="68" customWidth="1"/>
    <col min="35" max="35" width="21.85546875" style="68" bestFit="1" customWidth="1"/>
    <col min="36" max="36" width="14.7109375" style="68" bestFit="1" customWidth="1"/>
    <col min="37" max="37" width="13.28515625" style="68" bestFit="1" customWidth="1"/>
    <col min="38" max="38" width="14.7109375" style="68" bestFit="1" customWidth="1"/>
    <col min="39" max="39" width="8.7109375" style="1" bestFit="1" customWidth="1"/>
    <col min="40" max="40" width="12" style="1" customWidth="1"/>
    <col min="41" max="41" width="15.85546875" style="1" bestFit="1" customWidth="1"/>
    <col min="42" max="42" width="13.140625" style="1" customWidth="1"/>
    <col min="43" max="43" width="13.7109375" style="1" bestFit="1" customWidth="1"/>
    <col min="44" max="44" width="14.42578125" style="1" customWidth="1"/>
    <col min="45" max="45" width="13.42578125" style="1" customWidth="1"/>
    <col min="46" max="46" width="13.5703125" style="1" customWidth="1"/>
    <col min="47" max="47" width="13.42578125" style="1" customWidth="1"/>
    <col min="48" max="48" width="12.42578125" style="1" customWidth="1"/>
    <col min="49" max="54" width="9.140625" style="1"/>
    <col min="55" max="55" width="9.85546875" style="1" bestFit="1" customWidth="1"/>
    <col min="56" max="56" width="16" style="1" bestFit="1" customWidth="1"/>
    <col min="57" max="57" width="19.42578125" style="1" bestFit="1" customWidth="1"/>
    <col min="58" max="58" width="11.42578125" style="1" bestFit="1" customWidth="1"/>
    <col min="59" max="59" width="13.5703125" style="1" bestFit="1" customWidth="1"/>
    <col min="60" max="60" width="6.5703125" style="1" bestFit="1" customWidth="1"/>
    <col min="61" max="16384" width="9.140625" style="1"/>
  </cols>
  <sheetData>
    <row r="1" spans="1:60" s="11" customFormat="1" ht="15" x14ac:dyDescent="0.25">
      <c r="H1" s="14"/>
      <c r="I1" s="32"/>
      <c r="L1" s="57"/>
      <c r="R1" s="57"/>
      <c r="S1" s="57"/>
      <c r="AD1" s="57"/>
      <c r="AE1" s="57"/>
      <c r="AH1" s="57"/>
      <c r="AI1" s="57"/>
      <c r="AJ1" s="57"/>
      <c r="AK1" s="57"/>
      <c r="AL1" s="57"/>
      <c r="AM1" s="12"/>
      <c r="AN1" s="12"/>
      <c r="AO1" s="12"/>
      <c r="AP1" s="12"/>
      <c r="AQ1" s="12"/>
      <c r="AR1" s="12"/>
      <c r="AS1" s="12"/>
      <c r="AT1" s="12"/>
      <c r="AU1" s="12"/>
      <c r="AV1" s="12"/>
    </row>
    <row r="2" spans="1:60" s="11" customFormat="1" ht="15" x14ac:dyDescent="0.25">
      <c r="H2" s="14"/>
      <c r="I2" s="32"/>
      <c r="L2" s="57"/>
      <c r="R2" s="57"/>
      <c r="S2" s="57"/>
      <c r="AD2" s="57"/>
      <c r="AE2" s="57"/>
      <c r="AH2" s="57"/>
      <c r="AI2" s="57"/>
      <c r="AJ2" s="57"/>
      <c r="AK2" s="57"/>
      <c r="AL2" s="57"/>
      <c r="AM2" s="12"/>
      <c r="AN2" s="12"/>
      <c r="AO2" s="12"/>
      <c r="AP2" s="12"/>
      <c r="AQ2" s="12"/>
      <c r="AR2" s="12"/>
      <c r="AS2" s="12"/>
      <c r="AT2" s="12"/>
      <c r="AU2" s="12"/>
      <c r="AV2" s="12"/>
    </row>
    <row r="3" spans="1:60" s="11" customFormat="1" ht="15" x14ac:dyDescent="0.25">
      <c r="H3" s="14"/>
      <c r="I3" s="32"/>
      <c r="L3" s="57"/>
      <c r="R3" s="57"/>
      <c r="S3" s="57"/>
      <c r="AD3" s="57"/>
      <c r="AE3" s="57"/>
      <c r="AH3" s="57"/>
      <c r="AI3" s="57"/>
      <c r="AJ3" s="57"/>
      <c r="AK3" s="57"/>
      <c r="AL3" s="57"/>
      <c r="AM3" s="12"/>
      <c r="AN3" s="12"/>
      <c r="AO3" s="12"/>
      <c r="AP3" s="12"/>
      <c r="AQ3" s="12"/>
      <c r="AR3" s="12"/>
      <c r="AS3" s="12"/>
      <c r="AT3" s="12"/>
      <c r="AU3" s="12"/>
      <c r="AV3" s="12"/>
    </row>
    <row r="4" spans="1:60" s="11" customFormat="1" ht="15" x14ac:dyDescent="0.25">
      <c r="A4" s="14" t="s">
        <v>240</v>
      </c>
      <c r="H4" s="14"/>
      <c r="I4" s="32"/>
      <c r="L4" s="57"/>
      <c r="R4" s="57"/>
      <c r="S4" s="57"/>
      <c r="AD4" s="57"/>
      <c r="AE4" s="57"/>
      <c r="AH4" s="57"/>
      <c r="AI4" s="57"/>
      <c r="AJ4" s="57"/>
      <c r="AK4" s="57"/>
      <c r="AL4" s="57"/>
    </row>
    <row r="5" spans="1:60" s="11" customFormat="1" ht="15" x14ac:dyDescent="0.25">
      <c r="B5" s="13"/>
      <c r="C5" s="13"/>
      <c r="D5" s="13"/>
      <c r="E5" s="13"/>
      <c r="F5" s="13"/>
      <c r="G5" s="13"/>
      <c r="H5" s="31"/>
      <c r="I5" s="32"/>
      <c r="J5" s="13"/>
      <c r="K5" s="13"/>
      <c r="L5" s="58"/>
      <c r="M5" s="13"/>
      <c r="N5" s="13"/>
      <c r="O5" s="13"/>
      <c r="P5" s="13"/>
      <c r="Q5" s="13"/>
      <c r="R5" s="58"/>
      <c r="S5" s="58"/>
      <c r="T5" s="13"/>
      <c r="U5" s="13"/>
      <c r="V5" s="13"/>
      <c r="W5" s="13"/>
      <c r="X5" s="13"/>
      <c r="Y5" s="13"/>
      <c r="Z5" s="13"/>
      <c r="AA5" s="13"/>
      <c r="AB5" s="13"/>
      <c r="AC5" s="13"/>
      <c r="AD5" s="58"/>
      <c r="AE5" s="58"/>
      <c r="AF5" s="13"/>
      <c r="AG5" s="13"/>
      <c r="AH5" s="58"/>
      <c r="AI5" s="58"/>
      <c r="AJ5" s="58"/>
      <c r="AK5" s="58"/>
      <c r="AL5" s="58"/>
      <c r="AM5" s="13"/>
      <c r="AN5" s="13"/>
      <c r="AO5" s="13"/>
      <c r="AP5" s="13"/>
      <c r="AQ5" s="13"/>
      <c r="AR5" s="13"/>
      <c r="AS5" s="13"/>
      <c r="AT5" s="13"/>
      <c r="AU5" s="13"/>
      <c r="AV5" s="13"/>
    </row>
    <row r="6" spans="1:60" s="11" customFormat="1" ht="15" x14ac:dyDescent="0.25">
      <c r="A6" s="14" t="s">
        <v>241</v>
      </c>
      <c r="H6" s="14"/>
      <c r="I6" s="32"/>
      <c r="L6" s="57"/>
      <c r="R6" s="57"/>
      <c r="S6" s="57"/>
      <c r="AD6" s="57"/>
      <c r="AE6" s="57"/>
      <c r="AH6" s="57"/>
      <c r="AI6" s="57"/>
      <c r="AJ6" s="57"/>
      <c r="AK6" s="57"/>
      <c r="AL6" s="57"/>
    </row>
    <row r="7" spans="1:60" s="11" customFormat="1" ht="15" x14ac:dyDescent="0.25">
      <c r="A7" s="11" t="s">
        <v>93</v>
      </c>
      <c r="H7" s="14"/>
      <c r="I7" s="32"/>
      <c r="K7" s="12"/>
      <c r="L7" s="59"/>
      <c r="M7" s="12"/>
      <c r="N7" s="12"/>
      <c r="O7" s="12"/>
      <c r="P7" s="12"/>
      <c r="Q7" s="12"/>
      <c r="R7" s="59"/>
      <c r="S7" s="59"/>
      <c r="T7" s="12"/>
      <c r="U7" s="12"/>
      <c r="V7" s="12"/>
      <c r="W7" s="12"/>
      <c r="X7" s="12"/>
      <c r="Y7" s="12"/>
      <c r="Z7" s="12"/>
      <c r="AA7" s="12"/>
      <c r="AB7" s="12"/>
      <c r="AC7" s="12"/>
      <c r="AD7" s="59"/>
      <c r="AE7" s="59"/>
      <c r="AF7" s="12"/>
      <c r="AG7" s="12"/>
      <c r="AH7" s="59"/>
      <c r="AI7" s="59"/>
      <c r="AJ7" s="59"/>
      <c r="AK7" s="59"/>
      <c r="AL7" s="59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</row>
    <row r="8" spans="1:60" s="11" customFormat="1" ht="15" x14ac:dyDescent="0.25">
      <c r="A8" s="11" t="s">
        <v>242</v>
      </c>
      <c r="F8" s="12"/>
      <c r="G8" s="12"/>
      <c r="H8" s="32"/>
      <c r="I8" s="32"/>
      <c r="J8" s="12"/>
      <c r="K8" s="12"/>
      <c r="L8" s="59"/>
      <c r="M8" s="12"/>
      <c r="N8" s="12"/>
      <c r="O8" s="12"/>
      <c r="P8" s="12"/>
      <c r="Q8" s="12"/>
      <c r="R8" s="59"/>
      <c r="S8" s="59"/>
      <c r="T8" s="12"/>
      <c r="U8" s="12"/>
      <c r="V8" s="12"/>
      <c r="W8" s="12"/>
      <c r="X8" s="12"/>
      <c r="Y8" s="12"/>
      <c r="Z8" s="12"/>
      <c r="AA8" s="12"/>
      <c r="AB8" s="12"/>
      <c r="AC8" s="12"/>
      <c r="AD8" s="59"/>
      <c r="AE8" s="59"/>
      <c r="AF8" s="12"/>
      <c r="AG8" s="12"/>
      <c r="AH8" s="59"/>
      <c r="AI8" s="59"/>
      <c r="AJ8" s="59"/>
      <c r="AK8" s="59"/>
      <c r="AL8" s="59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</row>
    <row r="9" spans="1:60" s="11" customFormat="1" ht="15" x14ac:dyDescent="0.25">
      <c r="B9" s="13"/>
      <c r="C9" s="13"/>
      <c r="D9" s="13"/>
      <c r="E9" s="13"/>
      <c r="F9" s="13"/>
      <c r="G9" s="13"/>
      <c r="H9" s="31"/>
      <c r="I9" s="32"/>
      <c r="J9" s="13"/>
      <c r="K9" s="13"/>
      <c r="L9" s="58"/>
      <c r="M9" s="13"/>
      <c r="N9" s="13"/>
      <c r="O9" s="13"/>
      <c r="P9" s="13"/>
      <c r="Q9" s="13"/>
      <c r="R9" s="58"/>
      <c r="S9" s="58"/>
      <c r="T9" s="13"/>
      <c r="U9" s="13"/>
      <c r="V9" s="13"/>
      <c r="W9" s="13"/>
      <c r="X9" s="13"/>
      <c r="Y9" s="13"/>
      <c r="Z9" s="13"/>
      <c r="AA9" s="13"/>
      <c r="AB9" s="13"/>
      <c r="AC9" s="13"/>
      <c r="AD9" s="58"/>
      <c r="AE9" s="58"/>
      <c r="AF9" s="13"/>
      <c r="AG9" s="13"/>
      <c r="AH9" s="58"/>
      <c r="AI9" s="58"/>
      <c r="AJ9" s="58"/>
      <c r="AK9" s="58"/>
      <c r="AL9" s="58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</row>
    <row r="10" spans="1:60" s="11" customFormat="1" ht="15" x14ac:dyDescent="0.25">
      <c r="A10" s="11" t="s">
        <v>243</v>
      </c>
      <c r="H10" s="14"/>
      <c r="I10" s="32"/>
      <c r="L10" s="57"/>
      <c r="R10" s="57"/>
      <c r="S10" s="57"/>
      <c r="AD10" s="57"/>
      <c r="AE10" s="57"/>
      <c r="AH10" s="57"/>
      <c r="AI10" s="57"/>
      <c r="AJ10" s="57"/>
      <c r="AK10" s="57"/>
      <c r="AL10" s="57"/>
    </row>
    <row r="11" spans="1:60" s="11" customFormat="1" ht="15" x14ac:dyDescent="0.25">
      <c r="A11" s="11" t="s">
        <v>244</v>
      </c>
      <c r="H11" s="14"/>
      <c r="I11" s="32"/>
      <c r="L11" s="57"/>
      <c r="R11" s="57"/>
      <c r="S11" s="57"/>
      <c r="AD11" s="57"/>
      <c r="AE11" s="57"/>
      <c r="AH11" s="57"/>
      <c r="AI11" s="57"/>
      <c r="AJ11" s="57"/>
      <c r="AK11" s="57"/>
      <c r="AL11" s="57"/>
    </row>
    <row r="12" spans="1:60" s="11" customFormat="1" ht="15" x14ac:dyDescent="0.25">
      <c r="H12" s="14"/>
      <c r="I12" s="32"/>
      <c r="L12" s="57"/>
      <c r="R12" s="57"/>
      <c r="S12" s="57"/>
      <c r="AD12" s="57"/>
      <c r="AE12" s="57"/>
      <c r="AH12" s="57"/>
      <c r="AI12" s="57"/>
      <c r="AJ12" s="57"/>
      <c r="AK12" s="57"/>
      <c r="AL12" s="57"/>
    </row>
    <row r="13" spans="1:60" s="11" customFormat="1" ht="15.75" thickBot="1" x14ac:dyDescent="0.3">
      <c r="A13" s="15" t="s">
        <v>70</v>
      </c>
      <c r="B13" s="15"/>
      <c r="C13" s="15"/>
      <c r="D13" s="15"/>
      <c r="E13" s="15"/>
      <c r="F13" s="15"/>
      <c r="G13" s="15"/>
      <c r="H13" s="15"/>
      <c r="I13" s="35"/>
      <c r="J13" s="15"/>
      <c r="K13" s="15"/>
      <c r="L13" s="60"/>
      <c r="M13" s="15"/>
      <c r="N13" s="15"/>
      <c r="O13" s="15"/>
      <c r="P13" s="15"/>
      <c r="Q13" s="15"/>
      <c r="R13" s="60"/>
      <c r="S13" s="60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60"/>
      <c r="AE13" s="60"/>
      <c r="AF13" s="15"/>
      <c r="AG13" s="15"/>
      <c r="AH13" s="60"/>
      <c r="AI13" s="60"/>
      <c r="AJ13" s="60"/>
      <c r="AK13" s="60"/>
      <c r="AL13" s="60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</row>
    <row r="14" spans="1:60" x14ac:dyDescent="0.25">
      <c r="A14" s="54" t="s">
        <v>51</v>
      </c>
      <c r="B14" s="50" t="s">
        <v>20</v>
      </c>
      <c r="C14" s="50"/>
      <c r="D14" s="50"/>
      <c r="E14" s="50"/>
      <c r="F14" s="50"/>
      <c r="G14" s="50"/>
      <c r="H14" s="50" t="s">
        <v>71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 t="s">
        <v>75</v>
      </c>
      <c r="AN14" s="50"/>
      <c r="AO14" s="50"/>
      <c r="AP14" s="50"/>
      <c r="AQ14" s="50" t="s">
        <v>92</v>
      </c>
      <c r="AR14" s="50"/>
      <c r="AS14" s="50"/>
      <c r="AT14" s="50"/>
      <c r="AU14" s="50"/>
      <c r="AV14" s="50"/>
      <c r="AW14" s="50" t="s">
        <v>72</v>
      </c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3"/>
    </row>
    <row r="15" spans="1:60" x14ac:dyDescent="0.25">
      <c r="A15" s="55"/>
      <c r="B15" s="49"/>
      <c r="C15" s="49"/>
      <c r="D15" s="49"/>
      <c r="E15" s="49"/>
      <c r="F15" s="49"/>
      <c r="G15" s="49"/>
      <c r="H15" s="49" t="s">
        <v>49</v>
      </c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 t="s">
        <v>103</v>
      </c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 t="s">
        <v>95</v>
      </c>
      <c r="AG15" s="49"/>
      <c r="AH15" s="49"/>
      <c r="AI15" s="70" t="s">
        <v>50</v>
      </c>
      <c r="AJ15" s="70"/>
      <c r="AK15" s="70"/>
      <c r="AL15" s="70"/>
      <c r="AM15" s="49" t="s">
        <v>77</v>
      </c>
      <c r="AN15" s="49" t="s">
        <v>78</v>
      </c>
      <c r="AO15" s="49" t="s">
        <v>76</v>
      </c>
      <c r="AP15" s="49" t="s">
        <v>112</v>
      </c>
      <c r="AQ15" s="49" t="s">
        <v>82</v>
      </c>
      <c r="AR15" s="49" t="s">
        <v>83</v>
      </c>
      <c r="AS15" s="49" t="s">
        <v>84</v>
      </c>
      <c r="AT15" s="49" t="s">
        <v>86</v>
      </c>
      <c r="AU15" s="49" t="s">
        <v>85</v>
      </c>
      <c r="AV15" s="49" t="s">
        <v>86</v>
      </c>
      <c r="AW15" s="49" t="s">
        <v>1</v>
      </c>
      <c r="AX15" s="49" t="s">
        <v>56</v>
      </c>
      <c r="AY15" s="51" t="s">
        <v>59</v>
      </c>
      <c r="AZ15" s="51"/>
      <c r="BA15" s="51"/>
      <c r="BB15" s="51" t="s">
        <v>122</v>
      </c>
      <c r="BC15" s="51"/>
      <c r="BD15" s="49" t="s">
        <v>249</v>
      </c>
      <c r="BE15" s="49" t="s">
        <v>250</v>
      </c>
      <c r="BF15" s="51" t="s">
        <v>61</v>
      </c>
      <c r="BG15" s="51"/>
      <c r="BH15" s="52"/>
    </row>
    <row r="16" spans="1:60" x14ac:dyDescent="0.25">
      <c r="A16" s="55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 t="s">
        <v>94</v>
      </c>
      <c r="AA16" s="49"/>
      <c r="AB16" s="49" t="s">
        <v>97</v>
      </c>
      <c r="AC16" s="49"/>
      <c r="AD16" s="49"/>
      <c r="AE16" s="49"/>
      <c r="AF16" s="49" t="s">
        <v>96</v>
      </c>
      <c r="AG16" s="49"/>
      <c r="AH16" s="49"/>
      <c r="AI16" s="61"/>
      <c r="AJ16" s="70" t="s">
        <v>104</v>
      </c>
      <c r="AK16" s="70"/>
      <c r="AL16" s="70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51"/>
      <c r="AZ16" s="51"/>
      <c r="BA16" s="51"/>
      <c r="BB16" s="51"/>
      <c r="BC16" s="51"/>
      <c r="BD16" s="49"/>
      <c r="BE16" s="49"/>
      <c r="BF16" s="49" t="s">
        <v>120</v>
      </c>
      <c r="BG16" s="49" t="s">
        <v>121</v>
      </c>
      <c r="BH16" s="52" t="s">
        <v>60</v>
      </c>
    </row>
    <row r="17" spans="1:60" ht="51" x14ac:dyDescent="0.25">
      <c r="A17" s="55"/>
      <c r="B17" s="16" t="s">
        <v>6</v>
      </c>
      <c r="C17" s="16" t="s">
        <v>7</v>
      </c>
      <c r="D17" s="16" t="s">
        <v>0</v>
      </c>
      <c r="E17" s="16" t="s">
        <v>1</v>
      </c>
      <c r="F17" s="16" t="s">
        <v>2</v>
      </c>
      <c r="G17" s="16" t="s">
        <v>8</v>
      </c>
      <c r="H17" s="17" t="s">
        <v>118</v>
      </c>
      <c r="I17" s="16" t="s">
        <v>3</v>
      </c>
      <c r="J17" s="16" t="s">
        <v>18</v>
      </c>
      <c r="K17" s="16" t="s">
        <v>9</v>
      </c>
      <c r="L17" s="61" t="s">
        <v>47</v>
      </c>
      <c r="M17" s="16" t="s">
        <v>13</v>
      </c>
      <c r="N17" s="16" t="s">
        <v>12</v>
      </c>
      <c r="O17" s="16" t="s">
        <v>11</v>
      </c>
      <c r="P17" s="16" t="s">
        <v>4</v>
      </c>
      <c r="Q17" s="16" t="s">
        <v>248</v>
      </c>
      <c r="R17" s="61" t="s">
        <v>52</v>
      </c>
      <c r="S17" s="61" t="s">
        <v>53</v>
      </c>
      <c r="T17" s="16" t="s">
        <v>5</v>
      </c>
      <c r="U17" s="16" t="s">
        <v>1</v>
      </c>
      <c r="V17" s="16" t="s">
        <v>107</v>
      </c>
      <c r="W17" s="16" t="s">
        <v>9</v>
      </c>
      <c r="X17" s="16" t="s">
        <v>13</v>
      </c>
      <c r="Y17" s="16" t="s">
        <v>10</v>
      </c>
      <c r="Z17" s="16" t="s">
        <v>12</v>
      </c>
      <c r="AA17" s="16" t="s">
        <v>11</v>
      </c>
      <c r="AB17" s="16" t="s">
        <v>14</v>
      </c>
      <c r="AC17" s="16" t="s">
        <v>15</v>
      </c>
      <c r="AD17" s="61" t="s">
        <v>16</v>
      </c>
      <c r="AE17" s="61" t="s">
        <v>17</v>
      </c>
      <c r="AF17" s="16" t="s">
        <v>102</v>
      </c>
      <c r="AG17" s="16" t="s">
        <v>101</v>
      </c>
      <c r="AH17" s="61" t="s">
        <v>100</v>
      </c>
      <c r="AI17" s="61" t="s">
        <v>21</v>
      </c>
      <c r="AJ17" s="61" t="s">
        <v>137</v>
      </c>
      <c r="AK17" s="61" t="s">
        <v>138</v>
      </c>
      <c r="AL17" s="61" t="s">
        <v>19</v>
      </c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18" t="s">
        <v>57</v>
      </c>
      <c r="AZ17" s="18" t="s">
        <v>58</v>
      </c>
      <c r="BA17" s="16" t="s">
        <v>119</v>
      </c>
      <c r="BB17" s="16" t="s">
        <v>123</v>
      </c>
      <c r="BC17" s="16" t="s">
        <v>124</v>
      </c>
      <c r="BD17" s="49"/>
      <c r="BE17" s="49"/>
      <c r="BF17" s="49"/>
      <c r="BG17" s="49"/>
      <c r="BH17" s="52"/>
    </row>
    <row r="18" spans="1:60" ht="26.25" thickBot="1" x14ac:dyDescent="0.3">
      <c r="A18" s="56"/>
      <c r="B18" s="27" t="s">
        <v>22</v>
      </c>
      <c r="C18" s="27" t="s">
        <v>23</v>
      </c>
      <c r="D18" s="28" t="s">
        <v>46</v>
      </c>
      <c r="E18" s="27" t="s">
        <v>24</v>
      </c>
      <c r="F18" s="27" t="s">
        <v>25</v>
      </c>
      <c r="G18" s="27" t="s">
        <v>26</v>
      </c>
      <c r="H18" s="28" t="s">
        <v>27</v>
      </c>
      <c r="I18" s="27" t="s">
        <v>28</v>
      </c>
      <c r="J18" s="27" t="s">
        <v>29</v>
      </c>
      <c r="K18" s="27" t="s">
        <v>30</v>
      </c>
      <c r="L18" s="62" t="s">
        <v>31</v>
      </c>
      <c r="M18" s="27" t="s">
        <v>32</v>
      </c>
      <c r="N18" s="27" t="s">
        <v>33</v>
      </c>
      <c r="O18" s="27" t="s">
        <v>34</v>
      </c>
      <c r="P18" s="27" t="s">
        <v>35</v>
      </c>
      <c r="Q18" s="27" t="s">
        <v>36</v>
      </c>
      <c r="R18" s="62" t="s">
        <v>37</v>
      </c>
      <c r="S18" s="62" t="s">
        <v>48</v>
      </c>
      <c r="T18" s="27" t="s">
        <v>38</v>
      </c>
      <c r="U18" s="27" t="s">
        <v>106</v>
      </c>
      <c r="V18" s="27" t="s">
        <v>39</v>
      </c>
      <c r="W18" s="27" t="s">
        <v>40</v>
      </c>
      <c r="X18" s="27" t="s">
        <v>41</v>
      </c>
      <c r="Y18" s="27" t="s">
        <v>42</v>
      </c>
      <c r="Z18" s="27" t="s">
        <v>43</v>
      </c>
      <c r="AA18" s="27" t="s">
        <v>44</v>
      </c>
      <c r="AB18" s="27" t="s">
        <v>54</v>
      </c>
      <c r="AC18" s="27" t="s">
        <v>45</v>
      </c>
      <c r="AD18" s="62" t="s">
        <v>73</v>
      </c>
      <c r="AE18" s="62" t="s">
        <v>98</v>
      </c>
      <c r="AF18" s="27" t="s">
        <v>55</v>
      </c>
      <c r="AG18" s="27" t="s">
        <v>99</v>
      </c>
      <c r="AH18" s="62" t="s">
        <v>108</v>
      </c>
      <c r="AI18" s="62" t="s">
        <v>109</v>
      </c>
      <c r="AJ18" s="62" t="s">
        <v>62</v>
      </c>
      <c r="AK18" s="62" t="s">
        <v>110</v>
      </c>
      <c r="AL18" s="62" t="s">
        <v>111</v>
      </c>
      <c r="AM18" s="27" t="s">
        <v>63</v>
      </c>
      <c r="AN18" s="27" t="s">
        <v>64</v>
      </c>
      <c r="AO18" s="27" t="s">
        <v>65</v>
      </c>
      <c r="AP18" s="29" t="s">
        <v>66</v>
      </c>
      <c r="AQ18" s="29" t="s">
        <v>67</v>
      </c>
      <c r="AR18" s="29" t="s">
        <v>68</v>
      </c>
      <c r="AS18" s="29" t="s">
        <v>69</v>
      </c>
      <c r="AT18" s="29" t="s">
        <v>74</v>
      </c>
      <c r="AU18" s="29" t="s">
        <v>79</v>
      </c>
      <c r="AV18" s="29" t="s">
        <v>80</v>
      </c>
      <c r="AW18" s="29" t="s">
        <v>113</v>
      </c>
      <c r="AX18" s="29" t="s">
        <v>81</v>
      </c>
      <c r="AY18" s="29" t="s">
        <v>87</v>
      </c>
      <c r="AZ18" s="29" t="s">
        <v>88</v>
      </c>
      <c r="BA18" s="29" t="s">
        <v>89</v>
      </c>
      <c r="BB18" s="29" t="s">
        <v>90</v>
      </c>
      <c r="BC18" s="29" t="s">
        <v>91</v>
      </c>
      <c r="BD18" s="29" t="s">
        <v>105</v>
      </c>
      <c r="BE18" s="29" t="s">
        <v>114</v>
      </c>
      <c r="BF18" s="29" t="s">
        <v>115</v>
      </c>
      <c r="BG18" s="29" t="s">
        <v>116</v>
      </c>
      <c r="BH18" s="30" t="s">
        <v>117</v>
      </c>
    </row>
    <row r="19" spans="1:60" ht="38.25" x14ac:dyDescent="0.25">
      <c r="A19" s="19">
        <v>1</v>
      </c>
      <c r="B19" s="20" t="s">
        <v>125</v>
      </c>
      <c r="C19" s="20" t="s">
        <v>126</v>
      </c>
      <c r="D19" s="21" t="s">
        <v>127</v>
      </c>
      <c r="E19" s="20" t="s">
        <v>128</v>
      </c>
      <c r="F19" s="22" t="s">
        <v>129</v>
      </c>
      <c r="G19" s="20" t="s">
        <v>130</v>
      </c>
      <c r="H19" s="33" t="s">
        <v>131</v>
      </c>
      <c r="I19" s="37" t="s">
        <v>132</v>
      </c>
      <c r="J19" s="20" t="s">
        <v>133</v>
      </c>
      <c r="K19" s="23">
        <v>44293</v>
      </c>
      <c r="L19" s="63">
        <v>405815.03999999998</v>
      </c>
      <c r="M19" s="24">
        <v>13021</v>
      </c>
      <c r="N19" s="23">
        <v>44658</v>
      </c>
      <c r="O19" s="23">
        <v>45023</v>
      </c>
      <c r="P19" s="20">
        <v>1</v>
      </c>
      <c r="Q19" s="20" t="s">
        <v>134</v>
      </c>
      <c r="R19" s="69" t="s">
        <v>134</v>
      </c>
      <c r="S19" s="69" t="s">
        <v>134</v>
      </c>
      <c r="T19" s="20" t="s">
        <v>135</v>
      </c>
      <c r="U19" s="20" t="s">
        <v>134</v>
      </c>
      <c r="V19" s="20" t="s">
        <v>134</v>
      </c>
      <c r="W19" s="23">
        <v>44293</v>
      </c>
      <c r="X19" s="20" t="s">
        <v>136</v>
      </c>
      <c r="Y19" s="20" t="s">
        <v>134</v>
      </c>
      <c r="Z19" s="20" t="s">
        <v>134</v>
      </c>
      <c r="AA19" s="20" t="s">
        <v>134</v>
      </c>
      <c r="AB19" s="25">
        <v>0</v>
      </c>
      <c r="AC19" s="25">
        <v>0</v>
      </c>
      <c r="AD19" s="69"/>
      <c r="AE19" s="69"/>
      <c r="AF19" s="20"/>
      <c r="AG19" s="20"/>
      <c r="AH19" s="69"/>
      <c r="AI19" s="63">
        <f>L19-AE19+AD19+AH19</f>
        <v>405815.03999999998</v>
      </c>
      <c r="AJ19" s="69">
        <v>48214.35</v>
      </c>
      <c r="AK19" s="69">
        <v>48214.35</v>
      </c>
      <c r="AL19" s="69">
        <f>AJ19+AK19</f>
        <v>96428.7</v>
      </c>
      <c r="AM19" s="20" t="s">
        <v>139</v>
      </c>
      <c r="AN19" s="24">
        <v>13021</v>
      </c>
      <c r="AO19" s="20" t="s">
        <v>140</v>
      </c>
      <c r="AP19" s="24">
        <v>13021</v>
      </c>
      <c r="AQ19" s="20" t="s">
        <v>134</v>
      </c>
      <c r="AR19" s="20" t="s">
        <v>134</v>
      </c>
      <c r="AS19" s="20" t="s">
        <v>134</v>
      </c>
      <c r="AT19" s="20" t="s">
        <v>134</v>
      </c>
      <c r="AU19" s="20" t="s">
        <v>134</v>
      </c>
      <c r="AV19" s="20" t="s">
        <v>134</v>
      </c>
      <c r="AW19" s="20" t="s">
        <v>134</v>
      </c>
      <c r="AX19" s="20" t="s">
        <v>134</v>
      </c>
      <c r="AY19" s="20" t="s">
        <v>134</v>
      </c>
      <c r="AZ19" s="20" t="s">
        <v>134</v>
      </c>
      <c r="BA19" s="26">
        <v>0</v>
      </c>
      <c r="BB19" s="19" t="s">
        <v>134</v>
      </c>
      <c r="BC19" s="19" t="s">
        <v>134</v>
      </c>
      <c r="BD19" s="19" t="s">
        <v>134</v>
      </c>
      <c r="BE19" s="19" t="s">
        <v>134</v>
      </c>
      <c r="BF19" s="19" t="s">
        <v>134</v>
      </c>
      <c r="BG19" s="19" t="s">
        <v>134</v>
      </c>
      <c r="BH19" s="19" t="s">
        <v>134</v>
      </c>
    </row>
    <row r="20" spans="1:60" ht="51" x14ac:dyDescent="0.25">
      <c r="A20" s="4">
        <v>2</v>
      </c>
      <c r="B20" s="3" t="s">
        <v>141</v>
      </c>
      <c r="C20" s="3" t="s">
        <v>142</v>
      </c>
      <c r="D20" s="5" t="s">
        <v>127</v>
      </c>
      <c r="E20" s="3" t="s">
        <v>128</v>
      </c>
      <c r="F20" s="6" t="s">
        <v>143</v>
      </c>
      <c r="G20" s="8">
        <v>11981</v>
      </c>
      <c r="H20" s="17" t="s">
        <v>144</v>
      </c>
      <c r="I20" s="36" t="s">
        <v>145</v>
      </c>
      <c r="J20" s="3" t="s">
        <v>146</v>
      </c>
      <c r="K20" s="7">
        <v>42907</v>
      </c>
      <c r="L20" s="64">
        <v>69600</v>
      </c>
      <c r="M20" s="8">
        <v>12079</v>
      </c>
      <c r="N20" s="7">
        <v>44733</v>
      </c>
      <c r="O20" s="7">
        <v>45098</v>
      </c>
      <c r="P20" s="3">
        <v>1</v>
      </c>
      <c r="Q20" s="3" t="s">
        <v>134</v>
      </c>
      <c r="R20" s="64" t="s">
        <v>134</v>
      </c>
      <c r="S20" s="64" t="s">
        <v>134</v>
      </c>
      <c r="T20" s="3" t="s">
        <v>135</v>
      </c>
      <c r="U20" s="3" t="s">
        <v>149</v>
      </c>
      <c r="V20" s="3" t="s">
        <v>134</v>
      </c>
      <c r="W20" s="7">
        <v>44001</v>
      </c>
      <c r="X20" s="3" t="s">
        <v>147</v>
      </c>
      <c r="Y20" s="3" t="s">
        <v>148</v>
      </c>
      <c r="Z20" s="7">
        <v>44001</v>
      </c>
      <c r="AA20" s="7">
        <v>44366</v>
      </c>
      <c r="AB20" s="9">
        <v>0</v>
      </c>
      <c r="AC20" s="9">
        <v>0</v>
      </c>
      <c r="AD20" s="64"/>
      <c r="AE20" s="64"/>
      <c r="AF20" s="3"/>
      <c r="AG20" s="3"/>
      <c r="AH20" s="64"/>
      <c r="AI20" s="63">
        <f t="shared" ref="AI20:AI36" si="0">L20-AE20+AD20+AH20</f>
        <v>69600</v>
      </c>
      <c r="AJ20" s="64">
        <f>5000+5000</f>
        <v>10000</v>
      </c>
      <c r="AK20" s="64">
        <v>5000</v>
      </c>
      <c r="AL20" s="69">
        <f t="shared" ref="AL20:AL36" si="1">AJ20+AK20</f>
        <v>15000</v>
      </c>
      <c r="AM20" s="3" t="s">
        <v>150</v>
      </c>
      <c r="AN20" s="8">
        <v>12079</v>
      </c>
      <c r="AO20" s="3" t="s">
        <v>151</v>
      </c>
      <c r="AP20" s="8">
        <v>12079</v>
      </c>
      <c r="AQ20" s="3" t="s">
        <v>134</v>
      </c>
      <c r="AR20" s="3" t="s">
        <v>134</v>
      </c>
      <c r="AS20" s="3" t="s">
        <v>134</v>
      </c>
      <c r="AT20" s="3" t="s">
        <v>134</v>
      </c>
      <c r="AU20" s="3" t="s">
        <v>134</v>
      </c>
      <c r="AV20" s="3" t="s">
        <v>134</v>
      </c>
      <c r="AW20" s="3" t="s">
        <v>134</v>
      </c>
      <c r="AX20" s="3" t="s">
        <v>134</v>
      </c>
      <c r="AY20" s="3" t="s">
        <v>134</v>
      </c>
      <c r="AZ20" s="3" t="s">
        <v>134</v>
      </c>
      <c r="BA20" s="10">
        <v>0</v>
      </c>
      <c r="BB20" s="4" t="s">
        <v>134</v>
      </c>
      <c r="BC20" s="4" t="s">
        <v>134</v>
      </c>
      <c r="BD20" s="4" t="s">
        <v>134</v>
      </c>
      <c r="BE20" s="4" t="s">
        <v>134</v>
      </c>
      <c r="BF20" s="4" t="s">
        <v>134</v>
      </c>
      <c r="BG20" s="4" t="s">
        <v>134</v>
      </c>
      <c r="BH20" s="4" t="s">
        <v>134</v>
      </c>
    </row>
    <row r="21" spans="1:60" ht="63.75" x14ac:dyDescent="0.25">
      <c r="A21" s="4">
        <v>3</v>
      </c>
      <c r="B21" s="3" t="s">
        <v>152</v>
      </c>
      <c r="C21" s="3" t="s">
        <v>153</v>
      </c>
      <c r="D21" s="5" t="s">
        <v>154</v>
      </c>
      <c r="E21" s="3" t="s">
        <v>128</v>
      </c>
      <c r="F21" s="6" t="s">
        <v>155</v>
      </c>
      <c r="G21" s="8">
        <v>13220</v>
      </c>
      <c r="H21" s="17" t="s">
        <v>156</v>
      </c>
      <c r="I21" s="36" t="s">
        <v>157</v>
      </c>
      <c r="J21" s="3" t="s">
        <v>158</v>
      </c>
      <c r="K21" s="7">
        <v>44594</v>
      </c>
      <c r="L21" s="65">
        <v>20400</v>
      </c>
      <c r="M21" s="8">
        <v>13220</v>
      </c>
      <c r="N21" s="7">
        <v>44594</v>
      </c>
      <c r="O21" s="7">
        <v>44959</v>
      </c>
      <c r="P21" s="3">
        <v>1</v>
      </c>
      <c r="Q21" s="3" t="s">
        <v>134</v>
      </c>
      <c r="R21" s="64" t="s">
        <v>134</v>
      </c>
      <c r="S21" s="64" t="s">
        <v>134</v>
      </c>
      <c r="T21" s="3" t="s">
        <v>135</v>
      </c>
      <c r="U21" s="3" t="s">
        <v>134</v>
      </c>
      <c r="V21" s="3" t="s">
        <v>134</v>
      </c>
      <c r="W21" s="3" t="s">
        <v>134</v>
      </c>
      <c r="X21" s="3" t="s">
        <v>134</v>
      </c>
      <c r="Y21" s="3" t="s">
        <v>134</v>
      </c>
      <c r="Z21" s="7">
        <v>44594</v>
      </c>
      <c r="AA21" s="7">
        <v>44959</v>
      </c>
      <c r="AB21" s="9">
        <v>0</v>
      </c>
      <c r="AC21" s="9">
        <v>0</v>
      </c>
      <c r="AD21" s="64"/>
      <c r="AE21" s="64"/>
      <c r="AF21" s="3"/>
      <c r="AG21" s="3"/>
      <c r="AH21" s="64"/>
      <c r="AI21" s="63">
        <f t="shared" si="0"/>
        <v>20400</v>
      </c>
      <c r="AJ21" s="64">
        <v>3060</v>
      </c>
      <c r="AK21" s="64">
        <v>1530</v>
      </c>
      <c r="AL21" s="69">
        <f t="shared" si="1"/>
        <v>4590</v>
      </c>
      <c r="AM21" s="3" t="s">
        <v>134</v>
      </c>
      <c r="AN21" s="3" t="s">
        <v>134</v>
      </c>
      <c r="AO21" s="3" t="s">
        <v>134</v>
      </c>
      <c r="AP21" s="3" t="s">
        <v>134</v>
      </c>
      <c r="AQ21" s="3" t="s">
        <v>134</v>
      </c>
      <c r="AR21" s="3" t="s">
        <v>134</v>
      </c>
      <c r="AS21" s="3" t="s">
        <v>134</v>
      </c>
      <c r="AT21" s="3" t="s">
        <v>134</v>
      </c>
      <c r="AU21" s="3" t="s">
        <v>134</v>
      </c>
      <c r="AV21" s="3" t="s">
        <v>134</v>
      </c>
      <c r="AW21" s="3" t="s">
        <v>134</v>
      </c>
      <c r="AX21" s="3" t="s">
        <v>134</v>
      </c>
      <c r="AY21" s="3" t="s">
        <v>134</v>
      </c>
      <c r="AZ21" s="3" t="s">
        <v>134</v>
      </c>
      <c r="BA21" s="10">
        <v>0</v>
      </c>
      <c r="BB21" s="4" t="s">
        <v>134</v>
      </c>
      <c r="BC21" s="4" t="s">
        <v>134</v>
      </c>
      <c r="BD21" s="4" t="s">
        <v>134</v>
      </c>
      <c r="BE21" s="4" t="s">
        <v>134</v>
      </c>
      <c r="BF21" s="4" t="s">
        <v>134</v>
      </c>
      <c r="BG21" s="4" t="s">
        <v>134</v>
      </c>
      <c r="BH21" s="4" t="s">
        <v>134</v>
      </c>
    </row>
    <row r="22" spans="1:60" ht="25.5" x14ac:dyDescent="0.25">
      <c r="A22" s="4">
        <v>4</v>
      </c>
      <c r="B22" s="3" t="s">
        <v>159</v>
      </c>
      <c r="C22" s="3" t="s">
        <v>160</v>
      </c>
      <c r="D22" s="5" t="s">
        <v>127</v>
      </c>
      <c r="E22" s="3" t="s">
        <v>128</v>
      </c>
      <c r="F22" s="6" t="s">
        <v>161</v>
      </c>
      <c r="G22" s="3" t="s">
        <v>162</v>
      </c>
      <c r="H22" s="17" t="s">
        <v>163</v>
      </c>
      <c r="I22" s="36" t="s">
        <v>164</v>
      </c>
      <c r="J22" s="3" t="s">
        <v>165</v>
      </c>
      <c r="K22" s="7">
        <v>44589</v>
      </c>
      <c r="L22" s="65">
        <v>147200</v>
      </c>
      <c r="M22" s="8">
        <v>13219</v>
      </c>
      <c r="N22" s="7">
        <v>44954</v>
      </c>
      <c r="O22" s="7">
        <v>45288</v>
      </c>
      <c r="P22" s="3">
        <v>1</v>
      </c>
      <c r="Q22" s="3" t="s">
        <v>134</v>
      </c>
      <c r="R22" s="64" t="s">
        <v>134</v>
      </c>
      <c r="S22" s="64" t="s">
        <v>134</v>
      </c>
      <c r="T22" s="3" t="s">
        <v>135</v>
      </c>
      <c r="U22" s="3" t="s">
        <v>134</v>
      </c>
      <c r="V22" s="3" t="s">
        <v>134</v>
      </c>
      <c r="W22" s="3" t="s">
        <v>134</v>
      </c>
      <c r="X22" s="3" t="s">
        <v>134</v>
      </c>
      <c r="Y22" s="3" t="s">
        <v>134</v>
      </c>
      <c r="Z22" s="3" t="s">
        <v>134</v>
      </c>
      <c r="AA22" s="3" t="s">
        <v>134</v>
      </c>
      <c r="AB22" s="9">
        <v>0</v>
      </c>
      <c r="AC22" s="9">
        <v>0</v>
      </c>
      <c r="AD22" s="64"/>
      <c r="AE22" s="64"/>
      <c r="AF22" s="3"/>
      <c r="AG22" s="3"/>
      <c r="AH22" s="64"/>
      <c r="AI22" s="63">
        <f t="shared" si="0"/>
        <v>147200</v>
      </c>
      <c r="AJ22" s="64">
        <v>7028.8</v>
      </c>
      <c r="AK22" s="64">
        <v>5225.6000000000004</v>
      </c>
      <c r="AL22" s="69">
        <f t="shared" si="1"/>
        <v>12254.400000000001</v>
      </c>
      <c r="AM22" s="3" t="s">
        <v>166</v>
      </c>
      <c r="AN22" s="8">
        <v>13219</v>
      </c>
      <c r="AO22" s="3" t="s">
        <v>167</v>
      </c>
      <c r="AP22" s="8">
        <v>13219</v>
      </c>
      <c r="AQ22" s="3" t="s">
        <v>134</v>
      </c>
      <c r="AR22" s="3" t="s">
        <v>134</v>
      </c>
      <c r="AS22" s="3" t="s">
        <v>134</v>
      </c>
      <c r="AT22" s="3" t="s">
        <v>134</v>
      </c>
      <c r="AU22" s="3" t="s">
        <v>134</v>
      </c>
      <c r="AV22" s="3" t="s">
        <v>134</v>
      </c>
      <c r="AW22" s="3" t="s">
        <v>134</v>
      </c>
      <c r="AX22" s="3" t="s">
        <v>134</v>
      </c>
      <c r="AY22" s="3" t="s">
        <v>134</v>
      </c>
      <c r="AZ22" s="3" t="s">
        <v>134</v>
      </c>
      <c r="BA22" s="10">
        <v>0</v>
      </c>
      <c r="BB22" s="4" t="s">
        <v>134</v>
      </c>
      <c r="BC22" s="4" t="s">
        <v>134</v>
      </c>
      <c r="BD22" s="4" t="s">
        <v>134</v>
      </c>
      <c r="BE22" s="4" t="s">
        <v>134</v>
      </c>
      <c r="BF22" s="4" t="s">
        <v>134</v>
      </c>
      <c r="BG22" s="4" t="s">
        <v>134</v>
      </c>
      <c r="BH22" s="4" t="s">
        <v>134</v>
      </c>
    </row>
    <row r="23" spans="1:60" ht="38.25" x14ac:dyDescent="0.25">
      <c r="A23" s="4">
        <v>5</v>
      </c>
      <c r="B23" s="3" t="s">
        <v>168</v>
      </c>
      <c r="C23" s="3" t="s">
        <v>169</v>
      </c>
      <c r="D23" s="5" t="s">
        <v>154</v>
      </c>
      <c r="E23" s="3" t="s">
        <v>128</v>
      </c>
      <c r="F23" s="6" t="s">
        <v>170</v>
      </c>
      <c r="G23" s="3" t="s">
        <v>171</v>
      </c>
      <c r="H23" s="17" t="s">
        <v>172</v>
      </c>
      <c r="I23" s="36" t="s">
        <v>173</v>
      </c>
      <c r="J23" s="3" t="s">
        <v>174</v>
      </c>
      <c r="K23" s="7">
        <v>44784</v>
      </c>
      <c r="L23" s="65">
        <v>253984</v>
      </c>
      <c r="M23" s="8">
        <v>13350</v>
      </c>
      <c r="N23" s="7">
        <v>44784</v>
      </c>
      <c r="O23" s="7">
        <v>45027</v>
      </c>
      <c r="P23" s="3">
        <v>1</v>
      </c>
      <c r="Q23" s="3" t="s">
        <v>134</v>
      </c>
      <c r="R23" s="64" t="s">
        <v>134</v>
      </c>
      <c r="S23" s="64" t="s">
        <v>134</v>
      </c>
      <c r="T23" s="3" t="s">
        <v>175</v>
      </c>
      <c r="U23" s="3" t="s">
        <v>134</v>
      </c>
      <c r="V23" s="3" t="s">
        <v>134</v>
      </c>
      <c r="W23" s="7">
        <v>44784</v>
      </c>
      <c r="X23" s="8">
        <v>13350</v>
      </c>
      <c r="Y23" s="3" t="s">
        <v>134</v>
      </c>
      <c r="Z23" s="3" t="s">
        <v>134</v>
      </c>
      <c r="AA23" s="3" t="s">
        <v>134</v>
      </c>
      <c r="AB23" s="9">
        <v>0</v>
      </c>
      <c r="AC23" s="9">
        <v>0</v>
      </c>
      <c r="AD23" s="64"/>
      <c r="AE23" s="64"/>
      <c r="AF23" s="3"/>
      <c r="AG23" s="3"/>
      <c r="AH23" s="64"/>
      <c r="AI23" s="63">
        <f t="shared" si="0"/>
        <v>253984</v>
      </c>
      <c r="AJ23" s="64">
        <f>31748+15874</f>
        <v>47622</v>
      </c>
      <c r="AK23" s="64">
        <v>31748</v>
      </c>
      <c r="AL23" s="69">
        <f t="shared" si="1"/>
        <v>79370</v>
      </c>
      <c r="AM23" s="3" t="s">
        <v>176</v>
      </c>
      <c r="AN23" s="8">
        <v>13350</v>
      </c>
      <c r="AO23" s="3" t="s">
        <v>134</v>
      </c>
      <c r="AP23" s="8">
        <v>13350</v>
      </c>
      <c r="AQ23" s="3" t="s">
        <v>134</v>
      </c>
      <c r="AR23" s="3" t="s">
        <v>134</v>
      </c>
      <c r="AS23" s="3" t="s">
        <v>134</v>
      </c>
      <c r="AT23" s="3" t="s">
        <v>134</v>
      </c>
      <c r="AU23" s="3" t="s">
        <v>134</v>
      </c>
      <c r="AV23" s="3" t="s">
        <v>134</v>
      </c>
      <c r="AW23" s="3" t="s">
        <v>134</v>
      </c>
      <c r="AX23" s="3" t="s">
        <v>134</v>
      </c>
      <c r="AY23" s="3" t="s">
        <v>134</v>
      </c>
      <c r="AZ23" s="3" t="s">
        <v>134</v>
      </c>
      <c r="BA23" s="10">
        <v>0</v>
      </c>
      <c r="BB23" s="4" t="s">
        <v>134</v>
      </c>
      <c r="BC23" s="4" t="s">
        <v>134</v>
      </c>
      <c r="BD23" s="4" t="s">
        <v>134</v>
      </c>
      <c r="BE23" s="4" t="s">
        <v>134</v>
      </c>
      <c r="BF23" s="4" t="s">
        <v>134</v>
      </c>
      <c r="BG23" s="4" t="s">
        <v>134</v>
      </c>
      <c r="BH23" s="4" t="s">
        <v>134</v>
      </c>
    </row>
    <row r="24" spans="1:60" ht="38.25" x14ac:dyDescent="0.25">
      <c r="A24" s="4">
        <v>6</v>
      </c>
      <c r="B24" s="3" t="s">
        <v>168</v>
      </c>
      <c r="C24" s="3" t="s">
        <v>169</v>
      </c>
      <c r="D24" s="5" t="s">
        <v>154</v>
      </c>
      <c r="E24" s="3" t="s">
        <v>128</v>
      </c>
      <c r="F24" s="6" t="s">
        <v>170</v>
      </c>
      <c r="G24" s="3" t="s">
        <v>171</v>
      </c>
      <c r="H24" s="17" t="s">
        <v>177</v>
      </c>
      <c r="I24" s="36" t="s">
        <v>178</v>
      </c>
      <c r="J24" s="3" t="s">
        <v>179</v>
      </c>
      <c r="K24" s="7">
        <v>44784</v>
      </c>
      <c r="L24" s="65">
        <v>100000</v>
      </c>
      <c r="M24" s="8">
        <v>13350</v>
      </c>
      <c r="N24" s="7">
        <v>44784</v>
      </c>
      <c r="O24" s="7">
        <v>45027</v>
      </c>
      <c r="P24" s="3">
        <v>1</v>
      </c>
      <c r="Q24" s="3" t="s">
        <v>134</v>
      </c>
      <c r="R24" s="64" t="s">
        <v>134</v>
      </c>
      <c r="S24" s="64" t="s">
        <v>134</v>
      </c>
      <c r="T24" s="3" t="s">
        <v>135</v>
      </c>
      <c r="U24" s="3" t="s">
        <v>134</v>
      </c>
      <c r="V24" s="3" t="s">
        <v>134</v>
      </c>
      <c r="W24" s="7">
        <v>44784</v>
      </c>
      <c r="X24" s="8">
        <v>13350</v>
      </c>
      <c r="Y24" s="3" t="s">
        <v>134</v>
      </c>
      <c r="Z24" s="3" t="s">
        <v>134</v>
      </c>
      <c r="AA24" s="3" t="s">
        <v>134</v>
      </c>
      <c r="AB24" s="9">
        <v>0</v>
      </c>
      <c r="AC24" s="9">
        <v>0</v>
      </c>
      <c r="AD24" s="64"/>
      <c r="AE24" s="64"/>
      <c r="AF24" s="3"/>
      <c r="AG24" s="3"/>
      <c r="AH24" s="64"/>
      <c r="AI24" s="63">
        <f t="shared" si="0"/>
        <v>100000</v>
      </c>
      <c r="AJ24" s="64">
        <f>12500+6250</f>
        <v>18750</v>
      </c>
      <c r="AK24" s="64">
        <v>12500</v>
      </c>
      <c r="AL24" s="69">
        <f t="shared" si="1"/>
        <v>31250</v>
      </c>
      <c r="AM24" s="3" t="s">
        <v>176</v>
      </c>
      <c r="AN24" s="8">
        <v>13350</v>
      </c>
      <c r="AO24" s="3" t="s">
        <v>134</v>
      </c>
      <c r="AP24" s="8">
        <v>13350</v>
      </c>
      <c r="AQ24" s="3" t="s">
        <v>134</v>
      </c>
      <c r="AR24" s="3" t="s">
        <v>134</v>
      </c>
      <c r="AS24" s="3" t="s">
        <v>134</v>
      </c>
      <c r="AT24" s="3" t="s">
        <v>134</v>
      </c>
      <c r="AU24" s="3" t="s">
        <v>134</v>
      </c>
      <c r="AV24" s="3" t="s">
        <v>134</v>
      </c>
      <c r="AW24" s="3" t="s">
        <v>134</v>
      </c>
      <c r="AX24" s="3" t="s">
        <v>134</v>
      </c>
      <c r="AY24" s="3" t="s">
        <v>134</v>
      </c>
      <c r="AZ24" s="3" t="s">
        <v>134</v>
      </c>
      <c r="BA24" s="10">
        <v>0</v>
      </c>
      <c r="BB24" s="4" t="s">
        <v>134</v>
      </c>
      <c r="BC24" s="4" t="s">
        <v>134</v>
      </c>
      <c r="BD24" s="4" t="s">
        <v>134</v>
      </c>
      <c r="BE24" s="4" t="s">
        <v>134</v>
      </c>
      <c r="BF24" s="4" t="s">
        <v>134</v>
      </c>
      <c r="BG24" s="4" t="s">
        <v>134</v>
      </c>
      <c r="BH24" s="4" t="s">
        <v>134</v>
      </c>
    </row>
    <row r="25" spans="1:60" ht="51" x14ac:dyDescent="0.25">
      <c r="A25" s="4">
        <v>7</v>
      </c>
      <c r="B25" s="3" t="s">
        <v>180</v>
      </c>
      <c r="C25" s="3" t="s">
        <v>181</v>
      </c>
      <c r="D25" s="5" t="s">
        <v>127</v>
      </c>
      <c r="E25" s="3" t="s">
        <v>128</v>
      </c>
      <c r="F25" s="6" t="s">
        <v>182</v>
      </c>
      <c r="G25" s="3" t="s">
        <v>183</v>
      </c>
      <c r="H25" s="17" t="s">
        <v>184</v>
      </c>
      <c r="I25" s="36" t="s">
        <v>185</v>
      </c>
      <c r="J25" s="3" t="s">
        <v>186</v>
      </c>
      <c r="K25" s="7">
        <v>44754</v>
      </c>
      <c r="L25" s="65">
        <v>236700</v>
      </c>
      <c r="M25" s="8">
        <v>13327</v>
      </c>
      <c r="N25" s="7">
        <v>44757</v>
      </c>
      <c r="O25" s="7">
        <v>45122</v>
      </c>
      <c r="P25" s="3">
        <v>1</v>
      </c>
      <c r="Q25" s="3" t="s">
        <v>134</v>
      </c>
      <c r="R25" s="64" t="s">
        <v>134</v>
      </c>
      <c r="S25" s="64" t="s">
        <v>134</v>
      </c>
      <c r="T25" s="3" t="s">
        <v>135</v>
      </c>
      <c r="U25" s="3" t="s">
        <v>134</v>
      </c>
      <c r="V25" s="3" t="s">
        <v>134</v>
      </c>
      <c r="W25" s="7">
        <v>44754</v>
      </c>
      <c r="X25" s="8">
        <v>13327</v>
      </c>
      <c r="Y25" s="3" t="s">
        <v>134</v>
      </c>
      <c r="Z25" s="3" t="s">
        <v>134</v>
      </c>
      <c r="AA25" s="3" t="s">
        <v>134</v>
      </c>
      <c r="AB25" s="9">
        <v>0</v>
      </c>
      <c r="AC25" s="9">
        <v>0</v>
      </c>
      <c r="AD25" s="64"/>
      <c r="AE25" s="64"/>
      <c r="AF25" s="3"/>
      <c r="AG25" s="3"/>
      <c r="AH25" s="64"/>
      <c r="AI25" s="63">
        <f t="shared" si="0"/>
        <v>236700</v>
      </c>
      <c r="AJ25" s="64">
        <f>29759.98+19725+14879.99+9862.5</f>
        <v>74227.47</v>
      </c>
      <c r="AK25" s="64">
        <f>19725+20848.73</f>
        <v>40573.729999999996</v>
      </c>
      <c r="AL25" s="69">
        <f t="shared" si="1"/>
        <v>114801.2</v>
      </c>
      <c r="AM25" s="3" t="s">
        <v>187</v>
      </c>
      <c r="AN25" s="8">
        <v>13327</v>
      </c>
      <c r="AO25" s="3" t="s">
        <v>134</v>
      </c>
      <c r="AP25" s="8">
        <v>13327</v>
      </c>
      <c r="AQ25" s="3" t="s">
        <v>134</v>
      </c>
      <c r="AR25" s="3" t="s">
        <v>134</v>
      </c>
      <c r="AS25" s="3" t="s">
        <v>134</v>
      </c>
      <c r="AT25" s="3" t="s">
        <v>134</v>
      </c>
      <c r="AU25" s="3" t="s">
        <v>134</v>
      </c>
      <c r="AV25" s="3" t="s">
        <v>134</v>
      </c>
      <c r="AW25" s="3" t="s">
        <v>134</v>
      </c>
      <c r="AX25" s="3" t="s">
        <v>134</v>
      </c>
      <c r="AY25" s="3" t="s">
        <v>134</v>
      </c>
      <c r="AZ25" s="3" t="s">
        <v>134</v>
      </c>
      <c r="BA25" s="10">
        <v>0</v>
      </c>
      <c r="BB25" s="4" t="s">
        <v>134</v>
      </c>
      <c r="BC25" s="4" t="s">
        <v>134</v>
      </c>
      <c r="BD25" s="4" t="s">
        <v>134</v>
      </c>
      <c r="BE25" s="4" t="s">
        <v>134</v>
      </c>
      <c r="BF25" s="4" t="s">
        <v>134</v>
      </c>
      <c r="BG25" s="4" t="s">
        <v>134</v>
      </c>
      <c r="BH25" s="4" t="s">
        <v>134</v>
      </c>
    </row>
    <row r="26" spans="1:60" ht="38.25" x14ac:dyDescent="0.25">
      <c r="A26" s="4">
        <v>8</v>
      </c>
      <c r="B26" s="3" t="s">
        <v>168</v>
      </c>
      <c r="C26" s="3" t="s">
        <v>169</v>
      </c>
      <c r="D26" s="5" t="s">
        <v>154</v>
      </c>
      <c r="E26" s="3" t="s">
        <v>128</v>
      </c>
      <c r="F26" s="6" t="s">
        <v>170</v>
      </c>
      <c r="G26" s="3" t="s">
        <v>171</v>
      </c>
      <c r="H26" s="17" t="s">
        <v>188</v>
      </c>
      <c r="I26" s="36" t="s">
        <v>189</v>
      </c>
      <c r="J26" s="3" t="s">
        <v>190</v>
      </c>
      <c r="K26" s="7">
        <v>44784</v>
      </c>
      <c r="L26" s="65">
        <v>35500</v>
      </c>
      <c r="M26" s="8">
        <v>13350</v>
      </c>
      <c r="N26" s="7">
        <v>44784</v>
      </c>
      <c r="O26" s="7">
        <v>45027</v>
      </c>
      <c r="P26" s="3">
        <v>1</v>
      </c>
      <c r="Q26" s="3" t="s">
        <v>134</v>
      </c>
      <c r="R26" s="64" t="s">
        <v>134</v>
      </c>
      <c r="S26" s="64" t="s">
        <v>134</v>
      </c>
      <c r="T26" s="3" t="s">
        <v>175</v>
      </c>
      <c r="U26" s="3" t="s">
        <v>134</v>
      </c>
      <c r="V26" s="3" t="s">
        <v>134</v>
      </c>
      <c r="W26" s="7">
        <v>44784</v>
      </c>
      <c r="X26" s="8">
        <v>13350</v>
      </c>
      <c r="Y26" s="3" t="s">
        <v>134</v>
      </c>
      <c r="Z26" s="3" t="s">
        <v>134</v>
      </c>
      <c r="AA26" s="3" t="s">
        <v>134</v>
      </c>
      <c r="AB26" s="9">
        <v>0</v>
      </c>
      <c r="AC26" s="9">
        <v>0</v>
      </c>
      <c r="AD26" s="64"/>
      <c r="AE26" s="64"/>
      <c r="AF26" s="3"/>
      <c r="AG26" s="3"/>
      <c r="AH26" s="64"/>
      <c r="AI26" s="63">
        <f t="shared" si="0"/>
        <v>35500</v>
      </c>
      <c r="AJ26" s="64">
        <f>4437.5+2218.75</f>
        <v>6656.25</v>
      </c>
      <c r="AK26" s="64">
        <v>4437.5</v>
      </c>
      <c r="AL26" s="69">
        <f t="shared" si="1"/>
        <v>11093.75</v>
      </c>
      <c r="AM26" s="3" t="s">
        <v>176</v>
      </c>
      <c r="AN26" s="8">
        <v>13350</v>
      </c>
      <c r="AO26" s="3" t="s">
        <v>134</v>
      </c>
      <c r="AP26" s="8">
        <v>13350</v>
      </c>
      <c r="AQ26" s="3" t="s">
        <v>134</v>
      </c>
      <c r="AR26" s="3" t="s">
        <v>134</v>
      </c>
      <c r="AS26" s="3" t="s">
        <v>134</v>
      </c>
      <c r="AT26" s="3" t="s">
        <v>134</v>
      </c>
      <c r="AU26" s="3" t="s">
        <v>134</v>
      </c>
      <c r="AV26" s="3" t="s">
        <v>134</v>
      </c>
      <c r="AW26" s="3" t="s">
        <v>134</v>
      </c>
      <c r="AX26" s="3" t="s">
        <v>134</v>
      </c>
      <c r="AY26" s="3" t="s">
        <v>134</v>
      </c>
      <c r="AZ26" s="3" t="s">
        <v>134</v>
      </c>
      <c r="BA26" s="10">
        <v>0</v>
      </c>
      <c r="BB26" s="4" t="s">
        <v>134</v>
      </c>
      <c r="BC26" s="4" t="s">
        <v>134</v>
      </c>
      <c r="BD26" s="4" t="s">
        <v>134</v>
      </c>
      <c r="BE26" s="4" t="s">
        <v>134</v>
      </c>
      <c r="BF26" s="4" t="s">
        <v>134</v>
      </c>
      <c r="BG26" s="4" t="s">
        <v>134</v>
      </c>
      <c r="BH26" s="4" t="s">
        <v>134</v>
      </c>
    </row>
    <row r="27" spans="1:60" ht="38.25" x14ac:dyDescent="0.25">
      <c r="A27" s="4">
        <v>9</v>
      </c>
      <c r="B27" s="3" t="s">
        <v>168</v>
      </c>
      <c r="C27" s="3" t="s">
        <v>169</v>
      </c>
      <c r="D27" s="5" t="s">
        <v>154</v>
      </c>
      <c r="E27" s="3" t="s">
        <v>128</v>
      </c>
      <c r="F27" s="6" t="s">
        <v>170</v>
      </c>
      <c r="G27" s="3" t="s">
        <v>191</v>
      </c>
      <c r="H27" s="17" t="s">
        <v>192</v>
      </c>
      <c r="I27" s="36" t="s">
        <v>193</v>
      </c>
      <c r="J27" s="3" t="s">
        <v>194</v>
      </c>
      <c r="K27" s="7">
        <v>44815</v>
      </c>
      <c r="L27" s="65">
        <v>135000</v>
      </c>
      <c r="M27" s="8">
        <v>13350</v>
      </c>
      <c r="N27" s="7">
        <v>44815</v>
      </c>
      <c r="O27" s="3" t="s">
        <v>195</v>
      </c>
      <c r="P27" s="3">
        <v>1</v>
      </c>
      <c r="Q27" s="3" t="s">
        <v>134</v>
      </c>
      <c r="R27" s="64" t="s">
        <v>134</v>
      </c>
      <c r="S27" s="64" t="s">
        <v>134</v>
      </c>
      <c r="T27" s="3" t="s">
        <v>175</v>
      </c>
      <c r="U27" s="3" t="s">
        <v>134</v>
      </c>
      <c r="V27" s="3" t="s">
        <v>134</v>
      </c>
      <c r="W27" s="7">
        <v>44815</v>
      </c>
      <c r="X27" s="8">
        <v>13350</v>
      </c>
      <c r="Y27" s="3" t="s">
        <v>134</v>
      </c>
      <c r="Z27" s="3" t="s">
        <v>134</v>
      </c>
      <c r="AA27" s="3" t="s">
        <v>134</v>
      </c>
      <c r="AB27" s="9">
        <v>0</v>
      </c>
      <c r="AC27" s="9">
        <v>0</v>
      </c>
      <c r="AD27" s="64"/>
      <c r="AE27" s="64"/>
      <c r="AF27" s="3"/>
      <c r="AG27" s="3"/>
      <c r="AH27" s="64"/>
      <c r="AI27" s="63">
        <f t="shared" si="0"/>
        <v>135000</v>
      </c>
      <c r="AJ27" s="64">
        <f>16875+8437.5</f>
        <v>25312.5</v>
      </c>
      <c r="AK27" s="64">
        <v>16875</v>
      </c>
      <c r="AL27" s="69">
        <f t="shared" si="1"/>
        <v>42187.5</v>
      </c>
      <c r="AM27" s="3" t="s">
        <v>176</v>
      </c>
      <c r="AN27" s="8">
        <v>13350</v>
      </c>
      <c r="AO27" s="3" t="s">
        <v>134</v>
      </c>
      <c r="AP27" s="8">
        <v>13350</v>
      </c>
      <c r="AQ27" s="3" t="s">
        <v>134</v>
      </c>
      <c r="AR27" s="3" t="s">
        <v>134</v>
      </c>
      <c r="AS27" s="3" t="s">
        <v>134</v>
      </c>
      <c r="AT27" s="3" t="s">
        <v>134</v>
      </c>
      <c r="AU27" s="3" t="s">
        <v>134</v>
      </c>
      <c r="AV27" s="3" t="s">
        <v>134</v>
      </c>
      <c r="AW27" s="3" t="s">
        <v>134</v>
      </c>
      <c r="AX27" s="3" t="s">
        <v>134</v>
      </c>
      <c r="AY27" s="3" t="s">
        <v>134</v>
      </c>
      <c r="AZ27" s="3" t="s">
        <v>134</v>
      </c>
      <c r="BA27" s="10">
        <v>0</v>
      </c>
      <c r="BB27" s="4" t="s">
        <v>134</v>
      </c>
      <c r="BC27" s="4" t="s">
        <v>134</v>
      </c>
      <c r="BD27" s="4" t="s">
        <v>134</v>
      </c>
      <c r="BE27" s="4" t="s">
        <v>134</v>
      </c>
      <c r="BF27" s="4" t="s">
        <v>134</v>
      </c>
      <c r="BG27" s="4" t="s">
        <v>134</v>
      </c>
      <c r="BH27" s="4" t="s">
        <v>134</v>
      </c>
    </row>
    <row r="28" spans="1:60" ht="38.25" x14ac:dyDescent="0.25">
      <c r="A28" s="4">
        <v>10</v>
      </c>
      <c r="B28" s="3" t="s">
        <v>168</v>
      </c>
      <c r="C28" s="3" t="s">
        <v>169</v>
      </c>
      <c r="D28" s="5" t="s">
        <v>154</v>
      </c>
      <c r="E28" s="3" t="s">
        <v>128</v>
      </c>
      <c r="F28" s="6" t="s">
        <v>170</v>
      </c>
      <c r="G28" s="3" t="s">
        <v>171</v>
      </c>
      <c r="H28" s="17" t="s">
        <v>196</v>
      </c>
      <c r="I28" s="36" t="s">
        <v>197</v>
      </c>
      <c r="J28" s="3" t="s">
        <v>198</v>
      </c>
      <c r="K28" s="7">
        <v>44784</v>
      </c>
      <c r="L28" s="65">
        <v>135200</v>
      </c>
      <c r="M28" s="8">
        <v>13350</v>
      </c>
      <c r="N28" s="7">
        <v>44784</v>
      </c>
      <c r="O28" s="7">
        <v>44662</v>
      </c>
      <c r="P28" s="3">
        <v>1</v>
      </c>
      <c r="Q28" s="3" t="s">
        <v>134</v>
      </c>
      <c r="R28" s="64" t="s">
        <v>134</v>
      </c>
      <c r="S28" s="64" t="s">
        <v>134</v>
      </c>
      <c r="T28" s="3" t="s">
        <v>175</v>
      </c>
      <c r="U28" s="3" t="s">
        <v>134</v>
      </c>
      <c r="V28" s="3" t="s">
        <v>134</v>
      </c>
      <c r="W28" s="7">
        <v>44784</v>
      </c>
      <c r="X28" s="8">
        <v>13350</v>
      </c>
      <c r="Y28" s="3" t="s">
        <v>134</v>
      </c>
      <c r="Z28" s="3" t="s">
        <v>134</v>
      </c>
      <c r="AA28" s="3" t="s">
        <v>134</v>
      </c>
      <c r="AB28" s="9">
        <v>0</v>
      </c>
      <c r="AC28" s="9">
        <v>0</v>
      </c>
      <c r="AD28" s="64"/>
      <c r="AE28" s="64"/>
      <c r="AF28" s="3"/>
      <c r="AG28" s="3"/>
      <c r="AH28" s="64"/>
      <c r="AI28" s="63">
        <f t="shared" si="0"/>
        <v>135200</v>
      </c>
      <c r="AJ28" s="64">
        <f>16900+8450</f>
        <v>25350</v>
      </c>
      <c r="AK28" s="64">
        <v>16900</v>
      </c>
      <c r="AL28" s="69">
        <f t="shared" si="1"/>
        <v>42250</v>
      </c>
      <c r="AM28" s="3" t="s">
        <v>176</v>
      </c>
      <c r="AN28" s="8">
        <v>13350</v>
      </c>
      <c r="AO28" s="3" t="s">
        <v>134</v>
      </c>
      <c r="AP28" s="8">
        <v>13350</v>
      </c>
      <c r="AQ28" s="3" t="s">
        <v>134</v>
      </c>
      <c r="AR28" s="3" t="s">
        <v>134</v>
      </c>
      <c r="AS28" s="3" t="s">
        <v>134</v>
      </c>
      <c r="AT28" s="3" t="s">
        <v>134</v>
      </c>
      <c r="AU28" s="3" t="s">
        <v>134</v>
      </c>
      <c r="AV28" s="3" t="s">
        <v>134</v>
      </c>
      <c r="AW28" s="3" t="s">
        <v>134</v>
      </c>
      <c r="AX28" s="3" t="s">
        <v>134</v>
      </c>
      <c r="AY28" s="3" t="s">
        <v>134</v>
      </c>
      <c r="AZ28" s="3" t="s">
        <v>134</v>
      </c>
      <c r="BA28" s="10">
        <v>0</v>
      </c>
      <c r="BB28" s="4" t="s">
        <v>134</v>
      </c>
      <c r="BC28" s="4" t="s">
        <v>134</v>
      </c>
      <c r="BD28" s="4" t="s">
        <v>134</v>
      </c>
      <c r="BE28" s="4" t="s">
        <v>134</v>
      </c>
      <c r="BF28" s="4" t="s">
        <v>134</v>
      </c>
      <c r="BG28" s="4" t="s">
        <v>134</v>
      </c>
      <c r="BH28" s="4" t="s">
        <v>134</v>
      </c>
    </row>
    <row r="29" spans="1:60" ht="38.25" x14ac:dyDescent="0.25">
      <c r="A29" s="4">
        <v>11</v>
      </c>
      <c r="B29" s="3" t="s">
        <v>168</v>
      </c>
      <c r="C29" s="3" t="s">
        <v>169</v>
      </c>
      <c r="D29" s="5" t="s">
        <v>154</v>
      </c>
      <c r="E29" s="3" t="s">
        <v>128</v>
      </c>
      <c r="F29" s="6" t="s">
        <v>170</v>
      </c>
      <c r="G29" s="3" t="s">
        <v>171</v>
      </c>
      <c r="H29" s="17" t="s">
        <v>199</v>
      </c>
      <c r="I29" s="36" t="s">
        <v>200</v>
      </c>
      <c r="J29" s="3" t="s">
        <v>201</v>
      </c>
      <c r="K29" s="7">
        <v>44784</v>
      </c>
      <c r="L29" s="65">
        <v>168000</v>
      </c>
      <c r="M29" s="8">
        <v>13350</v>
      </c>
      <c r="N29" s="7">
        <v>44784</v>
      </c>
      <c r="O29" s="7">
        <v>45027</v>
      </c>
      <c r="P29" s="3">
        <v>1</v>
      </c>
      <c r="Q29" s="3" t="s">
        <v>134</v>
      </c>
      <c r="R29" s="64" t="s">
        <v>134</v>
      </c>
      <c r="S29" s="64" t="s">
        <v>134</v>
      </c>
      <c r="T29" s="3" t="s">
        <v>175</v>
      </c>
      <c r="U29" s="3" t="s">
        <v>134</v>
      </c>
      <c r="V29" s="3" t="s">
        <v>134</v>
      </c>
      <c r="W29" s="7">
        <v>44784</v>
      </c>
      <c r="X29" s="8">
        <v>13350</v>
      </c>
      <c r="Y29" s="3" t="s">
        <v>134</v>
      </c>
      <c r="Z29" s="3" t="s">
        <v>134</v>
      </c>
      <c r="AA29" s="3" t="s">
        <v>134</v>
      </c>
      <c r="AB29" s="9">
        <v>0</v>
      </c>
      <c r="AC29" s="9">
        <v>0</v>
      </c>
      <c r="AD29" s="64"/>
      <c r="AE29" s="64"/>
      <c r="AF29" s="3"/>
      <c r="AG29" s="3"/>
      <c r="AH29" s="64"/>
      <c r="AI29" s="63">
        <f t="shared" si="0"/>
        <v>168000</v>
      </c>
      <c r="AJ29" s="64">
        <f>21000+10500</f>
        <v>31500</v>
      </c>
      <c r="AK29" s="64">
        <v>21000</v>
      </c>
      <c r="AL29" s="69">
        <f t="shared" si="1"/>
        <v>52500</v>
      </c>
      <c r="AM29" s="3" t="s">
        <v>176</v>
      </c>
      <c r="AN29" s="8">
        <v>13350</v>
      </c>
      <c r="AO29" s="3" t="s">
        <v>134</v>
      </c>
      <c r="AP29" s="8">
        <v>13350</v>
      </c>
      <c r="AQ29" s="3" t="s">
        <v>134</v>
      </c>
      <c r="AR29" s="3" t="s">
        <v>134</v>
      </c>
      <c r="AS29" s="3" t="s">
        <v>134</v>
      </c>
      <c r="AT29" s="3" t="s">
        <v>134</v>
      </c>
      <c r="AU29" s="3" t="s">
        <v>134</v>
      </c>
      <c r="AV29" s="3" t="s">
        <v>134</v>
      </c>
      <c r="AW29" s="3" t="s">
        <v>134</v>
      </c>
      <c r="AX29" s="3" t="s">
        <v>134</v>
      </c>
      <c r="AY29" s="3" t="s">
        <v>134</v>
      </c>
      <c r="AZ29" s="3" t="s">
        <v>134</v>
      </c>
      <c r="BA29" s="10">
        <v>0</v>
      </c>
      <c r="BB29" s="4" t="s">
        <v>134</v>
      </c>
      <c r="BC29" s="4" t="s">
        <v>134</v>
      </c>
      <c r="BD29" s="4" t="s">
        <v>134</v>
      </c>
      <c r="BE29" s="4" t="s">
        <v>134</v>
      </c>
      <c r="BF29" s="4" t="s">
        <v>134</v>
      </c>
      <c r="BG29" s="4" t="s">
        <v>134</v>
      </c>
      <c r="BH29" s="4" t="s">
        <v>134</v>
      </c>
    </row>
    <row r="30" spans="1:60" ht="38.25" x14ac:dyDescent="0.25">
      <c r="A30" s="4">
        <v>12</v>
      </c>
      <c r="B30" s="3" t="s">
        <v>168</v>
      </c>
      <c r="C30" s="3" t="s">
        <v>169</v>
      </c>
      <c r="D30" s="5" t="s">
        <v>154</v>
      </c>
      <c r="E30" s="3" t="s">
        <v>128</v>
      </c>
      <c r="F30" s="6" t="s">
        <v>170</v>
      </c>
      <c r="G30" s="3" t="s">
        <v>191</v>
      </c>
      <c r="H30" s="17" t="s">
        <v>188</v>
      </c>
      <c r="I30" s="36" t="s">
        <v>202</v>
      </c>
      <c r="J30" s="3" t="s">
        <v>203</v>
      </c>
      <c r="K30" s="7">
        <v>44815</v>
      </c>
      <c r="L30" s="65">
        <v>477300</v>
      </c>
      <c r="M30" s="8">
        <v>13350</v>
      </c>
      <c r="N30" s="7">
        <v>44815</v>
      </c>
      <c r="O30" s="7">
        <v>45057</v>
      </c>
      <c r="P30" s="3">
        <v>1</v>
      </c>
      <c r="Q30" s="3" t="s">
        <v>134</v>
      </c>
      <c r="R30" s="64" t="s">
        <v>134</v>
      </c>
      <c r="S30" s="64" t="s">
        <v>134</v>
      </c>
      <c r="T30" s="3" t="s">
        <v>175</v>
      </c>
      <c r="U30" s="3" t="s">
        <v>134</v>
      </c>
      <c r="V30" s="3" t="s">
        <v>134</v>
      </c>
      <c r="W30" s="7">
        <v>44815</v>
      </c>
      <c r="X30" s="8">
        <v>13350</v>
      </c>
      <c r="Y30" s="3" t="s">
        <v>134</v>
      </c>
      <c r="Z30" s="3" t="s">
        <v>134</v>
      </c>
      <c r="AA30" s="3" t="s">
        <v>134</v>
      </c>
      <c r="AB30" s="9">
        <v>0</v>
      </c>
      <c r="AC30" s="9">
        <v>0</v>
      </c>
      <c r="AD30" s="64"/>
      <c r="AE30" s="64"/>
      <c r="AF30" s="3"/>
      <c r="AG30" s="3"/>
      <c r="AH30" s="64"/>
      <c r="AI30" s="63">
        <f t="shared" si="0"/>
        <v>477300</v>
      </c>
      <c r="AJ30" s="64">
        <f>59362.5+29681.25</f>
        <v>89043.75</v>
      </c>
      <c r="AK30" s="64">
        <v>59362.5</v>
      </c>
      <c r="AL30" s="69">
        <f t="shared" si="1"/>
        <v>148406.25</v>
      </c>
      <c r="AM30" s="3" t="s">
        <v>204</v>
      </c>
      <c r="AN30" s="8">
        <v>13350</v>
      </c>
      <c r="AO30" s="3" t="s">
        <v>134</v>
      </c>
      <c r="AP30" s="8">
        <v>13350</v>
      </c>
      <c r="AQ30" s="8"/>
      <c r="AR30" s="3" t="s">
        <v>134</v>
      </c>
      <c r="AS30" s="3" t="s">
        <v>134</v>
      </c>
      <c r="AT30" s="3" t="s">
        <v>134</v>
      </c>
      <c r="AU30" s="3" t="s">
        <v>134</v>
      </c>
      <c r="AV30" s="3" t="s">
        <v>134</v>
      </c>
      <c r="AW30" s="3" t="s">
        <v>134</v>
      </c>
      <c r="AX30" s="3" t="s">
        <v>134</v>
      </c>
      <c r="AY30" s="3" t="s">
        <v>134</v>
      </c>
      <c r="AZ30" s="3" t="s">
        <v>134</v>
      </c>
      <c r="BA30" s="10">
        <v>0</v>
      </c>
      <c r="BB30" s="4" t="s">
        <v>134</v>
      </c>
      <c r="BC30" s="4" t="s">
        <v>134</v>
      </c>
      <c r="BD30" s="4" t="s">
        <v>134</v>
      </c>
      <c r="BE30" s="4" t="s">
        <v>134</v>
      </c>
      <c r="BF30" s="4" t="s">
        <v>134</v>
      </c>
      <c r="BG30" s="4" t="s">
        <v>134</v>
      </c>
      <c r="BH30" s="4" t="s">
        <v>134</v>
      </c>
    </row>
    <row r="31" spans="1:60" ht="38.25" x14ac:dyDescent="0.25">
      <c r="A31" s="4">
        <v>13</v>
      </c>
      <c r="B31" s="3" t="s">
        <v>168</v>
      </c>
      <c r="C31" s="3" t="s">
        <v>169</v>
      </c>
      <c r="D31" s="5" t="s">
        <v>154</v>
      </c>
      <c r="E31" s="3" t="s">
        <v>128</v>
      </c>
      <c r="F31" s="6" t="s">
        <v>170</v>
      </c>
      <c r="G31" s="3" t="s">
        <v>171</v>
      </c>
      <c r="H31" s="17" t="s">
        <v>205</v>
      </c>
      <c r="I31" s="36" t="s">
        <v>206</v>
      </c>
      <c r="J31" s="3" t="s">
        <v>207</v>
      </c>
      <c r="K31" s="7">
        <v>44784</v>
      </c>
      <c r="L31" s="65">
        <v>2058478.96</v>
      </c>
      <c r="M31" s="8">
        <v>13350</v>
      </c>
      <c r="N31" s="7">
        <v>44784</v>
      </c>
      <c r="O31" s="7">
        <v>45027</v>
      </c>
      <c r="P31" s="3">
        <v>1</v>
      </c>
      <c r="Q31" s="3" t="s">
        <v>134</v>
      </c>
      <c r="R31" s="64" t="s">
        <v>134</v>
      </c>
      <c r="S31" s="64" t="s">
        <v>134</v>
      </c>
      <c r="T31" s="3" t="s">
        <v>175</v>
      </c>
      <c r="U31" s="3" t="s">
        <v>134</v>
      </c>
      <c r="V31" s="3" t="s">
        <v>134</v>
      </c>
      <c r="W31" s="7">
        <v>44784</v>
      </c>
      <c r="X31" s="8">
        <v>13350</v>
      </c>
      <c r="Y31" s="3" t="s">
        <v>134</v>
      </c>
      <c r="Z31" s="3" t="s">
        <v>134</v>
      </c>
      <c r="AA31" s="3" t="s">
        <v>134</v>
      </c>
      <c r="AB31" s="9">
        <v>0</v>
      </c>
      <c r="AC31" s="9">
        <v>0</v>
      </c>
      <c r="AD31" s="64"/>
      <c r="AE31" s="64"/>
      <c r="AF31" s="3"/>
      <c r="AG31" s="3"/>
      <c r="AH31" s="64"/>
      <c r="AI31" s="63">
        <f t="shared" si="0"/>
        <v>2058478.96</v>
      </c>
      <c r="AJ31" s="64">
        <f>242785+128580</f>
        <v>371365</v>
      </c>
      <c r="AK31" s="64">
        <v>237310</v>
      </c>
      <c r="AL31" s="69">
        <f t="shared" si="1"/>
        <v>608675</v>
      </c>
      <c r="AM31" s="3" t="s">
        <v>176</v>
      </c>
      <c r="AN31" s="8">
        <v>13350</v>
      </c>
      <c r="AO31" s="3" t="s">
        <v>134</v>
      </c>
      <c r="AP31" s="8">
        <v>13350</v>
      </c>
      <c r="AQ31" s="3" t="s">
        <v>134</v>
      </c>
      <c r="AR31" s="3" t="s">
        <v>134</v>
      </c>
      <c r="AS31" s="3" t="s">
        <v>134</v>
      </c>
      <c r="AT31" s="3" t="s">
        <v>134</v>
      </c>
      <c r="AU31" s="3" t="s">
        <v>134</v>
      </c>
      <c r="AV31" s="3" t="s">
        <v>134</v>
      </c>
      <c r="AW31" s="3" t="s">
        <v>134</v>
      </c>
      <c r="AX31" s="3" t="s">
        <v>134</v>
      </c>
      <c r="AY31" s="3" t="s">
        <v>134</v>
      </c>
      <c r="AZ31" s="3" t="s">
        <v>134</v>
      </c>
      <c r="BA31" s="10">
        <v>0</v>
      </c>
      <c r="BB31" s="4" t="s">
        <v>134</v>
      </c>
      <c r="BC31" s="4" t="s">
        <v>134</v>
      </c>
      <c r="BD31" s="4" t="s">
        <v>134</v>
      </c>
      <c r="BE31" s="4" t="s">
        <v>134</v>
      </c>
      <c r="BF31" s="4" t="s">
        <v>134</v>
      </c>
      <c r="BG31" s="4" t="s">
        <v>134</v>
      </c>
      <c r="BH31" s="4" t="s">
        <v>134</v>
      </c>
    </row>
    <row r="32" spans="1:60" ht="38.25" x14ac:dyDescent="0.25">
      <c r="A32" s="4">
        <v>14</v>
      </c>
      <c r="B32" s="3" t="s">
        <v>208</v>
      </c>
      <c r="C32" s="3" t="s">
        <v>169</v>
      </c>
      <c r="D32" s="5" t="s">
        <v>154</v>
      </c>
      <c r="E32" s="3" t="s">
        <v>128</v>
      </c>
      <c r="F32" s="6" t="s">
        <v>170</v>
      </c>
      <c r="G32" s="3" t="s">
        <v>191</v>
      </c>
      <c r="H32" s="17" t="s">
        <v>209</v>
      </c>
      <c r="I32" s="36" t="s">
        <v>210</v>
      </c>
      <c r="J32" s="3" t="s">
        <v>211</v>
      </c>
      <c r="K32" s="7">
        <v>44815</v>
      </c>
      <c r="L32" s="65">
        <v>717992</v>
      </c>
      <c r="M32" s="8">
        <v>13350</v>
      </c>
      <c r="N32" s="7">
        <v>44815</v>
      </c>
      <c r="O32" s="7">
        <v>45057</v>
      </c>
      <c r="P32" s="3">
        <v>1</v>
      </c>
      <c r="Q32" s="3" t="s">
        <v>134</v>
      </c>
      <c r="R32" s="64" t="s">
        <v>134</v>
      </c>
      <c r="S32" s="64" t="s">
        <v>134</v>
      </c>
      <c r="T32" s="3" t="s">
        <v>175</v>
      </c>
      <c r="U32" s="3" t="s">
        <v>134</v>
      </c>
      <c r="V32" s="3" t="s">
        <v>134</v>
      </c>
      <c r="W32" s="7">
        <v>44815</v>
      </c>
      <c r="X32" s="8">
        <v>13350</v>
      </c>
      <c r="Y32" s="3" t="s">
        <v>134</v>
      </c>
      <c r="Z32" s="3" t="s">
        <v>134</v>
      </c>
      <c r="AA32" s="3" t="s">
        <v>134</v>
      </c>
      <c r="AB32" s="9">
        <v>0</v>
      </c>
      <c r="AC32" s="9">
        <v>0</v>
      </c>
      <c r="AD32" s="64"/>
      <c r="AE32" s="64"/>
      <c r="AF32" s="3"/>
      <c r="AG32" s="3"/>
      <c r="AH32" s="64"/>
      <c r="AI32" s="63">
        <f t="shared" si="0"/>
        <v>717992</v>
      </c>
      <c r="AJ32" s="64">
        <f>89749+44874.5</f>
        <v>134623.5</v>
      </c>
      <c r="AK32" s="64">
        <v>89749</v>
      </c>
      <c r="AL32" s="69">
        <f t="shared" si="1"/>
        <v>224372.5</v>
      </c>
      <c r="AM32" s="3" t="s">
        <v>176</v>
      </c>
      <c r="AN32" s="8">
        <v>13350</v>
      </c>
      <c r="AO32" s="3" t="s">
        <v>134</v>
      </c>
      <c r="AP32" s="8">
        <v>13350</v>
      </c>
      <c r="AQ32" s="3" t="s">
        <v>134</v>
      </c>
      <c r="AR32" s="3" t="s">
        <v>134</v>
      </c>
      <c r="AS32" s="3" t="s">
        <v>134</v>
      </c>
      <c r="AT32" s="3" t="s">
        <v>134</v>
      </c>
      <c r="AU32" s="3" t="s">
        <v>134</v>
      </c>
      <c r="AV32" s="3" t="s">
        <v>134</v>
      </c>
      <c r="AW32" s="3" t="s">
        <v>134</v>
      </c>
      <c r="AX32" s="3" t="s">
        <v>134</v>
      </c>
      <c r="AY32" s="3" t="s">
        <v>134</v>
      </c>
      <c r="AZ32" s="3" t="s">
        <v>134</v>
      </c>
      <c r="BA32" s="10">
        <v>0</v>
      </c>
      <c r="BB32" s="4" t="s">
        <v>134</v>
      </c>
      <c r="BC32" s="4" t="s">
        <v>134</v>
      </c>
      <c r="BD32" s="4" t="s">
        <v>134</v>
      </c>
      <c r="BE32" s="4" t="s">
        <v>134</v>
      </c>
      <c r="BF32" s="4" t="s">
        <v>134</v>
      </c>
      <c r="BG32" s="4" t="s">
        <v>134</v>
      </c>
      <c r="BH32" s="4" t="s">
        <v>134</v>
      </c>
    </row>
    <row r="33" spans="1:60" ht="38.25" x14ac:dyDescent="0.25">
      <c r="A33" s="4">
        <v>15</v>
      </c>
      <c r="B33" s="3" t="s">
        <v>168</v>
      </c>
      <c r="C33" s="3" t="s">
        <v>169</v>
      </c>
      <c r="D33" s="5" t="s">
        <v>154</v>
      </c>
      <c r="E33" s="3" t="s">
        <v>128</v>
      </c>
      <c r="F33" s="6" t="s">
        <v>170</v>
      </c>
      <c r="G33" s="3" t="s">
        <v>191</v>
      </c>
      <c r="H33" s="17" t="s">
        <v>246</v>
      </c>
      <c r="I33" s="36" t="s">
        <v>212</v>
      </c>
      <c r="J33" s="3" t="s">
        <v>213</v>
      </c>
      <c r="K33" s="7">
        <v>44815</v>
      </c>
      <c r="L33" s="65">
        <v>2053600</v>
      </c>
      <c r="M33" s="8">
        <v>13350</v>
      </c>
      <c r="N33" s="7">
        <v>44815</v>
      </c>
      <c r="O33" s="7">
        <v>45057</v>
      </c>
      <c r="P33" s="3">
        <v>1</v>
      </c>
      <c r="Q33" s="3" t="s">
        <v>134</v>
      </c>
      <c r="R33" s="64" t="s">
        <v>134</v>
      </c>
      <c r="S33" s="64" t="s">
        <v>134</v>
      </c>
      <c r="T33" s="3" t="s">
        <v>175</v>
      </c>
      <c r="U33" s="3" t="s">
        <v>134</v>
      </c>
      <c r="V33" s="3" t="s">
        <v>134</v>
      </c>
      <c r="W33" s="7">
        <v>44815</v>
      </c>
      <c r="X33" s="8">
        <v>13350</v>
      </c>
      <c r="Y33" s="3" t="s">
        <v>134</v>
      </c>
      <c r="Z33" s="3" t="s">
        <v>134</v>
      </c>
      <c r="AA33" s="3" t="s">
        <v>134</v>
      </c>
      <c r="AB33" s="9">
        <v>0</v>
      </c>
      <c r="AC33" s="9">
        <v>0</v>
      </c>
      <c r="AD33" s="64"/>
      <c r="AE33" s="64"/>
      <c r="AF33" s="3"/>
      <c r="AG33" s="3"/>
      <c r="AH33" s="64"/>
      <c r="AI33" s="63">
        <f t="shared" si="0"/>
        <v>2053600</v>
      </c>
      <c r="AJ33" s="64">
        <f>120875+70412.5</f>
        <v>191287.5</v>
      </c>
      <c r="AK33" s="64">
        <v>167509.94</v>
      </c>
      <c r="AL33" s="69">
        <f t="shared" si="1"/>
        <v>358797.44</v>
      </c>
      <c r="AM33" s="3" t="s">
        <v>176</v>
      </c>
      <c r="AN33" s="8">
        <v>13350</v>
      </c>
      <c r="AO33" s="3" t="s">
        <v>134</v>
      </c>
      <c r="AP33" s="8">
        <v>13350</v>
      </c>
      <c r="AQ33" s="3" t="s">
        <v>134</v>
      </c>
      <c r="AR33" s="3" t="s">
        <v>134</v>
      </c>
      <c r="AS33" s="3" t="s">
        <v>134</v>
      </c>
      <c r="AT33" s="3" t="s">
        <v>134</v>
      </c>
      <c r="AU33" s="3" t="s">
        <v>134</v>
      </c>
      <c r="AV33" s="3" t="s">
        <v>134</v>
      </c>
      <c r="AW33" s="3" t="s">
        <v>134</v>
      </c>
      <c r="AX33" s="3" t="s">
        <v>134</v>
      </c>
      <c r="AY33" s="3" t="s">
        <v>134</v>
      </c>
      <c r="AZ33" s="3" t="s">
        <v>134</v>
      </c>
      <c r="BA33" s="10">
        <v>0</v>
      </c>
      <c r="BB33" s="4" t="s">
        <v>134</v>
      </c>
      <c r="BC33" s="4" t="s">
        <v>134</v>
      </c>
      <c r="BD33" s="4" t="s">
        <v>134</v>
      </c>
      <c r="BE33" s="4" t="s">
        <v>134</v>
      </c>
      <c r="BF33" s="4" t="s">
        <v>134</v>
      </c>
      <c r="BG33" s="4" t="s">
        <v>134</v>
      </c>
      <c r="BH33" s="4" t="s">
        <v>134</v>
      </c>
    </row>
    <row r="34" spans="1:60" ht="51" x14ac:dyDescent="0.25">
      <c r="A34" s="4">
        <v>16</v>
      </c>
      <c r="B34" s="3" t="s">
        <v>214</v>
      </c>
      <c r="C34" s="3" t="s">
        <v>215</v>
      </c>
      <c r="D34" s="5" t="s">
        <v>154</v>
      </c>
      <c r="E34" s="3" t="s">
        <v>128</v>
      </c>
      <c r="F34" s="6" t="s">
        <v>216</v>
      </c>
      <c r="G34" s="3" t="s">
        <v>217</v>
      </c>
      <c r="H34" s="17" t="s">
        <v>218</v>
      </c>
      <c r="I34" s="36" t="s">
        <v>212</v>
      </c>
      <c r="J34" s="3" t="s">
        <v>213</v>
      </c>
      <c r="K34" s="7">
        <v>44754</v>
      </c>
      <c r="L34" s="65">
        <v>316200</v>
      </c>
      <c r="M34" s="8">
        <v>13327</v>
      </c>
      <c r="N34" s="7">
        <v>44754</v>
      </c>
      <c r="O34" s="7">
        <v>45119</v>
      </c>
      <c r="P34" s="3">
        <v>1</v>
      </c>
      <c r="Q34" s="3" t="s">
        <v>134</v>
      </c>
      <c r="R34" s="64" t="s">
        <v>134</v>
      </c>
      <c r="S34" s="64" t="s">
        <v>134</v>
      </c>
      <c r="T34" s="3" t="s">
        <v>175</v>
      </c>
      <c r="U34" s="3" t="s">
        <v>134</v>
      </c>
      <c r="V34" s="3" t="s">
        <v>134</v>
      </c>
      <c r="W34" s="7">
        <v>44754</v>
      </c>
      <c r="X34" s="8">
        <v>13327</v>
      </c>
      <c r="Y34" s="3" t="s">
        <v>134</v>
      </c>
      <c r="Z34" s="3" t="s">
        <v>134</v>
      </c>
      <c r="AA34" s="3" t="s">
        <v>134</v>
      </c>
      <c r="AB34" s="9">
        <v>0</v>
      </c>
      <c r="AC34" s="9">
        <v>0</v>
      </c>
      <c r="AD34" s="64"/>
      <c r="AE34" s="64"/>
      <c r="AF34" s="3"/>
      <c r="AG34" s="3"/>
      <c r="AH34" s="64"/>
      <c r="AI34" s="63">
        <f t="shared" si="0"/>
        <v>316200</v>
      </c>
      <c r="AJ34" s="64">
        <f>26350+13175</f>
        <v>39525</v>
      </c>
      <c r="AK34" s="64">
        <v>26350</v>
      </c>
      <c r="AL34" s="69">
        <f t="shared" si="1"/>
        <v>65875</v>
      </c>
      <c r="AM34" s="3" t="s">
        <v>219</v>
      </c>
      <c r="AN34" s="8">
        <v>13327</v>
      </c>
      <c r="AO34" s="3" t="s">
        <v>220</v>
      </c>
      <c r="AP34" s="8">
        <v>13327</v>
      </c>
      <c r="AQ34" s="3" t="s">
        <v>134</v>
      </c>
      <c r="AR34" s="3" t="s">
        <v>134</v>
      </c>
      <c r="AS34" s="3" t="s">
        <v>134</v>
      </c>
      <c r="AT34" s="3" t="s">
        <v>134</v>
      </c>
      <c r="AU34" s="3" t="s">
        <v>134</v>
      </c>
      <c r="AV34" s="3" t="s">
        <v>134</v>
      </c>
      <c r="AW34" s="3" t="s">
        <v>134</v>
      </c>
      <c r="AX34" s="3" t="s">
        <v>134</v>
      </c>
      <c r="AY34" s="3" t="s">
        <v>134</v>
      </c>
      <c r="AZ34" s="3" t="s">
        <v>134</v>
      </c>
      <c r="BA34" s="10">
        <v>0</v>
      </c>
      <c r="BB34" s="4" t="s">
        <v>134</v>
      </c>
      <c r="BC34" s="4" t="s">
        <v>134</v>
      </c>
      <c r="BD34" s="4" t="s">
        <v>134</v>
      </c>
      <c r="BE34" s="4" t="s">
        <v>134</v>
      </c>
      <c r="BF34" s="4" t="s">
        <v>134</v>
      </c>
      <c r="BG34" s="4" t="s">
        <v>134</v>
      </c>
      <c r="BH34" s="4" t="s">
        <v>134</v>
      </c>
    </row>
    <row r="35" spans="1:60" ht="51" x14ac:dyDescent="0.25">
      <c r="A35" s="4">
        <v>17</v>
      </c>
      <c r="B35" s="3" t="s">
        <v>221</v>
      </c>
      <c r="C35" s="3" t="s">
        <v>222</v>
      </c>
      <c r="D35" s="5" t="s">
        <v>223</v>
      </c>
      <c r="E35" s="5" t="s">
        <v>223</v>
      </c>
      <c r="F35" s="6" t="s">
        <v>224</v>
      </c>
      <c r="G35" s="3" t="s">
        <v>225</v>
      </c>
      <c r="H35" s="17" t="s">
        <v>226</v>
      </c>
      <c r="I35" s="36" t="s">
        <v>227</v>
      </c>
      <c r="J35" s="3" t="s">
        <v>228</v>
      </c>
      <c r="K35" s="7">
        <v>44711</v>
      </c>
      <c r="L35" s="65">
        <v>96000</v>
      </c>
      <c r="M35" s="8">
        <v>13299</v>
      </c>
      <c r="N35" s="7">
        <v>44715</v>
      </c>
      <c r="O35" s="7">
        <v>45080</v>
      </c>
      <c r="P35" s="3">
        <v>1</v>
      </c>
      <c r="Q35" s="3" t="s">
        <v>134</v>
      </c>
      <c r="R35" s="64" t="s">
        <v>134</v>
      </c>
      <c r="S35" s="64" t="s">
        <v>134</v>
      </c>
      <c r="T35" s="3" t="s">
        <v>135</v>
      </c>
      <c r="U35" s="3" t="s">
        <v>134</v>
      </c>
      <c r="V35" s="3" t="s">
        <v>134</v>
      </c>
      <c r="W35" s="7">
        <v>44711</v>
      </c>
      <c r="X35" s="8">
        <v>13299</v>
      </c>
      <c r="Y35" s="3" t="s">
        <v>134</v>
      </c>
      <c r="Z35" s="3" t="s">
        <v>134</v>
      </c>
      <c r="AA35" s="3" t="s">
        <v>134</v>
      </c>
      <c r="AB35" s="9">
        <v>0</v>
      </c>
      <c r="AC35" s="9">
        <v>0</v>
      </c>
      <c r="AD35" s="64"/>
      <c r="AE35" s="64"/>
      <c r="AF35" s="3"/>
      <c r="AG35" s="3"/>
      <c r="AH35" s="64"/>
      <c r="AI35" s="63">
        <f t="shared" si="0"/>
        <v>96000</v>
      </c>
      <c r="AJ35" s="64">
        <f>8000+8000</f>
        <v>16000</v>
      </c>
      <c r="AK35" s="64">
        <v>8000</v>
      </c>
      <c r="AL35" s="69">
        <f t="shared" si="1"/>
        <v>24000</v>
      </c>
      <c r="AM35" s="3" t="s">
        <v>222</v>
      </c>
      <c r="AN35" s="8">
        <v>13299</v>
      </c>
      <c r="AO35" s="3" t="s">
        <v>134</v>
      </c>
      <c r="AP35" s="8">
        <v>13299</v>
      </c>
      <c r="AQ35" s="3" t="s">
        <v>134</v>
      </c>
      <c r="AR35" s="3" t="s">
        <v>134</v>
      </c>
      <c r="AS35" s="3" t="s">
        <v>134</v>
      </c>
      <c r="AT35" s="3" t="s">
        <v>134</v>
      </c>
      <c r="AU35" s="3" t="s">
        <v>134</v>
      </c>
      <c r="AV35" s="3" t="s">
        <v>134</v>
      </c>
      <c r="AW35" s="3" t="s">
        <v>134</v>
      </c>
      <c r="AX35" s="3" t="s">
        <v>134</v>
      </c>
      <c r="AY35" s="3" t="s">
        <v>134</v>
      </c>
      <c r="AZ35" s="3" t="s">
        <v>134</v>
      </c>
      <c r="BA35" s="10">
        <v>0</v>
      </c>
      <c r="BB35" s="4" t="s">
        <v>134</v>
      </c>
      <c r="BC35" s="4" t="s">
        <v>134</v>
      </c>
      <c r="BD35" s="4" t="s">
        <v>134</v>
      </c>
      <c r="BE35" s="4" t="s">
        <v>134</v>
      </c>
      <c r="BF35" s="4" t="s">
        <v>134</v>
      </c>
      <c r="BG35" s="4" t="s">
        <v>134</v>
      </c>
      <c r="BH35" s="4" t="s">
        <v>134</v>
      </c>
    </row>
    <row r="36" spans="1:60" ht="51.75" thickBot="1" x14ac:dyDescent="0.3">
      <c r="A36" s="4">
        <v>18</v>
      </c>
      <c r="B36" s="3" t="s">
        <v>229</v>
      </c>
      <c r="C36" s="3" t="s">
        <v>230</v>
      </c>
      <c r="D36" s="5" t="s">
        <v>154</v>
      </c>
      <c r="E36" s="3" t="s">
        <v>128</v>
      </c>
      <c r="F36" s="6" t="s">
        <v>231</v>
      </c>
      <c r="G36" s="3" t="s">
        <v>232</v>
      </c>
      <c r="H36" s="17" t="s">
        <v>233</v>
      </c>
      <c r="I36" s="36" t="s">
        <v>234</v>
      </c>
      <c r="J36" s="3" t="s">
        <v>235</v>
      </c>
      <c r="K36" s="7">
        <v>44852</v>
      </c>
      <c r="L36" s="65">
        <v>273240</v>
      </c>
      <c r="M36" s="8">
        <v>13394</v>
      </c>
      <c r="N36" s="7">
        <v>44852</v>
      </c>
      <c r="O36" s="7">
        <v>45217</v>
      </c>
      <c r="P36" s="3">
        <v>1</v>
      </c>
      <c r="Q36" s="3" t="s">
        <v>134</v>
      </c>
      <c r="R36" s="64" t="s">
        <v>134</v>
      </c>
      <c r="S36" s="64" t="s">
        <v>134</v>
      </c>
      <c r="T36" s="3" t="s">
        <v>175</v>
      </c>
      <c r="U36" s="3" t="s">
        <v>134</v>
      </c>
      <c r="V36" s="3" t="s">
        <v>134</v>
      </c>
      <c r="W36" s="7">
        <v>44854</v>
      </c>
      <c r="X36" s="8">
        <v>13394</v>
      </c>
      <c r="Y36" s="3" t="s">
        <v>134</v>
      </c>
      <c r="Z36" s="3" t="s">
        <v>134</v>
      </c>
      <c r="AA36" s="3" t="s">
        <v>134</v>
      </c>
      <c r="AB36" s="9">
        <v>0</v>
      </c>
      <c r="AC36" s="9">
        <v>0</v>
      </c>
      <c r="AD36" s="64"/>
      <c r="AE36" s="64"/>
      <c r="AF36" s="3"/>
      <c r="AG36" s="3"/>
      <c r="AH36" s="64"/>
      <c r="AI36" s="63">
        <f t="shared" si="0"/>
        <v>273240</v>
      </c>
      <c r="AJ36" s="64">
        <f>22770+22770</f>
        <v>45540</v>
      </c>
      <c r="AK36" s="64">
        <v>22770</v>
      </c>
      <c r="AL36" s="69">
        <f t="shared" si="1"/>
        <v>68310</v>
      </c>
      <c r="AM36" s="3" t="s">
        <v>236</v>
      </c>
      <c r="AN36" s="8">
        <v>13394</v>
      </c>
      <c r="AO36" s="3" t="s">
        <v>237</v>
      </c>
      <c r="AP36" s="8">
        <v>13394</v>
      </c>
      <c r="AQ36" s="3" t="s">
        <v>134</v>
      </c>
      <c r="AR36" s="3" t="s">
        <v>134</v>
      </c>
      <c r="AS36" s="3" t="s">
        <v>134</v>
      </c>
      <c r="AT36" s="3" t="s">
        <v>134</v>
      </c>
      <c r="AU36" s="3" t="s">
        <v>134</v>
      </c>
      <c r="AV36" s="3" t="s">
        <v>134</v>
      </c>
      <c r="AW36" s="3" t="s">
        <v>134</v>
      </c>
      <c r="AX36" s="3" t="s">
        <v>134</v>
      </c>
      <c r="AY36" s="3" t="s">
        <v>134</v>
      </c>
      <c r="AZ36" s="3" t="s">
        <v>134</v>
      </c>
      <c r="BA36" s="10">
        <v>0</v>
      </c>
      <c r="BB36" s="4" t="s">
        <v>134</v>
      </c>
      <c r="BC36" s="4" t="s">
        <v>134</v>
      </c>
      <c r="BD36" s="4" t="s">
        <v>134</v>
      </c>
      <c r="BE36" s="4" t="s">
        <v>134</v>
      </c>
      <c r="BF36" s="4" t="s">
        <v>134</v>
      </c>
      <c r="BG36" s="4" t="s">
        <v>134</v>
      </c>
      <c r="BH36" s="4" t="s">
        <v>134</v>
      </c>
    </row>
    <row r="37" spans="1:60" ht="13.5" thickBot="1" x14ac:dyDescent="0.3">
      <c r="A37" s="47" t="s">
        <v>245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66">
        <f>SUM(L19:L36)</f>
        <v>7700210</v>
      </c>
      <c r="M37" s="39"/>
      <c r="N37" s="39"/>
      <c r="O37" s="39"/>
      <c r="P37" s="39"/>
      <c r="Q37" s="39"/>
      <c r="R37" s="66"/>
      <c r="S37" s="66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66">
        <f>SUM(AD19:AD36)</f>
        <v>0</v>
      </c>
      <c r="AE37" s="66">
        <f>SUM(AE19:AE36)</f>
        <v>0</v>
      </c>
      <c r="AF37" s="66"/>
      <c r="AG37" s="66"/>
      <c r="AH37" s="66">
        <f>SUM(AH19:AH36)</f>
        <v>0</v>
      </c>
      <c r="AI37" s="66">
        <f>SUM(AI19:AI36)</f>
        <v>7700210</v>
      </c>
      <c r="AJ37" s="66">
        <f>SUM(AJ19:AJ36)</f>
        <v>1185106.1200000001</v>
      </c>
      <c r="AK37" s="66">
        <f>SUM(AK19:AK36)</f>
        <v>815055.61999999988</v>
      </c>
      <c r="AL37" s="66">
        <f>SUM(AL19:AL36)</f>
        <v>2000161.74</v>
      </c>
      <c r="AM37" s="66"/>
      <c r="AN37" s="40"/>
      <c r="AO37" s="40"/>
      <c r="AP37" s="40"/>
      <c r="AQ37" s="40"/>
      <c r="AR37" s="40"/>
      <c r="AS37" s="40"/>
      <c r="AT37" s="40"/>
      <c r="AU37" s="40"/>
      <c r="AV37" s="40"/>
      <c r="AW37" s="41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3"/>
    </row>
    <row r="38" spans="1:60" x14ac:dyDescent="0.25">
      <c r="A38" s="44"/>
      <c r="B38" s="44"/>
      <c r="C38" s="44"/>
      <c r="D38" s="44"/>
      <c r="E38" s="44"/>
      <c r="F38" s="45"/>
      <c r="G38" s="45"/>
      <c r="H38" s="45"/>
      <c r="J38" s="45"/>
      <c r="K38" s="45"/>
      <c r="L38" s="67"/>
      <c r="M38" s="34"/>
      <c r="N38" s="34"/>
      <c r="O38" s="34"/>
      <c r="P38" s="34"/>
      <c r="Q38" s="34"/>
      <c r="R38" s="67"/>
      <c r="S38" s="67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67"/>
      <c r="AE38" s="67"/>
      <c r="AF38" s="46"/>
      <c r="AG38" s="46"/>
      <c r="AH38" s="67"/>
      <c r="AI38" s="67"/>
      <c r="AJ38" s="67"/>
      <c r="AK38" s="67"/>
      <c r="AL38" s="67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</row>
    <row r="39" spans="1:60" s="34" customFormat="1" x14ac:dyDescent="0.25">
      <c r="A39" s="34" t="s">
        <v>238</v>
      </c>
      <c r="L39" s="67"/>
      <c r="R39" s="67"/>
      <c r="S39" s="67"/>
      <c r="AD39" s="67"/>
      <c r="AE39" s="67"/>
      <c r="AH39" s="67"/>
      <c r="AI39" s="67"/>
      <c r="AJ39" s="67"/>
      <c r="AK39" s="67"/>
      <c r="AL39" s="67"/>
    </row>
    <row r="40" spans="1:60" s="34" customFormat="1" x14ac:dyDescent="0.25">
      <c r="A40" s="34" t="s">
        <v>239</v>
      </c>
      <c r="I40" s="38"/>
      <c r="L40" s="67"/>
      <c r="R40" s="67"/>
      <c r="S40" s="67"/>
      <c r="AD40" s="67"/>
      <c r="AE40" s="67"/>
      <c r="AH40" s="67"/>
      <c r="AI40" s="67"/>
      <c r="AJ40" s="67"/>
      <c r="AK40" s="67"/>
      <c r="AL40" s="67"/>
    </row>
    <row r="41" spans="1:60" s="34" customFormat="1" x14ac:dyDescent="0.25">
      <c r="A41" s="34" t="s">
        <v>247</v>
      </c>
      <c r="I41" s="38"/>
      <c r="L41" s="67"/>
      <c r="R41" s="67"/>
      <c r="S41" s="67"/>
      <c r="AD41" s="67"/>
      <c r="AE41" s="67"/>
      <c r="AH41" s="67"/>
      <c r="AI41" s="67"/>
      <c r="AJ41" s="67"/>
      <c r="AK41" s="67"/>
      <c r="AL41" s="67"/>
    </row>
  </sheetData>
  <mergeCells count="36">
    <mergeCell ref="BE15:BE17"/>
    <mergeCell ref="BF15:BH15"/>
    <mergeCell ref="AW14:BH14"/>
    <mergeCell ref="AW15:AW17"/>
    <mergeCell ref="AX15:AX17"/>
    <mergeCell ref="AY15:BA16"/>
    <mergeCell ref="BB15:BC16"/>
    <mergeCell ref="BF16:BF17"/>
    <mergeCell ref="BG16:BG17"/>
    <mergeCell ref="BH16:BH17"/>
    <mergeCell ref="BD15:BD17"/>
    <mergeCell ref="AM14:AP14"/>
    <mergeCell ref="Z16:AA16"/>
    <mergeCell ref="AB16:AE16"/>
    <mergeCell ref="AF15:AH15"/>
    <mergeCell ref="AF16:AH16"/>
    <mergeCell ref="AP15:AP17"/>
    <mergeCell ref="H14:AL14"/>
    <mergeCell ref="AO15:AO17"/>
    <mergeCell ref="AI15:AL15"/>
    <mergeCell ref="U15:AE15"/>
    <mergeCell ref="AJ16:AL16"/>
    <mergeCell ref="H15:T16"/>
    <mergeCell ref="U16:Y16"/>
    <mergeCell ref="AM15:AM17"/>
    <mergeCell ref="AN15:AN17"/>
    <mergeCell ref="A37:K37"/>
    <mergeCell ref="AS15:AS17"/>
    <mergeCell ref="AT15:AT17"/>
    <mergeCell ref="AU15:AU17"/>
    <mergeCell ref="AV15:AV17"/>
    <mergeCell ref="AQ15:AQ17"/>
    <mergeCell ref="A14:A18"/>
    <mergeCell ref="AQ14:AV14"/>
    <mergeCell ref="AR15:AR17"/>
    <mergeCell ref="B14:G16"/>
  </mergeCells>
  <phoneticPr fontId="3" type="noConversion"/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SEAGRO LICITAÇÕES FEV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2017-12-11T21:41:57Z</cp:lastPrinted>
  <dcterms:created xsi:type="dcterms:W3CDTF">2013-10-11T22:10:57Z</dcterms:created>
  <dcterms:modified xsi:type="dcterms:W3CDTF">2023-03-09T14:28:34Z</dcterms:modified>
</cp:coreProperties>
</file>