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96"/>
  </bookViews>
  <sheets>
    <sheet name="SEAD LICITAÇÕES ABR 2018" sheetId="1" r:id="rId1"/>
  </sheets>
  <calcPr calcId="145621"/>
</workbook>
</file>

<file path=xl/calcChain.xml><?xml version="1.0" encoding="utf-8"?>
<calcChain xmlns="http://schemas.openxmlformats.org/spreadsheetml/2006/main">
  <c r="AG26" i="1" l="1"/>
  <c r="AF26" i="1"/>
  <c r="AG25" i="1"/>
  <c r="AH25" i="1" s="1"/>
  <c r="AF32" i="1"/>
  <c r="AH32" i="1" s="1"/>
  <c r="AG24" i="1"/>
  <c r="AH24" i="1" s="1"/>
  <c r="AH27" i="1"/>
  <c r="AH28" i="1"/>
  <c r="AH29" i="1"/>
  <c r="AH30" i="1"/>
  <c r="AH31" i="1"/>
  <c r="AH33" i="1"/>
  <c r="AH34" i="1"/>
  <c r="AH35" i="1"/>
  <c r="AH37" i="1"/>
  <c r="AH38" i="1"/>
  <c r="AH42" i="1"/>
  <c r="AH43" i="1"/>
  <c r="AH44" i="1"/>
  <c r="AH20" i="1"/>
  <c r="AH22" i="1"/>
  <c r="AH23" i="1"/>
  <c r="AH45" i="1"/>
  <c r="AF40" i="1"/>
  <c r="AH40" i="1" s="1"/>
  <c r="AF39" i="1"/>
  <c r="AH39" i="1" s="1"/>
  <c r="AG36" i="1"/>
  <c r="AH36" i="1" s="1"/>
  <c r="AG21" i="1"/>
  <c r="AG41" i="1"/>
  <c r="AF41" i="1"/>
  <c r="AF21" i="1"/>
  <c r="AH21" i="1" l="1"/>
  <c r="AH26" i="1"/>
  <c r="AF46" i="1"/>
  <c r="AH41" i="1"/>
  <c r="AG46" i="1"/>
  <c r="AH19" i="1"/>
  <c r="AH46" i="1" s="1"/>
  <c r="L21" i="1" l="1"/>
  <c r="L46" i="1" s="1"/>
  <c r="AC46" i="1" l="1"/>
  <c r="AD46" i="1"/>
  <c r="AE46" i="1" l="1"/>
</calcChain>
</file>

<file path=xl/sharedStrings.xml><?xml version="1.0" encoding="utf-8"?>
<sst xmlns="http://schemas.openxmlformats.org/spreadsheetml/2006/main" count="630" uniqueCount="307">
  <si>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</si>
  <si>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</si>
  <si>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</si>
  <si>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</si>
  <si>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</si>
  <si>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</si>
  <si>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</si>
  <si>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</si>
  <si>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</si>
  <si>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</si>
  <si>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</si>
  <si>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</si>
  <si>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</si>
  <si>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</si>
  <si>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</si>
  <si>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</si>
  <si>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</si>
  <si>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</si>
  <si>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</si>
  <si>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</si>
  <si>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</si>
  <si>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</si>
  <si>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</si>
  <si>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</si>
  <si>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</si>
  <si>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</si>
  <si>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</si>
  <si>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</si>
  <si>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</si>
  <si>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</si>
  <si>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</si>
  <si>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</si>
  <si>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</si>
  <si>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</si>
  <si>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</si>
  <si>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</si>
  <si>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</si>
  <si>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</si>
  <si>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</si>
  <si>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</si>
  <si>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</si>
  <si>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</si>
  <si>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</si>
  <si>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</si>
  <si>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</si>
  <si>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</si>
  <si>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</si>
  <si>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</si>
  <si>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</si>
  <si>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</si>
  <si>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</si>
  <si>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</si>
  <si>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</si>
  <si>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</si>
  <si>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</si>
  <si>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</si>
  <si>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</si>
  <si>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</si>
  <si>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</si>
  <si>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</si>
  <si>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</si>
  <si>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</si>
  <si>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</si>
  <si>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</si>
  <si>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</si>
  <si>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</si>
  <si>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</si>
  <si>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</si>
  <si>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</si>
  <si>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</si>
  <si>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</si>
  <si>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</si>
  <si>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</si>
  <si>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</si>
  <si>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</si>
  <si>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</si>
  <si>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</si>
  <si>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</si>
  <si>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</si>
  <si>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</si>
  <si>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</si>
  <si>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</si>
  <si>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</si>
  <si>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</si>
  <si>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</si>
  <si>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</si>
  <si>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</si>
  <si>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</si>
  <si>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</si>
  <si>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</si>
  <si>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</si>
  <si>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</si>
  <si>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</si>
  <si>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</si>
  <si>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</si>
  <si>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</si>
  <si>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</si>
  <si>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</si>
  <si>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</si>
  <si>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</si>
  <si>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</si>
  <si>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</si>
  <si>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</si>
  <si>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</si>
  <si>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</si>
  <si>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</si>
  <si>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</si>
  <si>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</si>
  <si>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</si>
  <si>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</si>
  <si>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</si>
  <si>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</si>
  <si>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</si>
  <si>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</si>
  <si>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</si>
  <si>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</si>
  <si>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</si>
  <si>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</si>
  <si>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RP</t>
  </si>
  <si>
    <t>-</t>
  </si>
  <si>
    <t>3.3.90.39.00</t>
  </si>
  <si>
    <t>Dispensa de Licitação</t>
  </si>
  <si>
    <t>7501/2014</t>
  </si>
  <si>
    <t>1 (um) imóvel (galpão) de uso comercial, com área total de 1.000 m² de área construída, com rede elétrica bifásica, instalação hidráulica em perfeito funcionamento, banheiro, vagas de estacionamento, segurança, iluminação pública e coleta de lixo, situado Av. Sabiá s/n Distrito Industrial.</t>
  </si>
  <si>
    <t>001/2015</t>
  </si>
  <si>
    <t>Empresa SAUBEX – Saul Bennesby Comércio Exterior Ltda</t>
  </si>
  <si>
    <t>05.880.646/0001-24</t>
  </si>
  <si>
    <t>05.01.2015</t>
  </si>
  <si>
    <t>05.01.2016</t>
  </si>
  <si>
    <t>Sistema de Registro de Preço - Pregão</t>
  </si>
  <si>
    <t>003/2014</t>
  </si>
  <si>
    <t>331/2014</t>
  </si>
  <si>
    <t>Locação de imóvel que destina-se a ser utilizado exclusivamente para Escritório de Fiscalização do Centro Popular e Acomodação dos Permissionários</t>
  </si>
  <si>
    <t>Marilyn Lyra Lima</t>
  </si>
  <si>
    <t>037.719.382-87</t>
  </si>
  <si>
    <t>01.03.2014</t>
  </si>
  <si>
    <t>01.03.2015</t>
  </si>
  <si>
    <t>3.3.90.36.00</t>
  </si>
  <si>
    <t>Lei 8.666/93 Artigo 24, Inciso X</t>
  </si>
  <si>
    <t>11.249</t>
  </si>
  <si>
    <t>21.02.2014</t>
  </si>
  <si>
    <t>11.248</t>
  </si>
  <si>
    <t>20.02.2014</t>
  </si>
  <si>
    <t>224/2014</t>
  </si>
  <si>
    <t>Locação de imóvel localizado na Av. Getúlio Vargas, nº 1.906 – Bairro: Bosque, que destina-se a ser utilizado exclusivamente para a sede da Secretaria Municipal de Esporte e Lazer,</t>
  </si>
  <si>
    <t>004/2014</t>
  </si>
  <si>
    <t>MCM Imóveis</t>
  </si>
  <si>
    <t>07.626.075/0001-21</t>
  </si>
  <si>
    <t>14.03.2014</t>
  </si>
  <si>
    <t>14.03.2015</t>
  </si>
  <si>
    <t>11.260</t>
  </si>
  <si>
    <t>13.03.2014</t>
  </si>
  <si>
    <t>13.06.2014</t>
  </si>
  <si>
    <t>3.3.90.30.00</t>
  </si>
  <si>
    <t>Aquisição de Gêneros Alimentícios (Café e Açúcar)</t>
  </si>
  <si>
    <t>F. F. de Medeiros - ME</t>
  </si>
  <si>
    <t xml:space="preserve">11.338.721/0001-22 </t>
  </si>
  <si>
    <t xml:space="preserve">18.255.882/0001-00 </t>
  </si>
  <si>
    <t>12.01.2015</t>
  </si>
  <si>
    <t>11.473</t>
  </si>
  <si>
    <t>08.01.2015</t>
  </si>
  <si>
    <t>1º</t>
  </si>
  <si>
    <t>Prorrogando por 12 (doze) meses o período de vigência</t>
  </si>
  <si>
    <t>01.03.2016</t>
  </si>
  <si>
    <t>14.03.2016</t>
  </si>
  <si>
    <t>05.01.2017</t>
  </si>
  <si>
    <t>013/2016</t>
  </si>
  <si>
    <t>Serviço de apoio operacional</t>
  </si>
  <si>
    <t>003/2016</t>
  </si>
  <si>
    <t>Alpha Pretação de Serviços Ltda - EPP</t>
  </si>
  <si>
    <t>14.287.122/0001-15</t>
  </si>
  <si>
    <t>01.06.2016</t>
  </si>
  <si>
    <t>01.06.2017</t>
  </si>
  <si>
    <t xml:space="preserve">196/2016 </t>
  </si>
  <si>
    <t>060/2016</t>
  </si>
  <si>
    <t>11810/2016</t>
  </si>
  <si>
    <t>005/2016</t>
  </si>
  <si>
    <t>004/2016</t>
  </si>
  <si>
    <t>Roberth &amp;Sousa</t>
  </si>
  <si>
    <t>09.019.016/0001-10</t>
  </si>
  <si>
    <t>09.638.709/0001-97</t>
  </si>
  <si>
    <t>14.06.2016</t>
  </si>
  <si>
    <t>14.06.2017</t>
  </si>
  <si>
    <t>11741/2016</t>
  </si>
  <si>
    <t>176/2016</t>
  </si>
  <si>
    <t>083/2016</t>
  </si>
  <si>
    <t>006/2016</t>
  </si>
  <si>
    <t>J.F.R Contruções Ltda</t>
  </si>
  <si>
    <t>10.737.867/0001-88</t>
  </si>
  <si>
    <t>01.08.2016</t>
  </si>
  <si>
    <t>01.08.2017</t>
  </si>
  <si>
    <t>23107.015613/2014-62</t>
  </si>
  <si>
    <t>016/2015</t>
  </si>
  <si>
    <t>Serviço de Vigilância Patrimonial</t>
  </si>
  <si>
    <t>007/2016</t>
  </si>
  <si>
    <t xml:space="preserve">09.228.233/0001-10 </t>
  </si>
  <si>
    <t>Estação Vip Segurança Privada</t>
  </si>
  <si>
    <t xml:space="preserve">258/2016 </t>
  </si>
  <si>
    <t>081/2016</t>
  </si>
  <si>
    <t>Aquisiçãod e material de consumo(expediente, limpeza e elétrico)</t>
  </si>
  <si>
    <t>11807/2016</t>
  </si>
  <si>
    <t>11862/2016</t>
  </si>
  <si>
    <t>008/2016</t>
  </si>
  <si>
    <t>009/2016</t>
  </si>
  <si>
    <t>010/2016</t>
  </si>
  <si>
    <t>011/2016</t>
  </si>
  <si>
    <t>012/2016</t>
  </si>
  <si>
    <t>014/2016</t>
  </si>
  <si>
    <t>017/2016</t>
  </si>
  <si>
    <t>019/2016</t>
  </si>
  <si>
    <t>01.09.2016</t>
  </si>
  <si>
    <t>01.09.2017</t>
  </si>
  <si>
    <t>Richard S. Miranda - Me</t>
  </si>
  <si>
    <t xml:space="preserve">07.650.136/0001-96 </t>
  </si>
  <si>
    <t>E.G. Barcelos- EPP</t>
  </si>
  <si>
    <t xml:space="preserve">23.636.626/0001-94 </t>
  </si>
  <si>
    <t>Braga &amp; Braga Importação e Exportação Ltda</t>
  </si>
  <si>
    <t xml:space="preserve">63.607.790/00001-98 </t>
  </si>
  <si>
    <t xml:space="preserve"> J S Comércio Imp. Ex. Ltda</t>
  </si>
  <si>
    <t>J. S. Cordeiro</t>
  </si>
  <si>
    <t>A. R. Inácio Braga- ME</t>
  </si>
  <si>
    <t xml:space="preserve">03.300.685/0001-80 </t>
  </si>
  <si>
    <t>AC Distribuidora Imp. e Exp. Ltda</t>
  </si>
  <si>
    <t xml:space="preserve">05.508.816/0001-44 </t>
  </si>
  <si>
    <t>Arnaldo Comércio e Representações</t>
  </si>
  <si>
    <t xml:space="preserve">04.517.439/0001-47 </t>
  </si>
  <si>
    <t>3º</t>
  </si>
  <si>
    <t>01.03.2017</t>
  </si>
  <si>
    <t>14.03.2017</t>
  </si>
  <si>
    <t>014/2017</t>
  </si>
  <si>
    <t>012/2017</t>
  </si>
  <si>
    <t>010/2017</t>
  </si>
  <si>
    <t>009/2017</t>
  </si>
  <si>
    <t>008/2017</t>
  </si>
  <si>
    <t>007/2017</t>
  </si>
  <si>
    <t>006/2017</t>
  </si>
  <si>
    <t>005/2017</t>
  </si>
  <si>
    <t>004/2017</t>
  </si>
  <si>
    <t>. 003/2017</t>
  </si>
  <si>
    <t>Locaçao de imóvel para instalação da Secretaria Municipal de Articulação Comunitária e Social</t>
  </si>
  <si>
    <t>Locaçao de imóvel para instalação Almoxarifado Geral e Arquivo Geral do Município de Rio Branco -  Secretaria Municipal de Administração e Gestão de Pessoas</t>
  </si>
  <si>
    <t>Locaçao de imóvel para instalação Secretaria Municipal de Cidadania e Assistência Social - SEMCAS</t>
  </si>
  <si>
    <t>Locaçao de imóvel para instalação da Secretaria Municipal de Obras - SEOP</t>
  </si>
  <si>
    <t>Locaçao de imóvel para instalação Procuradoria Geral do Município de Rio Branco - PROJURI</t>
  </si>
  <si>
    <t>Locaçao de imóvel para instalação do Galpão Prefeitura Rio Branco</t>
  </si>
  <si>
    <t>Locaçao de imóvel para instalação da Secretaria Municipal das Cidades</t>
  </si>
  <si>
    <t>Locaçao de imóvel para instalação do Estacionamento da Secretaria Municipal das Cidades</t>
  </si>
  <si>
    <t>Locaçao de imóvel para instalação do Centro Integrado de Apoio ao Servidor – CIAS/SEAD</t>
  </si>
  <si>
    <t>Locaçao de imóvel para instalação da Secretaria Municipal da Casa Civil, Controladoria Geral do Município, Defesa Civil e SAERB</t>
  </si>
  <si>
    <t>Jorgean Afonso Pinheiro Nemetala</t>
  </si>
  <si>
    <t>Comauto Comercial de Automóveis Ltda</t>
  </si>
  <si>
    <t>João Alves Moreira</t>
  </si>
  <si>
    <t>Arras Administradora de Bens Imóveis Ltda</t>
  </si>
  <si>
    <t>SAUBEX - Saul Bennesby Comércio Exterior Ltda</t>
  </si>
  <si>
    <t>Imobiliária Fortaleza</t>
  </si>
  <si>
    <t>Imobiliaria Fortaleza</t>
  </si>
  <si>
    <t>Tapiri Comércio de Alimentos Eirelli</t>
  </si>
  <si>
    <t>052.052.982-00</t>
  </si>
  <si>
    <t>04.116.398/0001-87</t>
  </si>
  <si>
    <t>021.778.972-20</t>
  </si>
  <si>
    <t>63.600.449/0001-00</t>
  </si>
  <si>
    <t>14.294.326/0001-83</t>
  </si>
  <si>
    <t>04.005.997/0001-23</t>
  </si>
  <si>
    <t>03.04.2017</t>
  </si>
  <si>
    <t>07.04.2017</t>
  </si>
  <si>
    <t>08.04.2017</t>
  </si>
  <si>
    <t>09.04.2017</t>
  </si>
  <si>
    <t>26.04.2017</t>
  </si>
  <si>
    <t>02.05.2017</t>
  </si>
  <si>
    <t>23.05.2017</t>
  </si>
  <si>
    <t>24.07.2017</t>
  </si>
  <si>
    <t>12.025/12.032</t>
  </si>
  <si>
    <t>12.032/12.040</t>
  </si>
  <si>
    <t xml:space="preserve">12.056/12.062 </t>
  </si>
  <si>
    <t xml:space="preserve">12.040/12.056 </t>
  </si>
  <si>
    <t>12.048/12.062</t>
  </si>
  <si>
    <t xml:space="preserve">12.048/12.079 </t>
  </si>
  <si>
    <t>12.056/12.062</t>
  </si>
  <si>
    <t>12.099/12.101</t>
  </si>
  <si>
    <t>07.04.2018</t>
  </si>
  <si>
    <t>12.032</t>
  </si>
  <si>
    <t>12.04.2017</t>
  </si>
  <si>
    <t>12.040</t>
  </si>
  <si>
    <t>27.04.2017</t>
  </si>
  <si>
    <t>22.05.2017</t>
  </si>
  <si>
    <t>12.062</t>
  </si>
  <si>
    <t>07/2017</t>
  </si>
  <si>
    <t>002/2017</t>
  </si>
  <si>
    <t>015/2017</t>
  </si>
  <si>
    <t>016/2017</t>
  </si>
  <si>
    <t>025/2017</t>
  </si>
  <si>
    <t>042/2017</t>
  </si>
  <si>
    <t>10.05.2017</t>
  </si>
  <si>
    <t>12.079</t>
  </si>
  <si>
    <t>22.06.2017</t>
  </si>
  <si>
    <t>20.07.2017</t>
  </si>
  <si>
    <t>12.101</t>
  </si>
  <si>
    <t>30.05.2017</t>
  </si>
  <si>
    <t>Executado até 2017</t>
  </si>
  <si>
    <t xml:space="preserve"> Executado no Exercício 2018</t>
  </si>
  <si>
    <t>PRESTAÇÃO DE CONTAS MENSAL - EXERCÍCIO 2018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</si>
  <si>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Administração e Gestao de Pessoas - SEAD</t>
    </r>
  </si>
  <si>
    <r>
      <t>MÊS/ANO:</t>
    </r>
    <r>
      <rPr>
        <b/>
        <sz val="11"/>
        <rFont val="Calibri"/>
        <family val="2"/>
        <scheme val="minor"/>
      </rPr>
      <t xml:space="preserve"> JANEIRO A ABRIL/2018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</si>
  <si>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08/05/2018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</si>
  <si>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</si>
  <si>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Laura Cristina de Paiva Melo Gonçalves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</si>
  <si>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Claudio Ezequiel Passamani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</si>
</sst>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horizontal="center" vertical="center"/>
    </xf>
    <xf numFmtId="43" fontId="2" fillId="0" borderId="7" xfId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49" fontId="2" fillId="0" borderId="7" xfId="1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17" fontId="2" fillId="0" borderId="2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vertical="center"/>
    </xf>
    <xf numFmtId="43" fontId="2" fillId="0" borderId="3" xfId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 wrapText="1"/>
    </xf>
    <xf numFmtId="4" fontId="5" fillId="0" borderId="21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2" fontId="5" fillId="0" borderId="21" xfId="0" applyNumberFormat="1" applyFont="1" applyFill="1" applyBorder="1" applyAlignment="1">
      <alignment horizontal="center" vertical="center" wrapText="1"/>
    </xf>
    <xf numFmtId="43" fontId="5" fillId="0" borderId="21" xfId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0</xdr:row>
      <xdr:rowOff>47625</xdr:rowOff>
    </xdr:from>
    <xdr:to>
      <xdr:col>1</xdr:col>
      <xdr:colOff>647700</xdr:colOff>
      <xdr:row>2</xdr:row>
      <xdr:rowOff>123825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476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0"/>
  <sheetViews>
    <sheetView tabSelected="1" zoomScaleNormal="100" workbookViewId="0">
      <selection activeCell="B5" sqref="B5"/>
    </sheetView>
  </sheetViews>
  <sheetFormatPr defaultRowHeight="12.75" x14ac:dyDescent="0.25"/>
  <cols>
    <col min="1" max="1" width="6.85546875" style="16" customWidth="1"/>
    <col min="2" max="2" width="24.42578125" style="16" customWidth="1"/>
    <col min="3" max="3" width="11.5703125" style="16" customWidth="1"/>
    <col min="4" max="4" width="27.5703125" style="16" bestFit="1" customWidth="1"/>
    <col min="5" max="5" width="13.7109375" style="16" customWidth="1"/>
    <col min="6" max="6" width="66.140625" style="15" bestFit="1" customWidth="1"/>
    <col min="7" max="7" width="18.140625" style="16" customWidth="1"/>
    <col min="8" max="8" width="12.7109375" style="16" customWidth="1"/>
    <col min="9" max="9" width="53.28515625" style="81" customWidth="1"/>
    <col min="10" max="10" width="21.5703125" style="16" customWidth="1"/>
    <col min="11" max="11" width="13" style="16" customWidth="1"/>
    <col min="12" max="12" width="14.7109375" style="16" bestFit="1" customWidth="1"/>
    <col min="13" max="13" width="10.5703125" style="16" customWidth="1"/>
    <col min="14" max="14" width="13.42578125" style="16" customWidth="1"/>
    <col min="15" max="15" width="13" style="16" customWidth="1"/>
    <col min="16" max="16" width="10.5703125" style="16" customWidth="1"/>
    <col min="17" max="17" width="12" style="16" customWidth="1"/>
    <col min="18" max="18" width="10.5703125" style="16" customWidth="1"/>
    <col min="19" max="19" width="10" style="16" bestFit="1" customWidth="1"/>
    <col min="20" max="20" width="14.85546875" style="16" customWidth="1"/>
    <col min="21" max="21" width="10.5703125" style="16" customWidth="1"/>
    <col min="22" max="22" width="12.7109375" style="16" bestFit="1" customWidth="1"/>
    <col min="23" max="23" width="14.7109375" style="16" customWidth="1"/>
    <col min="24" max="24" width="42.42578125" style="16" customWidth="1"/>
    <col min="25" max="25" width="13.7109375" style="16" customWidth="1"/>
    <col min="26" max="26" width="12.7109375" style="16" bestFit="1" customWidth="1"/>
    <col min="27" max="27" width="13.42578125" style="16" customWidth="1"/>
    <col min="28" max="28" width="14.42578125" style="16" customWidth="1"/>
    <col min="29" max="29" width="13.85546875" style="16" customWidth="1"/>
    <col min="30" max="30" width="15.28515625" style="16" customWidth="1"/>
    <col min="31" max="31" width="21" style="16" customWidth="1"/>
    <col min="32" max="32" width="18.7109375" style="16" customWidth="1"/>
    <col min="33" max="33" width="16.140625" style="16" customWidth="1"/>
    <col min="34" max="34" width="20.85546875" style="16" customWidth="1"/>
    <col min="35" max="35" width="11.5703125" style="16" customWidth="1"/>
    <col min="36" max="36" width="13.85546875" style="16" customWidth="1"/>
    <col min="37" max="37" width="27" style="16" customWidth="1"/>
    <col min="38" max="38" width="13.140625" style="16" customWidth="1"/>
    <col min="39" max="39" width="17.5703125" style="16" customWidth="1"/>
    <col min="40" max="40" width="19.5703125" style="16" bestFit="1" customWidth="1"/>
    <col min="41" max="41" width="13.85546875" style="16" customWidth="1"/>
    <col min="42" max="42" width="13.7109375" style="16" customWidth="1"/>
    <col min="43" max="43" width="13.28515625" style="16" customWidth="1"/>
    <col min="44" max="44" width="15" style="16" bestFit="1" customWidth="1"/>
    <col min="45" max="52" width="9.140625" style="16"/>
    <col min="53" max="53" width="10.140625" style="16" customWidth="1"/>
    <col min="54" max="55" width="9.140625" style="16"/>
    <col min="56" max="56" width="55.28515625" style="16" customWidth="1"/>
    <col min="57" max="16384" width="9.140625" style="16"/>
  </cols>
  <sheetData>
    <row r="1" spans="1:56" s="28" customFormat="1" ht="15" x14ac:dyDescent="0.2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27"/>
      <c r="AJ1" s="27"/>
      <c r="AK1" s="27"/>
      <c r="AL1" s="27"/>
      <c r="AM1" s="27"/>
      <c r="AN1" s="27"/>
      <c r="AO1" s="27"/>
      <c r="AP1" s="27"/>
      <c r="AQ1" s="27"/>
      <c r="AR1" s="27"/>
    </row>
    <row r="2" spans="1:56" s="28" customFormat="1" ht="15" x14ac:dyDescent="0.25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27"/>
      <c r="AJ2" s="27"/>
      <c r="AK2" s="27"/>
      <c r="AL2" s="27"/>
      <c r="AM2" s="27"/>
      <c r="AN2" s="27"/>
      <c r="AO2" s="27"/>
      <c r="AP2" s="27"/>
      <c r="AQ2" s="27"/>
      <c r="AR2" s="27"/>
    </row>
    <row r="3" spans="1:56" s="28" customFormat="1" ht="15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27"/>
      <c r="AJ3" s="27"/>
      <c r="AK3" s="27"/>
      <c r="AL3" s="27"/>
      <c r="AM3" s="27"/>
      <c r="AN3" s="27"/>
      <c r="AO3" s="27"/>
      <c r="AP3" s="27"/>
      <c r="AQ3" s="27"/>
      <c r="AR3" s="27"/>
    </row>
    <row r="4" spans="1:56" s="31" customFormat="1" ht="15" x14ac:dyDescent="0.25">
      <c r="A4" s="31" t="s">
        <v>51</v>
      </c>
      <c r="F4" s="30"/>
      <c r="I4" s="30"/>
    </row>
    <row r="5" spans="1:56" s="28" customFormat="1" ht="15" x14ac:dyDescent="0.25">
      <c r="B5" s="29"/>
      <c r="C5" s="29"/>
      <c r="D5" s="29"/>
      <c r="E5" s="29"/>
      <c r="F5" s="27"/>
      <c r="G5" s="29"/>
      <c r="H5" s="29"/>
      <c r="I5" s="30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</row>
    <row r="6" spans="1:56" s="31" customFormat="1" ht="15" x14ac:dyDescent="0.25">
      <c r="A6" s="83" t="s">
        <v>300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</row>
    <row r="7" spans="1:56" s="28" customFormat="1" ht="15" x14ac:dyDescent="0.25">
      <c r="A7" s="82" t="s">
        <v>116</v>
      </c>
      <c r="B7" s="82"/>
      <c r="C7" s="82"/>
      <c r="D7" s="82"/>
      <c r="E7" s="82"/>
      <c r="F7" s="82"/>
      <c r="G7" s="82"/>
      <c r="H7" s="82"/>
      <c r="I7" s="82"/>
      <c r="J7" s="82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</row>
    <row r="8" spans="1:56" s="28" customFormat="1" ht="15" x14ac:dyDescent="0.25">
      <c r="A8" s="82" t="s">
        <v>93</v>
      </c>
      <c r="B8" s="82"/>
      <c r="C8" s="82"/>
      <c r="D8" s="82"/>
      <c r="E8" s="82"/>
      <c r="F8" s="27"/>
      <c r="G8" s="27"/>
      <c r="H8" s="27"/>
      <c r="I8" s="30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</row>
    <row r="9" spans="1:56" s="28" customFormat="1" ht="15" x14ac:dyDescent="0.25">
      <c r="B9" s="29"/>
      <c r="C9" s="29"/>
      <c r="D9" s="29"/>
      <c r="E9" s="29"/>
      <c r="F9" s="27"/>
      <c r="G9" s="29"/>
      <c r="H9" s="29"/>
      <c r="I9" s="30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</row>
    <row r="10" spans="1:56" s="28" customFormat="1" ht="15" x14ac:dyDescent="0.25">
      <c r="A10" s="82" t="s">
        <v>301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</row>
    <row r="11" spans="1:56" s="28" customFormat="1" ht="15" x14ac:dyDescent="0.25">
      <c r="A11" s="82" t="s">
        <v>302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</row>
    <row r="12" spans="1:56" s="28" customFormat="1" ht="15" x14ac:dyDescent="0.25">
      <c r="A12" s="82" t="s">
        <v>303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</row>
    <row r="13" spans="1:56" s="28" customFormat="1" ht="15" x14ac:dyDescent="0.25">
      <c r="B13" s="29"/>
      <c r="C13" s="29"/>
      <c r="D13" s="29"/>
      <c r="E13" s="29"/>
      <c r="F13" s="27"/>
      <c r="G13" s="29"/>
      <c r="H13" s="29"/>
      <c r="I13" s="30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</row>
    <row r="14" spans="1:56" s="28" customFormat="1" ht="15.75" thickBot="1" x14ac:dyDescent="0.3">
      <c r="A14" s="86" t="s">
        <v>85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8"/>
    </row>
    <row r="15" spans="1:56" x14ac:dyDescent="0.25">
      <c r="A15" s="94" t="s">
        <v>55</v>
      </c>
      <c r="B15" s="90" t="s">
        <v>22</v>
      </c>
      <c r="C15" s="90"/>
      <c r="D15" s="90"/>
      <c r="E15" s="90"/>
      <c r="F15" s="90"/>
      <c r="G15" s="90"/>
      <c r="H15" s="90" t="s">
        <v>86</v>
      </c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 t="s">
        <v>95</v>
      </c>
      <c r="AJ15" s="90"/>
      <c r="AK15" s="90"/>
      <c r="AL15" s="90"/>
      <c r="AM15" s="90" t="s">
        <v>115</v>
      </c>
      <c r="AN15" s="90"/>
      <c r="AO15" s="90"/>
      <c r="AP15" s="90"/>
      <c r="AQ15" s="90"/>
      <c r="AR15" s="90"/>
      <c r="AS15" s="90" t="s">
        <v>87</v>
      </c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1"/>
    </row>
    <row r="16" spans="1:56" x14ac:dyDescent="0.25">
      <c r="A16" s="95"/>
      <c r="B16" s="85"/>
      <c r="C16" s="85"/>
      <c r="D16" s="85"/>
      <c r="E16" s="85"/>
      <c r="F16" s="85"/>
      <c r="G16" s="85"/>
      <c r="H16" s="85" t="s">
        <v>52</v>
      </c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 t="s">
        <v>53</v>
      </c>
      <c r="V16" s="85"/>
      <c r="W16" s="85"/>
      <c r="X16" s="85"/>
      <c r="Y16" s="85"/>
      <c r="Z16" s="85"/>
      <c r="AA16" s="85"/>
      <c r="AB16" s="85"/>
      <c r="AC16" s="85"/>
      <c r="AD16" s="85"/>
      <c r="AE16" s="85" t="s">
        <v>54</v>
      </c>
      <c r="AF16" s="85"/>
      <c r="AG16" s="85"/>
      <c r="AH16" s="85"/>
      <c r="AI16" s="85" t="s">
        <v>97</v>
      </c>
      <c r="AJ16" s="85" t="s">
        <v>98</v>
      </c>
      <c r="AK16" s="85" t="s">
        <v>96</v>
      </c>
      <c r="AL16" s="85" t="s">
        <v>99</v>
      </c>
      <c r="AM16" s="85" t="s">
        <v>104</v>
      </c>
      <c r="AN16" s="85" t="s">
        <v>105</v>
      </c>
      <c r="AO16" s="85" t="s">
        <v>106</v>
      </c>
      <c r="AP16" s="85" t="s">
        <v>108</v>
      </c>
      <c r="AQ16" s="85" t="s">
        <v>107</v>
      </c>
      <c r="AR16" s="85" t="s">
        <v>108</v>
      </c>
      <c r="AS16" s="85" t="s">
        <v>1</v>
      </c>
      <c r="AT16" s="85" t="s">
        <v>61</v>
      </c>
      <c r="AU16" s="84" t="s">
        <v>65</v>
      </c>
      <c r="AV16" s="84"/>
      <c r="AW16" s="84"/>
      <c r="AX16" s="84" t="s">
        <v>68</v>
      </c>
      <c r="AY16" s="84"/>
      <c r="AZ16" s="85" t="s">
        <v>69</v>
      </c>
      <c r="BA16" s="85" t="s">
        <v>84</v>
      </c>
      <c r="BB16" s="84" t="s">
        <v>72</v>
      </c>
      <c r="BC16" s="84"/>
      <c r="BD16" s="89"/>
    </row>
    <row r="17" spans="1:56" ht="38.25" x14ac:dyDescent="0.25">
      <c r="A17" s="95"/>
      <c r="B17" s="32" t="s">
        <v>6</v>
      </c>
      <c r="C17" s="32" t="s">
        <v>7</v>
      </c>
      <c r="D17" s="32" t="s">
        <v>0</v>
      </c>
      <c r="E17" s="32" t="s">
        <v>1</v>
      </c>
      <c r="F17" s="32" t="s">
        <v>2</v>
      </c>
      <c r="G17" s="32" t="s">
        <v>8</v>
      </c>
      <c r="H17" s="33" t="s">
        <v>9</v>
      </c>
      <c r="I17" s="32" t="s">
        <v>3</v>
      </c>
      <c r="J17" s="32" t="s">
        <v>20</v>
      </c>
      <c r="K17" s="32" t="s">
        <v>10</v>
      </c>
      <c r="L17" s="32" t="s">
        <v>49</v>
      </c>
      <c r="M17" s="32" t="s">
        <v>15</v>
      </c>
      <c r="N17" s="32" t="s">
        <v>14</v>
      </c>
      <c r="O17" s="32" t="s">
        <v>13</v>
      </c>
      <c r="P17" s="32" t="s">
        <v>4</v>
      </c>
      <c r="Q17" s="32" t="s">
        <v>94</v>
      </c>
      <c r="R17" s="32" t="s">
        <v>56</v>
      </c>
      <c r="S17" s="32" t="s">
        <v>57</v>
      </c>
      <c r="T17" s="32" t="s">
        <v>5</v>
      </c>
      <c r="U17" s="32" t="s">
        <v>11</v>
      </c>
      <c r="V17" s="32" t="s">
        <v>10</v>
      </c>
      <c r="W17" s="32" t="s">
        <v>15</v>
      </c>
      <c r="X17" s="32" t="s">
        <v>12</v>
      </c>
      <c r="Y17" s="32" t="s">
        <v>14</v>
      </c>
      <c r="Z17" s="32" t="s">
        <v>13</v>
      </c>
      <c r="AA17" s="32" t="s">
        <v>16</v>
      </c>
      <c r="AB17" s="32" t="s">
        <v>17</v>
      </c>
      <c r="AC17" s="32" t="s">
        <v>18</v>
      </c>
      <c r="AD17" s="32" t="s">
        <v>19</v>
      </c>
      <c r="AE17" s="32" t="s">
        <v>23</v>
      </c>
      <c r="AF17" s="32" t="s">
        <v>298</v>
      </c>
      <c r="AG17" s="32" t="s">
        <v>299</v>
      </c>
      <c r="AH17" s="32" t="s">
        <v>21</v>
      </c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34" t="s">
        <v>62</v>
      </c>
      <c r="AV17" s="34" t="s">
        <v>63</v>
      </c>
      <c r="AW17" s="34" t="s">
        <v>64</v>
      </c>
      <c r="AX17" s="34" t="s">
        <v>66</v>
      </c>
      <c r="AY17" s="32" t="s">
        <v>67</v>
      </c>
      <c r="AZ17" s="85"/>
      <c r="BA17" s="85"/>
      <c r="BB17" s="34" t="s">
        <v>62</v>
      </c>
      <c r="BC17" s="34" t="s">
        <v>71</v>
      </c>
      <c r="BD17" s="46" t="s">
        <v>70</v>
      </c>
    </row>
    <row r="18" spans="1:56" ht="13.5" thickBot="1" x14ac:dyDescent="0.3">
      <c r="A18" s="96"/>
      <c r="B18" s="47" t="s">
        <v>24</v>
      </c>
      <c r="C18" s="47" t="s">
        <v>25</v>
      </c>
      <c r="D18" s="48" t="s">
        <v>48</v>
      </c>
      <c r="E18" s="47" t="s">
        <v>26</v>
      </c>
      <c r="F18" s="47" t="s">
        <v>27</v>
      </c>
      <c r="G18" s="47" t="s">
        <v>28</v>
      </c>
      <c r="H18" s="48" t="s">
        <v>29</v>
      </c>
      <c r="I18" s="47" t="s">
        <v>30</v>
      </c>
      <c r="J18" s="47" t="s">
        <v>31</v>
      </c>
      <c r="K18" s="47" t="s">
        <v>32</v>
      </c>
      <c r="L18" s="49" t="s">
        <v>33</v>
      </c>
      <c r="M18" s="47" t="s">
        <v>34</v>
      </c>
      <c r="N18" s="47" t="s">
        <v>35</v>
      </c>
      <c r="O18" s="47" t="s">
        <v>36</v>
      </c>
      <c r="P18" s="47" t="s">
        <v>37</v>
      </c>
      <c r="Q18" s="47" t="s">
        <v>38</v>
      </c>
      <c r="R18" s="47" t="s">
        <v>39</v>
      </c>
      <c r="S18" s="47" t="s">
        <v>50</v>
      </c>
      <c r="T18" s="47" t="s">
        <v>40</v>
      </c>
      <c r="U18" s="47" t="s">
        <v>58</v>
      </c>
      <c r="V18" s="47" t="s">
        <v>41</v>
      </c>
      <c r="W18" s="47" t="s">
        <v>42</v>
      </c>
      <c r="X18" s="47" t="s">
        <v>43</v>
      </c>
      <c r="Y18" s="47" t="s">
        <v>44</v>
      </c>
      <c r="Z18" s="47" t="s">
        <v>45</v>
      </c>
      <c r="AA18" s="47" t="s">
        <v>46</v>
      </c>
      <c r="AB18" s="47" t="s">
        <v>59</v>
      </c>
      <c r="AC18" s="47" t="s">
        <v>47</v>
      </c>
      <c r="AD18" s="47" t="s">
        <v>88</v>
      </c>
      <c r="AE18" s="47" t="s">
        <v>91</v>
      </c>
      <c r="AF18" s="47" t="s">
        <v>60</v>
      </c>
      <c r="AG18" s="47" t="s">
        <v>89</v>
      </c>
      <c r="AH18" s="47" t="s">
        <v>92</v>
      </c>
      <c r="AI18" s="47" t="s">
        <v>73</v>
      </c>
      <c r="AJ18" s="47" t="s">
        <v>74</v>
      </c>
      <c r="AK18" s="47" t="s">
        <v>75</v>
      </c>
      <c r="AL18" s="47" t="s">
        <v>76</v>
      </c>
      <c r="AM18" s="50" t="s">
        <v>77</v>
      </c>
      <c r="AN18" s="50" t="s">
        <v>78</v>
      </c>
      <c r="AO18" s="50" t="s">
        <v>79</v>
      </c>
      <c r="AP18" s="50" t="s">
        <v>80</v>
      </c>
      <c r="AQ18" s="50" t="s">
        <v>81</v>
      </c>
      <c r="AR18" s="50" t="s">
        <v>82</v>
      </c>
      <c r="AS18" s="50" t="s">
        <v>83</v>
      </c>
      <c r="AT18" s="50" t="s">
        <v>90</v>
      </c>
      <c r="AU18" s="50" t="s">
        <v>100</v>
      </c>
      <c r="AV18" s="50" t="s">
        <v>101</v>
      </c>
      <c r="AW18" s="50" t="s">
        <v>102</v>
      </c>
      <c r="AX18" s="50" t="s">
        <v>109</v>
      </c>
      <c r="AY18" s="50" t="s">
        <v>103</v>
      </c>
      <c r="AZ18" s="50" t="s">
        <v>110</v>
      </c>
      <c r="BA18" s="50" t="s">
        <v>111</v>
      </c>
      <c r="BB18" s="50" t="s">
        <v>112</v>
      </c>
      <c r="BC18" s="50" t="s">
        <v>113</v>
      </c>
      <c r="BD18" s="51" t="s">
        <v>114</v>
      </c>
    </row>
    <row r="19" spans="1:56" ht="38.25" x14ac:dyDescent="0.25">
      <c r="A19" s="57">
        <v>1</v>
      </c>
      <c r="B19" s="52" t="s">
        <v>131</v>
      </c>
      <c r="C19" s="36">
        <v>0</v>
      </c>
      <c r="D19" s="36" t="s">
        <v>121</v>
      </c>
      <c r="E19" s="36" t="s">
        <v>119</v>
      </c>
      <c r="F19" s="37" t="s">
        <v>132</v>
      </c>
      <c r="G19" s="36">
        <v>0</v>
      </c>
      <c r="H19" s="38" t="s">
        <v>130</v>
      </c>
      <c r="I19" s="77" t="s">
        <v>133</v>
      </c>
      <c r="J19" s="36" t="s">
        <v>134</v>
      </c>
      <c r="K19" s="36" t="s">
        <v>135</v>
      </c>
      <c r="L19" s="39">
        <v>122028</v>
      </c>
      <c r="M19" s="40">
        <v>11366</v>
      </c>
      <c r="N19" s="36" t="s">
        <v>135</v>
      </c>
      <c r="O19" s="36" t="s">
        <v>136</v>
      </c>
      <c r="P19" s="36" t="s">
        <v>118</v>
      </c>
      <c r="Q19" s="36" t="s">
        <v>119</v>
      </c>
      <c r="R19" s="36" t="s">
        <v>119</v>
      </c>
      <c r="S19" s="36" t="s">
        <v>119</v>
      </c>
      <c r="T19" s="36" t="s">
        <v>137</v>
      </c>
      <c r="U19" s="36" t="s">
        <v>226</v>
      </c>
      <c r="V19" s="36" t="s">
        <v>227</v>
      </c>
      <c r="W19" s="36">
        <v>12018</v>
      </c>
      <c r="X19" s="36" t="s">
        <v>162</v>
      </c>
      <c r="Y19" s="36" t="s">
        <v>163</v>
      </c>
      <c r="Z19" s="36" t="s">
        <v>227</v>
      </c>
      <c r="AA19" s="36" t="s">
        <v>119</v>
      </c>
      <c r="AB19" s="36" t="s">
        <v>119</v>
      </c>
      <c r="AC19" s="36" t="s">
        <v>119</v>
      </c>
      <c r="AD19" s="36" t="s">
        <v>119</v>
      </c>
      <c r="AE19" s="39" t="s">
        <v>119</v>
      </c>
      <c r="AF19" s="41">
        <v>103441.17</v>
      </c>
      <c r="AG19" s="42">
        <v>74849.279999999999</v>
      </c>
      <c r="AH19" s="43">
        <f t="shared" ref="AH19:AH45" si="0">AF19+AG19</f>
        <v>178290.45</v>
      </c>
      <c r="AI19" s="44" t="s">
        <v>119</v>
      </c>
      <c r="AJ19" s="44" t="s">
        <v>119</v>
      </c>
      <c r="AK19" s="44" t="s">
        <v>119</v>
      </c>
      <c r="AL19" s="44" t="s">
        <v>119</v>
      </c>
      <c r="AM19" s="43" t="s">
        <v>115</v>
      </c>
      <c r="AN19" s="43" t="s">
        <v>138</v>
      </c>
      <c r="AO19" s="45" t="s">
        <v>139</v>
      </c>
      <c r="AP19" s="45" t="s">
        <v>140</v>
      </c>
      <c r="AQ19" s="45" t="s">
        <v>141</v>
      </c>
      <c r="AR19" s="45" t="s">
        <v>142</v>
      </c>
      <c r="AS19" s="36" t="s">
        <v>119</v>
      </c>
      <c r="AT19" s="35" t="s">
        <v>119</v>
      </c>
      <c r="AU19" s="35" t="s">
        <v>119</v>
      </c>
      <c r="AV19" s="35" t="s">
        <v>119</v>
      </c>
      <c r="AW19" s="35" t="s">
        <v>119</v>
      </c>
      <c r="AX19" s="35" t="s">
        <v>119</v>
      </c>
      <c r="AY19" s="35" t="s">
        <v>119</v>
      </c>
      <c r="AZ19" s="35" t="s">
        <v>119</v>
      </c>
      <c r="BA19" s="35" t="s">
        <v>119</v>
      </c>
      <c r="BB19" s="35" t="s">
        <v>119</v>
      </c>
      <c r="BC19" s="35" t="s">
        <v>119</v>
      </c>
      <c r="BD19" s="35" t="s">
        <v>119</v>
      </c>
    </row>
    <row r="20" spans="1:56" ht="38.25" x14ac:dyDescent="0.25">
      <c r="A20" s="58">
        <v>2</v>
      </c>
      <c r="B20" s="53" t="s">
        <v>143</v>
      </c>
      <c r="C20" s="1">
        <v>0</v>
      </c>
      <c r="D20" s="1" t="s">
        <v>121</v>
      </c>
      <c r="E20" s="1" t="s">
        <v>119</v>
      </c>
      <c r="F20" s="24" t="s">
        <v>144</v>
      </c>
      <c r="G20" s="1">
        <v>0</v>
      </c>
      <c r="H20" s="2" t="s">
        <v>145</v>
      </c>
      <c r="I20" s="78" t="s">
        <v>146</v>
      </c>
      <c r="J20" s="1" t="s">
        <v>147</v>
      </c>
      <c r="K20" s="1" t="s">
        <v>148</v>
      </c>
      <c r="L20" s="3">
        <v>72000</v>
      </c>
      <c r="M20" s="4">
        <v>11366</v>
      </c>
      <c r="N20" s="1" t="s">
        <v>148</v>
      </c>
      <c r="O20" s="1" t="s">
        <v>149</v>
      </c>
      <c r="P20" s="1" t="s">
        <v>118</v>
      </c>
      <c r="Q20" s="1" t="s">
        <v>119</v>
      </c>
      <c r="R20" s="1" t="s">
        <v>119</v>
      </c>
      <c r="S20" s="1" t="s">
        <v>119</v>
      </c>
      <c r="T20" s="1" t="s">
        <v>120</v>
      </c>
      <c r="U20" s="1" t="s">
        <v>226</v>
      </c>
      <c r="V20" s="1" t="s">
        <v>228</v>
      </c>
      <c r="W20" s="1">
        <v>12018</v>
      </c>
      <c r="X20" s="1" t="s">
        <v>162</v>
      </c>
      <c r="Y20" s="1" t="s">
        <v>164</v>
      </c>
      <c r="Z20" s="1" t="s">
        <v>228</v>
      </c>
      <c r="AA20" s="1" t="s">
        <v>119</v>
      </c>
      <c r="AB20" s="1" t="s">
        <v>119</v>
      </c>
      <c r="AC20" s="1" t="s">
        <v>119</v>
      </c>
      <c r="AD20" s="1" t="s">
        <v>119</v>
      </c>
      <c r="AE20" s="3" t="s">
        <v>119</v>
      </c>
      <c r="AF20" s="9">
        <v>12461.98</v>
      </c>
      <c r="AG20" s="18">
        <v>52129.8</v>
      </c>
      <c r="AH20" s="5">
        <f t="shared" si="0"/>
        <v>64591.78</v>
      </c>
      <c r="AI20" s="6" t="s">
        <v>119</v>
      </c>
      <c r="AJ20" s="6" t="s">
        <v>119</v>
      </c>
      <c r="AK20" s="6" t="s">
        <v>119</v>
      </c>
      <c r="AL20" s="6" t="s">
        <v>119</v>
      </c>
      <c r="AM20" s="5" t="s">
        <v>115</v>
      </c>
      <c r="AN20" s="5" t="s">
        <v>138</v>
      </c>
      <c r="AO20" s="7" t="s">
        <v>150</v>
      </c>
      <c r="AP20" s="7" t="s">
        <v>151</v>
      </c>
      <c r="AQ20" s="7" t="s">
        <v>150</v>
      </c>
      <c r="AR20" s="7" t="s">
        <v>152</v>
      </c>
      <c r="AS20" s="1" t="s">
        <v>119</v>
      </c>
      <c r="AT20" s="14" t="s">
        <v>119</v>
      </c>
      <c r="AU20" s="14" t="s">
        <v>119</v>
      </c>
      <c r="AV20" s="14" t="s">
        <v>119</v>
      </c>
      <c r="AW20" s="14" t="s">
        <v>119</v>
      </c>
      <c r="AX20" s="14" t="s">
        <v>119</v>
      </c>
      <c r="AY20" s="14" t="s">
        <v>119</v>
      </c>
      <c r="AZ20" s="14" t="s">
        <v>119</v>
      </c>
      <c r="BA20" s="14" t="s">
        <v>119</v>
      </c>
      <c r="BB20" s="14" t="s">
        <v>119</v>
      </c>
      <c r="BC20" s="14" t="s">
        <v>119</v>
      </c>
      <c r="BD20" s="14" t="s">
        <v>119</v>
      </c>
    </row>
    <row r="21" spans="1:56" ht="51" x14ac:dyDescent="0.25">
      <c r="A21" s="58">
        <v>3</v>
      </c>
      <c r="B21" s="19" t="s">
        <v>122</v>
      </c>
      <c r="C21" s="5">
        <v>0</v>
      </c>
      <c r="D21" s="1" t="s">
        <v>121</v>
      </c>
      <c r="E21" s="1" t="s">
        <v>117</v>
      </c>
      <c r="F21" s="24" t="s">
        <v>123</v>
      </c>
      <c r="G21" s="5">
        <v>0</v>
      </c>
      <c r="H21" s="2" t="s">
        <v>124</v>
      </c>
      <c r="I21" s="78" t="s">
        <v>125</v>
      </c>
      <c r="J21" s="19" t="s">
        <v>126</v>
      </c>
      <c r="K21" s="8" t="s">
        <v>127</v>
      </c>
      <c r="L21" s="3">
        <f>8500*12</f>
        <v>102000</v>
      </c>
      <c r="M21" s="4">
        <v>11366</v>
      </c>
      <c r="N21" s="8" t="s">
        <v>127</v>
      </c>
      <c r="O21" s="8" t="s">
        <v>128</v>
      </c>
      <c r="P21" s="1" t="s">
        <v>118</v>
      </c>
      <c r="Q21" s="1" t="s">
        <v>119</v>
      </c>
      <c r="R21" s="1" t="s">
        <v>119</v>
      </c>
      <c r="S21" s="1" t="s">
        <v>119</v>
      </c>
      <c r="T21" s="1" t="s">
        <v>120</v>
      </c>
      <c r="U21" s="1" t="s">
        <v>161</v>
      </c>
      <c r="V21" s="8" t="s">
        <v>127</v>
      </c>
      <c r="W21" s="1">
        <v>12018</v>
      </c>
      <c r="X21" s="1" t="s">
        <v>162</v>
      </c>
      <c r="Y21" s="1" t="s">
        <v>128</v>
      </c>
      <c r="Z21" s="1" t="s">
        <v>165</v>
      </c>
      <c r="AA21" s="1" t="s">
        <v>119</v>
      </c>
      <c r="AB21" s="1" t="s">
        <v>119</v>
      </c>
      <c r="AC21" s="1" t="s">
        <v>119</v>
      </c>
      <c r="AD21" s="1" t="s">
        <v>119</v>
      </c>
      <c r="AE21" s="3" t="s">
        <v>119</v>
      </c>
      <c r="AF21" s="9">
        <f>8500*10</f>
        <v>85000</v>
      </c>
      <c r="AG21" s="9">
        <f>5*8500</f>
        <v>42500</v>
      </c>
      <c r="AH21" s="5">
        <f t="shared" si="0"/>
        <v>127500</v>
      </c>
      <c r="AI21" s="6" t="s">
        <v>119</v>
      </c>
      <c r="AJ21" s="6" t="s">
        <v>119</v>
      </c>
      <c r="AK21" s="6" t="s">
        <v>119</v>
      </c>
      <c r="AL21" s="6" t="s">
        <v>119</v>
      </c>
      <c r="AM21" s="5" t="s">
        <v>115</v>
      </c>
      <c r="AN21" s="5" t="s">
        <v>138</v>
      </c>
      <c r="AO21" s="20">
        <v>11475</v>
      </c>
      <c r="AP21" s="7" t="s">
        <v>158</v>
      </c>
      <c r="AQ21" s="7" t="s">
        <v>159</v>
      </c>
      <c r="AR21" s="7" t="s">
        <v>160</v>
      </c>
      <c r="AS21" s="1" t="s">
        <v>119</v>
      </c>
      <c r="AT21" s="14" t="s">
        <v>119</v>
      </c>
      <c r="AU21" s="14" t="s">
        <v>119</v>
      </c>
      <c r="AV21" s="14" t="s">
        <v>119</v>
      </c>
      <c r="AW21" s="14" t="s">
        <v>119</v>
      </c>
      <c r="AX21" s="14" t="s">
        <v>119</v>
      </c>
      <c r="AY21" s="14" t="s">
        <v>119</v>
      </c>
      <c r="AZ21" s="14" t="s">
        <v>119</v>
      </c>
      <c r="BA21" s="14" t="s">
        <v>119</v>
      </c>
      <c r="BB21" s="14" t="s">
        <v>119</v>
      </c>
      <c r="BC21" s="14" t="s">
        <v>119</v>
      </c>
      <c r="BD21" s="14" t="s">
        <v>119</v>
      </c>
    </row>
    <row r="22" spans="1:56" ht="25.5" x14ac:dyDescent="0.25">
      <c r="A22" s="58">
        <v>4</v>
      </c>
      <c r="B22" s="19" t="s">
        <v>166</v>
      </c>
      <c r="C22" s="10" t="s">
        <v>166</v>
      </c>
      <c r="D22" s="1" t="s">
        <v>129</v>
      </c>
      <c r="E22" s="1" t="s">
        <v>117</v>
      </c>
      <c r="F22" s="24" t="s">
        <v>167</v>
      </c>
      <c r="G22" s="10" t="s">
        <v>183</v>
      </c>
      <c r="H22" s="2" t="s">
        <v>168</v>
      </c>
      <c r="I22" s="79" t="s">
        <v>169</v>
      </c>
      <c r="J22" s="16" t="s">
        <v>170</v>
      </c>
      <c r="K22" s="8" t="s">
        <v>171</v>
      </c>
      <c r="L22" s="11">
        <v>534097.68000000005</v>
      </c>
      <c r="M22" s="4">
        <v>12018</v>
      </c>
      <c r="N22" s="8" t="s">
        <v>171</v>
      </c>
      <c r="O22" s="8" t="s">
        <v>172</v>
      </c>
      <c r="P22" s="1" t="s">
        <v>118</v>
      </c>
      <c r="Q22" s="1"/>
      <c r="R22" s="1"/>
      <c r="S22" s="1"/>
      <c r="T22" s="1" t="s">
        <v>120</v>
      </c>
      <c r="U22" s="1"/>
      <c r="V22" s="8"/>
      <c r="W22" s="1"/>
      <c r="X22" s="1"/>
      <c r="Y22" s="1"/>
      <c r="Z22" s="1"/>
      <c r="AA22" s="1"/>
      <c r="AB22" s="1"/>
      <c r="AC22" s="1"/>
      <c r="AD22" s="1"/>
      <c r="AE22" s="3"/>
      <c r="AF22" s="9">
        <v>227382.61</v>
      </c>
      <c r="AG22" s="11">
        <v>70995.98</v>
      </c>
      <c r="AH22" s="5">
        <f t="shared" si="0"/>
        <v>298378.58999999997</v>
      </c>
      <c r="AI22" s="12"/>
      <c r="AJ22" s="12"/>
      <c r="AK22" s="12"/>
      <c r="AL22" s="12"/>
      <c r="AM22" s="5"/>
      <c r="AN22" s="5"/>
      <c r="AO22" s="20"/>
      <c r="AP22" s="7"/>
      <c r="AQ22" s="7"/>
      <c r="AR22" s="7"/>
      <c r="AS22" s="1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</row>
    <row r="23" spans="1:56" ht="25.5" x14ac:dyDescent="0.25">
      <c r="A23" s="58">
        <v>5</v>
      </c>
      <c r="B23" s="19" t="s">
        <v>173</v>
      </c>
      <c r="C23" s="14" t="s">
        <v>174</v>
      </c>
      <c r="D23" s="1" t="s">
        <v>129</v>
      </c>
      <c r="E23" s="1" t="s">
        <v>117</v>
      </c>
      <c r="F23" s="24" t="s">
        <v>154</v>
      </c>
      <c r="G23" s="10" t="s">
        <v>175</v>
      </c>
      <c r="H23" s="2" t="s">
        <v>177</v>
      </c>
      <c r="I23" s="78" t="s">
        <v>178</v>
      </c>
      <c r="J23" s="19" t="s">
        <v>179</v>
      </c>
      <c r="K23" s="8" t="s">
        <v>181</v>
      </c>
      <c r="L23" s="3">
        <v>38610</v>
      </c>
      <c r="M23" s="4">
        <v>12018</v>
      </c>
      <c r="N23" s="8" t="s">
        <v>181</v>
      </c>
      <c r="O23" s="8" t="s">
        <v>182</v>
      </c>
      <c r="P23" s="1" t="s">
        <v>118</v>
      </c>
      <c r="Q23" s="1"/>
      <c r="R23" s="1"/>
      <c r="S23" s="1"/>
      <c r="T23" s="1" t="s">
        <v>153</v>
      </c>
      <c r="U23" s="1"/>
      <c r="V23" s="8"/>
      <c r="W23" s="1"/>
      <c r="X23" s="1"/>
      <c r="Y23" s="1"/>
      <c r="Z23" s="1"/>
      <c r="AA23" s="1"/>
      <c r="AB23" s="1"/>
      <c r="AC23" s="1"/>
      <c r="AD23" s="1"/>
      <c r="AE23" s="3"/>
      <c r="AF23" s="1">
        <v>17820</v>
      </c>
      <c r="AG23" s="5">
        <v>9504</v>
      </c>
      <c r="AH23" s="5">
        <f t="shared" si="0"/>
        <v>27324</v>
      </c>
      <c r="AI23" s="6"/>
      <c r="AJ23" s="6"/>
      <c r="AK23" s="6"/>
      <c r="AL23" s="6"/>
      <c r="AM23" s="5"/>
      <c r="AN23" s="5"/>
      <c r="AO23" s="20"/>
      <c r="AP23" s="7"/>
      <c r="AQ23" s="7"/>
      <c r="AR23" s="7"/>
      <c r="AS23" s="1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</row>
    <row r="24" spans="1:56" ht="25.5" x14ac:dyDescent="0.25">
      <c r="A24" s="58">
        <v>6</v>
      </c>
      <c r="B24" s="19" t="s">
        <v>173</v>
      </c>
      <c r="C24" s="14" t="s">
        <v>174</v>
      </c>
      <c r="D24" s="1" t="s">
        <v>129</v>
      </c>
      <c r="E24" s="1" t="s">
        <v>117</v>
      </c>
      <c r="F24" s="24" t="s">
        <v>154</v>
      </c>
      <c r="G24" s="10" t="s">
        <v>175</v>
      </c>
      <c r="H24" s="2" t="s">
        <v>176</v>
      </c>
      <c r="I24" s="78" t="s">
        <v>155</v>
      </c>
      <c r="J24" s="19" t="s">
        <v>180</v>
      </c>
      <c r="K24" s="8" t="s">
        <v>181</v>
      </c>
      <c r="L24" s="3">
        <v>63600</v>
      </c>
      <c r="M24" s="4">
        <v>12018</v>
      </c>
      <c r="N24" s="8" t="s">
        <v>181</v>
      </c>
      <c r="O24" s="8" t="s">
        <v>182</v>
      </c>
      <c r="P24" s="1" t="s">
        <v>118</v>
      </c>
      <c r="Q24" s="1"/>
      <c r="R24" s="1"/>
      <c r="S24" s="1"/>
      <c r="T24" s="1" t="s">
        <v>153</v>
      </c>
      <c r="U24" s="1"/>
      <c r="V24" s="8"/>
      <c r="W24" s="1"/>
      <c r="X24" s="1"/>
      <c r="Y24" s="1"/>
      <c r="Z24" s="1"/>
      <c r="AA24" s="1"/>
      <c r="AB24" s="1"/>
      <c r="AC24" s="1"/>
      <c r="AD24" s="1"/>
      <c r="AE24" s="3"/>
      <c r="AF24" s="9">
        <v>22802.400000000001</v>
      </c>
      <c r="AG24" s="9">
        <f>16960+12720</f>
        <v>29680</v>
      </c>
      <c r="AH24" s="5">
        <f t="shared" si="0"/>
        <v>52482.400000000001</v>
      </c>
      <c r="AI24" s="6"/>
      <c r="AJ24" s="6"/>
      <c r="AK24" s="6"/>
      <c r="AL24" s="6"/>
      <c r="AM24" s="5"/>
      <c r="AN24" s="5"/>
      <c r="AO24" s="20"/>
      <c r="AP24" s="7"/>
      <c r="AQ24" s="7"/>
      <c r="AR24" s="7"/>
      <c r="AS24" s="1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</row>
    <row r="25" spans="1:56" ht="25.5" x14ac:dyDescent="0.25">
      <c r="A25" s="58">
        <v>7</v>
      </c>
      <c r="B25" s="19" t="s">
        <v>184</v>
      </c>
      <c r="C25" s="10" t="s">
        <v>185</v>
      </c>
      <c r="D25" s="1" t="s">
        <v>129</v>
      </c>
      <c r="E25" s="1" t="s">
        <v>117</v>
      </c>
      <c r="F25" s="24" t="s">
        <v>167</v>
      </c>
      <c r="G25" s="10" t="s">
        <v>200</v>
      </c>
      <c r="H25" s="2" t="s">
        <v>186</v>
      </c>
      <c r="I25" s="78" t="s">
        <v>187</v>
      </c>
      <c r="J25" s="19" t="s">
        <v>188</v>
      </c>
      <c r="K25" s="8" t="s">
        <v>189</v>
      </c>
      <c r="L25" s="3">
        <v>774196.8</v>
      </c>
      <c r="M25" s="4">
        <v>12018</v>
      </c>
      <c r="N25" s="8" t="s">
        <v>189</v>
      </c>
      <c r="O25" s="8" t="s">
        <v>190</v>
      </c>
      <c r="P25" s="1" t="s">
        <v>118</v>
      </c>
      <c r="Q25" s="1"/>
      <c r="R25" s="1"/>
      <c r="S25" s="1"/>
      <c r="T25" s="1" t="s">
        <v>120</v>
      </c>
      <c r="U25" s="1"/>
      <c r="V25" s="8"/>
      <c r="W25" s="1"/>
      <c r="X25" s="1"/>
      <c r="Y25" s="1"/>
      <c r="Z25" s="1"/>
      <c r="AA25" s="1"/>
      <c r="AB25" s="1"/>
      <c r="AC25" s="1"/>
      <c r="AD25" s="1"/>
      <c r="AE25" s="3"/>
      <c r="AF25" s="9">
        <v>285740.24</v>
      </c>
      <c r="AG25" s="11">
        <f>25996.08*3</f>
        <v>77988.240000000005</v>
      </c>
      <c r="AH25" s="5">
        <f t="shared" si="0"/>
        <v>363728.48</v>
      </c>
      <c r="AI25" s="6"/>
      <c r="AJ25" s="6"/>
      <c r="AK25" s="6"/>
      <c r="AL25" s="6"/>
      <c r="AM25" s="5"/>
      <c r="AN25" s="5"/>
      <c r="AO25" s="20"/>
      <c r="AP25" s="7"/>
      <c r="AQ25" s="7"/>
      <c r="AR25" s="7"/>
      <c r="AS25" s="1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</row>
    <row r="26" spans="1:56" ht="25.5" x14ac:dyDescent="0.25">
      <c r="A26" s="58">
        <v>8</v>
      </c>
      <c r="B26" s="54" t="s">
        <v>191</v>
      </c>
      <c r="C26" s="14" t="s">
        <v>192</v>
      </c>
      <c r="D26" s="1" t="s">
        <v>129</v>
      </c>
      <c r="E26" s="1" t="s">
        <v>117</v>
      </c>
      <c r="F26" s="24" t="s">
        <v>193</v>
      </c>
      <c r="G26" s="10"/>
      <c r="H26" s="2" t="s">
        <v>194</v>
      </c>
      <c r="I26" s="80" t="s">
        <v>196</v>
      </c>
      <c r="J26" s="16" t="s">
        <v>195</v>
      </c>
      <c r="K26" s="8" t="s">
        <v>189</v>
      </c>
      <c r="L26" s="11">
        <v>1351450.08</v>
      </c>
      <c r="M26" s="4">
        <v>12018</v>
      </c>
      <c r="N26" s="8" t="s">
        <v>189</v>
      </c>
      <c r="O26" s="8" t="s">
        <v>190</v>
      </c>
      <c r="P26" s="8" t="s">
        <v>118</v>
      </c>
      <c r="Q26" s="1"/>
      <c r="R26" s="1"/>
      <c r="S26" s="1"/>
      <c r="T26" s="1" t="s">
        <v>120</v>
      </c>
      <c r="U26" s="1"/>
      <c r="V26" s="8"/>
      <c r="W26" s="1"/>
      <c r="X26" s="1"/>
      <c r="Y26" s="1"/>
      <c r="Z26" s="1"/>
      <c r="AA26" s="1"/>
      <c r="AB26" s="1"/>
      <c r="AC26" s="1"/>
      <c r="AD26" s="1"/>
      <c r="AE26" s="3"/>
      <c r="AF26" s="9">
        <f>39522.16*4+32058.38</f>
        <v>190147.02000000002</v>
      </c>
      <c r="AG26" s="13">
        <f>39522.16*2</f>
        <v>79044.320000000007</v>
      </c>
      <c r="AH26" s="5">
        <f t="shared" si="0"/>
        <v>269191.34000000003</v>
      </c>
      <c r="AI26" s="6"/>
      <c r="AJ26" s="6"/>
      <c r="AK26" s="6"/>
      <c r="AL26" s="6"/>
      <c r="AM26" s="5"/>
      <c r="AN26" s="5"/>
      <c r="AO26" s="20"/>
      <c r="AP26" s="7"/>
      <c r="AQ26" s="7"/>
      <c r="AR26" s="7"/>
      <c r="AS26" s="1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</row>
    <row r="27" spans="1:56" ht="25.5" x14ac:dyDescent="0.25">
      <c r="A27" s="58">
        <v>9</v>
      </c>
      <c r="B27" s="19" t="s">
        <v>197</v>
      </c>
      <c r="C27" s="14" t="s">
        <v>198</v>
      </c>
      <c r="D27" s="1" t="s">
        <v>129</v>
      </c>
      <c r="E27" s="1" t="s">
        <v>117</v>
      </c>
      <c r="F27" s="24" t="s">
        <v>199</v>
      </c>
      <c r="G27" s="10" t="s">
        <v>201</v>
      </c>
      <c r="H27" s="2" t="s">
        <v>202</v>
      </c>
      <c r="I27" s="79" t="s">
        <v>212</v>
      </c>
      <c r="J27" s="14" t="s">
        <v>213</v>
      </c>
      <c r="K27" s="8" t="s">
        <v>210</v>
      </c>
      <c r="L27" s="3">
        <v>1098.8</v>
      </c>
      <c r="M27" s="4">
        <v>12019</v>
      </c>
      <c r="N27" s="8" t="s">
        <v>210</v>
      </c>
      <c r="O27" s="8" t="s">
        <v>211</v>
      </c>
      <c r="P27" s="8" t="s">
        <v>118</v>
      </c>
      <c r="Q27" s="1"/>
      <c r="R27" s="1"/>
      <c r="S27" s="1"/>
      <c r="T27" s="1" t="s">
        <v>153</v>
      </c>
      <c r="U27" s="1"/>
      <c r="V27" s="8"/>
      <c r="W27" s="1"/>
      <c r="X27" s="1"/>
      <c r="Y27" s="1"/>
      <c r="Z27" s="1"/>
      <c r="AA27" s="1"/>
      <c r="AB27" s="1"/>
      <c r="AC27" s="1"/>
      <c r="AD27" s="1"/>
      <c r="AE27" s="3"/>
      <c r="AF27" s="11">
        <v>33989.64</v>
      </c>
      <c r="AG27" s="9">
        <v>0</v>
      </c>
      <c r="AH27" s="5">
        <f t="shared" si="0"/>
        <v>33989.64</v>
      </c>
      <c r="AI27" s="6"/>
      <c r="AJ27" s="6"/>
      <c r="AK27" s="6"/>
      <c r="AL27" s="6"/>
      <c r="AM27" s="5"/>
      <c r="AN27" s="5"/>
      <c r="AO27" s="20"/>
      <c r="AP27" s="7"/>
      <c r="AQ27" s="7"/>
      <c r="AR27" s="7"/>
      <c r="AS27" s="1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</row>
    <row r="28" spans="1:56" ht="25.5" x14ac:dyDescent="0.25">
      <c r="A28" s="58">
        <v>10</v>
      </c>
      <c r="B28" s="19" t="s">
        <v>197</v>
      </c>
      <c r="C28" s="14" t="s">
        <v>198</v>
      </c>
      <c r="D28" s="1" t="s">
        <v>129</v>
      </c>
      <c r="E28" s="1" t="s">
        <v>117</v>
      </c>
      <c r="F28" s="24" t="s">
        <v>199</v>
      </c>
      <c r="G28" s="10" t="s">
        <v>201</v>
      </c>
      <c r="H28" s="2" t="s">
        <v>203</v>
      </c>
      <c r="I28" s="79" t="s">
        <v>214</v>
      </c>
      <c r="J28" s="14" t="s">
        <v>215</v>
      </c>
      <c r="K28" s="8" t="s">
        <v>210</v>
      </c>
      <c r="L28" s="22">
        <v>1326.69</v>
      </c>
      <c r="M28" s="4">
        <v>12019</v>
      </c>
      <c r="N28" s="8" t="s">
        <v>210</v>
      </c>
      <c r="O28" s="8" t="s">
        <v>211</v>
      </c>
      <c r="P28" s="8" t="s">
        <v>118</v>
      </c>
      <c r="Q28" s="1"/>
      <c r="R28" s="1"/>
      <c r="S28" s="1"/>
      <c r="T28" s="1" t="s">
        <v>153</v>
      </c>
      <c r="U28" s="1"/>
      <c r="V28" s="8"/>
      <c r="W28" s="1"/>
      <c r="X28" s="1"/>
      <c r="Y28" s="1"/>
      <c r="Z28" s="1"/>
      <c r="AA28" s="1"/>
      <c r="AB28" s="1"/>
      <c r="AC28" s="1"/>
      <c r="AD28" s="1"/>
      <c r="AE28" s="3"/>
      <c r="AF28" s="9">
        <v>3862</v>
      </c>
      <c r="AG28" s="9">
        <v>0</v>
      </c>
      <c r="AH28" s="5">
        <f t="shared" si="0"/>
        <v>3862</v>
      </c>
      <c r="AI28" s="6"/>
      <c r="AJ28" s="6"/>
      <c r="AK28" s="6"/>
      <c r="AL28" s="6"/>
      <c r="AM28" s="5"/>
      <c r="AN28" s="5"/>
      <c r="AO28" s="20"/>
      <c r="AP28" s="7"/>
      <c r="AQ28" s="7"/>
      <c r="AR28" s="7"/>
      <c r="AS28" s="1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</row>
    <row r="29" spans="1:56" ht="25.5" x14ac:dyDescent="0.25">
      <c r="A29" s="58">
        <v>11</v>
      </c>
      <c r="B29" s="19" t="s">
        <v>197</v>
      </c>
      <c r="C29" s="14" t="s">
        <v>198</v>
      </c>
      <c r="D29" s="1" t="s">
        <v>129</v>
      </c>
      <c r="E29" s="1" t="s">
        <v>117</v>
      </c>
      <c r="F29" s="24" t="s">
        <v>199</v>
      </c>
      <c r="G29" s="10" t="s">
        <v>201</v>
      </c>
      <c r="H29" s="2" t="s">
        <v>204</v>
      </c>
      <c r="I29" s="79" t="s">
        <v>216</v>
      </c>
      <c r="J29" s="14" t="s">
        <v>217</v>
      </c>
      <c r="K29" s="8" t="s">
        <v>210</v>
      </c>
      <c r="L29" s="3">
        <v>0</v>
      </c>
      <c r="M29" s="4">
        <v>12019</v>
      </c>
      <c r="N29" s="8" t="s">
        <v>210</v>
      </c>
      <c r="O29" s="8" t="s">
        <v>211</v>
      </c>
      <c r="P29" s="8" t="s">
        <v>118</v>
      </c>
      <c r="Q29" s="1"/>
      <c r="R29" s="1"/>
      <c r="S29" s="1"/>
      <c r="T29" s="1" t="s">
        <v>153</v>
      </c>
      <c r="U29" s="1"/>
      <c r="V29" s="8"/>
      <c r="W29" s="1"/>
      <c r="X29" s="1"/>
      <c r="Y29" s="1"/>
      <c r="Z29" s="1"/>
      <c r="AA29" s="1"/>
      <c r="AB29" s="1"/>
      <c r="AC29" s="1"/>
      <c r="AD29" s="1"/>
      <c r="AE29" s="3"/>
      <c r="AF29" s="9">
        <v>1691.3</v>
      </c>
      <c r="AG29" s="9">
        <v>0</v>
      </c>
      <c r="AH29" s="5">
        <f t="shared" si="0"/>
        <v>1691.3</v>
      </c>
      <c r="AI29" s="6"/>
      <c r="AJ29" s="6"/>
      <c r="AK29" s="6"/>
      <c r="AL29" s="6"/>
      <c r="AM29" s="5"/>
      <c r="AN29" s="5"/>
      <c r="AO29" s="20"/>
      <c r="AP29" s="7"/>
      <c r="AQ29" s="7"/>
      <c r="AR29" s="7"/>
      <c r="AS29" s="1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</row>
    <row r="30" spans="1:56" ht="25.5" x14ac:dyDescent="0.25">
      <c r="A30" s="58">
        <v>12</v>
      </c>
      <c r="B30" s="19" t="s">
        <v>197</v>
      </c>
      <c r="C30" s="14" t="s">
        <v>198</v>
      </c>
      <c r="D30" s="1" t="s">
        <v>129</v>
      </c>
      <c r="E30" s="1" t="s">
        <v>117</v>
      </c>
      <c r="F30" s="24" t="s">
        <v>199</v>
      </c>
      <c r="G30" s="10" t="s">
        <v>201</v>
      </c>
      <c r="H30" s="2" t="s">
        <v>205</v>
      </c>
      <c r="I30" s="79" t="s">
        <v>218</v>
      </c>
      <c r="J30" s="19" t="s">
        <v>156</v>
      </c>
      <c r="K30" s="8" t="s">
        <v>210</v>
      </c>
      <c r="L30" s="3">
        <v>3804</v>
      </c>
      <c r="M30" s="4">
        <v>12019</v>
      </c>
      <c r="N30" s="8" t="s">
        <v>210</v>
      </c>
      <c r="O30" s="8" t="s">
        <v>211</v>
      </c>
      <c r="P30" s="8" t="s">
        <v>118</v>
      </c>
      <c r="Q30" s="1"/>
      <c r="R30" s="1"/>
      <c r="S30" s="1"/>
      <c r="T30" s="1" t="s">
        <v>153</v>
      </c>
      <c r="U30" s="1"/>
      <c r="V30" s="8"/>
      <c r="W30" s="1"/>
      <c r="X30" s="1"/>
      <c r="Y30" s="1"/>
      <c r="Z30" s="1"/>
      <c r="AA30" s="1"/>
      <c r="AB30" s="1"/>
      <c r="AC30" s="1"/>
      <c r="AD30" s="1"/>
      <c r="AE30" s="3"/>
      <c r="AF30" s="9">
        <v>3120</v>
      </c>
      <c r="AG30" s="9">
        <v>0</v>
      </c>
      <c r="AH30" s="5">
        <f t="shared" si="0"/>
        <v>3120</v>
      </c>
      <c r="AI30" s="6"/>
      <c r="AJ30" s="6"/>
      <c r="AK30" s="6"/>
      <c r="AL30" s="6"/>
      <c r="AM30" s="5"/>
      <c r="AN30" s="5"/>
      <c r="AO30" s="20"/>
      <c r="AP30" s="7"/>
      <c r="AQ30" s="7"/>
      <c r="AR30" s="7"/>
      <c r="AS30" s="1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</row>
    <row r="31" spans="1:56" ht="25.5" x14ac:dyDescent="0.25">
      <c r="A31" s="58">
        <v>13</v>
      </c>
      <c r="B31" s="19" t="s">
        <v>197</v>
      </c>
      <c r="C31" s="14" t="s">
        <v>198</v>
      </c>
      <c r="D31" s="1" t="s">
        <v>129</v>
      </c>
      <c r="E31" s="1" t="s">
        <v>117</v>
      </c>
      <c r="F31" s="24" t="s">
        <v>199</v>
      </c>
      <c r="G31" s="10" t="s">
        <v>201</v>
      </c>
      <c r="H31" s="2" t="s">
        <v>206</v>
      </c>
      <c r="I31" s="79" t="s">
        <v>219</v>
      </c>
      <c r="J31" s="17" t="s">
        <v>157</v>
      </c>
      <c r="K31" s="8" t="s">
        <v>210</v>
      </c>
      <c r="L31" s="3">
        <v>5672.4</v>
      </c>
      <c r="M31" s="4">
        <v>12019</v>
      </c>
      <c r="N31" s="8" t="s">
        <v>210</v>
      </c>
      <c r="O31" s="8" t="s">
        <v>211</v>
      </c>
      <c r="P31" s="8" t="s">
        <v>118</v>
      </c>
      <c r="Q31" s="1"/>
      <c r="R31" s="1"/>
      <c r="S31" s="1"/>
      <c r="T31" s="1" t="s">
        <v>153</v>
      </c>
      <c r="U31" s="1"/>
      <c r="V31" s="8"/>
      <c r="W31" s="1"/>
      <c r="X31" s="1"/>
      <c r="Y31" s="1"/>
      <c r="Z31" s="1"/>
      <c r="AA31" s="1"/>
      <c r="AB31" s="1"/>
      <c r="AC31" s="1"/>
      <c r="AD31" s="1"/>
      <c r="AE31" s="3"/>
      <c r="AF31" s="9">
        <v>21971.42</v>
      </c>
      <c r="AG31" s="9">
        <v>9427</v>
      </c>
      <c r="AH31" s="5">
        <f t="shared" si="0"/>
        <v>31398.42</v>
      </c>
      <c r="AI31" s="6"/>
      <c r="AJ31" s="6"/>
      <c r="AK31" s="6"/>
      <c r="AL31" s="6"/>
      <c r="AM31" s="5"/>
      <c r="AN31" s="5"/>
      <c r="AO31" s="20"/>
      <c r="AP31" s="7"/>
      <c r="AQ31" s="7"/>
      <c r="AR31" s="7"/>
      <c r="AS31" s="1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</row>
    <row r="32" spans="1:56" ht="25.5" x14ac:dyDescent="0.25">
      <c r="A32" s="58">
        <v>14</v>
      </c>
      <c r="B32" s="19" t="s">
        <v>197</v>
      </c>
      <c r="C32" s="14" t="s">
        <v>198</v>
      </c>
      <c r="D32" s="1" t="s">
        <v>129</v>
      </c>
      <c r="E32" s="1" t="s">
        <v>117</v>
      </c>
      <c r="F32" s="24" t="s">
        <v>199</v>
      </c>
      <c r="G32" s="10" t="s">
        <v>201</v>
      </c>
      <c r="H32" s="2" t="s">
        <v>166</v>
      </c>
      <c r="I32" s="78" t="s">
        <v>155</v>
      </c>
      <c r="J32" s="19" t="s">
        <v>180</v>
      </c>
      <c r="K32" s="8" t="s">
        <v>210</v>
      </c>
      <c r="L32" s="3">
        <v>0</v>
      </c>
      <c r="M32" s="4">
        <v>12019</v>
      </c>
      <c r="N32" s="8" t="s">
        <v>210</v>
      </c>
      <c r="O32" s="8" t="s">
        <v>211</v>
      </c>
      <c r="P32" s="8" t="s">
        <v>118</v>
      </c>
      <c r="Q32" s="1"/>
      <c r="R32" s="1"/>
      <c r="S32" s="1"/>
      <c r="T32" s="1" t="s">
        <v>153</v>
      </c>
      <c r="U32" s="1"/>
      <c r="V32" s="8"/>
      <c r="W32" s="1"/>
      <c r="X32" s="1"/>
      <c r="Y32" s="1"/>
      <c r="Z32" s="1"/>
      <c r="AA32" s="1"/>
      <c r="AB32" s="1"/>
      <c r="AC32" s="1"/>
      <c r="AD32" s="1"/>
      <c r="AE32" s="3"/>
      <c r="AF32" s="9">
        <f>8736+5880+5170.56</f>
        <v>19786.560000000001</v>
      </c>
      <c r="AG32" s="9">
        <v>6336</v>
      </c>
      <c r="AH32" s="5">
        <f t="shared" si="0"/>
        <v>26122.560000000001</v>
      </c>
      <c r="AI32" s="6"/>
      <c r="AJ32" s="6"/>
      <c r="AK32" s="6"/>
      <c r="AL32" s="6"/>
      <c r="AM32" s="5"/>
      <c r="AN32" s="5"/>
      <c r="AO32" s="20"/>
      <c r="AP32" s="7"/>
      <c r="AQ32" s="7"/>
      <c r="AR32" s="7"/>
      <c r="AS32" s="1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</row>
    <row r="33" spans="1:56" ht="25.5" x14ac:dyDescent="0.25">
      <c r="A33" s="58">
        <v>15</v>
      </c>
      <c r="B33" s="19" t="s">
        <v>197</v>
      </c>
      <c r="C33" s="14" t="s">
        <v>198</v>
      </c>
      <c r="D33" s="1" t="s">
        <v>129</v>
      </c>
      <c r="E33" s="1" t="s">
        <v>117</v>
      </c>
      <c r="F33" s="24" t="s">
        <v>199</v>
      </c>
      <c r="G33" s="10" t="s">
        <v>201</v>
      </c>
      <c r="H33" s="2" t="s">
        <v>207</v>
      </c>
      <c r="I33" s="79" t="s">
        <v>220</v>
      </c>
      <c r="J33" s="14" t="s">
        <v>221</v>
      </c>
      <c r="K33" s="8" t="s">
        <v>210</v>
      </c>
      <c r="L33" s="3">
        <v>2951.4</v>
      </c>
      <c r="M33" s="4">
        <v>12019</v>
      </c>
      <c r="N33" s="8" t="s">
        <v>210</v>
      </c>
      <c r="O33" s="8" t="s">
        <v>211</v>
      </c>
      <c r="P33" s="8" t="s">
        <v>118</v>
      </c>
      <c r="Q33" s="1"/>
      <c r="R33" s="1"/>
      <c r="S33" s="1"/>
      <c r="T33" s="1" t="s">
        <v>153</v>
      </c>
      <c r="U33" s="1"/>
      <c r="V33" s="8"/>
      <c r="W33" s="1"/>
      <c r="X33" s="1"/>
      <c r="Y33" s="1"/>
      <c r="Z33" s="1"/>
      <c r="AA33" s="1"/>
      <c r="AB33" s="1"/>
      <c r="AC33" s="1"/>
      <c r="AD33" s="1"/>
      <c r="AE33" s="3"/>
      <c r="AF33" s="9">
        <v>9193.24</v>
      </c>
      <c r="AG33" s="9">
        <v>2742.52</v>
      </c>
      <c r="AH33" s="5">
        <f t="shared" si="0"/>
        <v>11935.76</v>
      </c>
      <c r="AI33" s="6"/>
      <c r="AJ33" s="6"/>
      <c r="AK33" s="6"/>
      <c r="AL33" s="6"/>
      <c r="AM33" s="5"/>
      <c r="AN33" s="5"/>
      <c r="AO33" s="20"/>
      <c r="AP33" s="7"/>
      <c r="AQ33" s="7"/>
      <c r="AR33" s="7"/>
      <c r="AS33" s="1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</row>
    <row r="34" spans="1:56" ht="25.5" x14ac:dyDescent="0.25">
      <c r="A34" s="58">
        <v>18</v>
      </c>
      <c r="B34" s="19" t="s">
        <v>197</v>
      </c>
      <c r="C34" s="14" t="s">
        <v>198</v>
      </c>
      <c r="D34" s="1" t="s">
        <v>129</v>
      </c>
      <c r="E34" s="1" t="s">
        <v>117</v>
      </c>
      <c r="F34" s="24" t="s">
        <v>199</v>
      </c>
      <c r="G34" s="10" t="s">
        <v>201</v>
      </c>
      <c r="H34" s="2" t="s">
        <v>208</v>
      </c>
      <c r="I34" s="79" t="s">
        <v>222</v>
      </c>
      <c r="J34" s="14" t="s">
        <v>223</v>
      </c>
      <c r="K34" s="8" t="s">
        <v>210</v>
      </c>
      <c r="L34" s="3">
        <v>6192.89</v>
      </c>
      <c r="M34" s="4">
        <v>12019</v>
      </c>
      <c r="N34" s="8" t="s">
        <v>210</v>
      </c>
      <c r="O34" s="8" t="s">
        <v>211</v>
      </c>
      <c r="P34" s="8" t="s">
        <v>118</v>
      </c>
      <c r="Q34" s="1"/>
      <c r="R34" s="1"/>
      <c r="S34" s="1"/>
      <c r="T34" s="1" t="s">
        <v>153</v>
      </c>
      <c r="U34" s="1"/>
      <c r="V34" s="8"/>
      <c r="W34" s="1"/>
      <c r="X34" s="1"/>
      <c r="Y34" s="1"/>
      <c r="Z34" s="1"/>
      <c r="AA34" s="1"/>
      <c r="AB34" s="1"/>
      <c r="AC34" s="1"/>
      <c r="AD34" s="1"/>
      <c r="AE34" s="3"/>
      <c r="AF34" s="9">
        <v>33331.07</v>
      </c>
      <c r="AG34" s="9">
        <v>3919.25</v>
      </c>
      <c r="AH34" s="5">
        <f t="shared" si="0"/>
        <v>37250.32</v>
      </c>
      <c r="AI34" s="6"/>
      <c r="AJ34" s="6"/>
      <c r="AK34" s="6"/>
      <c r="AL34" s="6"/>
      <c r="AM34" s="5"/>
      <c r="AN34" s="5"/>
      <c r="AO34" s="20"/>
      <c r="AP34" s="7"/>
      <c r="AQ34" s="7"/>
      <c r="AR34" s="7"/>
      <c r="AS34" s="1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</row>
    <row r="35" spans="1:56" ht="25.5" x14ac:dyDescent="0.25">
      <c r="A35" s="58">
        <v>20</v>
      </c>
      <c r="B35" s="19" t="s">
        <v>197</v>
      </c>
      <c r="C35" s="14" t="s">
        <v>198</v>
      </c>
      <c r="D35" s="1" t="s">
        <v>129</v>
      </c>
      <c r="E35" s="1" t="s">
        <v>117</v>
      </c>
      <c r="F35" s="24" t="s">
        <v>199</v>
      </c>
      <c r="G35" s="10" t="s">
        <v>201</v>
      </c>
      <c r="H35" s="2" t="s">
        <v>209</v>
      </c>
      <c r="I35" s="79" t="s">
        <v>224</v>
      </c>
      <c r="J35" s="14" t="s">
        <v>225</v>
      </c>
      <c r="K35" s="8" t="s">
        <v>210</v>
      </c>
      <c r="L35" s="3">
        <v>2072.1999999999998</v>
      </c>
      <c r="M35" s="4">
        <v>12019</v>
      </c>
      <c r="N35" s="8" t="s">
        <v>210</v>
      </c>
      <c r="O35" s="8" t="s">
        <v>211</v>
      </c>
      <c r="P35" s="8" t="s">
        <v>118</v>
      </c>
      <c r="Q35" s="1"/>
      <c r="R35" s="1"/>
      <c r="S35" s="1"/>
      <c r="T35" s="1" t="s">
        <v>153</v>
      </c>
      <c r="U35" s="1"/>
      <c r="V35" s="8"/>
      <c r="W35" s="1"/>
      <c r="X35" s="1"/>
      <c r="Y35" s="1"/>
      <c r="Z35" s="1"/>
      <c r="AA35" s="1"/>
      <c r="AB35" s="1"/>
      <c r="AC35" s="1"/>
      <c r="AD35" s="1"/>
      <c r="AE35" s="3"/>
      <c r="AF35" s="9">
        <v>11653.76</v>
      </c>
      <c r="AG35" s="9">
        <v>0</v>
      </c>
      <c r="AH35" s="5">
        <f t="shared" si="0"/>
        <v>11653.76</v>
      </c>
      <c r="AI35" s="6"/>
      <c r="AJ35" s="6"/>
      <c r="AK35" s="6"/>
      <c r="AL35" s="6"/>
      <c r="AM35" s="5"/>
      <c r="AN35" s="5"/>
      <c r="AO35" s="20"/>
      <c r="AP35" s="7"/>
      <c r="AQ35" s="7"/>
      <c r="AR35" s="7"/>
      <c r="AS35" s="1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</row>
    <row r="36" spans="1:56" ht="38.25" x14ac:dyDescent="0.25">
      <c r="A36" s="58">
        <v>21</v>
      </c>
      <c r="B36" s="55" t="s">
        <v>286</v>
      </c>
      <c r="C36" s="14">
        <v>0</v>
      </c>
      <c r="D36" s="1" t="s">
        <v>121</v>
      </c>
      <c r="E36" s="1" t="s">
        <v>119</v>
      </c>
      <c r="F36" s="24" t="s">
        <v>239</v>
      </c>
      <c r="G36" s="1">
        <v>0</v>
      </c>
      <c r="H36" s="1" t="s">
        <v>238</v>
      </c>
      <c r="I36" s="78" t="s">
        <v>249</v>
      </c>
      <c r="J36" s="1" t="s">
        <v>257</v>
      </c>
      <c r="K36" s="8" t="s">
        <v>263</v>
      </c>
      <c r="L36" s="3">
        <v>0</v>
      </c>
      <c r="M36" s="1" t="s">
        <v>271</v>
      </c>
      <c r="N36" s="8">
        <v>42828</v>
      </c>
      <c r="O36" s="8">
        <v>43193</v>
      </c>
      <c r="P36" s="8" t="s">
        <v>118</v>
      </c>
      <c r="Q36" s="1"/>
      <c r="R36" s="1"/>
      <c r="S36" s="1"/>
      <c r="T36" s="1" t="s">
        <v>137</v>
      </c>
      <c r="U36" s="1"/>
      <c r="V36" s="8"/>
      <c r="W36" s="1"/>
      <c r="X36" s="1"/>
      <c r="Y36" s="1"/>
      <c r="Z36" s="1"/>
      <c r="AA36" s="1"/>
      <c r="AB36" s="1"/>
      <c r="AC36" s="1"/>
      <c r="AD36" s="1"/>
      <c r="AE36" s="3"/>
      <c r="AF36" s="23">
        <v>36000</v>
      </c>
      <c r="AG36" s="9">
        <f>18000+6000</f>
        <v>24000</v>
      </c>
      <c r="AH36" s="5">
        <f t="shared" si="0"/>
        <v>60000</v>
      </c>
      <c r="AI36" s="6"/>
      <c r="AJ36" s="6"/>
      <c r="AK36" s="6"/>
      <c r="AL36" s="6"/>
      <c r="AM36" s="5" t="s">
        <v>115</v>
      </c>
      <c r="AN36" s="5" t="s">
        <v>138</v>
      </c>
      <c r="AO36" s="20">
        <v>12025</v>
      </c>
      <c r="AP36" s="7" t="s">
        <v>263</v>
      </c>
      <c r="AQ36" s="7" t="s">
        <v>280</v>
      </c>
      <c r="AR36" s="7" t="s">
        <v>281</v>
      </c>
      <c r="AS36" s="1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</row>
    <row r="37" spans="1:56" ht="38.25" x14ac:dyDescent="0.25">
      <c r="A37" s="58">
        <v>22</v>
      </c>
      <c r="B37" s="19" t="s">
        <v>233</v>
      </c>
      <c r="C37" s="14">
        <v>0</v>
      </c>
      <c r="D37" s="1" t="s">
        <v>121</v>
      </c>
      <c r="E37" s="1" t="s">
        <v>119</v>
      </c>
      <c r="F37" s="24" t="s">
        <v>240</v>
      </c>
      <c r="G37" s="1">
        <v>0</v>
      </c>
      <c r="H37" s="2" t="s">
        <v>237</v>
      </c>
      <c r="I37" s="78" t="s">
        <v>250</v>
      </c>
      <c r="J37" s="1" t="s">
        <v>258</v>
      </c>
      <c r="K37" s="8" t="s">
        <v>264</v>
      </c>
      <c r="L37" s="3">
        <v>0</v>
      </c>
      <c r="M37" s="1" t="s">
        <v>272</v>
      </c>
      <c r="N37" s="1" t="s">
        <v>264</v>
      </c>
      <c r="O37" s="1" t="s">
        <v>279</v>
      </c>
      <c r="P37" s="8" t="s">
        <v>118</v>
      </c>
      <c r="Q37" s="1"/>
      <c r="R37" s="1"/>
      <c r="S37" s="1"/>
      <c r="T37" s="1" t="s">
        <v>120</v>
      </c>
      <c r="U37" s="1"/>
      <c r="V37" s="8"/>
      <c r="W37" s="1"/>
      <c r="X37" s="1"/>
      <c r="Y37" s="1"/>
      <c r="Z37" s="1"/>
      <c r="AA37" s="1"/>
      <c r="AB37" s="1"/>
      <c r="AC37" s="1"/>
      <c r="AD37" s="1"/>
      <c r="AE37" s="3"/>
      <c r="AF37" s="23">
        <v>96000</v>
      </c>
      <c r="AG37" s="9">
        <v>72000</v>
      </c>
      <c r="AH37" s="5">
        <f t="shared" si="0"/>
        <v>168000</v>
      </c>
      <c r="AI37" s="6"/>
      <c r="AJ37" s="6"/>
      <c r="AK37" s="6"/>
      <c r="AL37" s="6"/>
      <c r="AM37" s="5" t="s">
        <v>115</v>
      </c>
      <c r="AN37" s="5" t="s">
        <v>138</v>
      </c>
      <c r="AO37" s="20">
        <v>12032</v>
      </c>
      <c r="AP37" s="7" t="s">
        <v>281</v>
      </c>
      <c r="AQ37" s="7" t="s">
        <v>282</v>
      </c>
      <c r="AR37" s="7" t="s">
        <v>283</v>
      </c>
      <c r="AS37" s="1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</row>
    <row r="38" spans="1:56" ht="38.25" x14ac:dyDescent="0.25">
      <c r="A38" s="58">
        <v>23</v>
      </c>
      <c r="B38" s="19" t="s">
        <v>236</v>
      </c>
      <c r="C38" s="14">
        <v>0</v>
      </c>
      <c r="D38" s="1" t="s">
        <v>121</v>
      </c>
      <c r="E38" s="1" t="s">
        <v>119</v>
      </c>
      <c r="F38" s="24" t="s">
        <v>241</v>
      </c>
      <c r="G38" s="1">
        <v>0</v>
      </c>
      <c r="H38" s="2" t="s">
        <v>236</v>
      </c>
      <c r="I38" s="78" t="s">
        <v>251</v>
      </c>
      <c r="J38" s="1" t="s">
        <v>259</v>
      </c>
      <c r="K38" s="8" t="s">
        <v>265</v>
      </c>
      <c r="L38" s="3">
        <v>0</v>
      </c>
      <c r="M38" s="1" t="s">
        <v>272</v>
      </c>
      <c r="N38" s="8">
        <v>42833</v>
      </c>
      <c r="O38" s="8">
        <v>43198</v>
      </c>
      <c r="P38" s="8" t="s">
        <v>118</v>
      </c>
      <c r="Q38" s="1"/>
      <c r="R38" s="1"/>
      <c r="S38" s="1"/>
      <c r="T38" s="1" t="s">
        <v>137</v>
      </c>
      <c r="U38" s="1"/>
      <c r="V38" s="8"/>
      <c r="W38" s="1"/>
      <c r="X38" s="1"/>
      <c r="Y38" s="1"/>
      <c r="Z38" s="1"/>
      <c r="AA38" s="1"/>
      <c r="AB38" s="1"/>
      <c r="AC38" s="1"/>
      <c r="AD38" s="1"/>
      <c r="AE38" s="3"/>
      <c r="AF38" s="23">
        <v>56547.6</v>
      </c>
      <c r="AG38" s="11">
        <v>75396.800000000003</v>
      </c>
      <c r="AH38" s="5">
        <f t="shared" si="0"/>
        <v>131944.4</v>
      </c>
      <c r="AI38" s="6"/>
      <c r="AJ38" s="6"/>
      <c r="AK38" s="6"/>
      <c r="AL38" s="6"/>
      <c r="AM38" s="5" t="s">
        <v>115</v>
      </c>
      <c r="AN38" s="5" t="s">
        <v>138</v>
      </c>
      <c r="AO38" s="20">
        <v>12032</v>
      </c>
      <c r="AP38" s="7" t="s">
        <v>281</v>
      </c>
      <c r="AQ38" s="7" t="s">
        <v>282</v>
      </c>
      <c r="AR38" s="7" t="s">
        <v>283</v>
      </c>
      <c r="AS38" s="1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</row>
    <row r="39" spans="1:56" ht="38.25" x14ac:dyDescent="0.25">
      <c r="A39" s="58">
        <v>24</v>
      </c>
      <c r="B39" s="19" t="s">
        <v>235</v>
      </c>
      <c r="C39" s="14">
        <v>0</v>
      </c>
      <c r="D39" s="1" t="s">
        <v>121</v>
      </c>
      <c r="E39" s="1" t="s">
        <v>119</v>
      </c>
      <c r="F39" s="24" t="s">
        <v>242</v>
      </c>
      <c r="G39" s="1">
        <v>0</v>
      </c>
      <c r="H39" s="2" t="s">
        <v>235</v>
      </c>
      <c r="I39" s="78" t="s">
        <v>252</v>
      </c>
      <c r="J39" s="1" t="s">
        <v>260</v>
      </c>
      <c r="K39" s="8" t="s">
        <v>265</v>
      </c>
      <c r="L39" s="3">
        <v>0</v>
      </c>
      <c r="M39" s="1" t="s">
        <v>272</v>
      </c>
      <c r="N39" s="8">
        <v>42833</v>
      </c>
      <c r="O39" s="8">
        <v>43198</v>
      </c>
      <c r="P39" s="8" t="s">
        <v>118</v>
      </c>
      <c r="Q39" s="1"/>
      <c r="R39" s="1"/>
      <c r="S39" s="1"/>
      <c r="T39" s="1" t="s">
        <v>120</v>
      </c>
      <c r="U39" s="1"/>
      <c r="V39" s="8"/>
      <c r="W39" s="1"/>
      <c r="X39" s="1"/>
      <c r="Y39" s="1"/>
      <c r="Z39" s="1"/>
      <c r="AA39" s="1"/>
      <c r="AB39" s="1"/>
      <c r="AC39" s="1"/>
      <c r="AD39" s="1"/>
      <c r="AE39" s="3"/>
      <c r="AF39" s="23">
        <f>62180.88+33000</f>
        <v>95180.88</v>
      </c>
      <c r="AG39" s="9">
        <v>115500</v>
      </c>
      <c r="AH39" s="5">
        <f t="shared" si="0"/>
        <v>210680.88</v>
      </c>
      <c r="AI39" s="6"/>
      <c r="AJ39" s="6"/>
      <c r="AK39" s="6"/>
      <c r="AL39" s="6"/>
      <c r="AM39" s="5" t="s">
        <v>115</v>
      </c>
      <c r="AN39" s="5" t="s">
        <v>138</v>
      </c>
      <c r="AO39" s="20">
        <v>12032</v>
      </c>
      <c r="AP39" s="7" t="s">
        <v>281</v>
      </c>
      <c r="AQ39" s="7" t="s">
        <v>282</v>
      </c>
      <c r="AR39" s="7" t="s">
        <v>283</v>
      </c>
      <c r="AS39" s="1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</row>
    <row r="40" spans="1:56" ht="38.25" x14ac:dyDescent="0.25">
      <c r="A40" s="58">
        <v>25</v>
      </c>
      <c r="B40" s="56" t="s">
        <v>287</v>
      </c>
      <c r="C40" s="14">
        <v>0</v>
      </c>
      <c r="D40" s="1" t="s">
        <v>121</v>
      </c>
      <c r="E40" s="1" t="s">
        <v>119</v>
      </c>
      <c r="F40" s="24" t="s">
        <v>243</v>
      </c>
      <c r="G40" s="1">
        <v>0</v>
      </c>
      <c r="H40" s="2" t="s">
        <v>234</v>
      </c>
      <c r="I40" s="78" t="s">
        <v>252</v>
      </c>
      <c r="J40" s="1" t="s">
        <v>260</v>
      </c>
      <c r="K40" s="8" t="s">
        <v>266</v>
      </c>
      <c r="L40" s="3">
        <v>0</v>
      </c>
      <c r="M40" s="1" t="s">
        <v>273</v>
      </c>
      <c r="N40" s="8">
        <v>42834</v>
      </c>
      <c r="O40" s="8">
        <v>43199</v>
      </c>
      <c r="P40" s="8" t="s">
        <v>118</v>
      </c>
      <c r="Q40" s="1"/>
      <c r="R40" s="1"/>
      <c r="S40" s="1"/>
      <c r="T40" s="1" t="s">
        <v>120</v>
      </c>
      <c r="U40" s="1"/>
      <c r="V40" s="8"/>
      <c r="W40" s="1"/>
      <c r="X40" s="1"/>
      <c r="Y40" s="1"/>
      <c r="Z40" s="1"/>
      <c r="AA40" s="1"/>
      <c r="AB40" s="1"/>
      <c r="AC40" s="1"/>
      <c r="AD40" s="1"/>
      <c r="AE40" s="3"/>
      <c r="AF40" s="23">
        <f>33000+41453.92</f>
        <v>74453.919999999998</v>
      </c>
      <c r="AG40" s="9">
        <v>145088.72</v>
      </c>
      <c r="AH40" s="5">
        <f t="shared" si="0"/>
        <v>219542.64</v>
      </c>
      <c r="AI40" s="6"/>
      <c r="AJ40" s="6"/>
      <c r="AK40" s="6"/>
      <c r="AL40" s="6"/>
      <c r="AM40" s="5" t="s">
        <v>115</v>
      </c>
      <c r="AN40" s="5" t="s">
        <v>138</v>
      </c>
      <c r="AO40" s="20">
        <v>12056</v>
      </c>
      <c r="AP40" s="7" t="s">
        <v>284</v>
      </c>
      <c r="AQ40" s="7" t="s">
        <v>285</v>
      </c>
      <c r="AR40" s="7" t="s">
        <v>297</v>
      </c>
      <c r="AS40" s="1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</row>
    <row r="41" spans="1:56" ht="38.25" x14ac:dyDescent="0.25">
      <c r="A41" s="58">
        <v>26</v>
      </c>
      <c r="B41" s="19" t="s">
        <v>234</v>
      </c>
      <c r="C41" s="14">
        <v>0</v>
      </c>
      <c r="D41" s="1" t="s">
        <v>121</v>
      </c>
      <c r="E41" s="1" t="s">
        <v>119</v>
      </c>
      <c r="F41" s="25" t="s">
        <v>244</v>
      </c>
      <c r="G41" s="1">
        <v>0</v>
      </c>
      <c r="H41" s="2" t="s">
        <v>233</v>
      </c>
      <c r="I41" s="78" t="s">
        <v>253</v>
      </c>
      <c r="J41" s="1" t="s">
        <v>126</v>
      </c>
      <c r="K41" s="8" t="s">
        <v>267</v>
      </c>
      <c r="L41" s="3">
        <v>0</v>
      </c>
      <c r="M41" s="1" t="s">
        <v>274</v>
      </c>
      <c r="N41" s="8">
        <v>42851</v>
      </c>
      <c r="O41" s="8">
        <v>43216</v>
      </c>
      <c r="P41" s="8" t="s">
        <v>118</v>
      </c>
      <c r="Q41" s="1"/>
      <c r="R41" s="1"/>
      <c r="S41" s="1"/>
      <c r="T41" s="1" t="s">
        <v>120</v>
      </c>
      <c r="U41" s="1"/>
      <c r="V41" s="8"/>
      <c r="W41" s="1"/>
      <c r="X41" s="1"/>
      <c r="Y41" s="1"/>
      <c r="Z41" s="1"/>
      <c r="AA41" s="1"/>
      <c r="AB41" s="1"/>
      <c r="AC41" s="1"/>
      <c r="AD41" s="1"/>
      <c r="AE41" s="3"/>
      <c r="AF41" s="23">
        <f>16000*3+62299.26</f>
        <v>110299.26000000001</v>
      </c>
      <c r="AG41" s="9">
        <f>16500*2+1700.74</f>
        <v>34700.74</v>
      </c>
      <c r="AH41" s="5">
        <f t="shared" si="0"/>
        <v>145000</v>
      </c>
      <c r="AI41" s="6"/>
      <c r="AJ41" s="6"/>
      <c r="AK41" s="6"/>
      <c r="AL41" s="6"/>
      <c r="AM41" s="5" t="s">
        <v>115</v>
      </c>
      <c r="AN41" s="5" t="s">
        <v>138</v>
      </c>
      <c r="AO41" s="20">
        <v>12056</v>
      </c>
      <c r="AP41" s="7" t="s">
        <v>284</v>
      </c>
      <c r="AQ41" s="7" t="s">
        <v>285</v>
      </c>
      <c r="AR41" s="7" t="s">
        <v>297</v>
      </c>
      <c r="AS41" s="1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</row>
    <row r="42" spans="1:56" ht="38.25" x14ac:dyDescent="0.25">
      <c r="A42" s="58">
        <v>27</v>
      </c>
      <c r="B42" s="19" t="s">
        <v>288</v>
      </c>
      <c r="C42" s="14">
        <v>0</v>
      </c>
      <c r="D42" s="1" t="s">
        <v>121</v>
      </c>
      <c r="E42" s="1" t="s">
        <v>119</v>
      </c>
      <c r="F42" s="24" t="s">
        <v>245</v>
      </c>
      <c r="G42" s="1">
        <v>0</v>
      </c>
      <c r="H42" s="2" t="s">
        <v>232</v>
      </c>
      <c r="I42" s="78" t="s">
        <v>254</v>
      </c>
      <c r="J42" s="1" t="s">
        <v>261</v>
      </c>
      <c r="K42" s="8" t="s">
        <v>268</v>
      </c>
      <c r="L42" s="3">
        <v>0</v>
      </c>
      <c r="M42" s="1" t="s">
        <v>275</v>
      </c>
      <c r="N42" s="8">
        <v>42857</v>
      </c>
      <c r="O42" s="8">
        <v>43222</v>
      </c>
      <c r="P42" s="8" t="s">
        <v>118</v>
      </c>
      <c r="Q42" s="1"/>
      <c r="R42" s="1"/>
      <c r="S42" s="1"/>
      <c r="T42" s="1" t="s">
        <v>120</v>
      </c>
      <c r="U42" s="1"/>
      <c r="V42" s="8"/>
      <c r="W42" s="1"/>
      <c r="X42" s="1"/>
      <c r="Y42" s="1"/>
      <c r="Z42" s="1"/>
      <c r="AA42" s="1"/>
      <c r="AB42" s="1"/>
      <c r="AC42" s="1"/>
      <c r="AD42" s="1"/>
      <c r="AE42" s="3"/>
      <c r="AF42" s="23">
        <v>82000</v>
      </c>
      <c r="AG42" s="9">
        <v>82000</v>
      </c>
      <c r="AH42" s="5">
        <f t="shared" si="0"/>
        <v>164000</v>
      </c>
      <c r="AI42" s="6"/>
      <c r="AJ42" s="6"/>
      <c r="AK42" s="6"/>
      <c r="AL42" s="6"/>
      <c r="AM42" s="5" t="s">
        <v>115</v>
      </c>
      <c r="AN42" s="5" t="s">
        <v>138</v>
      </c>
      <c r="AO42" s="20">
        <v>12048</v>
      </c>
      <c r="AP42" s="7" t="s">
        <v>292</v>
      </c>
      <c r="AQ42" s="7" t="s">
        <v>285</v>
      </c>
      <c r="AR42" s="7" t="s">
        <v>297</v>
      </c>
      <c r="AS42" s="1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</row>
    <row r="43" spans="1:56" ht="38.25" x14ac:dyDescent="0.25">
      <c r="A43" s="58">
        <v>28</v>
      </c>
      <c r="B43" s="19" t="s">
        <v>289</v>
      </c>
      <c r="C43" s="14">
        <v>0</v>
      </c>
      <c r="D43" s="1" t="s">
        <v>121</v>
      </c>
      <c r="E43" s="1" t="s">
        <v>119</v>
      </c>
      <c r="F43" s="24" t="s">
        <v>246</v>
      </c>
      <c r="G43" s="1">
        <v>0</v>
      </c>
      <c r="H43" s="2" t="s">
        <v>231</v>
      </c>
      <c r="I43" s="78" t="s">
        <v>255</v>
      </c>
      <c r="J43" s="1" t="s">
        <v>261</v>
      </c>
      <c r="K43" s="8" t="s">
        <v>268</v>
      </c>
      <c r="L43" s="3">
        <v>0</v>
      </c>
      <c r="M43" s="1" t="s">
        <v>276</v>
      </c>
      <c r="N43" s="8">
        <v>42857</v>
      </c>
      <c r="O43" s="8">
        <v>43222</v>
      </c>
      <c r="P43" s="8" t="s">
        <v>118</v>
      </c>
      <c r="Q43" s="1"/>
      <c r="R43" s="1"/>
      <c r="S43" s="1"/>
      <c r="T43" s="1" t="s">
        <v>120</v>
      </c>
      <c r="U43" s="1"/>
      <c r="V43" s="8"/>
      <c r="W43" s="1"/>
      <c r="X43" s="1"/>
      <c r="Y43" s="1"/>
      <c r="Z43" s="1"/>
      <c r="AA43" s="1"/>
      <c r="AB43" s="1"/>
      <c r="AC43" s="1"/>
      <c r="AD43" s="1"/>
      <c r="AE43" s="3"/>
      <c r="AF43" s="23">
        <v>15000</v>
      </c>
      <c r="AG43" s="9">
        <v>5000</v>
      </c>
      <c r="AH43" s="5">
        <f t="shared" si="0"/>
        <v>20000</v>
      </c>
      <c r="AI43" s="6"/>
      <c r="AJ43" s="6"/>
      <c r="AK43" s="6"/>
      <c r="AL43" s="6"/>
      <c r="AM43" s="5" t="s">
        <v>115</v>
      </c>
      <c r="AN43" s="5" t="s">
        <v>138</v>
      </c>
      <c r="AO43" s="20">
        <v>12048</v>
      </c>
      <c r="AP43" s="7" t="s">
        <v>292</v>
      </c>
      <c r="AQ43" s="7" t="s">
        <v>293</v>
      </c>
      <c r="AR43" s="7" t="s">
        <v>294</v>
      </c>
      <c r="AS43" s="1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</row>
    <row r="44" spans="1:56" ht="38.25" x14ac:dyDescent="0.25">
      <c r="A44" s="58">
        <v>29</v>
      </c>
      <c r="B44" s="19" t="s">
        <v>290</v>
      </c>
      <c r="C44" s="14">
        <v>0</v>
      </c>
      <c r="D44" s="1" t="s">
        <v>121</v>
      </c>
      <c r="E44" s="1" t="s">
        <v>119</v>
      </c>
      <c r="F44" s="25" t="s">
        <v>247</v>
      </c>
      <c r="G44" s="1">
        <v>0</v>
      </c>
      <c r="H44" s="2" t="s">
        <v>230</v>
      </c>
      <c r="I44" s="78" t="s">
        <v>252</v>
      </c>
      <c r="J44" s="1" t="s">
        <v>260</v>
      </c>
      <c r="K44" s="8" t="s">
        <v>269</v>
      </c>
      <c r="L44" s="3">
        <v>0</v>
      </c>
      <c r="M44" s="1" t="s">
        <v>277</v>
      </c>
      <c r="N44" s="8">
        <v>42878</v>
      </c>
      <c r="O44" s="8">
        <v>43243</v>
      </c>
      <c r="P44" s="8" t="s">
        <v>118</v>
      </c>
      <c r="Q44" s="1"/>
      <c r="R44" s="1"/>
      <c r="S44" s="1"/>
      <c r="T44" s="1" t="s">
        <v>120</v>
      </c>
      <c r="U44" s="1"/>
      <c r="V44" s="8"/>
      <c r="W44" s="1"/>
      <c r="X44" s="1"/>
      <c r="Y44" s="1"/>
      <c r="Z44" s="1"/>
      <c r="AA44" s="1"/>
      <c r="AB44" s="1"/>
      <c r="AC44" s="1"/>
      <c r="AD44" s="1"/>
      <c r="AE44" s="3"/>
      <c r="AF44" s="23">
        <v>44000</v>
      </c>
      <c r="AG44" s="9">
        <v>16500</v>
      </c>
      <c r="AH44" s="5">
        <f t="shared" si="0"/>
        <v>60500</v>
      </c>
      <c r="AI44" s="6"/>
      <c r="AJ44" s="6"/>
      <c r="AK44" s="6"/>
      <c r="AL44" s="6"/>
      <c r="AM44" s="5" t="s">
        <v>115</v>
      </c>
      <c r="AN44" s="5" t="s">
        <v>138</v>
      </c>
      <c r="AO44" s="20">
        <v>12056</v>
      </c>
      <c r="AP44" s="7" t="s">
        <v>284</v>
      </c>
      <c r="AQ44" s="7" t="s">
        <v>285</v>
      </c>
      <c r="AR44" s="7" t="s">
        <v>297</v>
      </c>
      <c r="AS44" s="1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</row>
    <row r="45" spans="1:56" ht="39" thickBot="1" x14ac:dyDescent="0.3">
      <c r="A45" s="59">
        <v>30</v>
      </c>
      <c r="B45" s="60" t="s">
        <v>291</v>
      </c>
      <c r="C45" s="61">
        <v>0</v>
      </c>
      <c r="D45" s="21" t="s">
        <v>121</v>
      </c>
      <c r="E45" s="21" t="s">
        <v>119</v>
      </c>
      <c r="F45" s="26" t="s">
        <v>248</v>
      </c>
      <c r="G45" s="21">
        <v>0</v>
      </c>
      <c r="H45" s="62" t="s">
        <v>229</v>
      </c>
      <c r="I45" s="80" t="s">
        <v>256</v>
      </c>
      <c r="J45" s="21" t="s">
        <v>262</v>
      </c>
      <c r="K45" s="63" t="s">
        <v>270</v>
      </c>
      <c r="L45" s="64">
        <v>0</v>
      </c>
      <c r="M45" s="21" t="s">
        <v>278</v>
      </c>
      <c r="N45" s="63">
        <v>42940</v>
      </c>
      <c r="O45" s="63">
        <v>43305</v>
      </c>
      <c r="P45" s="63" t="s">
        <v>118</v>
      </c>
      <c r="Q45" s="21"/>
      <c r="R45" s="21"/>
      <c r="S45" s="21"/>
      <c r="T45" s="21" t="s">
        <v>120</v>
      </c>
      <c r="U45" s="21"/>
      <c r="V45" s="63"/>
      <c r="W45" s="21"/>
      <c r="X45" s="21"/>
      <c r="Y45" s="21"/>
      <c r="Z45" s="21"/>
      <c r="AA45" s="21"/>
      <c r="AB45" s="21"/>
      <c r="AC45" s="21"/>
      <c r="AD45" s="21"/>
      <c r="AE45" s="64"/>
      <c r="AF45" s="65">
        <v>60000</v>
      </c>
      <c r="AG45" s="66">
        <v>150000</v>
      </c>
      <c r="AH45" s="67">
        <f t="shared" si="0"/>
        <v>210000</v>
      </c>
      <c r="AI45" s="68"/>
      <c r="AJ45" s="68"/>
      <c r="AK45" s="68"/>
      <c r="AL45" s="68"/>
      <c r="AM45" s="67" t="s">
        <v>115</v>
      </c>
      <c r="AN45" s="67" t="s">
        <v>138</v>
      </c>
      <c r="AO45" s="69">
        <v>12099</v>
      </c>
      <c r="AP45" s="70" t="s">
        <v>295</v>
      </c>
      <c r="AQ45" s="70" t="s">
        <v>296</v>
      </c>
      <c r="AR45" s="70" t="s">
        <v>270</v>
      </c>
      <c r="AS45" s="2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</row>
    <row r="46" spans="1:56" ht="13.5" thickBot="1" x14ac:dyDescent="0.3">
      <c r="A46" s="92" t="s">
        <v>304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71">
        <f>SUM(L19:L36)</f>
        <v>3081100.94</v>
      </c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3">
        <f>SUM(AC18:AC21)</f>
        <v>0</v>
      </c>
      <c r="AD46" s="73">
        <f>SUM(AD18:AD21)</f>
        <v>0</v>
      </c>
      <c r="AE46" s="73">
        <f>SUM(AE18:AE21)</f>
        <v>0</v>
      </c>
      <c r="AF46" s="74">
        <f>SUM(AF19:AF45)</f>
        <v>1752876.07</v>
      </c>
      <c r="AG46" s="74">
        <f>SUM(AG19:AG45)</f>
        <v>1179302.6499999999</v>
      </c>
      <c r="AH46" s="74">
        <f>SUM(AH19:AH45)</f>
        <v>2932178.72</v>
      </c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2"/>
      <c r="AT46" s="75"/>
      <c r="AU46" s="75"/>
      <c r="AV46" s="75"/>
      <c r="AW46" s="75"/>
      <c r="AX46" s="75"/>
      <c r="AY46" s="75"/>
      <c r="AZ46" s="75"/>
      <c r="BA46" s="75"/>
      <c r="BB46" s="75"/>
      <c r="BC46" s="75"/>
      <c r="BD46" s="76"/>
    </row>
    <row r="48" spans="1:56" s="28" customFormat="1" ht="15" x14ac:dyDescent="0.25">
      <c r="A48" s="27" t="s">
        <v>305</v>
      </c>
      <c r="B48" s="27"/>
      <c r="C48" s="27"/>
      <c r="D48" s="27"/>
      <c r="F48" s="27"/>
      <c r="I48" s="30"/>
    </row>
    <row r="49" spans="1:9" s="28" customFormat="1" ht="15" x14ac:dyDescent="0.25">
      <c r="A49" s="27"/>
      <c r="B49" s="27"/>
      <c r="C49" s="27"/>
      <c r="D49" s="27"/>
      <c r="F49" s="27"/>
      <c r="I49" s="30"/>
    </row>
    <row r="50" spans="1:9" s="28" customFormat="1" ht="15" x14ac:dyDescent="0.25">
      <c r="A50" s="28" t="s">
        <v>306</v>
      </c>
      <c r="F50" s="27"/>
      <c r="I50" s="30"/>
    </row>
  </sheetData>
  <mergeCells count="35">
    <mergeCell ref="AM15:AR15"/>
    <mergeCell ref="AP16:AP17"/>
    <mergeCell ref="AQ16:AQ17"/>
    <mergeCell ref="AR16:AR17"/>
    <mergeCell ref="AI15:AL15"/>
    <mergeCell ref="AJ16:AJ17"/>
    <mergeCell ref="AK16:AK17"/>
    <mergeCell ref="AL16:AL17"/>
    <mergeCell ref="AM16:AM17"/>
    <mergeCell ref="AN16:AN17"/>
    <mergeCell ref="AO16:AO17"/>
    <mergeCell ref="A46:K46"/>
    <mergeCell ref="AI16:AI17"/>
    <mergeCell ref="A15:A18"/>
    <mergeCell ref="B15:G16"/>
    <mergeCell ref="H15:AH15"/>
    <mergeCell ref="H16:T16"/>
    <mergeCell ref="U16:AD16"/>
    <mergeCell ref="AE16:AH16"/>
    <mergeCell ref="A1:AH3"/>
    <mergeCell ref="A6:AS6"/>
    <mergeCell ref="A7:J7"/>
    <mergeCell ref="AX16:AY16"/>
    <mergeCell ref="AZ16:AZ17"/>
    <mergeCell ref="A8:E8"/>
    <mergeCell ref="A10:AS10"/>
    <mergeCell ref="A11:AS11"/>
    <mergeCell ref="A12:AS12"/>
    <mergeCell ref="A14:BD14"/>
    <mergeCell ref="BA16:BA17"/>
    <mergeCell ref="BB16:BD16"/>
    <mergeCell ref="AS15:BD15"/>
    <mergeCell ref="AS16:AS17"/>
    <mergeCell ref="AT16:AT17"/>
    <mergeCell ref="AU16:AW16"/>
  </mergeCells>
  <pageMargins left="0.51181102362204722" right="0.51181102362204722" top="0.78740157480314965" bottom="0.78740157480314965" header="0.31496062992125984" footer="0.31496062992125984"/>
  <pageSetup scale="37" orientation="landscape" r:id="rId1"/>
  <colBreaks count="2" manualBreakCount="2">
    <brk id="15" max="1048575" man="1"/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SEAD LICITAÇÕES ABR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2017-03-22T19:42:55Z</cp:lastPrinted>
  <dcterms:created xsi:type="dcterms:W3CDTF">2013-10-11T22:10:57Z</dcterms:created>
  <dcterms:modified xsi:type="dcterms:W3CDTF">2018-05-14T15:29:51Z</dcterms:modified>
</cp:coreProperties>
</file>