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25" windowWidth="19440" windowHeight="7515" tabRatio="808" firstSheet="3" activeTab="3"/>
  </bookViews>
  <sheets>
    <sheet name="CONV DESPESAS" sheetId="1" r:id="rId1"/>
    <sheet name="CONV RECEITAS" sheetId="2" r:id="rId2"/>
    <sheet name="DIARIAS E PASSAG COLABORADORES" sheetId="4" r:id="rId3"/>
    <sheet name="SAFRA NOV 2015" sheetId="8" r:id="rId4"/>
  </sheets>
  <calcPr calcId="145621"/>
</workbook>
</file>

<file path=xl/calcChain.xml><?xml version="1.0" encoding="utf-8"?>
<calcChain xmlns="http://schemas.openxmlformats.org/spreadsheetml/2006/main">
  <c r="AG25" i="8" l="1"/>
  <c r="AG41" i="8"/>
  <c r="AG50" i="8"/>
  <c r="AG49" i="8"/>
  <c r="AG47" i="8"/>
  <c r="AG28" i="8"/>
  <c r="AG48" i="8"/>
  <c r="AH41" i="8" l="1"/>
  <c r="AE41" i="8"/>
  <c r="AE32" i="8" l="1"/>
  <c r="AE33" i="8"/>
  <c r="AH40" i="8" l="1"/>
  <c r="AE40" i="8"/>
  <c r="AH52" i="8" l="1"/>
  <c r="AE52" i="8"/>
  <c r="AG73" i="8"/>
  <c r="AF73" i="8"/>
  <c r="S73" i="8"/>
  <c r="R73" i="8"/>
  <c r="L73" i="8"/>
  <c r="AH68" i="8"/>
  <c r="AH69" i="8"/>
  <c r="AH70" i="8"/>
  <c r="AH71" i="8"/>
  <c r="AH58" i="8"/>
  <c r="AH59" i="8"/>
  <c r="AH60" i="8"/>
  <c r="AH61" i="8"/>
  <c r="AH62" i="8"/>
  <c r="AH63" i="8"/>
  <c r="AH64" i="8"/>
  <c r="AH65" i="8"/>
  <c r="AH66" i="8"/>
  <c r="AH67" i="8"/>
  <c r="AH18" i="8"/>
  <c r="AH19" i="8"/>
  <c r="AH20" i="8"/>
  <c r="AH21" i="8"/>
  <c r="AH22" i="8"/>
  <c r="AH23" i="8"/>
  <c r="AH24" i="8"/>
  <c r="AH25" i="8"/>
  <c r="AH26" i="8"/>
  <c r="AH28" i="8"/>
  <c r="AH29" i="8"/>
  <c r="AH30" i="8"/>
  <c r="AH31" i="8"/>
  <c r="AH32" i="8"/>
  <c r="AH33" i="8"/>
  <c r="AH34" i="8"/>
  <c r="AH35" i="8"/>
  <c r="AH36" i="8"/>
  <c r="AH37" i="8"/>
  <c r="AH38" i="8"/>
  <c r="AH39" i="8"/>
  <c r="Y21" i="2" l="1"/>
  <c r="AD21" i="2" s="1"/>
  <c r="U21" i="2"/>
  <c r="V21" i="2" s="1"/>
  <c r="AA21" i="2" s="1"/>
  <c r="J21" i="2"/>
  <c r="S21" i="2" s="1"/>
  <c r="Z21" i="2" s="1"/>
  <c r="X27" i="2" l="1"/>
  <c r="W27" i="2"/>
  <c r="I27" i="2"/>
  <c r="H27" i="2"/>
  <c r="Y26" i="2"/>
  <c r="AD26" i="2" s="1"/>
  <c r="U26" i="2"/>
  <c r="V26" i="2" s="1"/>
  <c r="J26" i="2"/>
  <c r="S26" i="2" s="1"/>
  <c r="Y25" i="2"/>
  <c r="AD25" i="2" s="1"/>
  <c r="U25" i="2"/>
  <c r="V25" i="2" s="1"/>
  <c r="J25" i="2"/>
  <c r="S25" i="2" s="1"/>
  <c r="Z25" i="2" s="1"/>
  <c r="Z26" i="2" l="1"/>
  <c r="AA25" i="2"/>
  <c r="AA26" i="2"/>
  <c r="AE71" i="8"/>
  <c r="AE70" i="8"/>
  <c r="AE69" i="8"/>
  <c r="AE68" i="8"/>
  <c r="AE39" i="8"/>
  <c r="AE38" i="8"/>
  <c r="AE37" i="8"/>
  <c r="AE36" i="8"/>
  <c r="AE35" i="8"/>
  <c r="AE34" i="8"/>
  <c r="AH54" i="8"/>
  <c r="AH51" i="8"/>
  <c r="AH50" i="8"/>
  <c r="AH49" i="8"/>
  <c r="AH48" i="8"/>
  <c r="AH47" i="8"/>
  <c r="AD31" i="8" l="1"/>
  <c r="AE31" i="8" s="1"/>
  <c r="AE60" i="8" l="1"/>
  <c r="AE59" i="8"/>
  <c r="AE58" i="8"/>
  <c r="AH57" i="8"/>
  <c r="AE57" i="8"/>
  <c r="AE54" i="8"/>
  <c r="AH53" i="8"/>
  <c r="AE53" i="8"/>
  <c r="AE51" i="8"/>
  <c r="AE50" i="8"/>
  <c r="AE49" i="8"/>
  <c r="AC48" i="8"/>
  <c r="AE48" i="8" s="1"/>
  <c r="AD30" i="8"/>
  <c r="AE30" i="8" s="1"/>
  <c r="AD29" i="8"/>
  <c r="AE29" i="8" s="1"/>
  <c r="AD28" i="8"/>
  <c r="AE28" i="8" s="1"/>
  <c r="AD27" i="8"/>
  <c r="AE27" i="8" s="1"/>
  <c r="AD26" i="8"/>
  <c r="AE26" i="8" s="1"/>
  <c r="AD25" i="8"/>
  <c r="AE25" i="8" s="1"/>
  <c r="AD24" i="8"/>
  <c r="AE24" i="8" s="1"/>
  <c r="AD23" i="8"/>
  <c r="AE23" i="8" s="1"/>
  <c r="AD22" i="8"/>
  <c r="AE22" i="8" s="1"/>
  <c r="AE21" i="8"/>
  <c r="AD20" i="8"/>
  <c r="AE20" i="8" s="1"/>
  <c r="AD19" i="8"/>
  <c r="AE19" i="8" s="1"/>
  <c r="AD18" i="8"/>
  <c r="A18" i="8"/>
  <c r="A19" i="8" s="1"/>
  <c r="A20" i="8" s="1"/>
  <c r="A21" i="8" s="1"/>
  <c r="A22" i="8" s="1"/>
  <c r="A23" i="8" s="1"/>
  <c r="A24" i="8" s="1"/>
  <c r="A25" i="8" s="1"/>
  <c r="A26" i="8" s="1"/>
  <c r="A27" i="8" s="1"/>
  <c r="A28" i="8" s="1"/>
  <c r="AH17" i="8"/>
  <c r="AD17" i="8"/>
  <c r="AH73" i="8" l="1"/>
  <c r="AC73" i="8"/>
  <c r="AD73" i="8"/>
  <c r="AE18" i="8"/>
  <c r="AE17" i="8"/>
  <c r="AE47" i="8"/>
  <c r="AE73" i="8" l="1"/>
  <c r="J24" i="2"/>
  <c r="S24" i="2" s="1"/>
  <c r="U24" i="2"/>
  <c r="V24" i="2" s="1"/>
  <c r="Y24" i="2"/>
  <c r="AD24" i="2" s="1"/>
  <c r="AA24" i="2" l="1"/>
  <c r="Z24" i="2"/>
  <c r="T17" i="2" l="1"/>
  <c r="U22" i="2"/>
  <c r="V22" i="2" s="1"/>
  <c r="U23" i="2"/>
  <c r="V23" i="2" s="1"/>
  <c r="U20" i="2"/>
  <c r="T19" i="2"/>
  <c r="V19" i="2" s="1"/>
  <c r="V17" i="2" l="1"/>
  <c r="V20" i="2"/>
  <c r="U27" i="2"/>
  <c r="Y19" i="2"/>
  <c r="Y20" i="2"/>
  <c r="AD20" i="2" s="1"/>
  <c r="AD22" i="2"/>
  <c r="Y23" i="2"/>
  <c r="AD23" i="2" s="1"/>
  <c r="Y18" i="2"/>
  <c r="AD18" i="2" s="1"/>
  <c r="AD19" i="2" l="1"/>
  <c r="T18" i="2"/>
  <c r="V18" i="2" l="1"/>
  <c r="V27" i="2" s="1"/>
  <c r="T27" i="2"/>
  <c r="A18" i="2"/>
  <c r="A19" i="2" s="1"/>
  <c r="A20" i="2" s="1"/>
  <c r="A22" i="2" l="1"/>
  <c r="A23" i="2" s="1"/>
  <c r="A24" i="2" s="1"/>
  <c r="A25" i="2" s="1"/>
  <c r="A26" i="2" s="1"/>
  <c r="A21" i="2"/>
  <c r="J23" i="2"/>
  <c r="S23" i="2" s="1"/>
  <c r="Z23" i="2" s="1"/>
  <c r="J22" i="2"/>
  <c r="S22" i="2" s="1"/>
  <c r="J20" i="2"/>
  <c r="S20" i="2" s="1"/>
  <c r="J19" i="2"/>
  <c r="S19" i="2" s="1"/>
  <c r="J18" i="2"/>
  <c r="Y17" i="2"/>
  <c r="Y27" i="2" s="1"/>
  <c r="J17" i="2"/>
  <c r="S18" i="2" l="1"/>
  <c r="J27" i="2"/>
  <c r="S17" i="2"/>
  <c r="AD17" i="2"/>
  <c r="AD27" i="2" s="1"/>
  <c r="Z22" i="2"/>
  <c r="Z18" i="2"/>
  <c r="AA23" i="2"/>
  <c r="AA18" i="2"/>
  <c r="AA27" i="2" s="1"/>
  <c r="AA19" i="2"/>
  <c r="AA20" i="2"/>
  <c r="AA17" i="2"/>
  <c r="Z20" i="2"/>
  <c r="Z19" i="2"/>
  <c r="AA22" i="2"/>
  <c r="S27" i="2" l="1"/>
  <c r="Z17" i="2"/>
  <c r="Z27" i="2" s="1"/>
  <c r="L20" i="1"/>
  <c r="X20" i="1"/>
  <c r="L21" i="1"/>
  <c r="U21" i="1" s="1"/>
  <c r="X21" i="1"/>
  <c r="L22" i="1"/>
  <c r="U22" i="1" s="1"/>
  <c r="X22" i="1"/>
  <c r="L23" i="1"/>
  <c r="U23" i="1" s="1"/>
  <c r="X23" i="1"/>
  <c r="L24" i="1"/>
  <c r="U24" i="1" s="1"/>
  <c r="X24" i="1"/>
  <c r="L25" i="1"/>
  <c r="U25" i="1" s="1"/>
  <c r="X25" i="1"/>
  <c r="L26" i="1"/>
  <c r="U26" i="1" s="1"/>
  <c r="X26" i="1"/>
  <c r="L27" i="1"/>
  <c r="U27" i="1" s="1"/>
  <c r="X27" i="1"/>
  <c r="J28" i="1"/>
  <c r="K28" i="1"/>
  <c r="V28" i="1"/>
  <c r="W28" i="1"/>
  <c r="AC28" i="1"/>
  <c r="AD28" i="1"/>
  <c r="Y26" i="1" l="1"/>
  <c r="Y24" i="1"/>
  <c r="Y23" i="1"/>
  <c r="Y27" i="1"/>
  <c r="Y22" i="1"/>
  <c r="Y25" i="1"/>
  <c r="Y21" i="1"/>
  <c r="L28" i="1"/>
  <c r="U20" i="1"/>
  <c r="Y20" i="1" s="1"/>
  <c r="X28" i="1"/>
  <c r="U28" i="1" l="1"/>
  <c r="Y28" i="1"/>
</calcChain>
</file>

<file path=xl/sharedStrings.xml><?xml version="1.0" encoding="utf-8"?>
<sst xmlns="http://schemas.openxmlformats.org/spreadsheetml/2006/main" count="1849" uniqueCount="868">
  <si>
    <t>Da Prestação de Contas</t>
  </si>
  <si>
    <t>Ações de regularização</t>
  </si>
  <si>
    <t>Vigência</t>
  </si>
  <si>
    <t>Data limite Prestação de Contas</t>
  </si>
  <si>
    <t>Objeto</t>
  </si>
  <si>
    <t>Data</t>
  </si>
  <si>
    <t>Situação quanto à aprovação</t>
  </si>
  <si>
    <t>Início</t>
  </si>
  <si>
    <t>Término</t>
  </si>
  <si>
    <t>Total</t>
  </si>
  <si>
    <t>Nº do Termo</t>
  </si>
  <si>
    <t>Até 2013</t>
  </si>
  <si>
    <t>No Exercício 2014</t>
  </si>
  <si>
    <t>Nº do Termo Aditivo</t>
  </si>
  <si>
    <t>Data da assinatura</t>
  </si>
  <si>
    <t>Motivo da alteração</t>
  </si>
  <si>
    <t>Início da vigência</t>
  </si>
  <si>
    <t>Término da vigência</t>
  </si>
  <si>
    <t>% de acréscimo</t>
  </si>
  <si>
    <t>% de supressão</t>
  </si>
  <si>
    <t>Especificações de Termo Aditivo</t>
  </si>
  <si>
    <t>Especificações do Instrumento de Transferência de Recursos</t>
  </si>
  <si>
    <t>Modalidade</t>
  </si>
  <si>
    <t>Valor Concedente</t>
  </si>
  <si>
    <t>Valor Contrapartida</t>
  </si>
  <si>
    <t>Valor Total</t>
  </si>
  <si>
    <t>Valor ajustado após alteração</t>
  </si>
  <si>
    <t>Nº</t>
  </si>
  <si>
    <t>(a)</t>
  </si>
  <si>
    <t>(b)</t>
  </si>
  <si>
    <t>(c )</t>
  </si>
  <si>
    <t>(d)</t>
  </si>
  <si>
    <t>(e)</t>
  </si>
  <si>
    <t>(f)</t>
  </si>
  <si>
    <t>(g)</t>
  </si>
  <si>
    <t>(h)</t>
  </si>
  <si>
    <t>(j)</t>
  </si>
  <si>
    <t>(l)</t>
  </si>
  <si>
    <t>(m)</t>
  </si>
  <si>
    <t>(n)</t>
  </si>
  <si>
    <t>(o)</t>
  </si>
  <si>
    <t>(p)</t>
  </si>
  <si>
    <t>(q)</t>
  </si>
  <si>
    <t>(s)</t>
  </si>
  <si>
    <t>(t)</t>
  </si>
  <si>
    <t>(v)</t>
  </si>
  <si>
    <t>(ad)</t>
  </si>
  <si>
    <t>(ae)</t>
  </si>
  <si>
    <t>Nome do responsável pela elaboração:</t>
  </si>
  <si>
    <t>Nº do Processo Administrativo</t>
  </si>
  <si>
    <t>Convenente</t>
  </si>
  <si>
    <t>Saldo a Transferir</t>
  </si>
  <si>
    <t>Valor Transferido (R$)</t>
  </si>
  <si>
    <t xml:space="preserve"> Acumulado até 2014</t>
  </si>
  <si>
    <t>Valor a comprovar</t>
  </si>
  <si>
    <t>Valor comprovado</t>
  </si>
  <si>
    <t>Seq</t>
  </si>
  <si>
    <t xml:space="preserve">(i) </t>
  </si>
  <si>
    <t>(r )</t>
  </si>
  <si>
    <t xml:space="preserve">(u) </t>
  </si>
  <si>
    <t>(y)</t>
  </si>
  <si>
    <t>(k) = (i) + (j)</t>
  </si>
  <si>
    <t>(x) = (u) + (v)</t>
  </si>
  <si>
    <t>Instruções de preenchimento:</t>
  </si>
  <si>
    <t>Coluna</t>
  </si>
  <si>
    <t>Instrução</t>
  </si>
  <si>
    <t>(g) (h)</t>
  </si>
  <si>
    <t>(i)</t>
  </si>
  <si>
    <t xml:space="preserve">(j) </t>
  </si>
  <si>
    <t>(k)</t>
  </si>
  <si>
    <t>(p) (q)</t>
  </si>
  <si>
    <t>(r ) (s)</t>
  </si>
  <si>
    <t>(u)</t>
  </si>
  <si>
    <t>(x)</t>
  </si>
  <si>
    <t>Informar o montante transferido pela administração pública direta ou indireta na vigência do convênio ou instrumento congênere</t>
  </si>
  <si>
    <t>(y) = (t) - (x)</t>
  </si>
  <si>
    <t>(z)</t>
  </si>
  <si>
    <t>(aa)</t>
  </si>
  <si>
    <t>(ab)</t>
  </si>
  <si>
    <t>(ac)</t>
  </si>
  <si>
    <t>Informar o número, em ordem sequencial, das prestações de contas apresentadas pelo convenente, caso em que deverá ser considerado se este está obrigado somente à entrega de prestação de contas final ou se há obrigação de entrega de prestações de contas parciais</t>
  </si>
  <si>
    <t>Informar o saldo a transferir ao convenente considerando o valor inicial atualizado do convênio deduzido das parcelas transferiadas até a data da última atualização deste demonstrativo</t>
  </si>
  <si>
    <t>Informar o valor das despesas comprovadas pelo convenente até a data da última atualização deste demonstrativo</t>
  </si>
  <si>
    <t>Informar o valor das despesas não comprovadas, considerando o resultado entre o montante transferido e o valor comprovado</t>
  </si>
  <si>
    <t>A = Aprovada</t>
  </si>
  <si>
    <t>E = em exame</t>
  </si>
  <si>
    <t>R = Não aprovada</t>
  </si>
  <si>
    <t>Informar as providências adotadas pelo ordenador de despesas para saneamento das impropriedades ou responsabilização pelas irregularidades verificadas na execução do convênio. Nas informações prestadas nesta coluna deverão constar número e data de notificações e de eventuais ressarcimentos de valores não comprovados ou glosados.</t>
  </si>
  <si>
    <t>CNPJ ou CPF do Convenente</t>
  </si>
  <si>
    <t>Descrever de forma completa o produto do convênio ou instrumento congênere, observado o plano de trabalho ou projeto e as suas finalidades</t>
  </si>
  <si>
    <t>Informar o número do processo administrativo autuado no órgão/entidade/fundo responsável pela transferência dos recursos, de acordo com a OT - CGM 001/2012</t>
  </si>
  <si>
    <t xml:space="preserve">Informar o nome do órgão ou entidade da administração pública direta ou indireta de qualquer esfera de governo, bem como entidade privada sem fins lucrativos ou pessoa física, com o qual a administração municipal pactua a execução de programa, projeto, atividade ou evento mediante convênio, ajuste ou instrumento congênere </t>
  </si>
  <si>
    <t>Informar o dia, mês e ano do início  e do término da vigência do convênio ou instrumento congênere consubstanciada no cronogramada de execução do objeto, no cronograma de desembolso e no plano de aplicação dos recursos</t>
  </si>
  <si>
    <t>Informar o montante dos recursos financeiros de responsabilidade da administração pública direta ou indireta, previsto no convênio ou instrumento congênere</t>
  </si>
  <si>
    <t>Informar o montante de recursos financeiros aportados ao convênio ou instrumento congênere pelo convenente, quando for o caso</t>
  </si>
  <si>
    <t>Informar o montante de recursos financeiros desembolsados pela administração pública direta ou indireta e pelo convenente</t>
  </si>
  <si>
    <t>Informar a data limite fixada para apresentação, pelo convenente, da prestação de contas do convênio ou instrumento congênere</t>
  </si>
  <si>
    <t>Informar o número do termo aditivo ao convênio ou instrumento congênere, quando for o caso</t>
  </si>
  <si>
    <t>Informar a data de assinatura do termo aditivo ao convênio ou instrumento congênere, quando for o caso</t>
  </si>
  <si>
    <t>Informar o motivo da alteração do convênio ou instrumento congênere, formalizada no termo aditivo</t>
  </si>
  <si>
    <t>Informar dia, mês e ano do início da vigência e do término quando a alteração se referir a prazo</t>
  </si>
  <si>
    <t>Informar o percentual de acréscimo ou de supressão, quando a alteração se referir a alteração de valor inicial atualizado</t>
  </si>
  <si>
    <t>Informar o valor atualizado do convênio ou instrumento congênere, após a alteração</t>
  </si>
  <si>
    <t>Informar o montante transferido pela administração pública direta ou indireta, ao convenente, desde a data do início da vigência do convênio ou instrumento congênere até o exercício de 2013, caso  o ajuste tenha sido firmado antes do exercício de 2014</t>
  </si>
  <si>
    <t>Informar o montante transferido pela administração pública direta ou indireta, ao convenente, no exercício 2014</t>
  </si>
  <si>
    <t>Informar o número do instrumento administrativo formalizado para disciplinar a transferência de recursos financeiros dos Orçamentos do Município</t>
  </si>
  <si>
    <t>DEMONSTRATIVO DE RECURSOS TRANSFERIDOS PARA ENTIDADES PÚBLICAS E PRIVADAS SEM FINS LUCRATIVOS (ONGs) E  BENEFICIÁRIOS DE INCENTIVOS À CULTURA - CONVÊNIOS E OUTROS INSTRUMENTOS CONGÊNERES</t>
  </si>
  <si>
    <t>1)</t>
  </si>
  <si>
    <t>2)</t>
  </si>
  <si>
    <t>Este Demonstrativo deve ser atualizado  rotineiramente , iniciando-se pelas informações dos instrumentos de transferência firmados em exercícios anteriores a 2014, se for o caso, seguidas das informações do primeiro instrumento firmado pelo órgão/entidade no exercício de 2014  e sucessivamente, obedecida a ordem numérica e cronológica da expedição dos instrumentos.</t>
  </si>
  <si>
    <t>Este Demonstrativo deve ser preenchido por todos os órgãos e entidades da Administração Pública municipal  que tenham transferido recursos para entidades públicas, privadas sem fins lucrativos ou pessoas físicas e jurídicas beneficiárias da Lei de Incentivo à Cultura e dos Editais de Incentivo à Cultura, cujos instrumentos de transferência tenham sido firmados no exercício 2014 ou em exercícios anteriores , porém com repasses de recursos ou prestações de contas no exercício 2014.</t>
  </si>
  <si>
    <t>Manual de Referência - Anexos IV, VI, VII e VIII</t>
  </si>
  <si>
    <t xml:space="preserve">Informar a modalidade do instrumento de transferência, tais como: Convênio, Acordo, Termo de Doação, Lei, Edital ou Outra modalidade (especificar) </t>
  </si>
  <si>
    <t>Tipo</t>
  </si>
  <si>
    <t>(af)</t>
  </si>
  <si>
    <t>Informar o tipo podendo ser, P = Parcial e F = Final.</t>
  </si>
  <si>
    <t>Informar a data da protocolização da prestação de contas no órgão/entidade/fundo transferidor dos recursos</t>
  </si>
  <si>
    <t>PODER EXECUTIVO MUNICIPAL</t>
  </si>
  <si>
    <t>Informar a situação da prestação de contas na data da última atualização deste demonstrativo adotando uma das seguintes opções:</t>
  </si>
  <si>
    <t>RESOLUÇÃO Nº 87, DE 28 DE NOVEMBRO DE 2013 - TRIBUNAL DE CONTAS DO ESTADO DO ACRE</t>
  </si>
  <si>
    <t>PODER EXECUTIVO</t>
  </si>
  <si>
    <t>DEMONSTRATIVO DE RECURSOS RECEBIDOS - CONVÊNIOS, CONTRATOS DE REPASSE E OUTROS INSTRUMENTOS CONGÊNERES</t>
  </si>
  <si>
    <t>SEQ</t>
  </si>
  <si>
    <t>Especificações do Instrumento de Recebimento de Recursos</t>
  </si>
  <si>
    <t>Valor Recebido (R$)</t>
  </si>
  <si>
    <t>Valor Executado</t>
  </si>
  <si>
    <t>Saldo a Receber</t>
  </si>
  <si>
    <t>Saldo a executar</t>
  </si>
  <si>
    <t>Concedente</t>
  </si>
  <si>
    <t>Valor do acréscimo</t>
  </si>
  <si>
    <t>Valor da supressão</t>
  </si>
  <si>
    <t>Acumulado até 2014</t>
  </si>
  <si>
    <t>(i) = (g) + (h)</t>
  </si>
  <si>
    <t>(r ) = (i) + (p) - (q)</t>
  </si>
  <si>
    <t>(u) = (s) + (t)</t>
  </si>
  <si>
    <t>(y) = (v) + (x)</t>
  </si>
  <si>
    <t>(z) = (r ) - (u)</t>
  </si>
  <si>
    <t>(aa) = (u) - ((y)</t>
  </si>
  <si>
    <t>Este Demonstrativo deve ser preenchido por todos os órgãos e entidades da Administração Pública municipal  que figuram nos instrumentos de transferência,  como responsáveis pela aplicação de recursos recebidos pelo Município, oriundos de outros Entes, Poderes, entidades ou instituições, no exercício 2014 ou em exercícios anteriores , porém com repasses de recursos ou prestações de contas exigíveis no exercício 2014.</t>
  </si>
  <si>
    <t>Informar o número do instrumento administrativo formalizado para disciplinar o recebimento de recursos voluntários, pelo Município</t>
  </si>
  <si>
    <t>Informar a modalidade do instrumento de transferência, tais como:  Convênio, Contrato de Repasse, Termo de Compromisso, Acordo, Termo de Doação, Lei, Edital ou Outra modalidade (especificar)</t>
  </si>
  <si>
    <t>(c)</t>
  </si>
  <si>
    <t xml:space="preserve">Informar o nome do Ente, órgão, entidade ou instituição concedente dos recursos transferidos para o Município para a execução, por este, de programa, projeto, atividade ou evento mediante convênio, ajuste ou instrumento congênere </t>
  </si>
  <si>
    <t>(e) (f)</t>
  </si>
  <si>
    <t>Informar o dia, mês e ano do início  e do término da vigência do convênio ou instrumento congênere consubstanciado no cronograma de execução do objeto, no cronograma de desembolso e no plano de aplicação dos recursos</t>
  </si>
  <si>
    <t>Informar o montante dos recursos financeiros de responsabilidade do concedente, previsto no convênio ou instrumento congênere</t>
  </si>
  <si>
    <t xml:space="preserve">(h) </t>
  </si>
  <si>
    <t>Informar o montante de recursos financeiros aportados ao convênio ou instrumento congênere pelo Município, a título de contrapartida, quando for o caso</t>
  </si>
  <si>
    <t>Informar o montante de recursos financeiros aportados ao convênio pelo concedente e pelo Município</t>
  </si>
  <si>
    <t>Informar a data limite fixada para apresentação, pelo Município, da prestação de contas do convênio ou instrumento congênere</t>
  </si>
  <si>
    <t>Informar o motivo da alteração do convênio ou instrumento congênere, formalizada através de termo aditivo</t>
  </si>
  <si>
    <t>(n) (o)</t>
  </si>
  <si>
    <t>Informar dia, mês e ano do início da vigência e do término quando o termo aditivo tiver como objeto a alteração de prazo</t>
  </si>
  <si>
    <t>(p ) (q)</t>
  </si>
  <si>
    <t>Informar o valor de acréscimo ou de supressão, quando o termo aditivo for formalizado para alterar o valor inicial do convênio ou instrumento congênere</t>
  </si>
  <si>
    <t>(r)</t>
  </si>
  <si>
    <t>Informar o valor atualizado do convênio ou instrumento congênere, após a alteração, quando for o caso</t>
  </si>
  <si>
    <t>Informar o montante recebido pelo Município, desde a data do início da vigência do convênio ou instrumento congênere até o exercício de 2013, caso  o ajuste tenha sido firmado antes do exercício de 2014</t>
  </si>
  <si>
    <t>Informar o montante recebido pelo Município no exercício 2014</t>
  </si>
  <si>
    <t>Informar o montante recebido pelo Município na vigência do convênio ou instrumento congênere</t>
  </si>
  <si>
    <t>Informar o valor da despesa realizada com recursos do convênio ou instrumento congênere até 31 de dezembro de 2013</t>
  </si>
  <si>
    <t>Informar o valor da despesa realizada com recursos do convênio ou instrumento congênere no exercício 2014</t>
  </si>
  <si>
    <t xml:space="preserve">Informar o valor total da despesa realizada com recursos do convênio ou instrumento congênere desde a data de início da sua vigência até a data da última atualização deste demonstrativo </t>
  </si>
  <si>
    <t>Informar o saldo a receber do concedente considerando o valor inicial atualizado do convênio deduzido das parcelas recebidas até a data da última atualização deste demonstrativo</t>
  </si>
  <si>
    <t xml:space="preserve">Informar o saldo de rececursos disponíveis para realização de despesas a conta do convênio ou instrumento congênere, considerando o valor total recebido (coluna u) deduzido do valor total da despesa realizada (coluna y) </t>
  </si>
  <si>
    <t>Informar o número, em ordem sequencial, das prestações de contas apresentadas ao concedente, caso em que deverá ser observado se há exigência de apresentação de prestações de contas parciais (Nos casos dos convênios SICONV não há exigência de prestações de contas parcial somente final)</t>
  </si>
  <si>
    <t xml:space="preserve">Informar a data da apresentação da prestação de contas no órgão/entidade/fundo, ao  concedente dos recursos </t>
  </si>
  <si>
    <t>Informar o valor das despesas comprovadas através da prestação de contas ao concedente, até a data da última atualização deste demonstrativo</t>
  </si>
  <si>
    <t>Informar as providências determinadas pelo concedente para saneamento das impropriedades ou responsabilização pelas irregularidades verificadas na execução do convênio. Nas informações prestadas nesta coluna deverão constar número e data de notificações e de eventuais ressarcimentos de valores não comprovados ou glosados.</t>
  </si>
  <si>
    <t>Nº Contrato</t>
  </si>
  <si>
    <t>Contrapartida</t>
  </si>
  <si>
    <t>DEMONSTRATIVO DA CONCESSÃO DE ADIANTAMENTOS - DIÁRIAS E PASSAGENS - COLABORADOR EVENTUAL</t>
  </si>
  <si>
    <t>Da Concessão</t>
  </si>
  <si>
    <t>Dados do Responsável pelo Adiantamento</t>
  </si>
  <si>
    <t>Do Deslocamento</t>
  </si>
  <si>
    <t>Da Despesa</t>
  </si>
  <si>
    <t>Ações de regularização/responsabilização</t>
  </si>
  <si>
    <t>Nº do Processo</t>
  </si>
  <si>
    <t>Nº da Portaria</t>
  </si>
  <si>
    <t>D.O.E</t>
  </si>
  <si>
    <t>Motivo/Objeto</t>
  </si>
  <si>
    <t>Valor unitário da diária</t>
  </si>
  <si>
    <t>Classe</t>
  </si>
  <si>
    <t>Nº de diárias</t>
  </si>
  <si>
    <t>Nome do Colaborador Eventual</t>
  </si>
  <si>
    <t>Nº do Termo de Compromisso</t>
  </si>
  <si>
    <t>Nº do Contrato</t>
  </si>
  <si>
    <t xml:space="preserve"> Função</t>
  </si>
  <si>
    <t>Órgão ou Empresa</t>
  </si>
  <si>
    <t>Itinerário</t>
  </si>
  <si>
    <t>Meio de transporte</t>
  </si>
  <si>
    <t>Classificação da Despesa</t>
  </si>
  <si>
    <t>Fonte de Recursos</t>
  </si>
  <si>
    <t>Nº da Nota de Empenho</t>
  </si>
  <si>
    <t>Com diárias</t>
  </si>
  <si>
    <t xml:space="preserve">Nº do Contrato de fornecimento da passagem </t>
  </si>
  <si>
    <t>Com transporte</t>
  </si>
  <si>
    <t xml:space="preserve">Total </t>
  </si>
  <si>
    <t>Valor do Adiantamento</t>
  </si>
  <si>
    <t>Valor Realizado</t>
  </si>
  <si>
    <t>Resultado líquido</t>
  </si>
  <si>
    <t xml:space="preserve">Valor Devolvido </t>
  </si>
  <si>
    <t>Valor Recebido em complementação</t>
  </si>
  <si>
    <t>Situação quanto a aprovação</t>
  </si>
  <si>
    <t>(b )</t>
  </si>
  <si>
    <t>(t )</t>
  </si>
  <si>
    <t>(x) = (u) - (v)</t>
  </si>
  <si>
    <t>(ac) = (v) + (ab)</t>
  </si>
  <si>
    <t>Este Demonstrativo deve ser preenchido por todos os órgãos e entidades da Administração Pública municipal  que autorizaram a realização de despesas pública com o pagamento de diárias e passagens</t>
  </si>
  <si>
    <t>Este Demonstrativo deve ser atualizado  rotineiramente , obedecida a ordem numérica e cronológica da expedição dos instrumentos de oncessões de adiantamentos - diárias e de passagens</t>
  </si>
  <si>
    <t>Informar o número do processo administrativo autuado no órgão/entidade cujo objeto é a concessão do adiantamento - diárias e de passagens a colaborador eventual</t>
  </si>
  <si>
    <t>Informar o número da portaria que autorizou a concessão do adiantamento - diárias e de passagens</t>
  </si>
  <si>
    <t>Informa a data de expedição da portaria que autorizou a concessão do adiantamento - diárias e de passagens</t>
  </si>
  <si>
    <t xml:space="preserve">(d) </t>
  </si>
  <si>
    <t xml:space="preserve">Informar o número do Diário Oficial do Estado em que se deu a publicação da portaria que autorizou a concessão do adiantamento - diárias e de passagens </t>
  </si>
  <si>
    <t xml:space="preserve">Informar o motivo da viagem, destacando o interesse público envolvido e os resultados esperados </t>
  </si>
  <si>
    <t>Informar o valor unitário da diária de acordo o enquadramento do responsável na Tabela de Diárias aprovada pela Administração municipal</t>
  </si>
  <si>
    <t>Informar a classe  em que o responsável se enquadra na Tabela de Diárias aprovada pela Administração municipal</t>
  </si>
  <si>
    <t>Informar o número de diárias recebidas pelo responsável pelo adiantamento - diárias</t>
  </si>
  <si>
    <t>Informar o nome completo do responsável pelo adiantamento - diárias e de passagens</t>
  </si>
  <si>
    <t>Informar o número do Termo de Compromisso firmado pelo colaboradora eventual com a Administração municipal, caso a despesa se enquadre na previsão do parágrafo único do art, 4º da LM nº 2.054/2014</t>
  </si>
  <si>
    <t>Informar o número do contrato caso a despesa se enquadre na previsão do art. 6º da LM nº 2.054/2014</t>
  </si>
  <si>
    <t>informar a função ocupada pelo responsável pelo adiantamento das diáras e/ou passagens, quando o responsável for integrante da Administração Pública de qualquer uma das esferas de governo</t>
  </si>
  <si>
    <t>informar o nome da empresa a que se vincula o responsável pelo adiantamento - diárias e passagens - quando a despesa decorrer da aplicação do disposto no art. 6º da LM nº 2.054/2014</t>
  </si>
  <si>
    <t>Informar o dia, mês e ano do início  e do término da viagem a que se refere o adiantamento - diárias e de passagens</t>
  </si>
  <si>
    <t>Informar o roteiro de viagem do responsável pelo adiantamento, indicando-se os trechos completos de ida e de volta</t>
  </si>
  <si>
    <t>Informar o meio de transporte utilizado (aéreo, terrestre, outros-especificar)</t>
  </si>
  <si>
    <t xml:space="preserve">Informar o código do Programa de Trabalho de Governo aprovado na LOA, ao qual está vinculada a despesa com adiantamento-diárias e passagens </t>
  </si>
  <si>
    <t>Informar a Fonte de Recursos que financiou a despesa com adiantamento - diárias e passagens</t>
  </si>
  <si>
    <t>Informar o número da nota de empenho referente ao adiantamento - diárias</t>
  </si>
  <si>
    <t>Informar o valor do adiantamento concedido a título de diárias</t>
  </si>
  <si>
    <t>informar o valor total da despesa realizada pelo responsável pelo adiantamento - diárias, sujeita a comprovação</t>
  </si>
  <si>
    <t>Informar o resultado financeiro líquido da viagem, apurado mediante o confronto do total do adiantamento concedido deduzido da despesa realizada pelo responsável</t>
  </si>
  <si>
    <t>Informar o valor devolvido à Administração Pública, pelo responsável, caso o valor do adiantamento - diárias tenha sido superior ao valor da despesa realizada comprovada</t>
  </si>
  <si>
    <t>Informar o valor recebido em complementação, pelo responsável, caso o valor do adiantamento - diárias tenha sido inferior ao valor da despesa realizada comprovada</t>
  </si>
  <si>
    <t>Informar o número do contrato firmado com a empresa fornecedora/agenciadora da passagem concedida ao colaborador eventual</t>
  </si>
  <si>
    <t>Informar o valor total da despesa realizada com o pagamento de transporte necessário ao deslocamento do responsável (passagens aéreas, terrestres, outras-especificar)</t>
  </si>
  <si>
    <t>Informar o valor total da despesa realizada com diárias e passagens, decorrente de cada uma das autorizações concedidas pelo ordenador da despesa</t>
  </si>
  <si>
    <t>Informar a data da protocolização da prestação de contas do adiantamento - diárias e passagens no órgão/entidade proponente da concessão</t>
  </si>
  <si>
    <t>C = Comprovada</t>
  </si>
  <si>
    <t>AC = A Cpmprovar</t>
  </si>
  <si>
    <t>Informar as providências determinadas pelo ordenador da despesa para saneamento das impropriedades ou responsabilização pelas irregularidades verificadas na execução do adiantamento - diárias e passagens. Nas informações prestadas nesta coluna deverão constar número e data de notificações e de eventuais ressarcimentos de valores não comprovados ou glosados.</t>
  </si>
  <si>
    <t>Motivo</t>
  </si>
  <si>
    <t>Elemento de Despesa</t>
  </si>
  <si>
    <t xml:space="preserve"> DEMONSTRATIVO DE LICITAÇÕES, CONTRATOS  E OBRAS CONTRATADAS</t>
  </si>
  <si>
    <t>Especificações da Licitação</t>
  </si>
  <si>
    <t>Contrato e Termo Aditivo</t>
  </si>
  <si>
    <t>Adesão a Registro de Preços</t>
  </si>
  <si>
    <t>Dispensa ou Inexigibilidade de Licitação</t>
  </si>
  <si>
    <t>Especificação de obras e serviços de engenharia</t>
  </si>
  <si>
    <t>Especificações do Contrato</t>
  </si>
  <si>
    <t xml:space="preserve">Execução Financeira </t>
  </si>
  <si>
    <t>Nº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</si>
  <si>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</si>
  <si>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</si>
  <si>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</si>
  <si>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</si>
  <si>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</si>
  <si>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</si>
  <si>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</si>
  <si>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</si>
  <si>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Forma de execução</t>
  </si>
  <si>
    <t>Prazo de execução</t>
  </si>
  <si>
    <t>Ordem de Serviço</t>
  </si>
  <si>
    <t>Concluída em 2014</t>
  </si>
  <si>
    <t>Em andamento em 2014</t>
  </si>
  <si>
    <t>Paralisações</t>
  </si>
  <si>
    <t>Nº Processo Administrativo</t>
  </si>
  <si>
    <t>Nº da Licitação</t>
  </si>
  <si>
    <t xml:space="preserve">Modalidade </t>
  </si>
  <si>
    <t>Nº DOE da publicação do Edital</t>
  </si>
  <si>
    <t>Parte Contratada</t>
  </si>
  <si>
    <t>CNPJ/CPF da Parte Contratada</t>
  </si>
  <si>
    <t>Valor contratado</t>
  </si>
  <si>
    <t>Nº DOE da publicação do Extrato</t>
  </si>
  <si>
    <t>Nº do Convênio/Contrato</t>
  </si>
  <si>
    <t>Parte Concedente</t>
  </si>
  <si>
    <t>Valor do Contrato após alteração</t>
  </si>
  <si>
    <t xml:space="preserve">Total Acumulado </t>
  </si>
  <si>
    <t>%</t>
  </si>
  <si>
    <t>Data ciência</t>
  </si>
  <si>
    <t>Reinício</t>
  </si>
  <si>
    <t xml:space="preserve">(ad) </t>
  </si>
  <si>
    <t>(ae) = (k) - (ad) + (ac)</t>
  </si>
  <si>
    <t xml:space="preserve">(ag) </t>
  </si>
  <si>
    <t>(ah) = (af) + (ag)</t>
  </si>
  <si>
    <t>(ai)</t>
  </si>
  <si>
    <t>(aj)</t>
  </si>
  <si>
    <t>(ak)</t>
  </si>
  <si>
    <t>(al)</t>
  </si>
  <si>
    <t>(am)</t>
  </si>
  <si>
    <t>(an)</t>
  </si>
  <si>
    <t>(ao)</t>
  </si>
  <si>
    <t>(ap)</t>
  </si>
  <si>
    <t>(aq)</t>
  </si>
  <si>
    <t>(ar)</t>
  </si>
  <si>
    <t>(as)</t>
  </si>
  <si>
    <t>(at)</t>
  </si>
  <si>
    <t>(au)</t>
  </si>
  <si>
    <t>(av)</t>
  </si>
  <si>
    <t>(ax)</t>
  </si>
  <si>
    <t>(ay)</t>
  </si>
  <si>
    <t>(az)</t>
  </si>
  <si>
    <t>(ba)</t>
  </si>
  <si>
    <t>(bb)</t>
  </si>
  <si>
    <t>(bc)</t>
  </si>
  <si>
    <t>(bd)</t>
  </si>
  <si>
    <t>(be)</t>
  </si>
  <si>
    <t>276.318-52/2008</t>
  </si>
  <si>
    <t>CONTRATO DE REPASSE</t>
  </si>
  <si>
    <t>MINISTÉRIO DO DESENVOLVIMENTO AGRÁRIO - MDA</t>
  </si>
  <si>
    <t>ESTRUTURAÇÃO DO COLEGIADO TERRITORIAL RURAL - TERRITÓRIOS</t>
  </si>
  <si>
    <t>31/07/2014</t>
  </si>
  <si>
    <t>515.186,23</t>
  </si>
  <si>
    <t>29.130,00</t>
  </si>
  <si>
    <t>30/09/2014</t>
  </si>
  <si>
    <t>117/2010</t>
  </si>
  <si>
    <t>056/2012</t>
  </si>
  <si>
    <t>Contrato de Repasse</t>
  </si>
  <si>
    <t>Convênio</t>
  </si>
  <si>
    <t>MINISTÉRIO DO DESENVOLVIMENTO SACIAL - MDS</t>
  </si>
  <si>
    <t xml:space="preserve"> Implantação de Feiras de Bairro e Casas de Vegetação, e ampliação da produção de Flores Tropicais e Composto Orgânico em Rio Branco-AC.</t>
  </si>
  <si>
    <t>Aquisição de caminhões, veículos utilitários, dois tratores e implementos agrícolas para o incremento da produção agrícola.</t>
  </si>
  <si>
    <t>31/12/2012</t>
  </si>
  <si>
    <t>31/12/2014</t>
  </si>
  <si>
    <t xml:space="preserve">233/2013 </t>
  </si>
  <si>
    <t>MINISTÉRIO DA DEFESA - PROGRAMA CALHA NORTE - MD/PCN</t>
  </si>
  <si>
    <t xml:space="preserve">545/2013 </t>
  </si>
  <si>
    <t>Aquisição de caminhões para escoamento da produção.</t>
  </si>
  <si>
    <t xml:space="preserve"> Aquisição de veículo utilitário administrativo e equipamentos.</t>
  </si>
  <si>
    <t>31/12/2008</t>
  </si>
  <si>
    <t>30/04/2013</t>
  </si>
  <si>
    <t>30/07/2014</t>
  </si>
  <si>
    <t>01</t>
  </si>
  <si>
    <t>05/03/2013</t>
  </si>
  <si>
    <t>19/09/2014</t>
  </si>
  <si>
    <t>04</t>
  </si>
  <si>
    <t>MINISTÉRIO DA PESCA E AQUICULTURA - MPA</t>
  </si>
  <si>
    <t>13/08/2013</t>
  </si>
  <si>
    <t>29/11/2013</t>
  </si>
  <si>
    <t>Solicitação de ampliação do prazo para realização das metas, uma vez que o MDA e Concedente do CR demorou mais de 9 (nove) meses para emitir parecer sobre o Relatório de Execução de Atividades – REA, referente a 1ª fase dos contratos, freando os pagamentos das atividades da 2ª, já que a mesma é vinculada a análise do 1º relatório pelo Ministério, para liberação dos recursos. Sendo assim, o encerramento deste CR foi prorrogado para julho de 2014. Já encontra-se em prestação de contas final.</t>
  </si>
  <si>
    <t>Os recursos só foram liberados pelo MDA em 2014, dai a necessidade do aditivo de prazo.</t>
  </si>
  <si>
    <t>Não há Termo Aditivo</t>
  </si>
  <si>
    <t>S/N</t>
  </si>
  <si>
    <t>27/02/2015</t>
  </si>
  <si>
    <t>NÃO HOUVE</t>
  </si>
  <si>
    <t>LIMPEZA E DESOBSTRUÇÃO DOS ACESSOS AQUAVIÁRIOS DA BACIA HIDROGRÁFICA DO RIOZINHO DO RÔLA</t>
  </si>
  <si>
    <t>31/12/2010</t>
  </si>
  <si>
    <t>18/10/2014</t>
  </si>
  <si>
    <t>01/03/2015</t>
  </si>
  <si>
    <t>30/01/2015</t>
  </si>
  <si>
    <t>22/06/2015</t>
  </si>
  <si>
    <t>19/08/2014</t>
  </si>
  <si>
    <t xml:space="preserve">29/11/2014 </t>
  </si>
  <si>
    <t>MENOR PREÇO</t>
  </si>
  <si>
    <t>1003340-91/2012</t>
  </si>
  <si>
    <t>-</t>
  </si>
  <si>
    <t>44.90.52.00</t>
  </si>
  <si>
    <t>MOTORAUTO VEÍCULOS E MÁQUINAS LTDA</t>
  </si>
  <si>
    <t>33.90.39.00</t>
  </si>
  <si>
    <t>33.90.30.00</t>
  </si>
  <si>
    <t>1 RP</t>
  </si>
  <si>
    <t>008/2014</t>
  </si>
  <si>
    <t>010/2014</t>
  </si>
  <si>
    <t>Dispensa</t>
  </si>
  <si>
    <t>Art. 24, inciso II</t>
  </si>
  <si>
    <t>ÓRGÃO/ENTIDADE/FUNDO: Secretaria Municipal de Agricultura e Floresta - SAFRA</t>
  </si>
  <si>
    <t>NADA CONSTA</t>
  </si>
  <si>
    <t>Nome do responsável pela elaboração: Mônica Leão Silva Mansour</t>
  </si>
  <si>
    <t>Nome do titular do Órgão/Entidade/Fundo (no exercício do cargo): Mário Jorge da Silva Fadell</t>
  </si>
  <si>
    <t>Nome do responsável pela elaboração: Eliane de Lima e Silva</t>
  </si>
  <si>
    <t xml:space="preserve">01.973.242/0001-24 </t>
  </si>
  <si>
    <t>784757/2013</t>
  </si>
  <si>
    <t>PRESTAÇÃO DE CONTAS EM ANÁLISE PELO MINISTÉRIO DA DEFESA</t>
  </si>
  <si>
    <t>MINISTÉRIO DA AGRICULTURA PECUÁRIA E ABASTECIMENTO - MAPA</t>
  </si>
  <si>
    <t>PRESTAÇÃO DE CONTAS EM ANÁLISE PELO MINISTÉRIO DA PESCA E AQUICULTURA</t>
  </si>
  <si>
    <t>Fortalecimento da Produção no Município de Rio Branco por meio de Diagnóstico, Capacitação, Divulgação e Fomento à Produção de Hortaliças.</t>
  </si>
  <si>
    <t xml:space="preserve">05/06/2015 </t>
  </si>
  <si>
    <t>11/12/2013</t>
  </si>
  <si>
    <t>Solicitação de reprogramação de Prazo,de valor e de quantitativode objetos.</t>
  </si>
  <si>
    <t>Solicitação de repactuação do valor do combustÍvel (pelo empresário) e solicitação da ampliação de metas (por esta Secretaria), motivo que incorreu em necessidade de ampliação de prazo</t>
  </si>
  <si>
    <t>11/09/2014</t>
  </si>
  <si>
    <t>09/10/2014</t>
  </si>
  <si>
    <t>2014.02.001015</t>
  </si>
  <si>
    <t>Prganização das Cooperativas Brasileiras no Estado do Acre - OCB</t>
  </si>
  <si>
    <t>04.076.741/0001-07</t>
  </si>
  <si>
    <t>Promover o Fortalecimento do Cooperativismo por meio do apoio às Organizações Sociais dos Trabalhadores Rurais de Rio Branco emsuas necessidades básicas</t>
  </si>
  <si>
    <t>04/04/2014</t>
  </si>
  <si>
    <t>ÓRGÃO/ENTIDADE/FUNDO:Secretaria Municipal de Agricultura e Floresta - SAFRA</t>
  </si>
  <si>
    <t>Eliane de Lima e Silva</t>
  </si>
  <si>
    <t>Dispensa de Licitação</t>
  </si>
  <si>
    <t>31/12/2015</t>
  </si>
  <si>
    <t>05/04/2016</t>
  </si>
  <si>
    <t xml:space="preserve">346 / 2014 – CEL/PMRB </t>
  </si>
  <si>
    <t xml:space="preserve">112/2014 </t>
  </si>
  <si>
    <t>PREGÃO PRESENCIAL SRP</t>
  </si>
  <si>
    <t>Aquisição de Grade aradora, para atender ao contrato de repasse n°1003340-91/2012/MDA</t>
  </si>
  <si>
    <t>006/2015</t>
  </si>
  <si>
    <t>AGRIMAQ COMÉRCIO E SERVIÇOS LTDA</t>
  </si>
  <si>
    <t xml:space="preserve">13.638.097/0001-04 </t>
  </si>
  <si>
    <t>06 e 01</t>
  </si>
  <si>
    <t xml:space="preserve"> Executado no Exercício 2015</t>
  </si>
  <si>
    <t xml:space="preserve">047 / 2015 – CEL/PMRB </t>
  </si>
  <si>
    <t>Aquisição de marmitex, para atender ao Convênio n° 784757/MAPA/2013</t>
  </si>
  <si>
    <t>M. CARLOTA DA SILVA.</t>
  </si>
  <si>
    <t xml:space="preserve">12.979.426/0001-18 </t>
  </si>
  <si>
    <t>380/2013 CEL I/ PMRB</t>
  </si>
  <si>
    <t>DEL CORSO INDUSTRIA, COMÉRCIO E REP. LTDA.</t>
  </si>
  <si>
    <t>008/2015</t>
  </si>
  <si>
    <t>Contratação de empresa para aquisição de material de consumo (lonas, irrigadores e caixa d’água)</t>
  </si>
  <si>
    <t>Executado até 2014</t>
  </si>
  <si>
    <t>460/2015 CPL 02</t>
  </si>
  <si>
    <t>Contratação de prestação de serviços de manutenção preventiva e corretiva, com fornecimento de peças e acessórios, nos tratores de esteiras, pás carregadeiras, escavadeira hidráulicas, tratores de pneus, colhedeiras e implementos agrícolas.</t>
  </si>
  <si>
    <t xml:space="preserve">04.043.451/0001-67  </t>
  </si>
  <si>
    <t>33.90.39.00                                                                e                             33.90.30.00</t>
  </si>
  <si>
    <t>009/2015</t>
  </si>
  <si>
    <t>010/2015</t>
  </si>
  <si>
    <t>AMAZONAS COMÉRCIO SERVIÇOS E REPRESENTAÇÃO LTDA- ME</t>
  </si>
  <si>
    <t>641/2014 CPL 05</t>
  </si>
  <si>
    <t>Contratação de prestação de serviços de manutenção preventiva e corretiva em condicionadores de ar do tipo ACJ e Split, bebedouro doméstico, frigobar e geladeira.</t>
  </si>
  <si>
    <t xml:space="preserve">08.580.940/0001-09  </t>
  </si>
  <si>
    <t>Nº 31/2014</t>
  </si>
  <si>
    <t>Nº 004/2014</t>
  </si>
  <si>
    <t>Nº 009/2014</t>
  </si>
  <si>
    <t>007/2015</t>
  </si>
  <si>
    <t>64045.008234/ 2013-97</t>
  </si>
  <si>
    <t>036/2013</t>
  </si>
  <si>
    <t>Aquisição de peças para veículos.</t>
  </si>
  <si>
    <t>RONDOMAZA AUTOPEÇAS LTDA - ME</t>
  </si>
  <si>
    <t>09.468.7069/0001-03</t>
  </si>
  <si>
    <t>N° 168/2013</t>
  </si>
  <si>
    <t>SÉTIMO BATALHÃO DE ENGENHARIA DE CONSTRUÇÃO - 7º BEC - BATALHÃO BARÃO DO RIO BRANCO</t>
  </si>
  <si>
    <t>11.367 de 11/08/2014</t>
  </si>
  <si>
    <t>SECRETARIA DE ESTADO DE EXTENSÃO AGROFLORESTAL E PRODUÇÃO FAMILIAR - SEAPROF</t>
  </si>
  <si>
    <t>11.276 de 01/04/2014</t>
  </si>
  <si>
    <t>SECRETARIA  MUNICIPAL DE CIDADANIA E ASSISTÊNCIA SOCIAL - SENCAS</t>
  </si>
  <si>
    <t>011/2015</t>
  </si>
  <si>
    <t>Contratação de empresa para aquisição de material de consumo em geral ( Pneus, camaras e protetores).</t>
  </si>
  <si>
    <t>Aquisição de material de consumo água mineral em garrafões de 20 litros, água natural sem gás acondicionadas em garrafas pet de 500 ml e barras de gelo.</t>
  </si>
  <si>
    <t xml:space="preserve">R. MARTINS DA COSTA - ME </t>
  </si>
  <si>
    <t>04.590.435/0001-94</t>
  </si>
  <si>
    <t>012/2014</t>
  </si>
  <si>
    <t>DEPARTAMENTO ESTADUAL DE TRÂNSITO</t>
  </si>
  <si>
    <t>Contratação de empresa para o fornecimento de gasolina comum marca: Shell, óleo diesel BS-10 marca: Shell, óleo diesel marca: Shell, aditivo arla 32 marca: Shell e gás liquefeito de petróleo - GLP acondicionadas em botijas de 13 Kg marca: fogás.</t>
  </si>
  <si>
    <t>AUTO POSTO TREVO</t>
  </si>
  <si>
    <t>84.322.932/0001-40</t>
  </si>
  <si>
    <t>Aquisição de material de consumo (material de higiene e limpeza).</t>
  </si>
  <si>
    <t>M &amp; R DISTRIBUIDORA LTDA</t>
  </si>
  <si>
    <t>11.001.135/0001-98</t>
  </si>
  <si>
    <t>11.497 de 12/02/2015</t>
  </si>
  <si>
    <t>001/2015</t>
  </si>
  <si>
    <t>Contratação de profissional especializado em montagem de torre estaiada de 18m, seção triangular de 30cm, módulo de 06 metros tubos de 1", chapa 3 de vergalhão de 3/8, pintura industrial marítima (laranja e branca, com todos os materiais de instalação.</t>
  </si>
  <si>
    <t xml:space="preserve">RAFAEL BARROS SALES </t>
  </si>
  <si>
    <t>721.197.132-00</t>
  </si>
  <si>
    <t>002/2015</t>
  </si>
  <si>
    <t>Contratação de empresa especializada em manutenção preventiva e corretiva de veículo (tipo caminhão) com capacidade de 4 a 8 toneladas, de marca Agrale/8700/2014, Agrale/14000/2014.</t>
  </si>
  <si>
    <t>MERCETOYA PEÇAS E ACESSORIOS IMP. E EXP. LTDA</t>
  </si>
  <si>
    <t>34.709.857/0001-05</t>
  </si>
  <si>
    <t>003/2015</t>
  </si>
  <si>
    <t>33.90.36.00</t>
  </si>
  <si>
    <t>Contratação de pessoa fisica, para execução dos serviços de manutenção da tubulação de ferro da máquina e registros da tubulação de gás liquido: solda e troca de canos.</t>
  </si>
  <si>
    <t>EDUARDO PINHO NETO</t>
  </si>
  <si>
    <t>005.640.442-53</t>
  </si>
  <si>
    <t>004/2015</t>
  </si>
  <si>
    <t>Contratação de pessoa fisica, para execução dos serviços de revisão dos motores da fabrica gelo: limpeza, ajustes de bico e revisão do quadro elétrico.</t>
  </si>
  <si>
    <t>POTY PINHO PASCOAL</t>
  </si>
  <si>
    <t>197.394.352-20</t>
  </si>
  <si>
    <t>Não Consta</t>
  </si>
  <si>
    <t>390/2014 CPL</t>
  </si>
  <si>
    <t>11.491 de 04/02/2015</t>
  </si>
  <si>
    <t>11.213 de 03/01/2014</t>
  </si>
  <si>
    <t>11.504 de 26/02/2015</t>
  </si>
  <si>
    <t>SECRETARIA DE ESTADO DE DESENVOLVIMENTO FLORESTAL, DA INDÚSTRIA E DO COMÉRCIO E DOS SERVIÇOS SUSTENTÁVEIS - SEDENS</t>
  </si>
  <si>
    <t>005/2015</t>
  </si>
  <si>
    <t xml:space="preserve">Contratação de empresa para aquisição de material de consumo (água potável em carro pipa), </t>
  </si>
  <si>
    <t>COMERCIAL SOUZA LTDA - ME</t>
  </si>
  <si>
    <t>08.581.016/0001-47</t>
  </si>
  <si>
    <t>043/2014</t>
  </si>
  <si>
    <t>009/2014</t>
  </si>
  <si>
    <t>EMPRESA MUNICIPAL DE URBANIZAÇÃO DE RIO BRANCO - EMURB</t>
  </si>
  <si>
    <t xml:space="preserve">SECRETARIA DE ESTADO DA POLICIA CIVIL </t>
  </si>
  <si>
    <t>033/2014</t>
  </si>
  <si>
    <t>011/2014</t>
  </si>
  <si>
    <t>02.477.407/0001-30</t>
  </si>
  <si>
    <t>PREFEIRURA MUNICIPAL DE SENADOR GUIOMARD</t>
  </si>
  <si>
    <t>SECRETARIA DE ESTADO DE EDUCAÇÃO E ESPORTE</t>
  </si>
  <si>
    <t>Contratação de empresa para aquisição de diversos materiais de consumo e permanente (elétricos, hidráulicos, engenharia e outros)</t>
  </si>
  <si>
    <t>ELETROFER COMERCIO DE MATERIAIS ELÉTRICOS E CONSTRUÇÃO LTDA.</t>
  </si>
  <si>
    <t>293/2014</t>
  </si>
  <si>
    <t>028/2014</t>
  </si>
  <si>
    <t xml:space="preserve">02.828.379/0001-14 </t>
  </si>
  <si>
    <t>SUPERINTENDÊNCIA MUNICIPAL DE TRANSPORTE E TRÂNSITO - RBTRANS</t>
  </si>
  <si>
    <t>021/2014</t>
  </si>
  <si>
    <t>04.518.601/0001-41</t>
  </si>
  <si>
    <t>44.90.51.00</t>
  </si>
  <si>
    <t>11.516 de 19/03/2015</t>
  </si>
  <si>
    <t>DOU 208 de 25/10/2013</t>
  </si>
  <si>
    <t>0006333-6/2014 CPL</t>
  </si>
  <si>
    <t>433/2014 - CPL</t>
  </si>
  <si>
    <t>11.308 de 21/05/2014</t>
  </si>
  <si>
    <t>001/2014</t>
  </si>
  <si>
    <t>11.336 de 27/06/2014</t>
  </si>
  <si>
    <t xml:space="preserve">0014371-7/2014 </t>
  </si>
  <si>
    <t>DOU 100 de 28/05/2014</t>
  </si>
  <si>
    <t>11.348 de 15/07/2014</t>
  </si>
  <si>
    <t>0005990-5/2014CPL</t>
  </si>
  <si>
    <t>11.288 de 22/04/2014</t>
  </si>
  <si>
    <t>11.501 de 23/02/2015</t>
  </si>
  <si>
    <t>11.334 de 25/06/2014</t>
  </si>
  <si>
    <t>11.451 de 05/12/2014</t>
  </si>
  <si>
    <t>11.503 de 25/02/2015</t>
  </si>
  <si>
    <t>0003950-8/2014CPL</t>
  </si>
  <si>
    <t>251/2014 - CPL</t>
  </si>
  <si>
    <t>11.280 de 07/04/2014</t>
  </si>
  <si>
    <t>11.314 de 28/05/2014</t>
  </si>
  <si>
    <t>002/2015/CEL /PMRB</t>
  </si>
  <si>
    <t>11.485 de 27/01/2015</t>
  </si>
  <si>
    <t>784757/2013/MAPA</t>
  </si>
  <si>
    <t>056/2014 CPL</t>
  </si>
  <si>
    <t>035/2014 - CPL</t>
  </si>
  <si>
    <t>11.247 de 19/02/2014</t>
  </si>
  <si>
    <t>11.512 de 13/03/2015</t>
  </si>
  <si>
    <t>11.264 de 18/03/2014</t>
  </si>
  <si>
    <t>0012934-1/2014 CPL</t>
  </si>
  <si>
    <t>11.346 de 11/07/2014</t>
  </si>
  <si>
    <t>11.517 de 20/03/2015</t>
  </si>
  <si>
    <t>11.391 de 12/09/2014</t>
  </si>
  <si>
    <t>11.467 de 30/12/2014</t>
  </si>
  <si>
    <t>DISTRATO AMIGÁVEL DE CONTRATO</t>
  </si>
  <si>
    <t>11467 de 30/12/2014</t>
  </si>
  <si>
    <t>534/2013</t>
  </si>
  <si>
    <t>Prestação de Serviços Terceirizados de Forma Indireta e Contínua mediente Seção ou Locação de Mão de Obra (Cargos: Auxiliar de Limpeza, Auxiliar de Serviços Diversos, Recepcionista, Motorista, Agente de Portaria e Motoboy)</t>
  </si>
  <si>
    <t>11.318 de 02/06/2014</t>
  </si>
  <si>
    <t>012/2015</t>
  </si>
  <si>
    <t xml:space="preserve">A.C.C.A. SERVIÇOS E COMÉRCIO LTDA </t>
  </si>
  <si>
    <t>14.268.627/0001-32</t>
  </si>
  <si>
    <t>11.536 de 20/04/2015</t>
  </si>
  <si>
    <t>006/2014</t>
  </si>
  <si>
    <t>11.354 de 23/07/2014</t>
  </si>
  <si>
    <t>CÂMARA MUNICIPAL DE RIO BRANCO</t>
  </si>
  <si>
    <t>257/2014</t>
  </si>
  <si>
    <t>073/2014</t>
  </si>
  <si>
    <t>Aquisição de Pneus</t>
  </si>
  <si>
    <t>11.351 de 18/07/2014</t>
  </si>
  <si>
    <t>013/2015</t>
  </si>
  <si>
    <t>AGUIA AZUL PNEUS LTDA - EPP</t>
  </si>
  <si>
    <t>05.391.917/0001-88</t>
  </si>
  <si>
    <t>044/2014</t>
  </si>
  <si>
    <t>11.382 de 29/08/2014</t>
  </si>
  <si>
    <t>SECRETARIA MUNICIPAL DE SAÚDE</t>
  </si>
  <si>
    <t>082/2014</t>
  </si>
  <si>
    <t>11.400 de 25/09/2014</t>
  </si>
  <si>
    <t>14/2015</t>
  </si>
  <si>
    <t xml:space="preserve">33.90.30.00  </t>
  </si>
  <si>
    <t>TERMOS ADITIVOS</t>
  </si>
  <si>
    <t>303/2010</t>
  </si>
  <si>
    <t>028/2010</t>
  </si>
  <si>
    <t>Pregão Presencial para Registro de Preços</t>
  </si>
  <si>
    <t>Menor Preço</t>
  </si>
  <si>
    <t>Contratação de empresa especializada em prestação de serviços de vigilância patrimonial armada.</t>
  </si>
  <si>
    <t>10.384 de 23/09/2010</t>
  </si>
  <si>
    <t>012/2011</t>
  </si>
  <si>
    <t>ESTAÇÃO VIP SEGURANÇA LTDA</t>
  </si>
  <si>
    <t>09.228.233/0001-10</t>
  </si>
  <si>
    <t>10.545 de 11/05/2011</t>
  </si>
  <si>
    <t>Aditivo de Prazo e Preço</t>
  </si>
  <si>
    <t>004/2010</t>
  </si>
  <si>
    <t>10434 de 0712/2010</t>
  </si>
  <si>
    <t>Secretaria Municipal de Administração - SEAD</t>
  </si>
  <si>
    <t>10.434 de 0712/2010</t>
  </si>
  <si>
    <t>067/2011</t>
  </si>
  <si>
    <t>035/2011</t>
  </si>
  <si>
    <t>Contratação de empresa para prestação de serviços terceirizados especializados em suporte de atividade auxiliares, limpeza e conservação.</t>
  </si>
  <si>
    <t>10.644 de 27/09/2011</t>
  </si>
  <si>
    <t xml:space="preserve">023/2012 </t>
  </si>
  <si>
    <t>04.090.759/0001-63</t>
  </si>
  <si>
    <t>10.814 de 05/06/2012</t>
  </si>
  <si>
    <t>02/2011</t>
  </si>
  <si>
    <t>Secretaria Municipal de Meio ambiente - SEMEIA</t>
  </si>
  <si>
    <t>180/2013</t>
  </si>
  <si>
    <t>076/2013</t>
  </si>
  <si>
    <t>Contratação de empresa para serviços de limpeza e conservaçãon dos mercados muncipais  e centros comerciais.</t>
  </si>
  <si>
    <t>11.048 de 15/05/2013</t>
  </si>
  <si>
    <t>027/2013</t>
  </si>
  <si>
    <t>COOPERATIVA DE TRABALHARDORES AUTÔNOMOS EM SERVIÇOS GERAIS - COOPSERGE</t>
  </si>
  <si>
    <t>03.713.023/0001-31</t>
  </si>
  <si>
    <t>11.092 de 18/07/2013</t>
  </si>
  <si>
    <t>1º</t>
  </si>
  <si>
    <t>39920-5/2011</t>
  </si>
  <si>
    <t>015/2012</t>
  </si>
  <si>
    <t>Contratação de empresa para a prestação terceirizada de apoio administrativo e operacional, de natureza contínua.</t>
  </si>
  <si>
    <t>10.736 de 10/02/2012</t>
  </si>
  <si>
    <t>010/2013</t>
  </si>
  <si>
    <t>TEIXEIRA &amp; AGUIAR LTDA</t>
  </si>
  <si>
    <t>02.600.863/0001-25</t>
  </si>
  <si>
    <t xml:space="preserve">11.033 de 23/04/2013 </t>
  </si>
  <si>
    <t>2º</t>
  </si>
  <si>
    <t>11419 de 22/10/2014</t>
  </si>
  <si>
    <t>Aditivo de Prazo</t>
  </si>
  <si>
    <t>116/2012</t>
  </si>
  <si>
    <t>10850 de 26/07/2012</t>
  </si>
  <si>
    <t>Secretaria de Estado de Educação e Esporte - SEE</t>
  </si>
  <si>
    <t>10.850 de 26/07/2012</t>
  </si>
  <si>
    <t>001/2013</t>
  </si>
  <si>
    <t>Contratação de empresa especializada em locação de impressora multifuncional, com fornecimento de todo material necessário, exceto papel A4, para realização do serviço, tecnologia digital laser, led ou superior</t>
  </si>
  <si>
    <t>10.989 de 18/02/2013</t>
  </si>
  <si>
    <t>DUX COMÉRCIO REPRESENTAÇÕES IMPORTAÇÕES E EXPORTAÇÕES LTDA</t>
  </si>
  <si>
    <t>05.502.105/0001-62</t>
  </si>
  <si>
    <t>11267 de 21/03/2014</t>
  </si>
  <si>
    <t>003/2013</t>
  </si>
  <si>
    <t>11.013 de 22/03/2013</t>
  </si>
  <si>
    <t>Tribunal de Contas do Estado do Acre - TCU</t>
  </si>
  <si>
    <t>0033183-0/2012</t>
  </si>
  <si>
    <t>1325/2012</t>
  </si>
  <si>
    <t>Contratação de empresa para prestação de serviços de fossas, caixa d’água e cisterna, rede de esgoto, dedetização, descupinização e desratização.</t>
  </si>
  <si>
    <t>10.955 de 28/12/2012</t>
  </si>
  <si>
    <t>ACRELIMP SERVIÇOS DE LIMPEZA LTDA</t>
  </si>
  <si>
    <t>06.239.786/0001-80</t>
  </si>
  <si>
    <t>11266 de 20/03/2014</t>
  </si>
  <si>
    <t>09/2013</t>
  </si>
  <si>
    <t>11.021 de 05/12/2013</t>
  </si>
  <si>
    <t xml:space="preserve">Secretaria de Estado da Polícia Civil </t>
  </si>
  <si>
    <t>Execução de serviços de recuperação de ramais no Municipio de Rio Branco</t>
  </si>
  <si>
    <t>11.401 de 25/09/2014</t>
  </si>
  <si>
    <t xml:space="preserve">EMPRESA MUNICIPAL DE URBANIZAÇÃO DE RIO BRANCO </t>
  </si>
  <si>
    <t>Art. 24, inciso VIII</t>
  </si>
  <si>
    <t>CONTRATOS COMPRA DIRETA</t>
  </si>
  <si>
    <t>11.515 de 18/03/2015</t>
  </si>
  <si>
    <t>11.511 de 12/03/2015</t>
  </si>
  <si>
    <t>11.520 de 25/03/2015</t>
  </si>
  <si>
    <t>11.523 de 30/03/2015</t>
  </si>
  <si>
    <t>11.522 de 27/03/2015</t>
  </si>
  <si>
    <t>11523 de 30/03/2015</t>
  </si>
  <si>
    <t>11.539 de 24/04/2015</t>
  </si>
  <si>
    <t>Contratação de empresa especializada para prestação de serviços de manuntenção em 03 (três) caixas de som da CEASA e sonorização e divulgação de eventos, no periodo de 07 (sete) dias.</t>
  </si>
  <si>
    <t>MAICOM OLIVERIA DE MATOS - ME</t>
  </si>
  <si>
    <t>13.368.791/0001-59</t>
  </si>
  <si>
    <t>11.539 de  24/04/2015</t>
  </si>
  <si>
    <t>11.541 de  28/04/2015</t>
  </si>
  <si>
    <t>Contratação de pessoa fisica para realização de serviços de atualização de software, manuntenção corretiva e preventiva, rede de computadores e manuntenção de servidores.</t>
  </si>
  <si>
    <t>ALCEMIR NAZARÉ MUNIZ</t>
  </si>
  <si>
    <t>258.035.142-68</t>
  </si>
  <si>
    <t>11.550 de 08/05/2015</t>
  </si>
  <si>
    <t>11.542 de 29/04/2015</t>
  </si>
  <si>
    <t>Locação de veiculo tipo caminhonete, cabine dupla 4x4, diesel, sem motorista, para realizar os serviços de baldeações da produçao agricola nas comunidades Rurais de Rio Branco.</t>
  </si>
  <si>
    <t>ALINE QUELINE DA SILVA MAIA</t>
  </si>
  <si>
    <t>880.496.982-20</t>
  </si>
  <si>
    <t>11.552  de 12/05/2015</t>
  </si>
  <si>
    <t>Contratação de veiculo tipo minivan, gasolina, sem motorista, para realizar os serviços de baldeção de produtores dass comunidades Rurais de Rio Branco.</t>
  </si>
  <si>
    <t>ELENILDA SILVA DE FARIAS</t>
  </si>
  <si>
    <t>360.623.242-04</t>
  </si>
  <si>
    <t>11.552 de 12/05/2015</t>
  </si>
  <si>
    <t>Contratação de pessoa fisica para realização de serviços de consultoria em Assistência Tecnica e Extensão rural - ATER no municipio de Rio Branco.</t>
  </si>
  <si>
    <t>ANA LUZIA SOARES DE SALES</t>
  </si>
  <si>
    <t>222.399.873-91</t>
  </si>
  <si>
    <t>11550 de 08/05/2015</t>
  </si>
  <si>
    <t>11.543 de 30/04/2015</t>
  </si>
  <si>
    <t>Contratação de pessoa fisica para realização de serviços de diagnósticos dos problemas causados pela enchete do Rio Acre/2015, nos ramais que dão acesso dos ribeirinhos aos mercados municipais, feiras de bairro e CEASA Rio Branco.</t>
  </si>
  <si>
    <t xml:space="preserve">DANIEL GOMES DE ALMEIDA </t>
  </si>
  <si>
    <t>019.434.782-60</t>
  </si>
  <si>
    <t>Contratação de Empresa especializada em serviços de forração com troca de tecidos e espumas em bancos e selas, confecção e forração de pisos e tetos, solda de bancos em caminhões, caminhonetes, tratores e motocicletas.</t>
  </si>
  <si>
    <t xml:space="preserve">SANDRO DE FRANÇA PEREIRA </t>
  </si>
  <si>
    <t>13.693.476/0001-05</t>
  </si>
  <si>
    <t>11.566 de 01/06/2015</t>
  </si>
  <si>
    <t>11.561 de 25/05/2015</t>
  </si>
  <si>
    <t>11.562 de 26/05/2015</t>
  </si>
  <si>
    <r>
      <t xml:space="preserve">OLIVEIRA &amp; CIA IND. COM. IMP. E EXP. LTDA. </t>
    </r>
    <r>
      <rPr>
        <b/>
        <sz val="14"/>
        <rFont val="Arial"/>
        <family val="2"/>
      </rPr>
      <t>TERMO DE DISTRATO</t>
    </r>
  </si>
  <si>
    <t>PRESTAÇÃO DE CONTAS MENSAL - EXERCÍCIO 2015</t>
  </si>
  <si>
    <t>078/2015</t>
  </si>
  <si>
    <t>Aquisição de Equipamentos (escavadeira Hidráulica)</t>
  </si>
  <si>
    <t>11.541 de 28/04/2015</t>
  </si>
  <si>
    <t>015/2015</t>
  </si>
  <si>
    <t xml:space="preserve">04.043.451/0001-67 </t>
  </si>
  <si>
    <t>11.563 de 27/05/2015</t>
  </si>
  <si>
    <t>170/MD/PCN/2014</t>
  </si>
  <si>
    <t>110/2015</t>
  </si>
  <si>
    <t>Aquisição de equipamentos agrícolas ( Forno para casa de farinha, motor estacionário)</t>
  </si>
  <si>
    <t>11.525 de 01/04/2015</t>
  </si>
  <si>
    <t>017/2015</t>
  </si>
  <si>
    <t xml:space="preserve">03.580.878/0001-31 </t>
  </si>
  <si>
    <t>11.578 de 19/06/2015</t>
  </si>
  <si>
    <t>1004574-60/MAPA/CX/2013</t>
  </si>
  <si>
    <t>S. N.HOLANDA -ME</t>
  </si>
  <si>
    <t>Aquisição de equipamentos agrícolas ( Grade niveladora, grade aradora, beneficiadora de arroz)</t>
  </si>
  <si>
    <t>016/2015</t>
  </si>
  <si>
    <t>D.L. RAMOS - ME</t>
  </si>
  <si>
    <t>11.607 de 28/07/2015</t>
  </si>
  <si>
    <t xml:space="preserve">Aditivo de Prazo </t>
  </si>
  <si>
    <t>10860/2014</t>
  </si>
  <si>
    <t>038/2014 CEL/PMRB</t>
  </si>
  <si>
    <t>contratação de empresa para a aquisição de material permanente (mobiliário, eletrônicos, condicionadores de ar e outros)</t>
  </si>
  <si>
    <t>11.264  de 18/03/2014</t>
  </si>
  <si>
    <t>018/2015</t>
  </si>
  <si>
    <t>S &amp; S COMÉRCIO E REPRESENTAÇÕES DE TINTAS LTDA</t>
  </si>
  <si>
    <t>07.338.922/0001-52</t>
  </si>
  <si>
    <t>11.573 de 11/06/2015</t>
  </si>
  <si>
    <t>032/2014</t>
  </si>
  <si>
    <t>11.328 de16/06/2014</t>
  </si>
  <si>
    <t>Secretaria Municipal de Saúde - SEMSA</t>
  </si>
  <si>
    <t>038/2014</t>
  </si>
  <si>
    <t>019/2015</t>
  </si>
  <si>
    <t>J. R. ASSESSORIA E COMÉRCIO LTDA- ME</t>
  </si>
  <si>
    <t>18.285.648/0001-17</t>
  </si>
  <si>
    <t>11.577 de 18/06/2015</t>
  </si>
  <si>
    <t>11.328 de 16/06/2015</t>
  </si>
  <si>
    <t xml:space="preserve">Secretaria Municipal de Saúde - SEMSA </t>
  </si>
  <si>
    <t>169/2015</t>
  </si>
  <si>
    <t>Contratação de empresa para aquisição de 04 (quatro) Caminhões  com carroceria tipo carga seca.</t>
  </si>
  <si>
    <t>11.553 de 19/05/2015</t>
  </si>
  <si>
    <t>020/2015</t>
  </si>
  <si>
    <t>ACREDIESEL COMERCIAL DE VEÍCULOS LTDA</t>
  </si>
  <si>
    <t xml:space="preserve">04.043.949/0001-20 </t>
  </si>
  <si>
    <t>11.606 de 27/07/2015</t>
  </si>
  <si>
    <t>807315/2014/MDA</t>
  </si>
  <si>
    <r>
      <t>44.90.52.00</t>
    </r>
    <r>
      <rPr>
        <b/>
        <sz val="10"/>
        <color theme="1"/>
        <rFont val="Arial"/>
        <family val="2"/>
      </rPr>
      <t xml:space="preserve"> </t>
    </r>
  </si>
  <si>
    <t>175/2015 CPL/PMRB</t>
  </si>
  <si>
    <t>Constitui objeto deste a contratação de empresa especializada para elaboração e confecção de material gráfico</t>
  </si>
  <si>
    <t>11.569 de 05/06/2015</t>
  </si>
  <si>
    <t>21/2015</t>
  </si>
  <si>
    <t>G. S. SILVEIRA ME</t>
  </si>
  <si>
    <t xml:space="preserve">84.313.923/0001-93 </t>
  </si>
  <si>
    <t>22/2015</t>
  </si>
  <si>
    <t xml:space="preserve">J.S. DOS REIS -ME </t>
  </si>
  <si>
    <t xml:space="preserve">11.975.764/0001-19 </t>
  </si>
  <si>
    <t>0006425-8/2015</t>
  </si>
  <si>
    <t>111/2015</t>
  </si>
  <si>
    <t>contratação de empresa para prestação de serviços de lavagem de veículos (veículos de passeio, motocicletas, caminhões)</t>
  </si>
  <si>
    <t>23/2015</t>
  </si>
  <si>
    <t>MASATOSHI B. NISHIZAWA</t>
  </si>
  <si>
    <t xml:space="preserve">14.524.596/0001-33  </t>
  </si>
  <si>
    <t>11.547 de 06/05/2015</t>
  </si>
  <si>
    <t>Polícia militar do Estado do Acre- PM</t>
  </si>
  <si>
    <t>11.616 de 11/08/2015</t>
  </si>
  <si>
    <t>11.617 de 12/08/2015</t>
  </si>
  <si>
    <t>Contratação de empresa especializada em serviços de recarga e vendas de extintores.</t>
  </si>
  <si>
    <t>F. C. GOMES DE LIMA – ME</t>
  </si>
  <si>
    <t xml:space="preserve">13.225.975/0001-60 </t>
  </si>
  <si>
    <t>11.590 de 06/07/2015</t>
  </si>
  <si>
    <t>33.90.39.00 / 40.90.52.00</t>
  </si>
  <si>
    <t>Aquisição de 14 mesas dobráveis, com 04 (quatro) cadeiras dobráveis, para atender as necessidades da Secretaria Municipal de Agricultura e Floresta – SAFRA.</t>
  </si>
  <si>
    <t>N B P LOUREIRO</t>
  </si>
  <si>
    <t xml:space="preserve">03.924.998/0001-09 </t>
  </si>
  <si>
    <t>11.571 de 09/06/2015</t>
  </si>
  <si>
    <t>014/2015</t>
  </si>
  <si>
    <t>Contratação de empresa com especialidade no fornecimento de areia suja e barro piçarrado, para atender as necessidades da Secretaria Municipal de Agricultura e Floresta – SAFRA</t>
  </si>
  <si>
    <t>IRMÃOS QUINTELA IND. COM. E SERV. DE TERRAPLANAGEM LTDA</t>
  </si>
  <si>
    <t>03.910.564/0001-50</t>
  </si>
  <si>
    <t>11.596 de 14/07/2015</t>
  </si>
  <si>
    <t>Contratação de pessoa física, para realização de serviços de assistência Técnica em Agroecologia, fundamentos da produção orgânica e cultivo protegido para produtores rurais, nas feiras municipais de Rio Branco</t>
  </si>
  <si>
    <t>LUCIETE COSTA DE ARAUJO ALTINO</t>
  </si>
  <si>
    <t>308.571.552-53</t>
  </si>
  <si>
    <t>11.587 de 02/07/2015</t>
  </si>
  <si>
    <t>PRESTAÇÃO DE CONTAS APROVADA</t>
  </si>
  <si>
    <t>03/06/2016</t>
  </si>
  <si>
    <t>06/06/2015</t>
  </si>
  <si>
    <t>Acumulado até 2015</t>
  </si>
  <si>
    <t>Executado no exercício 2015</t>
  </si>
  <si>
    <t>170/2014</t>
  </si>
  <si>
    <t>Aquisição de Escavadeira Hidráulica</t>
  </si>
  <si>
    <t>Aquisição de Caminhão com Carroceria tipo carga seca</t>
  </si>
  <si>
    <t>Os recursos só foram liberados pelo MDA em 2015, dai a necessidade do aditivo de prazo.</t>
  </si>
  <si>
    <t>EM ELABORAÇÃO DE CONTRATOS E PARTE A REPROGRAMAR</t>
  </si>
  <si>
    <t>09/07/2014</t>
  </si>
  <si>
    <t xml:space="preserve">27/11/2015 </t>
  </si>
  <si>
    <t>11/01/2016</t>
  </si>
  <si>
    <t>Não</t>
  </si>
  <si>
    <t>RESTAÇÃO DE CONTAS EM ANÁLISE PELO MINISTÉRIO DA DEFESA</t>
  </si>
  <si>
    <t xml:space="preserve">22/07//2015 </t>
  </si>
  <si>
    <t>22/07/2014</t>
  </si>
  <si>
    <t>31/03/2016</t>
  </si>
  <si>
    <t>23/06/2015</t>
  </si>
  <si>
    <t>30/05/2016</t>
  </si>
  <si>
    <t>02/08/2016</t>
  </si>
  <si>
    <t>1004574-60/2013</t>
  </si>
  <si>
    <t>Aquisição de máquinas e/ou veículos.</t>
  </si>
  <si>
    <t>03/12/2014</t>
  </si>
  <si>
    <t>03/12/2013</t>
  </si>
  <si>
    <t>31/07/2015</t>
  </si>
  <si>
    <t>30/12/2016</t>
  </si>
  <si>
    <t>28/02/2017</t>
  </si>
  <si>
    <t>05/06/2015</t>
  </si>
  <si>
    <t>Os recursos só foram liberados pelo MAPA em dezembro de 2014, dai a necessidade do aditivo de prazo.</t>
  </si>
  <si>
    <t>30/11/2015</t>
  </si>
  <si>
    <t>A Instituição solicitou alteração de prazo, justificando a necessidade de ajustes ao Processo de realização das atividades</t>
  </si>
  <si>
    <t>30/12/2015</t>
  </si>
  <si>
    <t>05.146.814/0001-52</t>
  </si>
  <si>
    <t>1231/2015</t>
  </si>
  <si>
    <t>contratação de empresa para prestação de serviços gráficos, destinados a atender às necessidades da Secretaria Municipal de Agricultura e Floresta</t>
  </si>
  <si>
    <t>11.565 de 29/05/2015</t>
  </si>
  <si>
    <t>24/2015</t>
  </si>
  <si>
    <t>J. O. Arruda – ME</t>
  </si>
  <si>
    <t>10.706.186/0001-52</t>
  </si>
  <si>
    <t>11.629 de 28/08/2015</t>
  </si>
  <si>
    <t>11.593 de 09/07/2015</t>
  </si>
  <si>
    <t>Ministério Público do Estado do Acre - MPAC</t>
  </si>
  <si>
    <t>Contratação de empresa, na área de segurança eletrônica, para atender as necessidades da Secretaria Municipal de Agricultura e Floresta – SAFRA.</t>
  </si>
  <si>
    <t>T S CARVALHO - ME</t>
  </si>
  <si>
    <t>11.189.484/0001-85</t>
  </si>
  <si>
    <t>11.624 de 21/08/2015</t>
  </si>
  <si>
    <t>11.625 de 24/08/2015</t>
  </si>
  <si>
    <t>0022122-0/2013</t>
  </si>
  <si>
    <t>036/2014</t>
  </si>
  <si>
    <t>07.471.301/0001-42</t>
  </si>
  <si>
    <t>11.380 de 27/08/2014</t>
  </si>
  <si>
    <t>Instituto Estadual de Desenvolvimento da Educação Profissional e Tecnológica Dom Moacyr Grechi</t>
  </si>
  <si>
    <t>1121/2013</t>
  </si>
  <si>
    <t>11.877 de 22/03/2014</t>
  </si>
  <si>
    <t>J.W.C MULTISERVIÇOS LTDA</t>
  </si>
  <si>
    <t>C. COM INFORMÁTICA IMPORTAÇÃO, EXPORTAÇÃO COMÉRCIO E INDUSTRIA LTDA</t>
  </si>
  <si>
    <t>Contratação de empresa para locação de equipamentos de informática, com manutenção e reposição de peças se necessário, destinados a atender às necessidades da Secretaria Municipal de Agricultura e Floresta</t>
  </si>
  <si>
    <t>11.233 de 31/01/2014</t>
  </si>
  <si>
    <t>233/2015</t>
  </si>
  <si>
    <t>contratação de empresa para locação de tendas e pisos elevados.</t>
  </si>
  <si>
    <t>11.618 de 13/08/2015</t>
  </si>
  <si>
    <t>25/2015</t>
  </si>
  <si>
    <t>KAMPÔ PROMOÇÕES E EVENTOS LTDA</t>
  </si>
  <si>
    <t>09.441.345/0001-55</t>
  </si>
  <si>
    <t>11.639 de 11/09/2015</t>
  </si>
  <si>
    <t>11.574 de 12/06/2015</t>
  </si>
  <si>
    <t>807315/2014</t>
  </si>
  <si>
    <t>FINALIZADO</t>
  </si>
  <si>
    <t>Em Reprogramação  de parte do Objeto - Em andamento</t>
  </si>
  <si>
    <t>PARTE DO OBJETO EM LICITAÇÃO</t>
  </si>
  <si>
    <t>AGUARDANDO ANÁLISE DA PRESTAÇÃO DE CONTAS</t>
  </si>
  <si>
    <t>Em Reprogramação  do - já autorizado - Em andamento</t>
  </si>
  <si>
    <t>DEL CORSO  COMÉRCIO  E REP. LTDA</t>
  </si>
  <si>
    <t>26/2015</t>
  </si>
  <si>
    <t>Contratação de empresa para aquisição de material de consumo (Lona plástica transparente de 150 micras, medindo 6x100m com tratamento UV).</t>
  </si>
  <si>
    <t xml:space="preserve">302/2015 </t>
  </si>
  <si>
    <t>11.658 de 08/10/2015</t>
  </si>
  <si>
    <t>01.973.242/0001-24</t>
  </si>
  <si>
    <t>11.686 de 23/11/2015</t>
  </si>
  <si>
    <t>056/2012/MDS</t>
  </si>
  <si>
    <t>Contratação de empresa para aquisição de material de consumo (Caixa d’água em polietileno de 1.000 litros) e material permanente (Bomba monofásica de 1cv, 60HZ, 127/240V).</t>
  </si>
  <si>
    <t>27/2015</t>
  </si>
  <si>
    <t>CONSTRUFACIL MATERIAIS PARA CONSTRUÇÃO E SERVIÇOS LTDA</t>
  </si>
  <si>
    <t>12.122.811/0001-44</t>
  </si>
  <si>
    <t xml:space="preserve">33.90.30.00.00.00 </t>
  </si>
  <si>
    <t>33.90.30.00.00.00 e 44.90.52.00.00.00</t>
  </si>
  <si>
    <t>28/2015</t>
  </si>
  <si>
    <t xml:space="preserve">Contratação de empresa para aquisição de material de consumo(Tabua não beneficiada 2x15cm e 3,0mts, Mata Junta de 1x5 cm e 3,0mts,Estacas de 10x10cm e 2,20mts de comprimento ). </t>
  </si>
  <si>
    <t>ROZA M. DOS SANTOS</t>
  </si>
  <si>
    <t>04.004.549/0001-05</t>
  </si>
  <si>
    <t>8°</t>
  </si>
  <si>
    <t>11.655 de 05/10/2015</t>
  </si>
  <si>
    <t>6º</t>
  </si>
  <si>
    <t>11.648 de 24/09/2015</t>
  </si>
  <si>
    <t>11.682 de 17/11/2015</t>
  </si>
  <si>
    <t>11.680 de 12/11/2015</t>
  </si>
  <si>
    <t>11.622 de 19/08/2015</t>
  </si>
  <si>
    <t>O contrato foi aditivado em 25% para atender as necessidades da SAFRA, CEASA e Mercados, uma vz que o valor do contrato original não foi suficiente.</t>
  </si>
  <si>
    <t>1°</t>
  </si>
  <si>
    <t>MÊS/ANO:JANEIRO A NOVEMBRO/2015</t>
  </si>
  <si>
    <t>DATA DA ÚLTIMA ATUALIZAÇÃO: 04/12/2015</t>
  </si>
  <si>
    <t>INFORMADO SOBRE A PRESTAÇÃO DE CONTAS</t>
  </si>
  <si>
    <t>MÊS/ANO: JANEIRO A NOVEMBRO/2015</t>
  </si>
  <si>
    <t>FINALIZADO - EM PRESTAÇÃO DE CONTAS</t>
  </si>
  <si>
    <t>Em Reprogramação e para ilização do saldo - já autorizado - Em andamento</t>
  </si>
  <si>
    <t>Realização de Diagnóstico, Seminários e Capacitação - em  EM EXECUÇÃO</t>
  </si>
  <si>
    <t>PRESTAÇÃO DE CONTAS EM ANÁLISE</t>
  </si>
  <si>
    <t>29/12/2016</t>
  </si>
  <si>
    <t>Informamos que para o Quadro DEMONSTRATIVO DA CONCESSÃO DE ADIANTAMENTOS - DIÁRIAS E PASSAGENS - COLABORADOR EVENTUAL, nada consta no período de janeiro a novembro de 2015</t>
  </si>
  <si>
    <t>O Contrato encerrou. Não houve execução dos serviços.</t>
  </si>
  <si>
    <r>
      <t xml:space="preserve">ÓRGÃO/ENTIDADE/FUNDO: </t>
    </r>
    <r>
      <rPr>
        <b/>
        <sz val="11"/>
        <color theme="1"/>
        <rFont val="Arial"/>
        <family val="2"/>
      </rPr>
      <t>Secretaria Municipal de Agricultura e Floresta - SAFRA</t>
    </r>
  </si>
  <si>
    <r>
      <t xml:space="preserve">MÊS/ANO: </t>
    </r>
    <r>
      <rPr>
        <b/>
        <sz val="11"/>
        <color theme="1"/>
        <rFont val="Arial"/>
        <family val="2"/>
      </rPr>
      <t>JANEIRO A NOVEMBRO/2015</t>
    </r>
  </si>
  <si>
    <r>
      <t xml:space="preserve">DATA DA ÚLTIMA ATUALIZAÇÃO: </t>
    </r>
    <r>
      <rPr>
        <b/>
        <sz val="11"/>
        <color theme="1"/>
        <rFont val="Arial"/>
        <family val="2"/>
      </rPr>
      <t>04/12/2015</t>
    </r>
  </si>
  <si>
    <r>
      <t xml:space="preserve">Nome do titular do Órgão/Entidade/Fundo (no exercício do cargo): </t>
    </r>
    <r>
      <rPr>
        <b/>
        <sz val="10"/>
        <color theme="1"/>
        <rFont val="Arial"/>
        <family val="2"/>
      </rPr>
      <t>Mário Jorge da Silva Fadell</t>
    </r>
  </si>
  <si>
    <r>
      <t xml:space="preserve">Nome do responsável pela elaboração: </t>
    </r>
    <r>
      <rPr>
        <b/>
        <sz val="10"/>
        <color theme="1"/>
        <rFont val="Arial"/>
        <family val="2"/>
      </rPr>
      <t>Julielda Lima da Cunha/ Sueli da Silva Martins/ Paulo Henrique Ramos de Souza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</si>
</sst>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x14ac:knownFonts="1">
    <font>
      <sz val="11"/>
      <color theme="1"/>
      <name val="Calibri"/>
      <family val="2"/>
      <scheme val="minor"/>
    </font>
    <font>
      <sz val="11"/>
      <color theme="1"/>
      <name val="Calibri"/>
      <family val="2"/>
      <scheme val="minor"/>
    </font>
    <font>
      <sz val="10"/>
      <color theme="1"/>
      <name val="Arial"/>
      <family val="2"/>
    </font>
    <font>
      <b/>
      <sz val="9"/>
      <color theme="1"/>
      <name val="Arial"/>
      <family val="2"/>
    </font>
    <font>
      <sz val="9"/>
      <color theme="1"/>
      <name val="Arial"/>
      <family val="2"/>
    </font>
    <font>
      <b/>
      <sz val="10"/>
      <color theme="1"/>
      <name val="Arial"/>
      <family val="2"/>
    </font>
    <font>
      <sz val="11"/>
      <color theme="1"/>
      <name val="Arial"/>
      <family val="2"/>
    </font>
    <font>
      <sz val="8"/>
      <color theme="1"/>
      <name val="Arial"/>
      <family val="2"/>
    </font>
    <font>
      <sz val="9"/>
      <name val="Arial"/>
      <family val="2"/>
    </font>
    <font>
      <b/>
      <sz val="9"/>
      <name val="Arial"/>
      <family val="2"/>
    </font>
    <font>
      <sz val="10"/>
      <color theme="1"/>
      <name val="Calibri"/>
      <family val="2"/>
      <scheme val="minor"/>
    </font>
    <font>
      <sz val="11"/>
      <name val="Calibri"/>
      <family val="2"/>
      <scheme val="minor"/>
    </font>
    <font>
      <b/>
      <sz val="10"/>
      <color rgb="FF000000"/>
      <name val="Arial"/>
      <family val="2"/>
    </font>
    <font>
      <b/>
      <sz val="10"/>
      <name val="Arial"/>
      <family val="2"/>
    </font>
    <font>
      <sz val="10"/>
      <color rgb="FF000000"/>
      <name val="Arial"/>
      <family val="2"/>
    </font>
    <font>
      <sz val="10"/>
      <name val="Arial"/>
      <family val="2"/>
    </font>
    <font>
      <b/>
      <sz val="9"/>
      <color rgb="FF0070C0"/>
      <name val="Arial"/>
      <family val="2"/>
    </font>
    <font>
      <b/>
      <sz val="10"/>
      <color theme="1"/>
      <name val="Times New Roman"/>
      <family val="1"/>
    </font>
    <font>
      <sz val="10"/>
      <color theme="1" tint="4.9989318521683403E-2"/>
      <name val="Arial"/>
      <family val="2"/>
    </font>
    <font>
      <sz val="10"/>
      <color rgb="FFFF0000"/>
      <name val="Arial"/>
      <family val="2"/>
    </font>
    <font>
      <b/>
      <sz val="14"/>
      <name val="Arial"/>
      <family val="2"/>
    </font>
    <font>
      <b/>
      <sz val="12"/>
      <color theme="1"/>
      <name val="Arial"/>
      <family val="2"/>
    </font>
    <font>
      <b/>
      <sz val="11"/>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58">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2">
    <xf numFmtId="0" fontId="0" fillId="0" borderId="0" xfId="0"/>
    <xf numFmtId="0" fontId="2" fillId="0" borderId="0" xfId="0" applyFont="1" applyAlignment="1">
      <alignment horizontal="center"/>
    </xf>
    <xf numFmtId="0" fontId="0" fillId="0" borderId="13" xfId="0" applyBorder="1"/>
    <xf numFmtId="49" fontId="4" fillId="0" borderId="1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6" fillId="0" borderId="0" xfId="0" applyFont="1"/>
    <xf numFmtId="0" fontId="7" fillId="0" borderId="0" xfId="0" applyFont="1"/>
    <xf numFmtId="0" fontId="2" fillId="0" borderId="0" xfId="0" applyFont="1" applyAlignment="1">
      <alignment horizontal="left"/>
    </xf>
    <xf numFmtId="49" fontId="4" fillId="0" borderId="12"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4" fillId="0" borderId="9" xfId="0" applyNumberFormat="1" applyFont="1" applyFill="1" applyBorder="1" applyAlignment="1">
      <alignment horizontal="right" vertical="center" wrapText="1"/>
    </xf>
    <xf numFmtId="49" fontId="4" fillId="0" borderId="5" xfId="0" applyNumberFormat="1" applyFont="1" applyFill="1" applyBorder="1" applyAlignment="1">
      <alignment horizontal="right" vertical="center" wrapText="1"/>
    </xf>
    <xf numFmtId="0" fontId="0" fillId="0" borderId="29" xfId="0" applyBorder="1" applyAlignment="1">
      <alignment horizontal="center" vertical="center"/>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0" xfId="0" applyFont="1"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center"/>
    </xf>
    <xf numFmtId="0" fontId="0" fillId="0" borderId="36" xfId="0" applyBorder="1"/>
    <xf numFmtId="0" fontId="0" fillId="0" borderId="1" xfId="0" applyBorder="1"/>
    <xf numFmtId="0" fontId="0" fillId="0" borderId="20" xfId="0" applyBorder="1"/>
    <xf numFmtId="0" fontId="0" fillId="0" borderId="9" xfId="0" applyBorder="1" applyAlignment="1">
      <alignment horizontal="right"/>
    </xf>
    <xf numFmtId="0" fontId="0" fillId="0" borderId="10" xfId="0" applyBorder="1" applyAlignment="1">
      <alignment horizontal="right"/>
    </xf>
    <xf numFmtId="0" fontId="0" fillId="0" borderId="5" xfId="0" applyBorder="1" applyAlignment="1">
      <alignment horizontal="right"/>
    </xf>
    <xf numFmtId="0" fontId="2" fillId="0" borderId="0" xfId="0" applyFont="1" applyAlignment="1">
      <alignment horizontal="left"/>
    </xf>
    <xf numFmtId="43" fontId="5" fillId="0" borderId="14" xfId="1" applyFont="1" applyFill="1" applyBorder="1" applyAlignment="1">
      <alignment horizontal="center"/>
    </xf>
    <xf numFmtId="0" fontId="4" fillId="0" borderId="0" xfId="0" applyFont="1" applyAlignment="1">
      <alignment horizontal="center"/>
    </xf>
    <xf numFmtId="0" fontId="0" fillId="0" borderId="0" xfId="0" applyBorder="1"/>
    <xf numFmtId="0" fontId="4" fillId="0" borderId="8" xfId="0" applyFont="1" applyBorder="1" applyAlignment="1">
      <alignment horizontal="left" vertical="center" wrapText="1"/>
    </xf>
    <xf numFmtId="0" fontId="4" fillId="0" borderId="11"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49" fontId="4" fillId="0" borderId="5" xfId="0" applyNumberFormat="1" applyFont="1" applyFill="1" applyBorder="1" applyAlignment="1">
      <alignment horizontal="center" vertical="center" wrapText="1"/>
    </xf>
    <xf numFmtId="0" fontId="2" fillId="0" borderId="0" xfId="0" applyFont="1" applyAlignment="1">
      <alignment horizontal="left"/>
    </xf>
    <xf numFmtId="0" fontId="4" fillId="0" borderId="0" xfId="0" applyFont="1" applyAlignment="1">
      <alignment horizontal="center"/>
    </xf>
    <xf numFmtId="0" fontId="0" fillId="0" borderId="0" xfId="0" applyAlignment="1">
      <alignment horizontal="left"/>
    </xf>
    <xf numFmtId="49" fontId="4" fillId="0" borderId="21" xfId="0" applyNumberFormat="1" applyFont="1" applyFill="1" applyBorder="1" applyAlignment="1">
      <alignment horizontal="right" vertical="center" wrapText="1"/>
    </xf>
    <xf numFmtId="49" fontId="4" fillId="0" borderId="9" xfId="0" applyNumberFormat="1" applyFont="1" applyFill="1" applyBorder="1" applyAlignment="1">
      <alignment horizontal="center" vertical="center" wrapText="1"/>
    </xf>
    <xf numFmtId="0" fontId="10" fillId="0" borderId="0" xfId="0" applyFont="1"/>
    <xf numFmtId="0" fontId="4" fillId="0" borderId="0" xfId="0" applyFont="1" applyAlignment="1"/>
    <xf numFmtId="0" fontId="2" fillId="0" borderId="0" xfId="0" applyFont="1" applyAlignment="1"/>
    <xf numFmtId="0" fontId="11" fillId="0" borderId="0" xfId="0" applyFont="1"/>
    <xf numFmtId="49" fontId="4" fillId="0" borderId="5" xfId="0" applyNumberFormat="1" applyFont="1" applyFill="1" applyBorder="1" applyAlignment="1">
      <alignment horizontal="center" vertical="center" wrapText="1"/>
    </xf>
    <xf numFmtId="0" fontId="0" fillId="0" borderId="0" xfId="0" applyAlignment="1"/>
    <xf numFmtId="49" fontId="4" fillId="0" borderId="5" xfId="0" applyNumberFormat="1" applyFont="1" applyFill="1" applyBorder="1" applyAlignment="1">
      <alignment horizontal="center" vertical="center" wrapText="1"/>
    </xf>
    <xf numFmtId="0" fontId="4" fillId="0" borderId="0" xfId="0" applyFont="1" applyAlignment="1">
      <alignment wrapText="1"/>
    </xf>
    <xf numFmtId="0" fontId="8" fillId="0" borderId="0" xfId="0" applyFont="1" applyAlignment="1">
      <alignment wrapText="1"/>
    </xf>
    <xf numFmtId="43" fontId="4" fillId="0" borderId="9" xfId="1" applyFont="1" applyFill="1" applyBorder="1" applyAlignment="1">
      <alignment horizontal="right" vertical="center" wrapText="1"/>
    </xf>
    <xf numFmtId="43" fontId="5" fillId="0" borderId="14" xfId="1" applyFont="1" applyFill="1" applyBorder="1" applyAlignment="1">
      <alignment horizontal="right"/>
    </xf>
    <xf numFmtId="43" fontId="4" fillId="0" borderId="5" xfId="1" applyFont="1" applyFill="1" applyBorder="1" applyAlignment="1">
      <alignment horizontal="right" vertical="center" wrapText="1"/>
    </xf>
    <xf numFmtId="43" fontId="4" fillId="0" borderId="9" xfId="1" applyFont="1" applyFill="1" applyBorder="1" applyAlignment="1">
      <alignment horizontal="center" vertical="center" wrapText="1"/>
    </xf>
    <xf numFmtId="43" fontId="4" fillId="0" borderId="5" xfId="1" applyFont="1" applyFill="1" applyBorder="1" applyAlignment="1">
      <alignment horizontal="center" vertical="center" wrapText="1"/>
    </xf>
    <xf numFmtId="43" fontId="5" fillId="0" borderId="18" xfId="1" applyFont="1" applyFill="1" applyBorder="1" applyAlignment="1">
      <alignment horizontal="right"/>
    </xf>
    <xf numFmtId="49" fontId="4" fillId="0" borderId="9"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2" borderId="5" xfId="0" applyNumberFormat="1" applyFont="1" applyFill="1" applyBorder="1" applyAlignment="1">
      <alignment horizontal="center" vertical="center" wrapText="1"/>
    </xf>
    <xf numFmtId="0" fontId="4" fillId="0" borderId="0" xfId="0" applyFont="1" applyAlignment="1">
      <alignment vertical="center" wrapText="1"/>
    </xf>
    <xf numFmtId="0" fontId="5" fillId="0" borderId="1" xfId="0" applyFont="1" applyBorder="1" applyAlignment="1">
      <alignment wrapText="1"/>
    </xf>
    <xf numFmtId="49" fontId="4" fillId="2" borderId="9" xfId="0" applyNumberFormat="1" applyFont="1" applyFill="1" applyBorder="1" applyAlignment="1">
      <alignment horizontal="center" vertical="center" wrapText="1"/>
    </xf>
    <xf numFmtId="43" fontId="4" fillId="2" borderId="9" xfId="1" applyFont="1" applyFill="1" applyBorder="1" applyAlignment="1">
      <alignment horizontal="center" vertical="center" wrapText="1"/>
    </xf>
    <xf numFmtId="4" fontId="17" fillId="0" borderId="0" xfId="0" applyNumberFormat="1" applyFont="1"/>
    <xf numFmtId="43" fontId="0" fillId="0" borderId="0" xfId="1" applyFont="1"/>
    <xf numFmtId="43" fontId="8" fillId="0" borderId="5" xfId="1" applyFont="1" applyFill="1" applyBorder="1" applyAlignment="1">
      <alignment horizontal="right" vertical="center" wrapText="1"/>
    </xf>
    <xf numFmtId="49" fontId="8" fillId="2" borderId="5" xfId="0" applyNumberFormat="1" applyFont="1" applyFill="1" applyBorder="1" applyAlignment="1">
      <alignment horizontal="center" vertical="center" wrapText="1"/>
    </xf>
    <xf numFmtId="43" fontId="4" fillId="2" borderId="5" xfId="1" applyFont="1" applyFill="1" applyBorder="1" applyAlignment="1">
      <alignment horizontal="center" vertical="center" wrapText="1"/>
    </xf>
    <xf numFmtId="43" fontId="0" fillId="0" borderId="0" xfId="0" applyNumberFormat="1"/>
    <xf numFmtId="0" fontId="0" fillId="0" borderId="6" xfId="0" applyFont="1" applyBorder="1" applyAlignment="1">
      <alignment horizontal="center" vertical="center"/>
    </xf>
    <xf numFmtId="0" fontId="0" fillId="0" borderId="10" xfId="0" applyFont="1" applyBorder="1" applyAlignment="1">
      <alignment horizontal="center" vertical="center"/>
    </xf>
    <xf numFmtId="49" fontId="8" fillId="0" borderId="9" xfId="0" applyNumberFormat="1" applyFont="1" applyFill="1" applyBorder="1" applyAlignment="1">
      <alignment horizontal="center" vertical="center" wrapText="1"/>
    </xf>
    <xf numFmtId="43" fontId="4" fillId="2" borderId="9" xfId="1" applyFont="1" applyFill="1" applyBorder="1" applyAlignment="1">
      <alignment horizontal="right" vertical="center" wrapText="1"/>
    </xf>
    <xf numFmtId="43" fontId="5" fillId="2" borderId="18" xfId="1" applyFont="1" applyFill="1" applyBorder="1" applyAlignment="1">
      <alignment horizontal="right"/>
    </xf>
    <xf numFmtId="0" fontId="0" fillId="0" borderId="0" xfId="0" applyBorder="1"/>
    <xf numFmtId="0" fontId="2" fillId="0" borderId="0" xfId="0" applyFont="1" applyAlignment="1"/>
    <xf numFmtId="3" fontId="2" fillId="0" borderId="12" xfId="0" applyNumberFormat="1" applyFont="1" applyFill="1" applyBorder="1" applyAlignment="1">
      <alignment horizontal="center" vertical="center" wrapText="1"/>
    </xf>
    <xf numFmtId="0" fontId="0" fillId="0" borderId="0" xfId="0"/>
    <xf numFmtId="0" fontId="2" fillId="0" borderId="0" xfId="0" applyFont="1" applyAlignment="1">
      <alignment horizontal="left"/>
    </xf>
    <xf numFmtId="0" fontId="0" fillId="0" borderId="0" xfId="0"/>
    <xf numFmtId="49" fontId="2" fillId="0" borderId="12" xfId="0" applyNumberFormat="1" applyFont="1" applyFill="1" applyBorder="1" applyAlignment="1">
      <alignment horizontal="center" vertical="center" wrapText="1"/>
    </xf>
    <xf numFmtId="0" fontId="2" fillId="0" borderId="12" xfId="0" applyFont="1" applyBorder="1"/>
    <xf numFmtId="0" fontId="14" fillId="0" borderId="12" xfId="0" applyFont="1" applyFill="1" applyBorder="1"/>
    <xf numFmtId="0" fontId="14" fillId="0" borderId="7" xfId="0" applyFont="1" applyFill="1" applyBorder="1"/>
    <xf numFmtId="0" fontId="15" fillId="0" borderId="12" xfId="0" applyFont="1" applyFill="1" applyBorder="1"/>
    <xf numFmtId="0" fontId="2" fillId="0" borderId="0" xfId="0" applyFont="1" applyAlignment="1">
      <alignment horizontal="left"/>
    </xf>
    <xf numFmtId="0" fontId="15" fillId="0" borderId="7" xfId="0" applyFont="1" applyFill="1" applyBorder="1" applyAlignment="1">
      <alignment horizontal="center" vertical="center" wrapText="1"/>
    </xf>
    <xf numFmtId="0" fontId="0" fillId="0" borderId="12" xfId="0" applyBorder="1"/>
    <xf numFmtId="0" fontId="0" fillId="0" borderId="10" xfId="0" applyBorder="1"/>
    <xf numFmtId="0" fontId="2" fillId="0" borderId="11" xfId="0" applyFont="1" applyBorder="1"/>
    <xf numFmtId="43" fontId="12" fillId="0" borderId="14" xfId="1" applyFont="1" applyFill="1" applyBorder="1" applyAlignment="1">
      <alignment horizontal="center"/>
    </xf>
    <xf numFmtId="0" fontId="12" fillId="0" borderId="18" xfId="1" applyNumberFormat="1" applyFont="1" applyFill="1" applyBorder="1"/>
    <xf numFmtId="49" fontId="5" fillId="0" borderId="18" xfId="0" applyNumberFormat="1" applyFont="1" applyFill="1" applyBorder="1" applyAlignment="1">
      <alignment horizontal="center" wrapText="1"/>
    </xf>
    <xf numFmtId="0" fontId="5" fillId="0" borderId="19" xfId="0" applyFont="1" applyBorder="1"/>
    <xf numFmtId="0" fontId="0" fillId="0" borderId="6" xfId="0" applyBorder="1"/>
    <xf numFmtId="0" fontId="0" fillId="0" borderId="7" xfId="0" applyBorder="1"/>
    <xf numFmtId="0" fontId="2" fillId="0" borderId="7" xfId="0" applyFont="1" applyBorder="1"/>
    <xf numFmtId="0" fontId="15" fillId="0" borderId="7" xfId="0" applyFont="1" applyFill="1" applyBorder="1"/>
    <xf numFmtId="49" fontId="2" fillId="0" borderId="7" xfId="0" applyNumberFormat="1" applyFont="1" applyFill="1" applyBorder="1" applyAlignment="1">
      <alignment horizontal="center" vertical="center" wrapText="1"/>
    </xf>
    <xf numFmtId="0" fontId="2" fillId="0" borderId="8" xfId="0" applyFont="1" applyBorder="1"/>
    <xf numFmtId="0" fontId="2" fillId="0" borderId="18" xfId="0" applyFont="1" applyBorder="1" applyAlignment="1">
      <alignment horizontal="center"/>
    </xf>
    <xf numFmtId="0" fontId="14" fillId="0" borderId="18" xfId="0" applyFont="1" applyFill="1" applyBorder="1" applyAlignment="1">
      <alignment horizontal="center"/>
    </xf>
    <xf numFmtId="0" fontId="15" fillId="0" borderId="18" xfId="0" applyFont="1" applyFill="1" applyBorder="1" applyAlignment="1">
      <alignment horizontal="center"/>
    </xf>
    <xf numFmtId="49" fontId="2" fillId="0" borderId="18" xfId="0" applyNumberFormat="1" applyFont="1" applyFill="1" applyBorder="1" applyAlignment="1">
      <alignment horizontal="center" vertical="center" wrapText="1"/>
    </xf>
    <xf numFmtId="0" fontId="2" fillId="0" borderId="19" xfId="0" applyFont="1" applyBorder="1" applyAlignment="1">
      <alignment horizontal="center"/>
    </xf>
    <xf numFmtId="0" fontId="5" fillId="0" borderId="14" xfId="0" applyFont="1" applyBorder="1" applyAlignment="1">
      <alignment horizontal="center"/>
    </xf>
    <xf numFmtId="0" fontId="0" fillId="0" borderId="0" xfId="0" applyAlignment="1">
      <alignment horizontal="left"/>
    </xf>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xf>
    <xf numFmtId="0" fontId="16" fillId="0" borderId="0" xfId="0" applyFont="1" applyBorder="1" applyAlignment="1">
      <alignment horizontal="center"/>
    </xf>
    <xf numFmtId="0" fontId="7" fillId="0" borderId="0" xfId="0" applyFont="1" applyBorder="1"/>
    <xf numFmtId="0" fontId="2" fillId="0" borderId="0" xfId="0" applyFont="1" applyAlignment="1">
      <alignment horizontal="left" vertical="center"/>
    </xf>
    <xf numFmtId="4" fontId="2" fillId="0" borderId="0" xfId="0" applyNumberFormat="1" applyFont="1" applyFill="1" applyBorder="1" applyAlignment="1">
      <alignment horizontal="center" vertical="center" wrapText="1"/>
    </xf>
    <xf numFmtId="43" fontId="2" fillId="0" borderId="12" xfId="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3" fontId="4" fillId="2" borderId="5" xfId="1" applyFont="1" applyFill="1" applyBorder="1" applyAlignment="1">
      <alignment horizontal="right" vertical="center" wrapText="1"/>
    </xf>
    <xf numFmtId="0" fontId="4" fillId="2" borderId="11" xfId="0"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43" fontId="2" fillId="2" borderId="12" xfId="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14" fontId="2" fillId="2" borderId="12" xfId="0" applyNumberFormat="1" applyFont="1" applyFill="1" applyBorder="1" applyAlignment="1">
      <alignment horizontal="right" vertical="center" wrapText="1"/>
    </xf>
    <xf numFmtId="49" fontId="2" fillId="2" borderId="12" xfId="0" applyNumberFormat="1" applyFont="1" applyFill="1" applyBorder="1" applyAlignment="1">
      <alignment horizontal="right" vertical="center" wrapText="1"/>
    </xf>
    <xf numFmtId="2" fontId="2" fillId="2" borderId="12" xfId="0" applyNumberFormat="1" applyFont="1" applyFill="1" applyBorder="1" applyAlignment="1">
      <alignment horizontal="left" vertical="center" wrapText="1"/>
    </xf>
    <xf numFmtId="0" fontId="0" fillId="0" borderId="6" xfId="0" applyBorder="1" applyAlignment="1">
      <alignment horizontal="center" vertical="center"/>
    </xf>
    <xf numFmtId="49" fontId="4" fillId="0" borderId="9"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43" fontId="4" fillId="0" borderId="9" xfId="1" applyFont="1" applyFill="1" applyBorder="1" applyAlignment="1">
      <alignment horizontal="right" vertical="center" wrapText="1"/>
    </xf>
    <xf numFmtId="43" fontId="5" fillId="0" borderId="14" xfId="1" applyFont="1" applyFill="1" applyBorder="1" applyAlignment="1">
      <alignment horizontal="right"/>
    </xf>
    <xf numFmtId="43" fontId="4" fillId="0" borderId="5" xfId="1" applyFont="1" applyFill="1" applyBorder="1" applyAlignment="1">
      <alignment horizontal="right" vertical="center" wrapText="1"/>
    </xf>
    <xf numFmtId="43" fontId="5" fillId="0" borderId="18" xfId="1" applyFont="1" applyFill="1" applyBorder="1" applyAlignment="1">
      <alignment horizontal="right"/>
    </xf>
    <xf numFmtId="49" fontId="4" fillId="0" borderId="9" xfId="0" applyNumberFormat="1" applyFont="1" applyFill="1" applyBorder="1" applyAlignment="1">
      <alignment horizontal="left" vertical="center" wrapText="1"/>
    </xf>
    <xf numFmtId="0" fontId="0" fillId="0" borderId="9" xfId="0" applyBorder="1" applyAlignment="1">
      <alignment horizontal="right" vertical="center"/>
    </xf>
    <xf numFmtId="2" fontId="2" fillId="0" borderId="12"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3" fontId="2" fillId="2" borderId="12" xfId="1" applyFont="1" applyFill="1" applyBorder="1" applyAlignment="1">
      <alignment horizontal="right" vertical="center" wrapText="1"/>
    </xf>
    <xf numFmtId="49" fontId="2" fillId="2" borderId="12"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9" fontId="2" fillId="2" borderId="12" xfId="2" applyFont="1" applyFill="1" applyBorder="1" applyAlignment="1">
      <alignment horizontal="center" vertical="center" wrapText="1"/>
    </xf>
    <xf numFmtId="4" fontId="2" fillId="2" borderId="12" xfId="0" applyNumberFormat="1" applyFont="1" applyFill="1" applyBorder="1" applyAlignment="1">
      <alignment horizontal="right" vertical="center" wrapText="1"/>
    </xf>
    <xf numFmtId="0" fontId="2" fillId="2" borderId="12" xfId="0" applyFont="1" applyFill="1" applyBorder="1" applyAlignment="1">
      <alignment horizontal="left" vertical="center" wrapText="1"/>
    </xf>
    <xf numFmtId="43" fontId="2" fillId="2" borderId="12" xfId="1" applyFont="1" applyFill="1" applyBorder="1" applyAlignment="1">
      <alignment horizontal="left" vertical="center" wrapText="1"/>
    </xf>
    <xf numFmtId="0" fontId="2" fillId="2" borderId="12" xfId="0" applyFont="1" applyFill="1" applyBorder="1" applyAlignment="1">
      <alignment vertical="center" wrapText="1"/>
    </xf>
    <xf numFmtId="43" fontId="2" fillId="2" borderId="12" xfId="1" applyFont="1" applyFill="1" applyBorder="1" applyAlignment="1">
      <alignment vertical="center" wrapText="1"/>
    </xf>
    <xf numFmtId="0" fontId="15" fillId="2" borderId="12" xfId="0" applyFont="1" applyFill="1" applyBorder="1" applyAlignment="1">
      <alignment horizontal="center" vertical="center" wrapText="1"/>
    </xf>
    <xf numFmtId="43" fontId="2" fillId="2" borderId="12" xfId="1" applyFont="1" applyFill="1" applyBorder="1" applyAlignment="1">
      <alignment horizontal="center" vertical="center"/>
    </xf>
    <xf numFmtId="10" fontId="2" fillId="2" borderId="12" xfId="2" applyNumberFormat="1" applyFont="1" applyFill="1" applyBorder="1" applyAlignment="1">
      <alignment horizontal="center" vertical="center" wrapText="1"/>
    </xf>
    <xf numFmtId="43" fontId="15" fillId="2" borderId="12" xfId="1" applyFont="1" applyFill="1" applyBorder="1" applyAlignment="1">
      <alignment horizontal="center" vertical="center" wrapText="1"/>
    </xf>
    <xf numFmtId="0" fontId="15" fillId="2" borderId="12" xfId="0" applyFont="1" applyFill="1" applyBorder="1" applyAlignment="1">
      <alignment horizontal="left" vertical="center" wrapText="1"/>
    </xf>
    <xf numFmtId="2" fontId="15" fillId="2" borderId="12" xfId="0" applyNumberFormat="1" applyFont="1" applyFill="1" applyBorder="1" applyAlignment="1">
      <alignment horizontal="center" vertical="center" wrapText="1"/>
    </xf>
    <xf numFmtId="2" fontId="15" fillId="2" borderId="12" xfId="0" applyNumberFormat="1" applyFont="1" applyFill="1" applyBorder="1" applyAlignment="1">
      <alignment horizontal="right" vertical="center"/>
    </xf>
    <xf numFmtId="0" fontId="2" fillId="2" borderId="12" xfId="0" applyFont="1" applyFill="1" applyBorder="1" applyAlignment="1">
      <alignment horizontal="justify" vertical="center"/>
    </xf>
    <xf numFmtId="0" fontId="0" fillId="0" borderId="0" xfId="0"/>
    <xf numFmtId="0" fontId="19" fillId="2" borderId="12" xfId="0" applyFont="1" applyFill="1" applyBorder="1" applyAlignment="1">
      <alignment horizontal="center" vertical="center" wrapText="1"/>
    </xf>
    <xf numFmtId="3" fontId="15" fillId="2" borderId="12"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14" fontId="15" fillId="2" borderId="12" xfId="0" applyNumberFormat="1" applyFont="1" applyFill="1" applyBorder="1" applyAlignment="1">
      <alignment horizontal="center" vertical="center" wrapText="1"/>
    </xf>
    <xf numFmtId="4" fontId="15" fillId="2" borderId="12" xfId="0" applyNumberFormat="1" applyFont="1" applyFill="1" applyBorder="1" applyAlignment="1">
      <alignment horizontal="center" vertical="center" wrapText="1"/>
    </xf>
    <xf numFmtId="9" fontId="15" fillId="2" borderId="12" xfId="2" applyFont="1" applyFill="1" applyBorder="1" applyAlignment="1">
      <alignment horizontal="center" vertical="center" wrapText="1"/>
    </xf>
    <xf numFmtId="4" fontId="15" fillId="2" borderId="12" xfId="0" applyNumberFormat="1" applyFont="1" applyFill="1" applyBorder="1" applyAlignment="1">
      <alignment horizontal="right" vertical="center" wrapText="1"/>
    </xf>
    <xf numFmtId="43" fontId="15" fillId="0" borderId="12" xfId="1" applyFont="1" applyFill="1" applyBorder="1" applyAlignment="1">
      <alignment horizontal="center" vertical="center" wrapText="1"/>
    </xf>
    <xf numFmtId="49" fontId="15" fillId="2" borderId="12" xfId="0"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3"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43" fontId="2" fillId="2" borderId="3" xfId="1"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9" fontId="2" fillId="2" borderId="3" xfId="2" applyFont="1" applyFill="1" applyBorder="1" applyAlignment="1">
      <alignment horizontal="center" vertical="center" wrapText="1"/>
    </xf>
    <xf numFmtId="43" fontId="2" fillId="0" borderId="3" xfId="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14" fontId="2" fillId="2" borderId="3"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4" fontId="2" fillId="0" borderId="12" xfId="0" applyNumberFormat="1" applyFont="1" applyBorder="1" applyAlignment="1">
      <alignment vertical="center"/>
    </xf>
    <xf numFmtId="49" fontId="4" fillId="0" borderId="5" xfId="0" applyNumberFormat="1" applyFont="1" applyFill="1" applyBorder="1" applyAlignment="1">
      <alignment horizontal="center" vertical="center" wrapText="1"/>
    </xf>
    <xf numFmtId="43" fontId="2" fillId="3" borderId="12" xfId="1" applyFont="1" applyFill="1" applyBorder="1" applyAlignment="1">
      <alignment horizontal="right" vertical="center" wrapText="1"/>
    </xf>
    <xf numFmtId="0" fontId="2" fillId="2" borderId="49" xfId="0" applyFont="1" applyFill="1" applyBorder="1" applyAlignment="1">
      <alignment horizontal="center" vertical="center" wrapText="1"/>
    </xf>
    <xf numFmtId="49" fontId="2" fillId="2" borderId="49" xfId="0" applyNumberFormat="1" applyFont="1" applyFill="1" applyBorder="1" applyAlignment="1">
      <alignment horizontal="center" vertical="center" wrapText="1"/>
    </xf>
    <xf numFmtId="14" fontId="2" fillId="2" borderId="49" xfId="0" applyNumberFormat="1" applyFont="1" applyFill="1" applyBorder="1" applyAlignment="1">
      <alignment horizontal="center" vertical="center" wrapText="1"/>
    </xf>
    <xf numFmtId="43" fontId="2" fillId="2" borderId="49" xfId="1" applyFont="1" applyFill="1" applyBorder="1" applyAlignment="1">
      <alignment horizontal="center" vertical="center" wrapText="1"/>
    </xf>
    <xf numFmtId="9" fontId="2" fillId="2" borderId="49" xfId="2" applyFont="1" applyFill="1" applyBorder="1" applyAlignment="1">
      <alignment horizontal="center" vertical="center" wrapText="1"/>
    </xf>
    <xf numFmtId="3" fontId="2" fillId="2" borderId="49" xfId="0" applyNumberFormat="1" applyFont="1" applyFill="1" applyBorder="1" applyAlignment="1">
      <alignment horizontal="right" vertical="center" wrapText="1"/>
    </xf>
    <xf numFmtId="14" fontId="2" fillId="2" borderId="49" xfId="0" applyNumberFormat="1" applyFont="1" applyFill="1" applyBorder="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4" fontId="14" fillId="2" borderId="0" xfId="0" applyNumberFormat="1" applyFont="1" applyFill="1" applyAlignment="1">
      <alignment vertical="center"/>
    </xf>
    <xf numFmtId="0" fontId="2" fillId="2" borderId="12" xfId="0" applyNumberFormat="1" applyFont="1" applyFill="1" applyBorder="1" applyAlignment="1">
      <alignment horizontal="center" vertical="center" wrapText="1"/>
    </xf>
    <xf numFmtId="4" fontId="14" fillId="2" borderId="12" xfId="0" applyNumberFormat="1" applyFont="1" applyFill="1" applyBorder="1" applyAlignment="1">
      <alignment vertical="center"/>
    </xf>
    <xf numFmtId="4" fontId="2" fillId="2" borderId="12" xfId="0" applyNumberFormat="1" applyFont="1" applyFill="1" applyBorder="1" applyAlignment="1">
      <alignment vertical="center"/>
    </xf>
    <xf numFmtId="16" fontId="2" fillId="2" borderId="12" xfId="0" applyNumberFormat="1" applyFont="1" applyFill="1" applyBorder="1" applyAlignment="1">
      <alignment horizontal="center" vertical="center" wrapText="1"/>
    </xf>
    <xf numFmtId="43" fontId="15" fillId="2" borderId="1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4" fillId="2" borderId="9" xfId="0" applyNumberFormat="1" applyFont="1" applyFill="1" applyBorder="1" applyAlignment="1">
      <alignment horizontal="right" vertical="center" wrapText="1"/>
    </xf>
    <xf numFmtId="0" fontId="2" fillId="0" borderId="12" xfId="0" applyFont="1" applyBorder="1" applyAlignment="1">
      <alignment vertical="center" wrapText="1"/>
    </xf>
    <xf numFmtId="0" fontId="15" fillId="2" borderId="49" xfId="0" applyFont="1" applyFill="1" applyBorder="1" applyAlignment="1">
      <alignment horizontal="left" vertical="center" wrapText="1"/>
    </xf>
    <xf numFmtId="4" fontId="2" fillId="2" borderId="49" xfId="0" applyNumberFormat="1" applyFont="1" applyFill="1" applyBorder="1" applyAlignment="1">
      <alignment horizontal="right" vertical="center" wrapText="1"/>
    </xf>
    <xf numFmtId="49" fontId="2" fillId="0" borderId="49" xfId="0" applyNumberFormat="1" applyFont="1" applyFill="1" applyBorder="1" applyAlignment="1">
      <alignment horizontal="center" vertical="center" wrapText="1"/>
    </xf>
    <xf numFmtId="3" fontId="2" fillId="0" borderId="49"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15" fillId="2" borderId="49" xfId="0" applyNumberFormat="1" applyFont="1" applyFill="1" applyBorder="1" applyAlignment="1">
      <alignment horizontal="center" vertical="center" wrapText="1"/>
    </xf>
    <xf numFmtId="2" fontId="15" fillId="2" borderId="49" xfId="0" applyNumberFormat="1" applyFont="1" applyFill="1" applyBorder="1" applyAlignment="1">
      <alignment horizontal="right" vertical="center"/>
    </xf>
    <xf numFmtId="0" fontId="2" fillId="0" borderId="12"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12" xfId="0" applyFont="1" applyFill="1" applyBorder="1" applyAlignment="1">
      <alignment vertical="center"/>
    </xf>
    <xf numFmtId="14" fontId="2" fillId="0" borderId="12" xfId="0" applyNumberFormat="1" applyFont="1" applyFill="1" applyBorder="1" applyAlignment="1">
      <alignment horizontal="center" vertical="center" wrapText="1"/>
    </xf>
    <xf numFmtId="4" fontId="14" fillId="0" borderId="12" xfId="0" applyNumberFormat="1" applyFont="1" applyFill="1" applyBorder="1" applyAlignment="1">
      <alignment vertical="center"/>
    </xf>
    <xf numFmtId="3" fontId="15" fillId="0" borderId="12" xfId="0" applyNumberFormat="1" applyFont="1" applyFill="1" applyBorder="1" applyAlignment="1">
      <alignment horizontal="center" vertical="center" wrapText="1"/>
    </xf>
    <xf numFmtId="14" fontId="15" fillId="0" borderId="12" xfId="0" applyNumberFormat="1" applyFont="1" applyFill="1" applyBorder="1" applyAlignment="1">
      <alignment horizontal="center" vertical="center" wrapText="1"/>
    </xf>
    <xf numFmtId="43" fontId="15" fillId="0" borderId="12" xfId="0" applyNumberFormat="1" applyFont="1" applyFill="1" applyBorder="1" applyAlignment="1">
      <alignment horizontal="center" vertical="center" wrapText="1"/>
    </xf>
    <xf numFmtId="9" fontId="2" fillId="0" borderId="12" xfId="2"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0" fontId="2" fillId="0" borderId="51" xfId="0" applyFont="1" applyFill="1" applyBorder="1" applyAlignment="1">
      <alignment vertical="center"/>
    </xf>
    <xf numFmtId="14" fontId="2" fillId="0" borderId="51" xfId="0" applyNumberFormat="1" applyFont="1" applyFill="1" applyBorder="1" applyAlignment="1">
      <alignment horizontal="center" vertical="center" wrapText="1"/>
    </xf>
    <xf numFmtId="4" fontId="14" fillId="0" borderId="51" xfId="0" applyNumberFormat="1" applyFont="1" applyFill="1" applyBorder="1" applyAlignment="1">
      <alignment vertical="center"/>
    </xf>
    <xf numFmtId="3" fontId="15" fillId="0" borderId="51" xfId="0" applyNumberFormat="1" applyFont="1" applyFill="1" applyBorder="1" applyAlignment="1">
      <alignment horizontal="center" vertical="center" wrapText="1"/>
    </xf>
    <xf numFmtId="14" fontId="15" fillId="0" borderId="51" xfId="0" applyNumberFormat="1" applyFont="1" applyFill="1" applyBorder="1" applyAlignment="1">
      <alignment horizontal="center" vertical="center" wrapText="1"/>
    </xf>
    <xf numFmtId="43" fontId="15" fillId="0" borderId="51" xfId="0" applyNumberFormat="1" applyFont="1" applyFill="1" applyBorder="1" applyAlignment="1">
      <alignment horizontal="center" vertical="center" wrapText="1"/>
    </xf>
    <xf numFmtId="43" fontId="2" fillId="0" borderId="51" xfId="1" applyFont="1" applyFill="1" applyBorder="1" applyAlignment="1">
      <alignment horizontal="center" vertical="center" wrapText="1"/>
    </xf>
    <xf numFmtId="0" fontId="2" fillId="0" borderId="51" xfId="0" applyFont="1" applyFill="1" applyBorder="1" applyAlignment="1">
      <alignment horizontal="center" vertical="center"/>
    </xf>
    <xf numFmtId="9" fontId="2" fillId="0" borderId="51" xfId="2" applyFont="1" applyFill="1" applyBorder="1" applyAlignment="1">
      <alignment horizontal="center" vertical="center" wrapText="1"/>
    </xf>
    <xf numFmtId="43" fontId="2" fillId="0" borderId="51" xfId="1" applyFont="1" applyFill="1" applyBorder="1" applyAlignment="1">
      <alignment horizontal="right" vertical="center" wrapText="1"/>
    </xf>
    <xf numFmtId="0" fontId="2" fillId="0" borderId="51" xfId="0" applyNumberFormat="1" applyFont="1" applyFill="1" applyBorder="1" applyAlignment="1">
      <alignment horizontal="center" vertical="center" wrapText="1"/>
    </xf>
    <xf numFmtId="2" fontId="2" fillId="2" borderId="51" xfId="0" applyNumberFormat="1" applyFont="1" applyFill="1" applyBorder="1" applyAlignment="1">
      <alignment horizontal="center" vertical="center" wrapText="1"/>
    </xf>
    <xf numFmtId="2" fontId="2" fillId="2" borderId="51" xfId="0" applyNumberFormat="1" applyFont="1" applyFill="1" applyBorder="1" applyAlignment="1">
      <alignment horizontal="right" vertical="center" wrapText="1"/>
    </xf>
    <xf numFmtId="3" fontId="2" fillId="2" borderId="51" xfId="0" applyNumberFormat="1" applyFont="1" applyFill="1" applyBorder="1" applyAlignment="1">
      <alignment horizontal="right" vertical="center" wrapText="1"/>
    </xf>
    <xf numFmtId="14" fontId="2" fillId="2" borderId="51" xfId="0" applyNumberFormat="1" applyFont="1" applyFill="1" applyBorder="1" applyAlignment="1">
      <alignment horizontal="right" vertical="center" wrapText="1"/>
    </xf>
    <xf numFmtId="0" fontId="2" fillId="2" borderId="51" xfId="0" applyFont="1" applyFill="1" applyBorder="1" applyAlignment="1">
      <alignment horizontal="center" vertical="center" wrapText="1"/>
    </xf>
    <xf numFmtId="0" fontId="2" fillId="2" borderId="5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2" xfId="0" applyFont="1" applyFill="1" applyBorder="1" applyAlignment="1">
      <alignment vertical="center" wrapText="1"/>
    </xf>
    <xf numFmtId="4" fontId="14" fillId="0" borderId="0" xfId="0" applyNumberFormat="1" applyFont="1" applyAlignment="1">
      <alignment vertical="center"/>
    </xf>
    <xf numFmtId="4" fontId="2" fillId="0" borderId="12" xfId="0" applyNumberFormat="1" applyFont="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4" fillId="0" borderId="0" xfId="0" applyFont="1" applyAlignment="1">
      <alignment horizontal="center" vertical="center"/>
    </xf>
    <xf numFmtId="0" fontId="2" fillId="0" borderId="2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top"/>
    </xf>
    <xf numFmtId="43" fontId="5" fillId="0" borderId="21" xfId="1" applyFont="1" applyFill="1" applyBorder="1" applyAlignment="1">
      <alignment horizontal="center"/>
    </xf>
    <xf numFmtId="43" fontId="5" fillId="0" borderId="14" xfId="1" applyFont="1" applyFill="1" applyBorder="1" applyAlignment="1">
      <alignment horizontal="center"/>
    </xf>
    <xf numFmtId="43" fontId="5" fillId="0" borderId="23" xfId="1" applyFont="1" applyFill="1" applyBorder="1" applyAlignment="1">
      <alignment horizontal="center"/>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0" xfId="0" applyAlignment="1"/>
    <xf numFmtId="0" fontId="5" fillId="0" borderId="0" xfId="0" applyFont="1" applyBorder="1" applyAlignment="1">
      <alignment horizont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3" fontId="5" fillId="0" borderId="24" xfId="1" applyFont="1" applyFill="1" applyBorder="1" applyAlignment="1">
      <alignment horizontal="center"/>
    </xf>
    <xf numFmtId="43" fontId="5" fillId="0" borderId="16" xfId="1" applyFont="1" applyFill="1"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8"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center"/>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43" xfId="0" applyFont="1" applyBorder="1" applyAlignment="1">
      <alignment horizontal="center" vertical="center" wrapText="1"/>
    </xf>
    <xf numFmtId="0" fontId="0" fillId="0" borderId="46" xfId="0" applyBorder="1"/>
    <xf numFmtId="0" fontId="0" fillId="0" borderId="20" xfId="0" applyBorder="1"/>
    <xf numFmtId="49" fontId="4" fillId="0" borderId="11" xfId="0" applyNumberFormat="1" applyFont="1" applyFill="1" applyBorder="1" applyAlignment="1">
      <alignment horizontal="center" vertical="center" wrapText="1"/>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49" fontId="9" fillId="0" borderId="33"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0" xfId="0" applyFont="1" applyBorder="1" applyAlignment="1">
      <alignment horizontal="left"/>
    </xf>
    <xf numFmtId="0" fontId="4" fillId="2"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vertical="center" wrapText="1"/>
    </xf>
    <xf numFmtId="0" fontId="16" fillId="0" borderId="0" xfId="0" applyFont="1" applyBorder="1" applyAlignment="1">
      <alignment horizontal="center"/>
    </xf>
    <xf numFmtId="0" fontId="4" fillId="0" borderId="0" xfId="0" applyFont="1" applyBorder="1" applyAlignment="1">
      <alignment horizontal="left" wrapText="1"/>
    </xf>
    <xf numFmtId="0" fontId="8" fillId="0" borderId="0" xfId="0" applyFont="1" applyBorder="1" applyAlignment="1">
      <alignment horizontal="left" wrapText="1"/>
    </xf>
    <xf numFmtId="0" fontId="10" fillId="0" borderId="0" xfId="0" applyFont="1" applyBorder="1" applyAlignment="1">
      <alignment horizontal="center"/>
    </xf>
    <xf numFmtId="0" fontId="5" fillId="0" borderId="1" xfId="0" applyFont="1" applyBorder="1" applyAlignment="1">
      <alignment horizontal="center" wrapText="1"/>
    </xf>
    <xf numFmtId="0" fontId="4" fillId="2" borderId="0" xfId="0" applyFont="1" applyFill="1" applyBorder="1" applyAlignment="1">
      <alignment horizontal="center" wrapText="1"/>
    </xf>
    <xf numFmtId="0" fontId="2" fillId="0" borderId="12" xfId="0" applyFont="1" applyBorder="1" applyAlignment="1">
      <alignment horizontal="left" vertical="center" wrapText="1"/>
    </xf>
    <xf numFmtId="0" fontId="14" fillId="0"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 fillId="0" borderId="1" xfId="0" applyFont="1" applyFill="1" applyBorder="1" applyAlignment="1">
      <alignment horizontal="center" wrapText="1"/>
    </xf>
    <xf numFmtId="0" fontId="14" fillId="0" borderId="12"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9" xfId="0" applyFont="1" applyBorder="1" applyAlignment="1">
      <alignment horizontal="center" vertical="center"/>
    </xf>
    <xf numFmtId="0" fontId="13" fillId="0" borderId="41"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center"/>
    </xf>
    <xf numFmtId="0" fontId="5" fillId="0" borderId="16"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14" fillId="0" borderId="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left" vertical="center" wrapText="1"/>
    </xf>
    <xf numFmtId="4" fontId="21" fillId="2" borderId="0" xfId="0" applyNumberFormat="1" applyFont="1" applyFill="1" applyAlignment="1">
      <alignment vertical="center"/>
    </xf>
    <xf numFmtId="0" fontId="2" fillId="0" borderId="0" xfId="0" applyFont="1" applyAlignment="1">
      <alignment vertical="center" wrapText="1"/>
    </xf>
    <xf numFmtId="0" fontId="2" fillId="0" borderId="4" xfId="0" applyFont="1" applyBorder="1" applyAlignment="1">
      <alignment vertical="center" wrapText="1"/>
    </xf>
    <xf numFmtId="0" fontId="2" fillId="2" borderId="49" xfId="0" applyFont="1" applyFill="1" applyBorder="1" applyAlignment="1">
      <alignment horizontal="center" vertical="center"/>
    </xf>
    <xf numFmtId="0" fontId="2" fillId="2" borderId="5" xfId="0" applyFont="1" applyFill="1" applyBorder="1" applyAlignment="1">
      <alignment horizontal="center" vertical="center"/>
    </xf>
    <xf numFmtId="0" fontId="5" fillId="0" borderId="0" xfId="0" applyFont="1" applyBorder="1" applyAlignment="1">
      <alignment horizontal="center" vertical="center" wrapText="1"/>
    </xf>
    <xf numFmtId="43" fontId="5" fillId="0" borderId="0" xfId="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43" fontId="5" fillId="0" borderId="0" xfId="1" applyFont="1" applyFill="1" applyBorder="1" applyAlignment="1">
      <alignment horizontal="right" vertical="center" wrapText="1"/>
    </xf>
    <xf numFmtId="49" fontId="5" fillId="0" borderId="0" xfId="0" applyNumberFormat="1" applyFont="1" applyFill="1" applyBorder="1" applyAlignment="1">
      <alignment vertical="center" wrapText="1"/>
    </xf>
    <xf numFmtId="2" fontId="5" fillId="0" borderId="0" xfId="0" applyNumberFormat="1" applyFont="1" applyFill="1" applyBorder="1" applyAlignment="1">
      <alignment vertical="center" wrapText="1"/>
    </xf>
    <xf numFmtId="2" fontId="5" fillId="2" borderId="0" xfId="0" applyNumberFormat="1" applyFont="1" applyFill="1" applyBorder="1" applyAlignment="1">
      <alignment horizontal="center" vertical="center" wrapText="1"/>
    </xf>
    <xf numFmtId="2" fontId="5" fillId="2" borderId="0" xfId="0" applyNumberFormat="1" applyFont="1" applyFill="1" applyBorder="1" applyAlignment="1">
      <alignment vertical="center" wrapText="1"/>
    </xf>
    <xf numFmtId="3" fontId="5" fillId="2" borderId="0" xfId="0" applyNumberFormat="1" applyFont="1" applyFill="1" applyBorder="1" applyAlignment="1">
      <alignment vertical="center" wrapText="1"/>
    </xf>
    <xf numFmtId="14" fontId="5" fillId="2" borderId="0" xfId="0" applyNumberFormat="1"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vertical="center"/>
    </xf>
    <xf numFmtId="43" fontId="2" fillId="0" borderId="0" xfId="1"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43" fontId="6" fillId="0" borderId="0" xfId="0" applyNumberFormat="1" applyFont="1" applyAlignment="1">
      <alignment horizontal="left" vertical="center"/>
    </xf>
    <xf numFmtId="0" fontId="22" fillId="0" borderId="0" xfId="0" applyFont="1" applyAlignment="1">
      <alignment horizontal="left" vertical="center"/>
    </xf>
    <xf numFmtId="0" fontId="22" fillId="0" borderId="0" xfId="0" applyFont="1" applyAlignment="1">
      <alignment vertical="center"/>
    </xf>
    <xf numFmtId="0" fontId="23" fillId="0" borderId="0" xfId="0" applyFont="1" applyFill="1" applyAlignment="1">
      <alignment horizontal="left" vertical="center"/>
    </xf>
    <xf numFmtId="0" fontId="21" fillId="0" borderId="49" xfId="0" applyFont="1" applyFill="1" applyBorder="1" applyAlignment="1">
      <alignment horizontal="left" vertical="center"/>
    </xf>
    <xf numFmtId="0" fontId="21" fillId="0" borderId="5" xfId="0" applyFont="1" applyFill="1" applyBorder="1" applyAlignment="1">
      <alignment horizontal="left" vertical="center"/>
    </xf>
    <xf numFmtId="4" fontId="21" fillId="0" borderId="49" xfId="0" applyNumberFormat="1" applyFont="1" applyFill="1" applyBorder="1" applyAlignment="1">
      <alignment horizontal="left" vertical="center" wrapText="1"/>
    </xf>
    <xf numFmtId="4" fontId="21" fillId="0" borderId="5" xfId="0" applyNumberFormat="1" applyFont="1" applyFill="1" applyBorder="1" applyAlignment="1">
      <alignment horizontal="left" vertical="center" wrapText="1"/>
    </xf>
    <xf numFmtId="0" fontId="21" fillId="0" borderId="3"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left" vertical="center" wrapText="1"/>
    </xf>
    <xf numFmtId="3" fontId="18"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43" fontId="2" fillId="2" borderId="7" xfId="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9" fontId="2" fillId="2" borderId="7" xfId="2" applyFont="1" applyFill="1" applyBorder="1" applyAlignment="1">
      <alignment horizontal="center" vertical="center" wrapText="1"/>
    </xf>
    <xf numFmtId="4" fontId="2" fillId="2" borderId="7" xfId="0" applyNumberFormat="1" applyFont="1" applyFill="1" applyBorder="1" applyAlignment="1">
      <alignment horizontal="right" vertical="center" wrapText="1"/>
    </xf>
    <xf numFmtId="43" fontId="2" fillId="0" borderId="7" xfId="1" applyFont="1" applyFill="1" applyBorder="1" applyAlignment="1">
      <alignment horizontal="center" vertical="center" wrapText="1"/>
    </xf>
    <xf numFmtId="43" fontId="2" fillId="2" borderId="7" xfId="1" applyFont="1" applyFill="1" applyBorder="1" applyAlignment="1">
      <alignment horizontal="right" vertical="center" wrapText="1"/>
    </xf>
    <xf numFmtId="2" fontId="2" fillId="2" borderId="7" xfId="0" applyNumberFormat="1" applyFont="1" applyFill="1" applyBorder="1" applyAlignment="1">
      <alignment horizontal="right" vertical="center" wrapText="1"/>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2" borderId="10" xfId="0" applyFont="1" applyFill="1" applyBorder="1" applyAlignment="1">
      <alignment horizontal="center" vertical="center"/>
    </xf>
    <xf numFmtId="0" fontId="22" fillId="2"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2" borderId="12" xfId="0" applyFont="1" applyFill="1" applyBorder="1" applyAlignment="1">
      <alignment horizontal="center" vertical="center" wrapText="1"/>
    </xf>
    <xf numFmtId="49" fontId="22" fillId="2"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22" fillId="0" borderId="11" xfId="0" applyFont="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wrapText="1"/>
    </xf>
    <xf numFmtId="49" fontId="22" fillId="2" borderId="18" xfId="0" applyNumberFormat="1" applyFont="1" applyFill="1" applyBorder="1" applyAlignment="1">
      <alignment horizontal="center" vertical="center" wrapText="1"/>
    </xf>
    <xf numFmtId="4" fontId="22" fillId="2"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2" borderId="18"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0" fontId="5" fillId="2" borderId="42" xfId="0" applyFont="1" applyFill="1" applyBorder="1" applyAlignment="1">
      <alignment horizontal="center" vertical="center"/>
    </xf>
    <xf numFmtId="0" fontId="5" fillId="2" borderId="45" xfId="0" applyFont="1" applyFill="1" applyBorder="1" applyAlignment="1">
      <alignment horizontal="center" vertical="center"/>
    </xf>
    <xf numFmtId="0" fontId="13" fillId="2" borderId="45" xfId="0" applyFont="1" applyFill="1" applyBorder="1" applyAlignment="1">
      <alignment horizontal="center" vertical="center"/>
    </xf>
    <xf numFmtId="0" fontId="5" fillId="2" borderId="5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horizontal="center" vertical="center"/>
    </xf>
    <xf numFmtId="49" fontId="2" fillId="2" borderId="5" xfId="0" applyNumberFormat="1" applyFont="1" applyFill="1" applyBorder="1" applyAlignment="1">
      <alignment horizontal="center" vertical="center" wrapText="1"/>
    </xf>
    <xf numFmtId="0" fontId="21" fillId="0" borderId="54" xfId="0" applyFont="1" applyFill="1" applyBorder="1" applyAlignment="1">
      <alignment horizontal="left" vertical="center"/>
    </xf>
    <xf numFmtId="0" fontId="2" fillId="2" borderId="50" xfId="0" applyFont="1" applyFill="1" applyBorder="1" applyAlignment="1">
      <alignment horizontal="center" vertical="center"/>
    </xf>
    <xf numFmtId="0" fontId="5" fillId="2" borderId="22" xfId="0" applyFont="1" applyFill="1" applyBorder="1" applyAlignment="1">
      <alignment horizontal="center" vertical="center"/>
    </xf>
    <xf numFmtId="4" fontId="21" fillId="0" borderId="54" xfId="0" applyNumberFormat="1" applyFont="1" applyFill="1" applyBorder="1" applyAlignment="1">
      <alignment horizontal="left" vertical="center" wrapText="1"/>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14"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9" fontId="2" fillId="0" borderId="3" xfId="2" applyFont="1" applyFill="1" applyBorder="1" applyAlignment="1">
      <alignment horizontal="center" vertical="center" wrapText="1"/>
    </xf>
    <xf numFmtId="4" fontId="2" fillId="0" borderId="3" xfId="0" applyNumberFormat="1" applyFont="1" applyFill="1" applyBorder="1" applyAlignment="1">
      <alignment horizontal="right" vertical="center" wrapText="1"/>
    </xf>
    <xf numFmtId="43" fontId="2" fillId="0" borderId="3" xfId="1" applyFont="1" applyFill="1" applyBorder="1" applyAlignment="1">
      <alignment horizontal="right" vertical="center" wrapText="1"/>
    </xf>
    <xf numFmtId="2"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right" vertical="center" wrapText="1"/>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43" fontId="22" fillId="0" borderId="56" xfId="1" applyFont="1" applyFill="1" applyBorder="1" applyAlignment="1">
      <alignment vertical="center" wrapText="1"/>
    </xf>
    <xf numFmtId="0" fontId="22" fillId="0" borderId="56" xfId="0" applyFont="1" applyFill="1" applyBorder="1" applyAlignment="1">
      <alignment vertical="center" wrapText="1"/>
    </xf>
    <xf numFmtId="0" fontId="22" fillId="2" borderId="56" xfId="0" applyFont="1" applyFill="1" applyBorder="1" applyAlignment="1">
      <alignment horizontal="center" vertical="center" wrapText="1"/>
    </xf>
    <xf numFmtId="43" fontId="22" fillId="0" borderId="56" xfId="1" applyFont="1" applyFill="1" applyBorder="1" applyAlignment="1">
      <alignment horizontal="right" vertical="center" wrapText="1"/>
    </xf>
    <xf numFmtId="49" fontId="22" fillId="0" borderId="56" xfId="0" applyNumberFormat="1" applyFont="1" applyFill="1" applyBorder="1" applyAlignment="1">
      <alignment horizontal="center" vertical="center" wrapText="1"/>
    </xf>
    <xf numFmtId="3" fontId="22" fillId="0" borderId="56" xfId="0" applyNumberFormat="1" applyFont="1" applyFill="1" applyBorder="1" applyAlignment="1">
      <alignment horizontal="center" vertical="center" wrapText="1"/>
    </xf>
    <xf numFmtId="2" fontId="22" fillId="0" borderId="56" xfId="0" applyNumberFormat="1" applyFont="1" applyFill="1" applyBorder="1" applyAlignment="1">
      <alignment horizontal="center" vertical="center" wrapText="1"/>
    </xf>
    <xf numFmtId="2" fontId="22" fillId="2" borderId="56" xfId="0" applyNumberFormat="1" applyFont="1" applyFill="1" applyBorder="1" applyAlignment="1">
      <alignment horizontal="center" vertical="center" wrapText="1"/>
    </xf>
    <xf numFmtId="2" fontId="22" fillId="2" borderId="56" xfId="0" applyNumberFormat="1" applyFont="1" applyFill="1" applyBorder="1" applyAlignment="1">
      <alignment vertical="center" wrapText="1"/>
    </xf>
    <xf numFmtId="3" fontId="22" fillId="2" borderId="56" xfId="0" applyNumberFormat="1" applyFont="1" applyFill="1" applyBorder="1" applyAlignment="1">
      <alignment vertical="center" wrapText="1"/>
    </xf>
    <xf numFmtId="14" fontId="22" fillId="2" borderId="56" xfId="0" applyNumberFormat="1" applyFont="1" applyFill="1" applyBorder="1" applyAlignment="1">
      <alignment vertical="center" wrapText="1"/>
    </xf>
    <xf numFmtId="0" fontId="22" fillId="0" borderId="56" xfId="0" applyFont="1" applyBorder="1" applyAlignment="1">
      <alignment horizontal="center" vertical="center" wrapText="1"/>
    </xf>
    <xf numFmtId="0" fontId="22" fillId="0" borderId="56" xfId="0" applyFont="1" applyBorder="1" applyAlignment="1">
      <alignment horizontal="center" vertical="center"/>
    </xf>
    <xf numFmtId="0" fontId="22" fillId="0" borderId="57" xfId="0" applyFont="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0</xdr:row>
      <xdr:rowOff>66675</xdr:rowOff>
    </xdr:from>
    <xdr:to>
      <xdr:col>1</xdr:col>
      <xdr:colOff>485775</xdr:colOff>
      <xdr:row>2</xdr:row>
      <xdr:rowOff>142875</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476250" y="66675"/>
          <a:ext cx="406400"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1828800</xdr:colOff>
      <xdr:row>0</xdr:row>
      <xdr:rowOff>114300</xdr:rowOff>
    </xdr:from>
    <xdr:to>
      <xdr:col>4</xdr:col>
      <xdr:colOff>304800</xdr:colOff>
      <xdr:row>0</xdr:row>
      <xdr:rowOff>571500</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4314825" y="114300"/>
          <a:ext cx="619125"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0</xdr:row>
      <xdr:rowOff>76200</xdr:rowOff>
    </xdr:from>
    <xdr:to>
      <xdr:col>1</xdr:col>
      <xdr:colOff>114300</xdr:colOff>
      <xdr:row>2</xdr:row>
      <xdr:rowOff>152400</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276225" y="76200"/>
          <a:ext cx="447675"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0</xdr:row>
      <xdr:rowOff>538692</xdr:rowOff>
    </xdr:to>
    <xdr:pic>
      <xdr:nvPicPr>
        <xdr:cNvPr id="2" name="Imagem 1" descr="pmrb_evandro"/>
        <xdr:cNvPicPr/>
      </xdr:nvPicPr>
      <xdr:blipFill>
        <a:blip xmlns:r="http://schemas.openxmlformats.org/officeDocument/2006/relationships" r:embed="rId1" cstate="print"/>
        <a:srcRect/>
        <a:stretch>
          <a:fillRect/>
        </a:stretch>
      </xdr:blipFill>
      <xdr:spPr bwMode="auto">
        <a:xfrm>
          <a:off x="12077700" y="85725"/>
          <a:ext cx="0" cy="457200"/>
        </a:xfrm>
        <a:prstGeom prst="rect">
          <a:avLst/>
        </a:prstGeom>
        <a:noFill/>
        <a:ln w="9525">
          <a:noFill/>
          <a:miter lim="800000"/>
          <a:headEnd/>
          <a:tailEnd/>
        </a:ln>
      </xdr:spPr>
    </xdr:pic>
    <xdr:clientData/>
  </xdr:twoCellAnchor>
  <xdr:twoCellAnchor editAs="oneCell">
    <xdr:from>
      <xdr:col>1</xdr:col>
      <xdr:colOff>111126</xdr:colOff>
      <xdr:row>0</xdr:row>
      <xdr:rowOff>10583</xdr:rowOff>
    </xdr:from>
    <xdr:to>
      <xdr:col>1</xdr:col>
      <xdr:colOff>910168</xdr:colOff>
      <xdr:row>0</xdr:row>
      <xdr:rowOff>666750</xdr:rowOff>
    </xdr:to>
    <xdr:pic>
      <xdr:nvPicPr>
        <xdr:cNvPr id="3" name="Imagem 2" descr="pmrb_evandro"/>
        <xdr:cNvPicPr/>
      </xdr:nvPicPr>
      <xdr:blipFill>
        <a:blip xmlns:r="http://schemas.openxmlformats.org/officeDocument/2006/relationships" r:embed="rId1" cstate="print"/>
        <a:srcRect/>
        <a:stretch>
          <a:fillRect/>
        </a:stretch>
      </xdr:blipFill>
      <xdr:spPr bwMode="auto">
        <a:xfrm>
          <a:off x="566209" y="10583"/>
          <a:ext cx="799042" cy="6561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
  <sheetViews>
    <sheetView workbookViewId="0">
      <selection activeCell="Z38" sqref="Z38"/>
    </sheetView>
  </sheetViews>
  <sheetFormatPr defaultRowHeight="15" x14ac:dyDescent="0.25"/>
  <cols>
    <col min="1" max="1" width="5.85546875" customWidth="1"/>
    <col min="2" max="2" width="16.5703125" customWidth="1"/>
    <col min="3" max="3" width="11.5703125" customWidth="1"/>
    <col min="4" max="4" width="15.7109375" customWidth="1"/>
    <col min="5" max="5" width="42.7109375" customWidth="1"/>
    <col min="6" max="6" width="19.28515625" customWidth="1"/>
    <col min="7" max="7" width="57.28515625" customWidth="1"/>
    <col min="8" max="8" width="9.85546875" customWidth="1"/>
    <col min="9" max="9" width="11.28515625" customWidth="1"/>
    <col min="10" max="10" width="15.5703125" customWidth="1"/>
    <col min="11" max="11" width="13" customWidth="1"/>
    <col min="12" max="12" width="18.42578125" customWidth="1"/>
    <col min="13" max="13" width="14" customWidth="1"/>
    <col min="14" max="15" width="14.85546875" customWidth="1"/>
    <col min="16" max="16" width="49.140625" customWidth="1"/>
    <col min="17" max="17" width="10.5703125" customWidth="1"/>
    <col min="18" max="18" width="13.7109375" customWidth="1"/>
    <col min="19" max="19" width="11.5703125" customWidth="1"/>
    <col min="20" max="20" width="11.42578125" customWidth="1"/>
    <col min="21" max="26" width="14.85546875" customWidth="1"/>
    <col min="27" max="28" width="12.85546875" customWidth="1"/>
    <col min="29" max="29" width="12.5703125" bestFit="1" customWidth="1"/>
    <col min="30" max="30" width="12.5703125" customWidth="1"/>
    <col min="31" max="31" width="13.85546875" customWidth="1"/>
    <col min="32" max="32" width="39.5703125" customWidth="1"/>
  </cols>
  <sheetData>
    <row r="1" spans="1:32" x14ac:dyDescent="0.2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row>
    <row r="2" spans="1:32" x14ac:dyDescent="0.25">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row>
    <row r="3" spans="1:32" x14ac:dyDescent="0.25">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row>
    <row r="4" spans="1:32" x14ac:dyDescent="0.25">
      <c r="A4" s="263" t="s">
        <v>117</v>
      </c>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x14ac:dyDescent="0.25">
      <c r="C5" s="1"/>
      <c r="D5" s="1"/>
      <c r="E5" s="1"/>
      <c r="F5" s="1"/>
      <c r="G5" s="1"/>
      <c r="H5" s="1"/>
      <c r="I5" s="1"/>
      <c r="J5" s="1"/>
      <c r="K5" s="1"/>
      <c r="L5" s="1"/>
      <c r="M5" s="1"/>
      <c r="N5" s="1"/>
      <c r="O5" s="1"/>
      <c r="P5" s="1"/>
      <c r="Q5" s="1"/>
      <c r="R5" s="1"/>
      <c r="S5" s="1"/>
      <c r="T5" s="1"/>
      <c r="U5" s="1"/>
      <c r="V5" s="1"/>
      <c r="W5" s="1"/>
      <c r="X5" s="1"/>
      <c r="Y5" s="1"/>
      <c r="Z5" s="1"/>
      <c r="AA5" s="1"/>
      <c r="AB5" s="14"/>
      <c r="AC5" s="1"/>
      <c r="AD5" s="14"/>
      <c r="AE5" s="1"/>
      <c r="AF5" s="1"/>
    </row>
    <row r="6" spans="1:32" x14ac:dyDescent="0.25">
      <c r="A6" s="263" t="s">
        <v>667</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row>
    <row r="7" spans="1:32" x14ac:dyDescent="0.25">
      <c r="A7" s="263" t="s">
        <v>119</v>
      </c>
      <c r="B7" s="263"/>
      <c r="C7" s="263"/>
      <c r="D7" s="263"/>
      <c r="E7" s="263"/>
      <c r="F7" s="21"/>
      <c r="G7" s="21"/>
      <c r="H7" s="21"/>
      <c r="I7" s="21"/>
      <c r="J7" s="21"/>
      <c r="K7" s="21"/>
      <c r="L7" s="21"/>
      <c r="M7" s="21"/>
      <c r="N7" s="21"/>
      <c r="O7" s="21"/>
      <c r="P7" s="21"/>
      <c r="Q7" s="21"/>
      <c r="R7" s="21"/>
      <c r="S7" s="21"/>
      <c r="T7" s="21"/>
      <c r="U7" s="21"/>
      <c r="V7" s="21"/>
      <c r="W7" s="21"/>
      <c r="X7" s="21"/>
      <c r="Y7" s="21"/>
      <c r="Z7" s="21"/>
      <c r="AA7" s="21"/>
      <c r="AB7" s="31"/>
      <c r="AC7" s="21"/>
      <c r="AD7" s="21"/>
      <c r="AE7" s="21"/>
      <c r="AF7" s="21"/>
    </row>
    <row r="8" spans="1:32" x14ac:dyDescent="0.25">
      <c r="A8" s="263" t="s">
        <v>111</v>
      </c>
      <c r="B8" s="263"/>
      <c r="C8" s="263"/>
      <c r="D8" s="263"/>
      <c r="E8" s="263"/>
      <c r="F8" s="21"/>
      <c r="G8" s="21"/>
      <c r="H8" s="21"/>
      <c r="I8" s="21"/>
      <c r="J8" s="21"/>
      <c r="K8" s="21"/>
      <c r="L8" s="21"/>
      <c r="M8" s="21"/>
      <c r="N8" s="21"/>
      <c r="O8" s="21"/>
      <c r="P8" s="21"/>
      <c r="Q8" s="21"/>
      <c r="R8" s="21"/>
      <c r="S8" s="21"/>
      <c r="T8" s="21"/>
      <c r="U8" s="21"/>
      <c r="V8" s="21"/>
      <c r="W8" s="21"/>
      <c r="X8" s="21"/>
      <c r="Y8" s="21"/>
      <c r="Z8" s="21"/>
      <c r="AA8" s="21"/>
      <c r="AB8" s="31"/>
      <c r="AC8" s="21"/>
      <c r="AD8" s="21"/>
      <c r="AE8" s="21"/>
      <c r="AF8" s="21"/>
    </row>
    <row r="9" spans="1:32"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31"/>
      <c r="AC9" s="15"/>
      <c r="AD9" s="15"/>
      <c r="AE9" s="15"/>
      <c r="AF9" s="15"/>
    </row>
    <row r="10" spans="1:32" x14ac:dyDescent="0.25">
      <c r="A10" s="263" t="s">
        <v>388</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row>
    <row r="11" spans="1:32" x14ac:dyDescent="0.25">
      <c r="A11" s="263" t="s">
        <v>852</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row>
    <row r="12" spans="1:32" ht="18" customHeight="1" x14ac:dyDescent="0.25">
      <c r="A12" s="263" t="s">
        <v>853</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row>
    <row r="14" spans="1:32" ht="17.25" customHeight="1" thickBot="1" x14ac:dyDescent="0.3">
      <c r="A14" s="288" t="s">
        <v>106</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row>
    <row r="15" spans="1:32" x14ac:dyDescent="0.25">
      <c r="A15" s="294" t="s">
        <v>56</v>
      </c>
      <c r="B15" s="280" t="s">
        <v>21</v>
      </c>
      <c r="C15" s="281"/>
      <c r="D15" s="281"/>
      <c r="E15" s="281"/>
      <c r="F15" s="281"/>
      <c r="G15" s="281"/>
      <c r="H15" s="281"/>
      <c r="I15" s="281"/>
      <c r="J15" s="281"/>
      <c r="K15" s="281"/>
      <c r="L15" s="281"/>
      <c r="M15" s="282"/>
      <c r="N15" s="280" t="s">
        <v>20</v>
      </c>
      <c r="O15" s="281"/>
      <c r="P15" s="281"/>
      <c r="Q15" s="281"/>
      <c r="R15" s="281"/>
      <c r="S15" s="281"/>
      <c r="T15" s="282"/>
      <c r="U15" s="270" t="s">
        <v>26</v>
      </c>
      <c r="V15" s="280" t="s">
        <v>52</v>
      </c>
      <c r="W15" s="281"/>
      <c r="X15" s="282"/>
      <c r="Y15" s="270" t="s">
        <v>51</v>
      </c>
      <c r="Z15" s="280" t="s">
        <v>0</v>
      </c>
      <c r="AA15" s="281"/>
      <c r="AB15" s="281"/>
      <c r="AC15" s="281"/>
      <c r="AD15" s="281"/>
      <c r="AE15" s="289"/>
      <c r="AF15" s="265" t="s">
        <v>1</v>
      </c>
    </row>
    <row r="16" spans="1:32" ht="15" customHeight="1" x14ac:dyDescent="0.25">
      <c r="A16" s="295"/>
      <c r="B16" s="274" t="s">
        <v>49</v>
      </c>
      <c r="C16" s="268" t="s">
        <v>10</v>
      </c>
      <c r="D16" s="268" t="s">
        <v>22</v>
      </c>
      <c r="E16" s="268" t="s">
        <v>50</v>
      </c>
      <c r="F16" s="268" t="s">
        <v>88</v>
      </c>
      <c r="G16" s="268" t="s">
        <v>4</v>
      </c>
      <c r="H16" s="290" t="s">
        <v>2</v>
      </c>
      <c r="I16" s="291"/>
      <c r="J16" s="268" t="s">
        <v>23</v>
      </c>
      <c r="K16" s="268" t="s">
        <v>24</v>
      </c>
      <c r="L16" s="268" t="s">
        <v>25</v>
      </c>
      <c r="M16" s="283" t="s">
        <v>3</v>
      </c>
      <c r="N16" s="285" t="s">
        <v>13</v>
      </c>
      <c r="O16" s="268" t="s">
        <v>14</v>
      </c>
      <c r="P16" s="268" t="s">
        <v>15</v>
      </c>
      <c r="Q16" s="268" t="s">
        <v>16</v>
      </c>
      <c r="R16" s="268" t="s">
        <v>17</v>
      </c>
      <c r="S16" s="268" t="s">
        <v>18</v>
      </c>
      <c r="T16" s="283" t="s">
        <v>19</v>
      </c>
      <c r="U16" s="271"/>
      <c r="V16" s="285" t="s">
        <v>11</v>
      </c>
      <c r="W16" s="268" t="s">
        <v>12</v>
      </c>
      <c r="X16" s="283" t="s">
        <v>53</v>
      </c>
      <c r="Y16" s="271"/>
      <c r="Z16" s="285" t="s">
        <v>27</v>
      </c>
      <c r="AA16" s="268" t="s">
        <v>5</v>
      </c>
      <c r="AB16" s="268" t="s">
        <v>113</v>
      </c>
      <c r="AC16" s="268" t="s">
        <v>55</v>
      </c>
      <c r="AD16" s="268" t="s">
        <v>54</v>
      </c>
      <c r="AE16" s="268" t="s">
        <v>6</v>
      </c>
      <c r="AF16" s="266"/>
    </row>
    <row r="17" spans="1:32" ht="23.25" customHeight="1" x14ac:dyDescent="0.25">
      <c r="A17" s="295"/>
      <c r="B17" s="275"/>
      <c r="C17" s="269"/>
      <c r="D17" s="269"/>
      <c r="E17" s="269"/>
      <c r="F17" s="269"/>
      <c r="G17" s="269"/>
      <c r="H17" s="13" t="s">
        <v>7</v>
      </c>
      <c r="I17" s="13" t="s">
        <v>8</v>
      </c>
      <c r="J17" s="269"/>
      <c r="K17" s="269"/>
      <c r="L17" s="269"/>
      <c r="M17" s="284"/>
      <c r="N17" s="286"/>
      <c r="O17" s="269"/>
      <c r="P17" s="269"/>
      <c r="Q17" s="269"/>
      <c r="R17" s="269"/>
      <c r="S17" s="269"/>
      <c r="T17" s="284"/>
      <c r="U17" s="272"/>
      <c r="V17" s="286"/>
      <c r="W17" s="269"/>
      <c r="X17" s="284"/>
      <c r="Y17" s="272"/>
      <c r="Z17" s="286"/>
      <c r="AA17" s="269"/>
      <c r="AB17" s="269"/>
      <c r="AC17" s="269"/>
      <c r="AD17" s="269"/>
      <c r="AE17" s="269"/>
      <c r="AF17" s="267"/>
    </row>
    <row r="18" spans="1:32" ht="14.25" customHeight="1" thickBot="1" x14ac:dyDescent="0.3">
      <c r="A18" s="296"/>
      <c r="B18" s="18" t="s">
        <v>28</v>
      </c>
      <c r="C18" s="5" t="s">
        <v>29</v>
      </c>
      <c r="D18" s="5" t="s">
        <v>30</v>
      </c>
      <c r="E18" s="5" t="s">
        <v>31</v>
      </c>
      <c r="F18" s="5" t="s">
        <v>32</v>
      </c>
      <c r="G18" s="5" t="s">
        <v>33</v>
      </c>
      <c r="H18" s="5" t="s">
        <v>34</v>
      </c>
      <c r="I18" s="5" t="s">
        <v>35</v>
      </c>
      <c r="J18" s="5" t="s">
        <v>57</v>
      </c>
      <c r="K18" s="6" t="s">
        <v>36</v>
      </c>
      <c r="L18" s="3" t="s">
        <v>61</v>
      </c>
      <c r="M18" s="5" t="s">
        <v>37</v>
      </c>
      <c r="N18" s="5" t="s">
        <v>38</v>
      </c>
      <c r="O18" s="5" t="s">
        <v>39</v>
      </c>
      <c r="P18" s="5" t="s">
        <v>40</v>
      </c>
      <c r="Q18" s="5" t="s">
        <v>41</v>
      </c>
      <c r="R18" s="7" t="s">
        <v>42</v>
      </c>
      <c r="S18" s="8" t="s">
        <v>58</v>
      </c>
      <c r="T18" s="3" t="s">
        <v>43</v>
      </c>
      <c r="U18" s="5" t="s">
        <v>44</v>
      </c>
      <c r="V18" s="7" t="s">
        <v>59</v>
      </c>
      <c r="W18" s="4" t="s">
        <v>45</v>
      </c>
      <c r="X18" s="5" t="s">
        <v>62</v>
      </c>
      <c r="Y18" s="5" t="s">
        <v>75</v>
      </c>
      <c r="Z18" s="6" t="s">
        <v>76</v>
      </c>
      <c r="AA18" s="9" t="s">
        <v>77</v>
      </c>
      <c r="AB18" s="9" t="s">
        <v>78</v>
      </c>
      <c r="AC18" s="9" t="s">
        <v>79</v>
      </c>
      <c r="AD18" s="9" t="s">
        <v>46</v>
      </c>
      <c r="AE18" s="19" t="s">
        <v>47</v>
      </c>
      <c r="AF18" s="20" t="s">
        <v>114</v>
      </c>
    </row>
    <row r="19" spans="1:32" ht="36.75" customHeight="1" x14ac:dyDescent="0.25">
      <c r="A19" s="132">
        <v>1</v>
      </c>
      <c r="B19" s="141" t="s">
        <v>383</v>
      </c>
      <c r="C19" s="133" t="s">
        <v>362</v>
      </c>
      <c r="D19" s="135" t="s">
        <v>319</v>
      </c>
      <c r="E19" s="140" t="s">
        <v>384</v>
      </c>
      <c r="F19" s="133" t="s">
        <v>385</v>
      </c>
      <c r="G19" s="140" t="s">
        <v>386</v>
      </c>
      <c r="H19" s="135" t="s">
        <v>387</v>
      </c>
      <c r="I19" s="135" t="s">
        <v>324</v>
      </c>
      <c r="J19" s="136">
        <v>65050</v>
      </c>
      <c r="K19" s="136"/>
      <c r="L19" s="136">
        <v>65050</v>
      </c>
      <c r="M19" s="206" t="s">
        <v>784</v>
      </c>
      <c r="N19" s="135" t="s">
        <v>596</v>
      </c>
      <c r="O19" s="135" t="s">
        <v>777</v>
      </c>
      <c r="P19" s="135" t="s">
        <v>783</v>
      </c>
      <c r="Q19" s="133" t="s">
        <v>777</v>
      </c>
      <c r="R19" s="133" t="s">
        <v>782</v>
      </c>
      <c r="S19" s="133"/>
      <c r="T19" s="133"/>
      <c r="U19" s="136">
        <v>65050</v>
      </c>
      <c r="V19" s="136">
        <v>0</v>
      </c>
      <c r="W19" s="136">
        <v>65050</v>
      </c>
      <c r="X19" s="136">
        <v>65050</v>
      </c>
      <c r="Y19" s="136">
        <v>0</v>
      </c>
      <c r="Z19" s="133"/>
      <c r="AA19" s="133"/>
      <c r="AB19" s="133"/>
      <c r="AC19" s="136"/>
      <c r="AD19" s="136"/>
      <c r="AE19" s="133"/>
      <c r="AF19" s="134" t="s">
        <v>854</v>
      </c>
    </row>
    <row r="20" spans="1:32" ht="15.75" customHeight="1" x14ac:dyDescent="0.25">
      <c r="A20" s="29"/>
      <c r="B20" s="28"/>
      <c r="C20" s="16"/>
      <c r="D20" s="16"/>
      <c r="E20" s="16"/>
      <c r="F20" s="16"/>
      <c r="G20" s="16"/>
      <c r="H20" s="17"/>
      <c r="I20" s="17"/>
      <c r="J20" s="136"/>
      <c r="K20" s="136"/>
      <c r="L20" s="136">
        <f t="shared" ref="L20:L27" si="0">J20+K20</f>
        <v>0</v>
      </c>
      <c r="M20" s="16"/>
      <c r="N20" s="16"/>
      <c r="O20" s="16"/>
      <c r="P20" s="16"/>
      <c r="Q20" s="16"/>
      <c r="R20" s="16"/>
      <c r="S20" s="16"/>
      <c r="T20" s="16"/>
      <c r="U20" s="136">
        <f t="shared" ref="U20:U27" si="1">L20+S20-T20</f>
        <v>0</v>
      </c>
      <c r="V20" s="136"/>
      <c r="W20" s="136"/>
      <c r="X20" s="136">
        <f t="shared" ref="X20:X27" si="2">V20+W20</f>
        <v>0</v>
      </c>
      <c r="Y20" s="136">
        <f t="shared" ref="Y20:Y27" si="3">U20-X20</f>
        <v>0</v>
      </c>
      <c r="Z20" s="16"/>
      <c r="AA20" s="16"/>
      <c r="AB20" s="16"/>
      <c r="AC20" s="136"/>
      <c r="AD20" s="136"/>
      <c r="AE20" s="16"/>
      <c r="AF20" s="35"/>
    </row>
    <row r="21" spans="1:32" x14ac:dyDescent="0.25">
      <c r="A21" s="29"/>
      <c r="B21" s="30"/>
      <c r="C21" s="17"/>
      <c r="D21" s="17"/>
      <c r="E21" s="17"/>
      <c r="F21" s="17"/>
      <c r="G21" s="17"/>
      <c r="H21" s="17"/>
      <c r="I21" s="17"/>
      <c r="J21" s="138"/>
      <c r="K21" s="138"/>
      <c r="L21" s="136">
        <f t="shared" si="0"/>
        <v>0</v>
      </c>
      <c r="M21" s="17"/>
      <c r="N21" s="17"/>
      <c r="O21" s="17"/>
      <c r="P21" s="17"/>
      <c r="Q21" s="17"/>
      <c r="R21" s="17"/>
      <c r="S21" s="17"/>
      <c r="T21" s="17"/>
      <c r="U21" s="136">
        <f t="shared" si="1"/>
        <v>0</v>
      </c>
      <c r="V21" s="138"/>
      <c r="W21" s="138"/>
      <c r="X21" s="136">
        <f t="shared" si="2"/>
        <v>0</v>
      </c>
      <c r="Y21" s="136">
        <f t="shared" si="3"/>
        <v>0</v>
      </c>
      <c r="Z21" s="17"/>
      <c r="AA21" s="17"/>
      <c r="AB21" s="17"/>
      <c r="AC21" s="138"/>
      <c r="AD21" s="138"/>
      <c r="AE21" s="17"/>
      <c r="AF21" s="36"/>
    </row>
    <row r="22" spans="1:32" x14ac:dyDescent="0.25">
      <c r="A22" s="29"/>
      <c r="B22" s="30"/>
      <c r="C22" s="17"/>
      <c r="D22" s="17"/>
      <c r="E22" s="17"/>
      <c r="F22" s="17"/>
      <c r="G22" s="17"/>
      <c r="H22" s="17"/>
      <c r="I22" s="17"/>
      <c r="J22" s="138"/>
      <c r="K22" s="138"/>
      <c r="L22" s="136">
        <f t="shared" si="0"/>
        <v>0</v>
      </c>
      <c r="M22" s="17"/>
      <c r="N22" s="17"/>
      <c r="O22" s="17"/>
      <c r="P22" s="17"/>
      <c r="Q22" s="17"/>
      <c r="R22" s="17"/>
      <c r="S22" s="17"/>
      <c r="T22" s="17"/>
      <c r="U22" s="136">
        <f t="shared" si="1"/>
        <v>0</v>
      </c>
      <c r="V22" s="138"/>
      <c r="W22" s="138"/>
      <c r="X22" s="136">
        <f t="shared" si="2"/>
        <v>0</v>
      </c>
      <c r="Y22" s="136">
        <f t="shared" si="3"/>
        <v>0</v>
      </c>
      <c r="Z22" s="17"/>
      <c r="AA22" s="17"/>
      <c r="AB22" s="17"/>
      <c r="AC22" s="138"/>
      <c r="AD22" s="138"/>
      <c r="AE22" s="17"/>
      <c r="AF22" s="36"/>
    </row>
    <row r="23" spans="1:32" x14ac:dyDescent="0.25">
      <c r="A23" s="29"/>
      <c r="B23" s="30"/>
      <c r="C23" s="17"/>
      <c r="D23" s="17"/>
      <c r="E23" s="17"/>
      <c r="F23" s="17"/>
      <c r="G23" s="17"/>
      <c r="H23" s="17"/>
      <c r="I23" s="17"/>
      <c r="J23" s="138"/>
      <c r="K23" s="138"/>
      <c r="L23" s="136">
        <f t="shared" si="0"/>
        <v>0</v>
      </c>
      <c r="M23" s="17"/>
      <c r="N23" s="17"/>
      <c r="O23" s="17"/>
      <c r="P23" s="17"/>
      <c r="Q23" s="17"/>
      <c r="R23" s="17"/>
      <c r="S23" s="17"/>
      <c r="T23" s="17"/>
      <c r="U23" s="136">
        <f t="shared" si="1"/>
        <v>0</v>
      </c>
      <c r="V23" s="138"/>
      <c r="W23" s="138"/>
      <c r="X23" s="136">
        <f t="shared" si="2"/>
        <v>0</v>
      </c>
      <c r="Y23" s="136">
        <f t="shared" si="3"/>
        <v>0</v>
      </c>
      <c r="Z23" s="17"/>
      <c r="AA23" s="17"/>
      <c r="AB23" s="17"/>
      <c r="AC23" s="138"/>
      <c r="AD23" s="138"/>
      <c r="AE23" s="17"/>
      <c r="AF23" s="36"/>
    </row>
    <row r="24" spans="1:32" x14ac:dyDescent="0.25">
      <c r="A24" s="29"/>
      <c r="B24" s="30"/>
      <c r="C24" s="17"/>
      <c r="D24" s="17"/>
      <c r="E24" s="17"/>
      <c r="F24" s="17"/>
      <c r="G24" s="17"/>
      <c r="H24" s="17"/>
      <c r="I24" s="17"/>
      <c r="J24" s="138"/>
      <c r="K24" s="138"/>
      <c r="L24" s="136">
        <f t="shared" si="0"/>
        <v>0</v>
      </c>
      <c r="M24" s="17"/>
      <c r="N24" s="17"/>
      <c r="O24" s="17"/>
      <c r="P24" s="17"/>
      <c r="Q24" s="17"/>
      <c r="R24" s="17"/>
      <c r="S24" s="17"/>
      <c r="T24" s="17"/>
      <c r="U24" s="136">
        <f t="shared" si="1"/>
        <v>0</v>
      </c>
      <c r="V24" s="138"/>
      <c r="W24" s="138"/>
      <c r="X24" s="136">
        <f t="shared" si="2"/>
        <v>0</v>
      </c>
      <c r="Y24" s="136">
        <f t="shared" si="3"/>
        <v>0</v>
      </c>
      <c r="Z24" s="17"/>
      <c r="AA24" s="17"/>
      <c r="AB24" s="17"/>
      <c r="AC24" s="138"/>
      <c r="AD24" s="138"/>
      <c r="AE24" s="17"/>
      <c r="AF24" s="36"/>
    </row>
    <row r="25" spans="1:32" x14ac:dyDescent="0.25">
      <c r="A25" s="29"/>
      <c r="B25" s="30"/>
      <c r="C25" s="17"/>
      <c r="D25" s="17"/>
      <c r="E25" s="17"/>
      <c r="F25" s="17"/>
      <c r="G25" s="17"/>
      <c r="H25" s="17"/>
      <c r="I25" s="17"/>
      <c r="J25" s="138"/>
      <c r="K25" s="138"/>
      <c r="L25" s="136">
        <f t="shared" si="0"/>
        <v>0</v>
      </c>
      <c r="M25" s="17"/>
      <c r="N25" s="17"/>
      <c r="O25" s="17"/>
      <c r="P25" s="17"/>
      <c r="Q25" s="17"/>
      <c r="R25" s="17"/>
      <c r="S25" s="17"/>
      <c r="T25" s="17"/>
      <c r="U25" s="136">
        <f t="shared" si="1"/>
        <v>0</v>
      </c>
      <c r="V25" s="138"/>
      <c r="W25" s="138"/>
      <c r="X25" s="136">
        <f t="shared" si="2"/>
        <v>0</v>
      </c>
      <c r="Y25" s="136">
        <f t="shared" si="3"/>
        <v>0</v>
      </c>
      <c r="Z25" s="17"/>
      <c r="AA25" s="17"/>
      <c r="AB25" s="17"/>
      <c r="AC25" s="138"/>
      <c r="AD25" s="138"/>
      <c r="AE25" s="17"/>
      <c r="AF25" s="36"/>
    </row>
    <row r="26" spans="1:32" x14ac:dyDescent="0.25">
      <c r="A26" s="29"/>
      <c r="B26" s="30"/>
      <c r="C26" s="17"/>
      <c r="D26" s="17"/>
      <c r="E26" s="17"/>
      <c r="F26" s="17"/>
      <c r="G26" s="17"/>
      <c r="H26" s="17"/>
      <c r="I26" s="17"/>
      <c r="J26" s="138"/>
      <c r="K26" s="138"/>
      <c r="L26" s="136">
        <f t="shared" si="0"/>
        <v>0</v>
      </c>
      <c r="M26" s="17"/>
      <c r="N26" s="17"/>
      <c r="O26" s="17"/>
      <c r="P26" s="17"/>
      <c r="Q26" s="17"/>
      <c r="R26" s="17"/>
      <c r="S26" s="17"/>
      <c r="T26" s="17"/>
      <c r="U26" s="136">
        <f t="shared" si="1"/>
        <v>0</v>
      </c>
      <c r="V26" s="138"/>
      <c r="W26" s="138"/>
      <c r="X26" s="136">
        <f t="shared" si="2"/>
        <v>0</v>
      </c>
      <c r="Y26" s="136">
        <f t="shared" si="3"/>
        <v>0</v>
      </c>
      <c r="Z26" s="17"/>
      <c r="AA26" s="17"/>
      <c r="AB26" s="17"/>
      <c r="AC26" s="138"/>
      <c r="AD26" s="138"/>
      <c r="AE26" s="17"/>
      <c r="AF26" s="36"/>
    </row>
    <row r="27" spans="1:32" x14ac:dyDescent="0.25">
      <c r="A27" s="29"/>
      <c r="B27" s="30"/>
      <c r="C27" s="17"/>
      <c r="D27" s="17"/>
      <c r="E27" s="17"/>
      <c r="F27" s="17"/>
      <c r="G27" s="17"/>
      <c r="H27" s="17"/>
      <c r="I27" s="17"/>
      <c r="J27" s="138"/>
      <c r="K27" s="138"/>
      <c r="L27" s="136">
        <f t="shared" si="0"/>
        <v>0</v>
      </c>
      <c r="M27" s="17"/>
      <c r="N27" s="17"/>
      <c r="O27" s="17"/>
      <c r="P27" s="17"/>
      <c r="Q27" s="17"/>
      <c r="R27" s="17"/>
      <c r="S27" s="17"/>
      <c r="T27" s="17"/>
      <c r="U27" s="136">
        <f t="shared" si="1"/>
        <v>0</v>
      </c>
      <c r="V27" s="138"/>
      <c r="W27" s="138"/>
      <c r="X27" s="136">
        <f t="shared" si="2"/>
        <v>0</v>
      </c>
      <c r="Y27" s="136">
        <f t="shared" si="3"/>
        <v>0</v>
      </c>
      <c r="Z27" s="17"/>
      <c r="AA27" s="17"/>
      <c r="AB27" s="17"/>
      <c r="AC27" s="138"/>
      <c r="AD27" s="138"/>
      <c r="AE27" s="17"/>
      <c r="AF27" s="36"/>
    </row>
    <row r="28" spans="1:32" ht="15.75" thickBot="1" x14ac:dyDescent="0.3">
      <c r="A28" s="293" t="s">
        <v>9</v>
      </c>
      <c r="B28" s="279"/>
      <c r="C28" s="279"/>
      <c r="D28" s="279"/>
      <c r="E28" s="279"/>
      <c r="F28" s="279"/>
      <c r="G28" s="279"/>
      <c r="H28" s="279"/>
      <c r="I28" s="278"/>
      <c r="J28" s="137">
        <f>SUM(J19:J27)</f>
        <v>65050</v>
      </c>
      <c r="K28" s="137">
        <f>SUM(K19:K27)</f>
        <v>0</v>
      </c>
      <c r="L28" s="137">
        <f>SUM(L19:L27)</f>
        <v>65050</v>
      </c>
      <c r="M28" s="277"/>
      <c r="N28" s="279"/>
      <c r="O28" s="279"/>
      <c r="P28" s="279"/>
      <c r="Q28" s="279"/>
      <c r="R28" s="279"/>
      <c r="S28" s="279"/>
      <c r="T28" s="278"/>
      <c r="U28" s="139">
        <f>SUM(U19:U27)</f>
        <v>65050</v>
      </c>
      <c r="V28" s="139">
        <f t="shared" ref="V28:X28" si="4">SUM(V19:V27)</f>
        <v>0</v>
      </c>
      <c r="W28" s="139">
        <f t="shared" si="4"/>
        <v>65050</v>
      </c>
      <c r="X28" s="139">
        <f t="shared" si="4"/>
        <v>65050</v>
      </c>
      <c r="Y28" s="139">
        <f t="shared" ref="Y28" si="5">SUM(Y19:Y27)</f>
        <v>0</v>
      </c>
      <c r="Z28" s="277"/>
      <c r="AA28" s="278"/>
      <c r="AB28" s="32"/>
      <c r="AC28" s="139">
        <f t="shared" ref="AC28:AD28" si="6">SUM(AC19:AC27)</f>
        <v>0</v>
      </c>
      <c r="AD28" s="139">
        <f t="shared" si="6"/>
        <v>0</v>
      </c>
      <c r="AE28" s="277"/>
      <c r="AF28" s="292"/>
    </row>
    <row r="29" spans="1:32" ht="15.75" thickBot="1" x14ac:dyDescent="0.3">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7"/>
    </row>
    <row r="30" spans="1:32"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x14ac:dyDescent="0.25">
      <c r="A31" s="12" t="s">
        <v>48</v>
      </c>
      <c r="B31" s="12"/>
      <c r="C31" s="12"/>
      <c r="D31" s="263" t="s">
        <v>389</v>
      </c>
      <c r="E31" s="263"/>
      <c r="F31" s="263"/>
      <c r="G31" s="26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x14ac:dyDescent="0.25">
      <c r="A32" s="263" t="s">
        <v>369</v>
      </c>
      <c r="B32" s="263"/>
      <c r="C32" s="263"/>
      <c r="D32" s="263"/>
      <c r="E32" s="263"/>
      <c r="F32" s="263"/>
      <c r="G32" s="263"/>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x14ac:dyDescent="0.25">
      <c r="A35" s="22" t="s">
        <v>63</v>
      </c>
      <c r="B35" s="22"/>
      <c r="C35" s="22"/>
      <c r="D35" s="22"/>
      <c r="E35" s="22"/>
      <c r="F35" s="22"/>
      <c r="G35" s="22"/>
    </row>
    <row r="36" spans="1:32" ht="15" customHeight="1" x14ac:dyDescent="0.25">
      <c r="A36" s="273" t="s">
        <v>107</v>
      </c>
      <c r="B36" s="262" t="s">
        <v>110</v>
      </c>
      <c r="C36" s="262"/>
      <c r="D36" s="262"/>
      <c r="E36" s="262"/>
      <c r="F36" s="262"/>
      <c r="G36" s="262"/>
    </row>
    <row r="37" spans="1:32" x14ac:dyDescent="0.25">
      <c r="A37" s="273"/>
      <c r="B37" s="262"/>
      <c r="C37" s="262"/>
      <c r="D37" s="262"/>
      <c r="E37" s="262"/>
      <c r="F37" s="262"/>
      <c r="G37" s="262"/>
    </row>
    <row r="38" spans="1:32" x14ac:dyDescent="0.25">
      <c r="A38" s="273"/>
      <c r="B38" s="262"/>
      <c r="C38" s="262"/>
      <c r="D38" s="262"/>
      <c r="E38" s="262"/>
      <c r="F38" s="262"/>
      <c r="G38" s="262"/>
    </row>
    <row r="39" spans="1:32" ht="15" customHeight="1" x14ac:dyDescent="0.25">
      <c r="A39" s="24" t="s">
        <v>108</v>
      </c>
      <c r="B39" s="262" t="s">
        <v>109</v>
      </c>
      <c r="C39" s="262"/>
      <c r="D39" s="262"/>
      <c r="E39" s="262"/>
      <c r="F39" s="262"/>
      <c r="G39" s="262"/>
    </row>
    <row r="40" spans="1:32" x14ac:dyDescent="0.25">
      <c r="A40" s="22"/>
      <c r="B40" s="262"/>
      <c r="C40" s="262"/>
      <c r="D40" s="262"/>
      <c r="E40" s="262"/>
      <c r="F40" s="262"/>
      <c r="G40" s="262"/>
    </row>
    <row r="41" spans="1:32" x14ac:dyDescent="0.25">
      <c r="A41" s="24"/>
      <c r="B41" s="262"/>
      <c r="C41" s="262"/>
      <c r="D41" s="262"/>
      <c r="E41" s="262"/>
      <c r="F41" s="262"/>
      <c r="G41" s="262"/>
    </row>
    <row r="42" spans="1:32" x14ac:dyDescent="0.25">
      <c r="A42" s="22"/>
      <c r="B42" s="23" t="s">
        <v>64</v>
      </c>
      <c r="C42" s="264" t="s">
        <v>65</v>
      </c>
      <c r="D42" s="264"/>
      <c r="E42" s="264"/>
      <c r="F42" s="264"/>
      <c r="G42" s="264"/>
    </row>
    <row r="43" spans="1:32" x14ac:dyDescent="0.25">
      <c r="A43" s="22"/>
      <c r="B43" s="23" t="s">
        <v>28</v>
      </c>
      <c r="C43" s="261" t="s">
        <v>90</v>
      </c>
      <c r="D43" s="261"/>
      <c r="E43" s="261"/>
      <c r="F43" s="261"/>
      <c r="G43" s="261"/>
    </row>
    <row r="44" spans="1:32" x14ac:dyDescent="0.25">
      <c r="A44" s="22"/>
      <c r="B44" s="23" t="s">
        <v>29</v>
      </c>
      <c r="C44" s="261" t="s">
        <v>105</v>
      </c>
      <c r="D44" s="261"/>
      <c r="E44" s="261"/>
      <c r="F44" s="261"/>
      <c r="G44" s="261"/>
    </row>
    <row r="45" spans="1:32" x14ac:dyDescent="0.25">
      <c r="A45" s="22"/>
      <c r="B45" s="23" t="s">
        <v>30</v>
      </c>
      <c r="C45" s="261" t="s">
        <v>112</v>
      </c>
      <c r="D45" s="261"/>
      <c r="E45" s="261"/>
      <c r="F45" s="261"/>
      <c r="G45" s="261"/>
    </row>
    <row r="46" spans="1:32" ht="15" customHeight="1" x14ac:dyDescent="0.25">
      <c r="A46" s="22"/>
      <c r="B46" s="276" t="s">
        <v>31</v>
      </c>
      <c r="C46" s="262" t="s">
        <v>91</v>
      </c>
      <c r="D46" s="262"/>
      <c r="E46" s="262"/>
      <c r="F46" s="262"/>
      <c r="G46" s="262"/>
    </row>
    <row r="47" spans="1:32" x14ac:dyDescent="0.25">
      <c r="A47" s="22"/>
      <c r="B47" s="276"/>
      <c r="C47" s="262"/>
      <c r="D47" s="262"/>
      <c r="E47" s="262"/>
      <c r="F47" s="262"/>
      <c r="G47" s="262"/>
    </row>
    <row r="48" spans="1:32" x14ac:dyDescent="0.25">
      <c r="A48" s="22"/>
      <c r="B48" s="23" t="s">
        <v>33</v>
      </c>
      <c r="C48" s="261" t="s">
        <v>89</v>
      </c>
      <c r="D48" s="261"/>
      <c r="E48" s="261"/>
      <c r="F48" s="261"/>
      <c r="G48" s="261"/>
    </row>
    <row r="49" spans="1:7" ht="15" customHeight="1" x14ac:dyDescent="0.25">
      <c r="A49" s="22"/>
      <c r="B49" s="273" t="s">
        <v>66</v>
      </c>
      <c r="C49" s="262" t="s">
        <v>92</v>
      </c>
      <c r="D49" s="262"/>
      <c r="E49" s="262"/>
      <c r="F49" s="262"/>
      <c r="G49" s="262"/>
    </row>
    <row r="50" spans="1:7" x14ac:dyDescent="0.25">
      <c r="A50" s="22"/>
      <c r="B50" s="273"/>
      <c r="C50" s="262"/>
      <c r="D50" s="262"/>
      <c r="E50" s="262"/>
      <c r="F50" s="262"/>
      <c r="G50" s="262"/>
    </row>
    <row r="51" spans="1:7" x14ac:dyDescent="0.25">
      <c r="A51" s="22"/>
      <c r="B51" s="23" t="s">
        <v>67</v>
      </c>
      <c r="C51" s="261" t="s">
        <v>93</v>
      </c>
      <c r="D51" s="261"/>
      <c r="E51" s="261"/>
      <c r="F51" s="261"/>
      <c r="G51" s="261"/>
    </row>
    <row r="52" spans="1:7" x14ac:dyDescent="0.25">
      <c r="A52" s="22"/>
      <c r="B52" s="23" t="s">
        <v>68</v>
      </c>
      <c r="C52" s="22" t="s">
        <v>94</v>
      </c>
      <c r="D52" s="22"/>
      <c r="E52" s="22"/>
      <c r="F52" s="22"/>
      <c r="G52" s="22"/>
    </row>
    <row r="53" spans="1:7" x14ac:dyDescent="0.25">
      <c r="A53" s="22"/>
      <c r="B53" s="23" t="s">
        <v>69</v>
      </c>
      <c r="C53" s="261" t="s">
        <v>95</v>
      </c>
      <c r="D53" s="261"/>
      <c r="E53" s="261"/>
      <c r="F53" s="261"/>
      <c r="G53" s="261"/>
    </row>
    <row r="54" spans="1:7" x14ac:dyDescent="0.25">
      <c r="A54" s="22"/>
      <c r="B54" s="23" t="s">
        <v>37</v>
      </c>
      <c r="C54" s="261" t="s">
        <v>96</v>
      </c>
      <c r="D54" s="261"/>
      <c r="E54" s="261"/>
      <c r="F54" s="261"/>
      <c r="G54" s="261"/>
    </row>
    <row r="55" spans="1:7" x14ac:dyDescent="0.25">
      <c r="A55" s="22"/>
      <c r="B55" s="23" t="s">
        <v>38</v>
      </c>
      <c r="C55" s="261" t="s">
        <v>97</v>
      </c>
      <c r="D55" s="261"/>
      <c r="E55" s="261"/>
      <c r="F55" s="261"/>
      <c r="G55" s="261"/>
    </row>
    <row r="56" spans="1:7" x14ac:dyDescent="0.25">
      <c r="A56" s="22"/>
      <c r="B56" s="23" t="s">
        <v>39</v>
      </c>
      <c r="C56" s="261" t="s">
        <v>98</v>
      </c>
      <c r="D56" s="261"/>
      <c r="E56" s="261"/>
      <c r="F56" s="261"/>
      <c r="G56" s="261"/>
    </row>
    <row r="57" spans="1:7" x14ac:dyDescent="0.25">
      <c r="A57" s="22"/>
      <c r="B57" s="23" t="s">
        <v>40</v>
      </c>
      <c r="C57" s="261" t="s">
        <v>99</v>
      </c>
      <c r="D57" s="261"/>
      <c r="E57" s="261"/>
      <c r="F57" s="261"/>
      <c r="G57" s="261"/>
    </row>
    <row r="58" spans="1:7" x14ac:dyDescent="0.25">
      <c r="B58" s="23" t="s">
        <v>70</v>
      </c>
      <c r="C58" s="261" t="s">
        <v>100</v>
      </c>
      <c r="D58" s="261"/>
      <c r="E58" s="261"/>
      <c r="F58" s="261"/>
      <c r="G58" s="261"/>
    </row>
    <row r="59" spans="1:7" x14ac:dyDescent="0.25">
      <c r="B59" s="23" t="s">
        <v>71</v>
      </c>
      <c r="C59" s="261" t="s">
        <v>101</v>
      </c>
      <c r="D59" s="261"/>
      <c r="E59" s="261"/>
      <c r="F59" s="261"/>
      <c r="G59" s="261"/>
    </row>
    <row r="60" spans="1:7" x14ac:dyDescent="0.25">
      <c r="B60" s="23" t="s">
        <v>44</v>
      </c>
      <c r="C60" s="261" t="s">
        <v>102</v>
      </c>
      <c r="D60" s="261"/>
      <c r="E60" s="261"/>
      <c r="F60" s="261"/>
      <c r="G60" s="261"/>
    </row>
    <row r="61" spans="1:7" ht="15" customHeight="1" x14ac:dyDescent="0.25">
      <c r="B61" s="273" t="s">
        <v>72</v>
      </c>
      <c r="C61" s="262" t="s">
        <v>103</v>
      </c>
      <c r="D61" s="262"/>
      <c r="E61" s="262"/>
      <c r="F61" s="262"/>
      <c r="G61" s="262"/>
    </row>
    <row r="62" spans="1:7" x14ac:dyDescent="0.25">
      <c r="B62" s="273"/>
      <c r="C62" s="262"/>
      <c r="D62" s="262"/>
      <c r="E62" s="262"/>
      <c r="F62" s="262"/>
      <c r="G62" s="262"/>
    </row>
    <row r="63" spans="1:7" x14ac:dyDescent="0.25">
      <c r="B63" s="23" t="s">
        <v>45</v>
      </c>
      <c r="C63" s="261" t="s">
        <v>104</v>
      </c>
      <c r="D63" s="261"/>
      <c r="E63" s="261"/>
      <c r="F63" s="261"/>
      <c r="G63" s="261"/>
    </row>
    <row r="64" spans="1:7" x14ac:dyDescent="0.25">
      <c r="B64" s="23" t="s">
        <v>73</v>
      </c>
      <c r="C64" s="261" t="s">
        <v>74</v>
      </c>
      <c r="D64" s="261"/>
      <c r="E64" s="261"/>
      <c r="F64" s="261"/>
      <c r="G64" s="261"/>
    </row>
    <row r="65" spans="1:15" x14ac:dyDescent="0.25">
      <c r="B65" s="23" t="s">
        <v>60</v>
      </c>
      <c r="C65" s="261" t="s">
        <v>81</v>
      </c>
      <c r="D65" s="261"/>
      <c r="E65" s="261"/>
      <c r="F65" s="261"/>
      <c r="G65" s="261"/>
    </row>
    <row r="66" spans="1:15" x14ac:dyDescent="0.25">
      <c r="B66" s="273" t="s">
        <v>76</v>
      </c>
      <c r="C66" s="297" t="s">
        <v>80</v>
      </c>
      <c r="D66" s="297"/>
      <c r="E66" s="297"/>
      <c r="F66" s="297"/>
      <c r="G66" s="297"/>
    </row>
    <row r="67" spans="1:15" x14ac:dyDescent="0.25">
      <c r="B67" s="273"/>
      <c r="C67" s="297"/>
      <c r="D67" s="297"/>
      <c r="E67" s="297"/>
      <c r="F67" s="297"/>
      <c r="G67" s="297"/>
    </row>
    <row r="68" spans="1:15" x14ac:dyDescent="0.25">
      <c r="B68" s="24" t="s">
        <v>77</v>
      </c>
      <c r="C68" s="261" t="s">
        <v>116</v>
      </c>
      <c r="D68" s="261"/>
      <c r="E68" s="261"/>
      <c r="F68" s="261"/>
      <c r="G68" s="261"/>
    </row>
    <row r="69" spans="1:15" x14ac:dyDescent="0.25">
      <c r="B69" s="33" t="s">
        <v>78</v>
      </c>
      <c r="C69" s="261" t="s">
        <v>115</v>
      </c>
      <c r="D69" s="261"/>
      <c r="E69" s="261"/>
      <c r="F69" s="261"/>
      <c r="G69" s="261"/>
    </row>
    <row r="70" spans="1:15" x14ac:dyDescent="0.25">
      <c r="B70" s="33" t="s">
        <v>79</v>
      </c>
      <c r="C70" s="261" t="s">
        <v>82</v>
      </c>
      <c r="D70" s="261"/>
      <c r="E70" s="261"/>
      <c r="F70" s="261"/>
      <c r="G70" s="261"/>
    </row>
    <row r="71" spans="1:15" x14ac:dyDescent="0.25">
      <c r="B71" s="33" t="s">
        <v>46</v>
      </c>
      <c r="C71" s="261" t="s">
        <v>83</v>
      </c>
      <c r="D71" s="261"/>
      <c r="E71" s="261"/>
      <c r="F71" s="261"/>
      <c r="G71" s="261"/>
    </row>
    <row r="72" spans="1:15" ht="15.75" thickBot="1" x14ac:dyDescent="0.3">
      <c r="A72" s="11"/>
      <c r="B72" s="33" t="s">
        <v>47</v>
      </c>
      <c r="C72" s="261" t="s">
        <v>118</v>
      </c>
      <c r="D72" s="261"/>
      <c r="E72" s="261"/>
      <c r="F72" s="261"/>
      <c r="G72" s="261"/>
    </row>
    <row r="73" spans="1:15" ht="15.75" thickBot="1" x14ac:dyDescent="0.3">
      <c r="A73" s="11"/>
      <c r="B73" s="23"/>
      <c r="C73" s="22" t="s">
        <v>84</v>
      </c>
      <c r="D73" s="22"/>
      <c r="E73" s="22"/>
      <c r="F73" s="22"/>
      <c r="G73" s="22"/>
      <c r="O73" s="2"/>
    </row>
    <row r="74" spans="1:15" x14ac:dyDescent="0.25">
      <c r="A74" s="11"/>
      <c r="B74" s="23"/>
      <c r="C74" s="22" t="s">
        <v>85</v>
      </c>
      <c r="D74" s="22"/>
      <c r="E74" s="22"/>
      <c r="F74" s="22"/>
      <c r="G74" s="22"/>
    </row>
    <row r="75" spans="1:15" x14ac:dyDescent="0.25">
      <c r="A75" s="11"/>
      <c r="B75" s="23"/>
      <c r="C75" s="22" t="s">
        <v>86</v>
      </c>
      <c r="D75" s="22"/>
      <c r="E75" s="22"/>
      <c r="F75" s="22"/>
      <c r="G75" s="22"/>
    </row>
    <row r="76" spans="1:15" x14ac:dyDescent="0.25">
      <c r="A76" s="11"/>
      <c r="B76" s="33" t="s">
        <v>114</v>
      </c>
      <c r="C76" s="262" t="s">
        <v>87</v>
      </c>
      <c r="D76" s="262"/>
      <c r="E76" s="262"/>
      <c r="F76" s="262"/>
      <c r="G76" s="262"/>
    </row>
    <row r="77" spans="1:15" x14ac:dyDescent="0.25">
      <c r="A77" s="11"/>
      <c r="B77" s="11"/>
      <c r="C77" s="262"/>
      <c r="D77" s="262"/>
      <c r="E77" s="262"/>
      <c r="F77" s="262"/>
      <c r="G77" s="262"/>
    </row>
    <row r="78" spans="1:15" x14ac:dyDescent="0.25">
      <c r="A78" s="11"/>
      <c r="B78" s="11"/>
      <c r="E78" s="10"/>
    </row>
    <row r="79" spans="1:15" x14ac:dyDescent="0.25">
      <c r="A79" s="11"/>
      <c r="B79" s="11"/>
      <c r="E79" s="10"/>
    </row>
    <row r="80" spans="1:15" x14ac:dyDescent="0.25">
      <c r="A80" s="11"/>
      <c r="B80" s="11"/>
      <c r="E80" s="10"/>
    </row>
    <row r="81" spans="1:5" x14ac:dyDescent="0.25">
      <c r="A81" s="10"/>
      <c r="B81" s="10"/>
      <c r="C81" s="10"/>
      <c r="D81" s="10"/>
      <c r="E81" s="10"/>
    </row>
    <row r="84" spans="1:5" x14ac:dyDescent="0.25">
      <c r="A84" s="10"/>
      <c r="B84" s="10"/>
      <c r="C84" s="10"/>
      <c r="D84" s="10"/>
      <c r="E84" s="10"/>
    </row>
  </sheetData>
  <mergeCells count="85">
    <mergeCell ref="C66:G67"/>
    <mergeCell ref="B61:B62"/>
    <mergeCell ref="C61:G62"/>
    <mergeCell ref="C63:G63"/>
    <mergeCell ref="C58:G58"/>
    <mergeCell ref="C59:G59"/>
    <mergeCell ref="C60:G60"/>
    <mergeCell ref="C64:G64"/>
    <mergeCell ref="C65:G65"/>
    <mergeCell ref="AE28:AF28"/>
    <mergeCell ref="L16:L17"/>
    <mergeCell ref="M16:M17"/>
    <mergeCell ref="C57:G57"/>
    <mergeCell ref="G16:G17"/>
    <mergeCell ref="O16:O17"/>
    <mergeCell ref="P16:P17"/>
    <mergeCell ref="B39:G40"/>
    <mergeCell ref="B41:G41"/>
    <mergeCell ref="A28:I28"/>
    <mergeCell ref="A15:A18"/>
    <mergeCell ref="C53:G53"/>
    <mergeCell ref="C54:G54"/>
    <mergeCell ref="C55:G55"/>
    <mergeCell ref="C43:G43"/>
    <mergeCell ref="C46:G47"/>
    <mergeCell ref="C56:G56"/>
    <mergeCell ref="S16:S17"/>
    <mergeCell ref="T16:T17"/>
    <mergeCell ref="N16:N17"/>
    <mergeCell ref="V15:X15"/>
    <mergeCell ref="J16:J17"/>
    <mergeCell ref="K16:K17"/>
    <mergeCell ref="Q16:Q17"/>
    <mergeCell ref="R16:R17"/>
    <mergeCell ref="C48:G48"/>
    <mergeCell ref="H16:I16"/>
    <mergeCell ref="C51:G51"/>
    <mergeCell ref="C49:G50"/>
    <mergeCell ref="AE16:AE17"/>
    <mergeCell ref="AA16:AA17"/>
    <mergeCell ref="AC16:AC17"/>
    <mergeCell ref="A1:AF3"/>
    <mergeCell ref="A4:AF4"/>
    <mergeCell ref="A14:AF14"/>
    <mergeCell ref="A6:AF6"/>
    <mergeCell ref="A10:AF10"/>
    <mergeCell ref="Z15:AE15"/>
    <mergeCell ref="Z16:Z17"/>
    <mergeCell ref="N15:T15"/>
    <mergeCell ref="D16:D17"/>
    <mergeCell ref="Z28:AA28"/>
    <mergeCell ref="M28:T28"/>
    <mergeCell ref="W16:W17"/>
    <mergeCell ref="AD16:AD17"/>
    <mergeCell ref="B15:M15"/>
    <mergeCell ref="E16:E17"/>
    <mergeCell ref="X16:X17"/>
    <mergeCell ref="U15:U17"/>
    <mergeCell ref="V16:V17"/>
    <mergeCell ref="B49:B50"/>
    <mergeCell ref="A7:E7"/>
    <mergeCell ref="A8:E8"/>
    <mergeCell ref="D31:G31"/>
    <mergeCell ref="A32:G32"/>
    <mergeCell ref="A36:A38"/>
    <mergeCell ref="B36:G38"/>
    <mergeCell ref="B16:B17"/>
    <mergeCell ref="F16:F17"/>
    <mergeCell ref="B46:B47"/>
    <mergeCell ref="C72:G72"/>
    <mergeCell ref="C76:G77"/>
    <mergeCell ref="A11:AF11"/>
    <mergeCell ref="A12:AF12"/>
    <mergeCell ref="C44:G44"/>
    <mergeCell ref="C42:G42"/>
    <mergeCell ref="C45:G45"/>
    <mergeCell ref="AF15:AF17"/>
    <mergeCell ref="C16:C17"/>
    <mergeCell ref="AB16:AB17"/>
    <mergeCell ref="C69:G69"/>
    <mergeCell ref="Y15:Y17"/>
    <mergeCell ref="C68:G68"/>
    <mergeCell ref="B66:B67"/>
    <mergeCell ref="C70:G70"/>
    <mergeCell ref="C71:G71"/>
  </mergeCells>
  <pageMargins left="0.51181102362204722" right="0.51181102362204722" top="0.78740157480314965" bottom="0.78740157480314965"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topLeftCell="A20" workbookViewId="0">
      <selection activeCell="R23" sqref="R23"/>
    </sheetView>
  </sheetViews>
  <sheetFormatPr defaultRowHeight="15" x14ac:dyDescent="0.25"/>
  <cols>
    <col min="1" max="1" width="5.85546875" customWidth="1"/>
    <col min="2" max="2" width="17.28515625" customWidth="1"/>
    <col min="3" max="3" width="15.7109375" customWidth="1"/>
    <col min="4" max="4" width="32.140625" customWidth="1"/>
    <col min="5" max="5" width="45.28515625" customWidth="1"/>
    <col min="6" max="6" width="9.7109375" customWidth="1"/>
    <col min="7" max="7" width="11" customWidth="1"/>
    <col min="8" max="8" width="12.5703125" customWidth="1"/>
    <col min="9" max="9" width="13" customWidth="1"/>
    <col min="10" max="10" width="13.85546875" customWidth="1"/>
    <col min="11" max="11" width="14" customWidth="1"/>
    <col min="12" max="12" width="13" customWidth="1"/>
    <col min="13" max="13" width="13.42578125" customWidth="1"/>
    <col min="14" max="14" width="31.5703125" customWidth="1"/>
    <col min="15" max="15" width="12" customWidth="1"/>
    <col min="16" max="16" width="11.28515625" customWidth="1"/>
    <col min="17" max="17" width="14.7109375" customWidth="1"/>
    <col min="18" max="18" width="11.42578125" customWidth="1"/>
    <col min="19" max="20" width="14.85546875" customWidth="1"/>
    <col min="21" max="21" width="13.42578125" customWidth="1"/>
    <col min="22" max="22" width="12.5703125" customWidth="1"/>
    <col min="23" max="23" width="14.140625" customWidth="1"/>
    <col min="24" max="24" width="14.85546875" customWidth="1"/>
    <col min="25" max="25" width="13" customWidth="1"/>
    <col min="26" max="26" width="14.85546875" customWidth="1"/>
    <col min="27" max="27" width="12.85546875" customWidth="1"/>
    <col min="28" max="28" width="12.5703125" customWidth="1"/>
    <col min="29" max="29" width="12.85546875" customWidth="1"/>
    <col min="30" max="30" width="12.85546875" bestFit="1" customWidth="1"/>
    <col min="31" max="31" width="20.42578125" customWidth="1"/>
    <col min="32" max="32" width="35.5703125" customWidth="1"/>
  </cols>
  <sheetData>
    <row r="1" spans="1:35" ht="53.25" customHeight="1" x14ac:dyDescent="0.25">
      <c r="A1" s="299"/>
      <c r="B1" s="299"/>
      <c r="C1" s="299"/>
      <c r="D1" s="299"/>
      <c r="E1" s="299"/>
      <c r="F1" s="299"/>
      <c r="G1" s="299"/>
      <c r="H1" s="51"/>
      <c r="I1" s="51"/>
      <c r="J1" s="51"/>
      <c r="K1" s="51"/>
      <c r="L1" s="51"/>
      <c r="M1" s="51"/>
      <c r="N1" s="51"/>
      <c r="O1" s="51"/>
      <c r="P1" s="51"/>
      <c r="Q1" s="51"/>
      <c r="R1" s="51"/>
      <c r="S1" s="51"/>
      <c r="T1" s="51"/>
      <c r="U1" s="51"/>
      <c r="V1" s="51"/>
      <c r="W1" s="51"/>
      <c r="X1" s="51"/>
      <c r="Y1" s="51"/>
      <c r="Z1" s="51"/>
      <c r="AA1" s="51"/>
      <c r="AB1" s="51"/>
      <c r="AC1" s="51"/>
      <c r="AD1" s="51"/>
      <c r="AE1" s="51"/>
      <c r="AF1" s="51"/>
    </row>
    <row r="2" spans="1:35" x14ac:dyDescent="0.25">
      <c r="A2" s="299" t="s">
        <v>120</v>
      </c>
      <c r="B2" s="299"/>
      <c r="C2" s="299"/>
      <c r="D2" s="299"/>
      <c r="E2" s="299"/>
      <c r="F2" s="299"/>
      <c r="G2" s="299"/>
    </row>
    <row r="3" spans="1:35"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row>
    <row r="4" spans="1:35" x14ac:dyDescent="0.25">
      <c r="A4" s="298" t="s">
        <v>667</v>
      </c>
      <c r="B4" s="298"/>
      <c r="C4" s="298"/>
      <c r="D4" s="298"/>
      <c r="E4" s="298"/>
      <c r="F4" s="298"/>
      <c r="G4" s="298"/>
      <c r="H4" s="48"/>
      <c r="I4" s="48"/>
      <c r="J4" s="48"/>
      <c r="K4" s="48"/>
      <c r="L4" s="48"/>
      <c r="M4" s="48"/>
      <c r="N4" s="48"/>
      <c r="O4" s="48"/>
      <c r="P4" s="48"/>
      <c r="Q4" s="48"/>
      <c r="R4" s="48"/>
      <c r="S4" s="48"/>
      <c r="T4" s="48"/>
      <c r="U4" s="48"/>
      <c r="V4" s="48"/>
      <c r="W4" s="48"/>
      <c r="X4" s="48"/>
      <c r="Y4" s="48"/>
      <c r="Z4" s="48"/>
      <c r="AA4" s="48"/>
      <c r="AB4" s="48"/>
      <c r="AC4" s="48"/>
      <c r="AD4" s="48"/>
      <c r="AE4" s="48"/>
      <c r="AF4" s="43"/>
    </row>
    <row r="5" spans="1:35" x14ac:dyDescent="0.25">
      <c r="A5" s="298" t="s">
        <v>119</v>
      </c>
      <c r="B5" s="298"/>
      <c r="C5" s="298"/>
      <c r="D5" s="298"/>
      <c r="E5" s="298"/>
      <c r="F5" s="298"/>
      <c r="G5" s="298"/>
      <c r="H5" s="43"/>
      <c r="I5" s="43"/>
      <c r="J5" s="43"/>
      <c r="K5" s="43"/>
      <c r="L5" s="43"/>
      <c r="M5" s="43"/>
      <c r="N5" s="43"/>
      <c r="O5" s="43"/>
      <c r="P5" s="43"/>
      <c r="Q5" s="43"/>
      <c r="R5" s="43"/>
      <c r="S5" s="43"/>
      <c r="T5" s="43"/>
      <c r="U5" s="43"/>
      <c r="V5" s="43"/>
      <c r="W5" s="43"/>
      <c r="X5" s="43"/>
      <c r="Y5" s="43"/>
      <c r="Z5" s="43"/>
      <c r="AA5" s="43"/>
      <c r="AB5" s="43"/>
      <c r="AC5" s="43"/>
      <c r="AD5" s="43"/>
      <c r="AE5" s="43"/>
      <c r="AF5" s="43"/>
    </row>
    <row r="6" spans="1:35" x14ac:dyDescent="0.25">
      <c r="A6" s="298" t="s">
        <v>111</v>
      </c>
      <c r="B6" s="298"/>
      <c r="C6" s="298"/>
      <c r="D6" s="298"/>
      <c r="E6" s="298"/>
      <c r="F6" s="117"/>
      <c r="G6" s="117"/>
      <c r="H6" s="41"/>
      <c r="I6" s="41"/>
      <c r="J6" s="41"/>
      <c r="K6" s="41"/>
      <c r="L6" s="41"/>
      <c r="M6" s="41"/>
      <c r="N6" s="41"/>
      <c r="O6" s="41"/>
      <c r="P6" s="41"/>
      <c r="Q6" s="41"/>
      <c r="R6" s="41"/>
      <c r="S6" s="41"/>
      <c r="T6" s="41"/>
      <c r="U6" s="41"/>
      <c r="V6" s="41"/>
      <c r="W6" s="41"/>
      <c r="X6" s="41"/>
      <c r="Y6" s="41"/>
      <c r="Z6" s="41"/>
      <c r="AA6" s="41"/>
      <c r="AB6" s="41"/>
      <c r="AC6" s="41"/>
      <c r="AD6" s="41"/>
      <c r="AE6" s="41"/>
      <c r="AF6" s="41"/>
    </row>
    <row r="7" spans="1:35" x14ac:dyDescent="0.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5" ht="16.5" customHeight="1" x14ac:dyDescent="0.25">
      <c r="A8" s="263" t="s">
        <v>366</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row>
    <row r="9" spans="1:35" x14ac:dyDescent="0.25">
      <c r="A9" s="263" t="s">
        <v>855</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row>
    <row r="10" spans="1:35" x14ac:dyDescent="0.25">
      <c r="A10" s="263" t="s">
        <v>853</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row>
    <row r="11" spans="1:35"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14"/>
    </row>
    <row r="12" spans="1:35" ht="17.25" customHeight="1" thickBot="1" x14ac:dyDescent="0.3">
      <c r="A12" s="326" t="s">
        <v>121</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65"/>
      <c r="AF12" s="65"/>
    </row>
    <row r="13" spans="1:35" ht="15" customHeight="1" x14ac:dyDescent="0.25">
      <c r="A13" s="310" t="s">
        <v>122</v>
      </c>
      <c r="B13" s="313" t="s">
        <v>123</v>
      </c>
      <c r="C13" s="314"/>
      <c r="D13" s="314"/>
      <c r="E13" s="314"/>
      <c r="F13" s="314"/>
      <c r="G13" s="314"/>
      <c r="H13" s="314"/>
      <c r="I13" s="314"/>
      <c r="J13" s="314"/>
      <c r="K13" s="315"/>
      <c r="L13" s="280" t="s">
        <v>20</v>
      </c>
      <c r="M13" s="281"/>
      <c r="N13" s="281"/>
      <c r="O13" s="281"/>
      <c r="P13" s="281"/>
      <c r="Q13" s="281"/>
      <c r="R13" s="282"/>
      <c r="S13" s="303" t="s">
        <v>26</v>
      </c>
      <c r="T13" s="289" t="s">
        <v>124</v>
      </c>
      <c r="U13" s="301"/>
      <c r="V13" s="302"/>
      <c r="W13" s="300" t="s">
        <v>125</v>
      </c>
      <c r="X13" s="301"/>
      <c r="Y13" s="302"/>
      <c r="Z13" s="303" t="s">
        <v>126</v>
      </c>
      <c r="AA13" s="270" t="s">
        <v>127</v>
      </c>
      <c r="AB13" s="300" t="s">
        <v>0</v>
      </c>
      <c r="AC13" s="301"/>
      <c r="AD13" s="301"/>
      <c r="AE13" s="305"/>
      <c r="AF13" s="306" t="s">
        <v>1</v>
      </c>
    </row>
    <row r="14" spans="1:35" ht="15" customHeight="1" x14ac:dyDescent="0.25">
      <c r="A14" s="311"/>
      <c r="B14" s="316" t="s">
        <v>10</v>
      </c>
      <c r="C14" s="317" t="s">
        <v>22</v>
      </c>
      <c r="D14" s="317" t="s">
        <v>128</v>
      </c>
      <c r="E14" s="317" t="s">
        <v>4</v>
      </c>
      <c r="F14" s="317" t="s">
        <v>2</v>
      </c>
      <c r="G14" s="317"/>
      <c r="H14" s="317" t="s">
        <v>23</v>
      </c>
      <c r="I14" s="317" t="s">
        <v>24</v>
      </c>
      <c r="J14" s="317" t="s">
        <v>25</v>
      </c>
      <c r="K14" s="309" t="s">
        <v>3</v>
      </c>
      <c r="L14" s="291" t="s">
        <v>13</v>
      </c>
      <c r="M14" s="317" t="s">
        <v>14</v>
      </c>
      <c r="N14" s="317" t="s">
        <v>15</v>
      </c>
      <c r="O14" s="317" t="s">
        <v>16</v>
      </c>
      <c r="P14" s="317" t="s">
        <v>17</v>
      </c>
      <c r="Q14" s="317" t="s">
        <v>129</v>
      </c>
      <c r="R14" s="290" t="s">
        <v>130</v>
      </c>
      <c r="S14" s="304"/>
      <c r="T14" s="291" t="s">
        <v>11</v>
      </c>
      <c r="U14" s="317" t="s">
        <v>12</v>
      </c>
      <c r="V14" s="290" t="s">
        <v>131</v>
      </c>
      <c r="W14" s="316" t="s">
        <v>410</v>
      </c>
      <c r="X14" s="317" t="s">
        <v>756</v>
      </c>
      <c r="Y14" s="290" t="s">
        <v>755</v>
      </c>
      <c r="Z14" s="304"/>
      <c r="AA14" s="271"/>
      <c r="AB14" s="316" t="s">
        <v>27</v>
      </c>
      <c r="AC14" s="317" t="s">
        <v>5</v>
      </c>
      <c r="AD14" s="317" t="s">
        <v>55</v>
      </c>
      <c r="AE14" s="309" t="s">
        <v>6</v>
      </c>
      <c r="AF14" s="307"/>
    </row>
    <row r="15" spans="1:35" ht="23.25" customHeight="1" thickBot="1" x14ac:dyDescent="0.3">
      <c r="A15" s="311"/>
      <c r="B15" s="316"/>
      <c r="C15" s="317"/>
      <c r="D15" s="317"/>
      <c r="E15" s="317"/>
      <c r="F15" s="13" t="s">
        <v>7</v>
      </c>
      <c r="G15" s="13" t="s">
        <v>8</v>
      </c>
      <c r="H15" s="317"/>
      <c r="I15" s="317"/>
      <c r="J15" s="317"/>
      <c r="K15" s="309"/>
      <c r="L15" s="291"/>
      <c r="M15" s="317"/>
      <c r="N15" s="317"/>
      <c r="O15" s="317"/>
      <c r="P15" s="317"/>
      <c r="Q15" s="317"/>
      <c r="R15" s="290"/>
      <c r="S15" s="304"/>
      <c r="T15" s="291"/>
      <c r="U15" s="317"/>
      <c r="V15" s="290"/>
      <c r="W15" s="316"/>
      <c r="X15" s="317"/>
      <c r="Y15" s="290"/>
      <c r="Z15" s="304"/>
      <c r="AA15" s="272"/>
      <c r="AB15" s="316"/>
      <c r="AC15" s="317"/>
      <c r="AD15" s="317"/>
      <c r="AE15" s="309"/>
      <c r="AF15" s="308"/>
    </row>
    <row r="16" spans="1:35" ht="14.25" customHeight="1" thickBot="1" x14ac:dyDescent="0.3">
      <c r="A16" s="312"/>
      <c r="B16" s="4" t="s">
        <v>28</v>
      </c>
      <c r="C16" s="5" t="s">
        <v>29</v>
      </c>
      <c r="D16" s="5" t="s">
        <v>30</v>
      </c>
      <c r="E16" s="5" t="s">
        <v>31</v>
      </c>
      <c r="F16" s="5" t="s">
        <v>32</v>
      </c>
      <c r="G16" s="5" t="s">
        <v>33</v>
      </c>
      <c r="H16" s="5" t="s">
        <v>34</v>
      </c>
      <c r="I16" s="5" t="s">
        <v>35</v>
      </c>
      <c r="J16" s="5" t="s">
        <v>132</v>
      </c>
      <c r="K16" s="6" t="s">
        <v>36</v>
      </c>
      <c r="L16" s="3" t="s">
        <v>69</v>
      </c>
      <c r="M16" s="5" t="s">
        <v>37</v>
      </c>
      <c r="N16" s="5" t="s">
        <v>38</v>
      </c>
      <c r="O16" s="5" t="s">
        <v>39</v>
      </c>
      <c r="P16" s="5" t="s">
        <v>40</v>
      </c>
      <c r="Q16" s="5" t="s">
        <v>41</v>
      </c>
      <c r="R16" s="7" t="s">
        <v>42</v>
      </c>
      <c r="S16" s="8" t="s">
        <v>133</v>
      </c>
      <c r="T16" s="3" t="s">
        <v>43</v>
      </c>
      <c r="U16" s="5" t="s">
        <v>44</v>
      </c>
      <c r="V16" s="7" t="s">
        <v>134</v>
      </c>
      <c r="W16" s="4" t="s">
        <v>45</v>
      </c>
      <c r="X16" s="5" t="s">
        <v>73</v>
      </c>
      <c r="Y16" s="44" t="s">
        <v>135</v>
      </c>
      <c r="Z16" s="8" t="s">
        <v>136</v>
      </c>
      <c r="AA16" s="4" t="s">
        <v>137</v>
      </c>
      <c r="AB16" s="5" t="s">
        <v>78</v>
      </c>
      <c r="AC16" s="5" t="s">
        <v>79</v>
      </c>
      <c r="AD16" s="6" t="s">
        <v>46</v>
      </c>
      <c r="AE16" s="9" t="s">
        <v>47</v>
      </c>
      <c r="AF16" s="9" t="s">
        <v>114</v>
      </c>
    </row>
    <row r="17" spans="1:32" ht="192" x14ac:dyDescent="0.25">
      <c r="A17" s="74">
        <v>1</v>
      </c>
      <c r="B17" s="45" t="s">
        <v>308</v>
      </c>
      <c r="C17" s="45" t="s">
        <v>309</v>
      </c>
      <c r="D17" s="45" t="s">
        <v>310</v>
      </c>
      <c r="E17" s="61" t="s">
        <v>311</v>
      </c>
      <c r="F17" s="66" t="s">
        <v>330</v>
      </c>
      <c r="G17" s="66" t="s">
        <v>312</v>
      </c>
      <c r="H17" s="55" t="s">
        <v>313</v>
      </c>
      <c r="I17" s="55" t="s">
        <v>314</v>
      </c>
      <c r="J17" s="55">
        <f>H17+I17</f>
        <v>544316.23</v>
      </c>
      <c r="K17" s="66" t="s">
        <v>315</v>
      </c>
      <c r="L17" s="66" t="s">
        <v>343</v>
      </c>
      <c r="M17" s="66" t="s">
        <v>330</v>
      </c>
      <c r="N17" s="66" t="s">
        <v>340</v>
      </c>
      <c r="O17" s="45" t="s">
        <v>331</v>
      </c>
      <c r="P17" s="45" t="s">
        <v>332</v>
      </c>
      <c r="Q17" s="58">
        <v>0</v>
      </c>
      <c r="R17" s="58">
        <v>0</v>
      </c>
      <c r="S17" s="55">
        <f>J17+Q17-R17</f>
        <v>544316.23</v>
      </c>
      <c r="T17" s="77">
        <f>H17+Q17-(R17)</f>
        <v>515186.23</v>
      </c>
      <c r="U17" s="55">
        <v>0</v>
      </c>
      <c r="V17" s="77">
        <f>T17+U17</f>
        <v>515186.23</v>
      </c>
      <c r="W17" s="55">
        <v>341562.14</v>
      </c>
      <c r="X17" s="55">
        <v>409.12</v>
      </c>
      <c r="Y17" s="55">
        <f>W17+X17</f>
        <v>341971.26</v>
      </c>
      <c r="Z17" s="55">
        <f>S17-V17</f>
        <v>29130</v>
      </c>
      <c r="AA17" s="55">
        <f>V17-Y17</f>
        <v>173214.96999999997</v>
      </c>
      <c r="AB17" s="45" t="s">
        <v>333</v>
      </c>
      <c r="AC17" s="66" t="s">
        <v>334</v>
      </c>
      <c r="AD17" s="55">
        <f>Y17</f>
        <v>341971.26</v>
      </c>
      <c r="AE17" s="45" t="s">
        <v>752</v>
      </c>
      <c r="AF17" s="135" t="s">
        <v>752</v>
      </c>
    </row>
    <row r="18" spans="1:32" ht="72" x14ac:dyDescent="0.25">
      <c r="A18" s="75">
        <f>A17+1</f>
        <v>2</v>
      </c>
      <c r="B18" s="45" t="s">
        <v>316</v>
      </c>
      <c r="C18" s="45" t="s">
        <v>318</v>
      </c>
      <c r="D18" s="66" t="s">
        <v>337</v>
      </c>
      <c r="E18" s="61" t="s">
        <v>346</v>
      </c>
      <c r="F18" s="63" t="s">
        <v>347</v>
      </c>
      <c r="G18" s="63" t="s">
        <v>352</v>
      </c>
      <c r="H18" s="55">
        <v>499997.81</v>
      </c>
      <c r="I18" s="55">
        <v>20850</v>
      </c>
      <c r="J18" s="55">
        <f t="shared" ref="J18:J23" si="0">H18+I18</f>
        <v>520847.81</v>
      </c>
      <c r="K18" s="76" t="s">
        <v>348</v>
      </c>
      <c r="L18" s="66" t="s">
        <v>343</v>
      </c>
      <c r="M18" s="66" t="s">
        <v>347</v>
      </c>
      <c r="N18" s="66" t="s">
        <v>380</v>
      </c>
      <c r="O18" s="66" t="s">
        <v>323</v>
      </c>
      <c r="P18" s="66" t="s">
        <v>335</v>
      </c>
      <c r="Q18" s="67">
        <v>0</v>
      </c>
      <c r="R18" s="67">
        <v>0</v>
      </c>
      <c r="S18" s="55">
        <f>J18+Q18-R18</f>
        <v>520847.81</v>
      </c>
      <c r="T18" s="77">
        <f>H18+Q18-(R18)</f>
        <v>499997.81</v>
      </c>
      <c r="U18" s="55">
        <v>0</v>
      </c>
      <c r="V18" s="77">
        <f t="shared" ref="V18:V26" si="1">T18+U18</f>
        <v>499997.81</v>
      </c>
      <c r="W18" s="55">
        <v>418260.78</v>
      </c>
      <c r="X18" s="55">
        <v>0</v>
      </c>
      <c r="Y18" s="55">
        <f>W18+X18</f>
        <v>418260.78</v>
      </c>
      <c r="Z18" s="55">
        <f t="shared" ref="Z18:Z22" si="2">S18-V18</f>
        <v>20850</v>
      </c>
      <c r="AA18" s="55">
        <f t="shared" ref="AA18:AA23" si="3">V18-Y18</f>
        <v>81737.02999999997</v>
      </c>
      <c r="AB18" s="45"/>
      <c r="AC18" s="66" t="s">
        <v>381</v>
      </c>
      <c r="AD18" s="55">
        <f t="shared" ref="AD18:AD23" si="4">Y18</f>
        <v>418260.78</v>
      </c>
      <c r="AE18" s="45" t="s">
        <v>375</v>
      </c>
      <c r="AF18" s="123" t="s">
        <v>823</v>
      </c>
    </row>
    <row r="19" spans="1:32" ht="36" x14ac:dyDescent="0.25">
      <c r="A19" s="75">
        <f t="shared" ref="A19:A26" si="5">A18+1</f>
        <v>3</v>
      </c>
      <c r="B19" s="40" t="s">
        <v>317</v>
      </c>
      <c r="C19" s="40" t="s">
        <v>319</v>
      </c>
      <c r="D19" s="45" t="s">
        <v>320</v>
      </c>
      <c r="E19" s="62" t="s">
        <v>321</v>
      </c>
      <c r="F19" s="63" t="s">
        <v>323</v>
      </c>
      <c r="G19" s="63" t="s">
        <v>324</v>
      </c>
      <c r="H19" s="57">
        <v>899853</v>
      </c>
      <c r="I19" s="57">
        <v>36028.870000000003</v>
      </c>
      <c r="J19" s="55">
        <f t="shared" si="0"/>
        <v>935881.87</v>
      </c>
      <c r="K19" s="63" t="s">
        <v>349</v>
      </c>
      <c r="L19" s="66" t="s">
        <v>343</v>
      </c>
      <c r="M19" s="40" t="s">
        <v>324</v>
      </c>
      <c r="N19" s="66" t="s">
        <v>379</v>
      </c>
      <c r="O19" s="40" t="s">
        <v>324</v>
      </c>
      <c r="P19" s="40" t="s">
        <v>391</v>
      </c>
      <c r="Q19" s="72">
        <v>0</v>
      </c>
      <c r="R19" s="72">
        <v>0</v>
      </c>
      <c r="S19" s="55">
        <f t="shared" ref="S19:S23" si="6">J19+Q19-R19</f>
        <v>935881.87</v>
      </c>
      <c r="T19" s="77">
        <f>H19+Q19-(R19)</f>
        <v>899853</v>
      </c>
      <c r="U19" s="70">
        <v>0</v>
      </c>
      <c r="V19" s="77">
        <f t="shared" si="1"/>
        <v>899853</v>
      </c>
      <c r="W19" s="57">
        <v>755387.52</v>
      </c>
      <c r="X19" s="55">
        <v>121277.3</v>
      </c>
      <c r="Y19" s="55">
        <f t="shared" ref="Y19:Y23" si="7">W19+X19</f>
        <v>876664.82000000007</v>
      </c>
      <c r="Z19" s="55">
        <f t="shared" si="2"/>
        <v>36028.869999999995</v>
      </c>
      <c r="AA19" s="55">
        <f t="shared" si="3"/>
        <v>23188.179999999935</v>
      </c>
      <c r="AB19" s="40" t="s">
        <v>336</v>
      </c>
      <c r="AC19" s="66" t="s">
        <v>392</v>
      </c>
      <c r="AD19" s="55">
        <f t="shared" si="4"/>
        <v>876664.82000000007</v>
      </c>
      <c r="AE19" s="40"/>
      <c r="AF19" s="121" t="s">
        <v>856</v>
      </c>
    </row>
    <row r="20" spans="1:32" ht="36" x14ac:dyDescent="0.25">
      <c r="A20" s="75">
        <f t="shared" si="5"/>
        <v>4</v>
      </c>
      <c r="B20" s="40" t="s">
        <v>355</v>
      </c>
      <c r="C20" s="50" t="s">
        <v>318</v>
      </c>
      <c r="D20" s="50" t="s">
        <v>310</v>
      </c>
      <c r="E20" s="62" t="s">
        <v>322</v>
      </c>
      <c r="F20" s="63" t="s">
        <v>323</v>
      </c>
      <c r="G20" s="63" t="s">
        <v>324</v>
      </c>
      <c r="H20" s="57">
        <v>1000000</v>
      </c>
      <c r="I20" s="57">
        <v>47000</v>
      </c>
      <c r="J20" s="55">
        <f t="shared" si="0"/>
        <v>1047000</v>
      </c>
      <c r="K20" s="71" t="s">
        <v>350</v>
      </c>
      <c r="L20" s="66" t="s">
        <v>343</v>
      </c>
      <c r="M20" s="40" t="s">
        <v>324</v>
      </c>
      <c r="N20" s="52" t="s">
        <v>341</v>
      </c>
      <c r="O20" s="63" t="s">
        <v>391</v>
      </c>
      <c r="P20" s="63" t="s">
        <v>860</v>
      </c>
      <c r="Q20" s="59">
        <v>0</v>
      </c>
      <c r="R20" s="59">
        <v>0</v>
      </c>
      <c r="S20" s="55">
        <f t="shared" si="6"/>
        <v>1047000</v>
      </c>
      <c r="T20" s="77">
        <v>0</v>
      </c>
      <c r="U20" s="55">
        <f>H20+Q20-(R20)</f>
        <v>1000000</v>
      </c>
      <c r="V20" s="77">
        <f t="shared" si="1"/>
        <v>1000000</v>
      </c>
      <c r="W20" s="57">
        <v>0</v>
      </c>
      <c r="X20" s="55">
        <v>532320</v>
      </c>
      <c r="Y20" s="55">
        <f t="shared" si="7"/>
        <v>532320</v>
      </c>
      <c r="Z20" s="55">
        <f t="shared" si="2"/>
        <v>47000</v>
      </c>
      <c r="AA20" s="55">
        <f t="shared" si="3"/>
        <v>467680</v>
      </c>
      <c r="AB20" s="40"/>
      <c r="AC20" s="40"/>
      <c r="AD20" s="55">
        <f t="shared" si="4"/>
        <v>532320</v>
      </c>
      <c r="AE20" s="40"/>
      <c r="AF20" s="121" t="s">
        <v>857</v>
      </c>
    </row>
    <row r="21" spans="1:32" s="161" customFormat="1" ht="36" x14ac:dyDescent="0.25">
      <c r="A21" s="75">
        <f t="shared" si="5"/>
        <v>5</v>
      </c>
      <c r="B21" s="204" t="s">
        <v>773</v>
      </c>
      <c r="C21" s="204" t="s">
        <v>318</v>
      </c>
      <c r="D21" s="204" t="s">
        <v>374</v>
      </c>
      <c r="E21" s="62" t="s">
        <v>774</v>
      </c>
      <c r="F21" s="63" t="s">
        <v>776</v>
      </c>
      <c r="G21" s="63" t="s">
        <v>775</v>
      </c>
      <c r="H21" s="138">
        <v>243750</v>
      </c>
      <c r="I21" s="138">
        <v>10156.25</v>
      </c>
      <c r="J21" s="136">
        <f t="shared" si="0"/>
        <v>253906.25</v>
      </c>
      <c r="K21" s="71" t="s">
        <v>779</v>
      </c>
      <c r="L21" s="66" t="s">
        <v>596</v>
      </c>
      <c r="M21" s="71" t="s">
        <v>779</v>
      </c>
      <c r="N21" s="205" t="s">
        <v>781</v>
      </c>
      <c r="O21" s="63" t="s">
        <v>777</v>
      </c>
      <c r="P21" s="63" t="s">
        <v>778</v>
      </c>
      <c r="Q21" s="72"/>
      <c r="R21" s="72"/>
      <c r="S21" s="136">
        <f t="shared" si="6"/>
        <v>253906.25</v>
      </c>
      <c r="T21" s="77">
        <v>0</v>
      </c>
      <c r="U21" s="136">
        <f>H21+Q21-(R21)</f>
        <v>243750</v>
      </c>
      <c r="V21" s="77">
        <f t="shared" si="1"/>
        <v>243750</v>
      </c>
      <c r="W21" s="122">
        <v>0</v>
      </c>
      <c r="X21" s="136">
        <v>532320</v>
      </c>
      <c r="Y21" s="136">
        <f t="shared" si="7"/>
        <v>532320</v>
      </c>
      <c r="Z21" s="136">
        <f t="shared" si="2"/>
        <v>10156.25</v>
      </c>
      <c r="AA21" s="136">
        <f t="shared" si="3"/>
        <v>-288570</v>
      </c>
      <c r="AB21" s="63"/>
      <c r="AC21" s="63"/>
      <c r="AD21" s="136">
        <f t="shared" si="4"/>
        <v>532320</v>
      </c>
      <c r="AE21" s="63"/>
      <c r="AF21" s="121" t="s">
        <v>824</v>
      </c>
    </row>
    <row r="22" spans="1:32" ht="48" x14ac:dyDescent="0.25">
      <c r="A22" s="75">
        <f>A20+1</f>
        <v>5</v>
      </c>
      <c r="B22" s="40" t="s">
        <v>325</v>
      </c>
      <c r="C22" s="50" t="s">
        <v>319</v>
      </c>
      <c r="D22" s="50" t="s">
        <v>326</v>
      </c>
      <c r="E22" s="62" t="s">
        <v>329</v>
      </c>
      <c r="F22" s="63" t="s">
        <v>338</v>
      </c>
      <c r="G22" s="63" t="s">
        <v>315</v>
      </c>
      <c r="H22" s="57">
        <v>150000</v>
      </c>
      <c r="I22" s="57">
        <v>6250</v>
      </c>
      <c r="J22" s="55">
        <f t="shared" si="0"/>
        <v>156250</v>
      </c>
      <c r="K22" s="71" t="s">
        <v>344</v>
      </c>
      <c r="L22" s="66" t="s">
        <v>343</v>
      </c>
      <c r="M22" s="63" t="s">
        <v>338</v>
      </c>
      <c r="N22" s="40" t="s">
        <v>342</v>
      </c>
      <c r="O22" s="40" t="s">
        <v>345</v>
      </c>
      <c r="P22" s="52" t="s">
        <v>345</v>
      </c>
      <c r="Q22" s="59">
        <v>0</v>
      </c>
      <c r="R22" s="59">
        <v>0</v>
      </c>
      <c r="S22" s="55">
        <f t="shared" si="6"/>
        <v>156250</v>
      </c>
      <c r="T22" s="77">
        <v>0</v>
      </c>
      <c r="U22" s="55">
        <f t="shared" ref="U22:U23" si="8">H22+Q22-(R22)</f>
        <v>150000</v>
      </c>
      <c r="V22" s="77">
        <f>T22+U22</f>
        <v>150000</v>
      </c>
      <c r="W22" s="57">
        <v>0</v>
      </c>
      <c r="X22" s="55">
        <v>153880</v>
      </c>
      <c r="Y22" s="55">
        <v>153880</v>
      </c>
      <c r="Z22" s="55">
        <f t="shared" si="2"/>
        <v>6250</v>
      </c>
      <c r="AA22" s="55">
        <f t="shared" si="3"/>
        <v>-3880</v>
      </c>
      <c r="AB22" s="40"/>
      <c r="AC22" s="63" t="s">
        <v>382</v>
      </c>
      <c r="AD22" s="55">
        <f t="shared" si="4"/>
        <v>153880</v>
      </c>
      <c r="AE22" s="40" t="s">
        <v>373</v>
      </c>
      <c r="AF22" s="123" t="s">
        <v>823</v>
      </c>
    </row>
    <row r="23" spans="1:32" ht="48" x14ac:dyDescent="0.25">
      <c r="A23" s="75">
        <f t="shared" si="5"/>
        <v>6</v>
      </c>
      <c r="B23" s="40" t="s">
        <v>327</v>
      </c>
      <c r="C23" s="40" t="s">
        <v>319</v>
      </c>
      <c r="D23" s="50" t="s">
        <v>326</v>
      </c>
      <c r="E23" s="62" t="s">
        <v>328</v>
      </c>
      <c r="F23" s="63" t="s">
        <v>339</v>
      </c>
      <c r="G23" s="63" t="s">
        <v>353</v>
      </c>
      <c r="H23" s="57">
        <v>900000</v>
      </c>
      <c r="I23" s="57">
        <v>37500</v>
      </c>
      <c r="J23" s="55">
        <f t="shared" si="0"/>
        <v>937500</v>
      </c>
      <c r="K23" s="71" t="s">
        <v>351</v>
      </c>
      <c r="L23" s="66" t="s">
        <v>343</v>
      </c>
      <c r="M23" s="63" t="s">
        <v>339</v>
      </c>
      <c r="N23" s="52" t="s">
        <v>342</v>
      </c>
      <c r="O23" s="52" t="s">
        <v>345</v>
      </c>
      <c r="P23" s="52" t="s">
        <v>345</v>
      </c>
      <c r="Q23" s="59">
        <v>0</v>
      </c>
      <c r="R23" s="59">
        <v>0</v>
      </c>
      <c r="S23" s="55">
        <f t="shared" si="6"/>
        <v>937500</v>
      </c>
      <c r="T23" s="77">
        <v>0</v>
      </c>
      <c r="U23" s="55">
        <f t="shared" si="8"/>
        <v>900000</v>
      </c>
      <c r="V23" s="77">
        <f t="shared" si="1"/>
        <v>900000</v>
      </c>
      <c r="W23" s="57">
        <v>0</v>
      </c>
      <c r="X23" s="77">
        <v>880500</v>
      </c>
      <c r="Y23" s="77">
        <f t="shared" si="7"/>
        <v>880500</v>
      </c>
      <c r="Z23" s="55">
        <f>S23-V23</f>
        <v>37500</v>
      </c>
      <c r="AA23" s="55">
        <f t="shared" si="3"/>
        <v>19500</v>
      </c>
      <c r="AB23" s="40"/>
      <c r="AC23" s="40"/>
      <c r="AD23" s="55">
        <f t="shared" si="4"/>
        <v>880500</v>
      </c>
      <c r="AE23" s="40" t="s">
        <v>766</v>
      </c>
      <c r="AF23" s="123" t="s">
        <v>823</v>
      </c>
    </row>
    <row r="24" spans="1:32" s="84" customFormat="1" ht="36" x14ac:dyDescent="0.25">
      <c r="A24" s="75">
        <f t="shared" si="5"/>
        <v>7</v>
      </c>
      <c r="B24" s="120" t="s">
        <v>372</v>
      </c>
      <c r="C24" s="120" t="s">
        <v>319</v>
      </c>
      <c r="D24" s="120" t="s">
        <v>374</v>
      </c>
      <c r="E24" s="62" t="s">
        <v>376</v>
      </c>
      <c r="F24" s="63" t="s">
        <v>378</v>
      </c>
      <c r="G24" s="63" t="s">
        <v>377</v>
      </c>
      <c r="H24" s="57">
        <v>750000</v>
      </c>
      <c r="I24" s="57">
        <v>32279.31</v>
      </c>
      <c r="J24" s="55">
        <f t="shared" ref="J24" si="9">H24+I24</f>
        <v>782279.31</v>
      </c>
      <c r="K24" s="71" t="s">
        <v>772</v>
      </c>
      <c r="L24" s="66" t="s">
        <v>343</v>
      </c>
      <c r="M24" s="63" t="s">
        <v>780</v>
      </c>
      <c r="N24" s="66" t="s">
        <v>379</v>
      </c>
      <c r="O24" s="63" t="s">
        <v>754</v>
      </c>
      <c r="P24" s="63" t="s">
        <v>753</v>
      </c>
      <c r="Q24" s="59">
        <v>0</v>
      </c>
      <c r="R24" s="59">
        <v>0</v>
      </c>
      <c r="S24" s="55">
        <f t="shared" ref="S24" si="10">J24+Q24-R24</f>
        <v>782279.31</v>
      </c>
      <c r="T24" s="77">
        <v>0</v>
      </c>
      <c r="U24" s="77">
        <f t="shared" ref="U24" si="11">H24+Q24-(R24)</f>
        <v>750000</v>
      </c>
      <c r="V24" s="77">
        <f t="shared" si="1"/>
        <v>750000</v>
      </c>
      <c r="W24" s="122">
        <v>0</v>
      </c>
      <c r="X24" s="77">
        <v>146062.81</v>
      </c>
      <c r="Y24" s="77">
        <f t="shared" ref="Y24" si="12">W24+X24</f>
        <v>146062.81</v>
      </c>
      <c r="Z24" s="77">
        <f t="shared" ref="Z24" si="13">S24-V24</f>
        <v>32279.310000000056</v>
      </c>
      <c r="AA24" s="77">
        <f>V24-Y24</f>
        <v>603937.18999999994</v>
      </c>
      <c r="AB24" s="63"/>
      <c r="AC24" s="63"/>
      <c r="AD24" s="77">
        <f t="shared" ref="AD24" si="14">Y24</f>
        <v>146062.81</v>
      </c>
      <c r="AE24" s="63" t="s">
        <v>822</v>
      </c>
      <c r="AF24" s="123" t="s">
        <v>858</v>
      </c>
    </row>
    <row r="25" spans="1:32" s="161" customFormat="1" ht="24" x14ac:dyDescent="0.25">
      <c r="A25" s="75">
        <f t="shared" si="5"/>
        <v>8</v>
      </c>
      <c r="B25" s="186" t="s">
        <v>757</v>
      </c>
      <c r="C25" s="186" t="s">
        <v>319</v>
      </c>
      <c r="D25" s="186" t="s">
        <v>326</v>
      </c>
      <c r="E25" s="62" t="s">
        <v>758</v>
      </c>
      <c r="F25" s="63" t="s">
        <v>762</v>
      </c>
      <c r="G25" s="63" t="s">
        <v>763</v>
      </c>
      <c r="H25" s="138">
        <v>500000</v>
      </c>
      <c r="I25" s="138">
        <v>1002</v>
      </c>
      <c r="J25" s="136">
        <f t="shared" ref="J25:J26" si="15">H25+I25</f>
        <v>501002</v>
      </c>
      <c r="K25" s="71" t="s">
        <v>764</v>
      </c>
      <c r="L25" s="66" t="s">
        <v>343</v>
      </c>
      <c r="M25" s="63" t="s">
        <v>765</v>
      </c>
      <c r="N25" s="63" t="s">
        <v>342</v>
      </c>
      <c r="O25" s="203" t="s">
        <v>345</v>
      </c>
      <c r="P25" s="63" t="s">
        <v>345</v>
      </c>
      <c r="Q25" s="59">
        <v>0</v>
      </c>
      <c r="R25" s="59">
        <v>0</v>
      </c>
      <c r="S25" s="136">
        <f t="shared" ref="S25:S26" si="16">J25+Q25-R25</f>
        <v>501002</v>
      </c>
      <c r="T25" s="77">
        <v>0</v>
      </c>
      <c r="U25" s="77">
        <f t="shared" ref="U25:U26" si="17">H25+Q25-(R25)</f>
        <v>500000</v>
      </c>
      <c r="V25" s="77">
        <f>T25+U25</f>
        <v>500000</v>
      </c>
      <c r="W25" s="122">
        <v>0</v>
      </c>
      <c r="X25" s="77">
        <v>397000</v>
      </c>
      <c r="Y25" s="77">
        <f t="shared" ref="Y25:Y26" si="18">W25+X25</f>
        <v>397000</v>
      </c>
      <c r="Z25" s="77">
        <f>S25-V25</f>
        <v>1002</v>
      </c>
      <c r="AA25" s="77">
        <f t="shared" ref="AA25:AA26" si="19">V25-Y25</f>
        <v>103000</v>
      </c>
      <c r="AB25" s="63"/>
      <c r="AC25" s="63"/>
      <c r="AD25" s="77">
        <f t="shared" ref="AD25:AD26" si="20">Y25</f>
        <v>397000</v>
      </c>
      <c r="AE25" s="63" t="s">
        <v>820</v>
      </c>
      <c r="AF25" s="123" t="s">
        <v>859</v>
      </c>
    </row>
    <row r="26" spans="1:32" s="161" customFormat="1" ht="36" x14ac:dyDescent="0.25">
      <c r="A26" s="75">
        <f t="shared" si="5"/>
        <v>9</v>
      </c>
      <c r="B26" s="186" t="s">
        <v>819</v>
      </c>
      <c r="C26" s="186" t="s">
        <v>319</v>
      </c>
      <c r="D26" s="186" t="s">
        <v>310</v>
      </c>
      <c r="E26" s="62" t="s">
        <v>759</v>
      </c>
      <c r="F26" s="63" t="s">
        <v>768</v>
      </c>
      <c r="G26" s="63" t="s">
        <v>767</v>
      </c>
      <c r="H26" s="138">
        <v>900000</v>
      </c>
      <c r="I26" s="138">
        <v>24717.67</v>
      </c>
      <c r="J26" s="136">
        <f t="shared" si="15"/>
        <v>924717.67</v>
      </c>
      <c r="K26" s="71" t="s">
        <v>771</v>
      </c>
      <c r="L26" s="66" t="s">
        <v>343</v>
      </c>
      <c r="M26" s="63" t="s">
        <v>351</v>
      </c>
      <c r="N26" s="63" t="s">
        <v>760</v>
      </c>
      <c r="O26" s="63" t="s">
        <v>770</v>
      </c>
      <c r="P26" s="63" t="s">
        <v>769</v>
      </c>
      <c r="Q26" s="59">
        <v>0</v>
      </c>
      <c r="R26" s="59">
        <v>0</v>
      </c>
      <c r="S26" s="136">
        <f t="shared" si="16"/>
        <v>924717.67</v>
      </c>
      <c r="T26" s="77">
        <v>0</v>
      </c>
      <c r="U26" s="77">
        <f t="shared" si="17"/>
        <v>900000</v>
      </c>
      <c r="V26" s="77">
        <f t="shared" si="1"/>
        <v>900000</v>
      </c>
      <c r="W26" s="122">
        <v>0</v>
      </c>
      <c r="X26" s="77">
        <v>0</v>
      </c>
      <c r="Y26" s="77">
        <f t="shared" si="18"/>
        <v>0</v>
      </c>
      <c r="Z26" s="77">
        <f t="shared" ref="Z26" si="21">S26-V26</f>
        <v>24717.670000000042</v>
      </c>
      <c r="AA26" s="77">
        <f t="shared" si="19"/>
        <v>900000</v>
      </c>
      <c r="AB26" s="63"/>
      <c r="AC26" s="63"/>
      <c r="AD26" s="77">
        <f t="shared" si="20"/>
        <v>0</v>
      </c>
      <c r="AE26" s="63" t="s">
        <v>761</v>
      </c>
      <c r="AF26" s="121" t="s">
        <v>821</v>
      </c>
    </row>
    <row r="27" spans="1:32" ht="15.75" thickBot="1" x14ac:dyDescent="0.3">
      <c r="A27" s="293" t="s">
        <v>9</v>
      </c>
      <c r="B27" s="279"/>
      <c r="C27" s="279"/>
      <c r="D27" s="279"/>
      <c r="E27" s="279"/>
      <c r="F27" s="279"/>
      <c r="G27" s="278"/>
      <c r="H27" s="56">
        <f>SUM(H17:H26)</f>
        <v>5843600.8100000005</v>
      </c>
      <c r="I27" s="56">
        <f>SUM(I17:I26)</f>
        <v>215784.09999999998</v>
      </c>
      <c r="J27" s="56">
        <f>SUM(J17:J26)</f>
        <v>6603701.1400000006</v>
      </c>
      <c r="K27" s="277"/>
      <c r="L27" s="279"/>
      <c r="M27" s="279"/>
      <c r="N27" s="279"/>
      <c r="O27" s="279"/>
      <c r="P27" s="279"/>
      <c r="Q27" s="279"/>
      <c r="R27" s="278"/>
      <c r="S27" s="60">
        <f t="shared" ref="S27:AA27" si="22">SUM(S17:S26)</f>
        <v>6603701.1400000006</v>
      </c>
      <c r="T27" s="78">
        <f t="shared" si="22"/>
        <v>1915037.04</v>
      </c>
      <c r="U27" s="60">
        <f t="shared" si="22"/>
        <v>4443750</v>
      </c>
      <c r="V27" s="78">
        <f t="shared" si="22"/>
        <v>6358787.04</v>
      </c>
      <c r="W27" s="60">
        <f t="shared" si="22"/>
        <v>1515210.44</v>
      </c>
      <c r="X27" s="60">
        <f t="shared" si="22"/>
        <v>2763769.23</v>
      </c>
      <c r="Y27" s="60">
        <f t="shared" si="22"/>
        <v>4278979.67</v>
      </c>
      <c r="Z27" s="60">
        <f t="shared" si="22"/>
        <v>244914.10000000009</v>
      </c>
      <c r="AA27" s="60">
        <f t="shared" si="22"/>
        <v>2079807.3699999999</v>
      </c>
      <c r="AB27" s="277"/>
      <c r="AC27" s="278"/>
      <c r="AD27" s="60">
        <f>SUM(AD17:AD26)</f>
        <v>4278979.67</v>
      </c>
      <c r="AE27" s="277"/>
      <c r="AF27" s="292"/>
    </row>
    <row r="29" spans="1:32" x14ac:dyDescent="0.25">
      <c r="A29" s="320" t="s">
        <v>370</v>
      </c>
      <c r="B29" s="320"/>
      <c r="C29" s="320"/>
      <c r="D29" s="320"/>
      <c r="E29" s="320"/>
      <c r="F29" s="320"/>
      <c r="G29" s="320"/>
      <c r="H29" s="48"/>
      <c r="I29" s="48"/>
      <c r="T29" s="69"/>
      <c r="U29" s="73"/>
      <c r="X29" s="69"/>
      <c r="Y29" s="73"/>
      <c r="AC29" s="68"/>
    </row>
    <row r="30" spans="1:32" ht="21.75" customHeight="1" x14ac:dyDescent="0.25">
      <c r="A30" s="321" t="s">
        <v>369</v>
      </c>
      <c r="B30" s="321"/>
      <c r="C30" s="321"/>
      <c r="D30" s="321"/>
      <c r="E30" s="321"/>
      <c r="F30" s="321"/>
      <c r="G30" s="321"/>
      <c r="H30" s="43"/>
      <c r="I30" s="43"/>
      <c r="J30" s="43"/>
      <c r="K30" s="43"/>
      <c r="T30" s="69"/>
      <c r="X30" s="69"/>
      <c r="Y30" s="73"/>
    </row>
    <row r="31" spans="1:32" x14ac:dyDescent="0.25">
      <c r="A31" s="325"/>
      <c r="B31" s="325"/>
      <c r="C31" s="325"/>
      <c r="D31" s="325"/>
      <c r="E31" s="325"/>
      <c r="F31" s="325"/>
      <c r="G31" s="325"/>
      <c r="T31" s="69"/>
    </row>
    <row r="32" spans="1:32" x14ac:dyDescent="0.25">
      <c r="A32" s="322" t="s">
        <v>63</v>
      </c>
      <c r="B32" s="322"/>
      <c r="C32" s="322"/>
      <c r="D32" s="112"/>
      <c r="E32" s="112"/>
      <c r="F32" s="112"/>
      <c r="G32" s="112"/>
    </row>
    <row r="33" spans="1:9" ht="44.25" customHeight="1" x14ac:dyDescent="0.25">
      <c r="A33" s="113" t="s">
        <v>107</v>
      </c>
      <c r="B33" s="327" t="s">
        <v>138</v>
      </c>
      <c r="C33" s="327"/>
      <c r="D33" s="327"/>
      <c r="E33" s="327"/>
      <c r="F33" s="327"/>
      <c r="G33" s="327"/>
    </row>
    <row r="34" spans="1:9" ht="43.5" customHeight="1" x14ac:dyDescent="0.25">
      <c r="A34" s="113" t="s">
        <v>108</v>
      </c>
      <c r="B34" s="323" t="s">
        <v>109</v>
      </c>
      <c r="C34" s="323"/>
      <c r="D34" s="323"/>
      <c r="E34" s="323"/>
      <c r="F34" s="323"/>
      <c r="G34" s="323"/>
      <c r="H34" s="53"/>
      <c r="I34" s="53"/>
    </row>
    <row r="35" spans="1:9" x14ac:dyDescent="0.25">
      <c r="A35" s="114"/>
      <c r="B35" s="323"/>
      <c r="C35" s="323"/>
      <c r="D35" s="323"/>
      <c r="E35" s="323"/>
      <c r="F35" s="323"/>
      <c r="G35" s="323"/>
    </row>
    <row r="36" spans="1:9" x14ac:dyDescent="0.25">
      <c r="A36" s="112"/>
      <c r="B36" s="115" t="s">
        <v>64</v>
      </c>
      <c r="C36" s="322" t="s">
        <v>65</v>
      </c>
      <c r="D36" s="322"/>
      <c r="E36" s="322"/>
      <c r="F36" s="322"/>
      <c r="G36" s="322"/>
    </row>
    <row r="37" spans="1:9" x14ac:dyDescent="0.25">
      <c r="A37" s="112"/>
      <c r="B37" s="113" t="s">
        <v>28</v>
      </c>
      <c r="C37" s="318" t="s">
        <v>139</v>
      </c>
      <c r="D37" s="318"/>
      <c r="E37" s="318"/>
      <c r="F37" s="318"/>
      <c r="G37" s="318"/>
    </row>
    <row r="38" spans="1:9" ht="27" customHeight="1" x14ac:dyDescent="0.25">
      <c r="A38" s="112"/>
      <c r="B38" s="113" t="s">
        <v>29</v>
      </c>
      <c r="C38" s="324" t="s">
        <v>140</v>
      </c>
      <c r="D38" s="324"/>
      <c r="E38" s="324"/>
      <c r="F38" s="324"/>
      <c r="G38" s="324"/>
      <c r="H38" s="54"/>
      <c r="I38" s="54"/>
    </row>
    <row r="39" spans="1:9" ht="30.75" customHeight="1" x14ac:dyDescent="0.25">
      <c r="A39" s="112"/>
      <c r="B39" s="113" t="s">
        <v>141</v>
      </c>
      <c r="C39" s="323" t="s">
        <v>142</v>
      </c>
      <c r="D39" s="323"/>
      <c r="E39" s="323"/>
      <c r="F39" s="323"/>
      <c r="G39" s="323"/>
      <c r="H39" s="53"/>
      <c r="I39" s="53"/>
    </row>
    <row r="40" spans="1:9" x14ac:dyDescent="0.25">
      <c r="A40" s="112"/>
      <c r="B40" s="113" t="s">
        <v>31</v>
      </c>
      <c r="C40" s="319" t="s">
        <v>89</v>
      </c>
      <c r="D40" s="319"/>
      <c r="E40" s="319"/>
      <c r="F40" s="319"/>
      <c r="G40" s="319"/>
    </row>
    <row r="41" spans="1:9" ht="27" customHeight="1" x14ac:dyDescent="0.25">
      <c r="A41" s="112"/>
      <c r="B41" s="113" t="s">
        <v>143</v>
      </c>
      <c r="C41" s="319" t="s">
        <v>144</v>
      </c>
      <c r="D41" s="319"/>
      <c r="E41" s="319"/>
      <c r="F41" s="319"/>
      <c r="G41" s="319"/>
      <c r="H41" s="53"/>
      <c r="I41" s="53"/>
    </row>
    <row r="42" spans="1:9" x14ac:dyDescent="0.25">
      <c r="A42" s="112"/>
      <c r="B42" s="113" t="s">
        <v>34</v>
      </c>
      <c r="C42" s="319" t="s">
        <v>145</v>
      </c>
      <c r="D42" s="319"/>
      <c r="E42" s="319"/>
      <c r="F42" s="319"/>
      <c r="G42" s="319"/>
    </row>
    <row r="43" spans="1:9" ht="30" customHeight="1" x14ac:dyDescent="0.25">
      <c r="A43" s="112"/>
      <c r="B43" s="113" t="s">
        <v>146</v>
      </c>
      <c r="C43" s="319" t="s">
        <v>147</v>
      </c>
      <c r="D43" s="319"/>
      <c r="E43" s="319"/>
      <c r="F43" s="319"/>
      <c r="G43" s="319"/>
      <c r="H43" s="47"/>
      <c r="I43" s="47"/>
    </row>
    <row r="44" spans="1:9" x14ac:dyDescent="0.25">
      <c r="A44" s="112"/>
      <c r="B44" s="113" t="s">
        <v>67</v>
      </c>
      <c r="C44" s="319" t="s">
        <v>148</v>
      </c>
      <c r="D44" s="319"/>
      <c r="E44" s="319"/>
      <c r="F44" s="319"/>
      <c r="G44" s="319"/>
    </row>
    <row r="45" spans="1:9" x14ac:dyDescent="0.25">
      <c r="A45" s="112"/>
      <c r="B45" s="113" t="s">
        <v>36</v>
      </c>
      <c r="C45" s="319" t="s">
        <v>149</v>
      </c>
      <c r="D45" s="319"/>
      <c r="E45" s="319"/>
      <c r="F45" s="319"/>
      <c r="G45" s="319"/>
    </row>
    <row r="46" spans="1:9" x14ac:dyDescent="0.25">
      <c r="A46" s="112"/>
      <c r="B46" s="113" t="s">
        <v>69</v>
      </c>
      <c r="C46" s="319" t="s">
        <v>97</v>
      </c>
      <c r="D46" s="319"/>
      <c r="E46" s="319"/>
      <c r="F46" s="319"/>
      <c r="G46" s="319"/>
    </row>
    <row r="47" spans="1:9" x14ac:dyDescent="0.25">
      <c r="A47" s="112"/>
      <c r="B47" s="113" t="s">
        <v>37</v>
      </c>
      <c r="C47" s="319" t="s">
        <v>98</v>
      </c>
      <c r="D47" s="319"/>
      <c r="E47" s="319"/>
      <c r="F47" s="319"/>
      <c r="G47" s="319"/>
    </row>
    <row r="48" spans="1:9" x14ac:dyDescent="0.25">
      <c r="A48" s="112"/>
      <c r="B48" s="113" t="s">
        <v>38</v>
      </c>
      <c r="C48" s="319" t="s">
        <v>150</v>
      </c>
      <c r="D48" s="319"/>
      <c r="E48" s="319"/>
      <c r="F48" s="319"/>
      <c r="G48" s="319"/>
    </row>
    <row r="49" spans="1:9" x14ac:dyDescent="0.25">
      <c r="A49" s="79"/>
      <c r="B49" s="113" t="s">
        <v>151</v>
      </c>
      <c r="C49" s="319" t="s">
        <v>152</v>
      </c>
      <c r="D49" s="319"/>
      <c r="E49" s="319"/>
      <c r="F49" s="319"/>
      <c r="G49" s="319"/>
    </row>
    <row r="50" spans="1:9" ht="27.75" customHeight="1" x14ac:dyDescent="0.25">
      <c r="A50" s="79"/>
      <c r="B50" s="113" t="s">
        <v>153</v>
      </c>
      <c r="C50" s="319" t="s">
        <v>154</v>
      </c>
      <c r="D50" s="319"/>
      <c r="E50" s="319"/>
      <c r="F50" s="319"/>
      <c r="G50" s="319"/>
    </row>
    <row r="51" spans="1:9" x14ac:dyDescent="0.25">
      <c r="A51" s="79"/>
      <c r="B51" s="113" t="s">
        <v>155</v>
      </c>
      <c r="C51" s="319" t="s">
        <v>156</v>
      </c>
      <c r="D51" s="319"/>
      <c r="E51" s="319"/>
      <c r="F51" s="319"/>
      <c r="G51" s="319"/>
    </row>
    <row r="52" spans="1:9" ht="28.5" customHeight="1" x14ac:dyDescent="0.25">
      <c r="A52" s="79"/>
      <c r="B52" s="113" t="s">
        <v>43</v>
      </c>
      <c r="C52" s="319" t="s">
        <v>157</v>
      </c>
      <c r="D52" s="319"/>
      <c r="E52" s="319"/>
      <c r="F52" s="319"/>
      <c r="G52" s="319"/>
      <c r="H52" s="53"/>
      <c r="I52" s="53"/>
    </row>
    <row r="53" spans="1:9" ht="15" customHeight="1" x14ac:dyDescent="0.25">
      <c r="A53" s="79"/>
      <c r="B53" s="113" t="s">
        <v>44</v>
      </c>
      <c r="C53" s="319" t="s">
        <v>158</v>
      </c>
      <c r="D53" s="319"/>
      <c r="E53" s="319"/>
      <c r="F53" s="319"/>
      <c r="G53" s="319"/>
    </row>
    <row r="54" spans="1:9" ht="15" customHeight="1" x14ac:dyDescent="0.25">
      <c r="A54" s="79"/>
      <c r="B54" s="113" t="s">
        <v>72</v>
      </c>
      <c r="C54" s="319" t="s">
        <v>159</v>
      </c>
      <c r="D54" s="319"/>
      <c r="E54" s="319"/>
      <c r="F54" s="319"/>
      <c r="G54" s="319"/>
    </row>
    <row r="55" spans="1:9" ht="15" customHeight="1" x14ac:dyDescent="0.25">
      <c r="A55" s="79"/>
      <c r="B55" s="113" t="s">
        <v>45</v>
      </c>
      <c r="C55" s="319" t="s">
        <v>160</v>
      </c>
      <c r="D55" s="319"/>
      <c r="E55" s="319"/>
      <c r="F55" s="319"/>
      <c r="G55" s="319"/>
    </row>
    <row r="56" spans="1:9" ht="15" customHeight="1" x14ac:dyDescent="0.25">
      <c r="A56" s="79"/>
      <c r="B56" s="113" t="s">
        <v>73</v>
      </c>
      <c r="C56" s="319" t="s">
        <v>161</v>
      </c>
      <c r="D56" s="319"/>
      <c r="E56" s="319"/>
      <c r="F56" s="319"/>
      <c r="G56" s="319"/>
    </row>
    <row r="57" spans="1:9" ht="28.5" customHeight="1" x14ac:dyDescent="0.25">
      <c r="A57" s="79"/>
      <c r="B57" s="113" t="s">
        <v>60</v>
      </c>
      <c r="C57" s="319" t="s">
        <v>162</v>
      </c>
      <c r="D57" s="319"/>
      <c r="E57" s="319"/>
      <c r="F57" s="319"/>
      <c r="G57" s="319"/>
      <c r="H57" s="47"/>
      <c r="I57" s="47"/>
    </row>
    <row r="58" spans="1:9" ht="27" customHeight="1" x14ac:dyDescent="0.25">
      <c r="A58" s="79"/>
      <c r="B58" s="113" t="s">
        <v>76</v>
      </c>
      <c r="C58" s="319" t="s">
        <v>163</v>
      </c>
      <c r="D58" s="319"/>
      <c r="E58" s="319"/>
      <c r="F58" s="319"/>
      <c r="G58" s="319"/>
    </row>
    <row r="59" spans="1:9" ht="24.75" customHeight="1" x14ac:dyDescent="0.25">
      <c r="A59" s="79"/>
      <c r="B59" s="113" t="s">
        <v>77</v>
      </c>
      <c r="C59" s="319" t="s">
        <v>164</v>
      </c>
      <c r="D59" s="319"/>
      <c r="E59" s="319"/>
      <c r="F59" s="319"/>
      <c r="G59" s="319"/>
      <c r="H59" s="53"/>
      <c r="I59" s="53"/>
    </row>
    <row r="60" spans="1:9" ht="45.75" customHeight="1" x14ac:dyDescent="0.25">
      <c r="A60" s="79"/>
      <c r="B60" s="113" t="s">
        <v>78</v>
      </c>
      <c r="C60" s="319" t="s">
        <v>165</v>
      </c>
      <c r="D60" s="319"/>
      <c r="E60" s="319"/>
      <c r="F60" s="319"/>
      <c r="G60" s="319"/>
      <c r="H60" s="54"/>
      <c r="I60" s="54"/>
    </row>
    <row r="61" spans="1:9" ht="15" customHeight="1" x14ac:dyDescent="0.25">
      <c r="A61" s="79"/>
      <c r="B61" s="114" t="s">
        <v>79</v>
      </c>
      <c r="C61" s="319" t="s">
        <v>166</v>
      </c>
      <c r="D61" s="319"/>
      <c r="E61" s="319"/>
      <c r="F61" s="319"/>
      <c r="G61" s="319"/>
    </row>
    <row r="62" spans="1:9" ht="33.75" customHeight="1" x14ac:dyDescent="0.25">
      <c r="A62" s="79"/>
      <c r="B62" s="114" t="s">
        <v>46</v>
      </c>
      <c r="C62" s="319" t="s">
        <v>167</v>
      </c>
      <c r="D62" s="319"/>
      <c r="E62" s="319"/>
      <c r="F62" s="319"/>
      <c r="G62" s="319"/>
    </row>
    <row r="63" spans="1:9" x14ac:dyDescent="0.25">
      <c r="A63" s="116"/>
      <c r="B63" s="114" t="s">
        <v>47</v>
      </c>
      <c r="C63" s="319" t="s">
        <v>118</v>
      </c>
      <c r="D63" s="319"/>
      <c r="E63" s="319"/>
      <c r="F63" s="319"/>
      <c r="G63" s="319"/>
    </row>
    <row r="64" spans="1:9" x14ac:dyDescent="0.25">
      <c r="A64" s="116"/>
      <c r="B64" s="114"/>
      <c r="C64" s="318" t="s">
        <v>84</v>
      </c>
      <c r="D64" s="318"/>
      <c r="E64" s="318"/>
      <c r="F64" s="318"/>
      <c r="G64" s="318"/>
    </row>
    <row r="65" spans="1:9" x14ac:dyDescent="0.25">
      <c r="A65" s="116"/>
      <c r="B65" s="114"/>
      <c r="C65" s="318" t="s">
        <v>85</v>
      </c>
      <c r="D65" s="318"/>
      <c r="E65" s="318"/>
      <c r="F65" s="318"/>
      <c r="G65" s="318"/>
    </row>
    <row r="66" spans="1:9" x14ac:dyDescent="0.25">
      <c r="A66" s="116"/>
      <c r="B66" s="114"/>
      <c r="C66" s="318" t="s">
        <v>86</v>
      </c>
      <c r="D66" s="318"/>
      <c r="E66" s="318"/>
      <c r="F66" s="318"/>
      <c r="G66" s="318"/>
    </row>
    <row r="67" spans="1:9" ht="44.25" customHeight="1" x14ac:dyDescent="0.25">
      <c r="A67" s="116"/>
      <c r="B67" s="114" t="s">
        <v>114</v>
      </c>
      <c r="C67" s="319" t="s">
        <v>168</v>
      </c>
      <c r="D67" s="319"/>
      <c r="E67" s="319"/>
      <c r="F67" s="319"/>
      <c r="G67" s="319"/>
      <c r="H67" s="64"/>
      <c r="I67" s="64"/>
    </row>
    <row r="68" spans="1:9" x14ac:dyDescent="0.25">
      <c r="A68" s="79"/>
      <c r="B68" s="79"/>
      <c r="C68" s="79"/>
      <c r="D68" s="79"/>
      <c r="E68" s="79"/>
      <c r="F68" s="79"/>
      <c r="G68" s="79"/>
    </row>
    <row r="69" spans="1:9" x14ac:dyDescent="0.25">
      <c r="A69" s="79"/>
      <c r="B69" s="79"/>
      <c r="C69" s="79"/>
      <c r="D69" s="79"/>
      <c r="E69" s="79"/>
      <c r="F69" s="79"/>
      <c r="G69" s="79"/>
    </row>
    <row r="70" spans="1:9" x14ac:dyDescent="0.25">
      <c r="A70" s="79"/>
      <c r="B70" s="79"/>
      <c r="C70" s="79"/>
      <c r="D70" s="79"/>
      <c r="E70" s="79"/>
      <c r="F70" s="79"/>
      <c r="G70" s="79"/>
    </row>
    <row r="71" spans="1:9" x14ac:dyDescent="0.25">
      <c r="A71" s="79"/>
      <c r="B71" s="79"/>
      <c r="C71" s="79"/>
      <c r="D71" s="79"/>
      <c r="E71" s="79"/>
      <c r="F71" s="79"/>
      <c r="G71" s="79"/>
    </row>
    <row r="72" spans="1:9" x14ac:dyDescent="0.25">
      <c r="A72" s="79"/>
      <c r="B72" s="79"/>
      <c r="C72" s="79"/>
      <c r="D72" s="79"/>
      <c r="E72" s="79"/>
      <c r="F72" s="79"/>
      <c r="G72" s="79"/>
    </row>
  </sheetData>
  <mergeCells count="88">
    <mergeCell ref="A12:AD12"/>
    <mergeCell ref="C43:G43"/>
    <mergeCell ref="C52:G52"/>
    <mergeCell ref="C42:G42"/>
    <mergeCell ref="B35:G35"/>
    <mergeCell ref="C36:G36"/>
    <mergeCell ref="B33:G33"/>
    <mergeCell ref="C37:G37"/>
    <mergeCell ref="J14:J15"/>
    <mergeCell ref="K14:K15"/>
    <mergeCell ref="L14:L15"/>
    <mergeCell ref="M14:M15"/>
    <mergeCell ref="N14:N15"/>
    <mergeCell ref="O14:O15"/>
    <mergeCell ref="A27:G27"/>
    <mergeCell ref="K27:R27"/>
    <mergeCell ref="C57:G57"/>
    <mergeCell ref="C59:G59"/>
    <mergeCell ref="A29:G29"/>
    <mergeCell ref="A30:G30"/>
    <mergeCell ref="A32:C32"/>
    <mergeCell ref="B34:G34"/>
    <mergeCell ref="C38:G38"/>
    <mergeCell ref="A31:G31"/>
    <mergeCell ref="C48:G48"/>
    <mergeCell ref="C39:G39"/>
    <mergeCell ref="C40:G40"/>
    <mergeCell ref="C44:G44"/>
    <mergeCell ref="C45:G45"/>
    <mergeCell ref="C46:G46"/>
    <mergeCell ref="C47:G47"/>
    <mergeCell ref="C41:G41"/>
    <mergeCell ref="C64:G64"/>
    <mergeCell ref="C65:G65"/>
    <mergeCell ref="C66:G66"/>
    <mergeCell ref="C67:G67"/>
    <mergeCell ref="C49:G49"/>
    <mergeCell ref="C50:G50"/>
    <mergeCell ref="C51:G51"/>
    <mergeCell ref="C53:G53"/>
    <mergeCell ref="C61:G61"/>
    <mergeCell ref="C62:G62"/>
    <mergeCell ref="C63:G63"/>
    <mergeCell ref="C60:G60"/>
    <mergeCell ref="C54:G54"/>
    <mergeCell ref="C55:G55"/>
    <mergeCell ref="C56:G56"/>
    <mergeCell ref="C58:G58"/>
    <mergeCell ref="U14:U15"/>
    <mergeCell ref="V14:V15"/>
    <mergeCell ref="AB27:AC27"/>
    <mergeCell ref="AE27:AF27"/>
    <mergeCell ref="W14:W15"/>
    <mergeCell ref="X14:X15"/>
    <mergeCell ref="Y14:Y15"/>
    <mergeCell ref="AB14:AB15"/>
    <mergeCell ref="AC14:AC15"/>
    <mergeCell ref="AD14:AD15"/>
    <mergeCell ref="A13:A16"/>
    <mergeCell ref="B13:K13"/>
    <mergeCell ref="L13:R13"/>
    <mergeCell ref="S13:S15"/>
    <mergeCell ref="T13:V13"/>
    <mergeCell ref="B14:B15"/>
    <mergeCell ref="C14:C15"/>
    <mergeCell ref="D14:D15"/>
    <mergeCell ref="E14:E15"/>
    <mergeCell ref="F14:G14"/>
    <mergeCell ref="H14:H15"/>
    <mergeCell ref="I14:I15"/>
    <mergeCell ref="T14:T15"/>
    <mergeCell ref="P14:P15"/>
    <mergeCell ref="Q14:Q15"/>
    <mergeCell ref="R14:R15"/>
    <mergeCell ref="W13:Y13"/>
    <mergeCell ref="Z13:Z15"/>
    <mergeCell ref="AA13:AA15"/>
    <mergeCell ref="AB13:AE13"/>
    <mergeCell ref="AF13:AF15"/>
    <mergeCell ref="AE14:AE15"/>
    <mergeCell ref="A9:AI9"/>
    <mergeCell ref="A10:AI10"/>
    <mergeCell ref="A6:E6"/>
    <mergeCell ref="A1:G1"/>
    <mergeCell ref="A2:G2"/>
    <mergeCell ref="A4:G4"/>
    <mergeCell ref="A5:G5"/>
    <mergeCell ref="A8:AI8"/>
  </mergeCells>
  <printOptions horizontalCentered="1"/>
  <pageMargins left="0.51181102362204722" right="0.5118110236220472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topLeftCell="A7" workbookViewId="0">
      <selection activeCell="B33" sqref="B33:M35"/>
    </sheetView>
  </sheetViews>
  <sheetFormatPr defaultRowHeight="15" x14ac:dyDescent="0.25"/>
  <cols>
    <col min="2" max="2" width="14.140625" bestFit="1" customWidth="1"/>
    <col min="3" max="3" width="10.140625" customWidth="1"/>
    <col min="4" max="4" width="11.42578125" customWidth="1"/>
    <col min="5" max="5" width="9.28515625" customWidth="1"/>
    <col min="6" max="6" width="41.42578125" customWidth="1"/>
    <col min="7" max="8" width="10.5703125" customWidth="1"/>
    <col min="9" max="9" width="10.7109375" customWidth="1"/>
    <col min="10" max="10" width="39.85546875" customWidth="1"/>
    <col min="11" max="11" width="13.5703125" customWidth="1"/>
    <col min="12" max="12" width="11.85546875" customWidth="1"/>
    <col min="13" max="13" width="31" customWidth="1"/>
    <col min="14" max="14" width="26" customWidth="1"/>
    <col min="15" max="15" width="11.42578125" customWidth="1"/>
    <col min="16" max="16" width="11.140625" customWidth="1"/>
    <col min="17" max="17" width="25" customWidth="1"/>
    <col min="18" max="19" width="17" customWidth="1"/>
    <col min="20" max="20" width="11.7109375" customWidth="1"/>
    <col min="21" max="21" width="15.7109375" customWidth="1"/>
    <col min="22" max="22" width="13.42578125" style="49" customWidth="1"/>
    <col min="23" max="23" width="11.28515625" style="49" customWidth="1"/>
    <col min="24" max="24" width="11.5703125" style="49" customWidth="1"/>
    <col min="25" max="25" width="10.5703125" style="49" customWidth="1"/>
    <col min="26" max="27" width="16.7109375" style="49" customWidth="1"/>
    <col min="28" max="28" width="10.5703125" style="49" customWidth="1"/>
    <col min="29" max="29" width="13.7109375" style="49" customWidth="1"/>
    <col min="30" max="30" width="11.42578125" customWidth="1"/>
    <col min="31" max="31" width="16.42578125" customWidth="1"/>
    <col min="32" max="32" width="42.42578125" customWidth="1"/>
  </cols>
  <sheetData>
    <row r="1" spans="1:35" x14ac:dyDescent="0.25">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row>
    <row r="2" spans="1:35" x14ac:dyDescent="0.25">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35" x14ac:dyDescent="0.25">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35" x14ac:dyDescent="0.25">
      <c r="A4" s="263" t="s">
        <v>117</v>
      </c>
      <c r="B4" s="263"/>
      <c r="C4" s="263"/>
      <c r="D4" s="263"/>
      <c r="E4" s="263"/>
    </row>
    <row r="5" spans="1:35" x14ac:dyDescent="0.25">
      <c r="A5" s="347"/>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row>
    <row r="6" spans="1:35" x14ac:dyDescent="0.25">
      <c r="A6" s="263" t="s">
        <v>667</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row>
    <row r="7" spans="1:35" x14ac:dyDescent="0.25">
      <c r="A7" s="263" t="s">
        <v>119</v>
      </c>
      <c r="B7" s="263"/>
      <c r="C7" s="263"/>
      <c r="D7" s="263"/>
      <c r="E7" s="263"/>
      <c r="F7" s="263"/>
      <c r="G7" s="263"/>
      <c r="H7" s="263"/>
      <c r="I7" s="263"/>
      <c r="J7" s="263"/>
      <c r="K7" s="43"/>
      <c r="L7" s="43"/>
      <c r="M7" s="43"/>
      <c r="N7" s="43"/>
      <c r="O7" s="43"/>
      <c r="P7" s="43"/>
      <c r="Q7" s="43"/>
      <c r="R7" s="43"/>
      <c r="S7" s="43"/>
      <c r="T7" s="43"/>
      <c r="U7" s="43"/>
      <c r="V7" s="43"/>
      <c r="W7" s="43"/>
      <c r="X7" s="43"/>
      <c r="Y7" s="43"/>
      <c r="Z7" s="43"/>
      <c r="AA7" s="43"/>
      <c r="AB7" s="43"/>
      <c r="AC7" s="43"/>
      <c r="AD7" s="43"/>
      <c r="AE7" s="43"/>
      <c r="AF7" s="43"/>
      <c r="AG7" s="43"/>
      <c r="AH7" s="43"/>
      <c r="AI7" s="43"/>
    </row>
    <row r="8" spans="1:35" x14ac:dyDescent="0.25">
      <c r="A8" s="263" t="s">
        <v>111</v>
      </c>
      <c r="B8" s="263"/>
      <c r="C8" s="263"/>
      <c r="D8" s="263"/>
      <c r="E8" s="263"/>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row>
    <row r="9" spans="1:35" x14ac:dyDescent="0.2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s="82" customFormat="1" x14ac:dyDescent="0.25">
      <c r="A10" s="263" t="s">
        <v>366</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row>
    <row r="11" spans="1:35" s="82" customFormat="1" x14ac:dyDescent="0.25">
      <c r="A11" s="263" t="s">
        <v>855</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row>
    <row r="12" spans="1:35" s="82" customFormat="1" x14ac:dyDescent="0.25">
      <c r="A12" s="263" t="s">
        <v>853</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row>
    <row r="13" spans="1:35" s="84" customForma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row>
    <row r="14" spans="1:35" s="82" customFormat="1" ht="15.75" thickBot="1" x14ac:dyDescent="0.3">
      <c r="A14" s="331" t="s">
        <v>171</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84"/>
      <c r="AH14" s="84"/>
      <c r="AI14" s="84"/>
    </row>
    <row r="15" spans="1:35" s="82" customFormat="1" x14ac:dyDescent="0.25">
      <c r="A15" s="359" t="s">
        <v>56</v>
      </c>
      <c r="B15" s="337" t="s">
        <v>172</v>
      </c>
      <c r="C15" s="337"/>
      <c r="D15" s="337"/>
      <c r="E15" s="337"/>
      <c r="F15" s="337"/>
      <c r="G15" s="337"/>
      <c r="H15" s="337"/>
      <c r="I15" s="337"/>
      <c r="J15" s="344" t="s">
        <v>173</v>
      </c>
      <c r="K15" s="344"/>
      <c r="L15" s="344"/>
      <c r="M15" s="344"/>
      <c r="N15" s="344"/>
      <c r="O15" s="344" t="s">
        <v>174</v>
      </c>
      <c r="P15" s="344"/>
      <c r="Q15" s="344"/>
      <c r="R15" s="344"/>
      <c r="S15" s="338" t="s">
        <v>175</v>
      </c>
      <c r="T15" s="339"/>
      <c r="U15" s="339"/>
      <c r="V15" s="339"/>
      <c r="W15" s="339"/>
      <c r="X15" s="339"/>
      <c r="Y15" s="339"/>
      <c r="Z15" s="339"/>
      <c r="AA15" s="339"/>
      <c r="AB15" s="339"/>
      <c r="AC15" s="340"/>
      <c r="AD15" s="333" t="s">
        <v>0</v>
      </c>
      <c r="AE15" s="333"/>
      <c r="AF15" s="335" t="s">
        <v>176</v>
      </c>
      <c r="AG15" s="84"/>
      <c r="AH15" s="84"/>
      <c r="AI15" s="84"/>
    </row>
    <row r="16" spans="1:35" s="82" customFormat="1" x14ac:dyDescent="0.25">
      <c r="A16" s="360"/>
      <c r="B16" s="351" t="s">
        <v>177</v>
      </c>
      <c r="C16" s="354" t="s">
        <v>178</v>
      </c>
      <c r="D16" s="355" t="s">
        <v>5</v>
      </c>
      <c r="E16" s="355" t="s">
        <v>179</v>
      </c>
      <c r="F16" s="351" t="s">
        <v>180</v>
      </c>
      <c r="G16" s="357" t="s">
        <v>181</v>
      </c>
      <c r="H16" s="357" t="s">
        <v>182</v>
      </c>
      <c r="I16" s="356" t="s">
        <v>183</v>
      </c>
      <c r="J16" s="332" t="s">
        <v>184</v>
      </c>
      <c r="K16" s="329" t="s">
        <v>185</v>
      </c>
      <c r="L16" s="329" t="s">
        <v>186</v>
      </c>
      <c r="M16" s="345" t="s">
        <v>187</v>
      </c>
      <c r="N16" s="329" t="s">
        <v>188</v>
      </c>
      <c r="O16" s="332" t="s">
        <v>7</v>
      </c>
      <c r="P16" s="332" t="s">
        <v>8</v>
      </c>
      <c r="Q16" s="332" t="s">
        <v>189</v>
      </c>
      <c r="R16" s="353" t="s">
        <v>190</v>
      </c>
      <c r="S16" s="329" t="s">
        <v>191</v>
      </c>
      <c r="T16" s="329" t="s">
        <v>192</v>
      </c>
      <c r="U16" s="329" t="s">
        <v>193</v>
      </c>
      <c r="V16" s="343" t="s">
        <v>194</v>
      </c>
      <c r="W16" s="343"/>
      <c r="X16" s="343"/>
      <c r="Y16" s="343"/>
      <c r="Z16" s="343"/>
      <c r="AA16" s="341" t="s">
        <v>195</v>
      </c>
      <c r="AB16" s="341" t="s">
        <v>196</v>
      </c>
      <c r="AC16" s="341" t="s">
        <v>197</v>
      </c>
      <c r="AD16" s="334"/>
      <c r="AE16" s="334"/>
      <c r="AF16" s="336"/>
      <c r="AG16" s="84"/>
      <c r="AH16" s="84"/>
      <c r="AI16" s="84"/>
    </row>
    <row r="17" spans="1:35" s="82" customFormat="1" ht="38.25" x14ac:dyDescent="0.25">
      <c r="A17" s="360"/>
      <c r="B17" s="352"/>
      <c r="C17" s="354"/>
      <c r="D17" s="355"/>
      <c r="E17" s="355"/>
      <c r="F17" s="352"/>
      <c r="G17" s="358"/>
      <c r="H17" s="358"/>
      <c r="I17" s="356"/>
      <c r="J17" s="332"/>
      <c r="K17" s="330"/>
      <c r="L17" s="330"/>
      <c r="M17" s="345"/>
      <c r="N17" s="330"/>
      <c r="O17" s="332"/>
      <c r="P17" s="332"/>
      <c r="Q17" s="332"/>
      <c r="R17" s="353"/>
      <c r="S17" s="330"/>
      <c r="T17" s="330"/>
      <c r="U17" s="330"/>
      <c r="V17" s="91" t="s">
        <v>198</v>
      </c>
      <c r="W17" s="91" t="s">
        <v>199</v>
      </c>
      <c r="X17" s="91" t="s">
        <v>200</v>
      </c>
      <c r="Y17" s="91" t="s">
        <v>201</v>
      </c>
      <c r="Z17" s="91" t="s">
        <v>202</v>
      </c>
      <c r="AA17" s="342"/>
      <c r="AB17" s="342"/>
      <c r="AC17" s="342"/>
      <c r="AD17" s="85" t="s">
        <v>5</v>
      </c>
      <c r="AE17" s="85" t="s">
        <v>203</v>
      </c>
      <c r="AF17" s="336"/>
      <c r="AG17" s="83"/>
      <c r="AH17" s="83"/>
      <c r="AI17" s="83"/>
    </row>
    <row r="18" spans="1:35" s="82" customFormat="1" ht="26.25" thickBot="1" x14ac:dyDescent="0.3">
      <c r="A18" s="361"/>
      <c r="B18" s="105" t="s">
        <v>28</v>
      </c>
      <c r="C18" s="105" t="s">
        <v>204</v>
      </c>
      <c r="D18" s="105" t="s">
        <v>141</v>
      </c>
      <c r="E18" s="105" t="s">
        <v>31</v>
      </c>
      <c r="F18" s="105" t="s">
        <v>32</v>
      </c>
      <c r="G18" s="105" t="s">
        <v>33</v>
      </c>
      <c r="H18" s="105" t="s">
        <v>34</v>
      </c>
      <c r="I18" s="106" t="s">
        <v>35</v>
      </c>
      <c r="J18" s="106" t="s">
        <v>67</v>
      </c>
      <c r="K18" s="106" t="s">
        <v>36</v>
      </c>
      <c r="L18" s="106" t="s">
        <v>69</v>
      </c>
      <c r="M18" s="106" t="s">
        <v>37</v>
      </c>
      <c r="N18" s="106" t="s">
        <v>38</v>
      </c>
      <c r="O18" s="106" t="s">
        <v>39</v>
      </c>
      <c r="P18" s="106" t="s">
        <v>40</v>
      </c>
      <c r="Q18" s="106" t="s">
        <v>41</v>
      </c>
      <c r="R18" s="106" t="s">
        <v>42</v>
      </c>
      <c r="S18" s="106" t="s">
        <v>58</v>
      </c>
      <c r="T18" s="106" t="s">
        <v>43</v>
      </c>
      <c r="U18" s="107" t="s">
        <v>205</v>
      </c>
      <c r="V18" s="107" t="s">
        <v>72</v>
      </c>
      <c r="W18" s="107" t="s">
        <v>45</v>
      </c>
      <c r="X18" s="107" t="s">
        <v>206</v>
      </c>
      <c r="Y18" s="107" t="s">
        <v>60</v>
      </c>
      <c r="Z18" s="107" t="s">
        <v>76</v>
      </c>
      <c r="AA18" s="107" t="s">
        <v>77</v>
      </c>
      <c r="AB18" s="107" t="s">
        <v>78</v>
      </c>
      <c r="AC18" s="108" t="s">
        <v>207</v>
      </c>
      <c r="AD18" s="108" t="s">
        <v>46</v>
      </c>
      <c r="AE18" s="109" t="s">
        <v>47</v>
      </c>
      <c r="AF18" s="109" t="s">
        <v>114</v>
      </c>
      <c r="AG18" s="83"/>
      <c r="AH18" s="83"/>
      <c r="AI18" s="83"/>
    </row>
    <row r="19" spans="1:35" s="82" customFormat="1" x14ac:dyDescent="0.25">
      <c r="A19" s="99"/>
      <c r="B19" s="100"/>
      <c r="C19" s="101"/>
      <c r="D19" s="101"/>
      <c r="E19" s="101"/>
      <c r="F19" s="101"/>
      <c r="G19" s="101"/>
      <c r="H19" s="101"/>
      <c r="I19" s="101"/>
      <c r="J19" s="88"/>
      <c r="K19" s="88"/>
      <c r="L19" s="88"/>
      <c r="M19" s="88"/>
      <c r="N19" s="88"/>
      <c r="O19" s="88"/>
      <c r="P19" s="88"/>
      <c r="Q19" s="88"/>
      <c r="R19" s="88"/>
      <c r="S19" s="88"/>
      <c r="T19" s="88"/>
      <c r="U19" s="88"/>
      <c r="V19" s="102"/>
      <c r="W19" s="102"/>
      <c r="X19" s="102">
        <v>0</v>
      </c>
      <c r="Y19" s="102"/>
      <c r="Z19" s="102"/>
      <c r="AA19" s="102"/>
      <c r="AB19" s="102"/>
      <c r="AC19" s="102">
        <v>0</v>
      </c>
      <c r="AD19" s="103"/>
      <c r="AE19" s="103"/>
      <c r="AF19" s="104"/>
      <c r="AG19" s="83"/>
      <c r="AH19" s="83"/>
      <c r="AI19" s="83"/>
    </row>
    <row r="20" spans="1:35" s="82" customFormat="1" x14ac:dyDescent="0.25">
      <c r="A20" s="93"/>
      <c r="B20" s="92"/>
      <c r="C20" s="86"/>
      <c r="D20" s="86"/>
      <c r="E20" s="86"/>
      <c r="F20" s="86"/>
      <c r="G20" s="86"/>
      <c r="H20" s="86"/>
      <c r="I20" s="86"/>
      <c r="J20" s="87"/>
      <c r="K20" s="87"/>
      <c r="L20" s="87"/>
      <c r="M20" s="87"/>
      <c r="N20" s="87"/>
      <c r="O20" s="87"/>
      <c r="P20" s="87"/>
      <c r="Q20" s="87"/>
      <c r="R20" s="87"/>
      <c r="S20" s="87"/>
      <c r="T20" s="87"/>
      <c r="U20" s="87"/>
      <c r="V20" s="89"/>
      <c r="W20" s="89"/>
      <c r="X20" s="89">
        <v>0</v>
      </c>
      <c r="Y20" s="89"/>
      <c r="Z20" s="89"/>
      <c r="AA20" s="89"/>
      <c r="AB20" s="89"/>
      <c r="AC20" s="89">
        <v>0</v>
      </c>
      <c r="AD20" s="85"/>
      <c r="AE20" s="85"/>
      <c r="AF20" s="94"/>
      <c r="AG20" s="83"/>
      <c r="AH20" s="83"/>
      <c r="AI20" s="83"/>
    </row>
    <row r="21" spans="1:35" s="82" customFormat="1" x14ac:dyDescent="0.25">
      <c r="A21" s="93"/>
      <c r="B21" s="92"/>
      <c r="C21" s="86"/>
      <c r="D21" s="86"/>
      <c r="E21" s="86"/>
      <c r="F21" s="86"/>
      <c r="G21" s="86"/>
      <c r="H21" s="86"/>
      <c r="I21" s="86"/>
      <c r="J21" s="87"/>
      <c r="K21" s="87"/>
      <c r="L21" s="87"/>
      <c r="M21" s="87"/>
      <c r="N21" s="87"/>
      <c r="O21" s="87"/>
      <c r="P21" s="87"/>
      <c r="Q21" s="87"/>
      <c r="R21" s="87"/>
      <c r="S21" s="87"/>
      <c r="T21" s="87"/>
      <c r="U21" s="87"/>
      <c r="V21" s="89"/>
      <c r="W21" s="89"/>
      <c r="X21" s="89">
        <v>0</v>
      </c>
      <c r="Y21" s="89"/>
      <c r="Z21" s="89"/>
      <c r="AA21" s="89"/>
      <c r="AB21" s="89"/>
      <c r="AC21" s="89">
        <v>0</v>
      </c>
      <c r="AD21" s="85"/>
      <c r="AE21" s="85"/>
      <c r="AF21" s="94"/>
      <c r="AG21" s="83"/>
      <c r="AH21" s="83"/>
      <c r="AI21" s="83"/>
    </row>
    <row r="22" spans="1:35" s="82" customFormat="1" x14ac:dyDescent="0.25">
      <c r="A22" s="93"/>
      <c r="B22" s="92"/>
      <c r="C22" s="86"/>
      <c r="D22" s="86"/>
      <c r="E22" s="86"/>
      <c r="F22" s="86"/>
      <c r="G22" s="86"/>
      <c r="H22" s="86"/>
      <c r="I22" s="86"/>
      <c r="J22" s="87"/>
      <c r="K22" s="87"/>
      <c r="L22" s="87"/>
      <c r="M22" s="87"/>
      <c r="N22" s="87"/>
      <c r="O22" s="87"/>
      <c r="P22" s="87"/>
      <c r="Q22" s="87"/>
      <c r="R22" s="87"/>
      <c r="S22" s="87"/>
      <c r="T22" s="87"/>
      <c r="U22" s="87"/>
      <c r="V22" s="89"/>
      <c r="W22" s="89"/>
      <c r="X22" s="89">
        <v>0</v>
      </c>
      <c r="Y22" s="89"/>
      <c r="Z22" s="89"/>
      <c r="AA22" s="89"/>
      <c r="AB22" s="89"/>
      <c r="AC22" s="89">
        <v>0</v>
      </c>
      <c r="AD22" s="85"/>
      <c r="AE22" s="85"/>
      <c r="AF22" s="94"/>
      <c r="AG22" s="83"/>
      <c r="AH22" s="83"/>
      <c r="AI22" s="83"/>
    </row>
    <row r="23" spans="1:35" s="82" customFormat="1" x14ac:dyDescent="0.25">
      <c r="A23" s="93"/>
      <c r="B23" s="92"/>
      <c r="C23" s="86"/>
      <c r="D23" s="86"/>
      <c r="E23" s="86"/>
      <c r="F23" s="86"/>
      <c r="G23" s="86"/>
      <c r="H23" s="86"/>
      <c r="I23" s="86"/>
      <c r="J23" s="87"/>
      <c r="K23" s="87"/>
      <c r="L23" s="87"/>
      <c r="M23" s="87"/>
      <c r="N23" s="87"/>
      <c r="O23" s="87"/>
      <c r="P23" s="87"/>
      <c r="Q23" s="87"/>
      <c r="R23" s="87"/>
      <c r="S23" s="87"/>
      <c r="T23" s="87"/>
      <c r="U23" s="87"/>
      <c r="V23" s="89"/>
      <c r="W23" s="89"/>
      <c r="X23" s="89">
        <v>0</v>
      </c>
      <c r="Y23" s="89"/>
      <c r="Z23" s="89"/>
      <c r="AA23" s="89"/>
      <c r="AB23" s="89"/>
      <c r="AC23" s="89">
        <v>0</v>
      </c>
      <c r="AD23" s="85"/>
      <c r="AE23" s="85"/>
      <c r="AF23" s="94"/>
      <c r="AG23" s="83"/>
      <c r="AH23" s="83"/>
      <c r="AI23" s="83"/>
    </row>
    <row r="24" spans="1:35" s="82" customFormat="1" x14ac:dyDescent="0.25">
      <c r="A24" s="93"/>
      <c r="B24" s="92"/>
      <c r="C24" s="86"/>
      <c r="D24" s="86"/>
      <c r="E24" s="86"/>
      <c r="F24" s="86"/>
      <c r="G24" s="86"/>
      <c r="H24" s="86"/>
      <c r="I24" s="86"/>
      <c r="J24" s="87"/>
      <c r="K24" s="87"/>
      <c r="L24" s="87"/>
      <c r="M24" s="87"/>
      <c r="N24" s="87"/>
      <c r="O24" s="87"/>
      <c r="P24" s="87"/>
      <c r="Q24" s="87"/>
      <c r="R24" s="87"/>
      <c r="S24" s="87"/>
      <c r="T24" s="87"/>
      <c r="U24" s="87"/>
      <c r="V24" s="89"/>
      <c r="W24" s="89"/>
      <c r="X24" s="89">
        <v>0</v>
      </c>
      <c r="Y24" s="89"/>
      <c r="Z24" s="89"/>
      <c r="AA24" s="89"/>
      <c r="AB24" s="89"/>
      <c r="AC24" s="89">
        <v>0</v>
      </c>
      <c r="AD24" s="85"/>
      <c r="AE24" s="85"/>
      <c r="AF24" s="94"/>
      <c r="AG24" s="83"/>
      <c r="AH24" s="83"/>
      <c r="AI24" s="83"/>
    </row>
    <row r="25" spans="1:35" s="82" customFormat="1" x14ac:dyDescent="0.25">
      <c r="A25" s="93"/>
      <c r="B25" s="92"/>
      <c r="C25" s="86"/>
      <c r="D25" s="86"/>
      <c r="E25" s="86"/>
      <c r="F25" s="86"/>
      <c r="G25" s="86"/>
      <c r="H25" s="86"/>
      <c r="I25" s="86"/>
      <c r="J25" s="87"/>
      <c r="K25" s="87"/>
      <c r="L25" s="87"/>
      <c r="M25" s="87"/>
      <c r="N25" s="87"/>
      <c r="O25" s="87"/>
      <c r="P25" s="87"/>
      <c r="Q25" s="87"/>
      <c r="R25" s="87"/>
      <c r="S25" s="87"/>
      <c r="T25" s="87"/>
      <c r="U25" s="87"/>
      <c r="V25" s="89"/>
      <c r="W25" s="89"/>
      <c r="X25" s="89">
        <v>0</v>
      </c>
      <c r="Y25" s="89"/>
      <c r="Z25" s="89"/>
      <c r="AA25" s="89"/>
      <c r="AB25" s="89"/>
      <c r="AC25" s="89">
        <v>0</v>
      </c>
      <c r="AD25" s="85"/>
      <c r="AE25" s="85"/>
      <c r="AF25" s="94"/>
      <c r="AG25" s="83"/>
      <c r="AH25" s="83"/>
      <c r="AI25" s="83"/>
    </row>
    <row r="26" spans="1:35" s="82" customFormat="1" ht="15.75" thickBot="1" x14ac:dyDescent="0.3">
      <c r="A26" s="348" t="s">
        <v>9</v>
      </c>
      <c r="B26" s="349"/>
      <c r="C26" s="349"/>
      <c r="D26" s="349"/>
      <c r="E26" s="349"/>
      <c r="F26" s="349"/>
      <c r="G26" s="349"/>
      <c r="H26" s="349"/>
      <c r="I26" s="349"/>
      <c r="J26" s="349"/>
      <c r="K26" s="349"/>
      <c r="L26" s="349"/>
      <c r="M26" s="349"/>
      <c r="N26" s="349"/>
      <c r="O26" s="349"/>
      <c r="P26" s="349"/>
      <c r="Q26" s="349"/>
      <c r="R26" s="350"/>
      <c r="S26" s="110"/>
      <c r="T26" s="110"/>
      <c r="U26" s="95"/>
      <c r="V26" s="96">
        <v>0</v>
      </c>
      <c r="W26" s="96">
        <v>0</v>
      </c>
      <c r="X26" s="96">
        <v>0</v>
      </c>
      <c r="Y26" s="96">
        <v>0</v>
      </c>
      <c r="Z26" s="96">
        <v>0</v>
      </c>
      <c r="AA26" s="96"/>
      <c r="AB26" s="96">
        <v>0</v>
      </c>
      <c r="AC26" s="96">
        <v>0</v>
      </c>
      <c r="AD26" s="97"/>
      <c r="AE26" s="97"/>
      <c r="AF26" s="98"/>
      <c r="AG26" s="83"/>
      <c r="AH26" s="83"/>
      <c r="AI26" s="83"/>
    </row>
    <row r="27" spans="1:35" s="82" customFormat="1" x14ac:dyDescent="0.25">
      <c r="A27" s="84" t="s">
        <v>367</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3"/>
      <c r="AH27" s="83"/>
      <c r="AI27" s="83"/>
    </row>
    <row r="28" spans="1:35" s="84" customFormat="1" ht="30" customHeight="1" x14ac:dyDescent="0.25">
      <c r="A28" s="328" t="s">
        <v>861</v>
      </c>
      <c r="B28" s="328"/>
      <c r="C28" s="328"/>
      <c r="D28" s="328"/>
      <c r="E28" s="328"/>
      <c r="F28" s="328"/>
      <c r="G28" s="328"/>
      <c r="H28" s="328"/>
      <c r="I28" s="328"/>
      <c r="AG28" s="90"/>
      <c r="AH28" s="90"/>
      <c r="AI28" s="90"/>
    </row>
    <row r="29" spans="1:35" s="82" customFormat="1" x14ac:dyDescent="0.25">
      <c r="A29" s="263" t="s">
        <v>368</v>
      </c>
      <c r="B29" s="263"/>
      <c r="C29" s="263"/>
      <c r="D29" s="263"/>
      <c r="E29" s="263"/>
      <c r="F29" s="263"/>
      <c r="G29" s="80"/>
      <c r="H29" s="80"/>
      <c r="I29" s="80"/>
      <c r="J29" s="80"/>
      <c r="K29" s="84"/>
      <c r="L29" s="84"/>
      <c r="M29" s="84"/>
      <c r="N29" s="84"/>
      <c r="O29" s="84"/>
      <c r="P29" s="84"/>
      <c r="Q29" s="84"/>
      <c r="R29" s="84"/>
      <c r="S29" s="84"/>
      <c r="T29" s="84"/>
      <c r="U29" s="84"/>
      <c r="V29" s="84"/>
      <c r="W29" s="84"/>
      <c r="X29" s="84"/>
      <c r="Y29" s="84"/>
      <c r="Z29" s="84"/>
      <c r="AA29" s="84"/>
      <c r="AB29" s="84"/>
      <c r="AC29" s="84"/>
      <c r="AD29" s="84"/>
      <c r="AE29" s="84"/>
      <c r="AF29" s="84"/>
      <c r="AG29" s="83"/>
      <c r="AH29" s="83"/>
      <c r="AI29" s="83"/>
    </row>
    <row r="30" spans="1:35" s="82" customFormat="1" x14ac:dyDescent="0.25">
      <c r="A30" s="263" t="s">
        <v>369</v>
      </c>
      <c r="B30" s="263"/>
      <c r="C30" s="263"/>
      <c r="D30" s="263"/>
      <c r="E30" s="263"/>
      <c r="F30" s="263"/>
      <c r="G30" s="90"/>
      <c r="H30" s="90"/>
      <c r="I30" s="111"/>
      <c r="J30" s="111"/>
      <c r="K30" s="84"/>
      <c r="L30" s="84"/>
      <c r="M30" s="84"/>
      <c r="N30" s="84"/>
      <c r="O30" s="84"/>
      <c r="P30" s="84"/>
      <c r="Q30" s="84"/>
      <c r="R30" s="84"/>
      <c r="S30" s="84"/>
      <c r="T30" s="84"/>
      <c r="U30" s="84"/>
      <c r="V30" s="84"/>
      <c r="W30" s="84"/>
      <c r="X30" s="84"/>
      <c r="Y30" s="84"/>
      <c r="Z30" s="84"/>
      <c r="AA30" s="84"/>
      <c r="AB30" s="84"/>
      <c r="AC30" s="84"/>
      <c r="AD30" s="84"/>
      <c r="AE30" s="84"/>
      <c r="AF30" s="84"/>
      <c r="AG30" s="83"/>
      <c r="AH30" s="83"/>
      <c r="AI30" s="83"/>
    </row>
    <row r="31" spans="1:35" x14ac:dyDescent="0.25">
      <c r="A31" s="46"/>
      <c r="B31" s="46"/>
      <c r="C31" s="46"/>
      <c r="D31" s="46"/>
    </row>
    <row r="32" spans="1:35" x14ac:dyDescent="0.25">
      <c r="A32" s="22" t="s">
        <v>63</v>
      </c>
      <c r="B32" s="22"/>
      <c r="C32" s="22"/>
      <c r="D32" s="22"/>
      <c r="E32" s="22"/>
      <c r="F32" s="22"/>
      <c r="G32" s="22"/>
      <c r="H32" s="22"/>
    </row>
    <row r="33" spans="1:29" x14ac:dyDescent="0.25">
      <c r="A33" s="273" t="s">
        <v>107</v>
      </c>
      <c r="B33" s="362" t="s">
        <v>208</v>
      </c>
      <c r="C33" s="362"/>
      <c r="D33" s="362"/>
      <c r="E33" s="362"/>
      <c r="F33" s="362"/>
      <c r="G33" s="362"/>
      <c r="H33" s="362"/>
      <c r="I33" s="362"/>
      <c r="J33" s="362"/>
      <c r="K33" s="362"/>
      <c r="L33" s="362"/>
      <c r="M33" s="362"/>
    </row>
    <row r="34" spans="1:29" x14ac:dyDescent="0.25">
      <c r="A34" s="273"/>
      <c r="B34" s="362"/>
      <c r="C34" s="362"/>
      <c r="D34" s="362"/>
      <c r="E34" s="362"/>
      <c r="F34" s="362"/>
      <c r="G34" s="362"/>
      <c r="H34" s="362"/>
      <c r="I34" s="362"/>
      <c r="J34" s="362"/>
      <c r="K34" s="362"/>
      <c r="L34" s="362"/>
      <c r="M34" s="362"/>
      <c r="V34"/>
      <c r="W34"/>
      <c r="X34"/>
      <c r="Y34"/>
      <c r="Z34"/>
      <c r="AA34"/>
      <c r="AB34"/>
      <c r="AC34"/>
    </row>
    <row r="35" spans="1:29" x14ac:dyDescent="0.25">
      <c r="A35" s="273"/>
      <c r="B35" s="362"/>
      <c r="C35" s="362"/>
      <c r="D35" s="362"/>
      <c r="E35" s="362"/>
      <c r="F35" s="362"/>
      <c r="G35" s="362"/>
      <c r="H35" s="362"/>
      <c r="I35" s="362"/>
      <c r="J35" s="362"/>
      <c r="K35" s="362"/>
      <c r="L35" s="362"/>
      <c r="M35" s="362"/>
      <c r="V35"/>
      <c r="W35"/>
      <c r="X35"/>
      <c r="Y35"/>
      <c r="Z35"/>
      <c r="AA35"/>
      <c r="AB35"/>
      <c r="AC35"/>
    </row>
    <row r="36" spans="1:29" x14ac:dyDescent="0.25">
      <c r="A36" s="273" t="s">
        <v>108</v>
      </c>
      <c r="B36" s="362" t="s">
        <v>209</v>
      </c>
      <c r="C36" s="362"/>
      <c r="D36" s="362"/>
      <c r="E36" s="362"/>
      <c r="F36" s="362"/>
      <c r="G36" s="362"/>
      <c r="H36" s="362"/>
      <c r="I36" s="362"/>
      <c r="J36" s="362"/>
      <c r="K36" s="362"/>
      <c r="L36" s="362"/>
      <c r="M36" s="362"/>
      <c r="V36"/>
      <c r="W36"/>
      <c r="X36"/>
      <c r="Y36"/>
      <c r="Z36"/>
      <c r="AA36"/>
      <c r="AB36"/>
      <c r="AC36"/>
    </row>
    <row r="37" spans="1:29" x14ac:dyDescent="0.25">
      <c r="A37" s="273"/>
      <c r="B37" s="362"/>
      <c r="C37" s="362"/>
      <c r="D37" s="362"/>
      <c r="E37" s="362"/>
      <c r="F37" s="362"/>
      <c r="G37" s="362"/>
      <c r="H37" s="362"/>
      <c r="I37" s="362"/>
      <c r="J37" s="362"/>
      <c r="K37" s="362"/>
      <c r="L37" s="362"/>
      <c r="M37" s="362"/>
      <c r="V37"/>
      <c r="W37"/>
      <c r="X37"/>
      <c r="Y37"/>
      <c r="Z37"/>
      <c r="AA37"/>
      <c r="AB37"/>
      <c r="AC37"/>
    </row>
    <row r="38" spans="1:29" x14ac:dyDescent="0.25">
      <c r="A38" s="42"/>
      <c r="B38" s="262"/>
      <c r="C38" s="262"/>
      <c r="D38" s="262"/>
      <c r="E38" s="262"/>
      <c r="F38" s="262"/>
      <c r="G38" s="262"/>
      <c r="H38" s="38"/>
      <c r="V38"/>
      <c r="W38"/>
      <c r="X38"/>
      <c r="Y38"/>
      <c r="Z38"/>
      <c r="AA38"/>
      <c r="AB38"/>
      <c r="AC38"/>
    </row>
    <row r="39" spans="1:29" x14ac:dyDescent="0.25">
      <c r="A39" s="22"/>
      <c r="B39" s="42" t="s">
        <v>64</v>
      </c>
      <c r="C39" s="264" t="s">
        <v>65</v>
      </c>
      <c r="D39" s="264"/>
      <c r="E39" s="264"/>
      <c r="F39" s="264"/>
      <c r="G39" s="264"/>
      <c r="H39" s="42"/>
      <c r="V39"/>
      <c r="W39"/>
      <c r="X39"/>
      <c r="Y39"/>
      <c r="Z39"/>
      <c r="AA39"/>
      <c r="AB39"/>
      <c r="AC39"/>
    </row>
    <row r="40" spans="1:29" x14ac:dyDescent="0.25">
      <c r="A40" s="22"/>
      <c r="B40" s="42" t="s">
        <v>28</v>
      </c>
      <c r="C40" s="261" t="s">
        <v>210</v>
      </c>
      <c r="D40" s="261"/>
      <c r="E40" s="261"/>
      <c r="F40" s="261"/>
      <c r="G40" s="261"/>
      <c r="H40" s="261"/>
      <c r="I40" s="261"/>
      <c r="J40" s="261"/>
      <c r="K40" s="261"/>
      <c r="L40" s="261"/>
      <c r="M40" s="261"/>
      <c r="V40"/>
      <c r="W40"/>
      <c r="X40"/>
      <c r="Y40"/>
      <c r="Z40"/>
      <c r="AA40"/>
      <c r="AB40"/>
      <c r="AC40"/>
    </row>
    <row r="41" spans="1:29" x14ac:dyDescent="0.25">
      <c r="A41" s="22"/>
      <c r="B41" s="42" t="s">
        <v>29</v>
      </c>
      <c r="C41" s="261" t="s">
        <v>211</v>
      </c>
      <c r="D41" s="261"/>
      <c r="E41" s="261"/>
      <c r="F41" s="261"/>
      <c r="G41" s="261"/>
      <c r="H41" s="261"/>
      <c r="I41" s="261"/>
      <c r="J41" s="261"/>
      <c r="K41" s="261"/>
      <c r="L41" s="261"/>
      <c r="M41" s="261"/>
      <c r="V41"/>
      <c r="W41"/>
      <c r="X41"/>
      <c r="Y41"/>
      <c r="Z41"/>
      <c r="AA41"/>
      <c r="AB41"/>
      <c r="AC41"/>
    </row>
    <row r="42" spans="1:29" x14ac:dyDescent="0.25">
      <c r="A42" s="22"/>
      <c r="B42" s="42" t="s">
        <v>30</v>
      </c>
      <c r="C42" s="261" t="s">
        <v>212</v>
      </c>
      <c r="D42" s="261"/>
      <c r="E42" s="261"/>
      <c r="F42" s="261"/>
      <c r="G42" s="261"/>
      <c r="H42" s="261"/>
      <c r="I42" s="261"/>
      <c r="J42" s="261"/>
      <c r="K42" s="261"/>
      <c r="L42" s="261"/>
      <c r="M42" s="261"/>
      <c r="V42"/>
      <c r="W42"/>
      <c r="X42"/>
      <c r="Y42"/>
      <c r="Z42"/>
      <c r="AA42"/>
      <c r="AB42"/>
      <c r="AC42"/>
    </row>
    <row r="43" spans="1:29" x14ac:dyDescent="0.25">
      <c r="A43" s="22"/>
      <c r="B43" s="42" t="s">
        <v>213</v>
      </c>
      <c r="C43" s="39" t="s">
        <v>214</v>
      </c>
      <c r="D43" s="39"/>
      <c r="E43" s="39"/>
      <c r="F43" s="39"/>
      <c r="G43" s="39"/>
      <c r="H43" s="39"/>
      <c r="I43" s="39"/>
      <c r="J43" s="39"/>
      <c r="K43" s="39"/>
      <c r="L43" s="39"/>
      <c r="M43" s="39"/>
      <c r="V43"/>
      <c r="W43"/>
      <c r="X43"/>
      <c r="Y43"/>
      <c r="Z43"/>
      <c r="AA43"/>
      <c r="AB43"/>
      <c r="AC43"/>
    </row>
    <row r="44" spans="1:29" x14ac:dyDescent="0.25">
      <c r="A44" s="22"/>
      <c r="B44" s="42" t="s">
        <v>32</v>
      </c>
      <c r="C44" s="261" t="s">
        <v>215</v>
      </c>
      <c r="D44" s="261"/>
      <c r="E44" s="261"/>
      <c r="F44" s="261"/>
      <c r="G44" s="261"/>
      <c r="H44" s="261"/>
      <c r="I44" s="261"/>
      <c r="J44" s="261"/>
      <c r="K44" s="261"/>
      <c r="L44" s="261"/>
      <c r="M44" s="39"/>
      <c r="V44"/>
      <c r="W44"/>
      <c r="X44"/>
      <c r="Y44"/>
      <c r="Z44"/>
      <c r="AA44"/>
      <c r="AB44"/>
      <c r="AC44"/>
    </row>
    <row r="45" spans="1:29" x14ac:dyDescent="0.25">
      <c r="A45" s="22"/>
      <c r="B45" s="42" t="s">
        <v>33</v>
      </c>
      <c r="C45" s="261" t="s">
        <v>216</v>
      </c>
      <c r="D45" s="261"/>
      <c r="E45" s="261"/>
      <c r="F45" s="261"/>
      <c r="G45" s="261"/>
      <c r="H45" s="261"/>
      <c r="I45" s="261"/>
      <c r="J45" s="261"/>
      <c r="K45" s="261"/>
      <c r="L45" s="261"/>
      <c r="M45" s="39"/>
      <c r="V45"/>
      <c r="W45"/>
      <c r="X45"/>
      <c r="Y45"/>
      <c r="Z45"/>
      <c r="AA45"/>
      <c r="AB45"/>
      <c r="AC45"/>
    </row>
    <row r="46" spans="1:29" x14ac:dyDescent="0.25">
      <c r="A46" s="22"/>
      <c r="B46" s="37" t="s">
        <v>34</v>
      </c>
      <c r="C46" s="262" t="s">
        <v>217</v>
      </c>
      <c r="D46" s="262"/>
      <c r="E46" s="262"/>
      <c r="F46" s="262"/>
      <c r="G46" s="262"/>
      <c r="H46" s="262"/>
      <c r="I46" s="262"/>
      <c r="J46" s="262"/>
      <c r="K46" s="38"/>
      <c r="L46" s="38"/>
      <c r="M46" s="38"/>
      <c r="V46"/>
      <c r="W46"/>
      <c r="X46"/>
      <c r="Y46"/>
      <c r="Z46"/>
      <c r="AA46"/>
      <c r="AB46"/>
      <c r="AC46"/>
    </row>
    <row r="47" spans="1:29" x14ac:dyDescent="0.25">
      <c r="A47" s="22"/>
      <c r="B47" s="42" t="s">
        <v>146</v>
      </c>
      <c r="C47" s="261" t="s">
        <v>218</v>
      </c>
      <c r="D47" s="261"/>
      <c r="E47" s="261"/>
      <c r="F47" s="261"/>
      <c r="G47" s="261"/>
      <c r="H47" s="261"/>
      <c r="I47" s="261"/>
      <c r="J47" s="261"/>
      <c r="V47"/>
      <c r="W47"/>
      <c r="X47"/>
      <c r="Y47"/>
      <c r="Z47"/>
      <c r="AA47"/>
      <c r="AB47"/>
      <c r="AC47"/>
    </row>
    <row r="48" spans="1:29" x14ac:dyDescent="0.25">
      <c r="A48" s="22"/>
      <c r="B48" s="42" t="s">
        <v>67</v>
      </c>
      <c r="C48" s="261" t="s">
        <v>219</v>
      </c>
      <c r="D48" s="261"/>
      <c r="E48" s="261"/>
      <c r="F48" s="261"/>
      <c r="G48" s="261"/>
      <c r="H48" s="39"/>
      <c r="I48" s="39"/>
      <c r="J48" s="39"/>
      <c r="V48"/>
      <c r="W48"/>
      <c r="X48"/>
      <c r="Y48"/>
      <c r="Z48"/>
      <c r="AA48"/>
      <c r="AB48"/>
      <c r="AC48"/>
    </row>
    <row r="49" spans="1:29" x14ac:dyDescent="0.25">
      <c r="A49" s="22"/>
      <c r="B49" s="42" t="s">
        <v>36</v>
      </c>
      <c r="C49" s="47" t="s">
        <v>220</v>
      </c>
      <c r="D49" s="47"/>
      <c r="E49" s="47"/>
      <c r="F49" s="47"/>
      <c r="G49" s="47"/>
      <c r="H49" s="39"/>
      <c r="I49" s="39"/>
      <c r="J49" s="39"/>
      <c r="V49"/>
      <c r="W49"/>
      <c r="X49"/>
      <c r="Y49"/>
      <c r="Z49"/>
      <c r="AA49"/>
      <c r="AB49"/>
      <c r="AC49"/>
    </row>
    <row r="50" spans="1:29" x14ac:dyDescent="0.25">
      <c r="A50" s="22"/>
      <c r="B50" s="42" t="s">
        <v>69</v>
      </c>
      <c r="C50" s="261" t="s">
        <v>221</v>
      </c>
      <c r="D50" s="261"/>
      <c r="E50" s="261"/>
      <c r="F50" s="261"/>
      <c r="G50" s="261"/>
      <c r="H50" s="261"/>
      <c r="I50" s="261"/>
      <c r="J50" s="261"/>
      <c r="V50"/>
      <c r="W50"/>
      <c r="X50"/>
      <c r="Y50"/>
      <c r="Z50"/>
      <c r="AA50"/>
      <c r="AB50"/>
      <c r="AC50"/>
    </row>
    <row r="51" spans="1:29" x14ac:dyDescent="0.25">
      <c r="A51" s="22"/>
      <c r="B51" s="42" t="s">
        <v>37</v>
      </c>
      <c r="C51" s="39" t="s">
        <v>222</v>
      </c>
      <c r="D51" s="39"/>
      <c r="E51" s="39"/>
      <c r="F51" s="39"/>
      <c r="G51" s="39"/>
      <c r="H51" s="39"/>
      <c r="I51" s="39"/>
      <c r="J51" s="39"/>
      <c r="K51" s="43"/>
      <c r="L51" s="43"/>
      <c r="V51"/>
      <c r="W51"/>
      <c r="X51"/>
      <c r="Y51"/>
      <c r="Z51"/>
      <c r="AA51"/>
      <c r="AB51"/>
      <c r="AC51"/>
    </row>
    <row r="52" spans="1:29" x14ac:dyDescent="0.25">
      <c r="A52" s="22"/>
      <c r="B52" s="42" t="s">
        <v>38</v>
      </c>
      <c r="C52" s="47" t="s">
        <v>223</v>
      </c>
      <c r="D52" s="47"/>
      <c r="E52" s="47"/>
      <c r="F52" s="47"/>
      <c r="G52" s="47"/>
      <c r="H52" s="47"/>
      <c r="I52" s="47"/>
      <c r="J52" s="47"/>
      <c r="V52"/>
      <c r="W52"/>
      <c r="X52"/>
      <c r="Y52"/>
      <c r="Z52"/>
      <c r="AA52"/>
      <c r="AB52"/>
      <c r="AC52"/>
    </row>
    <row r="53" spans="1:29" x14ac:dyDescent="0.25">
      <c r="A53" s="22"/>
      <c r="B53" s="42" t="s">
        <v>151</v>
      </c>
      <c r="C53" s="261" t="s">
        <v>224</v>
      </c>
      <c r="D53" s="261"/>
      <c r="E53" s="261"/>
      <c r="F53" s="261"/>
      <c r="G53" s="261"/>
      <c r="H53" s="261"/>
      <c r="I53" s="261"/>
      <c r="J53" s="261"/>
      <c r="V53"/>
      <c r="W53"/>
      <c r="X53"/>
      <c r="Y53"/>
      <c r="Z53"/>
      <c r="AA53"/>
      <c r="AB53"/>
      <c r="AC53"/>
    </row>
    <row r="54" spans="1:29" x14ac:dyDescent="0.25">
      <c r="A54" s="22"/>
      <c r="B54" s="42" t="s">
        <v>41</v>
      </c>
      <c r="C54" s="261" t="s">
        <v>225</v>
      </c>
      <c r="D54" s="261"/>
      <c r="E54" s="261"/>
      <c r="F54" s="261"/>
      <c r="G54" s="261"/>
      <c r="H54" s="261"/>
      <c r="I54" s="261"/>
      <c r="J54" s="261"/>
      <c r="V54"/>
      <c r="W54"/>
      <c r="X54"/>
      <c r="Y54"/>
      <c r="Z54"/>
      <c r="AA54"/>
      <c r="AB54"/>
      <c r="AC54"/>
    </row>
    <row r="55" spans="1:29" x14ac:dyDescent="0.25">
      <c r="A55" s="22"/>
      <c r="B55" s="42" t="s">
        <v>42</v>
      </c>
      <c r="C55" s="261" t="s">
        <v>226</v>
      </c>
      <c r="D55" s="261"/>
      <c r="E55" s="261"/>
      <c r="F55" s="261"/>
      <c r="G55" s="261"/>
      <c r="H55" s="261"/>
      <c r="I55" s="261"/>
      <c r="J55" s="261"/>
      <c r="V55"/>
      <c r="W55"/>
      <c r="X55"/>
      <c r="Y55"/>
      <c r="Z55"/>
      <c r="AA55"/>
      <c r="AB55"/>
      <c r="AC55"/>
    </row>
    <row r="56" spans="1:29" x14ac:dyDescent="0.25">
      <c r="A56" s="22"/>
      <c r="B56" s="42" t="s">
        <v>58</v>
      </c>
      <c r="C56" s="261" t="s">
        <v>227</v>
      </c>
      <c r="D56" s="261"/>
      <c r="E56" s="261"/>
      <c r="F56" s="261"/>
      <c r="G56" s="261"/>
      <c r="H56" s="261"/>
      <c r="I56" s="261"/>
      <c r="J56" s="261"/>
      <c r="V56"/>
      <c r="W56"/>
      <c r="X56"/>
      <c r="Y56"/>
      <c r="Z56"/>
      <c r="AA56"/>
      <c r="AB56"/>
      <c r="AC56"/>
    </row>
    <row r="57" spans="1:29" x14ac:dyDescent="0.25">
      <c r="A57" s="22"/>
      <c r="B57" s="42" t="s">
        <v>43</v>
      </c>
      <c r="C57" s="261" t="s">
        <v>228</v>
      </c>
      <c r="D57" s="261"/>
      <c r="E57" s="261"/>
      <c r="F57" s="261"/>
      <c r="G57" s="261"/>
      <c r="H57" s="261"/>
      <c r="I57" s="261"/>
      <c r="J57" s="261"/>
      <c r="V57"/>
      <c r="W57"/>
      <c r="X57"/>
      <c r="Y57"/>
      <c r="Z57"/>
      <c r="AA57"/>
      <c r="AB57"/>
      <c r="AC57"/>
    </row>
    <row r="58" spans="1:29" x14ac:dyDescent="0.25">
      <c r="A58" s="22"/>
      <c r="B58" s="42" t="s">
        <v>205</v>
      </c>
      <c r="C58" s="261" t="s">
        <v>229</v>
      </c>
      <c r="D58" s="261"/>
      <c r="E58" s="261"/>
      <c r="F58" s="261"/>
      <c r="G58" s="261"/>
      <c r="H58" s="261"/>
      <c r="I58" s="261"/>
      <c r="J58" s="39"/>
      <c r="V58"/>
      <c r="W58"/>
      <c r="X58"/>
      <c r="Y58"/>
      <c r="Z58"/>
      <c r="AA58"/>
      <c r="AB58"/>
      <c r="AC58"/>
    </row>
    <row r="59" spans="1:29" x14ac:dyDescent="0.25">
      <c r="A59" s="22"/>
      <c r="B59" s="42" t="s">
        <v>72</v>
      </c>
      <c r="C59" s="261" t="s">
        <v>230</v>
      </c>
      <c r="D59" s="261"/>
      <c r="E59" s="261"/>
      <c r="F59" s="261"/>
      <c r="G59" s="261"/>
      <c r="H59" s="261"/>
      <c r="I59" s="261"/>
      <c r="J59" s="261"/>
      <c r="V59"/>
      <c r="W59"/>
      <c r="X59"/>
      <c r="Y59"/>
      <c r="Z59"/>
      <c r="AA59"/>
      <c r="AB59"/>
      <c r="AC59"/>
    </row>
    <row r="60" spans="1:29" x14ac:dyDescent="0.25">
      <c r="A60" s="22"/>
      <c r="B60" s="42" t="s">
        <v>45</v>
      </c>
      <c r="C60" s="261" t="s">
        <v>231</v>
      </c>
      <c r="D60" s="261"/>
      <c r="E60" s="261"/>
      <c r="F60" s="261"/>
      <c r="G60" s="261"/>
      <c r="H60" s="261"/>
      <c r="I60" s="261"/>
      <c r="J60" s="261"/>
      <c r="V60"/>
      <c r="W60"/>
      <c r="X60"/>
      <c r="Y60"/>
      <c r="Z60"/>
      <c r="AA60"/>
      <c r="AB60"/>
      <c r="AC60"/>
    </row>
    <row r="61" spans="1:29" x14ac:dyDescent="0.25">
      <c r="A61" s="22"/>
      <c r="B61" s="42" t="s">
        <v>73</v>
      </c>
      <c r="C61" s="47" t="s">
        <v>232</v>
      </c>
      <c r="D61" s="47"/>
      <c r="E61" s="47"/>
      <c r="F61" s="47"/>
      <c r="G61" s="47"/>
      <c r="H61" s="47"/>
      <c r="I61" s="47"/>
      <c r="J61" s="47"/>
      <c r="V61"/>
      <c r="W61"/>
      <c r="X61"/>
      <c r="Y61"/>
      <c r="Z61"/>
      <c r="AA61"/>
      <c r="AB61"/>
      <c r="AC61"/>
    </row>
    <row r="62" spans="1:29" x14ac:dyDescent="0.25">
      <c r="A62" s="22"/>
      <c r="B62" s="42" t="s">
        <v>60</v>
      </c>
      <c r="C62" s="261" t="s">
        <v>233</v>
      </c>
      <c r="D62" s="261"/>
      <c r="E62" s="261"/>
      <c r="F62" s="261"/>
      <c r="G62" s="261"/>
      <c r="H62" s="261"/>
      <c r="I62" s="261"/>
      <c r="J62" s="261"/>
      <c r="V62"/>
      <c r="W62"/>
      <c r="X62"/>
      <c r="Y62"/>
      <c r="Z62"/>
      <c r="AA62"/>
      <c r="AB62"/>
      <c r="AC62"/>
    </row>
    <row r="63" spans="1:29" x14ac:dyDescent="0.25">
      <c r="A63" s="22"/>
      <c r="B63" s="42" t="s">
        <v>76</v>
      </c>
      <c r="C63" s="39" t="s">
        <v>234</v>
      </c>
      <c r="D63" s="39"/>
      <c r="E63" s="39"/>
      <c r="F63" s="39"/>
      <c r="G63" s="39"/>
      <c r="H63" s="39"/>
      <c r="I63" s="43"/>
      <c r="J63" s="43"/>
      <c r="V63"/>
      <c r="W63"/>
      <c r="X63"/>
      <c r="Y63"/>
      <c r="Z63"/>
      <c r="AA63"/>
      <c r="AB63"/>
      <c r="AC63"/>
    </row>
    <row r="64" spans="1:29" x14ac:dyDescent="0.25">
      <c r="A64" s="22"/>
      <c r="B64" s="42" t="s">
        <v>77</v>
      </c>
      <c r="C64" s="47" t="s">
        <v>235</v>
      </c>
      <c r="D64" s="47"/>
      <c r="E64" s="47"/>
      <c r="F64" s="47"/>
      <c r="G64" s="47"/>
      <c r="H64" s="39"/>
      <c r="V64"/>
      <c r="W64"/>
      <c r="X64"/>
      <c r="Y64"/>
      <c r="Z64"/>
      <c r="AA64"/>
      <c r="AB64"/>
      <c r="AC64"/>
    </row>
    <row r="65" spans="1:29" x14ac:dyDescent="0.25">
      <c r="A65" s="22"/>
      <c r="B65" s="42" t="s">
        <v>78</v>
      </c>
      <c r="C65" s="47" t="s">
        <v>236</v>
      </c>
      <c r="D65" s="47"/>
      <c r="E65" s="47"/>
      <c r="F65" s="47"/>
      <c r="G65" s="47"/>
      <c r="H65" s="39"/>
      <c r="V65"/>
      <c r="W65"/>
      <c r="X65"/>
      <c r="Y65"/>
      <c r="Z65"/>
      <c r="AA65"/>
      <c r="AB65"/>
      <c r="AC65"/>
    </row>
    <row r="66" spans="1:29" x14ac:dyDescent="0.25">
      <c r="A66" s="22"/>
      <c r="B66" s="42" t="s">
        <v>79</v>
      </c>
      <c r="C66" s="47" t="s">
        <v>237</v>
      </c>
      <c r="D66" s="47"/>
      <c r="E66" s="47"/>
      <c r="F66" s="47"/>
      <c r="G66" s="47"/>
      <c r="H66" s="39"/>
      <c r="V66"/>
      <c r="W66"/>
      <c r="X66"/>
      <c r="Y66"/>
      <c r="Z66"/>
      <c r="AA66"/>
      <c r="AB66"/>
      <c r="AC66"/>
    </row>
    <row r="67" spans="1:29" x14ac:dyDescent="0.25">
      <c r="A67" s="22"/>
      <c r="B67" s="42" t="s">
        <v>46</v>
      </c>
      <c r="C67" s="261" t="s">
        <v>238</v>
      </c>
      <c r="D67" s="261"/>
      <c r="E67" s="261"/>
      <c r="F67" s="261"/>
      <c r="G67" s="261"/>
      <c r="H67" s="261"/>
      <c r="I67" s="261"/>
      <c r="J67" s="261"/>
      <c r="V67"/>
      <c r="W67"/>
      <c r="X67"/>
      <c r="Y67"/>
      <c r="Z67"/>
      <c r="AA67"/>
      <c r="AB67"/>
      <c r="AC67"/>
    </row>
    <row r="68" spans="1:29" x14ac:dyDescent="0.25">
      <c r="A68" s="11"/>
      <c r="B68" s="42" t="s">
        <v>47</v>
      </c>
      <c r="C68" s="47" t="s">
        <v>118</v>
      </c>
      <c r="D68" s="47"/>
      <c r="E68" s="47"/>
      <c r="F68" s="47"/>
      <c r="G68" s="47"/>
      <c r="H68" s="47"/>
      <c r="V68"/>
      <c r="W68"/>
      <c r="X68"/>
      <c r="Y68"/>
      <c r="Z68"/>
      <c r="AA68"/>
      <c r="AB68"/>
      <c r="AC68"/>
    </row>
    <row r="69" spans="1:29" x14ac:dyDescent="0.25">
      <c r="A69" s="11"/>
      <c r="B69" s="42"/>
      <c r="C69" s="22" t="s">
        <v>239</v>
      </c>
      <c r="D69" s="22"/>
      <c r="E69" s="22"/>
      <c r="F69" s="22"/>
      <c r="G69" s="22"/>
      <c r="H69" s="22"/>
      <c r="V69"/>
      <c r="W69"/>
      <c r="X69"/>
      <c r="Y69"/>
      <c r="Z69"/>
      <c r="AA69"/>
      <c r="AB69"/>
      <c r="AC69"/>
    </row>
    <row r="70" spans="1:29" x14ac:dyDescent="0.25">
      <c r="A70" s="11"/>
      <c r="B70" s="42"/>
      <c r="C70" s="22" t="s">
        <v>240</v>
      </c>
      <c r="D70" s="22"/>
      <c r="E70" s="22"/>
      <c r="F70" s="22"/>
      <c r="G70" s="22"/>
      <c r="H70" s="22"/>
      <c r="V70"/>
      <c r="W70"/>
      <c r="X70"/>
      <c r="Y70"/>
      <c r="Z70"/>
      <c r="AA70"/>
      <c r="AB70"/>
      <c r="AC70"/>
    </row>
    <row r="71" spans="1:29" x14ac:dyDescent="0.25">
      <c r="A71" s="11"/>
      <c r="B71" s="273" t="s">
        <v>114</v>
      </c>
      <c r="C71" s="362" t="s">
        <v>241</v>
      </c>
      <c r="D71" s="362"/>
      <c r="E71" s="362"/>
      <c r="F71" s="362"/>
      <c r="G71" s="362"/>
      <c r="H71" s="362"/>
      <c r="I71" s="362"/>
      <c r="J71" s="362"/>
      <c r="K71" s="362"/>
      <c r="L71" s="362"/>
      <c r="M71" s="362"/>
      <c r="V71"/>
      <c r="W71"/>
      <c r="X71"/>
      <c r="Y71"/>
      <c r="Z71"/>
      <c r="AA71"/>
      <c r="AB71"/>
      <c r="AC71"/>
    </row>
    <row r="72" spans="1:29" x14ac:dyDescent="0.25">
      <c r="A72" s="11"/>
      <c r="B72" s="273"/>
      <c r="C72" s="362"/>
      <c r="D72" s="362"/>
      <c r="E72" s="362"/>
      <c r="F72" s="362"/>
      <c r="G72" s="362"/>
      <c r="H72" s="362"/>
      <c r="I72" s="362"/>
      <c r="J72" s="362"/>
      <c r="K72" s="362"/>
      <c r="L72" s="362"/>
      <c r="M72" s="362"/>
      <c r="V72"/>
      <c r="W72"/>
      <c r="X72"/>
      <c r="Y72"/>
      <c r="Z72"/>
      <c r="AA72"/>
      <c r="AB72"/>
      <c r="AC72"/>
    </row>
  </sheetData>
  <mergeCells count="72">
    <mergeCell ref="C67:J67"/>
    <mergeCell ref="B71:B72"/>
    <mergeCell ref="C71:M72"/>
    <mergeCell ref="C56:J56"/>
    <mergeCell ref="C57:J57"/>
    <mergeCell ref="C58:I58"/>
    <mergeCell ref="C59:J59"/>
    <mergeCell ref="C60:J60"/>
    <mergeCell ref="C62:J62"/>
    <mergeCell ref="C55:J55"/>
    <mergeCell ref="C40:M40"/>
    <mergeCell ref="C41:M41"/>
    <mergeCell ref="C42:M42"/>
    <mergeCell ref="C44:L44"/>
    <mergeCell ref="C45:L45"/>
    <mergeCell ref="C46:J46"/>
    <mergeCell ref="C47:J47"/>
    <mergeCell ref="C48:G48"/>
    <mergeCell ref="C50:J50"/>
    <mergeCell ref="C53:J53"/>
    <mergeCell ref="C54:J54"/>
    <mergeCell ref="C39:G39"/>
    <mergeCell ref="A33:A35"/>
    <mergeCell ref="B33:M35"/>
    <mergeCell ref="A36:A37"/>
    <mergeCell ref="B36:M37"/>
    <mergeCell ref="B38:G38"/>
    <mergeCell ref="A26:R26"/>
    <mergeCell ref="F16:F17"/>
    <mergeCell ref="B16:B17"/>
    <mergeCell ref="L16:L17"/>
    <mergeCell ref="K16:K17"/>
    <mergeCell ref="P16:P17"/>
    <mergeCell ref="Q16:Q17"/>
    <mergeCell ref="R16:R17"/>
    <mergeCell ref="C16:C17"/>
    <mergeCell ref="D16:D17"/>
    <mergeCell ref="E16:E17"/>
    <mergeCell ref="I16:I17"/>
    <mergeCell ref="G16:G17"/>
    <mergeCell ref="A15:A18"/>
    <mergeCell ref="J15:N15"/>
    <mergeCell ref="H16:H17"/>
    <mergeCell ref="A8:E8"/>
    <mergeCell ref="A1:AF3"/>
    <mergeCell ref="A4:E4"/>
    <mergeCell ref="A5:AF5"/>
    <mergeCell ref="A6:AI6"/>
    <mergeCell ref="A7:J7"/>
    <mergeCell ref="AC16:AC17"/>
    <mergeCell ref="V16:Z16"/>
    <mergeCell ref="U16:U17"/>
    <mergeCell ref="O15:R15"/>
    <mergeCell ref="M16:M17"/>
    <mergeCell ref="N16:N17"/>
    <mergeCell ref="O16:O17"/>
    <mergeCell ref="A10:AI10"/>
    <mergeCell ref="A11:AI11"/>
    <mergeCell ref="A29:F29"/>
    <mergeCell ref="A30:F30"/>
    <mergeCell ref="A28:I28"/>
    <mergeCell ref="S16:S17"/>
    <mergeCell ref="T16:T17"/>
    <mergeCell ref="A14:AF14"/>
    <mergeCell ref="J16:J17"/>
    <mergeCell ref="A12:AI12"/>
    <mergeCell ref="AD15:AE16"/>
    <mergeCell ref="AF15:AF17"/>
    <mergeCell ref="B15:I15"/>
    <mergeCell ref="S15:AC15"/>
    <mergeCell ref="AA16:AA17"/>
    <mergeCell ref="AB16:AB17"/>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8"/>
  <sheetViews>
    <sheetView tabSelected="1" zoomScale="90" zoomScaleNormal="90" workbookViewId="0">
      <selection sqref="A1:AH1"/>
    </sheetView>
  </sheetViews>
  <sheetFormatPr defaultRowHeight="12.75" x14ac:dyDescent="0.25"/>
  <cols>
    <col min="1" max="1" width="6.85546875" style="381" customWidth="1"/>
    <col min="2" max="2" width="17.5703125" style="257" customWidth="1"/>
    <col min="3" max="3" width="13.140625" style="381" customWidth="1"/>
    <col min="4" max="4" width="32.5703125" style="381" customWidth="1"/>
    <col min="5" max="5" width="13.7109375" style="381" customWidth="1"/>
    <col min="6" max="6" width="55.7109375" style="381" customWidth="1"/>
    <col min="7" max="7" width="18.140625" style="381" customWidth="1"/>
    <col min="8" max="8" width="12.7109375" style="381" customWidth="1"/>
    <col min="9" max="9" width="50.140625" style="381" customWidth="1"/>
    <col min="10" max="10" width="21.5703125" style="381" customWidth="1"/>
    <col min="11" max="11" width="10.5703125" style="381" customWidth="1"/>
    <col min="12" max="12" width="15.5703125" style="381" bestFit="1" customWidth="1"/>
    <col min="13" max="13" width="14.140625" style="381" customWidth="1"/>
    <col min="14" max="14" width="11.5703125" style="381" customWidth="1"/>
    <col min="15" max="16" width="10.5703125" style="381" customWidth="1"/>
    <col min="17" max="17" width="14" style="257" customWidth="1"/>
    <col min="18" max="18" width="13.28515625" style="381" customWidth="1"/>
    <col min="19" max="19" width="14" style="381" customWidth="1"/>
    <col min="20" max="20" width="13" style="381" customWidth="1"/>
    <col min="21" max="21" width="15" style="381" customWidth="1"/>
    <col min="22" max="22" width="10.5703125" style="381" customWidth="1"/>
    <col min="23" max="23" width="14.7109375" style="381" customWidth="1"/>
    <col min="24" max="24" width="36.5703125" style="381" customWidth="1"/>
    <col min="25" max="25" width="13.7109375" style="381" customWidth="1"/>
    <col min="26" max="26" width="11" style="381" bestFit="1" customWidth="1"/>
    <col min="27" max="27" width="12.28515625" style="381" bestFit="1" customWidth="1"/>
    <col min="28" max="28" width="10.5703125" style="381" customWidth="1"/>
    <col min="29" max="29" width="12.5703125" style="381" bestFit="1" customWidth="1"/>
    <col min="30" max="30" width="13" style="381" bestFit="1" customWidth="1"/>
    <col min="31" max="31" width="21" style="381" customWidth="1"/>
    <col min="32" max="32" width="18.7109375" style="381" customWidth="1"/>
    <col min="33" max="33" width="16.140625" style="381" customWidth="1"/>
    <col min="34" max="34" width="20.85546875" style="381" customWidth="1"/>
    <col min="35" max="35" width="11.5703125" style="381" customWidth="1"/>
    <col min="36" max="36" width="13.85546875" style="381" customWidth="1"/>
    <col min="37" max="37" width="33.140625" style="381" customWidth="1"/>
    <col min="38" max="38" width="13.140625" style="381" customWidth="1"/>
    <col min="39" max="39" width="14.5703125" style="257" customWidth="1"/>
    <col min="40" max="40" width="15.42578125" style="381" customWidth="1"/>
    <col min="41" max="41" width="13.85546875" style="381" customWidth="1"/>
    <col min="42" max="42" width="13.7109375" style="381" customWidth="1"/>
    <col min="43" max="43" width="13.28515625" style="381" customWidth="1"/>
    <col min="44" max="44" width="12.28515625" style="381" customWidth="1"/>
    <col min="45" max="52" width="9.140625" style="381"/>
    <col min="53" max="53" width="10.140625" style="381" customWidth="1"/>
    <col min="54" max="55" width="9.140625" style="381"/>
    <col min="56" max="56" width="55.28515625" style="381" customWidth="1"/>
    <col min="57" max="16384" width="9.140625" style="381"/>
  </cols>
  <sheetData>
    <row r="1" spans="1:56" s="382" customFormat="1" ht="54.75" customHeight="1" x14ac:dyDescent="0.25">
      <c r="A1" s="384"/>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5"/>
      <c r="AJ1" s="385"/>
      <c r="AK1" s="385"/>
      <c r="AL1" s="385"/>
      <c r="AM1" s="386"/>
      <c r="AN1" s="385"/>
      <c r="AO1" s="385"/>
      <c r="AP1" s="385"/>
      <c r="AQ1" s="385"/>
      <c r="AR1" s="385"/>
    </row>
    <row r="2" spans="1:56" s="389" customFormat="1" ht="15" x14ac:dyDescent="0.25">
      <c r="A2" s="388" t="s">
        <v>117</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c r="BD2" s="388"/>
    </row>
    <row r="3" spans="1:56" s="382" customFormat="1" ht="14.25" x14ac:dyDescent="0.25">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row>
    <row r="4" spans="1:56" s="389" customFormat="1" ht="15" x14ac:dyDescent="0.25">
      <c r="A4" s="388" t="s">
        <v>667</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row>
    <row r="5" spans="1:56" s="382" customFormat="1" ht="14.25" x14ac:dyDescent="0.25">
      <c r="A5" s="384" t="s">
        <v>119</v>
      </c>
      <c r="B5" s="384"/>
      <c r="C5" s="384"/>
      <c r="D5" s="384"/>
      <c r="E5" s="384"/>
      <c r="F5" s="384"/>
      <c r="G5" s="384"/>
      <c r="H5" s="384"/>
      <c r="I5" s="384"/>
      <c r="J5" s="384"/>
      <c r="K5" s="385"/>
      <c r="L5" s="385"/>
      <c r="M5" s="385"/>
      <c r="N5" s="385"/>
      <c r="O5" s="385"/>
      <c r="P5" s="385"/>
      <c r="Q5" s="386"/>
      <c r="R5" s="385"/>
      <c r="S5" s="385"/>
      <c r="T5" s="385"/>
      <c r="U5" s="385"/>
      <c r="V5" s="385"/>
      <c r="W5" s="385"/>
      <c r="X5" s="385"/>
      <c r="Y5" s="385"/>
      <c r="Z5" s="385"/>
      <c r="AA5" s="385"/>
      <c r="AB5" s="385"/>
      <c r="AC5" s="385"/>
      <c r="AD5" s="385"/>
      <c r="AE5" s="385"/>
      <c r="AF5" s="385"/>
      <c r="AG5" s="385"/>
      <c r="AH5" s="385"/>
      <c r="AI5" s="385"/>
      <c r="AJ5" s="385"/>
      <c r="AK5" s="385"/>
      <c r="AL5" s="385"/>
      <c r="AM5" s="386"/>
      <c r="AN5" s="385"/>
      <c r="AO5" s="385"/>
      <c r="AP5" s="385"/>
      <c r="AQ5" s="385"/>
      <c r="AR5" s="385"/>
      <c r="AS5" s="385"/>
    </row>
    <row r="6" spans="1:56" s="382" customFormat="1" ht="14.25" x14ac:dyDescent="0.25">
      <c r="A6" s="384" t="s">
        <v>111</v>
      </c>
      <c r="B6" s="384"/>
      <c r="C6" s="384"/>
      <c r="D6" s="384"/>
      <c r="E6" s="384"/>
      <c r="F6" s="385"/>
      <c r="G6" s="385"/>
      <c r="H6" s="385"/>
      <c r="I6" s="385"/>
      <c r="J6" s="385"/>
      <c r="K6" s="385"/>
      <c r="L6" s="385"/>
      <c r="M6" s="385"/>
      <c r="N6" s="385"/>
      <c r="O6" s="385"/>
      <c r="P6" s="385"/>
      <c r="Q6" s="386"/>
      <c r="R6" s="385"/>
      <c r="S6" s="385"/>
      <c r="T6" s="387"/>
      <c r="U6" s="385"/>
      <c r="V6" s="385"/>
      <c r="W6" s="385"/>
      <c r="X6" s="385"/>
      <c r="Y6" s="385"/>
      <c r="Z6" s="385"/>
      <c r="AA6" s="385"/>
      <c r="AB6" s="385"/>
      <c r="AC6" s="385"/>
      <c r="AD6" s="385"/>
      <c r="AE6" s="385"/>
      <c r="AF6" s="385"/>
      <c r="AG6" s="385"/>
      <c r="AH6" s="385"/>
      <c r="AI6" s="385"/>
      <c r="AJ6" s="385"/>
      <c r="AK6" s="385"/>
      <c r="AL6" s="385"/>
      <c r="AM6" s="386"/>
      <c r="AN6" s="385"/>
      <c r="AO6" s="385"/>
      <c r="AP6" s="385"/>
      <c r="AQ6" s="385"/>
      <c r="AR6" s="385"/>
      <c r="AS6" s="385"/>
    </row>
    <row r="7" spans="1:56" s="382" customFormat="1" ht="14.25" x14ac:dyDescent="0.25">
      <c r="A7" s="385"/>
      <c r="B7" s="386"/>
      <c r="C7" s="385"/>
      <c r="D7" s="385"/>
      <c r="E7" s="385"/>
      <c r="F7" s="385"/>
      <c r="G7" s="385"/>
      <c r="H7" s="385"/>
      <c r="I7" s="385"/>
      <c r="J7" s="385"/>
      <c r="K7" s="385"/>
      <c r="L7" s="385"/>
      <c r="M7" s="385"/>
      <c r="N7" s="385"/>
      <c r="O7" s="385"/>
      <c r="P7" s="385"/>
      <c r="Q7" s="386"/>
      <c r="R7" s="385"/>
      <c r="S7" s="385"/>
      <c r="T7" s="385"/>
      <c r="U7" s="387"/>
      <c r="V7" s="385"/>
      <c r="W7" s="385"/>
      <c r="X7" s="385"/>
      <c r="Y7" s="385"/>
      <c r="Z7" s="385"/>
      <c r="AA7" s="385"/>
      <c r="AB7" s="385"/>
      <c r="AC7" s="385"/>
      <c r="AD7" s="385"/>
      <c r="AE7" s="385"/>
      <c r="AF7" s="385"/>
      <c r="AG7" s="387"/>
      <c r="AH7" s="385"/>
      <c r="AI7" s="385"/>
      <c r="AJ7" s="385"/>
      <c r="AK7" s="385"/>
      <c r="AL7" s="385"/>
      <c r="AM7" s="386"/>
      <c r="AN7" s="385"/>
      <c r="AO7" s="385"/>
      <c r="AP7" s="385"/>
      <c r="AQ7" s="385"/>
      <c r="AR7" s="385"/>
      <c r="AS7" s="385"/>
    </row>
    <row r="8" spans="1:56" s="382" customFormat="1" ht="15" x14ac:dyDescent="0.25">
      <c r="A8" s="384" t="s">
        <v>863</v>
      </c>
      <c r="B8" s="384"/>
      <c r="C8" s="384"/>
      <c r="D8" s="384"/>
      <c r="E8" s="384"/>
      <c r="F8" s="384"/>
      <c r="G8" s="384"/>
      <c r="H8" s="384"/>
      <c r="I8" s="385"/>
      <c r="J8" s="385"/>
      <c r="K8" s="385"/>
      <c r="L8" s="385"/>
      <c r="M8" s="385"/>
      <c r="N8" s="385"/>
      <c r="O8" s="385"/>
      <c r="P8" s="385"/>
      <c r="Q8" s="386"/>
      <c r="R8" s="385"/>
      <c r="S8" s="385"/>
      <c r="T8" s="385"/>
      <c r="U8" s="385"/>
      <c r="V8" s="385"/>
      <c r="W8" s="385"/>
      <c r="X8" s="385"/>
      <c r="Y8" s="385"/>
      <c r="Z8" s="385"/>
      <c r="AA8" s="385"/>
      <c r="AB8" s="385"/>
      <c r="AC8" s="385"/>
      <c r="AD8" s="385"/>
      <c r="AE8" s="385"/>
      <c r="AF8" s="385"/>
      <c r="AG8" s="385"/>
      <c r="AH8" s="385"/>
      <c r="AI8" s="385"/>
      <c r="AJ8" s="385"/>
      <c r="AK8" s="385"/>
      <c r="AL8" s="385"/>
      <c r="AM8" s="386"/>
      <c r="AN8" s="385"/>
      <c r="AO8" s="385"/>
      <c r="AP8" s="385"/>
      <c r="AQ8" s="385"/>
      <c r="AR8" s="385"/>
      <c r="AS8" s="385"/>
    </row>
    <row r="9" spans="1:56" s="382" customFormat="1" ht="15" x14ac:dyDescent="0.25">
      <c r="A9" s="384" t="s">
        <v>864</v>
      </c>
      <c r="B9" s="384"/>
      <c r="C9" s="384"/>
      <c r="D9" s="384"/>
      <c r="E9" s="384"/>
      <c r="F9" s="384"/>
      <c r="G9" s="384"/>
      <c r="H9" s="384"/>
      <c r="I9" s="385"/>
      <c r="J9" s="385"/>
      <c r="K9" s="385"/>
      <c r="L9" s="385"/>
      <c r="M9" s="385"/>
      <c r="N9" s="385"/>
      <c r="O9" s="385"/>
      <c r="P9" s="385"/>
      <c r="Q9" s="386"/>
      <c r="R9" s="385"/>
      <c r="S9" s="385"/>
      <c r="T9" s="385"/>
      <c r="U9" s="385"/>
      <c r="V9" s="385"/>
      <c r="W9" s="385"/>
      <c r="X9" s="385"/>
      <c r="Y9" s="385"/>
      <c r="Z9" s="385"/>
      <c r="AA9" s="385"/>
      <c r="AB9" s="385"/>
      <c r="AC9" s="385"/>
      <c r="AD9" s="385"/>
      <c r="AE9" s="385"/>
      <c r="AF9" s="385"/>
      <c r="AG9" s="385"/>
      <c r="AH9" s="385"/>
      <c r="AI9" s="385"/>
      <c r="AJ9" s="385"/>
      <c r="AK9" s="385"/>
      <c r="AL9" s="385"/>
      <c r="AM9" s="386"/>
      <c r="AN9" s="385"/>
      <c r="AO9" s="385"/>
      <c r="AP9" s="385"/>
      <c r="AQ9" s="385"/>
      <c r="AR9" s="385"/>
      <c r="AS9" s="385"/>
    </row>
    <row r="10" spans="1:56" s="382" customFormat="1" ht="15" x14ac:dyDescent="0.25">
      <c r="A10" s="384" t="s">
        <v>865</v>
      </c>
      <c r="B10" s="384"/>
      <c r="C10" s="384"/>
      <c r="D10" s="384"/>
      <c r="E10" s="384"/>
      <c r="F10" s="384"/>
      <c r="G10" s="384"/>
      <c r="H10" s="384"/>
      <c r="I10" s="385"/>
      <c r="J10" s="385"/>
      <c r="K10" s="385"/>
      <c r="L10" s="385"/>
      <c r="M10" s="385"/>
      <c r="N10" s="385"/>
      <c r="O10" s="385"/>
      <c r="P10" s="385"/>
      <c r="Q10" s="386"/>
      <c r="R10" s="385"/>
      <c r="S10" s="385"/>
      <c r="T10" s="385"/>
      <c r="U10" s="385"/>
      <c r="V10" s="385"/>
      <c r="W10" s="385"/>
      <c r="X10" s="385"/>
      <c r="Y10" s="385"/>
      <c r="Z10" s="385"/>
      <c r="AA10" s="385"/>
      <c r="AB10" s="385"/>
      <c r="AC10" s="385"/>
      <c r="AD10" s="385"/>
      <c r="AE10" s="385"/>
      <c r="AF10" s="385"/>
      <c r="AG10" s="385"/>
      <c r="AH10" s="385"/>
      <c r="AI10" s="385"/>
      <c r="AJ10" s="385"/>
      <c r="AK10" s="385"/>
      <c r="AL10" s="385"/>
      <c r="AM10" s="386"/>
      <c r="AN10" s="385"/>
      <c r="AO10" s="385"/>
      <c r="AP10" s="385"/>
      <c r="AQ10" s="385"/>
      <c r="AR10" s="385"/>
      <c r="AS10" s="385"/>
    </row>
    <row r="11" spans="1:56" x14ac:dyDescent="0.25">
      <c r="A11" s="252"/>
      <c r="C11" s="252"/>
      <c r="D11" s="252"/>
      <c r="E11" s="252"/>
      <c r="F11" s="252"/>
      <c r="G11" s="252"/>
      <c r="H11" s="252"/>
      <c r="I11" s="252"/>
      <c r="J11" s="252"/>
      <c r="K11" s="252"/>
      <c r="L11" s="252"/>
      <c r="M11" s="252"/>
      <c r="N11" s="252"/>
      <c r="O11" s="252"/>
      <c r="P11" s="252"/>
      <c r="R11" s="252"/>
      <c r="S11" s="252"/>
      <c r="T11" s="252"/>
      <c r="U11" s="252"/>
      <c r="V11" s="252"/>
      <c r="W11" s="252"/>
      <c r="X11" s="252"/>
      <c r="Y11" s="252"/>
      <c r="Z11" s="252"/>
      <c r="AA11" s="252"/>
      <c r="AB11" s="252"/>
      <c r="AC11" s="252"/>
      <c r="AD11" s="252"/>
      <c r="AE11" s="252"/>
      <c r="AF11" s="252"/>
      <c r="AG11" s="252"/>
      <c r="AH11" s="252"/>
      <c r="AI11" s="252"/>
      <c r="AJ11" s="252"/>
      <c r="AK11" s="252"/>
      <c r="AL11" s="252"/>
      <c r="AN11" s="252"/>
      <c r="AO11" s="252"/>
      <c r="AP11" s="252"/>
      <c r="AQ11" s="252"/>
      <c r="AR11" s="252"/>
      <c r="AS11" s="252"/>
    </row>
    <row r="12" spans="1:56" s="390" customFormat="1" ht="16.5" thickBot="1" x14ac:dyDescent="0.3">
      <c r="A12" s="395" t="s">
        <v>244</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row>
    <row r="13" spans="1:56" ht="15" x14ac:dyDescent="0.25">
      <c r="A13" s="409" t="s">
        <v>56</v>
      </c>
      <c r="B13" s="410" t="s">
        <v>245</v>
      </c>
      <c r="C13" s="410"/>
      <c r="D13" s="410"/>
      <c r="E13" s="410"/>
      <c r="F13" s="410"/>
      <c r="G13" s="410"/>
      <c r="H13" s="411" t="s">
        <v>246</v>
      </c>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t="s">
        <v>247</v>
      </c>
      <c r="AJ13" s="411"/>
      <c r="AK13" s="411"/>
      <c r="AL13" s="411"/>
      <c r="AM13" s="410" t="s">
        <v>248</v>
      </c>
      <c r="AN13" s="410"/>
      <c r="AO13" s="410"/>
      <c r="AP13" s="410"/>
      <c r="AQ13" s="410"/>
      <c r="AR13" s="410"/>
      <c r="AS13" s="412" t="s">
        <v>249</v>
      </c>
      <c r="AT13" s="412"/>
      <c r="AU13" s="412"/>
      <c r="AV13" s="412"/>
      <c r="AW13" s="412"/>
      <c r="AX13" s="412"/>
      <c r="AY13" s="412"/>
      <c r="AZ13" s="412"/>
      <c r="BA13" s="412"/>
      <c r="BB13" s="412"/>
      <c r="BC13" s="412"/>
      <c r="BD13" s="413"/>
    </row>
    <row r="14" spans="1:56" ht="15" x14ac:dyDescent="0.25">
      <c r="A14" s="414"/>
      <c r="B14" s="415"/>
      <c r="C14" s="415"/>
      <c r="D14" s="415"/>
      <c r="E14" s="415"/>
      <c r="F14" s="415"/>
      <c r="G14" s="415"/>
      <c r="H14" s="416" t="s">
        <v>250</v>
      </c>
      <c r="I14" s="416"/>
      <c r="J14" s="416"/>
      <c r="K14" s="416"/>
      <c r="L14" s="416"/>
      <c r="M14" s="416"/>
      <c r="N14" s="416"/>
      <c r="O14" s="416"/>
      <c r="P14" s="416"/>
      <c r="Q14" s="416"/>
      <c r="R14" s="416"/>
      <c r="S14" s="416"/>
      <c r="T14" s="416"/>
      <c r="U14" s="416" t="s">
        <v>20</v>
      </c>
      <c r="V14" s="416"/>
      <c r="W14" s="416"/>
      <c r="X14" s="416"/>
      <c r="Y14" s="416"/>
      <c r="Z14" s="416"/>
      <c r="AA14" s="416"/>
      <c r="AB14" s="416"/>
      <c r="AC14" s="416"/>
      <c r="AD14" s="416"/>
      <c r="AE14" s="416" t="s">
        <v>251</v>
      </c>
      <c r="AF14" s="416"/>
      <c r="AG14" s="416"/>
      <c r="AH14" s="416"/>
      <c r="AI14" s="416" t="s">
        <v>252</v>
      </c>
      <c r="AJ14" s="416" t="s">
        <v>253</v>
      </c>
      <c r="AK14" s="416" t="s">
        <v>254</v>
      </c>
      <c r="AL14" s="416" t="s">
        <v>255</v>
      </c>
      <c r="AM14" s="415" t="s">
        <v>256</v>
      </c>
      <c r="AN14" s="415" t="s">
        <v>257</v>
      </c>
      <c r="AO14" s="415" t="s">
        <v>258</v>
      </c>
      <c r="AP14" s="415" t="s">
        <v>259</v>
      </c>
      <c r="AQ14" s="415" t="s">
        <v>260</v>
      </c>
      <c r="AR14" s="415" t="s">
        <v>259</v>
      </c>
      <c r="AS14" s="416" t="s">
        <v>113</v>
      </c>
      <c r="AT14" s="417" t="s">
        <v>261</v>
      </c>
      <c r="AU14" s="418" t="s">
        <v>262</v>
      </c>
      <c r="AV14" s="418"/>
      <c r="AW14" s="418"/>
      <c r="AX14" s="418" t="s">
        <v>263</v>
      </c>
      <c r="AY14" s="418"/>
      <c r="AZ14" s="417" t="s">
        <v>264</v>
      </c>
      <c r="BA14" s="416" t="s">
        <v>265</v>
      </c>
      <c r="BB14" s="418" t="s">
        <v>266</v>
      </c>
      <c r="BC14" s="418"/>
      <c r="BD14" s="419"/>
    </row>
    <row r="15" spans="1:56" ht="45" x14ac:dyDescent="0.25">
      <c r="A15" s="414"/>
      <c r="B15" s="420" t="s">
        <v>267</v>
      </c>
      <c r="C15" s="420" t="s">
        <v>268</v>
      </c>
      <c r="D15" s="420" t="s">
        <v>269</v>
      </c>
      <c r="E15" s="420" t="s">
        <v>113</v>
      </c>
      <c r="F15" s="420" t="s">
        <v>4</v>
      </c>
      <c r="G15" s="420" t="s">
        <v>270</v>
      </c>
      <c r="H15" s="421" t="s">
        <v>169</v>
      </c>
      <c r="I15" s="420" t="s">
        <v>271</v>
      </c>
      <c r="J15" s="420" t="s">
        <v>272</v>
      </c>
      <c r="K15" s="420" t="s">
        <v>14</v>
      </c>
      <c r="L15" s="420" t="s">
        <v>273</v>
      </c>
      <c r="M15" s="420" t="s">
        <v>274</v>
      </c>
      <c r="N15" s="420" t="s">
        <v>16</v>
      </c>
      <c r="O15" s="420" t="s">
        <v>17</v>
      </c>
      <c r="P15" s="420" t="s">
        <v>192</v>
      </c>
      <c r="Q15" s="420" t="s">
        <v>275</v>
      </c>
      <c r="R15" s="420" t="s">
        <v>276</v>
      </c>
      <c r="S15" s="420" t="s">
        <v>170</v>
      </c>
      <c r="T15" s="420" t="s">
        <v>243</v>
      </c>
      <c r="U15" s="420" t="s">
        <v>13</v>
      </c>
      <c r="V15" s="420" t="s">
        <v>14</v>
      </c>
      <c r="W15" s="420" t="s">
        <v>274</v>
      </c>
      <c r="X15" s="420" t="s">
        <v>15</v>
      </c>
      <c r="Y15" s="420" t="s">
        <v>16</v>
      </c>
      <c r="Z15" s="422" t="s">
        <v>17</v>
      </c>
      <c r="AA15" s="422" t="s">
        <v>18</v>
      </c>
      <c r="AB15" s="422" t="s">
        <v>19</v>
      </c>
      <c r="AC15" s="422" t="s">
        <v>129</v>
      </c>
      <c r="AD15" s="422" t="s">
        <v>130</v>
      </c>
      <c r="AE15" s="422" t="s">
        <v>277</v>
      </c>
      <c r="AF15" s="422" t="s">
        <v>410</v>
      </c>
      <c r="AG15" s="422" t="s">
        <v>401</v>
      </c>
      <c r="AH15" s="422" t="s">
        <v>278</v>
      </c>
      <c r="AI15" s="416"/>
      <c r="AJ15" s="416"/>
      <c r="AK15" s="416"/>
      <c r="AL15" s="416"/>
      <c r="AM15" s="415"/>
      <c r="AN15" s="415"/>
      <c r="AO15" s="415"/>
      <c r="AP15" s="415"/>
      <c r="AQ15" s="415"/>
      <c r="AR15" s="415"/>
      <c r="AS15" s="416"/>
      <c r="AT15" s="417"/>
      <c r="AU15" s="423" t="s">
        <v>7</v>
      </c>
      <c r="AV15" s="423" t="s">
        <v>8</v>
      </c>
      <c r="AW15" s="423" t="s">
        <v>279</v>
      </c>
      <c r="AX15" s="423" t="s">
        <v>27</v>
      </c>
      <c r="AY15" s="424" t="s">
        <v>280</v>
      </c>
      <c r="AZ15" s="417"/>
      <c r="BA15" s="416"/>
      <c r="BB15" s="423" t="s">
        <v>7</v>
      </c>
      <c r="BC15" s="423" t="s">
        <v>281</v>
      </c>
      <c r="BD15" s="425" t="s">
        <v>242</v>
      </c>
    </row>
    <row r="16" spans="1:56" ht="30.75" thickBot="1" x14ac:dyDescent="0.3">
      <c r="A16" s="426"/>
      <c r="B16" s="427" t="s">
        <v>28</v>
      </c>
      <c r="C16" s="427" t="s">
        <v>29</v>
      </c>
      <c r="D16" s="428" t="s">
        <v>30</v>
      </c>
      <c r="E16" s="427" t="s">
        <v>31</v>
      </c>
      <c r="F16" s="427" t="s">
        <v>32</v>
      </c>
      <c r="G16" s="427" t="s">
        <v>33</v>
      </c>
      <c r="H16" s="428" t="s">
        <v>34</v>
      </c>
      <c r="I16" s="427" t="s">
        <v>35</v>
      </c>
      <c r="J16" s="427" t="s">
        <v>67</v>
      </c>
      <c r="K16" s="427" t="s">
        <v>36</v>
      </c>
      <c r="L16" s="429" t="s">
        <v>69</v>
      </c>
      <c r="M16" s="427" t="s">
        <v>37</v>
      </c>
      <c r="N16" s="427" t="s">
        <v>38</v>
      </c>
      <c r="O16" s="427" t="s">
        <v>39</v>
      </c>
      <c r="P16" s="427" t="s">
        <v>40</v>
      </c>
      <c r="Q16" s="427" t="s">
        <v>41</v>
      </c>
      <c r="R16" s="427" t="s">
        <v>42</v>
      </c>
      <c r="S16" s="427" t="s">
        <v>58</v>
      </c>
      <c r="T16" s="427" t="s">
        <v>43</v>
      </c>
      <c r="U16" s="427" t="s">
        <v>205</v>
      </c>
      <c r="V16" s="427" t="s">
        <v>72</v>
      </c>
      <c r="W16" s="427" t="s">
        <v>45</v>
      </c>
      <c r="X16" s="427" t="s">
        <v>73</v>
      </c>
      <c r="Y16" s="427" t="s">
        <v>60</v>
      </c>
      <c r="Z16" s="430" t="s">
        <v>76</v>
      </c>
      <c r="AA16" s="430" t="s">
        <v>77</v>
      </c>
      <c r="AB16" s="430" t="s">
        <v>78</v>
      </c>
      <c r="AC16" s="430" t="s">
        <v>79</v>
      </c>
      <c r="AD16" s="430" t="s">
        <v>282</v>
      </c>
      <c r="AE16" s="430" t="s">
        <v>283</v>
      </c>
      <c r="AF16" s="430" t="s">
        <v>114</v>
      </c>
      <c r="AG16" s="430" t="s">
        <v>284</v>
      </c>
      <c r="AH16" s="430" t="s">
        <v>285</v>
      </c>
      <c r="AI16" s="430" t="s">
        <v>286</v>
      </c>
      <c r="AJ16" s="430" t="s">
        <v>287</v>
      </c>
      <c r="AK16" s="430" t="s">
        <v>288</v>
      </c>
      <c r="AL16" s="430" t="s">
        <v>289</v>
      </c>
      <c r="AM16" s="431" t="s">
        <v>290</v>
      </c>
      <c r="AN16" s="431" t="s">
        <v>291</v>
      </c>
      <c r="AO16" s="431" t="s">
        <v>292</v>
      </c>
      <c r="AP16" s="431" t="s">
        <v>293</v>
      </c>
      <c r="AQ16" s="431" t="s">
        <v>294</v>
      </c>
      <c r="AR16" s="431" t="s">
        <v>295</v>
      </c>
      <c r="AS16" s="432" t="s">
        <v>296</v>
      </c>
      <c r="AT16" s="432" t="s">
        <v>297</v>
      </c>
      <c r="AU16" s="432" t="s">
        <v>298</v>
      </c>
      <c r="AV16" s="432" t="s">
        <v>299</v>
      </c>
      <c r="AW16" s="432" t="s">
        <v>300</v>
      </c>
      <c r="AX16" s="432" t="s">
        <v>301</v>
      </c>
      <c r="AY16" s="432" t="s">
        <v>302</v>
      </c>
      <c r="AZ16" s="432" t="s">
        <v>303</v>
      </c>
      <c r="BA16" s="432" t="s">
        <v>304</v>
      </c>
      <c r="BB16" s="432" t="s">
        <v>305</v>
      </c>
      <c r="BC16" s="432" t="s">
        <v>306</v>
      </c>
      <c r="BD16" s="433" t="s">
        <v>307</v>
      </c>
    </row>
    <row r="17" spans="1:56" ht="51" x14ac:dyDescent="0.25">
      <c r="A17" s="440">
        <v>1</v>
      </c>
      <c r="B17" s="434" t="s">
        <v>425</v>
      </c>
      <c r="C17" s="397" t="s">
        <v>426</v>
      </c>
      <c r="D17" s="397" t="s">
        <v>395</v>
      </c>
      <c r="E17" s="397" t="s">
        <v>354</v>
      </c>
      <c r="F17" s="398" t="s">
        <v>427</v>
      </c>
      <c r="G17" s="399" t="s">
        <v>496</v>
      </c>
      <c r="H17" s="400" t="s">
        <v>450</v>
      </c>
      <c r="I17" s="397" t="s">
        <v>428</v>
      </c>
      <c r="J17" s="397" t="s">
        <v>429</v>
      </c>
      <c r="K17" s="401">
        <v>42025</v>
      </c>
      <c r="L17" s="402">
        <v>1963724.19</v>
      </c>
      <c r="M17" s="403" t="s">
        <v>469</v>
      </c>
      <c r="N17" s="401">
        <v>42025</v>
      </c>
      <c r="O17" s="401">
        <v>42369</v>
      </c>
      <c r="P17" s="397" t="s">
        <v>361</v>
      </c>
      <c r="Q17" s="397" t="s">
        <v>356</v>
      </c>
      <c r="R17" s="397" t="s">
        <v>356</v>
      </c>
      <c r="S17" s="397"/>
      <c r="T17" s="397" t="s">
        <v>360</v>
      </c>
      <c r="U17" s="397" t="s">
        <v>356</v>
      </c>
      <c r="V17" s="397" t="s">
        <v>356</v>
      </c>
      <c r="W17" s="397" t="s">
        <v>356</v>
      </c>
      <c r="X17" s="397" t="s">
        <v>356</v>
      </c>
      <c r="Y17" s="397" t="s">
        <v>356</v>
      </c>
      <c r="Z17" s="397" t="s">
        <v>356</v>
      </c>
      <c r="AA17" s="404">
        <v>0</v>
      </c>
      <c r="AB17" s="404">
        <v>0</v>
      </c>
      <c r="AC17" s="402">
        <v>0</v>
      </c>
      <c r="AD17" s="402">
        <f>L17*AA17</f>
        <v>0</v>
      </c>
      <c r="AE17" s="405">
        <f t="shared" ref="AE17:AE33" si="0">(L17+AC17)-AD17</f>
        <v>1963724.19</v>
      </c>
      <c r="AF17" s="406">
        <v>0</v>
      </c>
      <c r="AG17" s="402">
        <v>233382</v>
      </c>
      <c r="AH17" s="407">
        <f>AF17+AG17</f>
        <v>233382</v>
      </c>
      <c r="AI17" s="408" t="s">
        <v>430</v>
      </c>
      <c r="AJ17" s="397" t="s">
        <v>469</v>
      </c>
      <c r="AK17" s="397" t="s">
        <v>431</v>
      </c>
      <c r="AL17" s="397" t="s">
        <v>469</v>
      </c>
      <c r="AM17" s="396"/>
      <c r="AN17" s="396"/>
      <c r="AO17" s="396"/>
      <c r="AP17" s="396"/>
      <c r="AQ17" s="396"/>
      <c r="AR17" s="396"/>
      <c r="AS17" s="254"/>
      <c r="AT17" s="254"/>
      <c r="AU17" s="254"/>
      <c r="AV17" s="254"/>
      <c r="AW17" s="254"/>
      <c r="AX17" s="254"/>
      <c r="AY17" s="254"/>
      <c r="AZ17" s="254"/>
      <c r="BA17" s="254"/>
      <c r="BB17" s="254"/>
      <c r="BC17" s="254"/>
      <c r="BD17" s="254"/>
    </row>
    <row r="18" spans="1:56" ht="51" x14ac:dyDescent="0.25">
      <c r="A18" s="441">
        <f>1+A17</f>
        <v>2</v>
      </c>
      <c r="B18" s="435" t="s">
        <v>406</v>
      </c>
      <c r="C18" s="259" t="s">
        <v>363</v>
      </c>
      <c r="D18" s="259" t="s">
        <v>395</v>
      </c>
      <c r="E18" s="259" t="s">
        <v>354</v>
      </c>
      <c r="F18" s="149" t="s">
        <v>409</v>
      </c>
      <c r="G18" s="124" t="s">
        <v>470</v>
      </c>
      <c r="H18" s="145" t="s">
        <v>454</v>
      </c>
      <c r="I18" s="259" t="s">
        <v>407</v>
      </c>
      <c r="J18" s="259" t="s">
        <v>371</v>
      </c>
      <c r="K18" s="146">
        <v>42047</v>
      </c>
      <c r="L18" s="125">
        <v>58111</v>
      </c>
      <c r="M18" s="124" t="s">
        <v>471</v>
      </c>
      <c r="N18" s="146">
        <v>42047</v>
      </c>
      <c r="O18" s="146">
        <v>42369</v>
      </c>
      <c r="P18" s="259" t="s">
        <v>361</v>
      </c>
      <c r="Q18" s="259" t="s">
        <v>356</v>
      </c>
      <c r="R18" s="125">
        <v>0</v>
      </c>
      <c r="S18" s="125">
        <v>0</v>
      </c>
      <c r="T18" s="259" t="s">
        <v>360</v>
      </c>
      <c r="U18" s="259" t="s">
        <v>851</v>
      </c>
      <c r="V18" s="146">
        <v>42299</v>
      </c>
      <c r="W18" s="259" t="s">
        <v>848</v>
      </c>
      <c r="X18" s="259" t="s">
        <v>850</v>
      </c>
      <c r="Y18" s="146">
        <v>42299</v>
      </c>
      <c r="Z18" s="146">
        <v>42369</v>
      </c>
      <c r="AA18" s="147">
        <v>0.25</v>
      </c>
      <c r="AB18" s="147">
        <v>0</v>
      </c>
      <c r="AC18" s="125">
        <v>14509</v>
      </c>
      <c r="AD18" s="125">
        <f t="shared" ref="AD18:AD31" si="1">L18*AA18</f>
        <v>14527.75</v>
      </c>
      <c r="AE18" s="148">
        <f t="shared" si="0"/>
        <v>58092.25</v>
      </c>
      <c r="AF18" s="119">
        <v>0</v>
      </c>
      <c r="AG18" s="125">
        <v>53906</v>
      </c>
      <c r="AH18" s="144">
        <f t="shared" ref="AH18:AH40" si="2">AF18+AG18</f>
        <v>53906</v>
      </c>
      <c r="AI18" s="127" t="s">
        <v>422</v>
      </c>
      <c r="AJ18" s="259" t="s">
        <v>470</v>
      </c>
      <c r="AK18" s="259" t="s">
        <v>435</v>
      </c>
      <c r="AL18" s="259" t="s">
        <v>434</v>
      </c>
      <c r="AM18" s="126"/>
      <c r="AN18" s="127"/>
      <c r="AO18" s="127"/>
      <c r="AP18" s="127"/>
      <c r="AQ18" s="126"/>
      <c r="AR18" s="127"/>
      <c r="AS18" s="258"/>
      <c r="AT18" s="256"/>
      <c r="AU18" s="256"/>
      <c r="AV18" s="256"/>
      <c r="AW18" s="256"/>
      <c r="AX18" s="256"/>
      <c r="AY18" s="256"/>
      <c r="AZ18" s="256"/>
      <c r="BA18" s="256"/>
      <c r="BB18" s="256"/>
      <c r="BC18" s="256"/>
      <c r="BD18" s="256"/>
    </row>
    <row r="19" spans="1:56" ht="71.25" customHeight="1" x14ac:dyDescent="0.25">
      <c r="A19" s="441">
        <f t="shared" ref="A19:A28" si="3">1+A18</f>
        <v>3</v>
      </c>
      <c r="B19" s="435" t="s">
        <v>497</v>
      </c>
      <c r="C19" s="259" t="s">
        <v>498</v>
      </c>
      <c r="D19" s="259" t="s">
        <v>395</v>
      </c>
      <c r="E19" s="259" t="s">
        <v>354</v>
      </c>
      <c r="F19" s="149" t="s">
        <v>446</v>
      </c>
      <c r="G19" s="124" t="s">
        <v>499</v>
      </c>
      <c r="H19" s="145" t="s">
        <v>458</v>
      </c>
      <c r="I19" s="259" t="s">
        <v>447</v>
      </c>
      <c r="J19" s="259" t="s">
        <v>448</v>
      </c>
      <c r="K19" s="146">
        <v>42044</v>
      </c>
      <c r="L19" s="125">
        <v>193398</v>
      </c>
      <c r="M19" s="259" t="s">
        <v>449</v>
      </c>
      <c r="N19" s="146">
        <v>42044</v>
      </c>
      <c r="O19" s="146">
        <v>42369</v>
      </c>
      <c r="P19" s="259" t="s">
        <v>361</v>
      </c>
      <c r="Q19" s="259" t="s">
        <v>356</v>
      </c>
      <c r="R19" s="125">
        <v>0</v>
      </c>
      <c r="S19" s="125">
        <v>0</v>
      </c>
      <c r="T19" s="259" t="s">
        <v>360</v>
      </c>
      <c r="U19" s="259" t="s">
        <v>851</v>
      </c>
      <c r="V19" s="146">
        <v>42318</v>
      </c>
      <c r="W19" s="259" t="s">
        <v>831</v>
      </c>
      <c r="X19" s="259" t="s">
        <v>850</v>
      </c>
      <c r="Y19" s="146">
        <v>42318</v>
      </c>
      <c r="Z19" s="146">
        <v>42369</v>
      </c>
      <c r="AA19" s="147">
        <v>0.25</v>
      </c>
      <c r="AB19" s="147">
        <v>0</v>
      </c>
      <c r="AC19" s="125">
        <v>48349.5</v>
      </c>
      <c r="AD19" s="125">
        <f t="shared" si="1"/>
        <v>48349.5</v>
      </c>
      <c r="AE19" s="148">
        <f t="shared" si="0"/>
        <v>193398</v>
      </c>
      <c r="AF19" s="119"/>
      <c r="AG19" s="125">
        <v>160268</v>
      </c>
      <c r="AH19" s="144">
        <f t="shared" si="2"/>
        <v>160268</v>
      </c>
      <c r="AI19" s="259" t="s">
        <v>500</v>
      </c>
      <c r="AJ19" s="124" t="s">
        <v>501</v>
      </c>
      <c r="AK19" s="259" t="s">
        <v>472</v>
      </c>
      <c r="AL19" s="259" t="s">
        <v>501</v>
      </c>
      <c r="AM19" s="260"/>
      <c r="AN19" s="260"/>
      <c r="AO19" s="260"/>
      <c r="AP19" s="260"/>
      <c r="AQ19" s="260"/>
      <c r="AR19" s="260"/>
      <c r="AS19" s="256"/>
      <c r="AT19" s="256"/>
      <c r="AU19" s="256"/>
      <c r="AV19" s="256"/>
      <c r="AW19" s="256"/>
      <c r="AX19" s="256"/>
      <c r="AY19" s="256"/>
      <c r="AZ19" s="256"/>
      <c r="BA19" s="256"/>
      <c r="BB19" s="256"/>
      <c r="BC19" s="256"/>
      <c r="BD19" s="256"/>
    </row>
    <row r="20" spans="1:56" ht="69" customHeight="1" x14ac:dyDescent="0.25">
      <c r="A20" s="441">
        <f t="shared" si="3"/>
        <v>4</v>
      </c>
      <c r="B20" s="435" t="s">
        <v>502</v>
      </c>
      <c r="C20" s="259" t="s">
        <v>411</v>
      </c>
      <c r="D20" s="259" t="s">
        <v>395</v>
      </c>
      <c r="E20" s="259" t="s">
        <v>354</v>
      </c>
      <c r="F20" s="149" t="s">
        <v>412</v>
      </c>
      <c r="G20" s="124" t="s">
        <v>503</v>
      </c>
      <c r="H20" s="145" t="s">
        <v>463</v>
      </c>
      <c r="I20" s="259" t="s">
        <v>358</v>
      </c>
      <c r="J20" s="259" t="s">
        <v>413</v>
      </c>
      <c r="K20" s="146">
        <v>42047</v>
      </c>
      <c r="L20" s="150">
        <v>658576.05000000005</v>
      </c>
      <c r="M20" s="259" t="s">
        <v>471</v>
      </c>
      <c r="N20" s="146">
        <v>42047</v>
      </c>
      <c r="O20" s="146">
        <v>42369</v>
      </c>
      <c r="P20" s="259" t="s">
        <v>361</v>
      </c>
      <c r="Q20" s="259" t="s">
        <v>356</v>
      </c>
      <c r="R20" s="125">
        <v>0</v>
      </c>
      <c r="S20" s="125">
        <v>0</v>
      </c>
      <c r="T20" s="259" t="s">
        <v>414</v>
      </c>
      <c r="U20" s="259" t="s">
        <v>356</v>
      </c>
      <c r="V20" s="259" t="s">
        <v>356</v>
      </c>
      <c r="W20" s="259" t="s">
        <v>356</v>
      </c>
      <c r="X20" s="259" t="s">
        <v>356</v>
      </c>
      <c r="Y20" s="259" t="s">
        <v>356</v>
      </c>
      <c r="Z20" s="259" t="s">
        <v>356</v>
      </c>
      <c r="AA20" s="147">
        <v>0</v>
      </c>
      <c r="AB20" s="147">
        <v>0</v>
      </c>
      <c r="AC20" s="125">
        <v>0</v>
      </c>
      <c r="AD20" s="125">
        <f t="shared" si="1"/>
        <v>0</v>
      </c>
      <c r="AE20" s="148">
        <f t="shared" si="0"/>
        <v>658576.05000000005</v>
      </c>
      <c r="AF20" s="119">
        <v>0</v>
      </c>
      <c r="AG20" s="125">
        <v>29907.9</v>
      </c>
      <c r="AH20" s="144">
        <f t="shared" si="2"/>
        <v>29907.9</v>
      </c>
      <c r="AI20" s="259" t="s">
        <v>423</v>
      </c>
      <c r="AJ20" s="259" t="s">
        <v>504</v>
      </c>
      <c r="AK20" s="259" t="s">
        <v>433</v>
      </c>
      <c r="AL20" s="259" t="s">
        <v>432</v>
      </c>
      <c r="AM20" s="260"/>
      <c r="AN20" s="260"/>
      <c r="AO20" s="260"/>
      <c r="AP20" s="260"/>
      <c r="AQ20" s="260"/>
      <c r="AR20" s="260"/>
      <c r="AS20" s="256"/>
      <c r="AT20" s="256"/>
      <c r="AU20" s="256"/>
      <c r="AV20" s="256"/>
      <c r="AW20" s="256"/>
      <c r="AX20" s="256"/>
      <c r="AY20" s="256"/>
      <c r="AZ20" s="256"/>
      <c r="BA20" s="256"/>
      <c r="BB20" s="256"/>
      <c r="BC20" s="256"/>
      <c r="BD20" s="256"/>
    </row>
    <row r="21" spans="1:56" ht="56.25" customHeight="1" x14ac:dyDescent="0.25">
      <c r="A21" s="441">
        <f t="shared" si="3"/>
        <v>5</v>
      </c>
      <c r="B21" s="435" t="s">
        <v>505</v>
      </c>
      <c r="C21" s="259" t="s">
        <v>468</v>
      </c>
      <c r="D21" s="259" t="s">
        <v>395</v>
      </c>
      <c r="E21" s="259" t="s">
        <v>354</v>
      </c>
      <c r="F21" s="151" t="s">
        <v>438</v>
      </c>
      <c r="G21" s="124" t="s">
        <v>506</v>
      </c>
      <c r="H21" s="145" t="s">
        <v>473</v>
      </c>
      <c r="I21" s="259" t="s">
        <v>439</v>
      </c>
      <c r="J21" s="259" t="s">
        <v>440</v>
      </c>
      <c r="K21" s="146">
        <v>42044</v>
      </c>
      <c r="L21" s="152">
        <v>106350</v>
      </c>
      <c r="M21" s="124" t="s">
        <v>507</v>
      </c>
      <c r="N21" s="146">
        <v>42044</v>
      </c>
      <c r="O21" s="146">
        <v>42369</v>
      </c>
      <c r="P21" s="259" t="s">
        <v>361</v>
      </c>
      <c r="Q21" s="259" t="s">
        <v>356</v>
      </c>
      <c r="R21" s="125">
        <v>0</v>
      </c>
      <c r="S21" s="125">
        <v>0</v>
      </c>
      <c r="T21" s="259" t="s">
        <v>360</v>
      </c>
      <c r="U21" s="259" t="s">
        <v>587</v>
      </c>
      <c r="V21" s="146">
        <v>42164</v>
      </c>
      <c r="W21" s="259" t="s">
        <v>818</v>
      </c>
      <c r="X21" s="259" t="s">
        <v>850</v>
      </c>
      <c r="Y21" s="146">
        <v>42164</v>
      </c>
      <c r="Z21" s="146">
        <v>42369</v>
      </c>
      <c r="AA21" s="147">
        <v>0.25</v>
      </c>
      <c r="AB21" s="147">
        <v>0</v>
      </c>
      <c r="AC21" s="125">
        <v>26587.5</v>
      </c>
      <c r="AD21" s="125">
        <v>0</v>
      </c>
      <c r="AE21" s="148">
        <f t="shared" si="0"/>
        <v>132937.5</v>
      </c>
      <c r="AF21" s="119">
        <v>0</v>
      </c>
      <c r="AG21" s="125">
        <v>123982.5</v>
      </c>
      <c r="AH21" s="144">
        <f t="shared" si="2"/>
        <v>123982.5</v>
      </c>
      <c r="AI21" s="145" t="s">
        <v>441</v>
      </c>
      <c r="AJ21" s="124" t="s">
        <v>508</v>
      </c>
      <c r="AK21" s="126" t="s">
        <v>442</v>
      </c>
      <c r="AL21" s="124" t="s">
        <v>508</v>
      </c>
      <c r="AM21" s="260"/>
      <c r="AN21" s="260"/>
      <c r="AO21" s="260"/>
      <c r="AP21" s="260"/>
      <c r="AQ21" s="260"/>
      <c r="AR21" s="260"/>
      <c r="AS21" s="256"/>
      <c r="AT21" s="256"/>
      <c r="AU21" s="256"/>
      <c r="AV21" s="256"/>
      <c r="AW21" s="256"/>
      <c r="AX21" s="256"/>
      <c r="AY21" s="256"/>
      <c r="AZ21" s="256"/>
      <c r="BA21" s="256"/>
      <c r="BB21" s="256"/>
      <c r="BC21" s="256"/>
      <c r="BD21" s="256"/>
    </row>
    <row r="22" spans="1:56" ht="30" customHeight="1" x14ac:dyDescent="0.25">
      <c r="A22" s="441">
        <f t="shared" si="3"/>
        <v>6</v>
      </c>
      <c r="B22" s="435" t="s">
        <v>393</v>
      </c>
      <c r="C22" s="259" t="s">
        <v>394</v>
      </c>
      <c r="D22" s="259" t="s">
        <v>395</v>
      </c>
      <c r="E22" s="259" t="s">
        <v>354</v>
      </c>
      <c r="F22" s="151" t="s">
        <v>396</v>
      </c>
      <c r="G22" s="124" t="s">
        <v>509</v>
      </c>
      <c r="H22" s="145" t="s">
        <v>397</v>
      </c>
      <c r="I22" s="259" t="s">
        <v>398</v>
      </c>
      <c r="J22" s="259" t="s">
        <v>399</v>
      </c>
      <c r="K22" s="146">
        <v>42048</v>
      </c>
      <c r="L22" s="125">
        <v>24000</v>
      </c>
      <c r="M22" s="124" t="s">
        <v>510</v>
      </c>
      <c r="N22" s="146">
        <v>42048</v>
      </c>
      <c r="O22" s="146">
        <v>42369</v>
      </c>
      <c r="P22" s="259" t="s">
        <v>400</v>
      </c>
      <c r="Q22" s="259" t="s">
        <v>355</v>
      </c>
      <c r="R22" s="125">
        <v>21387</v>
      </c>
      <c r="S22" s="125">
        <v>2613</v>
      </c>
      <c r="T22" s="259" t="s">
        <v>357</v>
      </c>
      <c r="U22" s="259" t="s">
        <v>356</v>
      </c>
      <c r="V22" s="259" t="s">
        <v>356</v>
      </c>
      <c r="W22" s="259" t="s">
        <v>356</v>
      </c>
      <c r="X22" s="259" t="s">
        <v>356</v>
      </c>
      <c r="Y22" s="259" t="s">
        <v>356</v>
      </c>
      <c r="Z22" s="259" t="s">
        <v>356</v>
      </c>
      <c r="AA22" s="147">
        <v>0</v>
      </c>
      <c r="AB22" s="147">
        <v>0</v>
      </c>
      <c r="AC22" s="125">
        <v>0</v>
      </c>
      <c r="AD22" s="125">
        <f t="shared" si="1"/>
        <v>0</v>
      </c>
      <c r="AE22" s="148">
        <f t="shared" si="0"/>
        <v>24000</v>
      </c>
      <c r="AF22" s="119">
        <v>0</v>
      </c>
      <c r="AG22" s="125">
        <v>24000</v>
      </c>
      <c r="AH22" s="144">
        <f t="shared" si="2"/>
        <v>24000</v>
      </c>
      <c r="AI22" s="130" t="s">
        <v>356</v>
      </c>
      <c r="AJ22" s="124" t="s">
        <v>356</v>
      </c>
      <c r="AK22" s="126" t="s">
        <v>356</v>
      </c>
      <c r="AL22" s="124" t="s">
        <v>356</v>
      </c>
      <c r="AM22" s="126"/>
      <c r="AN22" s="127"/>
      <c r="AO22" s="128"/>
      <c r="AP22" s="129"/>
      <c r="AQ22" s="126"/>
      <c r="AR22" s="129"/>
      <c r="AS22" s="258"/>
      <c r="AT22" s="256"/>
      <c r="AU22" s="256"/>
      <c r="AV22" s="256"/>
      <c r="AW22" s="256"/>
      <c r="AX22" s="256"/>
      <c r="AY22" s="256"/>
      <c r="AZ22" s="256"/>
      <c r="BA22" s="256"/>
      <c r="BB22" s="256"/>
      <c r="BC22" s="256"/>
      <c r="BD22" s="256"/>
    </row>
    <row r="23" spans="1:56" ht="40.5" customHeight="1" x14ac:dyDescent="0.25">
      <c r="A23" s="441">
        <f t="shared" si="3"/>
        <v>7</v>
      </c>
      <c r="B23" s="435" t="s">
        <v>511</v>
      </c>
      <c r="C23" s="259" t="s">
        <v>512</v>
      </c>
      <c r="D23" s="259" t="s">
        <v>395</v>
      </c>
      <c r="E23" s="259" t="s">
        <v>354</v>
      </c>
      <c r="F23" s="151" t="s">
        <v>474</v>
      </c>
      <c r="G23" s="124" t="s">
        <v>513</v>
      </c>
      <c r="H23" s="145" t="s">
        <v>424</v>
      </c>
      <c r="I23" s="259" t="s">
        <v>475</v>
      </c>
      <c r="J23" s="259" t="s">
        <v>476</v>
      </c>
      <c r="K23" s="146">
        <v>42046</v>
      </c>
      <c r="L23" s="125">
        <v>744786</v>
      </c>
      <c r="M23" s="124" t="s">
        <v>507</v>
      </c>
      <c r="N23" s="146">
        <v>42046</v>
      </c>
      <c r="O23" s="146">
        <v>42369</v>
      </c>
      <c r="P23" s="259" t="s">
        <v>361</v>
      </c>
      <c r="Q23" s="259"/>
      <c r="R23" s="125"/>
      <c r="S23" s="125"/>
      <c r="T23" s="259"/>
      <c r="U23" s="259" t="s">
        <v>356</v>
      </c>
      <c r="V23" s="259" t="s">
        <v>356</v>
      </c>
      <c r="W23" s="259" t="s">
        <v>356</v>
      </c>
      <c r="X23" s="259" t="s">
        <v>356</v>
      </c>
      <c r="Y23" s="259" t="s">
        <v>356</v>
      </c>
      <c r="Z23" s="259" t="s">
        <v>356</v>
      </c>
      <c r="AA23" s="147"/>
      <c r="AB23" s="147"/>
      <c r="AC23" s="125"/>
      <c r="AD23" s="125">
        <f t="shared" si="1"/>
        <v>0</v>
      </c>
      <c r="AE23" s="148">
        <f t="shared" si="0"/>
        <v>744786</v>
      </c>
      <c r="AF23" s="125"/>
      <c r="AG23" s="125">
        <v>163588</v>
      </c>
      <c r="AH23" s="144">
        <f t="shared" si="2"/>
        <v>163588</v>
      </c>
      <c r="AI23" s="145" t="s">
        <v>477</v>
      </c>
      <c r="AJ23" s="124" t="s">
        <v>514</v>
      </c>
      <c r="AK23" s="126" t="s">
        <v>485</v>
      </c>
      <c r="AL23" s="124" t="s">
        <v>514</v>
      </c>
      <c r="AM23" s="126"/>
      <c r="AN23" s="127"/>
      <c r="AO23" s="128"/>
      <c r="AP23" s="129"/>
      <c r="AQ23" s="126"/>
      <c r="AR23" s="129"/>
      <c r="AS23" s="258"/>
      <c r="AT23" s="256"/>
      <c r="AU23" s="256"/>
      <c r="AV23" s="256"/>
      <c r="AW23" s="256"/>
      <c r="AX23" s="256"/>
      <c r="AY23" s="256"/>
      <c r="AZ23" s="256"/>
      <c r="BA23" s="256"/>
      <c r="BB23" s="256"/>
      <c r="BC23" s="256"/>
      <c r="BD23" s="256"/>
    </row>
    <row r="24" spans="1:56" ht="28.5" customHeight="1" x14ac:dyDescent="0.25">
      <c r="A24" s="441">
        <f t="shared" si="3"/>
        <v>8</v>
      </c>
      <c r="B24" s="435" t="s">
        <v>402</v>
      </c>
      <c r="C24" s="153" t="s">
        <v>515</v>
      </c>
      <c r="D24" s="259" t="s">
        <v>395</v>
      </c>
      <c r="E24" s="259" t="s">
        <v>354</v>
      </c>
      <c r="F24" s="151" t="s">
        <v>403</v>
      </c>
      <c r="G24" s="124" t="s">
        <v>516</v>
      </c>
      <c r="H24" s="145" t="s">
        <v>408</v>
      </c>
      <c r="I24" s="259" t="s">
        <v>404</v>
      </c>
      <c r="J24" s="259" t="s">
        <v>405</v>
      </c>
      <c r="K24" s="146">
        <v>42060</v>
      </c>
      <c r="L24" s="125">
        <v>13583</v>
      </c>
      <c r="M24" s="124" t="s">
        <v>471</v>
      </c>
      <c r="N24" s="146">
        <v>42060</v>
      </c>
      <c r="O24" s="146">
        <v>42369</v>
      </c>
      <c r="P24" s="259">
        <v>6</v>
      </c>
      <c r="Q24" s="143" t="s">
        <v>517</v>
      </c>
      <c r="R24" s="125">
        <v>13583</v>
      </c>
      <c r="S24" s="125">
        <v>0</v>
      </c>
      <c r="T24" s="259" t="s">
        <v>359</v>
      </c>
      <c r="U24" s="259" t="s">
        <v>356</v>
      </c>
      <c r="V24" s="259" t="s">
        <v>356</v>
      </c>
      <c r="W24" s="259" t="s">
        <v>356</v>
      </c>
      <c r="X24" s="259" t="s">
        <v>356</v>
      </c>
      <c r="Y24" s="125">
        <v>0</v>
      </c>
      <c r="Z24" s="125">
        <v>0</v>
      </c>
      <c r="AA24" s="147">
        <v>0</v>
      </c>
      <c r="AB24" s="147">
        <v>0</v>
      </c>
      <c r="AC24" s="125">
        <v>0</v>
      </c>
      <c r="AD24" s="125">
        <f>L24*AA24</f>
        <v>0</v>
      </c>
      <c r="AE24" s="148">
        <f t="shared" si="0"/>
        <v>13583</v>
      </c>
      <c r="AF24" s="119">
        <v>0</v>
      </c>
      <c r="AG24" s="125">
        <v>11537.56</v>
      </c>
      <c r="AH24" s="144">
        <f t="shared" si="2"/>
        <v>11537.56</v>
      </c>
      <c r="AI24" s="126" t="s">
        <v>356</v>
      </c>
      <c r="AJ24" s="126" t="s">
        <v>356</v>
      </c>
      <c r="AK24" s="126" t="s">
        <v>356</v>
      </c>
      <c r="AL24" s="127" t="s">
        <v>356</v>
      </c>
      <c r="AM24" s="126"/>
      <c r="AN24" s="127"/>
      <c r="AO24" s="127"/>
      <c r="AP24" s="127"/>
      <c r="AQ24" s="126"/>
      <c r="AR24" s="127"/>
      <c r="AS24" s="258"/>
      <c r="AT24" s="256"/>
      <c r="AU24" s="256"/>
      <c r="AV24" s="256"/>
      <c r="AW24" s="256"/>
      <c r="AX24" s="256"/>
      <c r="AY24" s="256"/>
      <c r="AZ24" s="256"/>
      <c r="BA24" s="256"/>
      <c r="BB24" s="256"/>
      <c r="BC24" s="256"/>
      <c r="BD24" s="256"/>
    </row>
    <row r="25" spans="1:56" s="382" customFormat="1" ht="67.5" customHeight="1" x14ac:dyDescent="0.25">
      <c r="A25" s="441">
        <f t="shared" si="3"/>
        <v>9</v>
      </c>
      <c r="B25" s="435" t="s">
        <v>518</v>
      </c>
      <c r="C25" s="259" t="s">
        <v>519</v>
      </c>
      <c r="D25" s="259" t="s">
        <v>395</v>
      </c>
      <c r="E25" s="259" t="s">
        <v>354</v>
      </c>
      <c r="F25" s="149" t="s">
        <v>443</v>
      </c>
      <c r="G25" s="124" t="s">
        <v>520</v>
      </c>
      <c r="H25" s="145" t="s">
        <v>415</v>
      </c>
      <c r="I25" s="260" t="s">
        <v>444</v>
      </c>
      <c r="J25" s="260" t="s">
        <v>445</v>
      </c>
      <c r="K25" s="146">
        <v>42067</v>
      </c>
      <c r="L25" s="154">
        <v>3532473.5</v>
      </c>
      <c r="M25" s="124" t="s">
        <v>521</v>
      </c>
      <c r="N25" s="146">
        <v>42067</v>
      </c>
      <c r="O25" s="146">
        <v>42369</v>
      </c>
      <c r="P25" s="259" t="s">
        <v>361</v>
      </c>
      <c r="Q25" s="143"/>
      <c r="R25" s="125"/>
      <c r="S25" s="125">
        <v>0</v>
      </c>
      <c r="T25" s="259" t="s">
        <v>360</v>
      </c>
      <c r="U25" s="259" t="s">
        <v>356</v>
      </c>
      <c r="V25" s="259" t="s">
        <v>356</v>
      </c>
      <c r="W25" s="259" t="s">
        <v>356</v>
      </c>
      <c r="X25" s="259" t="s">
        <v>356</v>
      </c>
      <c r="Y25" s="259"/>
      <c r="Z25" s="259"/>
      <c r="AA25" s="147">
        <v>0</v>
      </c>
      <c r="AB25" s="147">
        <v>0</v>
      </c>
      <c r="AC25" s="125">
        <v>0</v>
      </c>
      <c r="AD25" s="125">
        <f t="shared" si="1"/>
        <v>0</v>
      </c>
      <c r="AE25" s="148">
        <f t="shared" si="0"/>
        <v>3532473.5</v>
      </c>
      <c r="AF25" s="125"/>
      <c r="AG25" s="125">
        <f>998264.19+138000</f>
        <v>1136264.19</v>
      </c>
      <c r="AH25" s="144">
        <f t="shared" si="2"/>
        <v>1136264.19</v>
      </c>
      <c r="AI25" s="146" t="s">
        <v>478</v>
      </c>
      <c r="AJ25" s="126" t="s">
        <v>522</v>
      </c>
      <c r="AK25" s="126" t="s">
        <v>479</v>
      </c>
      <c r="AL25" s="126" t="s">
        <v>522</v>
      </c>
      <c r="AM25" s="126"/>
      <c r="AN25" s="127"/>
      <c r="AO25" s="127"/>
      <c r="AP25" s="127"/>
      <c r="AQ25" s="126"/>
      <c r="AR25" s="127"/>
      <c r="AS25" s="258"/>
      <c r="AT25" s="256"/>
      <c r="AU25" s="256"/>
      <c r="AV25" s="256"/>
      <c r="AW25" s="256"/>
      <c r="AX25" s="256"/>
      <c r="AY25" s="256"/>
      <c r="AZ25" s="256"/>
      <c r="BA25" s="256"/>
      <c r="BB25" s="256"/>
      <c r="BC25" s="256"/>
      <c r="BD25" s="256"/>
    </row>
    <row r="26" spans="1:56" s="382" customFormat="1" ht="38.25" x14ac:dyDescent="0.25">
      <c r="A26" s="441">
        <f t="shared" si="3"/>
        <v>10</v>
      </c>
      <c r="B26" s="435" t="s">
        <v>523</v>
      </c>
      <c r="C26" s="259" t="s">
        <v>418</v>
      </c>
      <c r="D26" s="259" t="s">
        <v>395</v>
      </c>
      <c r="E26" s="259" t="s">
        <v>354</v>
      </c>
      <c r="F26" s="151" t="s">
        <v>419</v>
      </c>
      <c r="G26" s="124" t="s">
        <v>524</v>
      </c>
      <c r="H26" s="145" t="s">
        <v>416</v>
      </c>
      <c r="I26" s="259" t="s">
        <v>417</v>
      </c>
      <c r="J26" s="259" t="s">
        <v>420</v>
      </c>
      <c r="K26" s="146">
        <v>42080</v>
      </c>
      <c r="L26" s="154">
        <v>13788</v>
      </c>
      <c r="M26" s="124" t="s">
        <v>525</v>
      </c>
      <c r="N26" s="146">
        <v>42080</v>
      </c>
      <c r="O26" s="146">
        <v>42369</v>
      </c>
      <c r="P26" s="259" t="s">
        <v>361</v>
      </c>
      <c r="Q26" s="143" t="s">
        <v>356</v>
      </c>
      <c r="R26" s="125"/>
      <c r="S26" s="125">
        <v>0</v>
      </c>
      <c r="T26" s="259" t="s">
        <v>359</v>
      </c>
      <c r="U26" s="259" t="s">
        <v>356</v>
      </c>
      <c r="V26" s="259" t="s">
        <v>356</v>
      </c>
      <c r="W26" s="259" t="s">
        <v>356</v>
      </c>
      <c r="X26" s="259" t="s">
        <v>356</v>
      </c>
      <c r="Y26" s="259"/>
      <c r="Z26" s="259"/>
      <c r="AA26" s="147">
        <v>0</v>
      </c>
      <c r="AB26" s="147">
        <v>0</v>
      </c>
      <c r="AC26" s="125">
        <v>0</v>
      </c>
      <c r="AD26" s="125">
        <f t="shared" si="1"/>
        <v>0</v>
      </c>
      <c r="AE26" s="148">
        <f t="shared" si="0"/>
        <v>13788</v>
      </c>
      <c r="AF26" s="119">
        <v>0</v>
      </c>
      <c r="AG26" s="125">
        <v>5000</v>
      </c>
      <c r="AH26" s="144">
        <f t="shared" si="2"/>
        <v>5000</v>
      </c>
      <c r="AI26" s="130" t="s">
        <v>421</v>
      </c>
      <c r="AJ26" s="124" t="s">
        <v>526</v>
      </c>
      <c r="AK26" s="126" t="s">
        <v>480</v>
      </c>
      <c r="AL26" s="124" t="s">
        <v>526</v>
      </c>
      <c r="AM26" s="126"/>
      <c r="AN26" s="127"/>
      <c r="AO26" s="127"/>
      <c r="AP26" s="127"/>
      <c r="AQ26" s="126"/>
      <c r="AR26" s="127"/>
      <c r="AS26" s="258"/>
      <c r="AT26" s="256"/>
      <c r="AU26" s="256"/>
      <c r="AV26" s="256"/>
      <c r="AW26" s="256"/>
      <c r="AX26" s="256"/>
      <c r="AY26" s="256"/>
      <c r="AZ26" s="256"/>
      <c r="BA26" s="256"/>
      <c r="BB26" s="256"/>
      <c r="BC26" s="256"/>
      <c r="BD26" s="256"/>
    </row>
    <row r="27" spans="1:56" ht="40.5" customHeight="1" x14ac:dyDescent="0.25">
      <c r="A27" s="442">
        <f t="shared" si="3"/>
        <v>11</v>
      </c>
      <c r="B27" s="436" t="s">
        <v>481</v>
      </c>
      <c r="C27" s="153" t="s">
        <v>482</v>
      </c>
      <c r="D27" s="153" t="s">
        <v>395</v>
      </c>
      <c r="E27" s="153" t="s">
        <v>354</v>
      </c>
      <c r="F27" s="157" t="s">
        <v>437</v>
      </c>
      <c r="G27" s="163" t="s">
        <v>527</v>
      </c>
      <c r="H27" s="164" t="s">
        <v>436</v>
      </c>
      <c r="I27" s="153" t="s">
        <v>666</v>
      </c>
      <c r="J27" s="153" t="s">
        <v>483</v>
      </c>
      <c r="K27" s="165">
        <v>42094</v>
      </c>
      <c r="L27" s="156">
        <v>295038</v>
      </c>
      <c r="M27" s="163" t="s">
        <v>665</v>
      </c>
      <c r="N27" s="166" t="s">
        <v>356</v>
      </c>
      <c r="O27" s="166" t="s">
        <v>356</v>
      </c>
      <c r="P27" s="153" t="s">
        <v>361</v>
      </c>
      <c r="Q27" s="166" t="s">
        <v>356</v>
      </c>
      <c r="R27" s="156">
        <v>0</v>
      </c>
      <c r="S27" s="156">
        <v>0</v>
      </c>
      <c r="T27" s="153" t="s">
        <v>360</v>
      </c>
      <c r="U27" s="162" t="s">
        <v>356</v>
      </c>
      <c r="V27" s="162" t="s">
        <v>356</v>
      </c>
      <c r="W27" s="162" t="s">
        <v>356</v>
      </c>
      <c r="X27" s="162" t="s">
        <v>356</v>
      </c>
      <c r="Y27" s="162"/>
      <c r="Z27" s="162"/>
      <c r="AA27" s="167">
        <v>0</v>
      </c>
      <c r="AB27" s="167">
        <v>0</v>
      </c>
      <c r="AC27" s="156">
        <v>0</v>
      </c>
      <c r="AD27" s="156">
        <f t="shared" si="1"/>
        <v>0</v>
      </c>
      <c r="AE27" s="168">
        <f t="shared" si="0"/>
        <v>295038</v>
      </c>
      <c r="AF27" s="169">
        <v>0</v>
      </c>
      <c r="AG27" s="156" t="s">
        <v>528</v>
      </c>
      <c r="AH27" s="156" t="s">
        <v>528</v>
      </c>
      <c r="AI27" s="170" t="s">
        <v>482</v>
      </c>
      <c r="AJ27" s="163" t="s">
        <v>529</v>
      </c>
      <c r="AK27" s="158" t="s">
        <v>484</v>
      </c>
      <c r="AL27" s="163" t="s">
        <v>527</v>
      </c>
      <c r="AM27" s="126"/>
      <c r="AN27" s="127"/>
      <c r="AO27" s="128"/>
      <c r="AP27" s="129"/>
      <c r="AQ27" s="126"/>
      <c r="AR27" s="129"/>
      <c r="AS27" s="258"/>
      <c r="AT27" s="256"/>
      <c r="AU27" s="256"/>
      <c r="AV27" s="256"/>
      <c r="AW27" s="256"/>
      <c r="AX27" s="256"/>
      <c r="AY27" s="256"/>
      <c r="AZ27" s="256"/>
      <c r="BA27" s="256"/>
      <c r="BB27" s="256"/>
      <c r="BC27" s="256"/>
      <c r="BD27" s="256"/>
    </row>
    <row r="28" spans="1:56" ht="54.75" customHeight="1" x14ac:dyDescent="0.25">
      <c r="A28" s="441">
        <f t="shared" si="3"/>
        <v>12</v>
      </c>
      <c r="B28" s="435" t="s">
        <v>530</v>
      </c>
      <c r="C28" s="259" t="s">
        <v>362</v>
      </c>
      <c r="D28" s="259" t="s">
        <v>395</v>
      </c>
      <c r="E28" s="259" t="s">
        <v>354</v>
      </c>
      <c r="F28" s="149" t="s">
        <v>531</v>
      </c>
      <c r="G28" s="124" t="s">
        <v>532</v>
      </c>
      <c r="H28" s="145" t="s">
        <v>533</v>
      </c>
      <c r="I28" s="259" t="s">
        <v>534</v>
      </c>
      <c r="J28" s="259" t="s">
        <v>535</v>
      </c>
      <c r="K28" s="146">
        <v>42108</v>
      </c>
      <c r="L28" s="125">
        <v>899223</v>
      </c>
      <c r="M28" s="146" t="s">
        <v>536</v>
      </c>
      <c r="N28" s="146">
        <v>42108</v>
      </c>
      <c r="O28" s="146">
        <v>42474</v>
      </c>
      <c r="P28" s="259" t="s">
        <v>361</v>
      </c>
      <c r="Q28" s="143" t="s">
        <v>356</v>
      </c>
      <c r="R28" s="125">
        <v>0</v>
      </c>
      <c r="S28" s="125">
        <v>0</v>
      </c>
      <c r="T28" s="259" t="s">
        <v>359</v>
      </c>
      <c r="U28" s="259" t="s">
        <v>356</v>
      </c>
      <c r="V28" s="146" t="s">
        <v>356</v>
      </c>
      <c r="W28" s="124" t="s">
        <v>356</v>
      </c>
      <c r="X28" s="259" t="s">
        <v>356</v>
      </c>
      <c r="Y28" s="146" t="s">
        <v>356</v>
      </c>
      <c r="Z28" s="146" t="s">
        <v>356</v>
      </c>
      <c r="AA28" s="147">
        <v>0</v>
      </c>
      <c r="AB28" s="147">
        <v>0</v>
      </c>
      <c r="AC28" s="125">
        <v>0</v>
      </c>
      <c r="AD28" s="125">
        <f>L28*AA28</f>
        <v>0</v>
      </c>
      <c r="AE28" s="148">
        <f t="shared" si="0"/>
        <v>899223</v>
      </c>
      <c r="AF28" s="125">
        <v>0</v>
      </c>
      <c r="AG28" s="125">
        <f>155071.88+36369.2</f>
        <v>191441.08000000002</v>
      </c>
      <c r="AH28" s="144">
        <f t="shared" si="2"/>
        <v>191441.08000000002</v>
      </c>
      <c r="AI28" s="130" t="s">
        <v>537</v>
      </c>
      <c r="AJ28" s="126" t="s">
        <v>538</v>
      </c>
      <c r="AK28" s="126" t="s">
        <v>539</v>
      </c>
      <c r="AL28" s="126" t="s">
        <v>538</v>
      </c>
      <c r="AM28" s="126"/>
      <c r="AN28" s="127"/>
      <c r="AO28" s="128"/>
      <c r="AP28" s="129"/>
      <c r="AQ28" s="126"/>
      <c r="AR28" s="129"/>
      <c r="AS28" s="258"/>
      <c r="AT28" s="256"/>
      <c r="AU28" s="256"/>
      <c r="AV28" s="256"/>
      <c r="AW28" s="256"/>
      <c r="AX28" s="256"/>
      <c r="AY28" s="256"/>
      <c r="AZ28" s="256"/>
      <c r="BA28" s="256"/>
      <c r="BB28" s="256"/>
      <c r="BC28" s="256"/>
      <c r="BD28" s="256"/>
    </row>
    <row r="29" spans="1:56" ht="32.25" customHeight="1" x14ac:dyDescent="0.25">
      <c r="A29" s="441">
        <v>13</v>
      </c>
      <c r="B29" s="435" t="s">
        <v>540</v>
      </c>
      <c r="C29" s="259" t="s">
        <v>541</v>
      </c>
      <c r="D29" s="259" t="s">
        <v>395</v>
      </c>
      <c r="E29" s="259" t="s">
        <v>354</v>
      </c>
      <c r="F29" s="149" t="s">
        <v>542</v>
      </c>
      <c r="G29" s="124" t="s">
        <v>543</v>
      </c>
      <c r="H29" s="145" t="s">
        <v>544</v>
      </c>
      <c r="I29" s="259" t="s">
        <v>545</v>
      </c>
      <c r="J29" s="259" t="s">
        <v>546</v>
      </c>
      <c r="K29" s="146">
        <v>42109</v>
      </c>
      <c r="L29" s="125">
        <v>124566</v>
      </c>
      <c r="M29" s="124" t="s">
        <v>643</v>
      </c>
      <c r="N29" s="146">
        <v>42109</v>
      </c>
      <c r="O29" s="146">
        <v>42369</v>
      </c>
      <c r="P29" s="259" t="s">
        <v>361</v>
      </c>
      <c r="Q29" s="143" t="s">
        <v>356</v>
      </c>
      <c r="R29" s="125">
        <v>0</v>
      </c>
      <c r="S29" s="125">
        <v>0</v>
      </c>
      <c r="T29" s="259" t="s">
        <v>360</v>
      </c>
      <c r="U29" s="259"/>
      <c r="V29" s="146"/>
      <c r="W29" s="124"/>
      <c r="X29" s="259"/>
      <c r="Y29" s="146"/>
      <c r="Z29" s="146"/>
      <c r="AA29" s="147">
        <v>0</v>
      </c>
      <c r="AB29" s="147">
        <v>0</v>
      </c>
      <c r="AC29" s="125"/>
      <c r="AD29" s="125">
        <f t="shared" si="1"/>
        <v>0</v>
      </c>
      <c r="AE29" s="148">
        <f t="shared" si="0"/>
        <v>124566</v>
      </c>
      <c r="AF29" s="125">
        <v>0</v>
      </c>
      <c r="AG29" s="125">
        <v>17907.2</v>
      </c>
      <c r="AH29" s="144">
        <f t="shared" si="2"/>
        <v>17907.2</v>
      </c>
      <c r="AI29" s="145" t="s">
        <v>547</v>
      </c>
      <c r="AJ29" s="126" t="s">
        <v>548</v>
      </c>
      <c r="AK29" s="126" t="s">
        <v>549</v>
      </c>
      <c r="AL29" s="126" t="s">
        <v>548</v>
      </c>
      <c r="AM29" s="126"/>
      <c r="AN29" s="127"/>
      <c r="AO29" s="128"/>
      <c r="AP29" s="129"/>
      <c r="AQ29" s="126"/>
      <c r="AR29" s="129"/>
      <c r="AS29" s="258"/>
      <c r="AT29" s="256"/>
      <c r="AU29" s="256"/>
      <c r="AV29" s="256"/>
      <c r="AW29" s="256"/>
      <c r="AX29" s="256"/>
      <c r="AY29" s="256"/>
      <c r="AZ29" s="256"/>
      <c r="BA29" s="256"/>
      <c r="BB29" s="256"/>
      <c r="BC29" s="256"/>
      <c r="BD29" s="256"/>
    </row>
    <row r="30" spans="1:56" ht="38.25" x14ac:dyDescent="0.25">
      <c r="A30" s="441">
        <v>14</v>
      </c>
      <c r="B30" s="435" t="s">
        <v>550</v>
      </c>
      <c r="C30" s="259" t="s">
        <v>488</v>
      </c>
      <c r="D30" s="259" t="s">
        <v>395</v>
      </c>
      <c r="E30" s="259" t="s">
        <v>354</v>
      </c>
      <c r="F30" s="149" t="s">
        <v>486</v>
      </c>
      <c r="G30" s="124" t="s">
        <v>551</v>
      </c>
      <c r="H30" s="145" t="s">
        <v>552</v>
      </c>
      <c r="I30" s="259" t="s">
        <v>487</v>
      </c>
      <c r="J30" s="259" t="s">
        <v>490</v>
      </c>
      <c r="K30" s="146">
        <v>42110</v>
      </c>
      <c r="L30" s="125">
        <v>298848.15000000002</v>
      </c>
      <c r="M30" s="124" t="s">
        <v>633</v>
      </c>
      <c r="N30" s="146">
        <v>42110</v>
      </c>
      <c r="O30" s="146">
        <v>42369</v>
      </c>
      <c r="P30" s="259" t="s">
        <v>361</v>
      </c>
      <c r="Q30" s="259" t="s">
        <v>356</v>
      </c>
      <c r="R30" s="125">
        <v>0</v>
      </c>
      <c r="S30" s="125">
        <v>0</v>
      </c>
      <c r="T30" s="259" t="s">
        <v>553</v>
      </c>
      <c r="U30" s="259" t="s">
        <v>356</v>
      </c>
      <c r="V30" s="259" t="s">
        <v>356</v>
      </c>
      <c r="W30" s="259" t="s">
        <v>356</v>
      </c>
      <c r="X30" s="259" t="s">
        <v>356</v>
      </c>
      <c r="Y30" s="259"/>
      <c r="Z30" s="259"/>
      <c r="AA30" s="147">
        <v>0</v>
      </c>
      <c r="AB30" s="147">
        <v>0</v>
      </c>
      <c r="AC30" s="125">
        <v>0</v>
      </c>
      <c r="AD30" s="125">
        <f t="shared" si="1"/>
        <v>0</v>
      </c>
      <c r="AE30" s="148">
        <f t="shared" si="0"/>
        <v>298848.15000000002</v>
      </c>
      <c r="AF30" s="119">
        <v>0</v>
      </c>
      <c r="AG30" s="125">
        <v>20000</v>
      </c>
      <c r="AH30" s="144">
        <f t="shared" si="2"/>
        <v>20000</v>
      </c>
      <c r="AI30" s="145" t="s">
        <v>489</v>
      </c>
      <c r="AJ30" s="124" t="s">
        <v>551</v>
      </c>
      <c r="AK30" s="131" t="s">
        <v>491</v>
      </c>
      <c r="AL30" s="124" t="s">
        <v>551</v>
      </c>
      <c r="AM30" s="126"/>
      <c r="AN30" s="127"/>
      <c r="AO30" s="128"/>
      <c r="AP30" s="129"/>
      <c r="AQ30" s="126"/>
      <c r="AR30" s="129"/>
      <c r="AS30" s="258"/>
      <c r="AT30" s="256"/>
      <c r="AU30" s="256"/>
      <c r="AV30" s="256"/>
      <c r="AW30" s="256"/>
      <c r="AX30" s="256"/>
      <c r="AY30" s="256"/>
      <c r="AZ30" s="256"/>
      <c r="BA30" s="256"/>
      <c r="BB30" s="256"/>
      <c r="BC30" s="256"/>
      <c r="BD30" s="256"/>
    </row>
    <row r="31" spans="1:56" ht="25.5" x14ac:dyDescent="0.25">
      <c r="A31" s="443">
        <v>15</v>
      </c>
      <c r="B31" s="437" t="s">
        <v>668</v>
      </c>
      <c r="C31" s="171" t="s">
        <v>408</v>
      </c>
      <c r="D31" s="171" t="s">
        <v>395</v>
      </c>
      <c r="E31" s="171" t="s">
        <v>354</v>
      </c>
      <c r="F31" s="172" t="s">
        <v>669</v>
      </c>
      <c r="G31" s="173" t="s">
        <v>670</v>
      </c>
      <c r="H31" s="174" t="s">
        <v>671</v>
      </c>
      <c r="I31" s="171" t="s">
        <v>358</v>
      </c>
      <c r="J31" s="257" t="s">
        <v>672</v>
      </c>
      <c r="K31" s="175">
        <v>42145</v>
      </c>
      <c r="L31" s="176">
        <v>397000</v>
      </c>
      <c r="M31" s="173" t="s">
        <v>673</v>
      </c>
      <c r="N31" s="175">
        <v>42145</v>
      </c>
      <c r="O31" s="175">
        <v>42335</v>
      </c>
      <c r="P31" s="177" t="s">
        <v>400</v>
      </c>
      <c r="Q31" s="171" t="s">
        <v>674</v>
      </c>
      <c r="R31" s="176">
        <v>500000</v>
      </c>
      <c r="S31" s="176">
        <v>1002</v>
      </c>
      <c r="T31" s="171" t="s">
        <v>357</v>
      </c>
      <c r="U31" s="171" t="s">
        <v>356</v>
      </c>
      <c r="V31" s="171" t="s">
        <v>356</v>
      </c>
      <c r="W31" s="171" t="s">
        <v>356</v>
      </c>
      <c r="X31" s="171" t="s">
        <v>356</v>
      </c>
      <c r="Y31" s="175" t="s">
        <v>356</v>
      </c>
      <c r="Z31" s="175" t="s">
        <v>356</v>
      </c>
      <c r="AA31" s="178">
        <v>0</v>
      </c>
      <c r="AB31" s="178">
        <v>0</v>
      </c>
      <c r="AC31" s="176">
        <v>0</v>
      </c>
      <c r="AD31" s="176">
        <f t="shared" si="1"/>
        <v>0</v>
      </c>
      <c r="AE31" s="148">
        <f t="shared" si="0"/>
        <v>397000</v>
      </c>
      <c r="AF31" s="179">
        <v>0</v>
      </c>
      <c r="AG31" s="176">
        <v>397000</v>
      </c>
      <c r="AH31" s="144">
        <f t="shared" si="2"/>
        <v>397000</v>
      </c>
      <c r="AI31" s="180" t="s">
        <v>356</v>
      </c>
      <c r="AJ31" s="180" t="s">
        <v>356</v>
      </c>
      <c r="AK31" s="180" t="s">
        <v>356</v>
      </c>
      <c r="AL31" s="181" t="s">
        <v>356</v>
      </c>
      <c r="AM31" s="180"/>
      <c r="AN31" s="181"/>
      <c r="AO31" s="182"/>
      <c r="AP31" s="183"/>
      <c r="AQ31" s="180"/>
      <c r="AR31" s="183"/>
      <c r="AS31" s="184"/>
      <c r="AT31" s="253"/>
      <c r="AU31" s="253"/>
      <c r="AV31" s="253"/>
      <c r="AW31" s="253"/>
      <c r="AX31" s="253"/>
      <c r="AY31" s="253"/>
      <c r="AZ31" s="253"/>
      <c r="BA31" s="253"/>
      <c r="BB31" s="253"/>
      <c r="BC31" s="253"/>
      <c r="BD31" s="253"/>
    </row>
    <row r="32" spans="1:56" ht="38.25" x14ac:dyDescent="0.25">
      <c r="A32" s="441">
        <v>16</v>
      </c>
      <c r="B32" s="435" t="s">
        <v>675</v>
      </c>
      <c r="C32" s="259" t="s">
        <v>416</v>
      </c>
      <c r="D32" s="171" t="s">
        <v>395</v>
      </c>
      <c r="E32" s="171" t="s">
        <v>354</v>
      </c>
      <c r="F32" s="207" t="s">
        <v>676</v>
      </c>
      <c r="G32" s="124" t="s">
        <v>677</v>
      </c>
      <c r="H32" s="145" t="s">
        <v>678</v>
      </c>
      <c r="I32" s="259" t="s">
        <v>682</v>
      </c>
      <c r="J32" s="256" t="s">
        <v>679</v>
      </c>
      <c r="K32" s="146">
        <v>42153</v>
      </c>
      <c r="L32" s="185">
        <v>13500</v>
      </c>
      <c r="M32" s="124" t="s">
        <v>680</v>
      </c>
      <c r="N32" s="146">
        <v>42153</v>
      </c>
      <c r="O32" s="146">
        <v>42369</v>
      </c>
      <c r="P32" s="177" t="s">
        <v>400</v>
      </c>
      <c r="Q32" s="259" t="s">
        <v>681</v>
      </c>
      <c r="R32" s="125">
        <v>12960</v>
      </c>
      <c r="S32" s="125">
        <v>540</v>
      </c>
      <c r="T32" s="171" t="s">
        <v>357</v>
      </c>
      <c r="U32" s="259"/>
      <c r="V32" s="259"/>
      <c r="W32" s="259"/>
      <c r="X32" s="259"/>
      <c r="Y32" s="146"/>
      <c r="Z32" s="146"/>
      <c r="AA32" s="147"/>
      <c r="AB32" s="147"/>
      <c r="AC32" s="125"/>
      <c r="AD32" s="125"/>
      <c r="AE32" s="148">
        <f t="shared" si="0"/>
        <v>13500</v>
      </c>
      <c r="AF32" s="119"/>
      <c r="AG32" s="125">
        <v>13500</v>
      </c>
      <c r="AH32" s="144">
        <f t="shared" si="2"/>
        <v>13500</v>
      </c>
      <c r="AI32" s="126"/>
      <c r="AJ32" s="126"/>
      <c r="AK32" s="126"/>
      <c r="AL32" s="127"/>
      <c r="AM32" s="126"/>
      <c r="AN32" s="127"/>
      <c r="AO32" s="128"/>
      <c r="AP32" s="129"/>
      <c r="AQ32" s="126"/>
      <c r="AR32" s="129"/>
      <c r="AS32" s="258"/>
      <c r="AT32" s="256"/>
      <c r="AU32" s="256"/>
      <c r="AV32" s="256"/>
      <c r="AW32" s="256"/>
      <c r="AX32" s="256"/>
      <c r="AY32" s="256"/>
      <c r="AZ32" s="256"/>
      <c r="BA32" s="256"/>
      <c r="BB32" s="256"/>
      <c r="BC32" s="256"/>
      <c r="BD32" s="256"/>
    </row>
    <row r="33" spans="1:56" ht="38.25" x14ac:dyDescent="0.25">
      <c r="A33" s="441">
        <v>17</v>
      </c>
      <c r="B33" s="435" t="s">
        <v>675</v>
      </c>
      <c r="C33" s="259" t="s">
        <v>416</v>
      </c>
      <c r="D33" s="171" t="s">
        <v>395</v>
      </c>
      <c r="E33" s="171" t="s">
        <v>354</v>
      </c>
      <c r="F33" s="207" t="s">
        <v>683</v>
      </c>
      <c r="G33" s="124" t="s">
        <v>677</v>
      </c>
      <c r="H33" s="145" t="s">
        <v>684</v>
      </c>
      <c r="I33" s="259" t="s">
        <v>685</v>
      </c>
      <c r="J33" s="256" t="s">
        <v>785</v>
      </c>
      <c r="K33" s="146">
        <v>42153</v>
      </c>
      <c r="L33" s="125">
        <v>138000</v>
      </c>
      <c r="M33" s="124">
        <v>42164</v>
      </c>
      <c r="N33" s="146">
        <v>42154</v>
      </c>
      <c r="O33" s="146">
        <v>42005</v>
      </c>
      <c r="P33" s="177" t="s">
        <v>400</v>
      </c>
      <c r="Q33" s="259" t="s">
        <v>681</v>
      </c>
      <c r="R33" s="125">
        <v>132480</v>
      </c>
      <c r="S33" s="125">
        <v>5520</v>
      </c>
      <c r="T33" s="259" t="s">
        <v>357</v>
      </c>
      <c r="U33" s="259"/>
      <c r="V33" s="259"/>
      <c r="W33" s="259"/>
      <c r="X33" s="259"/>
      <c r="Y33" s="146"/>
      <c r="Z33" s="146"/>
      <c r="AA33" s="147"/>
      <c r="AB33" s="147"/>
      <c r="AC33" s="125"/>
      <c r="AD33" s="125"/>
      <c r="AE33" s="148">
        <f t="shared" si="0"/>
        <v>138000</v>
      </c>
      <c r="AF33" s="119"/>
      <c r="AG33" s="125">
        <v>138000</v>
      </c>
      <c r="AH33" s="144">
        <f t="shared" si="2"/>
        <v>138000</v>
      </c>
      <c r="AI33" s="126"/>
      <c r="AJ33" s="126"/>
      <c r="AK33" s="126"/>
      <c r="AL33" s="127"/>
      <c r="AM33" s="126"/>
      <c r="AN33" s="127"/>
      <c r="AO33" s="128"/>
      <c r="AP33" s="129"/>
      <c r="AQ33" s="126"/>
      <c r="AR33" s="129"/>
      <c r="AS33" s="258"/>
      <c r="AT33" s="256"/>
      <c r="AU33" s="256"/>
      <c r="AV33" s="256"/>
      <c r="AW33" s="256"/>
      <c r="AX33" s="256"/>
      <c r="AY33" s="256"/>
      <c r="AZ33" s="256"/>
      <c r="BA33" s="256"/>
      <c r="BB33" s="256"/>
      <c r="BC33" s="256"/>
      <c r="BD33" s="256"/>
    </row>
    <row r="34" spans="1:56" ht="38.25" x14ac:dyDescent="0.25">
      <c r="A34" s="441">
        <v>18</v>
      </c>
      <c r="B34" s="435" t="s">
        <v>688</v>
      </c>
      <c r="C34" s="259" t="s">
        <v>689</v>
      </c>
      <c r="D34" s="171" t="s">
        <v>395</v>
      </c>
      <c r="E34" s="171" t="s">
        <v>354</v>
      </c>
      <c r="F34" s="195" t="s">
        <v>690</v>
      </c>
      <c r="G34" s="124" t="s">
        <v>691</v>
      </c>
      <c r="H34" s="145" t="s">
        <v>692</v>
      </c>
      <c r="I34" s="196" t="s">
        <v>693</v>
      </c>
      <c r="J34" s="256" t="s">
        <v>694</v>
      </c>
      <c r="K34" s="146">
        <v>42153</v>
      </c>
      <c r="L34" s="197">
        <v>3380</v>
      </c>
      <c r="M34" s="124" t="s">
        <v>695</v>
      </c>
      <c r="N34" s="146">
        <v>42153</v>
      </c>
      <c r="O34" s="146">
        <v>42369</v>
      </c>
      <c r="P34" s="259" t="s">
        <v>361</v>
      </c>
      <c r="Q34" s="259" t="s">
        <v>356</v>
      </c>
      <c r="R34" s="200" t="s">
        <v>356</v>
      </c>
      <c r="S34" s="363"/>
      <c r="T34" s="171" t="s">
        <v>357</v>
      </c>
      <c r="U34" s="259"/>
      <c r="V34" s="259"/>
      <c r="W34" s="259"/>
      <c r="X34" s="259"/>
      <c r="Y34" s="146"/>
      <c r="Z34" s="146"/>
      <c r="AA34" s="147"/>
      <c r="AB34" s="147"/>
      <c r="AC34" s="125">
        <v>0</v>
      </c>
      <c r="AD34" s="125">
        <v>0</v>
      </c>
      <c r="AE34" s="144">
        <f t="shared" ref="AE34:AE40" si="4">(AC34+L34)-AD34</f>
        <v>3380</v>
      </c>
      <c r="AF34" s="125"/>
      <c r="AG34" s="125">
        <v>1720</v>
      </c>
      <c r="AH34" s="144">
        <f t="shared" si="2"/>
        <v>1720</v>
      </c>
      <c r="AI34" s="198" t="s">
        <v>696</v>
      </c>
      <c r="AJ34" s="126" t="s">
        <v>697</v>
      </c>
      <c r="AK34" s="151" t="s">
        <v>698</v>
      </c>
      <c r="AL34" s="126" t="s">
        <v>697</v>
      </c>
      <c r="AM34" s="126"/>
      <c r="AN34" s="127"/>
      <c r="AO34" s="128"/>
      <c r="AP34" s="129"/>
      <c r="AQ34" s="126"/>
      <c r="AR34" s="129"/>
      <c r="AS34" s="259"/>
      <c r="AT34" s="260"/>
      <c r="AU34" s="260"/>
      <c r="AV34" s="260"/>
      <c r="AW34" s="260"/>
      <c r="AX34" s="260"/>
      <c r="AY34" s="260"/>
      <c r="AZ34" s="260"/>
      <c r="BA34" s="260"/>
      <c r="BB34" s="260"/>
      <c r="BC34" s="260"/>
      <c r="BD34" s="260"/>
    </row>
    <row r="35" spans="1:56" ht="38.25" x14ac:dyDescent="0.25">
      <c r="A35" s="441">
        <v>19</v>
      </c>
      <c r="B35" s="435" t="s">
        <v>688</v>
      </c>
      <c r="C35" s="259" t="s">
        <v>699</v>
      </c>
      <c r="D35" s="259" t="s">
        <v>395</v>
      </c>
      <c r="E35" s="259" t="s">
        <v>354</v>
      </c>
      <c r="F35" s="151" t="s">
        <v>690</v>
      </c>
      <c r="G35" s="124" t="s">
        <v>522</v>
      </c>
      <c r="H35" s="145" t="s">
        <v>700</v>
      </c>
      <c r="I35" s="260" t="s">
        <v>701</v>
      </c>
      <c r="J35" s="256" t="s">
        <v>702</v>
      </c>
      <c r="K35" s="146">
        <v>42153</v>
      </c>
      <c r="L35" s="199">
        <v>19487.3</v>
      </c>
      <c r="M35" s="124" t="s">
        <v>703</v>
      </c>
      <c r="N35" s="146">
        <v>42153</v>
      </c>
      <c r="O35" s="146">
        <v>42369</v>
      </c>
      <c r="P35" s="259" t="s">
        <v>361</v>
      </c>
      <c r="Q35" s="259"/>
      <c r="R35" s="125"/>
      <c r="S35" s="125"/>
      <c r="T35" s="259" t="s">
        <v>357</v>
      </c>
      <c r="U35" s="259"/>
      <c r="V35" s="259"/>
      <c r="W35" s="259"/>
      <c r="X35" s="259"/>
      <c r="Y35" s="146"/>
      <c r="Z35" s="146"/>
      <c r="AA35" s="147"/>
      <c r="AB35" s="147"/>
      <c r="AC35" s="125">
        <v>0</v>
      </c>
      <c r="AD35" s="125">
        <v>0</v>
      </c>
      <c r="AE35" s="144">
        <f t="shared" si="4"/>
        <v>19487.3</v>
      </c>
      <c r="AF35" s="125"/>
      <c r="AG35" s="125">
        <v>0</v>
      </c>
      <c r="AH35" s="144">
        <f t="shared" si="2"/>
        <v>0</v>
      </c>
      <c r="AI35" s="198" t="s">
        <v>696</v>
      </c>
      <c r="AJ35" s="198" t="s">
        <v>704</v>
      </c>
      <c r="AK35" s="151" t="s">
        <v>705</v>
      </c>
      <c r="AL35" s="126" t="s">
        <v>697</v>
      </c>
      <c r="AM35" s="126"/>
      <c r="AN35" s="127"/>
      <c r="AO35" s="128"/>
      <c r="AP35" s="129"/>
      <c r="AQ35" s="126"/>
      <c r="AR35" s="129"/>
      <c r="AS35" s="259"/>
      <c r="AT35" s="260"/>
      <c r="AU35" s="260"/>
      <c r="AV35" s="260"/>
      <c r="AW35" s="260"/>
      <c r="AX35" s="260"/>
      <c r="AY35" s="260"/>
      <c r="AZ35" s="260"/>
      <c r="BA35" s="260"/>
      <c r="BB35" s="260"/>
      <c r="BC35" s="260"/>
      <c r="BD35" s="260"/>
    </row>
    <row r="36" spans="1:56" ht="27.75" customHeight="1" x14ac:dyDescent="0.25">
      <c r="A36" s="441">
        <v>20</v>
      </c>
      <c r="B36" s="435" t="s">
        <v>706</v>
      </c>
      <c r="C36" s="259" t="s">
        <v>533</v>
      </c>
      <c r="D36" s="259" t="s">
        <v>395</v>
      </c>
      <c r="E36" s="259" t="s">
        <v>354</v>
      </c>
      <c r="F36" s="151" t="s">
        <v>707</v>
      </c>
      <c r="G36" s="124" t="s">
        <v>708</v>
      </c>
      <c r="H36" s="145" t="s">
        <v>709</v>
      </c>
      <c r="I36" s="260" t="s">
        <v>710</v>
      </c>
      <c r="J36" s="256" t="s">
        <v>711</v>
      </c>
      <c r="K36" s="146">
        <v>42207</v>
      </c>
      <c r="L36" s="200">
        <v>732000</v>
      </c>
      <c r="M36" s="124" t="s">
        <v>712</v>
      </c>
      <c r="N36" s="146">
        <v>42207</v>
      </c>
      <c r="O36" s="146">
        <v>42368</v>
      </c>
      <c r="P36" s="201" t="s">
        <v>400</v>
      </c>
      <c r="Q36" s="259" t="s">
        <v>713</v>
      </c>
      <c r="R36" s="200">
        <v>712433.67</v>
      </c>
      <c r="S36" s="200">
        <v>19566.330000000002</v>
      </c>
      <c r="T36" s="260" t="s">
        <v>714</v>
      </c>
      <c r="U36" s="259"/>
      <c r="V36" s="259"/>
      <c r="W36" s="259"/>
      <c r="X36" s="259"/>
      <c r="Y36" s="146"/>
      <c r="Z36" s="146"/>
      <c r="AA36" s="147"/>
      <c r="AB36" s="147"/>
      <c r="AC36" s="125">
        <v>0</v>
      </c>
      <c r="AD36" s="125">
        <v>0</v>
      </c>
      <c r="AE36" s="200">
        <f t="shared" si="4"/>
        <v>732000</v>
      </c>
      <c r="AF36" s="125"/>
      <c r="AG36" s="125">
        <v>732000</v>
      </c>
      <c r="AH36" s="144">
        <f t="shared" si="2"/>
        <v>732000</v>
      </c>
      <c r="AI36" s="198"/>
      <c r="AJ36" s="198"/>
      <c r="AK36" s="151"/>
      <c r="AL36" s="127"/>
      <c r="AM36" s="126"/>
      <c r="AN36" s="127"/>
      <c r="AO36" s="128"/>
      <c r="AP36" s="129"/>
      <c r="AQ36" s="126"/>
      <c r="AR36" s="129"/>
      <c r="AS36" s="259"/>
      <c r="AT36" s="260"/>
      <c r="AU36" s="260"/>
      <c r="AV36" s="260"/>
      <c r="AW36" s="260"/>
      <c r="AX36" s="260"/>
      <c r="AY36" s="260"/>
      <c r="AZ36" s="260"/>
      <c r="BA36" s="260"/>
      <c r="BB36" s="260"/>
      <c r="BC36" s="260"/>
      <c r="BD36" s="260"/>
    </row>
    <row r="37" spans="1:56" ht="29.25" customHeight="1" x14ac:dyDescent="0.25">
      <c r="A37" s="441">
        <v>21</v>
      </c>
      <c r="B37" s="436" t="s">
        <v>715</v>
      </c>
      <c r="C37" s="153" t="s">
        <v>463</v>
      </c>
      <c r="D37" s="259" t="s">
        <v>395</v>
      </c>
      <c r="E37" s="259" t="s">
        <v>354</v>
      </c>
      <c r="F37" s="151" t="s">
        <v>716</v>
      </c>
      <c r="G37" s="163" t="s">
        <v>717</v>
      </c>
      <c r="H37" s="145" t="s">
        <v>718</v>
      </c>
      <c r="I37" s="260" t="s">
        <v>719</v>
      </c>
      <c r="J37" s="256" t="s">
        <v>720</v>
      </c>
      <c r="K37" s="146">
        <v>42206</v>
      </c>
      <c r="L37" s="200">
        <v>4740</v>
      </c>
      <c r="M37" s="163" t="s">
        <v>732</v>
      </c>
      <c r="N37" s="165">
        <v>42206</v>
      </c>
      <c r="O37" s="165">
        <v>42369</v>
      </c>
      <c r="P37" s="259" t="s">
        <v>361</v>
      </c>
      <c r="Q37" s="153" t="s">
        <v>517</v>
      </c>
      <c r="R37" s="200">
        <v>0</v>
      </c>
      <c r="S37" s="200">
        <v>4740</v>
      </c>
      <c r="T37" s="260" t="s">
        <v>359</v>
      </c>
      <c r="U37" s="259" t="s">
        <v>356</v>
      </c>
      <c r="V37" s="259" t="s">
        <v>356</v>
      </c>
      <c r="W37" s="259">
        <v>0</v>
      </c>
      <c r="X37" s="259">
        <v>0</v>
      </c>
      <c r="Y37" s="146" t="s">
        <v>356</v>
      </c>
      <c r="Z37" s="146"/>
      <c r="AA37" s="147"/>
      <c r="AB37" s="147"/>
      <c r="AC37" s="125">
        <v>0</v>
      </c>
      <c r="AD37" s="125">
        <v>0</v>
      </c>
      <c r="AE37" s="200">
        <f t="shared" si="4"/>
        <v>4740</v>
      </c>
      <c r="AF37" s="125"/>
      <c r="AG37" s="125">
        <v>0</v>
      </c>
      <c r="AH37" s="144">
        <f t="shared" si="2"/>
        <v>0</v>
      </c>
      <c r="AI37" s="198"/>
      <c r="AJ37" s="198"/>
      <c r="AK37" s="151"/>
      <c r="AL37" s="127"/>
      <c r="AM37" s="126"/>
      <c r="AN37" s="127"/>
      <c r="AO37" s="128"/>
      <c r="AP37" s="129"/>
      <c r="AQ37" s="126"/>
      <c r="AR37" s="129"/>
      <c r="AS37" s="259"/>
      <c r="AT37" s="260"/>
      <c r="AU37" s="260"/>
      <c r="AV37" s="260"/>
      <c r="AW37" s="260"/>
      <c r="AX37" s="260"/>
      <c r="AY37" s="260"/>
      <c r="AZ37" s="260"/>
      <c r="BA37" s="260"/>
      <c r="BB37" s="260"/>
      <c r="BC37" s="260"/>
      <c r="BD37" s="260"/>
    </row>
    <row r="38" spans="1:56" ht="29.25" customHeight="1" x14ac:dyDescent="0.25">
      <c r="A38" s="441">
        <v>22</v>
      </c>
      <c r="B38" s="436" t="s">
        <v>715</v>
      </c>
      <c r="C38" s="153" t="s">
        <v>463</v>
      </c>
      <c r="D38" s="259" t="s">
        <v>395</v>
      </c>
      <c r="E38" s="259" t="s">
        <v>354</v>
      </c>
      <c r="F38" s="151" t="s">
        <v>716</v>
      </c>
      <c r="G38" s="163" t="s">
        <v>717</v>
      </c>
      <c r="H38" s="145" t="s">
        <v>721</v>
      </c>
      <c r="I38" s="260" t="s">
        <v>722</v>
      </c>
      <c r="J38" s="256" t="s">
        <v>723</v>
      </c>
      <c r="K38" s="146">
        <v>42206</v>
      </c>
      <c r="L38" s="200">
        <v>4125</v>
      </c>
      <c r="M38" s="163" t="s">
        <v>849</v>
      </c>
      <c r="N38" s="165">
        <v>42206</v>
      </c>
      <c r="O38" s="165">
        <v>42369</v>
      </c>
      <c r="P38" s="259" t="s">
        <v>361</v>
      </c>
      <c r="Q38" s="153" t="s">
        <v>517</v>
      </c>
      <c r="R38" s="200">
        <v>0</v>
      </c>
      <c r="S38" s="200">
        <v>4125</v>
      </c>
      <c r="T38" s="260" t="s">
        <v>359</v>
      </c>
      <c r="U38" s="259"/>
      <c r="V38" s="259"/>
      <c r="W38" s="259"/>
      <c r="X38" s="259"/>
      <c r="Y38" s="146"/>
      <c r="Z38" s="146"/>
      <c r="AA38" s="147"/>
      <c r="AB38" s="147"/>
      <c r="AC38" s="125">
        <v>0</v>
      </c>
      <c r="AD38" s="125">
        <v>0</v>
      </c>
      <c r="AE38" s="200">
        <f t="shared" si="4"/>
        <v>4125</v>
      </c>
      <c r="AF38" s="125"/>
      <c r="AG38" s="125">
        <v>0</v>
      </c>
      <c r="AH38" s="144">
        <f t="shared" si="2"/>
        <v>0</v>
      </c>
      <c r="AI38" s="198"/>
      <c r="AJ38" s="198"/>
      <c r="AK38" s="151"/>
      <c r="AL38" s="127"/>
      <c r="AM38" s="126"/>
      <c r="AN38" s="127"/>
      <c r="AO38" s="128"/>
      <c r="AP38" s="129"/>
      <c r="AQ38" s="126"/>
      <c r="AR38" s="129"/>
      <c r="AS38" s="259"/>
      <c r="AT38" s="260"/>
      <c r="AU38" s="260"/>
      <c r="AV38" s="260"/>
      <c r="AW38" s="260"/>
      <c r="AX38" s="260"/>
      <c r="AY38" s="260"/>
      <c r="AZ38" s="260"/>
      <c r="BA38" s="260"/>
      <c r="BB38" s="260"/>
      <c r="BC38" s="260"/>
      <c r="BD38" s="260"/>
    </row>
    <row r="39" spans="1:56" ht="42.75" customHeight="1" x14ac:dyDescent="0.25">
      <c r="A39" s="441">
        <v>23</v>
      </c>
      <c r="B39" s="435" t="s">
        <v>724</v>
      </c>
      <c r="C39" s="259" t="s">
        <v>725</v>
      </c>
      <c r="D39" s="259" t="s">
        <v>395</v>
      </c>
      <c r="E39" s="259" t="s">
        <v>354</v>
      </c>
      <c r="F39" s="151" t="s">
        <v>726</v>
      </c>
      <c r="G39" s="124" t="s">
        <v>631</v>
      </c>
      <c r="H39" s="145" t="s">
        <v>727</v>
      </c>
      <c r="I39" s="260" t="s">
        <v>728</v>
      </c>
      <c r="J39" s="256" t="s">
        <v>729</v>
      </c>
      <c r="K39" s="146">
        <v>42208</v>
      </c>
      <c r="L39" s="199">
        <v>259916.95</v>
      </c>
      <c r="M39" s="163" t="s">
        <v>733</v>
      </c>
      <c r="N39" s="165">
        <v>42208</v>
      </c>
      <c r="O39" s="165">
        <v>42369</v>
      </c>
      <c r="P39" s="259" t="s">
        <v>361</v>
      </c>
      <c r="Q39" s="202"/>
      <c r="R39" s="125">
        <v>0</v>
      </c>
      <c r="S39" s="125">
        <v>0</v>
      </c>
      <c r="T39" s="251" t="s">
        <v>359</v>
      </c>
      <c r="U39" s="259"/>
      <c r="V39" s="259"/>
      <c r="W39" s="259"/>
      <c r="X39" s="259"/>
      <c r="Y39" s="146"/>
      <c r="Z39" s="146"/>
      <c r="AA39" s="147"/>
      <c r="AB39" s="147"/>
      <c r="AC39" s="125">
        <v>0</v>
      </c>
      <c r="AD39" s="125">
        <v>0</v>
      </c>
      <c r="AE39" s="144">
        <f t="shared" si="4"/>
        <v>259916.95</v>
      </c>
      <c r="AF39" s="125"/>
      <c r="AG39" s="125">
        <v>0</v>
      </c>
      <c r="AH39" s="144">
        <f t="shared" si="2"/>
        <v>0</v>
      </c>
      <c r="AI39" s="198" t="s">
        <v>436</v>
      </c>
      <c r="AJ39" s="198" t="s">
        <v>730</v>
      </c>
      <c r="AK39" s="151" t="s">
        <v>731</v>
      </c>
      <c r="AL39" s="198" t="s">
        <v>730</v>
      </c>
      <c r="AM39" s="126"/>
      <c r="AN39" s="127"/>
      <c r="AO39" s="128"/>
      <c r="AP39" s="129"/>
      <c r="AQ39" s="126"/>
      <c r="AR39" s="129"/>
      <c r="AS39" s="259"/>
      <c r="AT39" s="260"/>
      <c r="AU39" s="260"/>
      <c r="AV39" s="260"/>
      <c r="AW39" s="260"/>
      <c r="AX39" s="260"/>
      <c r="AY39" s="260"/>
      <c r="AZ39" s="260"/>
      <c r="BA39" s="260"/>
      <c r="BB39" s="260"/>
      <c r="BC39" s="260"/>
      <c r="BD39" s="260" t="s">
        <v>862</v>
      </c>
    </row>
    <row r="40" spans="1:56" ht="42.75" customHeight="1" x14ac:dyDescent="0.25">
      <c r="A40" s="444">
        <v>24</v>
      </c>
      <c r="B40" s="438" t="s">
        <v>786</v>
      </c>
      <c r="C40" s="258" t="s">
        <v>671</v>
      </c>
      <c r="D40" s="258" t="s">
        <v>395</v>
      </c>
      <c r="E40" s="258" t="s">
        <v>354</v>
      </c>
      <c r="F40" s="248" t="s">
        <v>787</v>
      </c>
      <c r="G40" s="81" t="s">
        <v>788</v>
      </c>
      <c r="H40" s="85" t="s">
        <v>789</v>
      </c>
      <c r="I40" s="215" t="s">
        <v>790</v>
      </c>
      <c r="J40" s="218" t="s">
        <v>791</v>
      </c>
      <c r="K40" s="219">
        <v>42241</v>
      </c>
      <c r="L40" s="220">
        <v>189800</v>
      </c>
      <c r="M40" s="221" t="s">
        <v>792</v>
      </c>
      <c r="N40" s="222">
        <v>42241</v>
      </c>
      <c r="O40" s="222">
        <v>42369</v>
      </c>
      <c r="P40" s="258" t="s">
        <v>361</v>
      </c>
      <c r="Q40" s="223"/>
      <c r="R40" s="119"/>
      <c r="S40" s="119"/>
      <c r="T40" s="215" t="s">
        <v>359</v>
      </c>
      <c r="U40" s="258"/>
      <c r="V40" s="258"/>
      <c r="W40" s="258"/>
      <c r="X40" s="258"/>
      <c r="Y40" s="219"/>
      <c r="Z40" s="219"/>
      <c r="AA40" s="224"/>
      <c r="AB40" s="224"/>
      <c r="AC40" s="119"/>
      <c r="AD40" s="119"/>
      <c r="AE40" s="144">
        <f t="shared" si="4"/>
        <v>189800</v>
      </c>
      <c r="AF40" s="119"/>
      <c r="AG40" s="125">
        <v>15000</v>
      </c>
      <c r="AH40" s="144">
        <f t="shared" si="2"/>
        <v>15000</v>
      </c>
      <c r="AI40" s="225" t="s">
        <v>696</v>
      </c>
      <c r="AJ40" s="225" t="s">
        <v>793</v>
      </c>
      <c r="AK40" s="248" t="s">
        <v>794</v>
      </c>
      <c r="AL40" s="225" t="s">
        <v>793</v>
      </c>
      <c r="AM40" s="126"/>
      <c r="AN40" s="127"/>
      <c r="AO40" s="128"/>
      <c r="AP40" s="129"/>
      <c r="AQ40" s="126"/>
      <c r="AR40" s="129"/>
      <c r="AS40" s="259"/>
      <c r="AT40" s="260"/>
      <c r="AU40" s="260"/>
      <c r="AV40" s="260"/>
      <c r="AW40" s="260"/>
      <c r="AX40" s="260"/>
      <c r="AY40" s="260"/>
      <c r="AZ40" s="260"/>
      <c r="BA40" s="260"/>
      <c r="BB40" s="260"/>
      <c r="BC40" s="260"/>
      <c r="BD40" s="260"/>
    </row>
    <row r="41" spans="1:56" ht="42.75" customHeight="1" x14ac:dyDescent="0.25">
      <c r="A41" s="444">
        <v>25</v>
      </c>
      <c r="B41" s="438" t="s">
        <v>811</v>
      </c>
      <c r="C41" s="258" t="s">
        <v>671</v>
      </c>
      <c r="D41" s="258" t="s">
        <v>395</v>
      </c>
      <c r="E41" s="258" t="s">
        <v>354</v>
      </c>
      <c r="F41" s="248" t="s">
        <v>812</v>
      </c>
      <c r="G41" s="81" t="s">
        <v>813</v>
      </c>
      <c r="H41" s="85" t="s">
        <v>814</v>
      </c>
      <c r="I41" s="215" t="s">
        <v>815</v>
      </c>
      <c r="J41" s="218" t="s">
        <v>816</v>
      </c>
      <c r="K41" s="219">
        <v>42249</v>
      </c>
      <c r="L41" s="220">
        <v>25750</v>
      </c>
      <c r="M41" s="221" t="s">
        <v>817</v>
      </c>
      <c r="N41" s="222">
        <v>42249</v>
      </c>
      <c r="O41" s="222">
        <v>42369</v>
      </c>
      <c r="P41" s="258">
        <v>6</v>
      </c>
      <c r="Q41" s="223" t="s">
        <v>517</v>
      </c>
      <c r="R41" s="119">
        <v>25750</v>
      </c>
      <c r="S41" s="119">
        <v>0</v>
      </c>
      <c r="T41" s="215" t="s">
        <v>359</v>
      </c>
      <c r="U41" s="258"/>
      <c r="V41" s="258"/>
      <c r="W41" s="258"/>
      <c r="X41" s="258"/>
      <c r="Y41" s="219"/>
      <c r="Z41" s="219"/>
      <c r="AA41" s="224"/>
      <c r="AB41" s="224"/>
      <c r="AC41" s="119"/>
      <c r="AD41" s="119"/>
      <c r="AE41" s="144">
        <f t="shared" ref="AE41" si="5">(AC41+L41)-AD41</f>
        <v>25750</v>
      </c>
      <c r="AF41" s="119"/>
      <c r="AG41" s="125">
        <f>3200+3200</f>
        <v>6400</v>
      </c>
      <c r="AH41" s="144">
        <f t="shared" ref="AH41" si="6">AF41+AG41</f>
        <v>6400</v>
      </c>
      <c r="AI41" s="198"/>
      <c r="AJ41" s="225"/>
      <c r="AK41" s="248"/>
      <c r="AL41" s="225"/>
      <c r="AM41" s="126"/>
      <c r="AN41" s="127"/>
      <c r="AO41" s="128"/>
      <c r="AP41" s="129"/>
      <c r="AQ41" s="126"/>
      <c r="AR41" s="129"/>
      <c r="AS41" s="259"/>
      <c r="AT41" s="260"/>
      <c r="AU41" s="260"/>
      <c r="AV41" s="260"/>
      <c r="AW41" s="260"/>
      <c r="AX41" s="260"/>
      <c r="AY41" s="260"/>
      <c r="AZ41" s="260"/>
      <c r="BA41" s="260"/>
      <c r="BB41" s="260"/>
      <c r="BC41" s="260"/>
      <c r="BD41" s="260"/>
    </row>
    <row r="42" spans="1:56" ht="45" customHeight="1" x14ac:dyDescent="0.25">
      <c r="A42" s="444">
        <v>26</v>
      </c>
      <c r="B42" s="257" t="s">
        <v>828</v>
      </c>
      <c r="C42" s="258" t="s">
        <v>684</v>
      </c>
      <c r="D42" s="258" t="s">
        <v>395</v>
      </c>
      <c r="E42" s="258" t="s">
        <v>354</v>
      </c>
      <c r="F42" s="364" t="s">
        <v>827</v>
      </c>
      <c r="G42" s="81" t="s">
        <v>829</v>
      </c>
      <c r="H42" s="85" t="s">
        <v>826</v>
      </c>
      <c r="I42" s="257" t="s">
        <v>825</v>
      </c>
      <c r="J42" s="218" t="s">
        <v>830</v>
      </c>
      <c r="K42" s="219">
        <v>42319</v>
      </c>
      <c r="L42" s="220">
        <v>16232.02</v>
      </c>
      <c r="M42" s="221" t="s">
        <v>831</v>
      </c>
      <c r="N42" s="219">
        <v>42319</v>
      </c>
      <c r="O42" s="222">
        <v>42369</v>
      </c>
      <c r="P42" s="258">
        <v>6</v>
      </c>
      <c r="Q42" s="223" t="s">
        <v>832</v>
      </c>
      <c r="R42" s="119">
        <v>16232.02</v>
      </c>
      <c r="S42" s="119"/>
      <c r="T42" s="215" t="s">
        <v>360</v>
      </c>
      <c r="U42" s="258"/>
      <c r="V42" s="258"/>
      <c r="W42" s="258"/>
      <c r="X42" s="258"/>
      <c r="Y42" s="219"/>
      <c r="Z42" s="219"/>
      <c r="AA42" s="224"/>
      <c r="AB42" s="224"/>
      <c r="AC42" s="119"/>
      <c r="AD42" s="119"/>
      <c r="AE42" s="144"/>
      <c r="AF42" s="119"/>
      <c r="AG42" s="125"/>
      <c r="AH42" s="144"/>
      <c r="AI42" s="225"/>
      <c r="AJ42" s="225"/>
      <c r="AK42" s="248"/>
      <c r="AL42" s="225"/>
      <c r="AM42" s="126"/>
      <c r="AN42" s="127"/>
      <c r="AO42" s="128"/>
      <c r="AP42" s="129"/>
      <c r="AQ42" s="126"/>
      <c r="AR42" s="129"/>
      <c r="AS42" s="259"/>
      <c r="AT42" s="260"/>
      <c r="AU42" s="260"/>
      <c r="AV42" s="260"/>
      <c r="AW42" s="260"/>
      <c r="AX42" s="260"/>
      <c r="AY42" s="260"/>
      <c r="AZ42" s="260"/>
      <c r="BA42" s="260"/>
      <c r="BB42" s="260"/>
      <c r="BC42" s="260"/>
      <c r="BD42" s="260"/>
    </row>
    <row r="43" spans="1:56" ht="54.75" customHeight="1" x14ac:dyDescent="0.25">
      <c r="A43" s="444">
        <v>27</v>
      </c>
      <c r="B43" s="439" t="s">
        <v>828</v>
      </c>
      <c r="C43" s="258" t="s">
        <v>684</v>
      </c>
      <c r="D43" s="258" t="s">
        <v>395</v>
      </c>
      <c r="E43" s="258" t="s">
        <v>354</v>
      </c>
      <c r="F43" s="207" t="s">
        <v>833</v>
      </c>
      <c r="G43" s="81" t="s">
        <v>829</v>
      </c>
      <c r="H43" s="85" t="s">
        <v>834</v>
      </c>
      <c r="I43" s="255" t="s">
        <v>835</v>
      </c>
      <c r="J43" s="257" t="s">
        <v>836</v>
      </c>
      <c r="K43" s="219">
        <v>42319</v>
      </c>
      <c r="L43" s="249">
        <v>26720</v>
      </c>
      <c r="M43" s="221" t="s">
        <v>831</v>
      </c>
      <c r="N43" s="219">
        <v>42319</v>
      </c>
      <c r="O43" s="222">
        <v>42369</v>
      </c>
      <c r="P43" s="258">
        <v>6</v>
      </c>
      <c r="Q43" s="223" t="s">
        <v>832</v>
      </c>
      <c r="R43" s="249">
        <v>26720</v>
      </c>
      <c r="S43" s="119"/>
      <c r="T43" s="364" t="s">
        <v>838</v>
      </c>
      <c r="U43" s="184"/>
      <c r="V43" s="258"/>
      <c r="W43" s="258"/>
      <c r="X43" s="258"/>
      <c r="Y43" s="219"/>
      <c r="Z43" s="219"/>
      <c r="AA43" s="224"/>
      <c r="AB43" s="224"/>
      <c r="AC43" s="119"/>
      <c r="AD43" s="119"/>
      <c r="AE43" s="144"/>
      <c r="AF43" s="119"/>
      <c r="AG43" s="125"/>
      <c r="AH43" s="144"/>
      <c r="AI43" s="225"/>
      <c r="AJ43" s="225"/>
      <c r="AK43" s="248"/>
      <c r="AL43" s="225"/>
      <c r="AM43" s="126"/>
      <c r="AN43" s="127"/>
      <c r="AO43" s="128"/>
      <c r="AP43" s="129"/>
      <c r="AQ43" s="126"/>
      <c r="AR43" s="129"/>
      <c r="AS43" s="259"/>
      <c r="AT43" s="260"/>
      <c r="AU43" s="260"/>
      <c r="AV43" s="260"/>
      <c r="AW43" s="260"/>
      <c r="AX43" s="260"/>
      <c r="AY43" s="260"/>
      <c r="AZ43" s="260"/>
      <c r="BA43" s="260"/>
      <c r="BB43" s="260"/>
      <c r="BC43" s="260"/>
      <c r="BD43" s="260"/>
    </row>
    <row r="44" spans="1:56" ht="48.75" customHeight="1" thickBot="1" x14ac:dyDescent="0.3">
      <c r="A44" s="445">
        <v>28</v>
      </c>
      <c r="B44" s="439" t="s">
        <v>828</v>
      </c>
      <c r="C44" s="258" t="s">
        <v>684</v>
      </c>
      <c r="D44" s="258" t="s">
        <v>395</v>
      </c>
      <c r="E44" s="258" t="s">
        <v>354</v>
      </c>
      <c r="F44" s="207" t="s">
        <v>840</v>
      </c>
      <c r="G44" s="81" t="s">
        <v>829</v>
      </c>
      <c r="H44" s="85" t="s">
        <v>839</v>
      </c>
      <c r="I44" s="256" t="s">
        <v>841</v>
      </c>
      <c r="J44" s="256" t="s">
        <v>842</v>
      </c>
      <c r="K44" s="219">
        <v>42319</v>
      </c>
      <c r="L44" s="250">
        <v>10640</v>
      </c>
      <c r="M44" s="221" t="s">
        <v>831</v>
      </c>
      <c r="N44" s="219">
        <v>42319</v>
      </c>
      <c r="O44" s="222">
        <v>42369</v>
      </c>
      <c r="P44" s="258">
        <v>6</v>
      </c>
      <c r="Q44" s="223" t="s">
        <v>832</v>
      </c>
      <c r="R44" s="250">
        <v>10640</v>
      </c>
      <c r="S44" s="119"/>
      <c r="T44" s="365" t="s">
        <v>837</v>
      </c>
      <c r="U44" s="258"/>
      <c r="V44" s="258"/>
      <c r="W44" s="258"/>
      <c r="X44" s="258"/>
      <c r="Y44" s="219"/>
      <c r="Z44" s="219"/>
      <c r="AA44" s="224"/>
      <c r="AB44" s="224"/>
      <c r="AC44" s="119"/>
      <c r="AD44" s="119"/>
      <c r="AE44" s="144"/>
      <c r="AF44" s="119"/>
      <c r="AG44" s="125"/>
      <c r="AH44" s="144"/>
      <c r="AI44" s="225"/>
      <c r="AJ44" s="225"/>
      <c r="AK44" s="248"/>
      <c r="AL44" s="225"/>
      <c r="AM44" s="126"/>
      <c r="AN44" s="127"/>
      <c r="AO44" s="128"/>
      <c r="AP44" s="129"/>
      <c r="AQ44" s="126"/>
      <c r="AR44" s="129"/>
      <c r="AS44" s="259"/>
      <c r="AT44" s="260"/>
      <c r="AU44" s="260"/>
      <c r="AV44" s="260"/>
      <c r="AW44" s="260"/>
      <c r="AX44" s="260"/>
      <c r="AY44" s="260"/>
      <c r="AZ44" s="260"/>
      <c r="BA44" s="260"/>
      <c r="BB44" s="260"/>
      <c r="BC44" s="260"/>
      <c r="BD44" s="260"/>
    </row>
    <row r="45" spans="1:56" ht="28.5" customHeight="1" x14ac:dyDescent="0.25">
      <c r="A45" s="226"/>
      <c r="B45" s="227"/>
      <c r="C45" s="227"/>
      <c r="D45" s="227"/>
      <c r="E45" s="227"/>
      <c r="F45" s="216"/>
      <c r="G45" s="228"/>
      <c r="H45" s="229"/>
      <c r="I45" s="217"/>
      <c r="J45" s="230"/>
      <c r="K45" s="231"/>
      <c r="L45" s="232"/>
      <c r="M45" s="233"/>
      <c r="N45" s="234"/>
      <c r="O45" s="234"/>
      <c r="P45" s="227"/>
      <c r="Q45" s="235"/>
      <c r="R45" s="236"/>
      <c r="S45" s="236"/>
      <c r="T45" s="237"/>
      <c r="U45" s="227"/>
      <c r="V45" s="227"/>
      <c r="W45" s="227"/>
      <c r="X45" s="227"/>
      <c r="Y45" s="231"/>
      <c r="Z45" s="231"/>
      <c r="AA45" s="238"/>
      <c r="AB45" s="238"/>
      <c r="AC45" s="236"/>
      <c r="AD45" s="236"/>
      <c r="AE45" s="239"/>
      <c r="AF45" s="236"/>
      <c r="AG45" s="236"/>
      <c r="AH45" s="239"/>
      <c r="AI45" s="240"/>
      <c r="AJ45" s="240"/>
      <c r="AK45" s="216"/>
      <c r="AL45" s="240"/>
      <c r="AM45" s="241"/>
      <c r="AN45" s="242"/>
      <c r="AO45" s="243"/>
      <c r="AP45" s="244"/>
      <c r="AQ45" s="241"/>
      <c r="AR45" s="244"/>
      <c r="AS45" s="245"/>
      <c r="AT45" s="246"/>
      <c r="AU45" s="246"/>
      <c r="AV45" s="246"/>
      <c r="AW45" s="246"/>
      <c r="AX45" s="246"/>
      <c r="AY45" s="246"/>
      <c r="AZ45" s="246"/>
      <c r="BA45" s="246"/>
      <c r="BB45" s="246"/>
      <c r="BC45" s="246"/>
      <c r="BD45" s="247"/>
    </row>
    <row r="46" spans="1:56" s="390" customFormat="1" ht="16.5" thickBot="1" x14ac:dyDescent="0.3">
      <c r="A46" s="447" t="s">
        <v>554</v>
      </c>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2"/>
    </row>
    <row r="47" spans="1:56" ht="29.25" customHeight="1" x14ac:dyDescent="0.25">
      <c r="A47" s="440">
        <v>26</v>
      </c>
      <c r="B47" s="435" t="s">
        <v>555</v>
      </c>
      <c r="C47" s="259" t="s">
        <v>556</v>
      </c>
      <c r="D47" s="259" t="s">
        <v>557</v>
      </c>
      <c r="E47" s="259" t="s">
        <v>558</v>
      </c>
      <c r="F47" s="151" t="s">
        <v>559</v>
      </c>
      <c r="G47" s="124" t="s">
        <v>560</v>
      </c>
      <c r="H47" s="145" t="s">
        <v>561</v>
      </c>
      <c r="I47" s="259" t="s">
        <v>562</v>
      </c>
      <c r="J47" s="259" t="s">
        <v>563</v>
      </c>
      <c r="K47" s="146">
        <v>40575</v>
      </c>
      <c r="L47" s="125">
        <v>537079.31999999995</v>
      </c>
      <c r="M47" s="124" t="s">
        <v>564</v>
      </c>
      <c r="N47" s="146">
        <v>42037</v>
      </c>
      <c r="O47" s="146">
        <v>42401</v>
      </c>
      <c r="P47" s="259" t="s">
        <v>361</v>
      </c>
      <c r="Q47" s="259" t="s">
        <v>356</v>
      </c>
      <c r="R47" s="125">
        <v>0</v>
      </c>
      <c r="S47" s="125">
        <v>0</v>
      </c>
      <c r="T47" s="259" t="s">
        <v>359</v>
      </c>
      <c r="U47" s="259" t="s">
        <v>843</v>
      </c>
      <c r="V47" s="146">
        <v>42278</v>
      </c>
      <c r="W47" s="124" t="s">
        <v>844</v>
      </c>
      <c r="X47" s="259" t="s">
        <v>565</v>
      </c>
      <c r="Y47" s="146">
        <v>42278</v>
      </c>
      <c r="Z47" s="146">
        <v>42402</v>
      </c>
      <c r="AA47" s="155">
        <v>2.63684E-2</v>
      </c>
      <c r="AB47" s="147">
        <v>0</v>
      </c>
      <c r="AC47" s="125">
        <v>22985.79</v>
      </c>
      <c r="AD47" s="125">
        <v>0</v>
      </c>
      <c r="AE47" s="148">
        <f t="shared" ref="AE47:AE53" si="7">(L47+AC47)-AD47</f>
        <v>560065.11</v>
      </c>
      <c r="AF47" s="125">
        <v>177846.28</v>
      </c>
      <c r="AG47" s="125">
        <f>157255.62+22985.79</f>
        <v>180241.41</v>
      </c>
      <c r="AH47" s="187">
        <f t="shared" ref="AH47:AH54" si="8">AF47+AG47</f>
        <v>358087.69</v>
      </c>
      <c r="AI47" s="130" t="s">
        <v>566</v>
      </c>
      <c r="AJ47" s="124" t="s">
        <v>567</v>
      </c>
      <c r="AK47" s="131" t="s">
        <v>568</v>
      </c>
      <c r="AL47" s="124" t="s">
        <v>569</v>
      </c>
      <c r="AM47" s="126"/>
      <c r="AN47" s="127"/>
      <c r="AO47" s="128"/>
      <c r="AP47" s="129"/>
      <c r="AQ47" s="127"/>
      <c r="AR47" s="129"/>
      <c r="AS47" s="259"/>
      <c r="AT47" s="260"/>
      <c r="AU47" s="260"/>
      <c r="AV47" s="260"/>
      <c r="AW47" s="260"/>
      <c r="AX47" s="260"/>
      <c r="AY47" s="260"/>
      <c r="AZ47" s="260"/>
      <c r="BA47" s="260"/>
      <c r="BB47" s="260"/>
      <c r="BC47" s="260"/>
      <c r="BD47" s="260"/>
    </row>
    <row r="48" spans="1:56" ht="40.5" customHeight="1" x14ac:dyDescent="0.25">
      <c r="A48" s="441">
        <v>27</v>
      </c>
      <c r="B48" s="435" t="s">
        <v>570</v>
      </c>
      <c r="C48" s="259" t="s">
        <v>571</v>
      </c>
      <c r="D48" s="259" t="s">
        <v>557</v>
      </c>
      <c r="E48" s="259" t="s">
        <v>558</v>
      </c>
      <c r="F48" s="151" t="s">
        <v>572</v>
      </c>
      <c r="G48" s="124" t="s">
        <v>573</v>
      </c>
      <c r="H48" s="145" t="s">
        <v>574</v>
      </c>
      <c r="I48" s="259" t="s">
        <v>807</v>
      </c>
      <c r="J48" s="259" t="s">
        <v>575</v>
      </c>
      <c r="K48" s="146">
        <v>41029</v>
      </c>
      <c r="L48" s="125">
        <v>744807.52</v>
      </c>
      <c r="M48" s="124" t="s">
        <v>576</v>
      </c>
      <c r="N48" s="146">
        <v>42247</v>
      </c>
      <c r="O48" s="146">
        <v>42489</v>
      </c>
      <c r="P48" s="259" t="s">
        <v>361</v>
      </c>
      <c r="Q48" s="259" t="s">
        <v>356</v>
      </c>
      <c r="R48" s="125">
        <v>0</v>
      </c>
      <c r="S48" s="125">
        <v>0</v>
      </c>
      <c r="T48" s="259" t="s">
        <v>359</v>
      </c>
      <c r="U48" s="259" t="s">
        <v>845</v>
      </c>
      <c r="V48" s="146">
        <v>42247</v>
      </c>
      <c r="W48" s="124" t="s">
        <v>846</v>
      </c>
      <c r="X48" s="259" t="s">
        <v>687</v>
      </c>
      <c r="Y48" s="146">
        <v>42247</v>
      </c>
      <c r="Z48" s="146">
        <v>42489</v>
      </c>
      <c r="AA48" s="155">
        <v>0.10736916000000001</v>
      </c>
      <c r="AB48" s="147">
        <v>0</v>
      </c>
      <c r="AC48" s="125">
        <f>L48*AA48</f>
        <v>79969.3577840832</v>
      </c>
      <c r="AD48" s="125">
        <v>0</v>
      </c>
      <c r="AE48" s="148">
        <f t="shared" si="7"/>
        <v>824776.87778408325</v>
      </c>
      <c r="AF48" s="125">
        <v>1543157.2</v>
      </c>
      <c r="AG48" s="125">
        <f>1319284.9+131928.49</f>
        <v>1451213.39</v>
      </c>
      <c r="AH48" s="187">
        <f t="shared" si="8"/>
        <v>2994370.59</v>
      </c>
      <c r="AI48" s="130" t="s">
        <v>577</v>
      </c>
      <c r="AJ48" s="124" t="s">
        <v>573</v>
      </c>
      <c r="AK48" s="131" t="s">
        <v>578</v>
      </c>
      <c r="AL48" s="124" t="s">
        <v>573</v>
      </c>
      <c r="AM48" s="126"/>
      <c r="AN48" s="127"/>
      <c r="AO48" s="128"/>
      <c r="AP48" s="129"/>
      <c r="AQ48" s="127"/>
      <c r="AR48" s="129"/>
      <c r="AS48" s="259"/>
      <c r="AT48" s="260"/>
      <c r="AU48" s="260"/>
      <c r="AV48" s="260"/>
      <c r="AW48" s="260"/>
      <c r="AX48" s="260"/>
      <c r="AY48" s="260"/>
      <c r="AZ48" s="260"/>
      <c r="BA48" s="260"/>
      <c r="BB48" s="260"/>
      <c r="BC48" s="260"/>
      <c r="BD48" s="260"/>
    </row>
    <row r="49" spans="1:56" ht="29.25" customHeight="1" x14ac:dyDescent="0.25">
      <c r="A49" s="441">
        <v>28</v>
      </c>
      <c r="B49" s="435" t="s">
        <v>579</v>
      </c>
      <c r="C49" s="259" t="s">
        <v>580</v>
      </c>
      <c r="D49" s="259" t="s">
        <v>557</v>
      </c>
      <c r="E49" s="259" t="s">
        <v>558</v>
      </c>
      <c r="F49" s="151" t="s">
        <v>581</v>
      </c>
      <c r="G49" s="124" t="s">
        <v>582</v>
      </c>
      <c r="H49" s="145" t="s">
        <v>583</v>
      </c>
      <c r="I49" s="259" t="s">
        <v>584</v>
      </c>
      <c r="J49" s="259" t="s">
        <v>585</v>
      </c>
      <c r="K49" s="146">
        <v>41470</v>
      </c>
      <c r="L49" s="125">
        <v>973627.92</v>
      </c>
      <c r="M49" s="124" t="s">
        <v>586</v>
      </c>
      <c r="N49" s="146">
        <v>42200</v>
      </c>
      <c r="O49" s="146">
        <v>42566</v>
      </c>
      <c r="P49" s="259" t="s">
        <v>361</v>
      </c>
      <c r="Q49" s="259" t="s">
        <v>356</v>
      </c>
      <c r="R49" s="125">
        <v>0</v>
      </c>
      <c r="S49" s="125">
        <v>0</v>
      </c>
      <c r="T49" s="259" t="s">
        <v>359</v>
      </c>
      <c r="U49" s="259" t="s">
        <v>596</v>
      </c>
      <c r="V49" s="146">
        <v>42202</v>
      </c>
      <c r="W49" s="124" t="s">
        <v>686</v>
      </c>
      <c r="X49" s="259" t="s">
        <v>687</v>
      </c>
      <c r="Y49" s="146">
        <v>42202</v>
      </c>
      <c r="Z49" s="146">
        <v>42566</v>
      </c>
      <c r="AA49" s="147">
        <v>0</v>
      </c>
      <c r="AB49" s="147">
        <v>0.24</v>
      </c>
      <c r="AC49" s="125">
        <v>0</v>
      </c>
      <c r="AD49" s="125">
        <v>237538.08</v>
      </c>
      <c r="AE49" s="148">
        <f t="shared" si="7"/>
        <v>736089.84000000008</v>
      </c>
      <c r="AF49" s="125">
        <v>874653.62</v>
      </c>
      <c r="AG49" s="125">
        <f>613408.2+61340.82</f>
        <v>674749.0199999999</v>
      </c>
      <c r="AH49" s="187">
        <f t="shared" si="8"/>
        <v>1549402.64</v>
      </c>
      <c r="AI49" s="126" t="s">
        <v>356</v>
      </c>
      <c r="AJ49" s="126" t="s">
        <v>356</v>
      </c>
      <c r="AK49" s="126" t="s">
        <v>356</v>
      </c>
      <c r="AL49" s="127" t="s">
        <v>356</v>
      </c>
      <c r="AM49" s="126"/>
      <c r="AN49" s="127"/>
      <c r="AO49" s="128"/>
      <c r="AP49" s="129"/>
      <c r="AQ49" s="127"/>
      <c r="AR49" s="129"/>
      <c r="AS49" s="259"/>
      <c r="AT49" s="260"/>
      <c r="AU49" s="260"/>
      <c r="AV49" s="260"/>
      <c r="AW49" s="260"/>
      <c r="AX49" s="260"/>
      <c r="AY49" s="260"/>
      <c r="AZ49" s="260"/>
      <c r="BA49" s="260"/>
      <c r="BB49" s="260"/>
      <c r="BC49" s="260"/>
      <c r="BD49" s="260"/>
    </row>
    <row r="50" spans="1:56" ht="31.5" customHeight="1" x14ac:dyDescent="0.25">
      <c r="A50" s="441">
        <v>29</v>
      </c>
      <c r="B50" s="435" t="s">
        <v>588</v>
      </c>
      <c r="C50" s="259" t="s">
        <v>589</v>
      </c>
      <c r="D50" s="259" t="s">
        <v>557</v>
      </c>
      <c r="E50" s="259" t="s">
        <v>558</v>
      </c>
      <c r="F50" s="151" t="s">
        <v>590</v>
      </c>
      <c r="G50" s="124" t="s">
        <v>591</v>
      </c>
      <c r="H50" s="145" t="s">
        <v>592</v>
      </c>
      <c r="I50" s="259" t="s">
        <v>593</v>
      </c>
      <c r="J50" s="259" t="s">
        <v>594</v>
      </c>
      <c r="K50" s="146">
        <v>41347</v>
      </c>
      <c r="L50" s="125">
        <v>396659</v>
      </c>
      <c r="M50" s="124" t="s">
        <v>595</v>
      </c>
      <c r="N50" s="146">
        <v>42221</v>
      </c>
      <c r="O50" s="146">
        <v>42587</v>
      </c>
      <c r="P50" s="259" t="s">
        <v>361</v>
      </c>
      <c r="Q50" s="259" t="s">
        <v>356</v>
      </c>
      <c r="R50" s="125">
        <v>0</v>
      </c>
      <c r="S50" s="125">
        <v>0</v>
      </c>
      <c r="T50" s="259" t="s">
        <v>359</v>
      </c>
      <c r="U50" s="259" t="s">
        <v>596</v>
      </c>
      <c r="V50" s="146">
        <v>41929</v>
      </c>
      <c r="W50" s="124" t="s">
        <v>597</v>
      </c>
      <c r="X50" s="259" t="s">
        <v>598</v>
      </c>
      <c r="Y50" s="146">
        <v>41929</v>
      </c>
      <c r="Z50" s="146">
        <v>42220</v>
      </c>
      <c r="AA50" s="147">
        <v>0</v>
      </c>
      <c r="AB50" s="147">
        <v>0</v>
      </c>
      <c r="AC50" s="125">
        <v>0</v>
      </c>
      <c r="AD50" s="156">
        <v>0</v>
      </c>
      <c r="AE50" s="148">
        <f t="shared" si="7"/>
        <v>396659</v>
      </c>
      <c r="AF50" s="125">
        <v>475990.8</v>
      </c>
      <c r="AG50" s="125">
        <f>441967.07+24134.93+843.45+22620.6</f>
        <v>489566.05</v>
      </c>
      <c r="AH50" s="187">
        <f t="shared" si="8"/>
        <v>965556.85</v>
      </c>
      <c r="AI50" s="130" t="s">
        <v>599</v>
      </c>
      <c r="AJ50" s="124" t="s">
        <v>600</v>
      </c>
      <c r="AK50" s="131" t="s">
        <v>601</v>
      </c>
      <c r="AL50" s="124" t="s">
        <v>602</v>
      </c>
      <c r="AM50" s="126"/>
      <c r="AN50" s="127"/>
      <c r="AO50" s="128"/>
      <c r="AP50" s="129"/>
      <c r="AQ50" s="127"/>
      <c r="AR50" s="129"/>
      <c r="AS50" s="259"/>
      <c r="AT50" s="260"/>
      <c r="AU50" s="260"/>
      <c r="AV50" s="260"/>
      <c r="AW50" s="260"/>
      <c r="AX50" s="260"/>
      <c r="AY50" s="260"/>
      <c r="AZ50" s="260"/>
      <c r="BA50" s="260"/>
      <c r="BB50" s="260"/>
      <c r="BC50" s="260"/>
      <c r="BD50" s="260"/>
    </row>
    <row r="51" spans="1:56" ht="53.25" customHeight="1" x14ac:dyDescent="0.25">
      <c r="A51" s="441">
        <v>30</v>
      </c>
      <c r="B51" s="435">
        <v>34421213109</v>
      </c>
      <c r="C51" s="259" t="s">
        <v>603</v>
      </c>
      <c r="D51" s="259" t="s">
        <v>395</v>
      </c>
      <c r="E51" s="259" t="s">
        <v>354</v>
      </c>
      <c r="F51" s="151" t="s">
        <v>604</v>
      </c>
      <c r="G51" s="124" t="s">
        <v>605</v>
      </c>
      <c r="H51" s="145" t="s">
        <v>478</v>
      </c>
      <c r="I51" s="259" t="s">
        <v>606</v>
      </c>
      <c r="J51" s="259" t="s">
        <v>607</v>
      </c>
      <c r="K51" s="146">
        <v>41716</v>
      </c>
      <c r="L51" s="125">
        <v>44160</v>
      </c>
      <c r="M51" s="124" t="s">
        <v>608</v>
      </c>
      <c r="N51" s="146">
        <v>42003</v>
      </c>
      <c r="O51" s="146">
        <v>42291</v>
      </c>
      <c r="P51" s="259" t="s">
        <v>361</v>
      </c>
      <c r="Q51" s="259" t="s">
        <v>356</v>
      </c>
      <c r="R51" s="125">
        <v>0</v>
      </c>
      <c r="S51" s="125">
        <v>0</v>
      </c>
      <c r="T51" s="259" t="s">
        <v>359</v>
      </c>
      <c r="U51" s="259" t="s">
        <v>596</v>
      </c>
      <c r="V51" s="146">
        <v>42292</v>
      </c>
      <c r="W51" s="259" t="s">
        <v>847</v>
      </c>
      <c r="X51" s="259" t="s">
        <v>598</v>
      </c>
      <c r="Y51" s="146">
        <v>42292</v>
      </c>
      <c r="Z51" s="146">
        <v>42429</v>
      </c>
      <c r="AA51" s="147">
        <v>0</v>
      </c>
      <c r="AB51" s="147">
        <v>0</v>
      </c>
      <c r="AC51" s="125">
        <v>0</v>
      </c>
      <c r="AD51" s="125">
        <v>0</v>
      </c>
      <c r="AE51" s="148">
        <f t="shared" si="7"/>
        <v>44160</v>
      </c>
      <c r="AF51" s="125">
        <v>25760</v>
      </c>
      <c r="AG51" s="125">
        <v>25760</v>
      </c>
      <c r="AH51" s="187">
        <f t="shared" si="8"/>
        <v>51520</v>
      </c>
      <c r="AI51" s="130" t="s">
        <v>609</v>
      </c>
      <c r="AJ51" s="124" t="s">
        <v>610</v>
      </c>
      <c r="AK51" s="131" t="s">
        <v>611</v>
      </c>
      <c r="AL51" s="124" t="s">
        <v>610</v>
      </c>
      <c r="AM51" s="126"/>
      <c r="AN51" s="127"/>
      <c r="AO51" s="128"/>
      <c r="AP51" s="129"/>
      <c r="AQ51" s="127"/>
      <c r="AR51" s="129"/>
      <c r="AS51" s="259"/>
      <c r="AT51" s="260"/>
      <c r="AU51" s="260"/>
      <c r="AV51" s="260"/>
      <c r="AW51" s="260"/>
      <c r="AX51" s="260"/>
      <c r="AY51" s="260"/>
      <c r="AZ51" s="260"/>
      <c r="BA51" s="260"/>
      <c r="BB51" s="260"/>
      <c r="BC51" s="260"/>
      <c r="BD51" s="260"/>
    </row>
    <row r="52" spans="1:56" ht="53.25" customHeight="1" x14ac:dyDescent="0.25">
      <c r="A52" s="441">
        <v>31</v>
      </c>
      <c r="B52" s="435" t="s">
        <v>800</v>
      </c>
      <c r="C52" s="259" t="s">
        <v>805</v>
      </c>
      <c r="D52" s="259" t="s">
        <v>395</v>
      </c>
      <c r="E52" s="259" t="s">
        <v>354</v>
      </c>
      <c r="F52" s="151" t="s">
        <v>809</v>
      </c>
      <c r="G52" s="124" t="s">
        <v>810</v>
      </c>
      <c r="H52" s="145" t="s">
        <v>801</v>
      </c>
      <c r="I52" s="259" t="s">
        <v>808</v>
      </c>
      <c r="J52" s="259" t="s">
        <v>802</v>
      </c>
      <c r="K52" s="146">
        <v>41872</v>
      </c>
      <c r="L52" s="125">
        <v>94080</v>
      </c>
      <c r="M52" s="124" t="s">
        <v>803</v>
      </c>
      <c r="N52" s="146">
        <v>41872</v>
      </c>
      <c r="O52" s="146">
        <v>42237</v>
      </c>
      <c r="P52" s="259" t="s">
        <v>361</v>
      </c>
      <c r="Q52" s="259" t="s">
        <v>356</v>
      </c>
      <c r="R52" s="125">
        <v>0</v>
      </c>
      <c r="S52" s="125">
        <v>0</v>
      </c>
      <c r="T52" s="259" t="s">
        <v>359</v>
      </c>
      <c r="U52" s="259" t="s">
        <v>356</v>
      </c>
      <c r="V52" s="146" t="s">
        <v>356</v>
      </c>
      <c r="W52" s="259" t="s">
        <v>356</v>
      </c>
      <c r="X52" s="259" t="s">
        <v>356</v>
      </c>
      <c r="Y52" s="146" t="s">
        <v>356</v>
      </c>
      <c r="Z52" s="146" t="s">
        <v>356</v>
      </c>
      <c r="AA52" s="147">
        <v>0</v>
      </c>
      <c r="AB52" s="147">
        <v>0</v>
      </c>
      <c r="AC52" s="125">
        <v>0</v>
      </c>
      <c r="AD52" s="125">
        <v>0</v>
      </c>
      <c r="AE52" s="148">
        <f t="shared" ref="AE52" si="9">(L52+AC52)-AD52</f>
        <v>94080</v>
      </c>
      <c r="AF52" s="125">
        <v>25760</v>
      </c>
      <c r="AG52" s="125">
        <v>70560</v>
      </c>
      <c r="AH52" s="187">
        <f t="shared" ref="AH52" si="10">AF52+AG52</f>
        <v>96320</v>
      </c>
      <c r="AI52" s="130" t="s">
        <v>500</v>
      </c>
      <c r="AJ52" s="124" t="s">
        <v>806</v>
      </c>
      <c r="AK52" s="131" t="s">
        <v>804</v>
      </c>
      <c r="AL52" s="124" t="s">
        <v>806</v>
      </c>
      <c r="AM52" s="126"/>
      <c r="AN52" s="127"/>
      <c r="AO52" s="128"/>
      <c r="AP52" s="129"/>
      <c r="AQ52" s="127"/>
      <c r="AR52" s="129"/>
      <c r="AS52" s="259"/>
      <c r="AT52" s="260"/>
      <c r="AU52" s="260"/>
      <c r="AV52" s="260"/>
      <c r="AW52" s="260"/>
      <c r="AX52" s="260"/>
      <c r="AY52" s="260"/>
      <c r="AZ52" s="260"/>
      <c r="BA52" s="260"/>
      <c r="BB52" s="260"/>
      <c r="BC52" s="260"/>
      <c r="BD52" s="260"/>
    </row>
    <row r="53" spans="1:56" ht="41.25" customHeight="1" x14ac:dyDescent="0.25">
      <c r="A53" s="441">
        <v>32</v>
      </c>
      <c r="B53" s="435" t="s">
        <v>612</v>
      </c>
      <c r="C53" s="259" t="s">
        <v>613</v>
      </c>
      <c r="D53" s="259" t="s">
        <v>395</v>
      </c>
      <c r="E53" s="259" t="s">
        <v>354</v>
      </c>
      <c r="F53" s="151" t="s">
        <v>614</v>
      </c>
      <c r="G53" s="124" t="s">
        <v>615</v>
      </c>
      <c r="H53" s="145" t="s">
        <v>362</v>
      </c>
      <c r="I53" s="259" t="s">
        <v>616</v>
      </c>
      <c r="J53" s="259" t="s">
        <v>617</v>
      </c>
      <c r="K53" s="146">
        <v>41715</v>
      </c>
      <c r="L53" s="125">
        <v>288300</v>
      </c>
      <c r="M53" s="124" t="s">
        <v>618</v>
      </c>
      <c r="N53" s="146">
        <v>41899</v>
      </c>
      <c r="O53" s="146">
        <v>42294</v>
      </c>
      <c r="P53" s="259" t="s">
        <v>361</v>
      </c>
      <c r="Q53" s="259" t="s">
        <v>356</v>
      </c>
      <c r="R53" s="125">
        <v>0</v>
      </c>
      <c r="S53" s="125">
        <v>0</v>
      </c>
      <c r="T53" s="259" t="s">
        <v>359</v>
      </c>
      <c r="U53" s="259" t="s">
        <v>596</v>
      </c>
      <c r="V53" s="146">
        <v>42293</v>
      </c>
      <c r="W53" s="259" t="s">
        <v>848</v>
      </c>
      <c r="X53" s="259" t="s">
        <v>598</v>
      </c>
      <c r="Y53" s="146">
        <v>42293</v>
      </c>
      <c r="Z53" s="146">
        <v>42369</v>
      </c>
      <c r="AA53" s="147">
        <v>0</v>
      </c>
      <c r="AB53" s="147">
        <v>0</v>
      </c>
      <c r="AC53" s="125">
        <v>0</v>
      </c>
      <c r="AD53" s="125">
        <v>0</v>
      </c>
      <c r="AE53" s="148">
        <f t="shared" si="7"/>
        <v>288300</v>
      </c>
      <c r="AF53" s="125">
        <v>170719.8</v>
      </c>
      <c r="AG53" s="125">
        <v>116910</v>
      </c>
      <c r="AH53" s="187">
        <f t="shared" si="8"/>
        <v>287629.8</v>
      </c>
      <c r="AI53" s="130" t="s">
        <v>619</v>
      </c>
      <c r="AJ53" s="124" t="s">
        <v>620</v>
      </c>
      <c r="AK53" s="131" t="s">
        <v>621</v>
      </c>
      <c r="AL53" s="124" t="s">
        <v>620</v>
      </c>
      <c r="AM53" s="126"/>
      <c r="AN53" s="127"/>
      <c r="AO53" s="128"/>
      <c r="AP53" s="129"/>
      <c r="AQ53" s="127"/>
      <c r="AR53" s="129"/>
      <c r="AS53" s="259"/>
      <c r="AT53" s="260"/>
      <c r="AU53" s="260"/>
      <c r="AV53" s="260"/>
      <c r="AW53" s="260"/>
      <c r="AX53" s="260"/>
      <c r="AY53" s="260"/>
      <c r="AZ53" s="260"/>
      <c r="BA53" s="260"/>
      <c r="BB53" s="260"/>
      <c r="BC53" s="260"/>
      <c r="BD53" s="260"/>
    </row>
    <row r="54" spans="1:56" ht="26.25" thickBot="1" x14ac:dyDescent="0.3">
      <c r="A54" s="449">
        <v>33</v>
      </c>
      <c r="B54" s="446" t="s">
        <v>492</v>
      </c>
      <c r="C54" s="145" t="s">
        <v>492</v>
      </c>
      <c r="D54" s="259" t="s">
        <v>390</v>
      </c>
      <c r="E54" s="259" t="s">
        <v>354</v>
      </c>
      <c r="F54" s="157" t="s">
        <v>622</v>
      </c>
      <c r="G54" s="145" t="s">
        <v>623</v>
      </c>
      <c r="H54" s="145" t="s">
        <v>492</v>
      </c>
      <c r="I54" s="259" t="s">
        <v>624</v>
      </c>
      <c r="J54" s="259" t="s">
        <v>493</v>
      </c>
      <c r="K54" s="146">
        <v>41901</v>
      </c>
      <c r="L54" s="125">
        <v>1997956</v>
      </c>
      <c r="M54" s="145" t="s">
        <v>623</v>
      </c>
      <c r="N54" s="146">
        <v>42004</v>
      </c>
      <c r="O54" s="146">
        <v>42093</v>
      </c>
      <c r="P54" s="259" t="s">
        <v>361</v>
      </c>
      <c r="Q54" s="259" t="s">
        <v>356</v>
      </c>
      <c r="R54" s="125">
        <v>0</v>
      </c>
      <c r="S54" s="125">
        <v>0</v>
      </c>
      <c r="T54" s="259" t="s">
        <v>494</v>
      </c>
      <c r="U54" s="259" t="s">
        <v>596</v>
      </c>
      <c r="V54" s="146">
        <v>42074</v>
      </c>
      <c r="W54" s="259" t="s">
        <v>495</v>
      </c>
      <c r="X54" s="259" t="s">
        <v>565</v>
      </c>
      <c r="Y54" s="146">
        <v>42004</v>
      </c>
      <c r="Z54" s="146">
        <v>42155</v>
      </c>
      <c r="AA54" s="147">
        <v>0.25</v>
      </c>
      <c r="AB54" s="147">
        <v>0</v>
      </c>
      <c r="AC54" s="125">
        <v>497448</v>
      </c>
      <c r="AD54" s="125">
        <v>0</v>
      </c>
      <c r="AE54" s="148">
        <f>(L54+AC54)-A54</f>
        <v>2495371</v>
      </c>
      <c r="AF54" s="125">
        <v>843466</v>
      </c>
      <c r="AG54" s="125">
        <v>1152462.25</v>
      </c>
      <c r="AH54" s="187">
        <f t="shared" si="8"/>
        <v>1995928.25</v>
      </c>
      <c r="AI54" s="85" t="s">
        <v>356</v>
      </c>
      <c r="AJ54" s="81" t="s">
        <v>356</v>
      </c>
      <c r="AK54" s="142" t="s">
        <v>356</v>
      </c>
      <c r="AL54" s="81" t="s">
        <v>356</v>
      </c>
      <c r="AM54" s="158" t="s">
        <v>364</v>
      </c>
      <c r="AN54" s="159" t="s">
        <v>625</v>
      </c>
      <c r="AO54" s="128">
        <v>11396</v>
      </c>
      <c r="AP54" s="129">
        <v>41901</v>
      </c>
      <c r="AQ54" s="128">
        <v>11396</v>
      </c>
      <c r="AR54" s="129">
        <v>41901</v>
      </c>
      <c r="AS54" s="259"/>
      <c r="AT54" s="260"/>
      <c r="AU54" s="260"/>
      <c r="AV54" s="260"/>
      <c r="AW54" s="260"/>
      <c r="AX54" s="260"/>
      <c r="AY54" s="260"/>
      <c r="AZ54" s="260"/>
      <c r="BA54" s="260"/>
      <c r="BB54" s="260"/>
      <c r="BC54" s="260"/>
      <c r="BD54" s="260"/>
    </row>
    <row r="55" spans="1:56" x14ac:dyDescent="0.25">
      <c r="A55" s="448"/>
      <c r="B55" s="189"/>
      <c r="C55" s="189"/>
      <c r="D55" s="188"/>
      <c r="E55" s="188"/>
      <c r="F55" s="208"/>
      <c r="G55" s="189"/>
      <c r="H55" s="189"/>
      <c r="I55" s="188"/>
      <c r="J55" s="188"/>
      <c r="K55" s="190"/>
      <c r="L55" s="191"/>
      <c r="M55" s="189"/>
      <c r="N55" s="190"/>
      <c r="O55" s="190"/>
      <c r="P55" s="188"/>
      <c r="Q55" s="188"/>
      <c r="R55" s="191"/>
      <c r="S55" s="191"/>
      <c r="T55" s="188"/>
      <c r="U55" s="188"/>
      <c r="V55" s="190"/>
      <c r="W55" s="188"/>
      <c r="X55" s="188"/>
      <c r="Y55" s="190"/>
      <c r="Z55" s="190"/>
      <c r="AA55" s="192"/>
      <c r="AB55" s="192"/>
      <c r="AC55" s="191"/>
      <c r="AD55" s="191"/>
      <c r="AE55" s="209"/>
      <c r="AF55" s="191"/>
      <c r="AG55" s="191"/>
      <c r="AH55" s="211"/>
      <c r="AI55" s="210"/>
      <c r="AJ55" s="211"/>
      <c r="AK55" s="212"/>
      <c r="AL55" s="211"/>
      <c r="AM55" s="213"/>
      <c r="AN55" s="214"/>
      <c r="AO55" s="193"/>
      <c r="AP55" s="194"/>
      <c r="AQ55" s="193"/>
      <c r="AR55" s="194"/>
      <c r="AS55" s="188"/>
      <c r="AT55" s="366"/>
      <c r="AU55" s="366"/>
      <c r="AV55" s="366"/>
      <c r="AW55" s="366"/>
      <c r="AX55" s="366"/>
      <c r="AY55" s="366"/>
      <c r="AZ55" s="366"/>
      <c r="BA55" s="366"/>
      <c r="BB55" s="366"/>
      <c r="BC55" s="366"/>
      <c r="BD55" s="367"/>
    </row>
    <row r="56" spans="1:56" s="390" customFormat="1" ht="15" customHeight="1" thickBot="1" x14ac:dyDescent="0.3">
      <c r="A56" s="450" t="s">
        <v>626</v>
      </c>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4"/>
    </row>
    <row r="57" spans="1:56" ht="69.75" customHeight="1" x14ac:dyDescent="0.25">
      <c r="A57" s="451">
        <v>34</v>
      </c>
      <c r="B57" s="446" t="s">
        <v>450</v>
      </c>
      <c r="C57" s="145" t="s">
        <v>467</v>
      </c>
      <c r="D57" s="259" t="s">
        <v>390</v>
      </c>
      <c r="E57" s="259" t="s">
        <v>354</v>
      </c>
      <c r="F57" s="151" t="s">
        <v>451</v>
      </c>
      <c r="G57" s="145" t="s">
        <v>467</v>
      </c>
      <c r="H57" s="145" t="s">
        <v>450</v>
      </c>
      <c r="I57" s="259" t="s">
        <v>452</v>
      </c>
      <c r="J57" s="259" t="s">
        <v>453</v>
      </c>
      <c r="K57" s="146">
        <v>42055</v>
      </c>
      <c r="L57" s="125">
        <v>7890</v>
      </c>
      <c r="M57" s="124" t="s">
        <v>627</v>
      </c>
      <c r="N57" s="146">
        <v>42055</v>
      </c>
      <c r="O57" s="146">
        <v>42144</v>
      </c>
      <c r="P57" s="259" t="s">
        <v>361</v>
      </c>
      <c r="Q57" s="259" t="s">
        <v>356</v>
      </c>
      <c r="R57" s="125">
        <v>0</v>
      </c>
      <c r="S57" s="125">
        <v>0</v>
      </c>
      <c r="T57" s="259" t="s">
        <v>459</v>
      </c>
      <c r="U57" s="259" t="s">
        <v>356</v>
      </c>
      <c r="V57" s="146" t="s">
        <v>356</v>
      </c>
      <c r="W57" s="124" t="s">
        <v>356</v>
      </c>
      <c r="X57" s="259" t="s">
        <v>356</v>
      </c>
      <c r="Y57" s="146" t="s">
        <v>356</v>
      </c>
      <c r="Z57" s="146" t="s">
        <v>356</v>
      </c>
      <c r="AA57" s="147">
        <v>0</v>
      </c>
      <c r="AB57" s="147">
        <v>0</v>
      </c>
      <c r="AC57" s="125">
        <v>0</v>
      </c>
      <c r="AD57" s="125">
        <v>0</v>
      </c>
      <c r="AE57" s="148">
        <f>(L57+AC57)-AD57</f>
        <v>7890</v>
      </c>
      <c r="AF57" s="125">
        <v>0</v>
      </c>
      <c r="AG57" s="125">
        <v>7890</v>
      </c>
      <c r="AH57" s="144">
        <f t="shared" ref="AH57:AH71" si="11">AF57+AG57</f>
        <v>7890</v>
      </c>
      <c r="AI57" s="85" t="s">
        <v>356</v>
      </c>
      <c r="AJ57" s="81" t="s">
        <v>356</v>
      </c>
      <c r="AK57" s="142" t="s">
        <v>356</v>
      </c>
      <c r="AL57" s="81" t="s">
        <v>356</v>
      </c>
      <c r="AM57" s="126" t="s">
        <v>364</v>
      </c>
      <c r="AN57" s="127" t="s">
        <v>365</v>
      </c>
      <c r="AO57" s="124" t="s">
        <v>628</v>
      </c>
      <c r="AP57" s="146">
        <v>42075</v>
      </c>
      <c r="AQ57" s="124" t="s">
        <v>628</v>
      </c>
      <c r="AR57" s="146">
        <v>42075</v>
      </c>
      <c r="AS57" s="258"/>
      <c r="AT57" s="256"/>
      <c r="AU57" s="256"/>
      <c r="AV57" s="256"/>
      <c r="AW57" s="256"/>
      <c r="AX57" s="256"/>
      <c r="AY57" s="256"/>
      <c r="AZ57" s="256"/>
      <c r="BA57" s="256"/>
      <c r="BB57" s="256"/>
      <c r="BC57" s="256"/>
      <c r="BD57" s="256"/>
    </row>
    <row r="58" spans="1:56" ht="54.75" customHeight="1" x14ac:dyDescent="0.25">
      <c r="A58" s="452">
        <v>35</v>
      </c>
      <c r="B58" s="446" t="s">
        <v>454</v>
      </c>
      <c r="C58" s="145" t="s">
        <v>467</v>
      </c>
      <c r="D58" s="259" t="s">
        <v>390</v>
      </c>
      <c r="E58" s="259" t="s">
        <v>354</v>
      </c>
      <c r="F58" s="160" t="s">
        <v>455</v>
      </c>
      <c r="G58" s="145" t="s">
        <v>467</v>
      </c>
      <c r="H58" s="145" t="s">
        <v>454</v>
      </c>
      <c r="I58" s="259" t="s">
        <v>456</v>
      </c>
      <c r="J58" s="259" t="s">
        <v>457</v>
      </c>
      <c r="K58" s="146">
        <v>42079</v>
      </c>
      <c r="L58" s="125">
        <v>7900</v>
      </c>
      <c r="M58" s="124" t="s">
        <v>629</v>
      </c>
      <c r="N58" s="146">
        <v>42079</v>
      </c>
      <c r="O58" s="146">
        <v>42369</v>
      </c>
      <c r="P58" s="259" t="s">
        <v>361</v>
      </c>
      <c r="Q58" s="259" t="s">
        <v>356</v>
      </c>
      <c r="R58" s="125">
        <v>0</v>
      </c>
      <c r="S58" s="125">
        <v>0</v>
      </c>
      <c r="T58" s="259" t="s">
        <v>359</v>
      </c>
      <c r="U58" s="259" t="s">
        <v>356</v>
      </c>
      <c r="V58" s="146" t="s">
        <v>356</v>
      </c>
      <c r="W58" s="124" t="s">
        <v>356</v>
      </c>
      <c r="X58" s="259" t="s">
        <v>356</v>
      </c>
      <c r="Y58" s="146" t="s">
        <v>356</v>
      </c>
      <c r="Z58" s="146" t="s">
        <v>356</v>
      </c>
      <c r="AA58" s="147">
        <v>0</v>
      </c>
      <c r="AB58" s="147">
        <v>0</v>
      </c>
      <c r="AC58" s="125">
        <v>0</v>
      </c>
      <c r="AD58" s="125">
        <v>0</v>
      </c>
      <c r="AE58" s="148">
        <f t="shared" ref="AE58:AE60" si="12">(L58+AC58)-AD58</f>
        <v>7900</v>
      </c>
      <c r="AF58" s="125">
        <v>0</v>
      </c>
      <c r="AG58" s="125">
        <v>6756.64</v>
      </c>
      <c r="AH58" s="144">
        <f t="shared" si="11"/>
        <v>6756.64</v>
      </c>
      <c r="AI58" s="85" t="s">
        <v>356</v>
      </c>
      <c r="AJ58" s="81" t="s">
        <v>356</v>
      </c>
      <c r="AK58" s="142" t="s">
        <v>356</v>
      </c>
      <c r="AL58" s="81" t="s">
        <v>356</v>
      </c>
      <c r="AM58" s="126" t="s">
        <v>364</v>
      </c>
      <c r="AN58" s="127" t="s">
        <v>365</v>
      </c>
      <c r="AO58" s="124" t="s">
        <v>495</v>
      </c>
      <c r="AP58" s="146">
        <v>42082</v>
      </c>
      <c r="AQ58" s="124" t="s">
        <v>495</v>
      </c>
      <c r="AR58" s="146">
        <v>42082</v>
      </c>
      <c r="AS58" s="258"/>
      <c r="AT58" s="256"/>
      <c r="AU58" s="256"/>
      <c r="AV58" s="256"/>
      <c r="AW58" s="256"/>
      <c r="AX58" s="256"/>
      <c r="AY58" s="256"/>
      <c r="AZ58" s="256"/>
      <c r="BA58" s="256"/>
      <c r="BB58" s="256"/>
      <c r="BC58" s="256"/>
      <c r="BD58" s="256"/>
    </row>
    <row r="59" spans="1:56" ht="51" customHeight="1" x14ac:dyDescent="0.25">
      <c r="A59" s="452">
        <v>36</v>
      </c>
      <c r="B59" s="446" t="s">
        <v>458</v>
      </c>
      <c r="C59" s="145" t="s">
        <v>467</v>
      </c>
      <c r="D59" s="259" t="s">
        <v>390</v>
      </c>
      <c r="E59" s="259" t="s">
        <v>354</v>
      </c>
      <c r="F59" s="160" t="s">
        <v>460</v>
      </c>
      <c r="G59" s="145" t="s">
        <v>467</v>
      </c>
      <c r="H59" s="145" t="s">
        <v>458</v>
      </c>
      <c r="I59" s="259" t="s">
        <v>461</v>
      </c>
      <c r="J59" s="259" t="s">
        <v>462</v>
      </c>
      <c r="K59" s="146">
        <v>42090</v>
      </c>
      <c r="L59" s="125">
        <v>7150</v>
      </c>
      <c r="M59" s="124" t="s">
        <v>630</v>
      </c>
      <c r="N59" s="146">
        <v>42090</v>
      </c>
      <c r="O59" s="146">
        <v>42121</v>
      </c>
      <c r="P59" s="259" t="s">
        <v>361</v>
      </c>
      <c r="Q59" s="259" t="s">
        <v>356</v>
      </c>
      <c r="R59" s="125">
        <v>0</v>
      </c>
      <c r="S59" s="125">
        <v>0</v>
      </c>
      <c r="T59" s="259" t="s">
        <v>459</v>
      </c>
      <c r="U59" s="259" t="s">
        <v>356</v>
      </c>
      <c r="V59" s="146" t="s">
        <v>356</v>
      </c>
      <c r="W59" s="124" t="s">
        <v>356</v>
      </c>
      <c r="X59" s="259" t="s">
        <v>356</v>
      </c>
      <c r="Y59" s="146" t="s">
        <v>356</v>
      </c>
      <c r="Z59" s="146" t="s">
        <v>356</v>
      </c>
      <c r="AA59" s="147">
        <v>0</v>
      </c>
      <c r="AB59" s="147">
        <v>0</v>
      </c>
      <c r="AC59" s="125">
        <v>0</v>
      </c>
      <c r="AD59" s="125">
        <v>0</v>
      </c>
      <c r="AE59" s="148">
        <f t="shared" si="12"/>
        <v>7150</v>
      </c>
      <c r="AF59" s="125">
        <v>0</v>
      </c>
      <c r="AG59" s="125">
        <v>7150</v>
      </c>
      <c r="AH59" s="144">
        <f t="shared" si="11"/>
        <v>7150</v>
      </c>
      <c r="AI59" s="85" t="s">
        <v>356</v>
      </c>
      <c r="AJ59" s="81" t="s">
        <v>356</v>
      </c>
      <c r="AK59" s="142" t="s">
        <v>356</v>
      </c>
      <c r="AL59" s="81" t="s">
        <v>356</v>
      </c>
      <c r="AM59" s="126" t="s">
        <v>364</v>
      </c>
      <c r="AN59" s="127" t="s">
        <v>365</v>
      </c>
      <c r="AO59" s="124" t="s">
        <v>631</v>
      </c>
      <c r="AP59" s="146">
        <v>42090</v>
      </c>
      <c r="AQ59" s="124" t="s">
        <v>631</v>
      </c>
      <c r="AR59" s="146">
        <v>42090</v>
      </c>
      <c r="AS59" s="258"/>
      <c r="AT59" s="256"/>
      <c r="AU59" s="256"/>
      <c r="AV59" s="256"/>
      <c r="AW59" s="256"/>
      <c r="AX59" s="256"/>
      <c r="AY59" s="256"/>
      <c r="AZ59" s="256"/>
      <c r="BA59" s="256"/>
      <c r="BB59" s="256"/>
      <c r="BC59" s="256"/>
      <c r="BD59" s="256"/>
    </row>
    <row r="60" spans="1:56" ht="51" customHeight="1" x14ac:dyDescent="0.25">
      <c r="A60" s="452">
        <v>37</v>
      </c>
      <c r="B60" s="446" t="s">
        <v>463</v>
      </c>
      <c r="C60" s="145" t="s">
        <v>467</v>
      </c>
      <c r="D60" s="259" t="s">
        <v>390</v>
      </c>
      <c r="E60" s="259" t="s">
        <v>354</v>
      </c>
      <c r="F60" s="160" t="s">
        <v>464</v>
      </c>
      <c r="G60" s="145" t="s">
        <v>467</v>
      </c>
      <c r="H60" s="145" t="s">
        <v>463</v>
      </c>
      <c r="I60" s="259" t="s">
        <v>465</v>
      </c>
      <c r="J60" s="259" t="s">
        <v>466</v>
      </c>
      <c r="K60" s="146">
        <v>42090</v>
      </c>
      <c r="L60" s="125">
        <v>7850</v>
      </c>
      <c r="M60" s="124" t="s">
        <v>632</v>
      </c>
      <c r="N60" s="146">
        <v>42090</v>
      </c>
      <c r="O60" s="146">
        <v>42121</v>
      </c>
      <c r="P60" s="259" t="s">
        <v>361</v>
      </c>
      <c r="Q60" s="259" t="s">
        <v>356</v>
      </c>
      <c r="R60" s="125">
        <v>0</v>
      </c>
      <c r="S60" s="125">
        <v>0</v>
      </c>
      <c r="T60" s="259" t="s">
        <v>459</v>
      </c>
      <c r="U60" s="259" t="s">
        <v>356</v>
      </c>
      <c r="V60" s="146" t="s">
        <v>356</v>
      </c>
      <c r="W60" s="124" t="s">
        <v>356</v>
      </c>
      <c r="X60" s="259" t="s">
        <v>356</v>
      </c>
      <c r="Y60" s="146" t="s">
        <v>356</v>
      </c>
      <c r="Z60" s="146" t="s">
        <v>356</v>
      </c>
      <c r="AA60" s="147">
        <v>0</v>
      </c>
      <c r="AB60" s="147">
        <v>0</v>
      </c>
      <c r="AC60" s="125">
        <v>0</v>
      </c>
      <c r="AD60" s="125">
        <v>0</v>
      </c>
      <c r="AE60" s="148">
        <f t="shared" si="12"/>
        <v>7850</v>
      </c>
      <c r="AF60" s="125">
        <v>0</v>
      </c>
      <c r="AG60" s="125">
        <v>7850</v>
      </c>
      <c r="AH60" s="144">
        <f t="shared" si="11"/>
        <v>7850</v>
      </c>
      <c r="AI60" s="85" t="s">
        <v>356</v>
      </c>
      <c r="AJ60" s="81" t="s">
        <v>356</v>
      </c>
      <c r="AK60" s="142" t="s">
        <v>356</v>
      </c>
      <c r="AL60" s="81" t="s">
        <v>356</v>
      </c>
      <c r="AM60" s="126" t="s">
        <v>364</v>
      </c>
      <c r="AN60" s="127" t="s">
        <v>365</v>
      </c>
      <c r="AO60" s="124" t="s">
        <v>631</v>
      </c>
      <c r="AP60" s="146">
        <v>42090</v>
      </c>
      <c r="AQ60" s="124" t="s">
        <v>631</v>
      </c>
      <c r="AR60" s="146">
        <v>42090</v>
      </c>
      <c r="AS60" s="258"/>
      <c r="AT60" s="256"/>
      <c r="AU60" s="256"/>
      <c r="AV60" s="256"/>
      <c r="AW60" s="256"/>
      <c r="AX60" s="256"/>
      <c r="AY60" s="256"/>
      <c r="AZ60" s="256"/>
      <c r="BA60" s="256"/>
      <c r="BB60" s="256"/>
      <c r="BC60" s="256"/>
      <c r="BD60" s="256"/>
    </row>
    <row r="61" spans="1:56" ht="57.75" customHeight="1" x14ac:dyDescent="0.25">
      <c r="A61" s="452">
        <v>38</v>
      </c>
      <c r="B61" s="446" t="s">
        <v>473</v>
      </c>
      <c r="C61" s="145" t="s">
        <v>467</v>
      </c>
      <c r="D61" s="259" t="s">
        <v>390</v>
      </c>
      <c r="E61" s="259" t="s">
        <v>354</v>
      </c>
      <c r="F61" s="160" t="s">
        <v>634</v>
      </c>
      <c r="G61" s="145" t="s">
        <v>467</v>
      </c>
      <c r="H61" s="145" t="s">
        <v>473</v>
      </c>
      <c r="I61" s="259" t="s">
        <v>635</v>
      </c>
      <c r="J61" s="259" t="s">
        <v>636</v>
      </c>
      <c r="K61" s="146">
        <v>42109</v>
      </c>
      <c r="L61" s="125">
        <v>5140</v>
      </c>
      <c r="M61" s="124" t="s">
        <v>638</v>
      </c>
      <c r="N61" s="146">
        <v>42109</v>
      </c>
      <c r="O61" s="146">
        <v>42185</v>
      </c>
      <c r="P61" s="259" t="s">
        <v>361</v>
      </c>
      <c r="Q61" s="259" t="s">
        <v>356</v>
      </c>
      <c r="R61" s="125">
        <v>0</v>
      </c>
      <c r="S61" s="125">
        <v>0</v>
      </c>
      <c r="T61" s="259" t="s">
        <v>359</v>
      </c>
      <c r="U61" s="259" t="s">
        <v>356</v>
      </c>
      <c r="V61" s="146" t="s">
        <v>356</v>
      </c>
      <c r="W61" s="124" t="s">
        <v>356</v>
      </c>
      <c r="X61" s="259" t="s">
        <v>356</v>
      </c>
      <c r="Y61" s="146" t="s">
        <v>356</v>
      </c>
      <c r="Z61" s="146" t="s">
        <v>356</v>
      </c>
      <c r="AA61" s="147">
        <v>0</v>
      </c>
      <c r="AB61" s="147">
        <v>0</v>
      </c>
      <c r="AC61" s="125">
        <v>0</v>
      </c>
      <c r="AD61" s="125">
        <v>0</v>
      </c>
      <c r="AE61" s="148">
        <v>5140</v>
      </c>
      <c r="AF61" s="125">
        <v>0</v>
      </c>
      <c r="AG61" s="125">
        <v>5140</v>
      </c>
      <c r="AH61" s="144">
        <f t="shared" si="11"/>
        <v>5140</v>
      </c>
      <c r="AI61" s="85" t="s">
        <v>356</v>
      </c>
      <c r="AJ61" s="81" t="s">
        <v>356</v>
      </c>
      <c r="AK61" s="142" t="s">
        <v>356</v>
      </c>
      <c r="AL61" s="81" t="s">
        <v>356</v>
      </c>
      <c r="AM61" s="126" t="s">
        <v>364</v>
      </c>
      <c r="AN61" s="127" t="s">
        <v>365</v>
      </c>
      <c r="AO61" s="124" t="s">
        <v>637</v>
      </c>
      <c r="AP61" s="146">
        <v>42118</v>
      </c>
      <c r="AQ61" s="124" t="s">
        <v>637</v>
      </c>
      <c r="AR61" s="146">
        <v>42118</v>
      </c>
      <c r="AS61" s="258"/>
      <c r="AT61" s="256"/>
      <c r="AU61" s="256"/>
      <c r="AV61" s="256"/>
      <c r="AW61" s="256"/>
      <c r="AX61" s="256"/>
      <c r="AY61" s="256"/>
      <c r="AZ61" s="256"/>
      <c r="BA61" s="256"/>
      <c r="BB61" s="256"/>
      <c r="BC61" s="256"/>
      <c r="BD61" s="256"/>
    </row>
    <row r="62" spans="1:56" ht="51" customHeight="1" x14ac:dyDescent="0.25">
      <c r="A62" s="452">
        <v>39</v>
      </c>
      <c r="B62" s="446" t="s">
        <v>397</v>
      </c>
      <c r="C62" s="145" t="s">
        <v>467</v>
      </c>
      <c r="D62" s="259" t="s">
        <v>390</v>
      </c>
      <c r="E62" s="259" t="s">
        <v>354</v>
      </c>
      <c r="F62" s="160" t="s">
        <v>639</v>
      </c>
      <c r="G62" s="145" t="s">
        <v>467</v>
      </c>
      <c r="H62" s="145" t="s">
        <v>397</v>
      </c>
      <c r="I62" s="259" t="s">
        <v>640</v>
      </c>
      <c r="J62" s="259" t="s">
        <v>641</v>
      </c>
      <c r="K62" s="146">
        <v>42069</v>
      </c>
      <c r="L62" s="125">
        <v>7850</v>
      </c>
      <c r="M62" s="124" t="s">
        <v>642</v>
      </c>
      <c r="N62" s="146">
        <v>42069</v>
      </c>
      <c r="O62" s="146">
        <v>42222</v>
      </c>
      <c r="P62" s="259" t="s">
        <v>361</v>
      </c>
      <c r="Q62" s="259" t="s">
        <v>356</v>
      </c>
      <c r="R62" s="125">
        <v>0</v>
      </c>
      <c r="S62" s="125">
        <v>0</v>
      </c>
      <c r="T62" s="259" t="s">
        <v>459</v>
      </c>
      <c r="U62" s="259" t="s">
        <v>356</v>
      </c>
      <c r="V62" s="146" t="s">
        <v>356</v>
      </c>
      <c r="W62" s="124" t="s">
        <v>356</v>
      </c>
      <c r="X62" s="259" t="s">
        <v>356</v>
      </c>
      <c r="Y62" s="146" t="s">
        <v>356</v>
      </c>
      <c r="Z62" s="146" t="s">
        <v>356</v>
      </c>
      <c r="AA62" s="147">
        <v>0</v>
      </c>
      <c r="AB62" s="147">
        <v>0</v>
      </c>
      <c r="AC62" s="125">
        <v>0</v>
      </c>
      <c r="AD62" s="125">
        <v>0</v>
      </c>
      <c r="AE62" s="125">
        <v>7850</v>
      </c>
      <c r="AF62" s="125">
        <v>0</v>
      </c>
      <c r="AG62" s="125">
        <v>7850</v>
      </c>
      <c r="AH62" s="144">
        <f t="shared" si="11"/>
        <v>7850</v>
      </c>
      <c r="AI62" s="85" t="s">
        <v>356</v>
      </c>
      <c r="AJ62" s="81" t="s">
        <v>356</v>
      </c>
      <c r="AK62" s="142" t="s">
        <v>356</v>
      </c>
      <c r="AL62" s="81" t="s">
        <v>356</v>
      </c>
      <c r="AM62" s="126" t="s">
        <v>364</v>
      </c>
      <c r="AN62" s="127" t="s">
        <v>365</v>
      </c>
      <c r="AO62" s="124" t="s">
        <v>643</v>
      </c>
      <c r="AP62" s="146">
        <v>42123</v>
      </c>
      <c r="AQ62" s="124" t="s">
        <v>643</v>
      </c>
      <c r="AR62" s="146">
        <v>42123</v>
      </c>
      <c r="AS62" s="258"/>
      <c r="AT62" s="256"/>
      <c r="AU62" s="256"/>
      <c r="AV62" s="256"/>
      <c r="AW62" s="256"/>
      <c r="AX62" s="256"/>
      <c r="AY62" s="256"/>
      <c r="AZ62" s="256"/>
      <c r="BA62" s="256"/>
      <c r="BB62" s="256"/>
      <c r="BC62" s="256"/>
      <c r="BD62" s="256"/>
    </row>
    <row r="63" spans="1:56" ht="51" customHeight="1" x14ac:dyDescent="0.25">
      <c r="A63" s="452">
        <v>40</v>
      </c>
      <c r="B63" s="446" t="s">
        <v>424</v>
      </c>
      <c r="C63" s="145" t="s">
        <v>467</v>
      </c>
      <c r="D63" s="259" t="s">
        <v>390</v>
      </c>
      <c r="E63" s="259" t="s">
        <v>354</v>
      </c>
      <c r="F63" s="160" t="s">
        <v>644</v>
      </c>
      <c r="G63" s="145" t="s">
        <v>467</v>
      </c>
      <c r="H63" s="145" t="s">
        <v>424</v>
      </c>
      <c r="I63" s="259" t="s">
        <v>645</v>
      </c>
      <c r="J63" s="259" t="s">
        <v>646</v>
      </c>
      <c r="K63" s="146">
        <v>42041</v>
      </c>
      <c r="L63" s="125">
        <v>7800</v>
      </c>
      <c r="M63" s="124" t="s">
        <v>647</v>
      </c>
      <c r="N63" s="146">
        <v>42041</v>
      </c>
      <c r="O63" s="146">
        <v>42222</v>
      </c>
      <c r="P63" s="259" t="s">
        <v>361</v>
      </c>
      <c r="Q63" s="259" t="s">
        <v>356</v>
      </c>
      <c r="R63" s="125">
        <v>0</v>
      </c>
      <c r="S63" s="125">
        <v>0</v>
      </c>
      <c r="T63" s="259" t="s">
        <v>459</v>
      </c>
      <c r="U63" s="259" t="s">
        <v>356</v>
      </c>
      <c r="V63" s="146" t="s">
        <v>356</v>
      </c>
      <c r="W63" s="124" t="s">
        <v>356</v>
      </c>
      <c r="X63" s="259" t="s">
        <v>356</v>
      </c>
      <c r="Y63" s="146" t="s">
        <v>356</v>
      </c>
      <c r="Z63" s="146" t="s">
        <v>356</v>
      </c>
      <c r="AA63" s="147">
        <v>0</v>
      </c>
      <c r="AB63" s="147">
        <v>0</v>
      </c>
      <c r="AC63" s="125">
        <v>0</v>
      </c>
      <c r="AD63" s="125">
        <v>0</v>
      </c>
      <c r="AE63" s="148">
        <v>7800</v>
      </c>
      <c r="AF63" s="125">
        <v>0</v>
      </c>
      <c r="AG63" s="125">
        <v>3900</v>
      </c>
      <c r="AH63" s="144">
        <f t="shared" si="11"/>
        <v>3900</v>
      </c>
      <c r="AI63" s="85" t="s">
        <v>356</v>
      </c>
      <c r="AJ63" s="81" t="s">
        <v>356</v>
      </c>
      <c r="AK63" s="142" t="s">
        <v>356</v>
      </c>
      <c r="AL63" s="81" t="s">
        <v>356</v>
      </c>
      <c r="AM63" s="126" t="s">
        <v>364</v>
      </c>
      <c r="AN63" s="127" t="s">
        <v>365</v>
      </c>
      <c r="AO63" s="124" t="s">
        <v>643</v>
      </c>
      <c r="AP63" s="146">
        <v>42123</v>
      </c>
      <c r="AQ63" s="124" t="s">
        <v>643</v>
      </c>
      <c r="AR63" s="146">
        <v>42123</v>
      </c>
      <c r="AS63" s="258"/>
      <c r="AT63" s="256"/>
      <c r="AU63" s="256"/>
      <c r="AV63" s="256"/>
      <c r="AW63" s="256"/>
      <c r="AX63" s="256"/>
      <c r="AY63" s="256"/>
      <c r="AZ63" s="256"/>
      <c r="BA63" s="256"/>
      <c r="BB63" s="256"/>
      <c r="BC63" s="256"/>
      <c r="BD63" s="256"/>
    </row>
    <row r="64" spans="1:56" ht="51" customHeight="1" x14ac:dyDescent="0.25">
      <c r="A64" s="452">
        <v>41</v>
      </c>
      <c r="B64" s="446" t="s">
        <v>408</v>
      </c>
      <c r="C64" s="145" t="s">
        <v>467</v>
      </c>
      <c r="D64" s="259" t="s">
        <v>390</v>
      </c>
      <c r="E64" s="259" t="s">
        <v>354</v>
      </c>
      <c r="F64" s="160" t="s">
        <v>648</v>
      </c>
      <c r="G64" s="145" t="s">
        <v>467</v>
      </c>
      <c r="H64" s="145" t="s">
        <v>408</v>
      </c>
      <c r="I64" s="259" t="s">
        <v>649</v>
      </c>
      <c r="J64" s="259" t="s">
        <v>650</v>
      </c>
      <c r="K64" s="146">
        <v>42054</v>
      </c>
      <c r="L64" s="125">
        <v>7800</v>
      </c>
      <c r="M64" s="124" t="s">
        <v>651</v>
      </c>
      <c r="N64" s="146">
        <v>42054</v>
      </c>
      <c r="O64" s="146">
        <v>42235</v>
      </c>
      <c r="P64" s="259" t="s">
        <v>361</v>
      </c>
      <c r="Q64" s="259" t="s">
        <v>356</v>
      </c>
      <c r="R64" s="125">
        <v>0</v>
      </c>
      <c r="S64" s="125">
        <v>0</v>
      </c>
      <c r="T64" s="259" t="s">
        <v>459</v>
      </c>
      <c r="U64" s="259" t="s">
        <v>356</v>
      </c>
      <c r="V64" s="146" t="s">
        <v>356</v>
      </c>
      <c r="W64" s="124" t="s">
        <v>356</v>
      </c>
      <c r="X64" s="259" t="s">
        <v>356</v>
      </c>
      <c r="Y64" s="146" t="s">
        <v>356</v>
      </c>
      <c r="Z64" s="146" t="s">
        <v>356</v>
      </c>
      <c r="AA64" s="147">
        <v>0</v>
      </c>
      <c r="AB64" s="147">
        <v>0</v>
      </c>
      <c r="AC64" s="125">
        <v>0</v>
      </c>
      <c r="AD64" s="125">
        <v>0</v>
      </c>
      <c r="AE64" s="148">
        <v>7800</v>
      </c>
      <c r="AF64" s="125">
        <v>0</v>
      </c>
      <c r="AG64" s="125">
        <v>3900</v>
      </c>
      <c r="AH64" s="144">
        <f t="shared" si="11"/>
        <v>3900</v>
      </c>
      <c r="AI64" s="85" t="s">
        <v>356</v>
      </c>
      <c r="AJ64" s="81" t="s">
        <v>356</v>
      </c>
      <c r="AK64" s="142" t="s">
        <v>356</v>
      </c>
      <c r="AL64" s="81" t="s">
        <v>356</v>
      </c>
      <c r="AM64" s="126" t="s">
        <v>364</v>
      </c>
      <c r="AN64" s="127" t="s">
        <v>365</v>
      </c>
      <c r="AO64" s="124" t="s">
        <v>643</v>
      </c>
      <c r="AP64" s="146">
        <v>42123</v>
      </c>
      <c r="AQ64" s="124" t="s">
        <v>643</v>
      </c>
      <c r="AR64" s="146">
        <v>42123</v>
      </c>
      <c r="AS64" s="258"/>
      <c r="AT64" s="256"/>
      <c r="AU64" s="256"/>
      <c r="AV64" s="256"/>
      <c r="AW64" s="256"/>
      <c r="AX64" s="256"/>
      <c r="AY64" s="256"/>
      <c r="AZ64" s="256"/>
      <c r="BA64" s="256"/>
      <c r="BB64" s="256"/>
      <c r="BC64" s="256"/>
      <c r="BD64" s="256"/>
    </row>
    <row r="65" spans="1:56" ht="51" customHeight="1" x14ac:dyDescent="0.25">
      <c r="A65" s="452">
        <v>42</v>
      </c>
      <c r="B65" s="446" t="s">
        <v>415</v>
      </c>
      <c r="C65" s="145" t="s">
        <v>467</v>
      </c>
      <c r="D65" s="259" t="s">
        <v>390</v>
      </c>
      <c r="E65" s="259" t="s">
        <v>354</v>
      </c>
      <c r="F65" s="160" t="s">
        <v>652</v>
      </c>
      <c r="G65" s="145" t="s">
        <v>467</v>
      </c>
      <c r="H65" s="145" t="s">
        <v>415</v>
      </c>
      <c r="I65" s="259" t="s">
        <v>653</v>
      </c>
      <c r="J65" s="259" t="s">
        <v>654</v>
      </c>
      <c r="K65" s="146">
        <v>42080</v>
      </c>
      <c r="L65" s="125">
        <v>7800</v>
      </c>
      <c r="M65" s="124" t="s">
        <v>655</v>
      </c>
      <c r="N65" s="146">
        <v>42080</v>
      </c>
      <c r="O65" s="146">
        <v>42233</v>
      </c>
      <c r="P65" s="259" t="s">
        <v>361</v>
      </c>
      <c r="Q65" s="259" t="s">
        <v>356</v>
      </c>
      <c r="R65" s="125">
        <v>0</v>
      </c>
      <c r="S65" s="125">
        <v>0</v>
      </c>
      <c r="T65" s="259" t="s">
        <v>459</v>
      </c>
      <c r="U65" s="259" t="s">
        <v>356</v>
      </c>
      <c r="V65" s="146" t="s">
        <v>356</v>
      </c>
      <c r="W65" s="124" t="s">
        <v>356</v>
      </c>
      <c r="X65" s="259" t="s">
        <v>356</v>
      </c>
      <c r="Y65" s="146" t="s">
        <v>356</v>
      </c>
      <c r="Z65" s="146" t="s">
        <v>356</v>
      </c>
      <c r="AA65" s="147">
        <v>0</v>
      </c>
      <c r="AB65" s="147">
        <v>0</v>
      </c>
      <c r="AC65" s="125">
        <v>0</v>
      </c>
      <c r="AD65" s="125">
        <v>0</v>
      </c>
      <c r="AE65" s="148">
        <v>7800</v>
      </c>
      <c r="AF65" s="125">
        <v>0</v>
      </c>
      <c r="AG65" s="125">
        <v>7800</v>
      </c>
      <c r="AH65" s="144">
        <f t="shared" si="11"/>
        <v>7800</v>
      </c>
      <c r="AI65" s="85" t="s">
        <v>356</v>
      </c>
      <c r="AJ65" s="81" t="s">
        <v>356</v>
      </c>
      <c r="AK65" s="142" t="s">
        <v>356</v>
      </c>
      <c r="AL65" s="81" t="s">
        <v>356</v>
      </c>
      <c r="AM65" s="126" t="s">
        <v>364</v>
      </c>
      <c r="AN65" s="127" t="s">
        <v>365</v>
      </c>
      <c r="AO65" s="124" t="s">
        <v>643</v>
      </c>
      <c r="AP65" s="146">
        <v>42123</v>
      </c>
      <c r="AQ65" s="124" t="s">
        <v>656</v>
      </c>
      <c r="AR65" s="146">
        <v>42124</v>
      </c>
      <c r="AS65" s="258"/>
      <c r="AT65" s="256"/>
      <c r="AU65" s="256"/>
      <c r="AV65" s="256"/>
      <c r="AW65" s="256"/>
      <c r="AX65" s="256"/>
      <c r="AY65" s="256"/>
      <c r="AZ65" s="256"/>
      <c r="BA65" s="256"/>
      <c r="BB65" s="256"/>
      <c r="BC65" s="256"/>
      <c r="BD65" s="256"/>
    </row>
    <row r="66" spans="1:56" ht="54" customHeight="1" x14ac:dyDescent="0.25">
      <c r="A66" s="452">
        <v>43</v>
      </c>
      <c r="B66" s="446" t="s">
        <v>416</v>
      </c>
      <c r="C66" s="145" t="s">
        <v>467</v>
      </c>
      <c r="D66" s="259" t="s">
        <v>390</v>
      </c>
      <c r="E66" s="259" t="s">
        <v>354</v>
      </c>
      <c r="F66" s="160" t="s">
        <v>657</v>
      </c>
      <c r="G66" s="145" t="s">
        <v>467</v>
      </c>
      <c r="H66" s="145" t="s">
        <v>416</v>
      </c>
      <c r="I66" s="259" t="s">
        <v>658</v>
      </c>
      <c r="J66" s="259" t="s">
        <v>659</v>
      </c>
      <c r="K66" s="146">
        <v>42079</v>
      </c>
      <c r="L66" s="125">
        <v>7900</v>
      </c>
      <c r="M66" s="124" t="s">
        <v>651</v>
      </c>
      <c r="N66" s="146">
        <v>42079</v>
      </c>
      <c r="O66" s="146">
        <v>42232</v>
      </c>
      <c r="P66" s="259" t="s">
        <v>361</v>
      </c>
      <c r="Q66" s="259" t="s">
        <v>356</v>
      </c>
      <c r="R66" s="125">
        <v>0</v>
      </c>
      <c r="S66" s="125">
        <v>0</v>
      </c>
      <c r="T66" s="259" t="s">
        <v>459</v>
      </c>
      <c r="U66" s="259" t="s">
        <v>356</v>
      </c>
      <c r="V66" s="146" t="s">
        <v>356</v>
      </c>
      <c r="W66" s="124" t="s">
        <v>356</v>
      </c>
      <c r="X66" s="259" t="s">
        <v>356</v>
      </c>
      <c r="Y66" s="146" t="s">
        <v>356</v>
      </c>
      <c r="Z66" s="146" t="s">
        <v>356</v>
      </c>
      <c r="AA66" s="147">
        <v>0</v>
      </c>
      <c r="AB66" s="147">
        <v>0</v>
      </c>
      <c r="AC66" s="125">
        <v>0</v>
      </c>
      <c r="AD66" s="125">
        <v>0</v>
      </c>
      <c r="AE66" s="148">
        <v>7900</v>
      </c>
      <c r="AF66" s="125">
        <v>0</v>
      </c>
      <c r="AG66" s="125">
        <v>7900</v>
      </c>
      <c r="AH66" s="144">
        <f t="shared" si="11"/>
        <v>7900</v>
      </c>
      <c r="AI66" s="85" t="s">
        <v>356</v>
      </c>
      <c r="AJ66" s="81" t="s">
        <v>356</v>
      </c>
      <c r="AK66" s="142" t="s">
        <v>356</v>
      </c>
      <c r="AL66" s="81" t="s">
        <v>356</v>
      </c>
      <c r="AM66" s="126" t="s">
        <v>364</v>
      </c>
      <c r="AN66" s="127" t="s">
        <v>365</v>
      </c>
      <c r="AO66" s="124" t="s">
        <v>643</v>
      </c>
      <c r="AP66" s="146">
        <v>42123</v>
      </c>
      <c r="AQ66" s="124" t="s">
        <v>643</v>
      </c>
      <c r="AR66" s="146">
        <v>42123</v>
      </c>
      <c r="AS66" s="258"/>
      <c r="AT66" s="256"/>
      <c r="AU66" s="256"/>
      <c r="AV66" s="256"/>
      <c r="AW66" s="256"/>
      <c r="AX66" s="256"/>
      <c r="AY66" s="256"/>
      <c r="AZ66" s="256"/>
      <c r="BA66" s="256"/>
      <c r="BB66" s="256"/>
      <c r="BC66" s="256"/>
      <c r="BD66" s="256"/>
    </row>
    <row r="67" spans="1:56" ht="57.75" customHeight="1" x14ac:dyDescent="0.25">
      <c r="A67" s="452">
        <v>44</v>
      </c>
      <c r="B67" s="446" t="s">
        <v>436</v>
      </c>
      <c r="C67" s="145" t="s">
        <v>467</v>
      </c>
      <c r="D67" s="259" t="s">
        <v>390</v>
      </c>
      <c r="E67" s="259" t="s">
        <v>354</v>
      </c>
      <c r="F67" s="160" t="s">
        <v>660</v>
      </c>
      <c r="G67" s="145" t="s">
        <v>467</v>
      </c>
      <c r="H67" s="145" t="s">
        <v>436</v>
      </c>
      <c r="I67" s="259" t="s">
        <v>661</v>
      </c>
      <c r="J67" s="259" t="s">
        <v>662</v>
      </c>
      <c r="K67" s="146">
        <v>42150</v>
      </c>
      <c r="L67" s="125">
        <v>7790</v>
      </c>
      <c r="M67" s="124" t="s">
        <v>663</v>
      </c>
      <c r="N67" s="146">
        <v>42150</v>
      </c>
      <c r="O67" s="146">
        <v>42334</v>
      </c>
      <c r="P67" s="259" t="s">
        <v>361</v>
      </c>
      <c r="Q67" s="259" t="s">
        <v>356</v>
      </c>
      <c r="R67" s="125">
        <v>0</v>
      </c>
      <c r="S67" s="125">
        <v>0</v>
      </c>
      <c r="T67" s="259" t="s">
        <v>359</v>
      </c>
      <c r="U67" s="259" t="s">
        <v>356</v>
      </c>
      <c r="V67" s="146" t="s">
        <v>356</v>
      </c>
      <c r="W67" s="124" t="s">
        <v>356</v>
      </c>
      <c r="X67" s="259" t="s">
        <v>356</v>
      </c>
      <c r="Y67" s="146" t="s">
        <v>356</v>
      </c>
      <c r="Z67" s="146" t="s">
        <v>356</v>
      </c>
      <c r="AA67" s="147">
        <v>0</v>
      </c>
      <c r="AB67" s="147">
        <v>0</v>
      </c>
      <c r="AC67" s="125">
        <v>0</v>
      </c>
      <c r="AD67" s="125">
        <v>0</v>
      </c>
      <c r="AE67" s="148">
        <v>7790</v>
      </c>
      <c r="AF67" s="125">
        <v>0</v>
      </c>
      <c r="AG67" s="125">
        <v>7790</v>
      </c>
      <c r="AH67" s="144">
        <f t="shared" si="11"/>
        <v>7790</v>
      </c>
      <c r="AI67" s="85" t="s">
        <v>356</v>
      </c>
      <c r="AJ67" s="81" t="s">
        <v>356</v>
      </c>
      <c r="AK67" s="142" t="s">
        <v>356</v>
      </c>
      <c r="AL67" s="81" t="s">
        <v>356</v>
      </c>
      <c r="AM67" s="126" t="s">
        <v>364</v>
      </c>
      <c r="AN67" s="127" t="s">
        <v>365</v>
      </c>
      <c r="AO67" s="124" t="s">
        <v>664</v>
      </c>
      <c r="AP67" s="146">
        <v>42149</v>
      </c>
      <c r="AQ67" s="124" t="s">
        <v>665</v>
      </c>
      <c r="AR67" s="146">
        <v>42150</v>
      </c>
      <c r="AS67" s="146"/>
      <c r="AT67" s="256"/>
      <c r="AU67" s="256"/>
      <c r="AV67" s="256"/>
      <c r="AW67" s="256"/>
      <c r="AX67" s="256"/>
      <c r="AY67" s="256"/>
      <c r="AZ67" s="256"/>
      <c r="BA67" s="256"/>
      <c r="BB67" s="256"/>
      <c r="BC67" s="256"/>
      <c r="BD67" s="256"/>
    </row>
    <row r="68" spans="1:56" ht="51" customHeight="1" x14ac:dyDescent="0.25">
      <c r="A68" s="441">
        <v>45</v>
      </c>
      <c r="B68" s="446" t="s">
        <v>533</v>
      </c>
      <c r="C68" s="145" t="s">
        <v>467</v>
      </c>
      <c r="D68" s="259" t="s">
        <v>390</v>
      </c>
      <c r="E68" s="259" t="s">
        <v>354</v>
      </c>
      <c r="F68" s="149" t="s">
        <v>734</v>
      </c>
      <c r="G68" s="145" t="s">
        <v>467</v>
      </c>
      <c r="H68" s="145" t="s">
        <v>533</v>
      </c>
      <c r="I68" s="260" t="s">
        <v>735</v>
      </c>
      <c r="J68" s="259" t="s">
        <v>736</v>
      </c>
      <c r="K68" s="146">
        <v>42157</v>
      </c>
      <c r="L68" s="125">
        <v>7870</v>
      </c>
      <c r="M68" s="124" t="s">
        <v>737</v>
      </c>
      <c r="N68" s="146">
        <v>42157</v>
      </c>
      <c r="O68" s="146">
        <v>42249</v>
      </c>
      <c r="P68" s="259" t="s">
        <v>361</v>
      </c>
      <c r="Q68" s="259" t="s">
        <v>356</v>
      </c>
      <c r="R68" s="259" t="s">
        <v>356</v>
      </c>
      <c r="S68" s="125">
        <v>0</v>
      </c>
      <c r="T68" s="259" t="s">
        <v>738</v>
      </c>
      <c r="U68" s="259" t="s">
        <v>356</v>
      </c>
      <c r="V68" s="146" t="s">
        <v>356</v>
      </c>
      <c r="W68" s="124" t="s">
        <v>356</v>
      </c>
      <c r="X68" s="259" t="s">
        <v>356</v>
      </c>
      <c r="Y68" s="259" t="s">
        <v>356</v>
      </c>
      <c r="Z68" s="259" t="s">
        <v>356</v>
      </c>
      <c r="AA68" s="147">
        <v>0</v>
      </c>
      <c r="AB68" s="147">
        <v>0</v>
      </c>
      <c r="AC68" s="125">
        <v>0</v>
      </c>
      <c r="AD68" s="125">
        <v>0</v>
      </c>
      <c r="AE68" s="148">
        <f t="shared" ref="AE68:AE71" si="13">(L68+AC68)-AD68</f>
        <v>7870</v>
      </c>
      <c r="AF68" s="125">
        <v>0</v>
      </c>
      <c r="AG68" s="125">
        <v>3580</v>
      </c>
      <c r="AH68" s="144">
        <f t="shared" si="11"/>
        <v>3580</v>
      </c>
      <c r="AI68" s="85" t="s">
        <v>356</v>
      </c>
      <c r="AJ68" s="81" t="s">
        <v>356</v>
      </c>
      <c r="AK68" s="142" t="s">
        <v>356</v>
      </c>
      <c r="AL68" s="81" t="s">
        <v>356</v>
      </c>
      <c r="AM68" s="126" t="s">
        <v>364</v>
      </c>
      <c r="AN68" s="127" t="s">
        <v>365</v>
      </c>
      <c r="AO68" s="124" t="s">
        <v>663</v>
      </c>
      <c r="AP68" s="146">
        <v>42156</v>
      </c>
      <c r="AQ68" s="124" t="s">
        <v>663</v>
      </c>
      <c r="AR68" s="146">
        <v>42156</v>
      </c>
      <c r="AS68" s="146"/>
      <c r="AT68" s="260"/>
      <c r="AU68" s="260"/>
      <c r="AV68" s="260"/>
      <c r="AW68" s="260"/>
      <c r="AX68" s="260"/>
      <c r="AY68" s="260"/>
      <c r="AZ68" s="260"/>
      <c r="BA68" s="260"/>
      <c r="BB68" s="260"/>
      <c r="BC68" s="260"/>
      <c r="BD68" s="260"/>
    </row>
    <row r="69" spans="1:56" ht="51" customHeight="1" x14ac:dyDescent="0.25">
      <c r="A69" s="441">
        <v>46</v>
      </c>
      <c r="B69" s="446" t="s">
        <v>544</v>
      </c>
      <c r="C69" s="145" t="s">
        <v>467</v>
      </c>
      <c r="D69" s="259" t="s">
        <v>390</v>
      </c>
      <c r="E69" s="259" t="s">
        <v>354</v>
      </c>
      <c r="F69" s="151" t="s">
        <v>739</v>
      </c>
      <c r="G69" s="145" t="s">
        <v>467</v>
      </c>
      <c r="H69" s="145" t="s">
        <v>544</v>
      </c>
      <c r="I69" s="260" t="s">
        <v>740</v>
      </c>
      <c r="J69" s="259" t="s">
        <v>741</v>
      </c>
      <c r="K69" s="146">
        <v>42164</v>
      </c>
      <c r="L69" s="125">
        <v>7700</v>
      </c>
      <c r="M69" s="124" t="s">
        <v>695</v>
      </c>
      <c r="N69" s="146">
        <v>42164</v>
      </c>
      <c r="O69" s="146">
        <v>42286</v>
      </c>
      <c r="P69" s="259" t="s">
        <v>361</v>
      </c>
      <c r="Q69" s="259" t="s">
        <v>356</v>
      </c>
      <c r="R69" s="259" t="s">
        <v>356</v>
      </c>
      <c r="S69" s="259" t="s">
        <v>356</v>
      </c>
      <c r="T69" s="259" t="s">
        <v>357</v>
      </c>
      <c r="U69" s="259" t="s">
        <v>356</v>
      </c>
      <c r="V69" s="146" t="s">
        <v>356</v>
      </c>
      <c r="W69" s="124" t="s">
        <v>356</v>
      </c>
      <c r="X69" s="259" t="s">
        <v>356</v>
      </c>
      <c r="Y69" s="259" t="s">
        <v>356</v>
      </c>
      <c r="Z69" s="259" t="s">
        <v>356</v>
      </c>
      <c r="AA69" s="147">
        <v>0</v>
      </c>
      <c r="AB69" s="147">
        <v>0</v>
      </c>
      <c r="AC69" s="125">
        <v>0</v>
      </c>
      <c r="AD69" s="125">
        <v>0</v>
      </c>
      <c r="AE69" s="148">
        <f t="shared" si="13"/>
        <v>7700</v>
      </c>
      <c r="AF69" s="125">
        <v>0</v>
      </c>
      <c r="AG69" s="125">
        <v>7700</v>
      </c>
      <c r="AH69" s="144">
        <f t="shared" si="11"/>
        <v>7700</v>
      </c>
      <c r="AI69" s="85" t="s">
        <v>356</v>
      </c>
      <c r="AJ69" s="81" t="s">
        <v>356</v>
      </c>
      <c r="AK69" s="142" t="s">
        <v>356</v>
      </c>
      <c r="AL69" s="81" t="s">
        <v>356</v>
      </c>
      <c r="AM69" s="126" t="s">
        <v>364</v>
      </c>
      <c r="AN69" s="127" t="s">
        <v>365</v>
      </c>
      <c r="AO69" s="124" t="s">
        <v>742</v>
      </c>
      <c r="AP69" s="146">
        <v>42164</v>
      </c>
      <c r="AQ69" s="124" t="s">
        <v>742</v>
      </c>
      <c r="AR69" s="146">
        <v>42164</v>
      </c>
      <c r="AS69" s="146"/>
      <c r="AT69" s="260"/>
      <c r="AU69" s="260"/>
      <c r="AV69" s="260"/>
      <c r="AW69" s="260"/>
      <c r="AX69" s="260"/>
      <c r="AY69" s="260"/>
      <c r="AZ69" s="260"/>
      <c r="BA69" s="260"/>
      <c r="BB69" s="260"/>
      <c r="BC69" s="260"/>
      <c r="BD69" s="260"/>
    </row>
    <row r="70" spans="1:56" ht="51" customHeight="1" x14ac:dyDescent="0.25">
      <c r="A70" s="441">
        <v>47</v>
      </c>
      <c r="B70" s="446" t="s">
        <v>743</v>
      </c>
      <c r="C70" s="145" t="s">
        <v>467</v>
      </c>
      <c r="D70" s="259" t="s">
        <v>390</v>
      </c>
      <c r="E70" s="259" t="s">
        <v>354</v>
      </c>
      <c r="F70" s="151" t="s">
        <v>744</v>
      </c>
      <c r="G70" s="145" t="s">
        <v>467</v>
      </c>
      <c r="H70" s="145" t="s">
        <v>743</v>
      </c>
      <c r="I70" s="259" t="s">
        <v>745</v>
      </c>
      <c r="J70" s="259" t="s">
        <v>746</v>
      </c>
      <c r="K70" s="146">
        <v>42194</v>
      </c>
      <c r="L70" s="125">
        <v>7824</v>
      </c>
      <c r="M70" s="124" t="s">
        <v>747</v>
      </c>
      <c r="N70" s="146">
        <v>42194</v>
      </c>
      <c r="O70" s="146">
        <v>42317</v>
      </c>
      <c r="P70" s="259" t="s">
        <v>361</v>
      </c>
      <c r="Q70" s="259" t="s">
        <v>356</v>
      </c>
      <c r="R70" s="125" t="s">
        <v>356</v>
      </c>
      <c r="S70" s="125" t="s">
        <v>356</v>
      </c>
      <c r="T70" s="259" t="s">
        <v>360</v>
      </c>
      <c r="U70" s="259" t="s">
        <v>356</v>
      </c>
      <c r="V70" s="146" t="s">
        <v>356</v>
      </c>
      <c r="W70" s="124" t="s">
        <v>356</v>
      </c>
      <c r="X70" s="259" t="s">
        <v>356</v>
      </c>
      <c r="Y70" s="259" t="s">
        <v>356</v>
      </c>
      <c r="Z70" s="259" t="s">
        <v>356</v>
      </c>
      <c r="AA70" s="147">
        <v>0</v>
      </c>
      <c r="AB70" s="147">
        <v>0</v>
      </c>
      <c r="AC70" s="125">
        <v>0</v>
      </c>
      <c r="AD70" s="125">
        <v>0</v>
      </c>
      <c r="AE70" s="148">
        <f t="shared" si="13"/>
        <v>7824</v>
      </c>
      <c r="AF70" s="125">
        <v>0</v>
      </c>
      <c r="AG70" s="125">
        <v>0</v>
      </c>
      <c r="AH70" s="144">
        <f t="shared" si="11"/>
        <v>0</v>
      </c>
      <c r="AI70" s="85" t="s">
        <v>356</v>
      </c>
      <c r="AJ70" s="81" t="s">
        <v>356</v>
      </c>
      <c r="AK70" s="142" t="s">
        <v>356</v>
      </c>
      <c r="AL70" s="81" t="s">
        <v>356</v>
      </c>
      <c r="AM70" s="126" t="s">
        <v>364</v>
      </c>
      <c r="AN70" s="127" t="s">
        <v>365</v>
      </c>
      <c r="AO70" s="124" t="s">
        <v>680</v>
      </c>
      <c r="AP70" s="146">
        <v>42174</v>
      </c>
      <c r="AQ70" s="124" t="s">
        <v>680</v>
      </c>
      <c r="AR70" s="146">
        <v>42174</v>
      </c>
      <c r="AS70" s="146"/>
      <c r="AT70" s="260"/>
      <c r="AU70" s="260"/>
      <c r="AV70" s="260"/>
      <c r="AW70" s="260"/>
      <c r="AX70" s="260"/>
      <c r="AY70" s="260"/>
      <c r="AZ70" s="260"/>
      <c r="BA70" s="260"/>
      <c r="BB70" s="260"/>
      <c r="BC70" s="260"/>
      <c r="BD70" s="260"/>
    </row>
    <row r="71" spans="1:56" ht="55.5" customHeight="1" x14ac:dyDescent="0.25">
      <c r="A71" s="441">
        <v>48</v>
      </c>
      <c r="B71" s="446" t="s">
        <v>671</v>
      </c>
      <c r="C71" s="145" t="s">
        <v>467</v>
      </c>
      <c r="D71" s="259" t="s">
        <v>390</v>
      </c>
      <c r="E71" s="259" t="s">
        <v>354</v>
      </c>
      <c r="F71" s="151" t="s">
        <v>748</v>
      </c>
      <c r="G71" s="145" t="s">
        <v>467</v>
      </c>
      <c r="H71" s="145" t="s">
        <v>671</v>
      </c>
      <c r="I71" s="260" t="s">
        <v>749</v>
      </c>
      <c r="J71" s="259" t="s">
        <v>750</v>
      </c>
      <c r="K71" s="146">
        <v>42187</v>
      </c>
      <c r="L71" s="125">
        <v>7950</v>
      </c>
      <c r="M71" s="124" t="s">
        <v>737</v>
      </c>
      <c r="N71" s="146">
        <v>42187</v>
      </c>
      <c r="O71" s="146">
        <v>42369</v>
      </c>
      <c r="P71" s="259" t="s">
        <v>361</v>
      </c>
      <c r="Q71" s="259" t="s">
        <v>356</v>
      </c>
      <c r="R71" s="125" t="s">
        <v>356</v>
      </c>
      <c r="S71" s="125" t="s">
        <v>356</v>
      </c>
      <c r="T71" s="259" t="s">
        <v>459</v>
      </c>
      <c r="U71" s="259" t="s">
        <v>356</v>
      </c>
      <c r="V71" s="146" t="s">
        <v>356</v>
      </c>
      <c r="W71" s="124" t="s">
        <v>356</v>
      </c>
      <c r="X71" s="259" t="s">
        <v>356</v>
      </c>
      <c r="Y71" s="259" t="s">
        <v>356</v>
      </c>
      <c r="Z71" s="259" t="s">
        <v>356</v>
      </c>
      <c r="AA71" s="147">
        <v>0</v>
      </c>
      <c r="AB71" s="147">
        <v>0</v>
      </c>
      <c r="AC71" s="125">
        <v>0</v>
      </c>
      <c r="AD71" s="125">
        <v>0</v>
      </c>
      <c r="AE71" s="148">
        <f t="shared" si="13"/>
        <v>7950</v>
      </c>
      <c r="AF71" s="125">
        <v>0</v>
      </c>
      <c r="AG71" s="125">
        <v>7950</v>
      </c>
      <c r="AH71" s="144">
        <f t="shared" si="11"/>
        <v>7950</v>
      </c>
      <c r="AI71" s="85" t="s">
        <v>356</v>
      </c>
      <c r="AJ71" s="81" t="s">
        <v>356</v>
      </c>
      <c r="AK71" s="142" t="s">
        <v>356</v>
      </c>
      <c r="AL71" s="81" t="s">
        <v>356</v>
      </c>
      <c r="AM71" s="126" t="s">
        <v>364</v>
      </c>
      <c r="AN71" s="127" t="s">
        <v>365</v>
      </c>
      <c r="AO71" s="124" t="s">
        <v>751</v>
      </c>
      <c r="AP71" s="146">
        <v>42187</v>
      </c>
      <c r="AQ71" s="124" t="s">
        <v>751</v>
      </c>
      <c r="AR71" s="146">
        <v>42187</v>
      </c>
      <c r="AS71" s="146"/>
      <c r="AT71" s="260"/>
      <c r="AU71" s="260"/>
      <c r="AV71" s="260"/>
      <c r="AW71" s="260"/>
      <c r="AX71" s="260"/>
      <c r="AY71" s="260"/>
      <c r="AZ71" s="260"/>
      <c r="BA71" s="260"/>
      <c r="BB71" s="260"/>
      <c r="BC71" s="260"/>
      <c r="BD71" s="260"/>
    </row>
    <row r="72" spans="1:56" ht="55.5" customHeight="1" thickBot="1" x14ac:dyDescent="0.3">
      <c r="A72" s="453">
        <v>49</v>
      </c>
      <c r="B72" s="454" t="s">
        <v>678</v>
      </c>
      <c r="C72" s="455" t="s">
        <v>467</v>
      </c>
      <c r="D72" s="184" t="s">
        <v>390</v>
      </c>
      <c r="E72" s="184" t="s">
        <v>354</v>
      </c>
      <c r="F72" s="456" t="s">
        <v>795</v>
      </c>
      <c r="G72" s="455" t="s">
        <v>467</v>
      </c>
      <c r="H72" s="455" t="s">
        <v>678</v>
      </c>
      <c r="I72" s="457" t="s">
        <v>796</v>
      </c>
      <c r="J72" s="458" t="s">
        <v>797</v>
      </c>
      <c r="K72" s="459">
        <v>42240</v>
      </c>
      <c r="L72" s="179">
        <v>7995</v>
      </c>
      <c r="M72" s="460" t="s">
        <v>792</v>
      </c>
      <c r="N72" s="459">
        <v>42240</v>
      </c>
      <c r="O72" s="459">
        <v>42369</v>
      </c>
      <c r="P72" s="184" t="s">
        <v>361</v>
      </c>
      <c r="Q72" s="184" t="s">
        <v>356</v>
      </c>
      <c r="R72" s="179" t="s">
        <v>356</v>
      </c>
      <c r="S72" s="179" t="s">
        <v>356</v>
      </c>
      <c r="T72" s="184" t="s">
        <v>357</v>
      </c>
      <c r="U72" s="184" t="s">
        <v>356</v>
      </c>
      <c r="V72" s="459" t="s">
        <v>356</v>
      </c>
      <c r="W72" s="460" t="s">
        <v>356</v>
      </c>
      <c r="X72" s="184" t="s">
        <v>356</v>
      </c>
      <c r="Y72" s="184" t="s">
        <v>356</v>
      </c>
      <c r="Z72" s="184" t="s">
        <v>356</v>
      </c>
      <c r="AA72" s="461">
        <v>0</v>
      </c>
      <c r="AB72" s="461">
        <v>0</v>
      </c>
      <c r="AC72" s="179">
        <v>0</v>
      </c>
      <c r="AD72" s="179">
        <v>0</v>
      </c>
      <c r="AE72" s="462">
        <v>7995</v>
      </c>
      <c r="AF72" s="179"/>
      <c r="AG72" s="176"/>
      <c r="AH72" s="463"/>
      <c r="AI72" s="455" t="s">
        <v>356</v>
      </c>
      <c r="AJ72" s="460" t="s">
        <v>356</v>
      </c>
      <c r="AK72" s="464" t="s">
        <v>356</v>
      </c>
      <c r="AL72" s="460" t="s">
        <v>356</v>
      </c>
      <c r="AM72" s="464" t="s">
        <v>364</v>
      </c>
      <c r="AN72" s="465" t="s">
        <v>365</v>
      </c>
      <c r="AO72" s="460" t="s">
        <v>798</v>
      </c>
      <c r="AP72" s="459">
        <v>42237</v>
      </c>
      <c r="AQ72" s="460" t="s">
        <v>799</v>
      </c>
      <c r="AR72" s="459">
        <v>42240</v>
      </c>
      <c r="AS72" s="459"/>
      <c r="AT72" s="457"/>
      <c r="AU72" s="457"/>
      <c r="AV72" s="457"/>
      <c r="AW72" s="457"/>
      <c r="AX72" s="457"/>
      <c r="AY72" s="457"/>
      <c r="AZ72" s="457"/>
      <c r="BA72" s="457"/>
      <c r="BB72" s="457"/>
      <c r="BC72" s="457"/>
      <c r="BD72" s="457"/>
    </row>
    <row r="73" spans="1:56" ht="15.75" thickBot="1" x14ac:dyDescent="0.3">
      <c r="A73" s="466" t="s">
        <v>9</v>
      </c>
      <c r="B73" s="467"/>
      <c r="C73" s="467"/>
      <c r="D73" s="467"/>
      <c r="E73" s="467"/>
      <c r="F73" s="467"/>
      <c r="G73" s="467"/>
      <c r="H73" s="467"/>
      <c r="I73" s="467"/>
      <c r="J73" s="467"/>
      <c r="K73" s="467"/>
      <c r="L73" s="468">
        <f>SUM(L17:L72)</f>
        <v>15966634.92</v>
      </c>
      <c r="M73" s="469"/>
      <c r="N73" s="469"/>
      <c r="O73" s="469"/>
      <c r="P73" s="469"/>
      <c r="Q73" s="470" t="s">
        <v>356</v>
      </c>
      <c r="R73" s="468">
        <f>SUM(R17:R72)</f>
        <v>1472185.69</v>
      </c>
      <c r="S73" s="468">
        <f>SUM(S17:S72)</f>
        <v>38106.33</v>
      </c>
      <c r="T73" s="469"/>
      <c r="U73" s="469"/>
      <c r="V73" s="469"/>
      <c r="W73" s="469"/>
      <c r="X73" s="469"/>
      <c r="Y73" s="469"/>
      <c r="Z73" s="469"/>
      <c r="AA73" s="469"/>
      <c r="AB73" s="469"/>
      <c r="AC73" s="471">
        <f>SUM(AC17:AC72)</f>
        <v>689849.14778408315</v>
      </c>
      <c r="AD73" s="471">
        <f>SUM(AD17:AD71)</f>
        <v>300415.32999999996</v>
      </c>
      <c r="AE73" s="471">
        <f>SUM(AE17:AE72)</f>
        <v>16302443.717784083</v>
      </c>
      <c r="AF73" s="471">
        <f>SUM(AF17:AF72)</f>
        <v>4137353.6999999997</v>
      </c>
      <c r="AG73" s="471">
        <f>SUM(AG17:AG72)</f>
        <v>7729423.1899999995</v>
      </c>
      <c r="AH73" s="471">
        <f>SUM(AH17:AH72)</f>
        <v>11866776.890000001</v>
      </c>
      <c r="AI73" s="472" t="s">
        <v>356</v>
      </c>
      <c r="AJ73" s="473" t="s">
        <v>356</v>
      </c>
      <c r="AK73" s="474" t="s">
        <v>356</v>
      </c>
      <c r="AL73" s="473" t="s">
        <v>356</v>
      </c>
      <c r="AM73" s="475"/>
      <c r="AN73" s="476"/>
      <c r="AO73" s="477"/>
      <c r="AP73" s="478"/>
      <c r="AQ73" s="476"/>
      <c r="AR73" s="478"/>
      <c r="AS73" s="479"/>
      <c r="AT73" s="480"/>
      <c r="AU73" s="480"/>
      <c r="AV73" s="480"/>
      <c r="AW73" s="480"/>
      <c r="AX73" s="480"/>
      <c r="AY73" s="480"/>
      <c r="AZ73" s="480"/>
      <c r="BA73" s="480"/>
      <c r="BB73" s="480"/>
      <c r="BC73" s="480"/>
      <c r="BD73" s="481"/>
    </row>
    <row r="74" spans="1:56" x14ac:dyDescent="0.25">
      <c r="A74" s="368"/>
      <c r="B74" s="368"/>
      <c r="C74" s="368"/>
      <c r="D74" s="368"/>
      <c r="E74" s="368"/>
      <c r="F74" s="368"/>
      <c r="G74" s="368"/>
      <c r="H74" s="368"/>
      <c r="I74" s="368"/>
      <c r="J74" s="368"/>
      <c r="K74" s="368"/>
      <c r="L74" s="369"/>
      <c r="M74" s="370"/>
      <c r="N74" s="370"/>
      <c r="O74" s="370"/>
      <c r="P74" s="370"/>
      <c r="Q74" s="371"/>
      <c r="R74" s="369"/>
      <c r="S74" s="369"/>
      <c r="T74" s="370"/>
      <c r="U74" s="370"/>
      <c r="V74" s="370"/>
      <c r="W74" s="370"/>
      <c r="X74" s="370"/>
      <c r="Y74" s="370"/>
      <c r="Z74" s="370"/>
      <c r="AA74" s="370"/>
      <c r="AB74" s="370"/>
      <c r="AC74" s="372"/>
      <c r="AD74" s="372"/>
      <c r="AE74" s="369"/>
      <c r="AF74" s="369"/>
      <c r="AG74" s="369"/>
      <c r="AH74" s="369"/>
      <c r="AI74" s="373"/>
      <c r="AJ74" s="374"/>
      <c r="AK74" s="374"/>
      <c r="AL74" s="373"/>
      <c r="AM74" s="375"/>
      <c r="AN74" s="376"/>
      <c r="AO74" s="377"/>
      <c r="AP74" s="378"/>
      <c r="AQ74" s="376"/>
      <c r="AR74" s="378"/>
      <c r="AS74" s="379"/>
      <c r="AT74" s="380"/>
      <c r="AU74" s="380"/>
      <c r="AV74" s="380"/>
      <c r="AW74" s="380"/>
      <c r="AX74" s="380"/>
      <c r="AY74" s="380"/>
      <c r="AZ74" s="380"/>
      <c r="BA74" s="380"/>
      <c r="BB74" s="380"/>
      <c r="BC74" s="380"/>
      <c r="BD74" s="380"/>
    </row>
    <row r="75" spans="1:56" ht="18" customHeight="1" x14ac:dyDescent="0.25">
      <c r="AG75" s="383"/>
    </row>
    <row r="76" spans="1:56" x14ac:dyDescent="0.25">
      <c r="A76" s="298" t="s">
        <v>867</v>
      </c>
      <c r="B76" s="298"/>
      <c r="C76" s="298"/>
      <c r="D76" s="298"/>
      <c r="E76" s="298"/>
      <c r="F76" s="298"/>
      <c r="L76" s="118"/>
      <c r="AG76" s="383"/>
    </row>
    <row r="77" spans="1:56" x14ac:dyDescent="0.25">
      <c r="A77" s="298" t="s">
        <v>866</v>
      </c>
      <c r="B77" s="298"/>
      <c r="C77" s="298"/>
      <c r="D77" s="298"/>
      <c r="E77" s="298"/>
      <c r="F77" s="298"/>
      <c r="AG77" s="383"/>
    </row>
    <row r="78" spans="1:56" x14ac:dyDescent="0.25">
      <c r="B78" s="381"/>
      <c r="L78" s="383"/>
      <c r="AG78" s="383"/>
      <c r="AM78" s="381"/>
    </row>
  </sheetData>
  <mergeCells count="40">
    <mergeCell ref="BB14:BD14"/>
    <mergeCell ref="A46:BD46"/>
    <mergeCell ref="A56:BD56"/>
    <mergeCell ref="A73:K73"/>
    <mergeCell ref="A76:F76"/>
    <mergeCell ref="A77:F77"/>
    <mergeCell ref="AS14:AS15"/>
    <mergeCell ref="AT14:AT15"/>
    <mergeCell ref="AU14:AW14"/>
    <mergeCell ref="AX14:AY14"/>
    <mergeCell ref="AZ14:AZ15"/>
    <mergeCell ref="BA14:BA15"/>
    <mergeCell ref="AM14:AM15"/>
    <mergeCell ref="AN14:AN15"/>
    <mergeCell ref="AI14:AI15"/>
    <mergeCell ref="A9:H9"/>
    <mergeCell ref="A10:H10"/>
    <mergeCell ref="A12:BD12"/>
    <mergeCell ref="A13:A16"/>
    <mergeCell ref="B13:G14"/>
    <mergeCell ref="H13:AH13"/>
    <mergeCell ref="AI13:AL13"/>
    <mergeCell ref="AM13:AR13"/>
    <mergeCell ref="AS13:BD13"/>
    <mergeCell ref="H14:T14"/>
    <mergeCell ref="AO14:AO15"/>
    <mergeCell ref="AP14:AP15"/>
    <mergeCell ref="AQ14:AQ15"/>
    <mergeCell ref="AR14:AR15"/>
    <mergeCell ref="U14:AD14"/>
    <mergeCell ref="AE14:AH14"/>
    <mergeCell ref="A8:H8"/>
    <mergeCell ref="AJ14:AJ15"/>
    <mergeCell ref="AK14:AK15"/>
    <mergeCell ref="AL14:AL15"/>
    <mergeCell ref="A1:AH1"/>
    <mergeCell ref="A2:BD2"/>
    <mergeCell ref="A4:AS4"/>
    <mergeCell ref="A5:J5"/>
    <mergeCell ref="A6:E6"/>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CONV DESPESAS</vt:lpstr>
      <vt:lpstr>CONV RECEITAS</vt:lpstr>
      <vt:lpstr>DIARIAS E PASSAG COLABORADORES</vt:lpstr>
      <vt:lpstr>SAFRA NOV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cp:lastModifiedBy>
  <cp:lastPrinted>2015-10-05T16:47:34Z</cp:lastPrinted>
  <dcterms:created xsi:type="dcterms:W3CDTF">2013-10-11T22:14:44Z</dcterms:created>
  <dcterms:modified xsi:type="dcterms:W3CDTF">2016-01-28T20:17:34Z</dcterms:modified>
</cp:coreProperties>
</file>